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1.xml" ContentType="application/vnd.openxmlformats-officedocument.themeOverride+xml"/>
  <Override PartName="/xl/drawings/drawing7.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heme/themeOverride3.xml" ContentType="application/vnd.openxmlformats-officedocument.themeOverride+xml"/>
  <Override PartName="/xl/drawings/drawing9.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4.xml" ContentType="application/vnd.openxmlformats-officedocument.themeOverride+xml"/>
  <Override PartName="/xl/drawings/drawing10.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5.xml" ContentType="application/vnd.openxmlformats-officedocument.themeOverride+xml"/>
  <Override PartName="/xl/drawings/drawing11.xml" ContentType="application/vnd.openxmlformats-officedocument.drawingml.chartshapes+xml"/>
  <Override PartName="/xl/drawings/drawing12.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3.xml" ContentType="application/vnd.openxmlformats-officedocument.drawingml.chartshap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4.xml" ContentType="application/vnd.openxmlformats-officedocument.drawingml.chartshapes+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5.xml" ContentType="application/vnd.openxmlformats-officedocument.drawingml.chartshapes+xml"/>
  <Override PartName="/xl/drawings/drawing1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7.xml" ContentType="application/vnd.openxmlformats-officedocument.drawingml.chartshapes+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8.xml" ContentType="application/vnd.openxmlformats-officedocument.drawingml.chartshap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9.xml" ContentType="application/vnd.openxmlformats-officedocument.drawingml.chartshapes+xml"/>
  <Override PartName="/xl/drawings/drawing20.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21.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2.xml" ContentType="application/vnd.openxmlformats-officedocument.drawingml.chartshapes+xml"/>
  <Override PartName="/xl/drawings/drawing2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4.xml" ContentType="application/vnd.openxmlformats-officedocument.drawingml.chartshapes+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25.xml" ContentType="application/vnd.openxmlformats-officedocument.drawingml.chartshap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26.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7.xml" ContentType="application/vnd.openxmlformats-officedocument.drawingml.chartshapes+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8.xml" ContentType="application/vnd.openxmlformats-officedocument.drawingml.chartshapes+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9.xml" ContentType="application/vnd.openxmlformats-officedocument.drawingml.chartshapes+xml"/>
  <Override PartName="/xl/drawings/drawing3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31.xml" ContentType="application/vnd.openxmlformats-officedocument.drawingml.chartshap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32.xml" ContentType="application/vnd.openxmlformats-officedocument.drawingml.chartshapes+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33.xml" ContentType="application/vnd.openxmlformats-officedocument.drawingml.chartshapes+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34.xml" ContentType="application/vnd.openxmlformats-officedocument.drawingml.chartshapes+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35.xml" ContentType="application/vnd.openxmlformats-officedocument.drawingml.chartshapes+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36.xml" ContentType="application/vnd.openxmlformats-officedocument.drawingml.chartshap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37.xml" ContentType="application/vnd.openxmlformats-officedocument.drawingml.chartshapes+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38.xml" ContentType="application/vnd.openxmlformats-officedocument.drawingml.chartshape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39.xml" ContentType="application/vnd.openxmlformats-officedocument.drawingml.chartshapes+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40.xml" ContentType="application/vnd.openxmlformats-officedocument.drawingml.chartshape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41.xml" ContentType="application/vnd.openxmlformats-officedocument.drawingml.chartshapes+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42.xml" ContentType="application/vnd.openxmlformats-officedocument.drawingml.chartshapes+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43.xml" ContentType="application/vnd.openxmlformats-officedocument.drawingml.chartshapes+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44.xml" ContentType="application/vnd.openxmlformats-officedocument.drawingml.chartshapes+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45.xml" ContentType="application/vnd.openxmlformats-officedocument.drawingml.chartshape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46.xml" ContentType="application/vnd.openxmlformats-officedocument.drawingml.chartshapes+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47.xml" ContentType="application/vnd.openxmlformats-officedocument.drawingml.chartshapes+xml"/>
  <Override PartName="/xl/drawings/drawing48.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49.xml" ContentType="application/vnd.openxmlformats-officedocument.drawingml.chartshapes+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50.xml" ContentType="application/vnd.openxmlformats-officedocument.drawingml.chartshapes+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theme/themeOverride6.xml" ContentType="application/vnd.openxmlformats-officedocument.themeOverride+xml"/>
  <Override PartName="/xl/drawings/drawing51.xml" ContentType="application/vnd.openxmlformats-officedocument.drawingml.chartshapes+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theme/themeOverride7.xml" ContentType="application/vnd.openxmlformats-officedocument.themeOverride+xml"/>
  <Override PartName="/xl/drawings/drawing52.xml" ContentType="application/vnd.openxmlformats-officedocument.drawingml.chartshapes+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https://d.docs.live.net/3cbe492902c7021e/covid-19/"/>
    </mc:Choice>
  </mc:AlternateContent>
  <xr:revisionPtr revIDLastSave="140" documentId="8_{08B64D24-909E-481E-9508-208E4A0DA086}" xr6:coauthVersionLast="45" xr6:coauthVersionMax="45" xr10:uidLastSave="{786BDF56-AD86-4A02-A8F7-2FE4F601BA92}"/>
  <bookViews>
    <workbookView xWindow="17415" yWindow="1710" windowWidth="29445" windowHeight="18105" tabRatio="540" firstSheet="7" activeTab="7" xr2:uid="{FB1AB98B-091C-4360-A493-46FE12F5D646}"/>
  </bookViews>
  <sheets>
    <sheet name="Contagious" sheetId="51" r:id="rId1"/>
    <sheet name="timeline 1" sheetId="33" r:id="rId2"/>
    <sheet name="Steden RIVM" sheetId="54" r:id="rId3"/>
    <sheet name="Virologische dagstaten" sheetId="45" r:id="rId4"/>
    <sheet name="ICU" sheetId="20" r:id="rId5"/>
    <sheet name="test_Yb" sheetId="58" r:id="rId6"/>
    <sheet name="setting" sheetId="56" r:id="rId7"/>
    <sheet name="Age-1" sheetId="53" r:id="rId8"/>
    <sheet name="prov" sheetId="17" r:id="rId9"/>
    <sheet name="rivm" sheetId="55" r:id="rId10"/>
    <sheet name="GGD" sheetId="36" state="hidden" r:id="rId11"/>
  </sheets>
  <definedNames>
    <definedName name="_xlnm._FilterDatabase" localSheetId="10" hidden="1">GGD!$B$102:$I$114</definedName>
    <definedName name="_xlnm._FilterDatabase" localSheetId="4" hidden="1">ICU!#REF!</definedName>
    <definedName name="_xlnm._FilterDatabase" localSheetId="8" hidden="1">prov!$C$51:$EG$63</definedName>
    <definedName name="_xlnm._FilterDatabase" localSheetId="9" hidden="1">rivm!$B$102:$P$114</definedName>
    <definedName name="_xlnm._FilterDatabase" localSheetId="6" hidden="1">setting!$C$38:$E$59</definedName>
    <definedName name="_xlnm._FilterDatabase" localSheetId="1" hidden="1">'timeline 1'!$C$102:$O$114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S206" i="53" l="1"/>
  <c r="HT206" i="53"/>
  <c r="HS207" i="53"/>
  <c r="HT207" i="53"/>
  <c r="HS208" i="53"/>
  <c r="HT208" i="53"/>
  <c r="HS209" i="53"/>
  <c r="HT209" i="53"/>
  <c r="HS210" i="53"/>
  <c r="HT210" i="53"/>
  <c r="HS211" i="53"/>
  <c r="HT211" i="53"/>
  <c r="HS212" i="53"/>
  <c r="HT212" i="53"/>
  <c r="HS213" i="53"/>
  <c r="HS224" i="53" s="1"/>
  <c r="HT213" i="53"/>
  <c r="HS214" i="53"/>
  <c r="HT214" i="53"/>
  <c r="HS215" i="53"/>
  <c r="HT215" i="53"/>
  <c r="HR206" i="53"/>
  <c r="HT217" i="53"/>
  <c r="HQ229" i="53" s="1"/>
  <c r="HT62" i="53"/>
  <c r="HP229" i="53"/>
  <c r="HJ229" i="53"/>
  <c r="HP238" i="53"/>
  <c r="HO238" i="53"/>
  <c r="HN238" i="53"/>
  <c r="HM238" i="53"/>
  <c r="HL238" i="53"/>
  <c r="HK238" i="53"/>
  <c r="HJ238" i="53"/>
  <c r="HP237" i="53"/>
  <c r="HO237" i="53"/>
  <c r="HN237" i="53"/>
  <c r="HM237" i="53"/>
  <c r="HL237" i="53"/>
  <c r="HK237" i="53"/>
  <c r="HJ237" i="53"/>
  <c r="HP236" i="53"/>
  <c r="HO236" i="53"/>
  <c r="HN236" i="53"/>
  <c r="HM236" i="53"/>
  <c r="HL236" i="53"/>
  <c r="HK236" i="53"/>
  <c r="HJ236" i="53"/>
  <c r="HP235" i="53"/>
  <c r="HO235" i="53"/>
  <c r="HN235" i="53"/>
  <c r="HM235" i="53"/>
  <c r="HL235" i="53"/>
  <c r="HK235" i="53"/>
  <c r="HJ235" i="53"/>
  <c r="HP234" i="53"/>
  <c r="HO234" i="53"/>
  <c r="HN234" i="53"/>
  <c r="HM234" i="53"/>
  <c r="HL234" i="53"/>
  <c r="HK234" i="53"/>
  <c r="HJ234" i="53"/>
  <c r="HP233" i="53"/>
  <c r="HO233" i="53"/>
  <c r="HN233" i="53"/>
  <c r="HM233" i="53"/>
  <c r="HL233" i="53"/>
  <c r="HK233" i="53"/>
  <c r="HJ233" i="53"/>
  <c r="HQ232" i="53"/>
  <c r="HP232" i="53"/>
  <c r="HO232" i="53"/>
  <c r="HN232" i="53"/>
  <c r="HM232" i="53"/>
  <c r="HL232" i="53"/>
  <c r="HK232" i="53"/>
  <c r="HJ232" i="53"/>
  <c r="HQ231" i="53"/>
  <c r="HP231" i="53"/>
  <c r="HO231" i="53"/>
  <c r="HN231" i="53"/>
  <c r="HM231" i="53"/>
  <c r="HL231" i="53"/>
  <c r="HK231" i="53"/>
  <c r="HJ231" i="53"/>
  <c r="HQ230" i="53"/>
  <c r="HP230" i="53"/>
  <c r="HO230" i="53"/>
  <c r="HN230" i="53"/>
  <c r="HM230" i="53"/>
  <c r="HL230" i="53"/>
  <c r="HK230" i="53"/>
  <c r="HJ230" i="53"/>
  <c r="HO229" i="53"/>
  <c r="HN229" i="53"/>
  <c r="HM229" i="53"/>
  <c r="HL229" i="53"/>
  <c r="HK229" i="53"/>
  <c r="J217" i="53"/>
  <c r="K217" i="53"/>
  <c r="L217" i="53"/>
  <c r="M217" i="53"/>
  <c r="N217" i="53"/>
  <c r="O217" i="53"/>
  <c r="P217" i="53"/>
  <c r="Q217" i="53"/>
  <c r="R217" i="53"/>
  <c r="S217" i="53"/>
  <c r="T217" i="53"/>
  <c r="U217" i="53"/>
  <c r="V217" i="53"/>
  <c r="W217" i="53"/>
  <c r="X217" i="53"/>
  <c r="Y217" i="53"/>
  <c r="Z217" i="53"/>
  <c r="AA217" i="53"/>
  <c r="AB217" i="53"/>
  <c r="AC217" i="53"/>
  <c r="AD217" i="53"/>
  <c r="AE217" i="53"/>
  <c r="AF217" i="53"/>
  <c r="AG217" i="53"/>
  <c r="AH217" i="53"/>
  <c r="AI217" i="53"/>
  <c r="AJ217" i="53"/>
  <c r="AK217" i="53"/>
  <c r="AL217" i="53"/>
  <c r="AM217" i="53"/>
  <c r="AN217" i="53"/>
  <c r="AO217" i="53"/>
  <c r="AP217" i="53"/>
  <c r="AQ217" i="53"/>
  <c r="AR217" i="53"/>
  <c r="AS217" i="53"/>
  <c r="AT217" i="53"/>
  <c r="AU217" i="53"/>
  <c r="AV217" i="53"/>
  <c r="AW217" i="53"/>
  <c r="AX217" i="53"/>
  <c r="AY217" i="53"/>
  <c r="AZ217" i="53"/>
  <c r="BA217" i="53"/>
  <c r="BB217" i="53"/>
  <c r="BC217" i="53"/>
  <c r="BD217" i="53"/>
  <c r="BE217" i="53"/>
  <c r="BF217" i="53"/>
  <c r="BG217" i="53"/>
  <c r="BH217" i="53"/>
  <c r="BI217" i="53"/>
  <c r="BJ217" i="53"/>
  <c r="BK217" i="53"/>
  <c r="BL217" i="53"/>
  <c r="BM217" i="53"/>
  <c r="BN217" i="53"/>
  <c r="BO217" i="53"/>
  <c r="BP217" i="53"/>
  <c r="BQ217" i="53"/>
  <c r="BR217" i="53"/>
  <c r="BS217" i="53"/>
  <c r="BT217" i="53"/>
  <c r="BU217" i="53"/>
  <c r="BV217" i="53"/>
  <c r="BW217" i="53"/>
  <c r="BX217" i="53"/>
  <c r="BY217" i="53"/>
  <c r="BZ217" i="53"/>
  <c r="CA217" i="53"/>
  <c r="CB217" i="53"/>
  <c r="CC217" i="53"/>
  <c r="CD217" i="53"/>
  <c r="CE217" i="53"/>
  <c r="CF217" i="53"/>
  <c r="CG217" i="53"/>
  <c r="CH217" i="53"/>
  <c r="CI217" i="53"/>
  <c r="CJ217" i="53"/>
  <c r="CK217" i="53"/>
  <c r="CL217" i="53"/>
  <c r="CM217" i="53"/>
  <c r="CN217" i="53"/>
  <c r="CO217" i="53"/>
  <c r="CP217" i="53"/>
  <c r="CQ217" i="53"/>
  <c r="CR217" i="53"/>
  <c r="CS217" i="53"/>
  <c r="CT217" i="53"/>
  <c r="CU217" i="53"/>
  <c r="CV217" i="53"/>
  <c r="CW217" i="53"/>
  <c r="CX217" i="53"/>
  <c r="CY217" i="53"/>
  <c r="CZ217" i="53"/>
  <c r="DA217" i="53"/>
  <c r="DB217" i="53"/>
  <c r="DC217" i="53"/>
  <c r="DD217" i="53"/>
  <c r="DE217" i="53"/>
  <c r="DF217" i="53"/>
  <c r="DG217" i="53"/>
  <c r="DH217" i="53"/>
  <c r="DI217" i="53"/>
  <c r="DJ217" i="53"/>
  <c r="DK217" i="53"/>
  <c r="DL217" i="53"/>
  <c r="DM217" i="53"/>
  <c r="DN217" i="53"/>
  <c r="DO217" i="53"/>
  <c r="DP217" i="53"/>
  <c r="DQ217" i="53"/>
  <c r="DR217" i="53"/>
  <c r="DS217" i="53"/>
  <c r="DT217" i="53"/>
  <c r="DU217" i="53"/>
  <c r="DV217" i="53"/>
  <c r="DW217" i="53"/>
  <c r="DX217" i="53"/>
  <c r="DY217" i="53"/>
  <c r="DZ217" i="53"/>
  <c r="EA217" i="53"/>
  <c r="EB217" i="53"/>
  <c r="EC217" i="53"/>
  <c r="ED217" i="53"/>
  <c r="EE217" i="53"/>
  <c r="EF217" i="53"/>
  <c r="EG217" i="53"/>
  <c r="EH217" i="53"/>
  <c r="EI217" i="53"/>
  <c r="EJ217" i="53"/>
  <c r="EK217" i="53"/>
  <c r="EL217" i="53"/>
  <c r="EM217" i="53"/>
  <c r="EN217" i="53"/>
  <c r="EO217" i="53"/>
  <c r="EP217" i="53"/>
  <c r="EQ217" i="53"/>
  <c r="ER217" i="53"/>
  <c r="ES217" i="53"/>
  <c r="ET217" i="53"/>
  <c r="EU217" i="53"/>
  <c r="EV217" i="53"/>
  <c r="EW217" i="53"/>
  <c r="EX217" i="53"/>
  <c r="EY217" i="53"/>
  <c r="EZ217" i="53"/>
  <c r="FA217" i="53"/>
  <c r="FB217" i="53"/>
  <c r="FC217" i="53"/>
  <c r="FD217" i="53"/>
  <c r="FE217" i="53"/>
  <c r="FF217" i="53"/>
  <c r="FG217" i="53"/>
  <c r="FH217" i="53"/>
  <c r="FI217" i="53"/>
  <c r="FJ217" i="53"/>
  <c r="FK217" i="53"/>
  <c r="FL217" i="53"/>
  <c r="FM217" i="53"/>
  <c r="FN217" i="53"/>
  <c r="FO217" i="53"/>
  <c r="FP217" i="53"/>
  <c r="FQ217" i="53"/>
  <c r="FR217" i="53"/>
  <c r="FS217" i="53"/>
  <c r="FT217" i="53"/>
  <c r="FU217" i="53"/>
  <c r="FV217" i="53"/>
  <c r="FW217" i="53"/>
  <c r="FX217" i="53"/>
  <c r="FY217" i="53"/>
  <c r="FZ217" i="53"/>
  <c r="GA217" i="53"/>
  <c r="GB217" i="53"/>
  <c r="GC217" i="53"/>
  <c r="GD217" i="53"/>
  <c r="GE217" i="53"/>
  <c r="GF217" i="53"/>
  <c r="GG217" i="53"/>
  <c r="GH217" i="53"/>
  <c r="GI217" i="53"/>
  <c r="GJ217" i="53"/>
  <c r="GK217" i="53"/>
  <c r="GL217" i="53"/>
  <c r="GM217" i="53"/>
  <c r="GN217" i="53"/>
  <c r="GO217" i="53"/>
  <c r="GP217" i="53"/>
  <c r="GQ217" i="53"/>
  <c r="GR217" i="53"/>
  <c r="GS217" i="53"/>
  <c r="GT217" i="53"/>
  <c r="GU217" i="53"/>
  <c r="GV217" i="53"/>
  <c r="GW217" i="53"/>
  <c r="GX217" i="53"/>
  <c r="GY217" i="53"/>
  <c r="GZ217" i="53"/>
  <c r="HA217" i="53"/>
  <c r="HB217" i="53"/>
  <c r="HC217" i="53"/>
  <c r="HD217" i="53"/>
  <c r="HE217" i="53"/>
  <c r="HF217" i="53"/>
  <c r="HG217" i="53"/>
  <c r="HH217" i="53"/>
  <c r="HI217" i="53"/>
  <c r="HJ217" i="53"/>
  <c r="HK217" i="53"/>
  <c r="HL217" i="53"/>
  <c r="HM217" i="53"/>
  <c r="HN217" i="53"/>
  <c r="HO217" i="53"/>
  <c r="HP217" i="53"/>
  <c r="HQ217" i="53"/>
  <c r="HR217" i="53"/>
  <c r="HS217" i="53"/>
  <c r="J218" i="53"/>
  <c r="K218" i="53"/>
  <c r="L218" i="53"/>
  <c r="M218" i="53"/>
  <c r="N218" i="53"/>
  <c r="O218" i="53"/>
  <c r="P218" i="53"/>
  <c r="Q218" i="53"/>
  <c r="R218" i="53"/>
  <c r="S218" i="53"/>
  <c r="T218" i="53"/>
  <c r="U218" i="53"/>
  <c r="V218" i="53"/>
  <c r="W218" i="53"/>
  <c r="X218" i="53"/>
  <c r="Y218" i="53"/>
  <c r="Z218" i="53"/>
  <c r="AA218" i="53"/>
  <c r="AB218" i="53"/>
  <c r="AC218" i="53"/>
  <c r="AD218" i="53"/>
  <c r="AE218" i="53"/>
  <c r="AF218" i="53"/>
  <c r="AG218" i="53"/>
  <c r="AH218" i="53"/>
  <c r="AI218" i="53"/>
  <c r="AJ218" i="53"/>
  <c r="AK218" i="53"/>
  <c r="AL218" i="53"/>
  <c r="AM218" i="53"/>
  <c r="AN218" i="53"/>
  <c r="AO218" i="53"/>
  <c r="AP218" i="53"/>
  <c r="AQ218" i="53"/>
  <c r="AR218" i="53"/>
  <c r="AS218" i="53"/>
  <c r="AT218" i="53"/>
  <c r="AU218" i="53"/>
  <c r="AV218" i="53"/>
  <c r="AW218" i="53"/>
  <c r="AX218" i="53"/>
  <c r="AY218" i="53"/>
  <c r="AZ218" i="53"/>
  <c r="BA218" i="53"/>
  <c r="BB218" i="53"/>
  <c r="BC218" i="53"/>
  <c r="BD218" i="53"/>
  <c r="BE218" i="53"/>
  <c r="BF218" i="53"/>
  <c r="BG218" i="53"/>
  <c r="BH218" i="53"/>
  <c r="BI218" i="53"/>
  <c r="BJ218" i="53"/>
  <c r="BK218" i="53"/>
  <c r="BL218" i="53"/>
  <c r="BM218" i="53"/>
  <c r="BN218" i="53"/>
  <c r="BO218" i="53"/>
  <c r="BP218" i="53"/>
  <c r="BQ218" i="53"/>
  <c r="BR218" i="53"/>
  <c r="BS218" i="53"/>
  <c r="BT218" i="53"/>
  <c r="BU218" i="53"/>
  <c r="BV218" i="53"/>
  <c r="BW218" i="53"/>
  <c r="BX218" i="53"/>
  <c r="BY218" i="53"/>
  <c r="BZ218" i="53"/>
  <c r="CA218" i="53"/>
  <c r="CB218" i="53"/>
  <c r="CC218" i="53"/>
  <c r="CD218" i="53"/>
  <c r="CE218" i="53"/>
  <c r="CF218" i="53"/>
  <c r="CG218" i="53"/>
  <c r="CH218" i="53"/>
  <c r="CI218" i="53"/>
  <c r="CJ218" i="53"/>
  <c r="CK218" i="53"/>
  <c r="CL218" i="53"/>
  <c r="CM218" i="53"/>
  <c r="CN218" i="53"/>
  <c r="CO218" i="53"/>
  <c r="CP218" i="53"/>
  <c r="CQ218" i="53"/>
  <c r="CR218" i="53"/>
  <c r="CS218" i="53"/>
  <c r="CT218" i="53"/>
  <c r="CU218" i="53"/>
  <c r="CV218" i="53"/>
  <c r="CW218" i="53"/>
  <c r="CX218" i="53"/>
  <c r="CY218" i="53"/>
  <c r="CZ218" i="53"/>
  <c r="DA218" i="53"/>
  <c r="DB218" i="53"/>
  <c r="DC218" i="53"/>
  <c r="DD218" i="53"/>
  <c r="DE218" i="53"/>
  <c r="DF218" i="53"/>
  <c r="DG218" i="53"/>
  <c r="DH218" i="53"/>
  <c r="DI218" i="53"/>
  <c r="DJ218" i="53"/>
  <c r="DK218" i="53"/>
  <c r="DL218" i="53"/>
  <c r="DM218" i="53"/>
  <c r="DN218" i="53"/>
  <c r="DO218" i="53"/>
  <c r="DP218" i="53"/>
  <c r="DQ218" i="53"/>
  <c r="DR218" i="53"/>
  <c r="DS218" i="53"/>
  <c r="DT218" i="53"/>
  <c r="DU218" i="53"/>
  <c r="DV218" i="53"/>
  <c r="DW218" i="53"/>
  <c r="DX218" i="53"/>
  <c r="DY218" i="53"/>
  <c r="DZ218" i="53"/>
  <c r="EA218" i="53"/>
  <c r="EB218" i="53"/>
  <c r="EC218" i="53"/>
  <c r="ED218" i="53"/>
  <c r="EE218" i="53"/>
  <c r="EF218" i="53"/>
  <c r="EG218" i="53"/>
  <c r="EH218" i="53"/>
  <c r="EI218" i="53"/>
  <c r="EJ218" i="53"/>
  <c r="EK218" i="53"/>
  <c r="EL218" i="53"/>
  <c r="EM218" i="53"/>
  <c r="EN218" i="53"/>
  <c r="EO218" i="53"/>
  <c r="EP218" i="53"/>
  <c r="EQ218" i="53"/>
  <c r="ER218" i="53"/>
  <c r="ES218" i="53"/>
  <c r="ET218" i="53"/>
  <c r="EU218" i="53"/>
  <c r="EV218" i="53"/>
  <c r="EW218" i="53"/>
  <c r="EX218" i="53"/>
  <c r="EY218" i="53"/>
  <c r="EZ218" i="53"/>
  <c r="FA218" i="53"/>
  <c r="FB218" i="53"/>
  <c r="FC218" i="53"/>
  <c r="FD218" i="53"/>
  <c r="FE218" i="53"/>
  <c r="FF218" i="53"/>
  <c r="FG218" i="53"/>
  <c r="FH218" i="53"/>
  <c r="FI218" i="53"/>
  <c r="FJ218" i="53"/>
  <c r="FK218" i="53"/>
  <c r="FL218" i="53"/>
  <c r="FM218" i="53"/>
  <c r="FN218" i="53"/>
  <c r="FO218" i="53"/>
  <c r="FP218" i="53"/>
  <c r="FQ218" i="53"/>
  <c r="FR218" i="53"/>
  <c r="FS218" i="53"/>
  <c r="FT218" i="53"/>
  <c r="FU218" i="53"/>
  <c r="FV218" i="53"/>
  <c r="FW218" i="53"/>
  <c r="FX218" i="53"/>
  <c r="FY218" i="53"/>
  <c r="FZ218" i="53"/>
  <c r="GA218" i="53"/>
  <c r="GB218" i="53"/>
  <c r="GC218" i="53"/>
  <c r="GD218" i="53"/>
  <c r="GE218" i="53"/>
  <c r="GF218" i="53"/>
  <c r="GG218" i="53"/>
  <c r="GH218" i="53"/>
  <c r="GI218" i="53"/>
  <c r="GJ218" i="53"/>
  <c r="GK218" i="53"/>
  <c r="GL218" i="53"/>
  <c r="GM218" i="53"/>
  <c r="GN218" i="53"/>
  <c r="GO218" i="53"/>
  <c r="GP218" i="53"/>
  <c r="GQ218" i="53"/>
  <c r="GR218" i="53"/>
  <c r="GS218" i="53"/>
  <c r="GT218" i="53"/>
  <c r="GU218" i="53"/>
  <c r="GV218" i="53"/>
  <c r="GW218" i="53"/>
  <c r="GX218" i="53"/>
  <c r="GY218" i="53"/>
  <c r="GZ218" i="53"/>
  <c r="HA218" i="53"/>
  <c r="HB218" i="53"/>
  <c r="HC218" i="53"/>
  <c r="HD218" i="53"/>
  <c r="HE218" i="53"/>
  <c r="HF218" i="53"/>
  <c r="HG218" i="53"/>
  <c r="HH218" i="53"/>
  <c r="HI218" i="53"/>
  <c r="HJ218" i="53"/>
  <c r="HK218" i="53"/>
  <c r="HL218" i="53"/>
  <c r="HM218" i="53"/>
  <c r="HN218" i="53"/>
  <c r="HO218" i="53"/>
  <c r="HP218" i="53"/>
  <c r="HQ218" i="53"/>
  <c r="HR218" i="53"/>
  <c r="HS218" i="53"/>
  <c r="HT218" i="53"/>
  <c r="J219" i="53"/>
  <c r="K219" i="53"/>
  <c r="L219" i="53"/>
  <c r="M219" i="53"/>
  <c r="N219" i="53"/>
  <c r="O219" i="53"/>
  <c r="P219" i="53"/>
  <c r="Q219" i="53"/>
  <c r="R219" i="53"/>
  <c r="S219" i="53"/>
  <c r="T219" i="53"/>
  <c r="U219" i="53"/>
  <c r="V219" i="53"/>
  <c r="W219" i="53"/>
  <c r="X219" i="53"/>
  <c r="Y219" i="53"/>
  <c r="Z219" i="53"/>
  <c r="AA219" i="53"/>
  <c r="AB219" i="53"/>
  <c r="AC219" i="53"/>
  <c r="AD219" i="53"/>
  <c r="AE219" i="53"/>
  <c r="AF219" i="53"/>
  <c r="AG219" i="53"/>
  <c r="AH219" i="53"/>
  <c r="AI219" i="53"/>
  <c r="AJ219" i="53"/>
  <c r="AK219" i="53"/>
  <c r="AL219" i="53"/>
  <c r="AM219" i="53"/>
  <c r="AN219" i="53"/>
  <c r="AO219" i="53"/>
  <c r="AP219" i="53"/>
  <c r="AQ219" i="53"/>
  <c r="AR219" i="53"/>
  <c r="AS219" i="53"/>
  <c r="AT219" i="53"/>
  <c r="AU219" i="53"/>
  <c r="AV219" i="53"/>
  <c r="AW219" i="53"/>
  <c r="AX219" i="53"/>
  <c r="AY219" i="53"/>
  <c r="AZ219" i="53"/>
  <c r="BA219" i="53"/>
  <c r="BB219" i="53"/>
  <c r="BC219" i="53"/>
  <c r="BD219" i="53"/>
  <c r="BE219" i="53"/>
  <c r="BF219" i="53"/>
  <c r="BG219" i="53"/>
  <c r="BH219" i="53"/>
  <c r="BI219" i="53"/>
  <c r="BJ219" i="53"/>
  <c r="BK219" i="53"/>
  <c r="BL219" i="53"/>
  <c r="BM219" i="53"/>
  <c r="BN219" i="53"/>
  <c r="BO219" i="53"/>
  <c r="BP219" i="53"/>
  <c r="BQ219" i="53"/>
  <c r="BR219" i="53"/>
  <c r="BS219" i="53"/>
  <c r="BT219" i="53"/>
  <c r="BU219" i="53"/>
  <c r="BV219" i="53"/>
  <c r="BW219" i="53"/>
  <c r="BX219" i="53"/>
  <c r="BY219" i="53"/>
  <c r="BZ219" i="53"/>
  <c r="CA219" i="53"/>
  <c r="CB219" i="53"/>
  <c r="CC219" i="53"/>
  <c r="CD219" i="53"/>
  <c r="CE219" i="53"/>
  <c r="CF219" i="53"/>
  <c r="CG219" i="53"/>
  <c r="CH219" i="53"/>
  <c r="CI219" i="53"/>
  <c r="CJ219" i="53"/>
  <c r="CK219" i="53"/>
  <c r="CL219" i="53"/>
  <c r="CM219" i="53"/>
  <c r="CN219" i="53"/>
  <c r="CO219" i="53"/>
  <c r="CP219" i="53"/>
  <c r="CQ219" i="53"/>
  <c r="CR219" i="53"/>
  <c r="CS219" i="53"/>
  <c r="CT219" i="53"/>
  <c r="CU219" i="53"/>
  <c r="CV219" i="53"/>
  <c r="CW219" i="53"/>
  <c r="CX219" i="53"/>
  <c r="CY219" i="53"/>
  <c r="CZ219" i="53"/>
  <c r="DA219" i="53"/>
  <c r="DB219" i="53"/>
  <c r="DC219" i="53"/>
  <c r="DD219" i="53"/>
  <c r="DE219" i="53"/>
  <c r="DF219" i="53"/>
  <c r="DG219" i="53"/>
  <c r="DH219" i="53"/>
  <c r="DI219" i="53"/>
  <c r="DJ219" i="53"/>
  <c r="DK219" i="53"/>
  <c r="DL219" i="53"/>
  <c r="DM219" i="53"/>
  <c r="DN219" i="53"/>
  <c r="DO219" i="53"/>
  <c r="DP219" i="53"/>
  <c r="DQ219" i="53"/>
  <c r="DR219" i="53"/>
  <c r="DS219" i="53"/>
  <c r="DT219" i="53"/>
  <c r="DU219" i="53"/>
  <c r="DV219" i="53"/>
  <c r="DW219" i="53"/>
  <c r="DX219" i="53"/>
  <c r="DY219" i="53"/>
  <c r="DZ219" i="53"/>
  <c r="EA219" i="53"/>
  <c r="EB219" i="53"/>
  <c r="EC219" i="53"/>
  <c r="ED219" i="53"/>
  <c r="EE219" i="53"/>
  <c r="EF219" i="53"/>
  <c r="EG219" i="53"/>
  <c r="EH219" i="53"/>
  <c r="EI219" i="53"/>
  <c r="EJ219" i="53"/>
  <c r="EK219" i="53"/>
  <c r="EL219" i="53"/>
  <c r="EM219" i="53"/>
  <c r="EN219" i="53"/>
  <c r="EO219" i="53"/>
  <c r="EP219" i="53"/>
  <c r="EQ219" i="53"/>
  <c r="ER219" i="53"/>
  <c r="ES219" i="53"/>
  <c r="ET219" i="53"/>
  <c r="EU219" i="53"/>
  <c r="EV219" i="53"/>
  <c r="EW219" i="53"/>
  <c r="EX219" i="53"/>
  <c r="EY219" i="53"/>
  <c r="EZ219" i="53"/>
  <c r="FA219" i="53"/>
  <c r="FB219" i="53"/>
  <c r="FC219" i="53"/>
  <c r="FD219" i="53"/>
  <c r="FE219" i="53"/>
  <c r="FF219" i="53"/>
  <c r="FG219" i="53"/>
  <c r="FH219" i="53"/>
  <c r="FI219" i="53"/>
  <c r="FJ219" i="53"/>
  <c r="FK219" i="53"/>
  <c r="FL219" i="53"/>
  <c r="FM219" i="53"/>
  <c r="FN219" i="53"/>
  <c r="FO219" i="53"/>
  <c r="FP219" i="53"/>
  <c r="FQ219" i="53"/>
  <c r="FR219" i="53"/>
  <c r="FS219" i="53"/>
  <c r="FT219" i="53"/>
  <c r="FU219" i="53"/>
  <c r="FV219" i="53"/>
  <c r="FW219" i="53"/>
  <c r="FX219" i="53"/>
  <c r="FY219" i="53"/>
  <c r="FZ219" i="53"/>
  <c r="GA219" i="53"/>
  <c r="GB219" i="53"/>
  <c r="GC219" i="53"/>
  <c r="GD219" i="53"/>
  <c r="GE219" i="53"/>
  <c r="GF219" i="53"/>
  <c r="GG219" i="53"/>
  <c r="GH219" i="53"/>
  <c r="GI219" i="53"/>
  <c r="GJ219" i="53"/>
  <c r="GK219" i="53"/>
  <c r="GL219" i="53"/>
  <c r="GM219" i="53"/>
  <c r="GN219" i="53"/>
  <c r="GO219" i="53"/>
  <c r="GP219" i="53"/>
  <c r="GQ219" i="53"/>
  <c r="GR219" i="53"/>
  <c r="GS219" i="53"/>
  <c r="GT219" i="53"/>
  <c r="GU219" i="53"/>
  <c r="GV219" i="53"/>
  <c r="GW219" i="53"/>
  <c r="GX219" i="53"/>
  <c r="GY219" i="53"/>
  <c r="GZ219" i="53"/>
  <c r="HA219" i="53"/>
  <c r="HB219" i="53"/>
  <c r="HC219" i="53"/>
  <c r="HD219" i="53"/>
  <c r="HE219" i="53"/>
  <c r="HF219" i="53"/>
  <c r="HG219" i="53"/>
  <c r="HH219" i="53"/>
  <c r="HI219" i="53"/>
  <c r="HJ219" i="53"/>
  <c r="HK219" i="53"/>
  <c r="HL219" i="53"/>
  <c r="HM219" i="53"/>
  <c r="HN219" i="53"/>
  <c r="HO219" i="53"/>
  <c r="HP219" i="53"/>
  <c r="HQ219" i="53"/>
  <c r="HR219" i="53"/>
  <c r="HS219" i="53"/>
  <c r="HT219" i="53"/>
  <c r="J220" i="53"/>
  <c r="K220" i="53"/>
  <c r="L220" i="53"/>
  <c r="M220" i="53"/>
  <c r="N220" i="53"/>
  <c r="O220" i="53"/>
  <c r="P220" i="53"/>
  <c r="Q220" i="53"/>
  <c r="R220" i="53"/>
  <c r="S220" i="53"/>
  <c r="T220" i="53"/>
  <c r="U220" i="53"/>
  <c r="V220" i="53"/>
  <c r="W220" i="53"/>
  <c r="X220" i="53"/>
  <c r="Y220" i="53"/>
  <c r="Z220" i="53"/>
  <c r="AA220" i="53"/>
  <c r="AB220" i="53"/>
  <c r="AC220" i="53"/>
  <c r="AD220" i="53"/>
  <c r="AE220" i="53"/>
  <c r="AF220" i="53"/>
  <c r="AG220" i="53"/>
  <c r="AH220" i="53"/>
  <c r="AI220" i="53"/>
  <c r="AJ220" i="53"/>
  <c r="AK220" i="53"/>
  <c r="AL220" i="53"/>
  <c r="AM220" i="53"/>
  <c r="AN220" i="53"/>
  <c r="AO220" i="53"/>
  <c r="AP220" i="53"/>
  <c r="AQ220" i="53"/>
  <c r="AR220" i="53"/>
  <c r="AS220" i="53"/>
  <c r="AT220" i="53"/>
  <c r="AU220" i="53"/>
  <c r="AV220" i="53"/>
  <c r="AW220" i="53"/>
  <c r="AX220" i="53"/>
  <c r="AY220" i="53"/>
  <c r="AZ220" i="53"/>
  <c r="BA220" i="53"/>
  <c r="BB220" i="53"/>
  <c r="BC220" i="53"/>
  <c r="BD220" i="53"/>
  <c r="BE220" i="53"/>
  <c r="BF220" i="53"/>
  <c r="BG220" i="53"/>
  <c r="BH220" i="53"/>
  <c r="BI220" i="53"/>
  <c r="BJ220" i="53"/>
  <c r="BK220" i="53"/>
  <c r="BL220" i="53"/>
  <c r="BM220" i="53"/>
  <c r="BN220" i="53"/>
  <c r="BO220" i="53"/>
  <c r="BP220" i="53"/>
  <c r="BQ220" i="53"/>
  <c r="BR220" i="53"/>
  <c r="BS220" i="53"/>
  <c r="BT220" i="53"/>
  <c r="BU220" i="53"/>
  <c r="BV220" i="53"/>
  <c r="BW220" i="53"/>
  <c r="BX220" i="53"/>
  <c r="BY220" i="53"/>
  <c r="BZ220" i="53"/>
  <c r="CA220" i="53"/>
  <c r="CB220" i="53"/>
  <c r="CC220" i="53"/>
  <c r="CD220" i="53"/>
  <c r="CE220" i="53"/>
  <c r="CF220" i="53"/>
  <c r="CG220" i="53"/>
  <c r="CH220" i="53"/>
  <c r="CI220" i="53"/>
  <c r="CJ220" i="53"/>
  <c r="CK220" i="53"/>
  <c r="CL220" i="53"/>
  <c r="CM220" i="53"/>
  <c r="CN220" i="53"/>
  <c r="CO220" i="53"/>
  <c r="CP220" i="53"/>
  <c r="CQ220" i="53"/>
  <c r="CR220" i="53"/>
  <c r="CS220" i="53"/>
  <c r="CT220" i="53"/>
  <c r="CU220" i="53"/>
  <c r="CV220" i="53"/>
  <c r="CW220" i="53"/>
  <c r="CX220" i="53"/>
  <c r="CY220" i="53"/>
  <c r="CZ220" i="53"/>
  <c r="DA220" i="53"/>
  <c r="DB220" i="53"/>
  <c r="DC220" i="53"/>
  <c r="DD220" i="53"/>
  <c r="DE220" i="53"/>
  <c r="DF220" i="53"/>
  <c r="DG220" i="53"/>
  <c r="DH220" i="53"/>
  <c r="DI220" i="53"/>
  <c r="DJ220" i="53"/>
  <c r="DK220" i="53"/>
  <c r="DL220" i="53"/>
  <c r="DM220" i="53"/>
  <c r="DN220" i="53"/>
  <c r="DO220" i="53"/>
  <c r="DP220" i="53"/>
  <c r="DQ220" i="53"/>
  <c r="DR220" i="53"/>
  <c r="DS220" i="53"/>
  <c r="DT220" i="53"/>
  <c r="DU220" i="53"/>
  <c r="DV220" i="53"/>
  <c r="DW220" i="53"/>
  <c r="DX220" i="53"/>
  <c r="DY220" i="53"/>
  <c r="DZ220" i="53"/>
  <c r="EA220" i="53"/>
  <c r="EB220" i="53"/>
  <c r="EC220" i="53"/>
  <c r="ED220" i="53"/>
  <c r="EE220" i="53"/>
  <c r="EF220" i="53"/>
  <c r="EG220" i="53"/>
  <c r="EH220" i="53"/>
  <c r="EI220" i="53"/>
  <c r="EJ220" i="53"/>
  <c r="EK220" i="53"/>
  <c r="EL220" i="53"/>
  <c r="EM220" i="53"/>
  <c r="EN220" i="53"/>
  <c r="EO220" i="53"/>
  <c r="EP220" i="53"/>
  <c r="EQ220" i="53"/>
  <c r="ER220" i="53"/>
  <c r="ES220" i="53"/>
  <c r="ET220" i="53"/>
  <c r="EU220" i="53"/>
  <c r="EV220" i="53"/>
  <c r="EW220" i="53"/>
  <c r="EX220" i="53"/>
  <c r="EY220" i="53"/>
  <c r="EZ220" i="53"/>
  <c r="FA220" i="53"/>
  <c r="FB220" i="53"/>
  <c r="FC220" i="53"/>
  <c r="FD220" i="53"/>
  <c r="FE220" i="53"/>
  <c r="FF220" i="53"/>
  <c r="FG220" i="53"/>
  <c r="FH220" i="53"/>
  <c r="FI220" i="53"/>
  <c r="FJ220" i="53"/>
  <c r="FK220" i="53"/>
  <c r="FL220" i="53"/>
  <c r="FM220" i="53"/>
  <c r="FN220" i="53"/>
  <c r="FO220" i="53"/>
  <c r="FP220" i="53"/>
  <c r="FQ220" i="53"/>
  <c r="FR220" i="53"/>
  <c r="FS220" i="53"/>
  <c r="FT220" i="53"/>
  <c r="FU220" i="53"/>
  <c r="FV220" i="53"/>
  <c r="FW220" i="53"/>
  <c r="FX220" i="53"/>
  <c r="FY220" i="53"/>
  <c r="FZ220" i="53"/>
  <c r="GA220" i="53"/>
  <c r="GB220" i="53"/>
  <c r="GC220" i="53"/>
  <c r="GD220" i="53"/>
  <c r="GE220" i="53"/>
  <c r="GF220" i="53"/>
  <c r="GG220" i="53"/>
  <c r="GH220" i="53"/>
  <c r="GI220" i="53"/>
  <c r="GJ220" i="53"/>
  <c r="GK220" i="53"/>
  <c r="GL220" i="53"/>
  <c r="GM220" i="53"/>
  <c r="GN220" i="53"/>
  <c r="GO220" i="53"/>
  <c r="GP220" i="53"/>
  <c r="GQ220" i="53"/>
  <c r="GR220" i="53"/>
  <c r="GS220" i="53"/>
  <c r="GT220" i="53"/>
  <c r="GU220" i="53"/>
  <c r="GV220" i="53"/>
  <c r="GW220" i="53"/>
  <c r="GX220" i="53"/>
  <c r="GY220" i="53"/>
  <c r="GZ220" i="53"/>
  <c r="HA220" i="53"/>
  <c r="HB220" i="53"/>
  <c r="HC220" i="53"/>
  <c r="HD220" i="53"/>
  <c r="HE220" i="53"/>
  <c r="HF220" i="53"/>
  <c r="HG220" i="53"/>
  <c r="HH220" i="53"/>
  <c r="HI220" i="53"/>
  <c r="HJ220" i="53"/>
  <c r="HK220" i="53"/>
  <c r="HL220" i="53"/>
  <c r="HM220" i="53"/>
  <c r="HN220" i="53"/>
  <c r="HO220" i="53"/>
  <c r="HP220" i="53"/>
  <c r="HQ220" i="53"/>
  <c r="HR220" i="53"/>
  <c r="HS220" i="53"/>
  <c r="HT220" i="53"/>
  <c r="J221" i="53"/>
  <c r="K221" i="53"/>
  <c r="L221" i="53"/>
  <c r="M221" i="53"/>
  <c r="N221" i="53"/>
  <c r="O221" i="53"/>
  <c r="P221" i="53"/>
  <c r="Q221" i="53"/>
  <c r="R221" i="53"/>
  <c r="S221" i="53"/>
  <c r="T221" i="53"/>
  <c r="U221" i="53"/>
  <c r="V221" i="53"/>
  <c r="W221" i="53"/>
  <c r="X221" i="53"/>
  <c r="Y221" i="53"/>
  <c r="Z221" i="53"/>
  <c r="AA221" i="53"/>
  <c r="AB221" i="53"/>
  <c r="AC221" i="53"/>
  <c r="AD221" i="53"/>
  <c r="AE221" i="53"/>
  <c r="AF221" i="53"/>
  <c r="AG221" i="53"/>
  <c r="AH221" i="53"/>
  <c r="AI221" i="53"/>
  <c r="AJ221" i="53"/>
  <c r="AK221" i="53"/>
  <c r="AL221" i="53"/>
  <c r="AM221" i="53"/>
  <c r="AN221" i="53"/>
  <c r="AO221" i="53"/>
  <c r="AP221" i="53"/>
  <c r="AQ221" i="53"/>
  <c r="AR221" i="53"/>
  <c r="AS221" i="53"/>
  <c r="AT221" i="53"/>
  <c r="AU221" i="53"/>
  <c r="AV221" i="53"/>
  <c r="AW221" i="53"/>
  <c r="AX221" i="53"/>
  <c r="AY221" i="53"/>
  <c r="AZ221" i="53"/>
  <c r="BA221" i="53"/>
  <c r="BB221" i="53"/>
  <c r="BC221" i="53"/>
  <c r="BD221" i="53"/>
  <c r="BE221" i="53"/>
  <c r="BF221" i="53"/>
  <c r="BG221" i="53"/>
  <c r="BH221" i="53"/>
  <c r="BI221" i="53"/>
  <c r="BJ221" i="53"/>
  <c r="BK221" i="53"/>
  <c r="BL221" i="53"/>
  <c r="BM221" i="53"/>
  <c r="BN221" i="53"/>
  <c r="BO221" i="53"/>
  <c r="BP221" i="53"/>
  <c r="BQ221" i="53"/>
  <c r="BR221" i="53"/>
  <c r="BS221" i="53"/>
  <c r="BT221" i="53"/>
  <c r="BU221" i="53"/>
  <c r="BV221" i="53"/>
  <c r="BW221" i="53"/>
  <c r="BX221" i="53"/>
  <c r="BY221" i="53"/>
  <c r="BZ221" i="53"/>
  <c r="CA221" i="53"/>
  <c r="CB221" i="53"/>
  <c r="CC221" i="53"/>
  <c r="CD221" i="53"/>
  <c r="CE221" i="53"/>
  <c r="CF221" i="53"/>
  <c r="CG221" i="53"/>
  <c r="CH221" i="53"/>
  <c r="CI221" i="53"/>
  <c r="CJ221" i="53"/>
  <c r="CK221" i="53"/>
  <c r="CL221" i="53"/>
  <c r="CM221" i="53"/>
  <c r="CN221" i="53"/>
  <c r="CO221" i="53"/>
  <c r="CP221" i="53"/>
  <c r="CQ221" i="53"/>
  <c r="CR221" i="53"/>
  <c r="CS221" i="53"/>
  <c r="CT221" i="53"/>
  <c r="CU221" i="53"/>
  <c r="CV221" i="53"/>
  <c r="CW221" i="53"/>
  <c r="CX221" i="53"/>
  <c r="CY221" i="53"/>
  <c r="CZ221" i="53"/>
  <c r="DA221" i="53"/>
  <c r="DB221" i="53"/>
  <c r="DC221" i="53"/>
  <c r="DD221" i="53"/>
  <c r="DE221" i="53"/>
  <c r="DF221" i="53"/>
  <c r="DG221" i="53"/>
  <c r="DH221" i="53"/>
  <c r="DI221" i="53"/>
  <c r="DJ221" i="53"/>
  <c r="DK221" i="53"/>
  <c r="DL221" i="53"/>
  <c r="DM221" i="53"/>
  <c r="DN221" i="53"/>
  <c r="DO221" i="53"/>
  <c r="DP221" i="53"/>
  <c r="DQ221" i="53"/>
  <c r="DR221" i="53"/>
  <c r="DS221" i="53"/>
  <c r="DT221" i="53"/>
  <c r="DU221" i="53"/>
  <c r="DV221" i="53"/>
  <c r="DW221" i="53"/>
  <c r="DX221" i="53"/>
  <c r="DY221" i="53"/>
  <c r="DZ221" i="53"/>
  <c r="EA221" i="53"/>
  <c r="EB221" i="53"/>
  <c r="EC221" i="53"/>
  <c r="ED221" i="53"/>
  <c r="EE221" i="53"/>
  <c r="EF221" i="53"/>
  <c r="EG221" i="53"/>
  <c r="EH221" i="53"/>
  <c r="EI221" i="53"/>
  <c r="EJ221" i="53"/>
  <c r="EK221" i="53"/>
  <c r="EL221" i="53"/>
  <c r="EM221" i="53"/>
  <c r="EN221" i="53"/>
  <c r="EO221" i="53"/>
  <c r="EP221" i="53"/>
  <c r="EQ221" i="53"/>
  <c r="ER221" i="53"/>
  <c r="ES221" i="53"/>
  <c r="ET221" i="53"/>
  <c r="EU221" i="53"/>
  <c r="EV221" i="53"/>
  <c r="EW221" i="53"/>
  <c r="EX221" i="53"/>
  <c r="EY221" i="53"/>
  <c r="EZ221" i="53"/>
  <c r="FA221" i="53"/>
  <c r="FB221" i="53"/>
  <c r="FC221" i="53"/>
  <c r="FD221" i="53"/>
  <c r="FE221" i="53"/>
  <c r="FF221" i="53"/>
  <c r="FG221" i="53"/>
  <c r="FH221" i="53"/>
  <c r="FI221" i="53"/>
  <c r="FJ221" i="53"/>
  <c r="FK221" i="53"/>
  <c r="FL221" i="53"/>
  <c r="FM221" i="53"/>
  <c r="FN221" i="53"/>
  <c r="FO221" i="53"/>
  <c r="FP221" i="53"/>
  <c r="FQ221" i="53"/>
  <c r="FR221" i="53"/>
  <c r="FS221" i="53"/>
  <c r="FT221" i="53"/>
  <c r="FU221" i="53"/>
  <c r="FV221" i="53"/>
  <c r="FW221" i="53"/>
  <c r="FX221" i="53"/>
  <c r="FY221" i="53"/>
  <c r="FZ221" i="53"/>
  <c r="GA221" i="53"/>
  <c r="GB221" i="53"/>
  <c r="GC221" i="53"/>
  <c r="GD221" i="53"/>
  <c r="GE221" i="53"/>
  <c r="GF221" i="53"/>
  <c r="GG221" i="53"/>
  <c r="GH221" i="53"/>
  <c r="GI221" i="53"/>
  <c r="GJ221" i="53"/>
  <c r="GK221" i="53"/>
  <c r="GL221" i="53"/>
  <c r="GM221" i="53"/>
  <c r="GN221" i="53"/>
  <c r="GO221" i="53"/>
  <c r="GP221" i="53"/>
  <c r="GQ221" i="53"/>
  <c r="GR221" i="53"/>
  <c r="GS221" i="53"/>
  <c r="GT221" i="53"/>
  <c r="GU221" i="53"/>
  <c r="GV221" i="53"/>
  <c r="GW221" i="53"/>
  <c r="GX221" i="53"/>
  <c r="GY221" i="53"/>
  <c r="GZ221" i="53"/>
  <c r="HA221" i="53"/>
  <c r="HB221" i="53"/>
  <c r="HC221" i="53"/>
  <c r="HD221" i="53"/>
  <c r="HE221" i="53"/>
  <c r="HF221" i="53"/>
  <c r="HG221" i="53"/>
  <c r="HH221" i="53"/>
  <c r="HI221" i="53"/>
  <c r="HJ221" i="53"/>
  <c r="HK221" i="53"/>
  <c r="HL221" i="53"/>
  <c r="HM221" i="53"/>
  <c r="HN221" i="53"/>
  <c r="HO221" i="53"/>
  <c r="HP221" i="53"/>
  <c r="HQ221" i="53"/>
  <c r="HR221" i="53"/>
  <c r="HS221" i="53"/>
  <c r="HT221" i="53"/>
  <c r="HQ233" i="53" s="1"/>
  <c r="J222" i="53"/>
  <c r="K222" i="53"/>
  <c r="L222" i="53"/>
  <c r="M222" i="53"/>
  <c r="N222" i="53"/>
  <c r="O222" i="53"/>
  <c r="P222" i="53"/>
  <c r="Q222" i="53"/>
  <c r="R222" i="53"/>
  <c r="S222" i="53"/>
  <c r="T222" i="53"/>
  <c r="U222" i="53"/>
  <c r="V222" i="53"/>
  <c r="W222" i="53"/>
  <c r="X222" i="53"/>
  <c r="Y222" i="53"/>
  <c r="Z222" i="53"/>
  <c r="AA222" i="53"/>
  <c r="AB222" i="53"/>
  <c r="AC222" i="53"/>
  <c r="AD222" i="53"/>
  <c r="AE222" i="53"/>
  <c r="AF222" i="53"/>
  <c r="AG222" i="53"/>
  <c r="AH222" i="53"/>
  <c r="AI222" i="53"/>
  <c r="AJ222" i="53"/>
  <c r="AK222" i="53"/>
  <c r="AL222" i="53"/>
  <c r="AM222" i="53"/>
  <c r="AN222" i="53"/>
  <c r="AO222" i="53"/>
  <c r="AP222" i="53"/>
  <c r="AQ222" i="53"/>
  <c r="AR222" i="53"/>
  <c r="AS222" i="53"/>
  <c r="AT222" i="53"/>
  <c r="AU222" i="53"/>
  <c r="AV222" i="53"/>
  <c r="AW222" i="53"/>
  <c r="AX222" i="53"/>
  <c r="AY222" i="53"/>
  <c r="AZ222" i="53"/>
  <c r="BA222" i="53"/>
  <c r="BB222" i="53"/>
  <c r="BC222" i="53"/>
  <c r="BD222" i="53"/>
  <c r="BE222" i="53"/>
  <c r="BF222" i="53"/>
  <c r="BG222" i="53"/>
  <c r="BH222" i="53"/>
  <c r="BI222" i="53"/>
  <c r="BJ222" i="53"/>
  <c r="BK222" i="53"/>
  <c r="BL222" i="53"/>
  <c r="BM222" i="53"/>
  <c r="BN222" i="53"/>
  <c r="BO222" i="53"/>
  <c r="BP222" i="53"/>
  <c r="BQ222" i="53"/>
  <c r="BR222" i="53"/>
  <c r="BS222" i="53"/>
  <c r="BT222" i="53"/>
  <c r="BU222" i="53"/>
  <c r="BV222" i="53"/>
  <c r="BW222" i="53"/>
  <c r="BX222" i="53"/>
  <c r="BY222" i="53"/>
  <c r="BZ222" i="53"/>
  <c r="CA222" i="53"/>
  <c r="CB222" i="53"/>
  <c r="CC222" i="53"/>
  <c r="CD222" i="53"/>
  <c r="CE222" i="53"/>
  <c r="CF222" i="53"/>
  <c r="CG222" i="53"/>
  <c r="CH222" i="53"/>
  <c r="CI222" i="53"/>
  <c r="CJ222" i="53"/>
  <c r="CK222" i="53"/>
  <c r="CL222" i="53"/>
  <c r="CM222" i="53"/>
  <c r="CN222" i="53"/>
  <c r="CO222" i="53"/>
  <c r="CP222" i="53"/>
  <c r="CQ222" i="53"/>
  <c r="CR222" i="53"/>
  <c r="CS222" i="53"/>
  <c r="CT222" i="53"/>
  <c r="CU222" i="53"/>
  <c r="CV222" i="53"/>
  <c r="CW222" i="53"/>
  <c r="CX222" i="53"/>
  <c r="CY222" i="53"/>
  <c r="CZ222" i="53"/>
  <c r="DA222" i="53"/>
  <c r="DB222" i="53"/>
  <c r="DC222" i="53"/>
  <c r="DD222" i="53"/>
  <c r="DE222" i="53"/>
  <c r="DF222" i="53"/>
  <c r="DG222" i="53"/>
  <c r="DH222" i="53"/>
  <c r="DI222" i="53"/>
  <c r="DJ222" i="53"/>
  <c r="DK222" i="53"/>
  <c r="DL222" i="53"/>
  <c r="DM222" i="53"/>
  <c r="DN222" i="53"/>
  <c r="DO222" i="53"/>
  <c r="DP222" i="53"/>
  <c r="DQ222" i="53"/>
  <c r="DR222" i="53"/>
  <c r="DS222" i="53"/>
  <c r="DT222" i="53"/>
  <c r="DU222" i="53"/>
  <c r="DV222" i="53"/>
  <c r="DW222" i="53"/>
  <c r="DX222" i="53"/>
  <c r="DY222" i="53"/>
  <c r="DZ222" i="53"/>
  <c r="EA222" i="53"/>
  <c r="EB222" i="53"/>
  <c r="EC222" i="53"/>
  <c r="ED222" i="53"/>
  <c r="EE222" i="53"/>
  <c r="EF222" i="53"/>
  <c r="EG222" i="53"/>
  <c r="EH222" i="53"/>
  <c r="EI222" i="53"/>
  <c r="EJ222" i="53"/>
  <c r="EK222" i="53"/>
  <c r="EL222" i="53"/>
  <c r="EM222" i="53"/>
  <c r="EN222" i="53"/>
  <c r="EO222" i="53"/>
  <c r="EP222" i="53"/>
  <c r="EQ222" i="53"/>
  <c r="ER222" i="53"/>
  <c r="ES222" i="53"/>
  <c r="ET222" i="53"/>
  <c r="EU222" i="53"/>
  <c r="EV222" i="53"/>
  <c r="EW222" i="53"/>
  <c r="EX222" i="53"/>
  <c r="EY222" i="53"/>
  <c r="EZ222" i="53"/>
  <c r="FA222" i="53"/>
  <c r="FB222" i="53"/>
  <c r="FC222" i="53"/>
  <c r="FD222" i="53"/>
  <c r="FE222" i="53"/>
  <c r="FF222" i="53"/>
  <c r="FG222" i="53"/>
  <c r="FH222" i="53"/>
  <c r="FI222" i="53"/>
  <c r="FJ222" i="53"/>
  <c r="FK222" i="53"/>
  <c r="FL222" i="53"/>
  <c r="FM222" i="53"/>
  <c r="FN222" i="53"/>
  <c r="FO222" i="53"/>
  <c r="FP222" i="53"/>
  <c r="FQ222" i="53"/>
  <c r="FR222" i="53"/>
  <c r="FS222" i="53"/>
  <c r="FT222" i="53"/>
  <c r="FU222" i="53"/>
  <c r="FV222" i="53"/>
  <c r="FW222" i="53"/>
  <c r="FX222" i="53"/>
  <c r="FY222" i="53"/>
  <c r="FZ222" i="53"/>
  <c r="GA222" i="53"/>
  <c r="GB222" i="53"/>
  <c r="GC222" i="53"/>
  <c r="GD222" i="53"/>
  <c r="GE222" i="53"/>
  <c r="GF222" i="53"/>
  <c r="GG222" i="53"/>
  <c r="GH222" i="53"/>
  <c r="GI222" i="53"/>
  <c r="GJ222" i="53"/>
  <c r="GK222" i="53"/>
  <c r="GL222" i="53"/>
  <c r="GM222" i="53"/>
  <c r="GN222" i="53"/>
  <c r="GO222" i="53"/>
  <c r="GP222" i="53"/>
  <c r="GQ222" i="53"/>
  <c r="GR222" i="53"/>
  <c r="GS222" i="53"/>
  <c r="GT222" i="53"/>
  <c r="GU222" i="53"/>
  <c r="GV222" i="53"/>
  <c r="GW222" i="53"/>
  <c r="GX222" i="53"/>
  <c r="GY222" i="53"/>
  <c r="GZ222" i="53"/>
  <c r="HA222" i="53"/>
  <c r="HB222" i="53"/>
  <c r="HC222" i="53"/>
  <c r="HD222" i="53"/>
  <c r="HE222" i="53"/>
  <c r="HF222" i="53"/>
  <c r="HG222" i="53"/>
  <c r="HH222" i="53"/>
  <c r="HI222" i="53"/>
  <c r="HJ222" i="53"/>
  <c r="HK222" i="53"/>
  <c r="HL222" i="53"/>
  <c r="HM222" i="53"/>
  <c r="HN222" i="53"/>
  <c r="HO222" i="53"/>
  <c r="HP222" i="53"/>
  <c r="HQ222" i="53"/>
  <c r="HR222" i="53"/>
  <c r="HS222" i="53"/>
  <c r="HT222" i="53"/>
  <c r="HQ234" i="53" s="1"/>
  <c r="J223" i="53"/>
  <c r="K223" i="53"/>
  <c r="L223" i="53"/>
  <c r="M223" i="53"/>
  <c r="N223" i="53"/>
  <c r="O223" i="53"/>
  <c r="P223" i="53"/>
  <c r="Q223" i="53"/>
  <c r="R223" i="53"/>
  <c r="S223" i="53"/>
  <c r="T223" i="53"/>
  <c r="U223" i="53"/>
  <c r="V223" i="53"/>
  <c r="W223" i="53"/>
  <c r="X223" i="53"/>
  <c r="Y223" i="53"/>
  <c r="Z223" i="53"/>
  <c r="AA223" i="53"/>
  <c r="AB223" i="53"/>
  <c r="AC223" i="53"/>
  <c r="AD223" i="53"/>
  <c r="AE223" i="53"/>
  <c r="AF223" i="53"/>
  <c r="AG223" i="53"/>
  <c r="AH223" i="53"/>
  <c r="AI223" i="53"/>
  <c r="AJ223" i="53"/>
  <c r="AK223" i="53"/>
  <c r="AL223" i="53"/>
  <c r="AM223" i="53"/>
  <c r="AN223" i="53"/>
  <c r="AO223" i="53"/>
  <c r="AP223" i="53"/>
  <c r="AQ223" i="53"/>
  <c r="AR223" i="53"/>
  <c r="AS223" i="53"/>
  <c r="AT223" i="53"/>
  <c r="AU223" i="53"/>
  <c r="AV223" i="53"/>
  <c r="AW223" i="53"/>
  <c r="AX223" i="53"/>
  <c r="AY223" i="53"/>
  <c r="AZ223" i="53"/>
  <c r="BA223" i="53"/>
  <c r="BB223" i="53"/>
  <c r="BC223" i="53"/>
  <c r="BD223" i="53"/>
  <c r="BE223" i="53"/>
  <c r="BF223" i="53"/>
  <c r="BG223" i="53"/>
  <c r="BH223" i="53"/>
  <c r="BI223" i="53"/>
  <c r="BJ223" i="53"/>
  <c r="BK223" i="53"/>
  <c r="BL223" i="53"/>
  <c r="BM223" i="53"/>
  <c r="BN223" i="53"/>
  <c r="BO223" i="53"/>
  <c r="BP223" i="53"/>
  <c r="BQ223" i="53"/>
  <c r="BR223" i="53"/>
  <c r="BS223" i="53"/>
  <c r="BT223" i="53"/>
  <c r="BU223" i="53"/>
  <c r="BV223" i="53"/>
  <c r="BW223" i="53"/>
  <c r="BX223" i="53"/>
  <c r="BY223" i="53"/>
  <c r="BZ223" i="53"/>
  <c r="CA223" i="53"/>
  <c r="CB223" i="53"/>
  <c r="CC223" i="53"/>
  <c r="CD223" i="53"/>
  <c r="CE223" i="53"/>
  <c r="CF223" i="53"/>
  <c r="CG223" i="53"/>
  <c r="CH223" i="53"/>
  <c r="CI223" i="53"/>
  <c r="CJ223" i="53"/>
  <c r="CK223" i="53"/>
  <c r="CL223" i="53"/>
  <c r="CM223" i="53"/>
  <c r="CN223" i="53"/>
  <c r="CO223" i="53"/>
  <c r="CP223" i="53"/>
  <c r="CQ223" i="53"/>
  <c r="CR223" i="53"/>
  <c r="CS223" i="53"/>
  <c r="CT223" i="53"/>
  <c r="CU223" i="53"/>
  <c r="CV223" i="53"/>
  <c r="CW223" i="53"/>
  <c r="CX223" i="53"/>
  <c r="CY223" i="53"/>
  <c r="CZ223" i="53"/>
  <c r="DA223" i="53"/>
  <c r="DB223" i="53"/>
  <c r="DC223" i="53"/>
  <c r="DD223" i="53"/>
  <c r="DE223" i="53"/>
  <c r="DF223" i="53"/>
  <c r="DG223" i="53"/>
  <c r="DH223" i="53"/>
  <c r="DI223" i="53"/>
  <c r="DJ223" i="53"/>
  <c r="DK223" i="53"/>
  <c r="DL223" i="53"/>
  <c r="DM223" i="53"/>
  <c r="DN223" i="53"/>
  <c r="DO223" i="53"/>
  <c r="DP223" i="53"/>
  <c r="DQ223" i="53"/>
  <c r="DR223" i="53"/>
  <c r="DS223" i="53"/>
  <c r="DT223" i="53"/>
  <c r="DU223" i="53"/>
  <c r="DV223" i="53"/>
  <c r="DW223" i="53"/>
  <c r="DX223" i="53"/>
  <c r="DY223" i="53"/>
  <c r="DZ223" i="53"/>
  <c r="EA223" i="53"/>
  <c r="EB223" i="53"/>
  <c r="EC223" i="53"/>
  <c r="ED223" i="53"/>
  <c r="EE223" i="53"/>
  <c r="EF223" i="53"/>
  <c r="EG223" i="53"/>
  <c r="EH223" i="53"/>
  <c r="EI223" i="53"/>
  <c r="EJ223" i="53"/>
  <c r="EK223" i="53"/>
  <c r="EL223" i="53"/>
  <c r="EM223" i="53"/>
  <c r="EN223" i="53"/>
  <c r="EO223" i="53"/>
  <c r="EP223" i="53"/>
  <c r="EQ223" i="53"/>
  <c r="ER223" i="53"/>
  <c r="ES223" i="53"/>
  <c r="ET223" i="53"/>
  <c r="EU223" i="53"/>
  <c r="EV223" i="53"/>
  <c r="EW223" i="53"/>
  <c r="EX223" i="53"/>
  <c r="EY223" i="53"/>
  <c r="EZ223" i="53"/>
  <c r="FA223" i="53"/>
  <c r="FB223" i="53"/>
  <c r="FC223" i="53"/>
  <c r="FD223" i="53"/>
  <c r="FE223" i="53"/>
  <c r="FF223" i="53"/>
  <c r="FG223" i="53"/>
  <c r="FH223" i="53"/>
  <c r="FI223" i="53"/>
  <c r="FJ223" i="53"/>
  <c r="FK223" i="53"/>
  <c r="FL223" i="53"/>
  <c r="FM223" i="53"/>
  <c r="FN223" i="53"/>
  <c r="FO223" i="53"/>
  <c r="FP223" i="53"/>
  <c r="FQ223" i="53"/>
  <c r="FR223" i="53"/>
  <c r="FS223" i="53"/>
  <c r="FT223" i="53"/>
  <c r="FU223" i="53"/>
  <c r="FV223" i="53"/>
  <c r="FW223" i="53"/>
  <c r="FX223" i="53"/>
  <c r="FY223" i="53"/>
  <c r="FZ223" i="53"/>
  <c r="GA223" i="53"/>
  <c r="GB223" i="53"/>
  <c r="GC223" i="53"/>
  <c r="GD223" i="53"/>
  <c r="GE223" i="53"/>
  <c r="GF223" i="53"/>
  <c r="GG223" i="53"/>
  <c r="GH223" i="53"/>
  <c r="GI223" i="53"/>
  <c r="GJ223" i="53"/>
  <c r="GK223" i="53"/>
  <c r="GL223" i="53"/>
  <c r="GM223" i="53"/>
  <c r="GN223" i="53"/>
  <c r="GO223" i="53"/>
  <c r="GP223" i="53"/>
  <c r="GQ223" i="53"/>
  <c r="GR223" i="53"/>
  <c r="GS223" i="53"/>
  <c r="GT223" i="53"/>
  <c r="GU223" i="53"/>
  <c r="GV223" i="53"/>
  <c r="GW223" i="53"/>
  <c r="GX223" i="53"/>
  <c r="GY223" i="53"/>
  <c r="GZ223" i="53"/>
  <c r="HA223" i="53"/>
  <c r="HB223" i="53"/>
  <c r="HC223" i="53"/>
  <c r="HD223" i="53"/>
  <c r="HE223" i="53"/>
  <c r="HF223" i="53"/>
  <c r="HG223" i="53"/>
  <c r="HH223" i="53"/>
  <c r="HI223" i="53"/>
  <c r="HJ223" i="53"/>
  <c r="HK223" i="53"/>
  <c r="HL223" i="53"/>
  <c r="HM223" i="53"/>
  <c r="HN223" i="53"/>
  <c r="HO223" i="53"/>
  <c r="HP223" i="53"/>
  <c r="HQ223" i="53"/>
  <c r="HR223" i="53"/>
  <c r="HS223" i="53"/>
  <c r="HT223" i="53"/>
  <c r="HQ235" i="53" s="1"/>
  <c r="J224" i="53"/>
  <c r="K224" i="53"/>
  <c r="L224" i="53"/>
  <c r="M224" i="53"/>
  <c r="N224" i="53"/>
  <c r="O224" i="53"/>
  <c r="P224" i="53"/>
  <c r="Q224" i="53"/>
  <c r="R224" i="53"/>
  <c r="S224" i="53"/>
  <c r="T224" i="53"/>
  <c r="U224" i="53"/>
  <c r="V224" i="53"/>
  <c r="W224" i="53"/>
  <c r="X224" i="53"/>
  <c r="Y224" i="53"/>
  <c r="Z224" i="53"/>
  <c r="AA224" i="53"/>
  <c r="AB224" i="53"/>
  <c r="AC224" i="53"/>
  <c r="AD224" i="53"/>
  <c r="AE224" i="53"/>
  <c r="AF224" i="53"/>
  <c r="AG224" i="53"/>
  <c r="AH224" i="53"/>
  <c r="AI224" i="53"/>
  <c r="AJ224" i="53"/>
  <c r="AK224" i="53"/>
  <c r="AL224" i="53"/>
  <c r="AM224" i="53"/>
  <c r="AN224" i="53"/>
  <c r="AO224" i="53"/>
  <c r="AP224" i="53"/>
  <c r="AQ224" i="53"/>
  <c r="AR224" i="53"/>
  <c r="AS224" i="53"/>
  <c r="AT224" i="53"/>
  <c r="AU224" i="53"/>
  <c r="AV224" i="53"/>
  <c r="AW224" i="53"/>
  <c r="AX224" i="53"/>
  <c r="AY224" i="53"/>
  <c r="AZ224" i="53"/>
  <c r="BA224" i="53"/>
  <c r="BB224" i="53"/>
  <c r="BC224" i="53"/>
  <c r="BD224" i="53"/>
  <c r="BE224" i="53"/>
  <c r="BF224" i="53"/>
  <c r="BG224" i="53"/>
  <c r="BH224" i="53"/>
  <c r="BI224" i="53"/>
  <c r="BJ224" i="53"/>
  <c r="BK224" i="53"/>
  <c r="BL224" i="53"/>
  <c r="BM224" i="53"/>
  <c r="BN224" i="53"/>
  <c r="BO224" i="53"/>
  <c r="BP224" i="53"/>
  <c r="BQ224" i="53"/>
  <c r="BR224" i="53"/>
  <c r="BS224" i="53"/>
  <c r="BT224" i="53"/>
  <c r="BU224" i="53"/>
  <c r="BV224" i="53"/>
  <c r="BW224" i="53"/>
  <c r="BX224" i="53"/>
  <c r="BY224" i="53"/>
  <c r="BZ224" i="53"/>
  <c r="CA224" i="53"/>
  <c r="CB224" i="53"/>
  <c r="CC224" i="53"/>
  <c r="CD224" i="53"/>
  <c r="CE224" i="53"/>
  <c r="CF224" i="53"/>
  <c r="CG224" i="53"/>
  <c r="CH224" i="53"/>
  <c r="CI224" i="53"/>
  <c r="CJ224" i="53"/>
  <c r="CK224" i="53"/>
  <c r="CL224" i="53"/>
  <c r="CM224" i="53"/>
  <c r="CN224" i="53"/>
  <c r="CO224" i="53"/>
  <c r="CP224" i="53"/>
  <c r="CQ224" i="53"/>
  <c r="CR224" i="53"/>
  <c r="CS224" i="53"/>
  <c r="CT224" i="53"/>
  <c r="CU224" i="53"/>
  <c r="CV224" i="53"/>
  <c r="CW224" i="53"/>
  <c r="CX224" i="53"/>
  <c r="CY224" i="53"/>
  <c r="CZ224" i="53"/>
  <c r="DA224" i="53"/>
  <c r="DB224" i="53"/>
  <c r="DC224" i="53"/>
  <c r="DD224" i="53"/>
  <c r="DE224" i="53"/>
  <c r="DF224" i="53"/>
  <c r="DG224" i="53"/>
  <c r="DH224" i="53"/>
  <c r="DI224" i="53"/>
  <c r="DJ224" i="53"/>
  <c r="DK224" i="53"/>
  <c r="DL224" i="53"/>
  <c r="DM224" i="53"/>
  <c r="DN224" i="53"/>
  <c r="DO224" i="53"/>
  <c r="DP224" i="53"/>
  <c r="DQ224" i="53"/>
  <c r="DR224" i="53"/>
  <c r="DS224" i="53"/>
  <c r="DT224" i="53"/>
  <c r="DU224" i="53"/>
  <c r="DV224" i="53"/>
  <c r="DW224" i="53"/>
  <c r="DX224" i="53"/>
  <c r="DY224" i="53"/>
  <c r="DZ224" i="53"/>
  <c r="EA224" i="53"/>
  <c r="EB224" i="53"/>
  <c r="EC224" i="53"/>
  <c r="ED224" i="53"/>
  <c r="EE224" i="53"/>
  <c r="EF224" i="53"/>
  <c r="EG224" i="53"/>
  <c r="EH224" i="53"/>
  <c r="EI224" i="53"/>
  <c r="EJ224" i="53"/>
  <c r="EK224" i="53"/>
  <c r="EL224" i="53"/>
  <c r="EM224" i="53"/>
  <c r="EN224" i="53"/>
  <c r="EO224" i="53"/>
  <c r="EP224" i="53"/>
  <c r="EQ224" i="53"/>
  <c r="ER224" i="53"/>
  <c r="ES224" i="53"/>
  <c r="ET224" i="53"/>
  <c r="EU224" i="53"/>
  <c r="EV224" i="53"/>
  <c r="EW224" i="53"/>
  <c r="EX224" i="53"/>
  <c r="EY224" i="53"/>
  <c r="EZ224" i="53"/>
  <c r="FA224" i="53"/>
  <c r="FB224" i="53"/>
  <c r="FC224" i="53"/>
  <c r="FD224" i="53"/>
  <c r="FE224" i="53"/>
  <c r="FF224" i="53"/>
  <c r="FG224" i="53"/>
  <c r="FH224" i="53"/>
  <c r="FI224" i="53"/>
  <c r="FJ224" i="53"/>
  <c r="FK224" i="53"/>
  <c r="FL224" i="53"/>
  <c r="FM224" i="53"/>
  <c r="FN224" i="53"/>
  <c r="FO224" i="53"/>
  <c r="FP224" i="53"/>
  <c r="FQ224" i="53"/>
  <c r="FR224" i="53"/>
  <c r="FS224" i="53"/>
  <c r="FT224" i="53"/>
  <c r="FU224" i="53"/>
  <c r="FV224" i="53"/>
  <c r="FW224" i="53"/>
  <c r="FX224" i="53"/>
  <c r="FY224" i="53"/>
  <c r="FZ224" i="53"/>
  <c r="GA224" i="53"/>
  <c r="GB224" i="53"/>
  <c r="GC224" i="53"/>
  <c r="GD224" i="53"/>
  <c r="GE224" i="53"/>
  <c r="GF224" i="53"/>
  <c r="GG224" i="53"/>
  <c r="GH224" i="53"/>
  <c r="GI224" i="53"/>
  <c r="GJ224" i="53"/>
  <c r="GK224" i="53"/>
  <c r="GL224" i="53"/>
  <c r="GM224" i="53"/>
  <c r="GN224" i="53"/>
  <c r="GO224" i="53"/>
  <c r="GP224" i="53"/>
  <c r="GQ224" i="53"/>
  <c r="GR224" i="53"/>
  <c r="GS224" i="53"/>
  <c r="GT224" i="53"/>
  <c r="GU224" i="53"/>
  <c r="GV224" i="53"/>
  <c r="GW224" i="53"/>
  <c r="GX224" i="53"/>
  <c r="GY224" i="53"/>
  <c r="GZ224" i="53"/>
  <c r="HA224" i="53"/>
  <c r="HB224" i="53"/>
  <c r="HC224" i="53"/>
  <c r="HD224" i="53"/>
  <c r="HE224" i="53"/>
  <c r="HF224" i="53"/>
  <c r="HG224" i="53"/>
  <c r="HH224" i="53"/>
  <c r="HI224" i="53"/>
  <c r="HJ224" i="53"/>
  <c r="HK224" i="53"/>
  <c r="HL224" i="53"/>
  <c r="HM224" i="53"/>
  <c r="HN224" i="53"/>
  <c r="HO224" i="53"/>
  <c r="HP224" i="53"/>
  <c r="HQ224" i="53"/>
  <c r="HR224" i="53"/>
  <c r="HT224" i="53"/>
  <c r="HQ236" i="53" s="1"/>
  <c r="J225" i="53"/>
  <c r="K225" i="53"/>
  <c r="L225" i="53"/>
  <c r="M225" i="53"/>
  <c r="N225" i="53"/>
  <c r="O225" i="53"/>
  <c r="P225" i="53"/>
  <c r="Q225" i="53"/>
  <c r="R225" i="53"/>
  <c r="S225" i="53"/>
  <c r="T225" i="53"/>
  <c r="U225" i="53"/>
  <c r="V225" i="53"/>
  <c r="W225" i="53"/>
  <c r="X225" i="53"/>
  <c r="Y225" i="53"/>
  <c r="Z225" i="53"/>
  <c r="AA225" i="53"/>
  <c r="AB225" i="53"/>
  <c r="AC225" i="53"/>
  <c r="AD225" i="53"/>
  <c r="AE225" i="53"/>
  <c r="AF225" i="53"/>
  <c r="AG225" i="53"/>
  <c r="AH225" i="53"/>
  <c r="AI225" i="53"/>
  <c r="AJ225" i="53"/>
  <c r="AK225" i="53"/>
  <c r="AL225" i="53"/>
  <c r="AM225" i="53"/>
  <c r="AN225" i="53"/>
  <c r="AO225" i="53"/>
  <c r="AP225" i="53"/>
  <c r="AQ225" i="53"/>
  <c r="AR225" i="53"/>
  <c r="AS225" i="53"/>
  <c r="AT225" i="53"/>
  <c r="AU225" i="53"/>
  <c r="AV225" i="53"/>
  <c r="AW225" i="53"/>
  <c r="AX225" i="53"/>
  <c r="AY225" i="53"/>
  <c r="AZ225" i="53"/>
  <c r="BA225" i="53"/>
  <c r="BB225" i="53"/>
  <c r="BC225" i="53"/>
  <c r="BD225" i="53"/>
  <c r="BE225" i="53"/>
  <c r="BF225" i="53"/>
  <c r="BG225" i="53"/>
  <c r="BH225" i="53"/>
  <c r="BI225" i="53"/>
  <c r="BJ225" i="53"/>
  <c r="BK225" i="53"/>
  <c r="BL225" i="53"/>
  <c r="BM225" i="53"/>
  <c r="BN225" i="53"/>
  <c r="BO225" i="53"/>
  <c r="BP225" i="53"/>
  <c r="BQ225" i="53"/>
  <c r="BR225" i="53"/>
  <c r="BS225" i="53"/>
  <c r="BT225" i="53"/>
  <c r="BU225" i="53"/>
  <c r="BV225" i="53"/>
  <c r="BW225" i="53"/>
  <c r="BX225" i="53"/>
  <c r="BY225" i="53"/>
  <c r="BZ225" i="53"/>
  <c r="CA225" i="53"/>
  <c r="CB225" i="53"/>
  <c r="CC225" i="53"/>
  <c r="CD225" i="53"/>
  <c r="CE225" i="53"/>
  <c r="CF225" i="53"/>
  <c r="CG225" i="53"/>
  <c r="CH225" i="53"/>
  <c r="CI225" i="53"/>
  <c r="CJ225" i="53"/>
  <c r="CK225" i="53"/>
  <c r="CL225" i="53"/>
  <c r="CM225" i="53"/>
  <c r="CN225" i="53"/>
  <c r="CO225" i="53"/>
  <c r="CP225" i="53"/>
  <c r="CQ225" i="53"/>
  <c r="CR225" i="53"/>
  <c r="CS225" i="53"/>
  <c r="CT225" i="53"/>
  <c r="CU225" i="53"/>
  <c r="CV225" i="53"/>
  <c r="CW225" i="53"/>
  <c r="CX225" i="53"/>
  <c r="CY225" i="53"/>
  <c r="CZ225" i="53"/>
  <c r="DA225" i="53"/>
  <c r="DB225" i="53"/>
  <c r="DC225" i="53"/>
  <c r="DD225" i="53"/>
  <c r="DE225" i="53"/>
  <c r="DF225" i="53"/>
  <c r="DG225" i="53"/>
  <c r="DH225" i="53"/>
  <c r="DI225" i="53"/>
  <c r="DJ225" i="53"/>
  <c r="DK225" i="53"/>
  <c r="DL225" i="53"/>
  <c r="DM225" i="53"/>
  <c r="DN225" i="53"/>
  <c r="DO225" i="53"/>
  <c r="DP225" i="53"/>
  <c r="DQ225" i="53"/>
  <c r="DR225" i="53"/>
  <c r="DS225" i="53"/>
  <c r="DT225" i="53"/>
  <c r="DU225" i="53"/>
  <c r="DV225" i="53"/>
  <c r="DW225" i="53"/>
  <c r="DX225" i="53"/>
  <c r="DY225" i="53"/>
  <c r="DZ225" i="53"/>
  <c r="EA225" i="53"/>
  <c r="EB225" i="53"/>
  <c r="EC225" i="53"/>
  <c r="ED225" i="53"/>
  <c r="EE225" i="53"/>
  <c r="EF225" i="53"/>
  <c r="EG225" i="53"/>
  <c r="EH225" i="53"/>
  <c r="EI225" i="53"/>
  <c r="EJ225" i="53"/>
  <c r="EK225" i="53"/>
  <c r="EL225" i="53"/>
  <c r="EM225" i="53"/>
  <c r="EN225" i="53"/>
  <c r="EO225" i="53"/>
  <c r="EP225" i="53"/>
  <c r="EQ225" i="53"/>
  <c r="ER225" i="53"/>
  <c r="ES225" i="53"/>
  <c r="ET225" i="53"/>
  <c r="EU225" i="53"/>
  <c r="EV225" i="53"/>
  <c r="EW225" i="53"/>
  <c r="EX225" i="53"/>
  <c r="EY225" i="53"/>
  <c r="EZ225" i="53"/>
  <c r="FA225" i="53"/>
  <c r="FB225" i="53"/>
  <c r="FC225" i="53"/>
  <c r="FD225" i="53"/>
  <c r="FE225" i="53"/>
  <c r="FF225" i="53"/>
  <c r="FG225" i="53"/>
  <c r="FH225" i="53"/>
  <c r="FI225" i="53"/>
  <c r="FJ225" i="53"/>
  <c r="FK225" i="53"/>
  <c r="FL225" i="53"/>
  <c r="FM225" i="53"/>
  <c r="FN225" i="53"/>
  <c r="FO225" i="53"/>
  <c r="FP225" i="53"/>
  <c r="FQ225" i="53"/>
  <c r="FR225" i="53"/>
  <c r="FS225" i="53"/>
  <c r="FT225" i="53"/>
  <c r="FU225" i="53"/>
  <c r="FV225" i="53"/>
  <c r="FW225" i="53"/>
  <c r="FX225" i="53"/>
  <c r="FY225" i="53"/>
  <c r="FZ225" i="53"/>
  <c r="GA225" i="53"/>
  <c r="GB225" i="53"/>
  <c r="GC225" i="53"/>
  <c r="GD225" i="53"/>
  <c r="GE225" i="53"/>
  <c r="GF225" i="53"/>
  <c r="GG225" i="53"/>
  <c r="GH225" i="53"/>
  <c r="GI225" i="53"/>
  <c r="GJ225" i="53"/>
  <c r="GK225" i="53"/>
  <c r="GL225" i="53"/>
  <c r="GM225" i="53"/>
  <c r="GN225" i="53"/>
  <c r="GO225" i="53"/>
  <c r="GP225" i="53"/>
  <c r="GQ225" i="53"/>
  <c r="GR225" i="53"/>
  <c r="GS225" i="53"/>
  <c r="GT225" i="53"/>
  <c r="GU225" i="53"/>
  <c r="GV225" i="53"/>
  <c r="GW225" i="53"/>
  <c r="GX225" i="53"/>
  <c r="GY225" i="53"/>
  <c r="GZ225" i="53"/>
  <c r="HA225" i="53"/>
  <c r="HB225" i="53"/>
  <c r="HC225" i="53"/>
  <c r="HD225" i="53"/>
  <c r="HE225" i="53"/>
  <c r="HF225" i="53"/>
  <c r="HG225" i="53"/>
  <c r="HH225" i="53"/>
  <c r="HI225" i="53"/>
  <c r="HJ225" i="53"/>
  <c r="HK225" i="53"/>
  <c r="HL225" i="53"/>
  <c r="HM225" i="53"/>
  <c r="HN225" i="53"/>
  <c r="HO225" i="53"/>
  <c r="HP225" i="53"/>
  <c r="HQ225" i="53"/>
  <c r="HR225" i="53"/>
  <c r="HS225" i="53"/>
  <c r="HT225" i="53"/>
  <c r="HQ237" i="53" s="1"/>
  <c r="J226" i="53"/>
  <c r="K226" i="53"/>
  <c r="L226" i="53"/>
  <c r="M226" i="53"/>
  <c r="N226" i="53"/>
  <c r="O226" i="53"/>
  <c r="P226" i="53"/>
  <c r="Q226" i="53"/>
  <c r="R226" i="53"/>
  <c r="S226" i="53"/>
  <c r="T226" i="53"/>
  <c r="U226" i="53"/>
  <c r="V226" i="53"/>
  <c r="W226" i="53"/>
  <c r="X226" i="53"/>
  <c r="Y226" i="53"/>
  <c r="Z226" i="53"/>
  <c r="AA226" i="53"/>
  <c r="AB226" i="53"/>
  <c r="AC226" i="53"/>
  <c r="AD226" i="53"/>
  <c r="AE226" i="53"/>
  <c r="AF226" i="53"/>
  <c r="AG226" i="53"/>
  <c r="AH226" i="53"/>
  <c r="AI226" i="53"/>
  <c r="AJ226" i="53"/>
  <c r="AK226" i="53"/>
  <c r="AL226" i="53"/>
  <c r="AM226" i="53"/>
  <c r="AN226" i="53"/>
  <c r="AO226" i="53"/>
  <c r="AP226" i="53"/>
  <c r="AQ226" i="53"/>
  <c r="AR226" i="53"/>
  <c r="AS226" i="53"/>
  <c r="AT226" i="53"/>
  <c r="AU226" i="53"/>
  <c r="AV226" i="53"/>
  <c r="AW226" i="53"/>
  <c r="AX226" i="53"/>
  <c r="AY226" i="53"/>
  <c r="AZ226" i="53"/>
  <c r="BA226" i="53"/>
  <c r="BB226" i="53"/>
  <c r="BC226" i="53"/>
  <c r="BD226" i="53"/>
  <c r="BE226" i="53"/>
  <c r="BF226" i="53"/>
  <c r="BG226" i="53"/>
  <c r="BH226" i="53"/>
  <c r="BI226" i="53"/>
  <c r="BJ226" i="53"/>
  <c r="BK226" i="53"/>
  <c r="BL226" i="53"/>
  <c r="BM226" i="53"/>
  <c r="BN226" i="53"/>
  <c r="BO226" i="53"/>
  <c r="BP226" i="53"/>
  <c r="BQ226" i="53"/>
  <c r="BR226" i="53"/>
  <c r="BS226" i="53"/>
  <c r="BT226" i="53"/>
  <c r="BU226" i="53"/>
  <c r="BV226" i="53"/>
  <c r="BW226" i="53"/>
  <c r="BX226" i="53"/>
  <c r="BY226" i="53"/>
  <c r="BZ226" i="53"/>
  <c r="CA226" i="53"/>
  <c r="CB226" i="53"/>
  <c r="CC226" i="53"/>
  <c r="CD226" i="53"/>
  <c r="CE226" i="53"/>
  <c r="CF226" i="53"/>
  <c r="CG226" i="53"/>
  <c r="CH226" i="53"/>
  <c r="CI226" i="53"/>
  <c r="CJ226" i="53"/>
  <c r="CK226" i="53"/>
  <c r="CL226" i="53"/>
  <c r="CM226" i="53"/>
  <c r="CN226" i="53"/>
  <c r="CO226" i="53"/>
  <c r="CP226" i="53"/>
  <c r="CQ226" i="53"/>
  <c r="CR226" i="53"/>
  <c r="CS226" i="53"/>
  <c r="CT226" i="53"/>
  <c r="CU226" i="53"/>
  <c r="CV226" i="53"/>
  <c r="CW226" i="53"/>
  <c r="CX226" i="53"/>
  <c r="CY226" i="53"/>
  <c r="CZ226" i="53"/>
  <c r="DA226" i="53"/>
  <c r="DB226" i="53"/>
  <c r="DC226" i="53"/>
  <c r="DD226" i="53"/>
  <c r="DE226" i="53"/>
  <c r="DF226" i="53"/>
  <c r="DG226" i="53"/>
  <c r="DH226" i="53"/>
  <c r="DI226" i="53"/>
  <c r="DJ226" i="53"/>
  <c r="DK226" i="53"/>
  <c r="DL226" i="53"/>
  <c r="DM226" i="53"/>
  <c r="DN226" i="53"/>
  <c r="DO226" i="53"/>
  <c r="DP226" i="53"/>
  <c r="DQ226" i="53"/>
  <c r="DR226" i="53"/>
  <c r="DS226" i="53"/>
  <c r="DT226" i="53"/>
  <c r="DU226" i="53"/>
  <c r="DV226" i="53"/>
  <c r="DW226" i="53"/>
  <c r="DX226" i="53"/>
  <c r="DY226" i="53"/>
  <c r="DZ226" i="53"/>
  <c r="EA226" i="53"/>
  <c r="EB226" i="53"/>
  <c r="EC226" i="53"/>
  <c r="ED226" i="53"/>
  <c r="EE226" i="53"/>
  <c r="EF226" i="53"/>
  <c r="EG226" i="53"/>
  <c r="EH226" i="53"/>
  <c r="EI226" i="53"/>
  <c r="EJ226" i="53"/>
  <c r="EK226" i="53"/>
  <c r="EL226" i="53"/>
  <c r="EM226" i="53"/>
  <c r="EN226" i="53"/>
  <c r="EO226" i="53"/>
  <c r="EP226" i="53"/>
  <c r="EQ226" i="53"/>
  <c r="ER226" i="53"/>
  <c r="ES226" i="53"/>
  <c r="ET226" i="53"/>
  <c r="EU226" i="53"/>
  <c r="EV226" i="53"/>
  <c r="EW226" i="53"/>
  <c r="EX226" i="53"/>
  <c r="EY226" i="53"/>
  <c r="EZ226" i="53"/>
  <c r="FA226" i="53"/>
  <c r="FB226" i="53"/>
  <c r="FC226" i="53"/>
  <c r="FD226" i="53"/>
  <c r="FE226" i="53"/>
  <c r="FF226" i="53"/>
  <c r="FG226" i="53"/>
  <c r="FH226" i="53"/>
  <c r="FI226" i="53"/>
  <c r="FJ226" i="53"/>
  <c r="FK226" i="53"/>
  <c r="FL226" i="53"/>
  <c r="FM226" i="53"/>
  <c r="FN226" i="53"/>
  <c r="FO226" i="53"/>
  <c r="FP226" i="53"/>
  <c r="FQ226" i="53"/>
  <c r="FR226" i="53"/>
  <c r="FS226" i="53"/>
  <c r="FT226" i="53"/>
  <c r="FU226" i="53"/>
  <c r="FV226" i="53"/>
  <c r="FW226" i="53"/>
  <c r="FX226" i="53"/>
  <c r="FY226" i="53"/>
  <c r="FZ226" i="53"/>
  <c r="GA226" i="53"/>
  <c r="GB226" i="53"/>
  <c r="GC226" i="53"/>
  <c r="GD226" i="53"/>
  <c r="GE226" i="53"/>
  <c r="GF226" i="53"/>
  <c r="GG226" i="53"/>
  <c r="GH226" i="53"/>
  <c r="GI226" i="53"/>
  <c r="GJ226" i="53"/>
  <c r="GK226" i="53"/>
  <c r="GL226" i="53"/>
  <c r="GM226" i="53"/>
  <c r="GN226" i="53"/>
  <c r="GO226" i="53"/>
  <c r="GP226" i="53"/>
  <c r="GQ226" i="53"/>
  <c r="GR226" i="53"/>
  <c r="GS226" i="53"/>
  <c r="GT226" i="53"/>
  <c r="GU226" i="53"/>
  <c r="GV226" i="53"/>
  <c r="GW226" i="53"/>
  <c r="GX226" i="53"/>
  <c r="GY226" i="53"/>
  <c r="GZ226" i="53"/>
  <c r="HA226" i="53"/>
  <c r="HB226" i="53"/>
  <c r="HC226" i="53"/>
  <c r="HD226" i="53"/>
  <c r="HE226" i="53"/>
  <c r="HF226" i="53"/>
  <c r="HG226" i="53"/>
  <c r="HH226" i="53"/>
  <c r="HI226" i="53"/>
  <c r="HJ226" i="53"/>
  <c r="HK226" i="53"/>
  <c r="HL226" i="53"/>
  <c r="HM226" i="53"/>
  <c r="HN226" i="53"/>
  <c r="HO226" i="53"/>
  <c r="HP226" i="53"/>
  <c r="HQ226" i="53"/>
  <c r="HR226" i="53"/>
  <c r="HS226" i="53"/>
  <c r="HT226" i="53"/>
  <c r="HQ238" i="53" s="1"/>
  <c r="I218" i="53"/>
  <c r="I219" i="53"/>
  <c r="I220" i="53"/>
  <c r="I221" i="53"/>
  <c r="I222" i="53"/>
  <c r="I223" i="53"/>
  <c r="I224" i="53"/>
  <c r="I225" i="53"/>
  <c r="I226" i="53"/>
  <c r="I217" i="53"/>
  <c r="J206" i="53"/>
  <c r="K206" i="53"/>
  <c r="L206" i="53"/>
  <c r="M206" i="53"/>
  <c r="N206" i="53"/>
  <c r="O206" i="53"/>
  <c r="P206" i="53"/>
  <c r="Q206" i="53"/>
  <c r="R206" i="53"/>
  <c r="S206" i="53"/>
  <c r="T206" i="53"/>
  <c r="U206" i="53"/>
  <c r="V206" i="53"/>
  <c r="W206" i="53"/>
  <c r="X206" i="53"/>
  <c r="Y206" i="53"/>
  <c r="Z206" i="53"/>
  <c r="AA206" i="53"/>
  <c r="AB206" i="53"/>
  <c r="AC206" i="53"/>
  <c r="AD206" i="53"/>
  <c r="AE206" i="53"/>
  <c r="AF206" i="53"/>
  <c r="AG206" i="53"/>
  <c r="AH206" i="53"/>
  <c r="AI206" i="53"/>
  <c r="AJ206" i="53"/>
  <c r="AK206" i="53"/>
  <c r="AL206" i="53"/>
  <c r="AM206" i="53"/>
  <c r="AN206" i="53"/>
  <c r="AO206" i="53"/>
  <c r="AP206" i="53"/>
  <c r="AQ206" i="53"/>
  <c r="AR206" i="53"/>
  <c r="AS206" i="53"/>
  <c r="AT206" i="53"/>
  <c r="AU206" i="53"/>
  <c r="AV206" i="53"/>
  <c r="AW206" i="53"/>
  <c r="AX206" i="53"/>
  <c r="AY206" i="53"/>
  <c r="AZ206" i="53"/>
  <c r="BA206" i="53"/>
  <c r="BB206" i="53"/>
  <c r="BC206" i="53"/>
  <c r="BD206" i="53"/>
  <c r="BE206" i="53"/>
  <c r="BF206" i="53"/>
  <c r="BG206" i="53"/>
  <c r="BH206" i="53"/>
  <c r="BI206" i="53"/>
  <c r="BJ206" i="53"/>
  <c r="BK206" i="53"/>
  <c r="BL206" i="53"/>
  <c r="BM206" i="53"/>
  <c r="BN206" i="53"/>
  <c r="BO206" i="53"/>
  <c r="BP206" i="53"/>
  <c r="BQ206" i="53"/>
  <c r="BR206" i="53"/>
  <c r="BS206" i="53"/>
  <c r="BT206" i="53"/>
  <c r="BU206" i="53"/>
  <c r="BV206" i="53"/>
  <c r="BW206" i="53"/>
  <c r="BX206" i="53"/>
  <c r="BY206" i="53"/>
  <c r="BZ206" i="53"/>
  <c r="CA206" i="53"/>
  <c r="CB206" i="53"/>
  <c r="CC206" i="53"/>
  <c r="CD206" i="53"/>
  <c r="CE206" i="53"/>
  <c r="CF206" i="53"/>
  <c r="CG206" i="53"/>
  <c r="CH206" i="53"/>
  <c r="CI206" i="53"/>
  <c r="CJ206" i="53"/>
  <c r="CK206" i="53"/>
  <c r="CL206" i="53"/>
  <c r="CM206" i="53"/>
  <c r="CN206" i="53"/>
  <c r="CO206" i="53"/>
  <c r="CP206" i="53"/>
  <c r="CQ206" i="53"/>
  <c r="CR206" i="53"/>
  <c r="CS206" i="53"/>
  <c r="CT206" i="53"/>
  <c r="CU206" i="53"/>
  <c r="CV206" i="53"/>
  <c r="CW206" i="53"/>
  <c r="CX206" i="53"/>
  <c r="CY206" i="53"/>
  <c r="CZ206" i="53"/>
  <c r="DA206" i="53"/>
  <c r="DB206" i="53"/>
  <c r="DC206" i="53"/>
  <c r="DD206" i="53"/>
  <c r="DE206" i="53"/>
  <c r="DF206" i="53"/>
  <c r="DG206" i="53"/>
  <c r="DH206" i="53"/>
  <c r="DI206" i="53"/>
  <c r="DJ206" i="53"/>
  <c r="DK206" i="53"/>
  <c r="DL206" i="53"/>
  <c r="DM206" i="53"/>
  <c r="DN206" i="53"/>
  <c r="DO206" i="53"/>
  <c r="DP206" i="53"/>
  <c r="DQ206" i="53"/>
  <c r="DR206" i="53"/>
  <c r="DS206" i="53"/>
  <c r="DT206" i="53"/>
  <c r="DU206" i="53"/>
  <c r="DV206" i="53"/>
  <c r="DW206" i="53"/>
  <c r="DX206" i="53"/>
  <c r="DY206" i="53"/>
  <c r="DZ206" i="53"/>
  <c r="EA206" i="53"/>
  <c r="EB206" i="53"/>
  <c r="EC206" i="53"/>
  <c r="ED206" i="53"/>
  <c r="EE206" i="53"/>
  <c r="EF206" i="53"/>
  <c r="EG206" i="53"/>
  <c r="EH206" i="53"/>
  <c r="EI206" i="53"/>
  <c r="EJ206" i="53"/>
  <c r="EK206" i="53"/>
  <c r="EL206" i="53"/>
  <c r="EM206" i="53"/>
  <c r="EN206" i="53"/>
  <c r="EO206" i="53"/>
  <c r="EP206" i="53"/>
  <c r="EQ206" i="53"/>
  <c r="ER206" i="53"/>
  <c r="ES206" i="53"/>
  <c r="ET206" i="53"/>
  <c r="EU206" i="53"/>
  <c r="EV206" i="53"/>
  <c r="EW206" i="53"/>
  <c r="EX206" i="53"/>
  <c r="EY206" i="53"/>
  <c r="EZ206" i="53"/>
  <c r="FA206" i="53"/>
  <c r="FB206" i="53"/>
  <c r="FC206" i="53"/>
  <c r="FD206" i="53"/>
  <c r="FE206" i="53"/>
  <c r="FF206" i="53"/>
  <c r="FG206" i="53"/>
  <c r="FH206" i="53"/>
  <c r="FI206" i="53"/>
  <c r="FJ206" i="53"/>
  <c r="FK206" i="53"/>
  <c r="FL206" i="53"/>
  <c r="FM206" i="53"/>
  <c r="FN206" i="53"/>
  <c r="FO206" i="53"/>
  <c r="FP206" i="53"/>
  <c r="FQ206" i="53"/>
  <c r="FR206" i="53"/>
  <c r="FS206" i="53"/>
  <c r="FT206" i="53"/>
  <c r="FU206" i="53"/>
  <c r="FV206" i="53"/>
  <c r="FW206" i="53"/>
  <c r="FX206" i="53"/>
  <c r="FY206" i="53"/>
  <c r="FZ206" i="53"/>
  <c r="GA206" i="53"/>
  <c r="GB206" i="53"/>
  <c r="GC206" i="53"/>
  <c r="GD206" i="53"/>
  <c r="GE206" i="53"/>
  <c r="GF206" i="53"/>
  <c r="GG206" i="53"/>
  <c r="GH206" i="53"/>
  <c r="GI206" i="53"/>
  <c r="GJ206" i="53"/>
  <c r="GK206" i="53"/>
  <c r="GL206" i="53"/>
  <c r="GM206" i="53"/>
  <c r="GN206" i="53"/>
  <c r="GO206" i="53"/>
  <c r="GP206" i="53"/>
  <c r="GQ206" i="53"/>
  <c r="GR206" i="53"/>
  <c r="GS206" i="53"/>
  <c r="GT206" i="53"/>
  <c r="GU206" i="53"/>
  <c r="GV206" i="53"/>
  <c r="GW206" i="53"/>
  <c r="GX206" i="53"/>
  <c r="GY206" i="53"/>
  <c r="GZ206" i="53"/>
  <c r="HA206" i="53"/>
  <c r="HB206" i="53"/>
  <c r="HC206" i="53"/>
  <c r="HD206" i="53"/>
  <c r="HE206" i="53"/>
  <c r="HF206" i="53"/>
  <c r="HG206" i="53"/>
  <c r="HH206" i="53"/>
  <c r="HI206" i="53"/>
  <c r="HJ206" i="53"/>
  <c r="HK206" i="53"/>
  <c r="HL206" i="53"/>
  <c r="HM206" i="53"/>
  <c r="HN206" i="53"/>
  <c r="HO206" i="53"/>
  <c r="HP206" i="53"/>
  <c r="HQ206" i="53"/>
  <c r="J207" i="53"/>
  <c r="K207" i="53"/>
  <c r="L207" i="53"/>
  <c r="M207" i="53"/>
  <c r="N207" i="53"/>
  <c r="O207" i="53"/>
  <c r="P207" i="53"/>
  <c r="Q207" i="53"/>
  <c r="R207" i="53"/>
  <c r="S207" i="53"/>
  <c r="T207" i="53"/>
  <c r="U207" i="53"/>
  <c r="V207" i="53"/>
  <c r="W207" i="53"/>
  <c r="X207" i="53"/>
  <c r="Y207" i="53"/>
  <c r="Z207" i="53"/>
  <c r="AA207" i="53"/>
  <c r="AB207" i="53"/>
  <c r="AC207" i="53"/>
  <c r="AD207" i="53"/>
  <c r="AE207" i="53"/>
  <c r="AF207" i="53"/>
  <c r="AG207" i="53"/>
  <c r="AH207" i="53"/>
  <c r="AI207" i="53"/>
  <c r="AJ207" i="53"/>
  <c r="AK207" i="53"/>
  <c r="AL207" i="53"/>
  <c r="AM207" i="53"/>
  <c r="AN207" i="53"/>
  <c r="AO207" i="53"/>
  <c r="AP207" i="53"/>
  <c r="AQ207" i="53"/>
  <c r="AR207" i="53"/>
  <c r="AS207" i="53"/>
  <c r="AT207" i="53"/>
  <c r="AU207" i="53"/>
  <c r="AV207" i="53"/>
  <c r="AW207" i="53"/>
  <c r="AX207" i="53"/>
  <c r="AY207" i="53"/>
  <c r="AZ207" i="53"/>
  <c r="BA207" i="53"/>
  <c r="BB207" i="53"/>
  <c r="BC207" i="53"/>
  <c r="BD207" i="53"/>
  <c r="BE207" i="53"/>
  <c r="BF207" i="53"/>
  <c r="BG207" i="53"/>
  <c r="BH207" i="53"/>
  <c r="BI207" i="53"/>
  <c r="BJ207" i="53"/>
  <c r="BK207" i="53"/>
  <c r="BL207" i="53"/>
  <c r="BM207" i="53"/>
  <c r="BN207" i="53"/>
  <c r="BO207" i="53"/>
  <c r="BP207" i="53"/>
  <c r="BQ207" i="53"/>
  <c r="BR207" i="53"/>
  <c r="BS207" i="53"/>
  <c r="BT207" i="53"/>
  <c r="BU207" i="53"/>
  <c r="BV207" i="53"/>
  <c r="BW207" i="53"/>
  <c r="BX207" i="53"/>
  <c r="BY207" i="53"/>
  <c r="BZ207" i="53"/>
  <c r="CA207" i="53"/>
  <c r="CB207" i="53"/>
  <c r="CC207" i="53"/>
  <c r="CD207" i="53"/>
  <c r="CE207" i="53"/>
  <c r="CF207" i="53"/>
  <c r="CG207" i="53"/>
  <c r="CH207" i="53"/>
  <c r="CI207" i="53"/>
  <c r="CJ207" i="53"/>
  <c r="CK207" i="53"/>
  <c r="CL207" i="53"/>
  <c r="CM207" i="53"/>
  <c r="CN207" i="53"/>
  <c r="CO207" i="53"/>
  <c r="CP207" i="53"/>
  <c r="CQ207" i="53"/>
  <c r="CR207" i="53"/>
  <c r="CS207" i="53"/>
  <c r="CT207" i="53"/>
  <c r="CU207" i="53"/>
  <c r="CV207" i="53"/>
  <c r="CW207" i="53"/>
  <c r="CX207" i="53"/>
  <c r="CY207" i="53"/>
  <c r="CZ207" i="53"/>
  <c r="DA207" i="53"/>
  <c r="DB207" i="53"/>
  <c r="DC207" i="53"/>
  <c r="DD207" i="53"/>
  <c r="DE207" i="53"/>
  <c r="DF207" i="53"/>
  <c r="DG207" i="53"/>
  <c r="DH207" i="53"/>
  <c r="DI207" i="53"/>
  <c r="DJ207" i="53"/>
  <c r="DK207" i="53"/>
  <c r="DL207" i="53"/>
  <c r="DM207" i="53"/>
  <c r="DN207" i="53"/>
  <c r="DO207" i="53"/>
  <c r="DP207" i="53"/>
  <c r="DQ207" i="53"/>
  <c r="DR207" i="53"/>
  <c r="DS207" i="53"/>
  <c r="DT207" i="53"/>
  <c r="DU207" i="53"/>
  <c r="DV207" i="53"/>
  <c r="DW207" i="53"/>
  <c r="DX207" i="53"/>
  <c r="DY207" i="53"/>
  <c r="DZ207" i="53"/>
  <c r="EA207" i="53"/>
  <c r="EB207" i="53"/>
  <c r="EC207" i="53"/>
  <c r="ED207" i="53"/>
  <c r="EE207" i="53"/>
  <c r="EF207" i="53"/>
  <c r="EG207" i="53"/>
  <c r="EH207" i="53"/>
  <c r="EI207" i="53"/>
  <c r="EJ207" i="53"/>
  <c r="EK207" i="53"/>
  <c r="EL207" i="53"/>
  <c r="EM207" i="53"/>
  <c r="EN207" i="53"/>
  <c r="EO207" i="53"/>
  <c r="EP207" i="53"/>
  <c r="EQ207" i="53"/>
  <c r="ER207" i="53"/>
  <c r="ES207" i="53"/>
  <c r="ET207" i="53"/>
  <c r="EU207" i="53"/>
  <c r="EV207" i="53"/>
  <c r="EW207" i="53"/>
  <c r="EX207" i="53"/>
  <c r="EY207" i="53"/>
  <c r="EZ207" i="53"/>
  <c r="FA207" i="53"/>
  <c r="FB207" i="53"/>
  <c r="FC207" i="53"/>
  <c r="FD207" i="53"/>
  <c r="FE207" i="53"/>
  <c r="FF207" i="53"/>
  <c r="FG207" i="53"/>
  <c r="FH207" i="53"/>
  <c r="FI207" i="53"/>
  <c r="FJ207" i="53"/>
  <c r="FK207" i="53"/>
  <c r="FL207" i="53"/>
  <c r="FM207" i="53"/>
  <c r="FN207" i="53"/>
  <c r="FO207" i="53"/>
  <c r="FP207" i="53"/>
  <c r="FQ207" i="53"/>
  <c r="FR207" i="53"/>
  <c r="FS207" i="53"/>
  <c r="FT207" i="53"/>
  <c r="FU207" i="53"/>
  <c r="FV207" i="53"/>
  <c r="FW207" i="53"/>
  <c r="FX207" i="53"/>
  <c r="FY207" i="53"/>
  <c r="FZ207" i="53"/>
  <c r="GA207" i="53"/>
  <c r="GB207" i="53"/>
  <c r="GC207" i="53"/>
  <c r="GD207" i="53"/>
  <c r="GE207" i="53"/>
  <c r="GF207" i="53"/>
  <c r="GG207" i="53"/>
  <c r="GH207" i="53"/>
  <c r="GI207" i="53"/>
  <c r="GJ207" i="53"/>
  <c r="GK207" i="53"/>
  <c r="GL207" i="53"/>
  <c r="GM207" i="53"/>
  <c r="GN207" i="53"/>
  <c r="GO207" i="53"/>
  <c r="GP207" i="53"/>
  <c r="GQ207" i="53"/>
  <c r="GR207" i="53"/>
  <c r="GS207" i="53"/>
  <c r="GT207" i="53"/>
  <c r="GU207" i="53"/>
  <c r="GV207" i="53"/>
  <c r="GW207" i="53"/>
  <c r="GX207" i="53"/>
  <c r="GY207" i="53"/>
  <c r="GZ207" i="53"/>
  <c r="HA207" i="53"/>
  <c r="HB207" i="53"/>
  <c r="HC207" i="53"/>
  <c r="HD207" i="53"/>
  <c r="HE207" i="53"/>
  <c r="HF207" i="53"/>
  <c r="HG207" i="53"/>
  <c r="HH207" i="53"/>
  <c r="HI207" i="53"/>
  <c r="HJ207" i="53"/>
  <c r="HK207" i="53"/>
  <c r="HL207" i="53"/>
  <c r="HM207" i="53"/>
  <c r="HN207" i="53"/>
  <c r="HO207" i="53"/>
  <c r="HP207" i="53"/>
  <c r="HQ207" i="53"/>
  <c r="HR207" i="53"/>
  <c r="J208" i="53"/>
  <c r="K208" i="53"/>
  <c r="L208" i="53"/>
  <c r="M208" i="53"/>
  <c r="N208" i="53"/>
  <c r="O208" i="53"/>
  <c r="P208" i="53"/>
  <c r="Q208" i="53"/>
  <c r="R208" i="53"/>
  <c r="S208" i="53"/>
  <c r="T208" i="53"/>
  <c r="U208" i="53"/>
  <c r="V208" i="53"/>
  <c r="W208" i="53"/>
  <c r="X208" i="53"/>
  <c r="Y208" i="53"/>
  <c r="Z208" i="53"/>
  <c r="AA208" i="53"/>
  <c r="AB208" i="53"/>
  <c r="AC208" i="53"/>
  <c r="AD208" i="53"/>
  <c r="AE208" i="53"/>
  <c r="AF208" i="53"/>
  <c r="AG208" i="53"/>
  <c r="AH208" i="53"/>
  <c r="AI208" i="53"/>
  <c r="AJ208" i="53"/>
  <c r="AK208" i="53"/>
  <c r="AL208" i="53"/>
  <c r="AM208" i="53"/>
  <c r="AN208" i="53"/>
  <c r="AO208" i="53"/>
  <c r="AP208" i="53"/>
  <c r="AQ208" i="53"/>
  <c r="AR208" i="53"/>
  <c r="AS208" i="53"/>
  <c r="AT208" i="53"/>
  <c r="AU208" i="53"/>
  <c r="AV208" i="53"/>
  <c r="AW208" i="53"/>
  <c r="AX208" i="53"/>
  <c r="AY208" i="53"/>
  <c r="AZ208" i="53"/>
  <c r="BA208" i="53"/>
  <c r="BB208" i="53"/>
  <c r="BC208" i="53"/>
  <c r="BD208" i="53"/>
  <c r="BE208" i="53"/>
  <c r="BF208" i="53"/>
  <c r="BG208" i="53"/>
  <c r="BH208" i="53"/>
  <c r="BI208" i="53"/>
  <c r="BJ208" i="53"/>
  <c r="BK208" i="53"/>
  <c r="BL208" i="53"/>
  <c r="BM208" i="53"/>
  <c r="BN208" i="53"/>
  <c r="BO208" i="53"/>
  <c r="BP208" i="53"/>
  <c r="BQ208" i="53"/>
  <c r="BR208" i="53"/>
  <c r="BS208" i="53"/>
  <c r="BT208" i="53"/>
  <c r="BU208" i="53"/>
  <c r="BV208" i="53"/>
  <c r="BW208" i="53"/>
  <c r="BX208" i="53"/>
  <c r="BY208" i="53"/>
  <c r="BZ208" i="53"/>
  <c r="CA208" i="53"/>
  <c r="CB208" i="53"/>
  <c r="CC208" i="53"/>
  <c r="CD208" i="53"/>
  <c r="CE208" i="53"/>
  <c r="CF208" i="53"/>
  <c r="CG208" i="53"/>
  <c r="CH208" i="53"/>
  <c r="CI208" i="53"/>
  <c r="CJ208" i="53"/>
  <c r="CK208" i="53"/>
  <c r="CL208" i="53"/>
  <c r="CM208" i="53"/>
  <c r="CN208" i="53"/>
  <c r="CO208" i="53"/>
  <c r="CP208" i="53"/>
  <c r="CQ208" i="53"/>
  <c r="CR208" i="53"/>
  <c r="CS208" i="53"/>
  <c r="CT208" i="53"/>
  <c r="CU208" i="53"/>
  <c r="CV208" i="53"/>
  <c r="CW208" i="53"/>
  <c r="CX208" i="53"/>
  <c r="CY208" i="53"/>
  <c r="CZ208" i="53"/>
  <c r="DA208" i="53"/>
  <c r="DB208" i="53"/>
  <c r="DC208" i="53"/>
  <c r="DD208" i="53"/>
  <c r="DE208" i="53"/>
  <c r="DF208" i="53"/>
  <c r="DG208" i="53"/>
  <c r="DH208" i="53"/>
  <c r="DI208" i="53"/>
  <c r="DJ208" i="53"/>
  <c r="DK208" i="53"/>
  <c r="DL208" i="53"/>
  <c r="DM208" i="53"/>
  <c r="DN208" i="53"/>
  <c r="DO208" i="53"/>
  <c r="DP208" i="53"/>
  <c r="DQ208" i="53"/>
  <c r="DR208" i="53"/>
  <c r="DS208" i="53"/>
  <c r="DT208" i="53"/>
  <c r="DU208" i="53"/>
  <c r="DV208" i="53"/>
  <c r="DW208" i="53"/>
  <c r="DX208" i="53"/>
  <c r="DY208" i="53"/>
  <c r="DZ208" i="53"/>
  <c r="EA208" i="53"/>
  <c r="EB208" i="53"/>
  <c r="EC208" i="53"/>
  <c r="ED208" i="53"/>
  <c r="EE208" i="53"/>
  <c r="EF208" i="53"/>
  <c r="EG208" i="53"/>
  <c r="EH208" i="53"/>
  <c r="EI208" i="53"/>
  <c r="EJ208" i="53"/>
  <c r="EK208" i="53"/>
  <c r="EL208" i="53"/>
  <c r="EM208" i="53"/>
  <c r="EN208" i="53"/>
  <c r="EO208" i="53"/>
  <c r="EP208" i="53"/>
  <c r="EQ208" i="53"/>
  <c r="ER208" i="53"/>
  <c r="ES208" i="53"/>
  <c r="ET208" i="53"/>
  <c r="EU208" i="53"/>
  <c r="EV208" i="53"/>
  <c r="EW208" i="53"/>
  <c r="EX208" i="53"/>
  <c r="EY208" i="53"/>
  <c r="EZ208" i="53"/>
  <c r="FA208" i="53"/>
  <c r="FB208" i="53"/>
  <c r="FC208" i="53"/>
  <c r="FD208" i="53"/>
  <c r="FE208" i="53"/>
  <c r="FF208" i="53"/>
  <c r="FG208" i="53"/>
  <c r="FH208" i="53"/>
  <c r="FI208" i="53"/>
  <c r="FJ208" i="53"/>
  <c r="FK208" i="53"/>
  <c r="FL208" i="53"/>
  <c r="FM208" i="53"/>
  <c r="FN208" i="53"/>
  <c r="FO208" i="53"/>
  <c r="FP208" i="53"/>
  <c r="FQ208" i="53"/>
  <c r="FR208" i="53"/>
  <c r="FS208" i="53"/>
  <c r="FT208" i="53"/>
  <c r="FU208" i="53"/>
  <c r="FV208" i="53"/>
  <c r="FW208" i="53"/>
  <c r="FX208" i="53"/>
  <c r="FY208" i="53"/>
  <c r="FZ208" i="53"/>
  <c r="GA208" i="53"/>
  <c r="GB208" i="53"/>
  <c r="GC208" i="53"/>
  <c r="GD208" i="53"/>
  <c r="GE208" i="53"/>
  <c r="GF208" i="53"/>
  <c r="GG208" i="53"/>
  <c r="GH208" i="53"/>
  <c r="GI208" i="53"/>
  <c r="GJ208" i="53"/>
  <c r="GK208" i="53"/>
  <c r="GL208" i="53"/>
  <c r="GM208" i="53"/>
  <c r="GN208" i="53"/>
  <c r="GO208" i="53"/>
  <c r="GP208" i="53"/>
  <c r="GQ208" i="53"/>
  <c r="GR208" i="53"/>
  <c r="GS208" i="53"/>
  <c r="GT208" i="53"/>
  <c r="GU208" i="53"/>
  <c r="GV208" i="53"/>
  <c r="GW208" i="53"/>
  <c r="GX208" i="53"/>
  <c r="GY208" i="53"/>
  <c r="GZ208" i="53"/>
  <c r="HA208" i="53"/>
  <c r="HB208" i="53"/>
  <c r="HC208" i="53"/>
  <c r="HD208" i="53"/>
  <c r="HE208" i="53"/>
  <c r="HF208" i="53"/>
  <c r="HG208" i="53"/>
  <c r="HH208" i="53"/>
  <c r="HI208" i="53"/>
  <c r="HJ208" i="53"/>
  <c r="HK208" i="53"/>
  <c r="HL208" i="53"/>
  <c r="HM208" i="53"/>
  <c r="HN208" i="53"/>
  <c r="HO208" i="53"/>
  <c r="HP208" i="53"/>
  <c r="HQ208" i="53"/>
  <c r="HR208" i="53"/>
  <c r="J209" i="53"/>
  <c r="K209" i="53"/>
  <c r="L209" i="53"/>
  <c r="M209" i="53"/>
  <c r="N209" i="53"/>
  <c r="O209" i="53"/>
  <c r="P209" i="53"/>
  <c r="Q209" i="53"/>
  <c r="R209" i="53"/>
  <c r="S209" i="53"/>
  <c r="T209" i="53"/>
  <c r="U209" i="53"/>
  <c r="V209" i="53"/>
  <c r="W209" i="53"/>
  <c r="X209" i="53"/>
  <c r="Y209" i="53"/>
  <c r="Z209" i="53"/>
  <c r="AA209" i="53"/>
  <c r="AB209" i="53"/>
  <c r="AC209" i="53"/>
  <c r="AD209" i="53"/>
  <c r="AE209" i="53"/>
  <c r="AF209" i="53"/>
  <c r="AG209" i="53"/>
  <c r="AH209" i="53"/>
  <c r="AI209" i="53"/>
  <c r="AJ209" i="53"/>
  <c r="AK209" i="53"/>
  <c r="AL209" i="53"/>
  <c r="AM209" i="53"/>
  <c r="AN209" i="53"/>
  <c r="AO209" i="53"/>
  <c r="AP209" i="53"/>
  <c r="AQ209" i="53"/>
  <c r="AR209" i="53"/>
  <c r="AS209" i="53"/>
  <c r="AT209" i="53"/>
  <c r="AU209" i="53"/>
  <c r="AV209" i="53"/>
  <c r="AW209" i="53"/>
  <c r="AX209" i="53"/>
  <c r="AY209" i="53"/>
  <c r="AZ209" i="53"/>
  <c r="BA209" i="53"/>
  <c r="BB209" i="53"/>
  <c r="BC209" i="53"/>
  <c r="BD209" i="53"/>
  <c r="BE209" i="53"/>
  <c r="BF209" i="53"/>
  <c r="BG209" i="53"/>
  <c r="BH209" i="53"/>
  <c r="BI209" i="53"/>
  <c r="BJ209" i="53"/>
  <c r="BK209" i="53"/>
  <c r="BL209" i="53"/>
  <c r="BM209" i="53"/>
  <c r="BN209" i="53"/>
  <c r="BO209" i="53"/>
  <c r="BP209" i="53"/>
  <c r="BQ209" i="53"/>
  <c r="BR209" i="53"/>
  <c r="BS209" i="53"/>
  <c r="BT209" i="53"/>
  <c r="BU209" i="53"/>
  <c r="BV209" i="53"/>
  <c r="BW209" i="53"/>
  <c r="BX209" i="53"/>
  <c r="BY209" i="53"/>
  <c r="BZ209" i="53"/>
  <c r="CA209" i="53"/>
  <c r="CB209" i="53"/>
  <c r="CC209" i="53"/>
  <c r="CD209" i="53"/>
  <c r="CE209" i="53"/>
  <c r="CF209" i="53"/>
  <c r="CG209" i="53"/>
  <c r="CH209" i="53"/>
  <c r="CI209" i="53"/>
  <c r="CJ209" i="53"/>
  <c r="CK209" i="53"/>
  <c r="CL209" i="53"/>
  <c r="CM209" i="53"/>
  <c r="CN209" i="53"/>
  <c r="CO209" i="53"/>
  <c r="CP209" i="53"/>
  <c r="CQ209" i="53"/>
  <c r="CR209" i="53"/>
  <c r="CS209" i="53"/>
  <c r="CT209" i="53"/>
  <c r="CU209" i="53"/>
  <c r="CV209" i="53"/>
  <c r="CW209" i="53"/>
  <c r="CX209" i="53"/>
  <c r="CY209" i="53"/>
  <c r="CZ209" i="53"/>
  <c r="DA209" i="53"/>
  <c r="DB209" i="53"/>
  <c r="DC209" i="53"/>
  <c r="DD209" i="53"/>
  <c r="DE209" i="53"/>
  <c r="DF209" i="53"/>
  <c r="DG209" i="53"/>
  <c r="DH209" i="53"/>
  <c r="DI209" i="53"/>
  <c r="DJ209" i="53"/>
  <c r="DK209" i="53"/>
  <c r="DL209" i="53"/>
  <c r="DM209" i="53"/>
  <c r="DN209" i="53"/>
  <c r="DO209" i="53"/>
  <c r="DP209" i="53"/>
  <c r="DQ209" i="53"/>
  <c r="DR209" i="53"/>
  <c r="DS209" i="53"/>
  <c r="DT209" i="53"/>
  <c r="DU209" i="53"/>
  <c r="DV209" i="53"/>
  <c r="DW209" i="53"/>
  <c r="DX209" i="53"/>
  <c r="DY209" i="53"/>
  <c r="DZ209" i="53"/>
  <c r="EA209" i="53"/>
  <c r="EB209" i="53"/>
  <c r="EC209" i="53"/>
  <c r="ED209" i="53"/>
  <c r="EE209" i="53"/>
  <c r="EF209" i="53"/>
  <c r="EG209" i="53"/>
  <c r="EH209" i="53"/>
  <c r="EI209" i="53"/>
  <c r="EJ209" i="53"/>
  <c r="EK209" i="53"/>
  <c r="EL209" i="53"/>
  <c r="EM209" i="53"/>
  <c r="EN209" i="53"/>
  <c r="EO209" i="53"/>
  <c r="EP209" i="53"/>
  <c r="EQ209" i="53"/>
  <c r="ER209" i="53"/>
  <c r="ES209" i="53"/>
  <c r="ET209" i="53"/>
  <c r="EU209" i="53"/>
  <c r="EV209" i="53"/>
  <c r="EW209" i="53"/>
  <c r="EX209" i="53"/>
  <c r="EY209" i="53"/>
  <c r="EZ209" i="53"/>
  <c r="FA209" i="53"/>
  <c r="FB209" i="53"/>
  <c r="FC209" i="53"/>
  <c r="FD209" i="53"/>
  <c r="FE209" i="53"/>
  <c r="FF209" i="53"/>
  <c r="FG209" i="53"/>
  <c r="FH209" i="53"/>
  <c r="FI209" i="53"/>
  <c r="FJ209" i="53"/>
  <c r="FK209" i="53"/>
  <c r="FL209" i="53"/>
  <c r="FM209" i="53"/>
  <c r="FN209" i="53"/>
  <c r="FO209" i="53"/>
  <c r="FP209" i="53"/>
  <c r="FQ209" i="53"/>
  <c r="FR209" i="53"/>
  <c r="FS209" i="53"/>
  <c r="FT209" i="53"/>
  <c r="FU209" i="53"/>
  <c r="FV209" i="53"/>
  <c r="FW209" i="53"/>
  <c r="FX209" i="53"/>
  <c r="FY209" i="53"/>
  <c r="FZ209" i="53"/>
  <c r="GA209" i="53"/>
  <c r="GB209" i="53"/>
  <c r="GC209" i="53"/>
  <c r="GD209" i="53"/>
  <c r="GE209" i="53"/>
  <c r="GF209" i="53"/>
  <c r="GG209" i="53"/>
  <c r="GH209" i="53"/>
  <c r="GI209" i="53"/>
  <c r="GJ209" i="53"/>
  <c r="GK209" i="53"/>
  <c r="GL209" i="53"/>
  <c r="GM209" i="53"/>
  <c r="GN209" i="53"/>
  <c r="GO209" i="53"/>
  <c r="GP209" i="53"/>
  <c r="GQ209" i="53"/>
  <c r="GR209" i="53"/>
  <c r="GS209" i="53"/>
  <c r="GT209" i="53"/>
  <c r="GU209" i="53"/>
  <c r="GV209" i="53"/>
  <c r="GW209" i="53"/>
  <c r="GX209" i="53"/>
  <c r="GY209" i="53"/>
  <c r="GZ209" i="53"/>
  <c r="HA209" i="53"/>
  <c r="HB209" i="53"/>
  <c r="HC209" i="53"/>
  <c r="HD209" i="53"/>
  <c r="HE209" i="53"/>
  <c r="HF209" i="53"/>
  <c r="HG209" i="53"/>
  <c r="HH209" i="53"/>
  <c r="HI209" i="53"/>
  <c r="HJ209" i="53"/>
  <c r="HK209" i="53"/>
  <c r="HL209" i="53"/>
  <c r="HM209" i="53"/>
  <c r="HN209" i="53"/>
  <c r="HO209" i="53"/>
  <c r="HP209" i="53"/>
  <c r="HQ209" i="53"/>
  <c r="HR209" i="53"/>
  <c r="J210" i="53"/>
  <c r="K210" i="53"/>
  <c r="L210" i="53"/>
  <c r="M210" i="53"/>
  <c r="N210" i="53"/>
  <c r="O210" i="53"/>
  <c r="P210" i="53"/>
  <c r="Q210" i="53"/>
  <c r="R210" i="53"/>
  <c r="S210" i="53"/>
  <c r="T210" i="53"/>
  <c r="U210" i="53"/>
  <c r="V210" i="53"/>
  <c r="W210" i="53"/>
  <c r="X210" i="53"/>
  <c r="Y210" i="53"/>
  <c r="Z210" i="53"/>
  <c r="AA210" i="53"/>
  <c r="AB210" i="53"/>
  <c r="AC210" i="53"/>
  <c r="AD210" i="53"/>
  <c r="AE210" i="53"/>
  <c r="AF210" i="53"/>
  <c r="AG210" i="53"/>
  <c r="AH210" i="53"/>
  <c r="AI210" i="53"/>
  <c r="AJ210" i="53"/>
  <c r="AK210" i="53"/>
  <c r="AL210" i="53"/>
  <c r="AM210" i="53"/>
  <c r="AN210" i="53"/>
  <c r="AO210" i="53"/>
  <c r="AP210" i="53"/>
  <c r="AQ210" i="53"/>
  <c r="AR210" i="53"/>
  <c r="AS210" i="53"/>
  <c r="AT210" i="53"/>
  <c r="AU210" i="53"/>
  <c r="AV210" i="53"/>
  <c r="AW210" i="53"/>
  <c r="AX210" i="53"/>
  <c r="AY210" i="53"/>
  <c r="AZ210" i="53"/>
  <c r="BA210" i="53"/>
  <c r="BB210" i="53"/>
  <c r="BC210" i="53"/>
  <c r="BD210" i="53"/>
  <c r="BE210" i="53"/>
  <c r="BF210" i="53"/>
  <c r="BG210" i="53"/>
  <c r="BH210" i="53"/>
  <c r="BI210" i="53"/>
  <c r="BJ210" i="53"/>
  <c r="BK210" i="53"/>
  <c r="BL210" i="53"/>
  <c r="BM210" i="53"/>
  <c r="BN210" i="53"/>
  <c r="BO210" i="53"/>
  <c r="BP210" i="53"/>
  <c r="BQ210" i="53"/>
  <c r="BR210" i="53"/>
  <c r="BS210" i="53"/>
  <c r="BT210" i="53"/>
  <c r="BU210" i="53"/>
  <c r="BV210" i="53"/>
  <c r="BW210" i="53"/>
  <c r="BX210" i="53"/>
  <c r="BY210" i="53"/>
  <c r="BZ210" i="53"/>
  <c r="CA210" i="53"/>
  <c r="CB210" i="53"/>
  <c r="CC210" i="53"/>
  <c r="CD210" i="53"/>
  <c r="CE210" i="53"/>
  <c r="CF210" i="53"/>
  <c r="CG210" i="53"/>
  <c r="CH210" i="53"/>
  <c r="CI210" i="53"/>
  <c r="CJ210" i="53"/>
  <c r="CK210" i="53"/>
  <c r="CL210" i="53"/>
  <c r="CM210" i="53"/>
  <c r="CN210" i="53"/>
  <c r="CO210" i="53"/>
  <c r="CP210" i="53"/>
  <c r="CQ210" i="53"/>
  <c r="CR210" i="53"/>
  <c r="CS210" i="53"/>
  <c r="CT210" i="53"/>
  <c r="CU210" i="53"/>
  <c r="CV210" i="53"/>
  <c r="CW210" i="53"/>
  <c r="CX210" i="53"/>
  <c r="CY210" i="53"/>
  <c r="CZ210" i="53"/>
  <c r="DA210" i="53"/>
  <c r="DB210" i="53"/>
  <c r="DC210" i="53"/>
  <c r="DD210" i="53"/>
  <c r="DE210" i="53"/>
  <c r="DF210" i="53"/>
  <c r="DG210" i="53"/>
  <c r="DH210" i="53"/>
  <c r="DI210" i="53"/>
  <c r="DJ210" i="53"/>
  <c r="DK210" i="53"/>
  <c r="DL210" i="53"/>
  <c r="DM210" i="53"/>
  <c r="DN210" i="53"/>
  <c r="DO210" i="53"/>
  <c r="DP210" i="53"/>
  <c r="DQ210" i="53"/>
  <c r="DR210" i="53"/>
  <c r="DS210" i="53"/>
  <c r="DT210" i="53"/>
  <c r="DU210" i="53"/>
  <c r="DV210" i="53"/>
  <c r="DW210" i="53"/>
  <c r="DX210" i="53"/>
  <c r="DY210" i="53"/>
  <c r="DZ210" i="53"/>
  <c r="EA210" i="53"/>
  <c r="EB210" i="53"/>
  <c r="EC210" i="53"/>
  <c r="ED210" i="53"/>
  <c r="EE210" i="53"/>
  <c r="EF210" i="53"/>
  <c r="EG210" i="53"/>
  <c r="EH210" i="53"/>
  <c r="EI210" i="53"/>
  <c r="EJ210" i="53"/>
  <c r="EK210" i="53"/>
  <c r="EL210" i="53"/>
  <c r="EM210" i="53"/>
  <c r="EN210" i="53"/>
  <c r="EO210" i="53"/>
  <c r="EP210" i="53"/>
  <c r="EQ210" i="53"/>
  <c r="ER210" i="53"/>
  <c r="ES210" i="53"/>
  <c r="ET210" i="53"/>
  <c r="EU210" i="53"/>
  <c r="EV210" i="53"/>
  <c r="EW210" i="53"/>
  <c r="EX210" i="53"/>
  <c r="EY210" i="53"/>
  <c r="EZ210" i="53"/>
  <c r="FA210" i="53"/>
  <c r="FB210" i="53"/>
  <c r="FC210" i="53"/>
  <c r="FD210" i="53"/>
  <c r="FE210" i="53"/>
  <c r="FF210" i="53"/>
  <c r="FG210" i="53"/>
  <c r="FH210" i="53"/>
  <c r="FI210" i="53"/>
  <c r="FJ210" i="53"/>
  <c r="FK210" i="53"/>
  <c r="FL210" i="53"/>
  <c r="FM210" i="53"/>
  <c r="FN210" i="53"/>
  <c r="FO210" i="53"/>
  <c r="FP210" i="53"/>
  <c r="FQ210" i="53"/>
  <c r="FR210" i="53"/>
  <c r="FS210" i="53"/>
  <c r="FT210" i="53"/>
  <c r="FU210" i="53"/>
  <c r="FV210" i="53"/>
  <c r="FW210" i="53"/>
  <c r="FX210" i="53"/>
  <c r="FY210" i="53"/>
  <c r="FZ210" i="53"/>
  <c r="GA210" i="53"/>
  <c r="GB210" i="53"/>
  <c r="GC210" i="53"/>
  <c r="GD210" i="53"/>
  <c r="GE210" i="53"/>
  <c r="GF210" i="53"/>
  <c r="GG210" i="53"/>
  <c r="GH210" i="53"/>
  <c r="GI210" i="53"/>
  <c r="GJ210" i="53"/>
  <c r="GK210" i="53"/>
  <c r="GL210" i="53"/>
  <c r="GM210" i="53"/>
  <c r="GN210" i="53"/>
  <c r="GO210" i="53"/>
  <c r="GP210" i="53"/>
  <c r="GQ210" i="53"/>
  <c r="GR210" i="53"/>
  <c r="GS210" i="53"/>
  <c r="GT210" i="53"/>
  <c r="GU210" i="53"/>
  <c r="GV210" i="53"/>
  <c r="GW210" i="53"/>
  <c r="GX210" i="53"/>
  <c r="GY210" i="53"/>
  <c r="GZ210" i="53"/>
  <c r="HA210" i="53"/>
  <c r="HB210" i="53"/>
  <c r="HC210" i="53"/>
  <c r="HD210" i="53"/>
  <c r="HE210" i="53"/>
  <c r="HF210" i="53"/>
  <c r="HG210" i="53"/>
  <c r="HH210" i="53"/>
  <c r="HI210" i="53"/>
  <c r="HJ210" i="53"/>
  <c r="HK210" i="53"/>
  <c r="HL210" i="53"/>
  <c r="HM210" i="53"/>
  <c r="HN210" i="53"/>
  <c r="HO210" i="53"/>
  <c r="HP210" i="53"/>
  <c r="HQ210" i="53"/>
  <c r="HR210" i="53"/>
  <c r="J211" i="53"/>
  <c r="K211" i="53"/>
  <c r="L211" i="53"/>
  <c r="M211" i="53"/>
  <c r="N211" i="53"/>
  <c r="O211" i="53"/>
  <c r="P211" i="53"/>
  <c r="Q211" i="53"/>
  <c r="R211" i="53"/>
  <c r="S211" i="53"/>
  <c r="T211" i="53"/>
  <c r="U211" i="53"/>
  <c r="V211" i="53"/>
  <c r="W211" i="53"/>
  <c r="X211" i="53"/>
  <c r="Y211" i="53"/>
  <c r="Z211" i="53"/>
  <c r="AA211" i="53"/>
  <c r="AB211" i="53"/>
  <c r="AC211" i="53"/>
  <c r="AD211" i="53"/>
  <c r="AE211" i="53"/>
  <c r="AF211" i="53"/>
  <c r="AG211" i="53"/>
  <c r="AH211" i="53"/>
  <c r="AI211" i="53"/>
  <c r="AJ211" i="53"/>
  <c r="AK211" i="53"/>
  <c r="AL211" i="53"/>
  <c r="AM211" i="53"/>
  <c r="AN211" i="53"/>
  <c r="AO211" i="53"/>
  <c r="AP211" i="53"/>
  <c r="AQ211" i="53"/>
  <c r="AR211" i="53"/>
  <c r="AS211" i="53"/>
  <c r="AT211" i="53"/>
  <c r="AU211" i="53"/>
  <c r="AV211" i="53"/>
  <c r="AW211" i="53"/>
  <c r="AX211" i="53"/>
  <c r="AY211" i="53"/>
  <c r="AZ211" i="53"/>
  <c r="BA211" i="53"/>
  <c r="BB211" i="53"/>
  <c r="BC211" i="53"/>
  <c r="BD211" i="53"/>
  <c r="BE211" i="53"/>
  <c r="BF211" i="53"/>
  <c r="BG211" i="53"/>
  <c r="BH211" i="53"/>
  <c r="BI211" i="53"/>
  <c r="BJ211" i="53"/>
  <c r="BK211" i="53"/>
  <c r="BL211" i="53"/>
  <c r="BM211" i="53"/>
  <c r="BN211" i="53"/>
  <c r="BO211" i="53"/>
  <c r="BP211" i="53"/>
  <c r="BQ211" i="53"/>
  <c r="BR211" i="53"/>
  <c r="BS211" i="53"/>
  <c r="BT211" i="53"/>
  <c r="BU211" i="53"/>
  <c r="BV211" i="53"/>
  <c r="BW211" i="53"/>
  <c r="BX211" i="53"/>
  <c r="BY211" i="53"/>
  <c r="BZ211" i="53"/>
  <c r="CA211" i="53"/>
  <c r="CB211" i="53"/>
  <c r="CC211" i="53"/>
  <c r="CD211" i="53"/>
  <c r="CE211" i="53"/>
  <c r="CF211" i="53"/>
  <c r="CG211" i="53"/>
  <c r="CH211" i="53"/>
  <c r="CI211" i="53"/>
  <c r="CJ211" i="53"/>
  <c r="CK211" i="53"/>
  <c r="CL211" i="53"/>
  <c r="CM211" i="53"/>
  <c r="CN211" i="53"/>
  <c r="CO211" i="53"/>
  <c r="CP211" i="53"/>
  <c r="CQ211" i="53"/>
  <c r="CR211" i="53"/>
  <c r="CS211" i="53"/>
  <c r="CT211" i="53"/>
  <c r="CU211" i="53"/>
  <c r="CV211" i="53"/>
  <c r="CW211" i="53"/>
  <c r="CX211" i="53"/>
  <c r="CY211" i="53"/>
  <c r="CZ211" i="53"/>
  <c r="DA211" i="53"/>
  <c r="DB211" i="53"/>
  <c r="DC211" i="53"/>
  <c r="DD211" i="53"/>
  <c r="DE211" i="53"/>
  <c r="DF211" i="53"/>
  <c r="DG211" i="53"/>
  <c r="DH211" i="53"/>
  <c r="DI211" i="53"/>
  <c r="DJ211" i="53"/>
  <c r="DK211" i="53"/>
  <c r="DL211" i="53"/>
  <c r="DM211" i="53"/>
  <c r="DN211" i="53"/>
  <c r="DO211" i="53"/>
  <c r="DP211" i="53"/>
  <c r="DQ211" i="53"/>
  <c r="DR211" i="53"/>
  <c r="DS211" i="53"/>
  <c r="DT211" i="53"/>
  <c r="DU211" i="53"/>
  <c r="DV211" i="53"/>
  <c r="DW211" i="53"/>
  <c r="DX211" i="53"/>
  <c r="DY211" i="53"/>
  <c r="DZ211" i="53"/>
  <c r="EA211" i="53"/>
  <c r="EB211" i="53"/>
  <c r="EC211" i="53"/>
  <c r="ED211" i="53"/>
  <c r="EE211" i="53"/>
  <c r="EF211" i="53"/>
  <c r="EG211" i="53"/>
  <c r="EH211" i="53"/>
  <c r="EI211" i="53"/>
  <c r="EJ211" i="53"/>
  <c r="EK211" i="53"/>
  <c r="EL211" i="53"/>
  <c r="EM211" i="53"/>
  <c r="EN211" i="53"/>
  <c r="EO211" i="53"/>
  <c r="EP211" i="53"/>
  <c r="EQ211" i="53"/>
  <c r="ER211" i="53"/>
  <c r="ES211" i="53"/>
  <c r="ET211" i="53"/>
  <c r="EU211" i="53"/>
  <c r="EV211" i="53"/>
  <c r="EW211" i="53"/>
  <c r="EX211" i="53"/>
  <c r="EY211" i="53"/>
  <c r="EZ211" i="53"/>
  <c r="FA211" i="53"/>
  <c r="FB211" i="53"/>
  <c r="FC211" i="53"/>
  <c r="FD211" i="53"/>
  <c r="FE211" i="53"/>
  <c r="FF211" i="53"/>
  <c r="FG211" i="53"/>
  <c r="FH211" i="53"/>
  <c r="FI211" i="53"/>
  <c r="FJ211" i="53"/>
  <c r="FK211" i="53"/>
  <c r="FL211" i="53"/>
  <c r="FM211" i="53"/>
  <c r="FN211" i="53"/>
  <c r="FO211" i="53"/>
  <c r="FP211" i="53"/>
  <c r="FQ211" i="53"/>
  <c r="FR211" i="53"/>
  <c r="FS211" i="53"/>
  <c r="FT211" i="53"/>
  <c r="FU211" i="53"/>
  <c r="FV211" i="53"/>
  <c r="FW211" i="53"/>
  <c r="FX211" i="53"/>
  <c r="FY211" i="53"/>
  <c r="FZ211" i="53"/>
  <c r="GA211" i="53"/>
  <c r="GB211" i="53"/>
  <c r="GC211" i="53"/>
  <c r="GD211" i="53"/>
  <c r="GE211" i="53"/>
  <c r="GF211" i="53"/>
  <c r="GG211" i="53"/>
  <c r="GH211" i="53"/>
  <c r="GI211" i="53"/>
  <c r="GJ211" i="53"/>
  <c r="GK211" i="53"/>
  <c r="GL211" i="53"/>
  <c r="GM211" i="53"/>
  <c r="GN211" i="53"/>
  <c r="GO211" i="53"/>
  <c r="GP211" i="53"/>
  <c r="GQ211" i="53"/>
  <c r="GR211" i="53"/>
  <c r="GS211" i="53"/>
  <c r="GT211" i="53"/>
  <c r="GU211" i="53"/>
  <c r="GV211" i="53"/>
  <c r="GW211" i="53"/>
  <c r="GX211" i="53"/>
  <c r="GY211" i="53"/>
  <c r="GZ211" i="53"/>
  <c r="HA211" i="53"/>
  <c r="HB211" i="53"/>
  <c r="HC211" i="53"/>
  <c r="HD211" i="53"/>
  <c r="HE211" i="53"/>
  <c r="HF211" i="53"/>
  <c r="HG211" i="53"/>
  <c r="HH211" i="53"/>
  <c r="HI211" i="53"/>
  <c r="HJ211" i="53"/>
  <c r="HK211" i="53"/>
  <c r="HL211" i="53"/>
  <c r="HM211" i="53"/>
  <c r="HN211" i="53"/>
  <c r="HO211" i="53"/>
  <c r="HP211" i="53"/>
  <c r="HQ211" i="53"/>
  <c r="HR211" i="53"/>
  <c r="J212" i="53"/>
  <c r="K212" i="53"/>
  <c r="L212" i="53"/>
  <c r="M212" i="53"/>
  <c r="N212" i="53"/>
  <c r="O212" i="53"/>
  <c r="P212" i="53"/>
  <c r="Q212" i="53"/>
  <c r="R212" i="53"/>
  <c r="S212" i="53"/>
  <c r="T212" i="53"/>
  <c r="U212" i="53"/>
  <c r="V212" i="53"/>
  <c r="W212" i="53"/>
  <c r="X212" i="53"/>
  <c r="Y212" i="53"/>
  <c r="Z212" i="53"/>
  <c r="AA212" i="53"/>
  <c r="AB212" i="53"/>
  <c r="AC212" i="53"/>
  <c r="AD212" i="53"/>
  <c r="AE212" i="53"/>
  <c r="AF212" i="53"/>
  <c r="AG212" i="53"/>
  <c r="AH212" i="53"/>
  <c r="AI212" i="53"/>
  <c r="AJ212" i="53"/>
  <c r="AK212" i="53"/>
  <c r="AL212" i="53"/>
  <c r="AM212" i="53"/>
  <c r="AN212" i="53"/>
  <c r="AO212" i="53"/>
  <c r="AP212" i="53"/>
  <c r="AQ212" i="53"/>
  <c r="AR212" i="53"/>
  <c r="AS212" i="53"/>
  <c r="AT212" i="53"/>
  <c r="AU212" i="53"/>
  <c r="AV212" i="53"/>
  <c r="AW212" i="53"/>
  <c r="AX212" i="53"/>
  <c r="AY212" i="53"/>
  <c r="AZ212" i="53"/>
  <c r="BA212" i="53"/>
  <c r="BB212" i="53"/>
  <c r="BC212" i="53"/>
  <c r="BD212" i="53"/>
  <c r="BE212" i="53"/>
  <c r="BF212" i="53"/>
  <c r="BG212" i="53"/>
  <c r="BH212" i="53"/>
  <c r="BI212" i="53"/>
  <c r="BJ212" i="53"/>
  <c r="BK212" i="53"/>
  <c r="BL212" i="53"/>
  <c r="BM212" i="53"/>
  <c r="BN212" i="53"/>
  <c r="BO212" i="53"/>
  <c r="BP212" i="53"/>
  <c r="BQ212" i="53"/>
  <c r="BR212" i="53"/>
  <c r="BS212" i="53"/>
  <c r="BT212" i="53"/>
  <c r="BU212" i="53"/>
  <c r="BV212" i="53"/>
  <c r="BW212" i="53"/>
  <c r="BX212" i="53"/>
  <c r="BY212" i="53"/>
  <c r="BZ212" i="53"/>
  <c r="CA212" i="53"/>
  <c r="CB212" i="53"/>
  <c r="CC212" i="53"/>
  <c r="CD212" i="53"/>
  <c r="CE212" i="53"/>
  <c r="CF212" i="53"/>
  <c r="CG212" i="53"/>
  <c r="CH212" i="53"/>
  <c r="CI212" i="53"/>
  <c r="CJ212" i="53"/>
  <c r="CK212" i="53"/>
  <c r="CL212" i="53"/>
  <c r="CM212" i="53"/>
  <c r="CN212" i="53"/>
  <c r="CO212" i="53"/>
  <c r="CP212" i="53"/>
  <c r="CQ212" i="53"/>
  <c r="CR212" i="53"/>
  <c r="CS212" i="53"/>
  <c r="CT212" i="53"/>
  <c r="CU212" i="53"/>
  <c r="CV212" i="53"/>
  <c r="CW212" i="53"/>
  <c r="CX212" i="53"/>
  <c r="CY212" i="53"/>
  <c r="CZ212" i="53"/>
  <c r="DA212" i="53"/>
  <c r="DB212" i="53"/>
  <c r="DC212" i="53"/>
  <c r="DD212" i="53"/>
  <c r="DE212" i="53"/>
  <c r="DF212" i="53"/>
  <c r="DG212" i="53"/>
  <c r="DH212" i="53"/>
  <c r="DI212" i="53"/>
  <c r="DJ212" i="53"/>
  <c r="DK212" i="53"/>
  <c r="DL212" i="53"/>
  <c r="DM212" i="53"/>
  <c r="DN212" i="53"/>
  <c r="DO212" i="53"/>
  <c r="DP212" i="53"/>
  <c r="DQ212" i="53"/>
  <c r="DR212" i="53"/>
  <c r="DS212" i="53"/>
  <c r="DT212" i="53"/>
  <c r="DU212" i="53"/>
  <c r="DV212" i="53"/>
  <c r="DW212" i="53"/>
  <c r="DX212" i="53"/>
  <c r="DY212" i="53"/>
  <c r="DZ212" i="53"/>
  <c r="EA212" i="53"/>
  <c r="EB212" i="53"/>
  <c r="EC212" i="53"/>
  <c r="ED212" i="53"/>
  <c r="EE212" i="53"/>
  <c r="EF212" i="53"/>
  <c r="EG212" i="53"/>
  <c r="EH212" i="53"/>
  <c r="EI212" i="53"/>
  <c r="EJ212" i="53"/>
  <c r="EK212" i="53"/>
  <c r="EL212" i="53"/>
  <c r="EM212" i="53"/>
  <c r="EN212" i="53"/>
  <c r="EO212" i="53"/>
  <c r="EP212" i="53"/>
  <c r="EQ212" i="53"/>
  <c r="ER212" i="53"/>
  <c r="ES212" i="53"/>
  <c r="ET212" i="53"/>
  <c r="EU212" i="53"/>
  <c r="EV212" i="53"/>
  <c r="EW212" i="53"/>
  <c r="EX212" i="53"/>
  <c r="EY212" i="53"/>
  <c r="EZ212" i="53"/>
  <c r="FA212" i="53"/>
  <c r="FB212" i="53"/>
  <c r="FC212" i="53"/>
  <c r="FD212" i="53"/>
  <c r="FE212" i="53"/>
  <c r="FF212" i="53"/>
  <c r="FG212" i="53"/>
  <c r="FH212" i="53"/>
  <c r="FI212" i="53"/>
  <c r="FJ212" i="53"/>
  <c r="FK212" i="53"/>
  <c r="FL212" i="53"/>
  <c r="FM212" i="53"/>
  <c r="FN212" i="53"/>
  <c r="FO212" i="53"/>
  <c r="FP212" i="53"/>
  <c r="FQ212" i="53"/>
  <c r="FR212" i="53"/>
  <c r="FS212" i="53"/>
  <c r="FT212" i="53"/>
  <c r="FU212" i="53"/>
  <c r="FV212" i="53"/>
  <c r="FW212" i="53"/>
  <c r="FX212" i="53"/>
  <c r="FY212" i="53"/>
  <c r="FZ212" i="53"/>
  <c r="GA212" i="53"/>
  <c r="GB212" i="53"/>
  <c r="GC212" i="53"/>
  <c r="GD212" i="53"/>
  <c r="GE212" i="53"/>
  <c r="GF212" i="53"/>
  <c r="GG212" i="53"/>
  <c r="GH212" i="53"/>
  <c r="GI212" i="53"/>
  <c r="GJ212" i="53"/>
  <c r="GK212" i="53"/>
  <c r="GL212" i="53"/>
  <c r="GM212" i="53"/>
  <c r="GN212" i="53"/>
  <c r="GO212" i="53"/>
  <c r="GP212" i="53"/>
  <c r="GQ212" i="53"/>
  <c r="GR212" i="53"/>
  <c r="GS212" i="53"/>
  <c r="GT212" i="53"/>
  <c r="GU212" i="53"/>
  <c r="GV212" i="53"/>
  <c r="GW212" i="53"/>
  <c r="GX212" i="53"/>
  <c r="GY212" i="53"/>
  <c r="GZ212" i="53"/>
  <c r="HA212" i="53"/>
  <c r="HB212" i="53"/>
  <c r="HC212" i="53"/>
  <c r="HD212" i="53"/>
  <c r="HE212" i="53"/>
  <c r="HF212" i="53"/>
  <c r="HG212" i="53"/>
  <c r="HH212" i="53"/>
  <c r="HI212" i="53"/>
  <c r="HJ212" i="53"/>
  <c r="HK212" i="53"/>
  <c r="HL212" i="53"/>
  <c r="HM212" i="53"/>
  <c r="HN212" i="53"/>
  <c r="HO212" i="53"/>
  <c r="HP212" i="53"/>
  <c r="HQ212" i="53"/>
  <c r="HR212" i="53"/>
  <c r="J213" i="53"/>
  <c r="K213" i="53"/>
  <c r="L213" i="53"/>
  <c r="M213" i="53"/>
  <c r="N213" i="53"/>
  <c r="O213" i="53"/>
  <c r="P213" i="53"/>
  <c r="Q213" i="53"/>
  <c r="R213" i="53"/>
  <c r="S213" i="53"/>
  <c r="T213" i="53"/>
  <c r="U213" i="53"/>
  <c r="V213" i="53"/>
  <c r="W213" i="53"/>
  <c r="X213" i="53"/>
  <c r="Y213" i="53"/>
  <c r="Z213" i="53"/>
  <c r="AA213" i="53"/>
  <c r="AB213" i="53"/>
  <c r="AC213" i="53"/>
  <c r="AD213" i="53"/>
  <c r="AE213" i="53"/>
  <c r="AF213" i="53"/>
  <c r="AG213" i="53"/>
  <c r="AH213" i="53"/>
  <c r="AI213" i="53"/>
  <c r="AJ213" i="53"/>
  <c r="AK213" i="53"/>
  <c r="AL213" i="53"/>
  <c r="AM213" i="53"/>
  <c r="AN213" i="53"/>
  <c r="AO213" i="53"/>
  <c r="AP213" i="53"/>
  <c r="AQ213" i="53"/>
  <c r="AR213" i="53"/>
  <c r="AS213" i="53"/>
  <c r="AT213" i="53"/>
  <c r="AU213" i="53"/>
  <c r="AV213" i="53"/>
  <c r="AW213" i="53"/>
  <c r="AX213" i="53"/>
  <c r="AY213" i="53"/>
  <c r="AZ213" i="53"/>
  <c r="BA213" i="53"/>
  <c r="BB213" i="53"/>
  <c r="BC213" i="53"/>
  <c r="BD213" i="53"/>
  <c r="BE213" i="53"/>
  <c r="BF213" i="53"/>
  <c r="BG213" i="53"/>
  <c r="BH213" i="53"/>
  <c r="BI213" i="53"/>
  <c r="BJ213" i="53"/>
  <c r="BK213" i="53"/>
  <c r="BL213" i="53"/>
  <c r="BM213" i="53"/>
  <c r="BN213" i="53"/>
  <c r="BO213" i="53"/>
  <c r="BP213" i="53"/>
  <c r="BQ213" i="53"/>
  <c r="BR213" i="53"/>
  <c r="BS213" i="53"/>
  <c r="BT213" i="53"/>
  <c r="BU213" i="53"/>
  <c r="BV213" i="53"/>
  <c r="BW213" i="53"/>
  <c r="BX213" i="53"/>
  <c r="BY213" i="53"/>
  <c r="BZ213" i="53"/>
  <c r="CA213" i="53"/>
  <c r="CB213" i="53"/>
  <c r="CC213" i="53"/>
  <c r="CD213" i="53"/>
  <c r="CE213" i="53"/>
  <c r="CF213" i="53"/>
  <c r="CG213" i="53"/>
  <c r="CH213" i="53"/>
  <c r="CI213" i="53"/>
  <c r="CJ213" i="53"/>
  <c r="CK213" i="53"/>
  <c r="CL213" i="53"/>
  <c r="CM213" i="53"/>
  <c r="CN213" i="53"/>
  <c r="CO213" i="53"/>
  <c r="CP213" i="53"/>
  <c r="CQ213" i="53"/>
  <c r="CR213" i="53"/>
  <c r="CS213" i="53"/>
  <c r="CT213" i="53"/>
  <c r="CU213" i="53"/>
  <c r="CV213" i="53"/>
  <c r="CW213" i="53"/>
  <c r="CX213" i="53"/>
  <c r="CY213" i="53"/>
  <c r="CZ213" i="53"/>
  <c r="DA213" i="53"/>
  <c r="DB213" i="53"/>
  <c r="DC213" i="53"/>
  <c r="DD213" i="53"/>
  <c r="DE213" i="53"/>
  <c r="DF213" i="53"/>
  <c r="DG213" i="53"/>
  <c r="DH213" i="53"/>
  <c r="DI213" i="53"/>
  <c r="DJ213" i="53"/>
  <c r="DK213" i="53"/>
  <c r="DL213" i="53"/>
  <c r="DM213" i="53"/>
  <c r="DN213" i="53"/>
  <c r="DO213" i="53"/>
  <c r="DP213" i="53"/>
  <c r="DQ213" i="53"/>
  <c r="DR213" i="53"/>
  <c r="DS213" i="53"/>
  <c r="DT213" i="53"/>
  <c r="DU213" i="53"/>
  <c r="DV213" i="53"/>
  <c r="DW213" i="53"/>
  <c r="DX213" i="53"/>
  <c r="DY213" i="53"/>
  <c r="DZ213" i="53"/>
  <c r="EA213" i="53"/>
  <c r="EB213" i="53"/>
  <c r="EC213" i="53"/>
  <c r="ED213" i="53"/>
  <c r="EE213" i="53"/>
  <c r="EF213" i="53"/>
  <c r="EG213" i="53"/>
  <c r="EH213" i="53"/>
  <c r="EI213" i="53"/>
  <c r="EJ213" i="53"/>
  <c r="EK213" i="53"/>
  <c r="EL213" i="53"/>
  <c r="EM213" i="53"/>
  <c r="EN213" i="53"/>
  <c r="EO213" i="53"/>
  <c r="EP213" i="53"/>
  <c r="EQ213" i="53"/>
  <c r="ER213" i="53"/>
  <c r="ES213" i="53"/>
  <c r="ET213" i="53"/>
  <c r="EU213" i="53"/>
  <c r="EV213" i="53"/>
  <c r="EW213" i="53"/>
  <c r="EX213" i="53"/>
  <c r="EY213" i="53"/>
  <c r="EZ213" i="53"/>
  <c r="FA213" i="53"/>
  <c r="FB213" i="53"/>
  <c r="FC213" i="53"/>
  <c r="FD213" i="53"/>
  <c r="FE213" i="53"/>
  <c r="FF213" i="53"/>
  <c r="FG213" i="53"/>
  <c r="FH213" i="53"/>
  <c r="FI213" i="53"/>
  <c r="FJ213" i="53"/>
  <c r="FK213" i="53"/>
  <c r="FL213" i="53"/>
  <c r="FM213" i="53"/>
  <c r="FN213" i="53"/>
  <c r="FO213" i="53"/>
  <c r="FP213" i="53"/>
  <c r="FQ213" i="53"/>
  <c r="FR213" i="53"/>
  <c r="FS213" i="53"/>
  <c r="FT213" i="53"/>
  <c r="FU213" i="53"/>
  <c r="FV213" i="53"/>
  <c r="FW213" i="53"/>
  <c r="FX213" i="53"/>
  <c r="FY213" i="53"/>
  <c r="FZ213" i="53"/>
  <c r="GA213" i="53"/>
  <c r="GB213" i="53"/>
  <c r="GC213" i="53"/>
  <c r="GD213" i="53"/>
  <c r="GE213" i="53"/>
  <c r="GF213" i="53"/>
  <c r="GG213" i="53"/>
  <c r="GH213" i="53"/>
  <c r="GI213" i="53"/>
  <c r="GJ213" i="53"/>
  <c r="GK213" i="53"/>
  <c r="GL213" i="53"/>
  <c r="GM213" i="53"/>
  <c r="GN213" i="53"/>
  <c r="GO213" i="53"/>
  <c r="GP213" i="53"/>
  <c r="GQ213" i="53"/>
  <c r="GR213" i="53"/>
  <c r="GS213" i="53"/>
  <c r="GT213" i="53"/>
  <c r="GU213" i="53"/>
  <c r="GV213" i="53"/>
  <c r="GW213" i="53"/>
  <c r="GX213" i="53"/>
  <c r="GY213" i="53"/>
  <c r="GZ213" i="53"/>
  <c r="HA213" i="53"/>
  <c r="HB213" i="53"/>
  <c r="HC213" i="53"/>
  <c r="HD213" i="53"/>
  <c r="HE213" i="53"/>
  <c r="HF213" i="53"/>
  <c r="HG213" i="53"/>
  <c r="HH213" i="53"/>
  <c r="HI213" i="53"/>
  <c r="HJ213" i="53"/>
  <c r="HK213" i="53"/>
  <c r="HL213" i="53"/>
  <c r="HM213" i="53"/>
  <c r="HN213" i="53"/>
  <c r="HO213" i="53"/>
  <c r="HP213" i="53"/>
  <c r="HQ213" i="53"/>
  <c r="HR213" i="53"/>
  <c r="J214" i="53"/>
  <c r="K214" i="53"/>
  <c r="L214" i="53"/>
  <c r="M214" i="53"/>
  <c r="N214" i="53"/>
  <c r="O214" i="53"/>
  <c r="P214" i="53"/>
  <c r="Q214" i="53"/>
  <c r="R214" i="53"/>
  <c r="S214" i="53"/>
  <c r="T214" i="53"/>
  <c r="U214" i="53"/>
  <c r="V214" i="53"/>
  <c r="W214" i="53"/>
  <c r="X214" i="53"/>
  <c r="Y214" i="53"/>
  <c r="Z214" i="53"/>
  <c r="AA214" i="53"/>
  <c r="AB214" i="53"/>
  <c r="AC214" i="53"/>
  <c r="AD214" i="53"/>
  <c r="AE214" i="53"/>
  <c r="AF214" i="53"/>
  <c r="AG214" i="53"/>
  <c r="AH214" i="53"/>
  <c r="AI214" i="53"/>
  <c r="AJ214" i="53"/>
  <c r="AK214" i="53"/>
  <c r="AL214" i="53"/>
  <c r="AM214" i="53"/>
  <c r="AN214" i="53"/>
  <c r="AO214" i="53"/>
  <c r="AP214" i="53"/>
  <c r="AQ214" i="53"/>
  <c r="AR214" i="53"/>
  <c r="AS214" i="53"/>
  <c r="AT214" i="53"/>
  <c r="AU214" i="53"/>
  <c r="AV214" i="53"/>
  <c r="AW214" i="53"/>
  <c r="AX214" i="53"/>
  <c r="AY214" i="53"/>
  <c r="AZ214" i="53"/>
  <c r="BA214" i="53"/>
  <c r="BB214" i="53"/>
  <c r="BC214" i="53"/>
  <c r="BD214" i="53"/>
  <c r="BE214" i="53"/>
  <c r="BF214" i="53"/>
  <c r="BG214" i="53"/>
  <c r="BH214" i="53"/>
  <c r="BI214" i="53"/>
  <c r="BJ214" i="53"/>
  <c r="BK214" i="53"/>
  <c r="BL214" i="53"/>
  <c r="BM214" i="53"/>
  <c r="BN214" i="53"/>
  <c r="BO214" i="53"/>
  <c r="BP214" i="53"/>
  <c r="BQ214" i="53"/>
  <c r="BR214" i="53"/>
  <c r="BS214" i="53"/>
  <c r="BT214" i="53"/>
  <c r="BU214" i="53"/>
  <c r="BV214" i="53"/>
  <c r="BW214" i="53"/>
  <c r="BX214" i="53"/>
  <c r="BY214" i="53"/>
  <c r="BZ214" i="53"/>
  <c r="CA214" i="53"/>
  <c r="CB214" i="53"/>
  <c r="CC214" i="53"/>
  <c r="CD214" i="53"/>
  <c r="CE214" i="53"/>
  <c r="CF214" i="53"/>
  <c r="CG214" i="53"/>
  <c r="CH214" i="53"/>
  <c r="CI214" i="53"/>
  <c r="CJ214" i="53"/>
  <c r="CK214" i="53"/>
  <c r="CL214" i="53"/>
  <c r="CM214" i="53"/>
  <c r="CN214" i="53"/>
  <c r="CO214" i="53"/>
  <c r="CP214" i="53"/>
  <c r="CQ214" i="53"/>
  <c r="CR214" i="53"/>
  <c r="CS214" i="53"/>
  <c r="CT214" i="53"/>
  <c r="CU214" i="53"/>
  <c r="CV214" i="53"/>
  <c r="CW214" i="53"/>
  <c r="CX214" i="53"/>
  <c r="CY214" i="53"/>
  <c r="CZ214" i="53"/>
  <c r="DA214" i="53"/>
  <c r="DB214" i="53"/>
  <c r="DC214" i="53"/>
  <c r="DD214" i="53"/>
  <c r="DE214" i="53"/>
  <c r="DF214" i="53"/>
  <c r="DG214" i="53"/>
  <c r="DH214" i="53"/>
  <c r="DI214" i="53"/>
  <c r="DJ214" i="53"/>
  <c r="DK214" i="53"/>
  <c r="DL214" i="53"/>
  <c r="DM214" i="53"/>
  <c r="DN214" i="53"/>
  <c r="DO214" i="53"/>
  <c r="DP214" i="53"/>
  <c r="DQ214" i="53"/>
  <c r="DR214" i="53"/>
  <c r="DS214" i="53"/>
  <c r="DT214" i="53"/>
  <c r="DU214" i="53"/>
  <c r="DV214" i="53"/>
  <c r="DW214" i="53"/>
  <c r="DX214" i="53"/>
  <c r="DY214" i="53"/>
  <c r="DZ214" i="53"/>
  <c r="EA214" i="53"/>
  <c r="EB214" i="53"/>
  <c r="EC214" i="53"/>
  <c r="ED214" i="53"/>
  <c r="EE214" i="53"/>
  <c r="EF214" i="53"/>
  <c r="EG214" i="53"/>
  <c r="EH214" i="53"/>
  <c r="EI214" i="53"/>
  <c r="EJ214" i="53"/>
  <c r="EK214" i="53"/>
  <c r="EL214" i="53"/>
  <c r="EM214" i="53"/>
  <c r="EN214" i="53"/>
  <c r="EO214" i="53"/>
  <c r="EP214" i="53"/>
  <c r="EQ214" i="53"/>
  <c r="ER214" i="53"/>
  <c r="ES214" i="53"/>
  <c r="ET214" i="53"/>
  <c r="EU214" i="53"/>
  <c r="EV214" i="53"/>
  <c r="EW214" i="53"/>
  <c r="EX214" i="53"/>
  <c r="EY214" i="53"/>
  <c r="EZ214" i="53"/>
  <c r="FA214" i="53"/>
  <c r="FB214" i="53"/>
  <c r="FC214" i="53"/>
  <c r="FD214" i="53"/>
  <c r="FE214" i="53"/>
  <c r="FF214" i="53"/>
  <c r="FG214" i="53"/>
  <c r="FH214" i="53"/>
  <c r="FI214" i="53"/>
  <c r="FJ214" i="53"/>
  <c r="FK214" i="53"/>
  <c r="FL214" i="53"/>
  <c r="FM214" i="53"/>
  <c r="FN214" i="53"/>
  <c r="FO214" i="53"/>
  <c r="FP214" i="53"/>
  <c r="FQ214" i="53"/>
  <c r="FR214" i="53"/>
  <c r="FS214" i="53"/>
  <c r="FT214" i="53"/>
  <c r="FU214" i="53"/>
  <c r="FV214" i="53"/>
  <c r="FW214" i="53"/>
  <c r="FX214" i="53"/>
  <c r="FY214" i="53"/>
  <c r="FZ214" i="53"/>
  <c r="GA214" i="53"/>
  <c r="GB214" i="53"/>
  <c r="GC214" i="53"/>
  <c r="GD214" i="53"/>
  <c r="GE214" i="53"/>
  <c r="GF214" i="53"/>
  <c r="GG214" i="53"/>
  <c r="GH214" i="53"/>
  <c r="GI214" i="53"/>
  <c r="GJ214" i="53"/>
  <c r="GK214" i="53"/>
  <c r="GL214" i="53"/>
  <c r="GM214" i="53"/>
  <c r="GN214" i="53"/>
  <c r="GO214" i="53"/>
  <c r="GP214" i="53"/>
  <c r="GQ214" i="53"/>
  <c r="GR214" i="53"/>
  <c r="GS214" i="53"/>
  <c r="GT214" i="53"/>
  <c r="GU214" i="53"/>
  <c r="GV214" i="53"/>
  <c r="GW214" i="53"/>
  <c r="GX214" i="53"/>
  <c r="GY214" i="53"/>
  <c r="GZ214" i="53"/>
  <c r="HA214" i="53"/>
  <c r="HB214" i="53"/>
  <c r="HC214" i="53"/>
  <c r="HD214" i="53"/>
  <c r="HE214" i="53"/>
  <c r="HF214" i="53"/>
  <c r="HG214" i="53"/>
  <c r="HH214" i="53"/>
  <c r="HI214" i="53"/>
  <c r="HJ214" i="53"/>
  <c r="HK214" i="53"/>
  <c r="HL214" i="53"/>
  <c r="HM214" i="53"/>
  <c r="HN214" i="53"/>
  <c r="HO214" i="53"/>
  <c r="HP214" i="53"/>
  <c r="HQ214" i="53"/>
  <c r="HR214" i="53"/>
  <c r="J215" i="53"/>
  <c r="K215" i="53"/>
  <c r="L215" i="53"/>
  <c r="M215" i="53"/>
  <c r="N215" i="53"/>
  <c r="O215" i="53"/>
  <c r="P215" i="53"/>
  <c r="Q215" i="53"/>
  <c r="R215" i="53"/>
  <c r="S215" i="53"/>
  <c r="T215" i="53"/>
  <c r="U215" i="53"/>
  <c r="V215" i="53"/>
  <c r="W215" i="53"/>
  <c r="X215" i="53"/>
  <c r="Y215" i="53"/>
  <c r="Z215" i="53"/>
  <c r="AA215" i="53"/>
  <c r="AB215" i="53"/>
  <c r="AC215" i="53"/>
  <c r="AD215" i="53"/>
  <c r="AE215" i="53"/>
  <c r="AF215" i="53"/>
  <c r="AG215" i="53"/>
  <c r="AH215" i="53"/>
  <c r="AI215" i="53"/>
  <c r="AJ215" i="53"/>
  <c r="AK215" i="53"/>
  <c r="AL215" i="53"/>
  <c r="AM215" i="53"/>
  <c r="AN215" i="53"/>
  <c r="AO215" i="53"/>
  <c r="AP215" i="53"/>
  <c r="AQ215" i="53"/>
  <c r="AR215" i="53"/>
  <c r="AS215" i="53"/>
  <c r="AT215" i="53"/>
  <c r="AU215" i="53"/>
  <c r="AV215" i="53"/>
  <c r="AW215" i="53"/>
  <c r="AX215" i="53"/>
  <c r="AY215" i="53"/>
  <c r="AZ215" i="53"/>
  <c r="BA215" i="53"/>
  <c r="BB215" i="53"/>
  <c r="BC215" i="53"/>
  <c r="BD215" i="53"/>
  <c r="BE215" i="53"/>
  <c r="BF215" i="53"/>
  <c r="BG215" i="53"/>
  <c r="BH215" i="53"/>
  <c r="BI215" i="53"/>
  <c r="BJ215" i="53"/>
  <c r="BK215" i="53"/>
  <c r="BL215" i="53"/>
  <c r="BM215" i="53"/>
  <c r="BN215" i="53"/>
  <c r="BO215" i="53"/>
  <c r="BP215" i="53"/>
  <c r="BQ215" i="53"/>
  <c r="BR215" i="53"/>
  <c r="BS215" i="53"/>
  <c r="BT215" i="53"/>
  <c r="BU215" i="53"/>
  <c r="BV215" i="53"/>
  <c r="BW215" i="53"/>
  <c r="BX215" i="53"/>
  <c r="BY215" i="53"/>
  <c r="BZ215" i="53"/>
  <c r="CA215" i="53"/>
  <c r="CB215" i="53"/>
  <c r="CC215" i="53"/>
  <c r="CD215" i="53"/>
  <c r="CE215" i="53"/>
  <c r="CF215" i="53"/>
  <c r="CG215" i="53"/>
  <c r="CH215" i="53"/>
  <c r="CI215" i="53"/>
  <c r="CJ215" i="53"/>
  <c r="CK215" i="53"/>
  <c r="CL215" i="53"/>
  <c r="CM215" i="53"/>
  <c r="CN215" i="53"/>
  <c r="CO215" i="53"/>
  <c r="CP215" i="53"/>
  <c r="CQ215" i="53"/>
  <c r="CR215" i="53"/>
  <c r="CS215" i="53"/>
  <c r="CT215" i="53"/>
  <c r="CU215" i="53"/>
  <c r="CV215" i="53"/>
  <c r="CW215" i="53"/>
  <c r="CX215" i="53"/>
  <c r="CY215" i="53"/>
  <c r="CZ215" i="53"/>
  <c r="DA215" i="53"/>
  <c r="DB215" i="53"/>
  <c r="DC215" i="53"/>
  <c r="DD215" i="53"/>
  <c r="DE215" i="53"/>
  <c r="DF215" i="53"/>
  <c r="DG215" i="53"/>
  <c r="DH215" i="53"/>
  <c r="DI215" i="53"/>
  <c r="DJ215" i="53"/>
  <c r="DK215" i="53"/>
  <c r="DL215" i="53"/>
  <c r="DM215" i="53"/>
  <c r="DN215" i="53"/>
  <c r="DO215" i="53"/>
  <c r="DP215" i="53"/>
  <c r="DQ215" i="53"/>
  <c r="DR215" i="53"/>
  <c r="DS215" i="53"/>
  <c r="DT215" i="53"/>
  <c r="DU215" i="53"/>
  <c r="DV215" i="53"/>
  <c r="DW215" i="53"/>
  <c r="DX215" i="53"/>
  <c r="DY215" i="53"/>
  <c r="DZ215" i="53"/>
  <c r="EA215" i="53"/>
  <c r="EB215" i="53"/>
  <c r="EC215" i="53"/>
  <c r="ED215" i="53"/>
  <c r="EE215" i="53"/>
  <c r="EF215" i="53"/>
  <c r="EG215" i="53"/>
  <c r="EH215" i="53"/>
  <c r="EI215" i="53"/>
  <c r="EJ215" i="53"/>
  <c r="EK215" i="53"/>
  <c r="EL215" i="53"/>
  <c r="EM215" i="53"/>
  <c r="EN215" i="53"/>
  <c r="EO215" i="53"/>
  <c r="EP215" i="53"/>
  <c r="EQ215" i="53"/>
  <c r="ER215" i="53"/>
  <c r="ES215" i="53"/>
  <c r="ET215" i="53"/>
  <c r="EU215" i="53"/>
  <c r="EV215" i="53"/>
  <c r="EW215" i="53"/>
  <c r="EX215" i="53"/>
  <c r="EY215" i="53"/>
  <c r="EZ215" i="53"/>
  <c r="FA215" i="53"/>
  <c r="FB215" i="53"/>
  <c r="FC215" i="53"/>
  <c r="FD215" i="53"/>
  <c r="FE215" i="53"/>
  <c r="FF215" i="53"/>
  <c r="FG215" i="53"/>
  <c r="FH215" i="53"/>
  <c r="FI215" i="53"/>
  <c r="FJ215" i="53"/>
  <c r="FK215" i="53"/>
  <c r="FL215" i="53"/>
  <c r="FM215" i="53"/>
  <c r="FN215" i="53"/>
  <c r="FO215" i="53"/>
  <c r="FP215" i="53"/>
  <c r="FQ215" i="53"/>
  <c r="FR215" i="53"/>
  <c r="FS215" i="53"/>
  <c r="FT215" i="53"/>
  <c r="FU215" i="53"/>
  <c r="FV215" i="53"/>
  <c r="FW215" i="53"/>
  <c r="FX215" i="53"/>
  <c r="FY215" i="53"/>
  <c r="FZ215" i="53"/>
  <c r="GA215" i="53"/>
  <c r="GB215" i="53"/>
  <c r="GC215" i="53"/>
  <c r="GD215" i="53"/>
  <c r="GE215" i="53"/>
  <c r="GF215" i="53"/>
  <c r="GG215" i="53"/>
  <c r="GH215" i="53"/>
  <c r="GI215" i="53"/>
  <c r="GJ215" i="53"/>
  <c r="GK215" i="53"/>
  <c r="GL215" i="53"/>
  <c r="GM215" i="53"/>
  <c r="GN215" i="53"/>
  <c r="GO215" i="53"/>
  <c r="GP215" i="53"/>
  <c r="GQ215" i="53"/>
  <c r="GR215" i="53"/>
  <c r="GS215" i="53"/>
  <c r="GT215" i="53"/>
  <c r="GU215" i="53"/>
  <c r="GV215" i="53"/>
  <c r="GW215" i="53"/>
  <c r="GX215" i="53"/>
  <c r="GY215" i="53"/>
  <c r="GZ215" i="53"/>
  <c r="HA215" i="53"/>
  <c r="HB215" i="53"/>
  <c r="HC215" i="53"/>
  <c r="HD215" i="53"/>
  <c r="HE215" i="53"/>
  <c r="HF215" i="53"/>
  <c r="HG215" i="53"/>
  <c r="HH215" i="53"/>
  <c r="HI215" i="53"/>
  <c r="HJ215" i="53"/>
  <c r="HK215" i="53"/>
  <c r="HL215" i="53"/>
  <c r="HM215" i="53"/>
  <c r="HN215" i="53"/>
  <c r="HO215" i="53"/>
  <c r="HP215" i="53"/>
  <c r="HQ215" i="53"/>
  <c r="HR215" i="53"/>
  <c r="I215" i="53"/>
  <c r="I214" i="53"/>
  <c r="I207" i="53"/>
  <c r="I208" i="53"/>
  <c r="I209" i="53"/>
  <c r="I210" i="53"/>
  <c r="I211" i="53"/>
  <c r="I212" i="53"/>
  <c r="I213" i="53"/>
  <c r="I206" i="53"/>
  <c r="HT202" i="53"/>
  <c r="HS202" i="53"/>
  <c r="HR202" i="53"/>
  <c r="HQ202" i="53"/>
  <c r="HP202" i="53"/>
  <c r="HO202" i="53"/>
  <c r="HN202" i="53"/>
  <c r="HM202" i="53"/>
  <c r="HL202" i="53"/>
  <c r="HK202" i="53"/>
  <c r="HJ202" i="53"/>
  <c r="HI202" i="53"/>
  <c r="HH202" i="53"/>
  <c r="HG202" i="53"/>
  <c r="HF202" i="53"/>
  <c r="HE202" i="53"/>
  <c r="HD202" i="53"/>
  <c r="HC202" i="53"/>
  <c r="HB202" i="53"/>
  <c r="HA202" i="53"/>
  <c r="GZ202" i="53"/>
  <c r="GY202" i="53"/>
  <c r="GX202" i="53"/>
  <c r="GW202" i="53"/>
  <c r="GV202" i="53"/>
  <c r="GU202" i="53"/>
  <c r="GT202" i="53"/>
  <c r="GS202" i="53"/>
  <c r="GR202" i="53"/>
  <c r="GQ202" i="53"/>
  <c r="GP202" i="53"/>
  <c r="GO202" i="53"/>
  <c r="GN202" i="53"/>
  <c r="GM202" i="53"/>
  <c r="GL202" i="53"/>
  <c r="GK202" i="53"/>
  <c r="GJ202" i="53"/>
  <c r="GI202" i="53"/>
  <c r="GH202" i="53"/>
  <c r="GG202" i="53"/>
  <c r="GF202" i="53"/>
  <c r="GE202" i="53"/>
  <c r="GD202" i="53"/>
  <c r="GC202" i="53"/>
  <c r="GB202" i="53"/>
  <c r="GA202" i="53"/>
  <c r="FZ202" i="53"/>
  <c r="FY202" i="53"/>
  <c r="FX202" i="53"/>
  <c r="FW202" i="53"/>
  <c r="FV202" i="53"/>
  <c r="FU202" i="53"/>
  <c r="FT202" i="53"/>
  <c r="FS202" i="53"/>
  <c r="FR202" i="53"/>
  <c r="FQ202" i="53"/>
  <c r="FP202" i="53"/>
  <c r="FO202" i="53"/>
  <c r="FN202" i="53"/>
  <c r="FM202" i="53"/>
  <c r="FL202" i="53"/>
  <c r="FK202" i="53"/>
  <c r="FJ202" i="53"/>
  <c r="FI202" i="53"/>
  <c r="FH202" i="53"/>
  <c r="FG202" i="53"/>
  <c r="FF202" i="53"/>
  <c r="FE202" i="53"/>
  <c r="FD202" i="53"/>
  <c r="FC202" i="53"/>
  <c r="FB202" i="53"/>
  <c r="FA202" i="53"/>
  <c r="EZ202" i="53"/>
  <c r="EY202" i="53"/>
  <c r="EX202" i="53"/>
  <c r="EW202" i="53"/>
  <c r="EV202" i="53"/>
  <c r="EU202" i="53"/>
  <c r="ET202" i="53"/>
  <c r="ES202" i="53"/>
  <c r="ER202" i="53"/>
  <c r="EQ202" i="53"/>
  <c r="EP202" i="53"/>
  <c r="EO202" i="53"/>
  <c r="EN202" i="53"/>
  <c r="EM202" i="53"/>
  <c r="EL202" i="53"/>
  <c r="EK202" i="53"/>
  <c r="EJ202" i="53"/>
  <c r="EI202" i="53"/>
  <c r="EH202" i="53"/>
  <c r="EG202" i="53"/>
  <c r="EF202" i="53"/>
  <c r="EE202" i="53"/>
  <c r="ED202" i="53"/>
  <c r="EC202" i="53"/>
  <c r="EB202" i="53"/>
  <c r="EA202" i="53"/>
  <c r="DZ202" i="53"/>
  <c r="DY202" i="53"/>
  <c r="DX202" i="53"/>
  <c r="DW202" i="53"/>
  <c r="DV202" i="53"/>
  <c r="DU202" i="53"/>
  <c r="DT202" i="53"/>
  <c r="DS202" i="53"/>
  <c r="DR202" i="53"/>
  <c r="DQ202" i="53"/>
  <c r="DP202" i="53"/>
  <c r="DO202" i="53"/>
  <c r="DN202" i="53"/>
  <c r="DM202" i="53"/>
  <c r="DL202" i="53"/>
  <c r="DK202" i="53"/>
  <c r="DJ202" i="53"/>
  <c r="DI202" i="53"/>
  <c r="DH202" i="53"/>
  <c r="DG202" i="53"/>
  <c r="DF202" i="53"/>
  <c r="DE202" i="53"/>
  <c r="DD202" i="53"/>
  <c r="DC202" i="53"/>
  <c r="DB202" i="53"/>
  <c r="DA202" i="53"/>
  <c r="CZ202" i="53"/>
  <c r="CY202" i="53"/>
  <c r="CX202" i="53"/>
  <c r="CW202" i="53"/>
  <c r="CV202" i="53"/>
  <c r="CU202" i="53"/>
  <c r="CT202" i="53"/>
  <c r="CS202" i="53"/>
  <c r="CR202" i="53"/>
  <c r="CQ202" i="53"/>
  <c r="CP202" i="53"/>
  <c r="CO202" i="53"/>
  <c r="CN202" i="53"/>
  <c r="CM202" i="53"/>
  <c r="CL202" i="53"/>
  <c r="CK202" i="53"/>
  <c r="CJ202" i="53"/>
  <c r="CI202" i="53"/>
  <c r="CH202" i="53"/>
  <c r="CG202" i="53"/>
  <c r="CF202" i="53"/>
  <c r="CE202" i="53"/>
  <c r="CD202" i="53"/>
  <c r="CC202" i="53"/>
  <c r="CB202" i="53"/>
  <c r="CA202" i="53"/>
  <c r="BZ202" i="53"/>
  <c r="BY202" i="53"/>
  <c r="BX202" i="53"/>
  <c r="BW202" i="53"/>
  <c r="BV202" i="53"/>
  <c r="BU202" i="53"/>
  <c r="BT202" i="53"/>
  <c r="BS202" i="53"/>
  <c r="BR202" i="53"/>
  <c r="BQ202" i="53"/>
  <c r="BP202" i="53"/>
  <c r="BO202" i="53"/>
  <c r="BN202" i="53"/>
  <c r="BM202" i="53"/>
  <c r="BL202" i="53"/>
  <c r="BK202" i="53"/>
  <c r="BJ202" i="53"/>
  <c r="BI202" i="53"/>
  <c r="BH202" i="53"/>
  <c r="BG202" i="53"/>
  <c r="BF202" i="53"/>
  <c r="BE202" i="53"/>
  <c r="BD202" i="53"/>
  <c r="BC202" i="53"/>
  <c r="BB202" i="53"/>
  <c r="BA202" i="53"/>
  <c r="AZ202" i="53"/>
  <c r="AY202" i="53"/>
  <c r="AX202" i="53"/>
  <c r="AW202" i="53"/>
  <c r="AV202" i="53"/>
  <c r="AU202" i="53"/>
  <c r="AT202" i="53"/>
  <c r="AS202" i="53"/>
  <c r="AR202" i="53"/>
  <c r="AQ202" i="53"/>
  <c r="AP202" i="53"/>
  <c r="AO202" i="53"/>
  <c r="AN202" i="53"/>
  <c r="AM202" i="53"/>
  <c r="AL202" i="53"/>
  <c r="AK202" i="53"/>
  <c r="AJ202" i="53"/>
  <c r="AI202" i="53"/>
  <c r="AH202" i="53"/>
  <c r="AG202" i="53"/>
  <c r="AF202" i="53"/>
  <c r="AE202" i="53"/>
  <c r="AD202" i="53"/>
  <c r="AC202" i="53"/>
  <c r="AB202" i="53"/>
  <c r="AA202" i="53"/>
  <c r="Z202" i="53"/>
  <c r="Y202" i="53"/>
  <c r="X202" i="53"/>
  <c r="W202" i="53"/>
  <c r="V202" i="53"/>
  <c r="U202" i="53"/>
  <c r="T202" i="53"/>
  <c r="S202" i="53"/>
  <c r="R202" i="53"/>
  <c r="Q202" i="53"/>
  <c r="P202" i="53"/>
  <c r="O202" i="53"/>
  <c r="N202" i="53"/>
  <c r="M202" i="53"/>
  <c r="L202" i="53"/>
  <c r="K202" i="53"/>
  <c r="J202" i="53"/>
  <c r="I202" i="53"/>
  <c r="H202" i="53"/>
  <c r="G202" i="53"/>
  <c r="F202" i="53"/>
  <c r="E202" i="53"/>
  <c r="D202" i="53"/>
  <c r="HN57" i="53"/>
  <c r="HN53" i="53"/>
  <c r="HN52" i="53"/>
  <c r="HN51" i="53"/>
  <c r="HN50" i="53"/>
  <c r="HQ75" i="53"/>
  <c r="AX191" i="55"/>
  <c r="AX193" i="55"/>
  <c r="GN98" i="17"/>
  <c r="GN99" i="17"/>
  <c r="GN100" i="17"/>
  <c r="GN101" i="17"/>
  <c r="GN102" i="17"/>
  <c r="GN103" i="17"/>
  <c r="GN104" i="17"/>
  <c r="GN105" i="17"/>
  <c r="GN106" i="17"/>
  <c r="GN107" i="17"/>
  <c r="GN108" i="17"/>
  <c r="GN109" i="17"/>
  <c r="GN68" i="17"/>
  <c r="GN69" i="17"/>
  <c r="GN70" i="17"/>
  <c r="GN71" i="17"/>
  <c r="GN72" i="17"/>
  <c r="GN73" i="17"/>
  <c r="GN74" i="17"/>
  <c r="GN75" i="17"/>
  <c r="GN76" i="17"/>
  <c r="GN77" i="17"/>
  <c r="GN78" i="17"/>
  <c r="GN79" i="17"/>
  <c r="HE161" i="53" l="1"/>
  <c r="HM174" i="53"/>
  <c r="HM165" i="53"/>
  <c r="HF174" i="53"/>
  <c r="GY165" i="53"/>
  <c r="GR166" i="53"/>
  <c r="GR167" i="53"/>
  <c r="GR168" i="53"/>
  <c r="GR169" i="53"/>
  <c r="GR170" i="53"/>
  <c r="GR171" i="53"/>
  <c r="GR172" i="53"/>
  <c r="GR173" i="53"/>
  <c r="GR174" i="53"/>
  <c r="GR165" i="53"/>
  <c r="GK166" i="53"/>
  <c r="GK167" i="53"/>
  <c r="GK168" i="53"/>
  <c r="GK169" i="53"/>
  <c r="GK170" i="53"/>
  <c r="GK171" i="53"/>
  <c r="GK172" i="53"/>
  <c r="GK173" i="53"/>
  <c r="GK174" i="53"/>
  <c r="HL186" i="53" s="1"/>
  <c r="GK165" i="53"/>
  <c r="GD166" i="53"/>
  <c r="GD167" i="53"/>
  <c r="GD168" i="53"/>
  <c r="GD169" i="53"/>
  <c r="GD170" i="53"/>
  <c r="GD171" i="53"/>
  <c r="GD172" i="53"/>
  <c r="GD173" i="53"/>
  <c r="GD174" i="53"/>
  <c r="GD165" i="53"/>
  <c r="FW166" i="53"/>
  <c r="FW167" i="53"/>
  <c r="FW168" i="53"/>
  <c r="FW169" i="53"/>
  <c r="FW170" i="53"/>
  <c r="FW171" i="53"/>
  <c r="FW172" i="53"/>
  <c r="FW173" i="53"/>
  <c r="FW174" i="53"/>
  <c r="FW165" i="53"/>
  <c r="FG154" i="53"/>
  <c r="FH154" i="53"/>
  <c r="FI154" i="53"/>
  <c r="FJ154" i="53"/>
  <c r="FK154" i="53"/>
  <c r="FL154" i="53"/>
  <c r="FM154" i="53"/>
  <c r="FN154" i="53"/>
  <c r="FO154" i="53"/>
  <c r="FP154" i="53"/>
  <c r="FQ154" i="53"/>
  <c r="FR154" i="53"/>
  <c r="FS154" i="53"/>
  <c r="FT154" i="53"/>
  <c r="FU154" i="53"/>
  <c r="FV154" i="53"/>
  <c r="FW154" i="53"/>
  <c r="FX154" i="53"/>
  <c r="FY154" i="53"/>
  <c r="FZ154" i="53"/>
  <c r="GA154" i="53"/>
  <c r="GB154" i="53"/>
  <c r="GC154" i="53"/>
  <c r="GD154" i="53"/>
  <c r="GE154" i="53"/>
  <c r="GF154" i="53"/>
  <c r="GG154" i="53"/>
  <c r="GH154" i="53"/>
  <c r="GI154" i="53"/>
  <c r="GJ154" i="53"/>
  <c r="GK154" i="53"/>
  <c r="GL154" i="53"/>
  <c r="GM154" i="53"/>
  <c r="GN154" i="53"/>
  <c r="GO154" i="53"/>
  <c r="GP154" i="53"/>
  <c r="GQ154" i="53"/>
  <c r="GR154" i="53"/>
  <c r="GS154" i="53"/>
  <c r="GT154" i="53"/>
  <c r="GU154" i="53"/>
  <c r="GV154" i="53"/>
  <c r="GW154" i="53"/>
  <c r="GX154" i="53"/>
  <c r="GY154" i="53"/>
  <c r="GZ154" i="53"/>
  <c r="HA154" i="53"/>
  <c r="HB154" i="53"/>
  <c r="HC154" i="53"/>
  <c r="HD154" i="53"/>
  <c r="HE154" i="53"/>
  <c r="HF154" i="53"/>
  <c r="HG154" i="53"/>
  <c r="HH154" i="53"/>
  <c r="HI154" i="53"/>
  <c r="HJ154" i="53"/>
  <c r="HK154" i="53"/>
  <c r="HL154" i="53"/>
  <c r="HM154" i="53"/>
  <c r="HN154" i="53"/>
  <c r="HO154" i="53"/>
  <c r="HP154" i="53"/>
  <c r="HQ154" i="53"/>
  <c r="HR154" i="53"/>
  <c r="HS154" i="53"/>
  <c r="HT154" i="53"/>
  <c r="HU154" i="53"/>
  <c r="HV154" i="53"/>
  <c r="HW154" i="53"/>
  <c r="FG155" i="53"/>
  <c r="FH155" i="53"/>
  <c r="FI155" i="53"/>
  <c r="FJ155" i="53"/>
  <c r="FK155" i="53"/>
  <c r="FL155" i="53"/>
  <c r="FM155" i="53"/>
  <c r="FN155" i="53"/>
  <c r="FO155" i="53"/>
  <c r="FP155" i="53"/>
  <c r="FQ155" i="53"/>
  <c r="FR155" i="53"/>
  <c r="FS155" i="53"/>
  <c r="FT155" i="53"/>
  <c r="FU155" i="53"/>
  <c r="FV155" i="53"/>
  <c r="FW155" i="53"/>
  <c r="FX155" i="53"/>
  <c r="FY155" i="53"/>
  <c r="FZ155" i="53"/>
  <c r="GA155" i="53"/>
  <c r="GB155" i="53"/>
  <c r="GC155" i="53"/>
  <c r="GD155" i="53"/>
  <c r="GE155" i="53"/>
  <c r="GF155" i="53"/>
  <c r="GG155" i="53"/>
  <c r="GH155" i="53"/>
  <c r="GI155" i="53"/>
  <c r="GJ155" i="53"/>
  <c r="GK155" i="53"/>
  <c r="GL155" i="53"/>
  <c r="GM155" i="53"/>
  <c r="GN155" i="53"/>
  <c r="GO155" i="53"/>
  <c r="GP155" i="53"/>
  <c r="GQ155" i="53"/>
  <c r="GR155" i="53"/>
  <c r="GS155" i="53"/>
  <c r="GT155" i="53"/>
  <c r="GU155" i="53"/>
  <c r="GV155" i="53"/>
  <c r="GW155" i="53"/>
  <c r="GX155" i="53"/>
  <c r="GY155" i="53"/>
  <c r="GZ155" i="53"/>
  <c r="HA155" i="53"/>
  <c r="HB155" i="53"/>
  <c r="HC155" i="53"/>
  <c r="HD155" i="53"/>
  <c r="HE155" i="53"/>
  <c r="HF155" i="53"/>
  <c r="HG155" i="53"/>
  <c r="HH155" i="53"/>
  <c r="HI155" i="53"/>
  <c r="HJ155" i="53"/>
  <c r="HK155" i="53"/>
  <c r="HL155" i="53"/>
  <c r="HM155" i="53"/>
  <c r="HN155" i="53"/>
  <c r="HO155" i="53"/>
  <c r="HP155" i="53"/>
  <c r="HQ155" i="53"/>
  <c r="HR155" i="53"/>
  <c r="HS155" i="53"/>
  <c r="HT155" i="53"/>
  <c r="HU155" i="53"/>
  <c r="HV155" i="53"/>
  <c r="HW155" i="53"/>
  <c r="FG156" i="53"/>
  <c r="FH156" i="53"/>
  <c r="FI156" i="53"/>
  <c r="FJ156" i="53"/>
  <c r="FK156" i="53"/>
  <c r="FL156" i="53"/>
  <c r="FM156" i="53"/>
  <c r="FN156" i="53"/>
  <c r="FO156" i="53"/>
  <c r="FP156" i="53"/>
  <c r="FQ156" i="53"/>
  <c r="FR156" i="53"/>
  <c r="FS156" i="53"/>
  <c r="FT156" i="53"/>
  <c r="FU156" i="53"/>
  <c r="FV156" i="53"/>
  <c r="FW156" i="53"/>
  <c r="FX156" i="53"/>
  <c r="FY156" i="53"/>
  <c r="FZ156" i="53"/>
  <c r="GA156" i="53"/>
  <c r="GB156" i="53"/>
  <c r="GC156" i="53"/>
  <c r="GD156" i="53"/>
  <c r="GE156" i="53"/>
  <c r="GF156" i="53"/>
  <c r="GG156" i="53"/>
  <c r="GH156" i="53"/>
  <c r="GI156" i="53"/>
  <c r="GJ156" i="53"/>
  <c r="GK156" i="53"/>
  <c r="GL156" i="53"/>
  <c r="GM156" i="53"/>
  <c r="GN156" i="53"/>
  <c r="GO156" i="53"/>
  <c r="GP156" i="53"/>
  <c r="GQ156" i="53"/>
  <c r="GR156" i="53"/>
  <c r="GS156" i="53"/>
  <c r="GT156" i="53"/>
  <c r="GU156" i="53"/>
  <c r="GV156" i="53"/>
  <c r="GW156" i="53"/>
  <c r="GX156" i="53"/>
  <c r="GY156" i="53"/>
  <c r="GZ156" i="53"/>
  <c r="HA156" i="53"/>
  <c r="HB156" i="53"/>
  <c r="HC156" i="53"/>
  <c r="HD156" i="53"/>
  <c r="HE156" i="53"/>
  <c r="HF156" i="53"/>
  <c r="HG156" i="53"/>
  <c r="HH156" i="53"/>
  <c r="HI156" i="53"/>
  <c r="HJ156" i="53"/>
  <c r="HK156" i="53"/>
  <c r="HL156" i="53"/>
  <c r="HM156" i="53"/>
  <c r="HN156" i="53"/>
  <c r="HO156" i="53"/>
  <c r="HP156" i="53"/>
  <c r="HQ156" i="53"/>
  <c r="HR156" i="53"/>
  <c r="HS156" i="53"/>
  <c r="HT156" i="53"/>
  <c r="HU156" i="53"/>
  <c r="HV156" i="53"/>
  <c r="HW156" i="53"/>
  <c r="FG157" i="53"/>
  <c r="FH157" i="53"/>
  <c r="FI157" i="53"/>
  <c r="FJ157" i="53"/>
  <c r="FK157" i="53"/>
  <c r="FL157" i="53"/>
  <c r="FM157" i="53"/>
  <c r="FN157" i="53"/>
  <c r="FO157" i="53"/>
  <c r="FP157" i="53"/>
  <c r="FQ157" i="53"/>
  <c r="FR157" i="53"/>
  <c r="FS157" i="53"/>
  <c r="FT157" i="53"/>
  <c r="FU157" i="53"/>
  <c r="FV157" i="53"/>
  <c r="FW157" i="53"/>
  <c r="FX157" i="53"/>
  <c r="FY157" i="53"/>
  <c r="FZ157" i="53"/>
  <c r="GA157" i="53"/>
  <c r="GB157" i="53"/>
  <c r="GC157" i="53"/>
  <c r="GD157" i="53"/>
  <c r="GE157" i="53"/>
  <c r="GF157" i="53"/>
  <c r="GG157" i="53"/>
  <c r="GH157" i="53"/>
  <c r="GI157" i="53"/>
  <c r="GJ157" i="53"/>
  <c r="GK157" i="53"/>
  <c r="GL157" i="53"/>
  <c r="GM157" i="53"/>
  <c r="GN157" i="53"/>
  <c r="GO157" i="53"/>
  <c r="GP157" i="53"/>
  <c r="GQ157" i="53"/>
  <c r="GR157" i="53"/>
  <c r="GS157" i="53"/>
  <c r="GT157" i="53"/>
  <c r="GU157" i="53"/>
  <c r="GV157" i="53"/>
  <c r="GW157" i="53"/>
  <c r="GX157" i="53"/>
  <c r="GY157" i="53"/>
  <c r="GZ157" i="53"/>
  <c r="HA157" i="53"/>
  <c r="HB157" i="53"/>
  <c r="HC157" i="53"/>
  <c r="HD157" i="53"/>
  <c r="HE157" i="53"/>
  <c r="HF157" i="53"/>
  <c r="HG157" i="53"/>
  <c r="HH157" i="53"/>
  <c r="HI157" i="53"/>
  <c r="HJ157" i="53"/>
  <c r="HK157" i="53"/>
  <c r="HL157" i="53"/>
  <c r="HM157" i="53"/>
  <c r="HN157" i="53"/>
  <c r="HO157" i="53"/>
  <c r="HP157" i="53"/>
  <c r="HQ157" i="53"/>
  <c r="HR157" i="53"/>
  <c r="HW169" i="53" s="1"/>
  <c r="HS157" i="53"/>
  <c r="HT157" i="53"/>
  <c r="HU157" i="53"/>
  <c r="HV157" i="53"/>
  <c r="HW157" i="53"/>
  <c r="FG158" i="53"/>
  <c r="FH158" i="53"/>
  <c r="FI158" i="53"/>
  <c r="FJ158" i="53"/>
  <c r="FK158" i="53"/>
  <c r="FL158" i="53"/>
  <c r="FM158" i="53"/>
  <c r="FN158" i="53"/>
  <c r="FO158" i="53"/>
  <c r="FP158" i="53"/>
  <c r="FQ158" i="53"/>
  <c r="FR158" i="53"/>
  <c r="FS158" i="53"/>
  <c r="FT158" i="53"/>
  <c r="FU158" i="53"/>
  <c r="FV158" i="53"/>
  <c r="FW158" i="53"/>
  <c r="FX158" i="53"/>
  <c r="FY158" i="53"/>
  <c r="FZ158" i="53"/>
  <c r="GA158" i="53"/>
  <c r="GB158" i="53"/>
  <c r="GC158" i="53"/>
  <c r="GD158" i="53"/>
  <c r="GE158" i="53"/>
  <c r="GF158" i="53"/>
  <c r="GG158" i="53"/>
  <c r="GH158" i="53"/>
  <c r="GI158" i="53"/>
  <c r="GJ158" i="53"/>
  <c r="GK158" i="53"/>
  <c r="GL158" i="53"/>
  <c r="GM158" i="53"/>
  <c r="GN158" i="53"/>
  <c r="GO158" i="53"/>
  <c r="GP158" i="53"/>
  <c r="GQ158" i="53"/>
  <c r="GR158" i="53"/>
  <c r="GS158" i="53"/>
  <c r="GT158" i="53"/>
  <c r="GU158" i="53"/>
  <c r="GV158" i="53"/>
  <c r="GW158" i="53"/>
  <c r="GX158" i="53"/>
  <c r="GY158" i="53"/>
  <c r="GZ158" i="53"/>
  <c r="HA158" i="53"/>
  <c r="HB158" i="53"/>
  <c r="HC158" i="53"/>
  <c r="HD158" i="53"/>
  <c r="HE158" i="53"/>
  <c r="HF158" i="53"/>
  <c r="HG158" i="53"/>
  <c r="HH158" i="53"/>
  <c r="HI158" i="53"/>
  <c r="HJ158" i="53"/>
  <c r="HK158" i="53"/>
  <c r="HL158" i="53"/>
  <c r="HM158" i="53"/>
  <c r="HN158" i="53"/>
  <c r="HO158" i="53"/>
  <c r="HP158" i="53"/>
  <c r="HQ158" i="53"/>
  <c r="HR158" i="53"/>
  <c r="HS158" i="53"/>
  <c r="HT158" i="53"/>
  <c r="HU158" i="53"/>
  <c r="HV158" i="53"/>
  <c r="HW158" i="53"/>
  <c r="FG159" i="53"/>
  <c r="FH159" i="53"/>
  <c r="FI159" i="53"/>
  <c r="FJ159" i="53"/>
  <c r="FK159" i="53"/>
  <c r="FL159" i="53"/>
  <c r="FM159" i="53"/>
  <c r="FN159" i="53"/>
  <c r="FO159" i="53"/>
  <c r="FP159" i="53"/>
  <c r="FQ159" i="53"/>
  <c r="FR159" i="53"/>
  <c r="FS159" i="53"/>
  <c r="FT159" i="53"/>
  <c r="FU159" i="53"/>
  <c r="FV159" i="53"/>
  <c r="FW159" i="53"/>
  <c r="FX159" i="53"/>
  <c r="FY159" i="53"/>
  <c r="FZ159" i="53"/>
  <c r="GA159" i="53"/>
  <c r="GB159" i="53"/>
  <c r="GC159" i="53"/>
  <c r="GD159" i="53"/>
  <c r="GE159" i="53"/>
  <c r="GF159" i="53"/>
  <c r="GG159" i="53"/>
  <c r="GH159" i="53"/>
  <c r="GI159" i="53"/>
  <c r="GJ159" i="53"/>
  <c r="GK159" i="53"/>
  <c r="GL159" i="53"/>
  <c r="GM159" i="53"/>
  <c r="GN159" i="53"/>
  <c r="GO159" i="53"/>
  <c r="GP159" i="53"/>
  <c r="GQ159" i="53"/>
  <c r="GR159" i="53"/>
  <c r="GS159" i="53"/>
  <c r="GT159" i="53"/>
  <c r="GU159" i="53"/>
  <c r="GV159" i="53"/>
  <c r="GW159" i="53"/>
  <c r="GX159" i="53"/>
  <c r="GY159" i="53"/>
  <c r="GZ159" i="53"/>
  <c r="HA159" i="53"/>
  <c r="HB159" i="53"/>
  <c r="HC159" i="53"/>
  <c r="HD159" i="53"/>
  <c r="HE159" i="53"/>
  <c r="HF159" i="53"/>
  <c r="HG159" i="53"/>
  <c r="HH159" i="53"/>
  <c r="HI159" i="53"/>
  <c r="HJ159" i="53"/>
  <c r="HK159" i="53"/>
  <c r="HL159" i="53"/>
  <c r="HM159" i="53"/>
  <c r="HN159" i="53"/>
  <c r="HO159" i="53"/>
  <c r="HP159" i="53"/>
  <c r="HQ159" i="53"/>
  <c r="HR159" i="53"/>
  <c r="HS159" i="53"/>
  <c r="HT159" i="53"/>
  <c r="HU159" i="53"/>
  <c r="HV159" i="53"/>
  <c r="HW159" i="53"/>
  <c r="FG160" i="53"/>
  <c r="FH160" i="53"/>
  <c r="FI160" i="53"/>
  <c r="FJ160" i="53"/>
  <c r="FK160" i="53"/>
  <c r="FL160" i="53"/>
  <c r="FM160" i="53"/>
  <c r="FN160" i="53"/>
  <c r="FO160" i="53"/>
  <c r="FP160" i="53"/>
  <c r="FQ160" i="53"/>
  <c r="FR160" i="53"/>
  <c r="FS160" i="53"/>
  <c r="FT160" i="53"/>
  <c r="FU160" i="53"/>
  <c r="FV160" i="53"/>
  <c r="FW160" i="53"/>
  <c r="FX160" i="53"/>
  <c r="FY160" i="53"/>
  <c r="FZ160" i="53"/>
  <c r="GA160" i="53"/>
  <c r="GB160" i="53"/>
  <c r="GC160" i="53"/>
  <c r="GD160" i="53"/>
  <c r="GE160" i="53"/>
  <c r="GF160" i="53"/>
  <c r="GG160" i="53"/>
  <c r="GH160" i="53"/>
  <c r="GI160" i="53"/>
  <c r="GJ160" i="53"/>
  <c r="GK160" i="53"/>
  <c r="GL160" i="53"/>
  <c r="GM160" i="53"/>
  <c r="GN160" i="53"/>
  <c r="GO160" i="53"/>
  <c r="GP160" i="53"/>
  <c r="GQ160" i="53"/>
  <c r="GR160" i="53"/>
  <c r="GS160" i="53"/>
  <c r="GT160" i="53"/>
  <c r="GU160" i="53"/>
  <c r="GV160" i="53"/>
  <c r="GW160" i="53"/>
  <c r="GX160" i="53"/>
  <c r="GY160" i="53"/>
  <c r="GZ160" i="53"/>
  <c r="HA160" i="53"/>
  <c r="HB160" i="53"/>
  <c r="HC160" i="53"/>
  <c r="HD160" i="53"/>
  <c r="HE160" i="53"/>
  <c r="HF160" i="53"/>
  <c r="HG160" i="53"/>
  <c r="HH160" i="53"/>
  <c r="HI160" i="53"/>
  <c r="HJ160" i="53"/>
  <c r="HK160" i="53"/>
  <c r="HL160" i="53"/>
  <c r="HM160" i="53"/>
  <c r="HN160" i="53"/>
  <c r="HO160" i="53"/>
  <c r="HP160" i="53"/>
  <c r="HQ160" i="53"/>
  <c r="HW172" i="53" s="1"/>
  <c r="HR160" i="53"/>
  <c r="HS160" i="53"/>
  <c r="HT160" i="53"/>
  <c r="HU160" i="53"/>
  <c r="HV160" i="53"/>
  <c r="HW160" i="53"/>
  <c r="FG161" i="53"/>
  <c r="FH161" i="53"/>
  <c r="FI161" i="53"/>
  <c r="FJ161" i="53"/>
  <c r="FK161" i="53"/>
  <c r="FL161" i="53"/>
  <c r="FM161" i="53"/>
  <c r="FN161" i="53"/>
  <c r="FO161" i="53"/>
  <c r="FP161" i="53"/>
  <c r="FQ161" i="53"/>
  <c r="FR161" i="53"/>
  <c r="FS161" i="53"/>
  <c r="FT161" i="53"/>
  <c r="FU161" i="53"/>
  <c r="FV161" i="53"/>
  <c r="FW161" i="53"/>
  <c r="FX161" i="53"/>
  <c r="FY161" i="53"/>
  <c r="FZ161" i="53"/>
  <c r="GA161" i="53"/>
  <c r="GB161" i="53"/>
  <c r="GC161" i="53"/>
  <c r="GD161" i="53"/>
  <c r="GE161" i="53"/>
  <c r="GF161" i="53"/>
  <c r="GG161" i="53"/>
  <c r="GH161" i="53"/>
  <c r="GI161" i="53"/>
  <c r="GJ161" i="53"/>
  <c r="GK161" i="53"/>
  <c r="GL161" i="53"/>
  <c r="GM161" i="53"/>
  <c r="GN161" i="53"/>
  <c r="GO161" i="53"/>
  <c r="GP161" i="53"/>
  <c r="GQ161" i="53"/>
  <c r="GR161" i="53"/>
  <c r="GS161" i="53"/>
  <c r="GT161" i="53"/>
  <c r="GU161" i="53"/>
  <c r="GV161" i="53"/>
  <c r="GW161" i="53"/>
  <c r="GX161" i="53"/>
  <c r="GY161" i="53"/>
  <c r="GZ161" i="53"/>
  <c r="HA161" i="53"/>
  <c r="HB161" i="53"/>
  <c r="HC161" i="53"/>
  <c r="HD161" i="53"/>
  <c r="HF161" i="53"/>
  <c r="HG161" i="53"/>
  <c r="HH161" i="53"/>
  <c r="HI161" i="53"/>
  <c r="HJ161" i="53"/>
  <c r="HK161" i="53"/>
  <c r="HL161" i="53"/>
  <c r="HM161" i="53"/>
  <c r="HN161" i="53"/>
  <c r="HO161" i="53"/>
  <c r="HP161" i="53"/>
  <c r="HQ161" i="53"/>
  <c r="HR161" i="53"/>
  <c r="HS161" i="53"/>
  <c r="HT161" i="53"/>
  <c r="HU161" i="53"/>
  <c r="HV161" i="53"/>
  <c r="HW161" i="53"/>
  <c r="FG162" i="53"/>
  <c r="FH162" i="53"/>
  <c r="FI162" i="53"/>
  <c r="FJ162" i="53"/>
  <c r="FK162" i="53"/>
  <c r="FL162" i="53"/>
  <c r="FM162" i="53"/>
  <c r="FN162" i="53"/>
  <c r="FO162" i="53"/>
  <c r="FP162" i="53"/>
  <c r="FQ162" i="53"/>
  <c r="FR162" i="53"/>
  <c r="FS162" i="53"/>
  <c r="FT162" i="53"/>
  <c r="FU162" i="53"/>
  <c r="FV162" i="53"/>
  <c r="FW162" i="53"/>
  <c r="FX162" i="53"/>
  <c r="FY162" i="53"/>
  <c r="FZ162" i="53"/>
  <c r="GA162" i="53"/>
  <c r="GB162" i="53"/>
  <c r="GC162" i="53"/>
  <c r="GD162" i="53"/>
  <c r="GE162" i="53"/>
  <c r="GF162" i="53"/>
  <c r="GG162" i="53"/>
  <c r="GH162" i="53"/>
  <c r="GI162" i="53"/>
  <c r="GJ162" i="53"/>
  <c r="GK162" i="53"/>
  <c r="GL162" i="53"/>
  <c r="GM162" i="53"/>
  <c r="GN162" i="53"/>
  <c r="GO162" i="53"/>
  <c r="GP162" i="53"/>
  <c r="GQ162" i="53"/>
  <c r="GR162" i="53"/>
  <c r="GS162" i="53"/>
  <c r="GT162" i="53"/>
  <c r="GU162" i="53"/>
  <c r="GV162" i="53"/>
  <c r="GW162" i="53"/>
  <c r="GX162" i="53"/>
  <c r="GY162" i="53"/>
  <c r="GZ162" i="53"/>
  <c r="HA162" i="53"/>
  <c r="HB162" i="53"/>
  <c r="HC162" i="53"/>
  <c r="HD162" i="53"/>
  <c r="HE162" i="53"/>
  <c r="HF162" i="53"/>
  <c r="HG162" i="53"/>
  <c r="HH162" i="53"/>
  <c r="HI162" i="53"/>
  <c r="HJ162" i="53"/>
  <c r="HK162" i="53"/>
  <c r="HL162" i="53"/>
  <c r="HM162" i="53"/>
  <c r="HN162" i="53"/>
  <c r="HO162" i="53"/>
  <c r="HP162" i="53"/>
  <c r="HQ162" i="53"/>
  <c r="HR162" i="53"/>
  <c r="HS162" i="53"/>
  <c r="HT162" i="53"/>
  <c r="HU162" i="53"/>
  <c r="HV162" i="53"/>
  <c r="HW162" i="53"/>
  <c r="GE150" i="53"/>
  <c r="GF150" i="53"/>
  <c r="GG150" i="53"/>
  <c r="GH150" i="53"/>
  <c r="GI150" i="53"/>
  <c r="GJ150" i="53"/>
  <c r="GK150" i="53"/>
  <c r="GL150" i="53"/>
  <c r="GM150" i="53"/>
  <c r="GN150" i="53"/>
  <c r="GO150" i="53"/>
  <c r="GP150" i="53"/>
  <c r="GQ150" i="53"/>
  <c r="GR150" i="53"/>
  <c r="GS150" i="53"/>
  <c r="GT150" i="53"/>
  <c r="GU150" i="53"/>
  <c r="GV150" i="53"/>
  <c r="GW150" i="53"/>
  <c r="GX150" i="53"/>
  <c r="GY150" i="53"/>
  <c r="GZ150" i="53"/>
  <c r="HA150" i="53"/>
  <c r="HB150" i="53"/>
  <c r="HC150" i="53"/>
  <c r="HD150" i="53"/>
  <c r="HE150" i="53"/>
  <c r="HF150" i="53"/>
  <c r="HG150" i="53"/>
  <c r="HH150" i="53"/>
  <c r="HI150" i="53"/>
  <c r="HJ150" i="53"/>
  <c r="HK150" i="53"/>
  <c r="HL150" i="53"/>
  <c r="HM150" i="53"/>
  <c r="HN150" i="53"/>
  <c r="HO150" i="53"/>
  <c r="HP150" i="53"/>
  <c r="HQ150" i="53"/>
  <c r="HR150" i="53"/>
  <c r="HS150" i="53"/>
  <c r="HT150" i="53"/>
  <c r="FQ153" i="53"/>
  <c r="FR153" i="53"/>
  <c r="FS153" i="53"/>
  <c r="FT153" i="53"/>
  <c r="FU153" i="53"/>
  <c r="FV153" i="53"/>
  <c r="FW153" i="53"/>
  <c r="FX153" i="53"/>
  <c r="FY153" i="53"/>
  <c r="FZ153" i="53"/>
  <c r="GA153" i="53"/>
  <c r="GB153" i="53"/>
  <c r="GC153" i="53"/>
  <c r="GD153" i="53"/>
  <c r="GE153" i="53"/>
  <c r="GF153" i="53"/>
  <c r="GG153" i="53"/>
  <c r="GH153" i="53"/>
  <c r="GI153" i="53"/>
  <c r="GJ153" i="53"/>
  <c r="GK153" i="53"/>
  <c r="GL153" i="53"/>
  <c r="GM153" i="53"/>
  <c r="GN153" i="53"/>
  <c r="GO153" i="53"/>
  <c r="GP153" i="53"/>
  <c r="GQ153" i="53"/>
  <c r="GR153" i="53"/>
  <c r="GS153" i="53"/>
  <c r="GT153" i="53"/>
  <c r="GU153" i="53"/>
  <c r="GV153" i="53"/>
  <c r="GW153" i="53"/>
  <c r="GX153" i="53"/>
  <c r="GY153" i="53"/>
  <c r="GZ153" i="53"/>
  <c r="HA153" i="53"/>
  <c r="HB153" i="53"/>
  <c r="HC153" i="53"/>
  <c r="HD153" i="53"/>
  <c r="HE153" i="53"/>
  <c r="HF153" i="53"/>
  <c r="HG153" i="53"/>
  <c r="HH153" i="53"/>
  <c r="HI153" i="53"/>
  <c r="HJ153" i="53"/>
  <c r="HK153" i="53"/>
  <c r="HL153" i="53"/>
  <c r="HM153" i="53"/>
  <c r="HN153" i="53"/>
  <c r="HO153" i="53"/>
  <c r="HP153" i="53"/>
  <c r="HQ153" i="53"/>
  <c r="HR153" i="53"/>
  <c r="HS153" i="53"/>
  <c r="HT153" i="53"/>
  <c r="HU153" i="53"/>
  <c r="HV153" i="53"/>
  <c r="HW153" i="53"/>
  <c r="HK172" i="53"/>
  <c r="EZ154" i="53"/>
  <c r="FA154" i="53"/>
  <c r="FB154" i="53"/>
  <c r="FC154" i="53"/>
  <c r="FD154" i="53"/>
  <c r="FE154" i="53"/>
  <c r="FF154" i="53"/>
  <c r="EZ155" i="53"/>
  <c r="FA155" i="53"/>
  <c r="FB155" i="53"/>
  <c r="FC155" i="53"/>
  <c r="FD155" i="53"/>
  <c r="FE155" i="53"/>
  <c r="FF155" i="53"/>
  <c r="EZ156" i="53"/>
  <c r="FA156" i="53"/>
  <c r="FB156" i="53"/>
  <c r="FC156" i="53"/>
  <c r="FD156" i="53"/>
  <c r="FE156" i="53"/>
  <c r="FF156" i="53"/>
  <c r="EZ157" i="53"/>
  <c r="FA157" i="53"/>
  <c r="FB157" i="53"/>
  <c r="FC157" i="53"/>
  <c r="FD157" i="53"/>
  <c r="FE157" i="53"/>
  <c r="FF157" i="53"/>
  <c r="EZ158" i="53"/>
  <c r="FA158" i="53"/>
  <c r="FB158" i="53"/>
  <c r="FC158" i="53"/>
  <c r="FD158" i="53"/>
  <c r="FE158" i="53"/>
  <c r="FF158" i="53"/>
  <c r="EZ159" i="53"/>
  <c r="FA159" i="53"/>
  <c r="FB159" i="53"/>
  <c r="FC159" i="53"/>
  <c r="FD159" i="53"/>
  <c r="FE159" i="53"/>
  <c r="FF159" i="53"/>
  <c r="EZ160" i="53"/>
  <c r="FA160" i="53"/>
  <c r="FB160" i="53"/>
  <c r="FC160" i="53"/>
  <c r="FD160" i="53"/>
  <c r="FE160" i="53"/>
  <c r="FF160" i="53"/>
  <c r="EZ161" i="53"/>
  <c r="FA161" i="53"/>
  <c r="FB161" i="53"/>
  <c r="FC161" i="53"/>
  <c r="FD161" i="53"/>
  <c r="FE161" i="53"/>
  <c r="FF161" i="53"/>
  <c r="EZ162" i="53"/>
  <c r="FA162" i="53"/>
  <c r="FB162" i="53"/>
  <c r="FC162" i="53"/>
  <c r="FD162" i="53"/>
  <c r="FE162" i="53"/>
  <c r="FF162" i="53"/>
  <c r="HA174" i="53"/>
  <c r="HD174" i="53"/>
  <c r="HU174" i="53"/>
  <c r="HT174" i="53"/>
  <c r="HQ186" i="53" s="1"/>
  <c r="HS174" i="53"/>
  <c r="EY162" i="53"/>
  <c r="EX162" i="53"/>
  <c r="EW162" i="53"/>
  <c r="EV162" i="53"/>
  <c r="EU162" i="53"/>
  <c r="ET162" i="53"/>
  <c r="ES162" i="53"/>
  <c r="ER162" i="53"/>
  <c r="EQ162" i="53"/>
  <c r="EP162" i="53"/>
  <c r="EO162" i="53"/>
  <c r="EN162" i="53"/>
  <c r="EM162" i="53"/>
  <c r="EL162" i="53"/>
  <c r="EK162" i="53"/>
  <c r="EJ162" i="53"/>
  <c r="EI162" i="53"/>
  <c r="EH162" i="53"/>
  <c r="EG162" i="53"/>
  <c r="EF162" i="53"/>
  <c r="EE162" i="53"/>
  <c r="ED162" i="53"/>
  <c r="EC162" i="53"/>
  <c r="EB162" i="53"/>
  <c r="EA162" i="53"/>
  <c r="DZ162" i="53"/>
  <c r="DY162" i="53"/>
  <c r="DX162" i="53"/>
  <c r="DW162" i="53"/>
  <c r="DV162" i="53"/>
  <c r="DU162" i="53"/>
  <c r="DT162" i="53"/>
  <c r="DS162" i="53"/>
  <c r="DR162" i="53"/>
  <c r="DQ162" i="53"/>
  <c r="DP162" i="53"/>
  <c r="DO162" i="53"/>
  <c r="DN162" i="53"/>
  <c r="DM162" i="53"/>
  <c r="DL162" i="53"/>
  <c r="DK162" i="53"/>
  <c r="DJ162" i="53"/>
  <c r="DI162" i="53"/>
  <c r="DH162" i="53"/>
  <c r="DG162" i="53"/>
  <c r="DF162" i="53"/>
  <c r="DE162" i="53"/>
  <c r="DD162" i="53"/>
  <c r="DC162" i="53"/>
  <c r="DB162" i="53"/>
  <c r="DA162" i="53"/>
  <c r="CZ162" i="53"/>
  <c r="CY162" i="53"/>
  <c r="CX162" i="53"/>
  <c r="CW162" i="53"/>
  <c r="CV162" i="53"/>
  <c r="CU162" i="53"/>
  <c r="CT162" i="53"/>
  <c r="CS162" i="53"/>
  <c r="CR162" i="53"/>
  <c r="CQ162" i="53"/>
  <c r="CP162" i="53"/>
  <c r="CO162" i="53"/>
  <c r="CN162" i="53"/>
  <c r="CM162" i="53"/>
  <c r="CL162" i="53"/>
  <c r="CK162" i="53"/>
  <c r="CJ162" i="53"/>
  <c r="CI162" i="53"/>
  <c r="CH162" i="53"/>
  <c r="CG162" i="53"/>
  <c r="CF162" i="53"/>
  <c r="CE162" i="53"/>
  <c r="CD162" i="53"/>
  <c r="CC162" i="53"/>
  <c r="CB162" i="53"/>
  <c r="CA162" i="53"/>
  <c r="BZ162" i="53"/>
  <c r="BY162" i="53"/>
  <c r="BX162" i="53"/>
  <c r="BW162" i="53"/>
  <c r="BV162" i="53"/>
  <c r="BU162" i="53"/>
  <c r="BT162" i="53"/>
  <c r="BS162" i="53"/>
  <c r="BR162" i="53"/>
  <c r="BQ162" i="53"/>
  <c r="BP162" i="53"/>
  <c r="BO162" i="53"/>
  <c r="BN162" i="53"/>
  <c r="BM162" i="53"/>
  <c r="BL162" i="53"/>
  <c r="BK162" i="53"/>
  <c r="BJ162" i="53"/>
  <c r="BI162" i="53"/>
  <c r="BH162" i="53"/>
  <c r="BG162" i="53"/>
  <c r="BF162" i="53"/>
  <c r="BE162" i="53"/>
  <c r="BD162" i="53"/>
  <c r="BC162" i="53"/>
  <c r="BB162" i="53"/>
  <c r="BA162" i="53"/>
  <c r="AZ162" i="53"/>
  <c r="AY162" i="53"/>
  <c r="AX162" i="53"/>
  <c r="AW162" i="53"/>
  <c r="AV162" i="53"/>
  <c r="AU162" i="53"/>
  <c r="AT162" i="53"/>
  <c r="AS162" i="53"/>
  <c r="AR162" i="53"/>
  <c r="AQ162" i="53"/>
  <c r="AP162" i="53"/>
  <c r="AO162" i="53"/>
  <c r="AN162" i="53"/>
  <c r="AM162" i="53"/>
  <c r="AL162" i="53"/>
  <c r="AK162" i="53"/>
  <c r="AJ162" i="53"/>
  <c r="AI162" i="53"/>
  <c r="AH162" i="53"/>
  <c r="AG162" i="53"/>
  <c r="AF162" i="53"/>
  <c r="AE162" i="53"/>
  <c r="AD162" i="53"/>
  <c r="AC162" i="53"/>
  <c r="AB162" i="53"/>
  <c r="AA162" i="53"/>
  <c r="Z162" i="53"/>
  <c r="Y162" i="53"/>
  <c r="X162" i="53"/>
  <c r="W162" i="53"/>
  <c r="V162" i="53"/>
  <c r="U162" i="53"/>
  <c r="T162" i="53"/>
  <c r="S162" i="53"/>
  <c r="R162" i="53"/>
  <c r="Q162" i="53"/>
  <c r="P162" i="53"/>
  <c r="O162" i="53"/>
  <c r="N162" i="53"/>
  <c r="M162" i="53"/>
  <c r="L162" i="53"/>
  <c r="K162" i="53"/>
  <c r="J162" i="53"/>
  <c r="I162" i="53"/>
  <c r="H162" i="53"/>
  <c r="G162" i="53"/>
  <c r="F162" i="53"/>
  <c r="E162" i="53"/>
  <c r="D162" i="53"/>
  <c r="EY161" i="53"/>
  <c r="EX161" i="53"/>
  <c r="EW161" i="53"/>
  <c r="EV161" i="53"/>
  <c r="EU161" i="53"/>
  <c r="ET161" i="53"/>
  <c r="ES161" i="53"/>
  <c r="ER161" i="53"/>
  <c r="EQ161" i="53"/>
  <c r="EP161" i="53"/>
  <c r="EO161" i="53"/>
  <c r="EN161" i="53"/>
  <c r="EM161" i="53"/>
  <c r="EL161" i="53"/>
  <c r="EK161" i="53"/>
  <c r="EJ161" i="53"/>
  <c r="EI161" i="53"/>
  <c r="EH161" i="53"/>
  <c r="EG161" i="53"/>
  <c r="EF161" i="53"/>
  <c r="EE161" i="53"/>
  <c r="ED161" i="53"/>
  <c r="EC161" i="53"/>
  <c r="EB161" i="53"/>
  <c r="EA161" i="53"/>
  <c r="DZ161" i="53"/>
  <c r="DY161" i="53"/>
  <c r="DX161" i="53"/>
  <c r="DW161" i="53"/>
  <c r="DV161" i="53"/>
  <c r="DU161" i="53"/>
  <c r="DT161" i="53"/>
  <c r="DS161" i="53"/>
  <c r="DR161" i="53"/>
  <c r="DQ161" i="53"/>
  <c r="DP161" i="53"/>
  <c r="DO161" i="53"/>
  <c r="DN161" i="53"/>
  <c r="DM161" i="53"/>
  <c r="DL161" i="53"/>
  <c r="DK161" i="53"/>
  <c r="DJ161" i="53"/>
  <c r="DI161" i="53"/>
  <c r="DH161" i="53"/>
  <c r="DG161" i="53"/>
  <c r="DF161" i="53"/>
  <c r="DE161" i="53"/>
  <c r="DD161" i="53"/>
  <c r="DC161" i="53"/>
  <c r="DB161" i="53"/>
  <c r="DA161" i="53"/>
  <c r="CZ161" i="53"/>
  <c r="CY161" i="53"/>
  <c r="CX161" i="53"/>
  <c r="CW161" i="53"/>
  <c r="CV161" i="53"/>
  <c r="CU161" i="53"/>
  <c r="CT161" i="53"/>
  <c r="CS161" i="53"/>
  <c r="CR161" i="53"/>
  <c r="CQ161" i="53"/>
  <c r="CP161" i="53"/>
  <c r="CO161" i="53"/>
  <c r="CN161" i="53"/>
  <c r="CM161" i="53"/>
  <c r="CL161" i="53"/>
  <c r="CK161" i="53"/>
  <c r="CJ161" i="53"/>
  <c r="CI161" i="53"/>
  <c r="CH161" i="53"/>
  <c r="CG161" i="53"/>
  <c r="CF161" i="53"/>
  <c r="CE161" i="53"/>
  <c r="CD161" i="53"/>
  <c r="CC161" i="53"/>
  <c r="CB161" i="53"/>
  <c r="CA161" i="53"/>
  <c r="BZ161" i="53"/>
  <c r="BY161" i="53"/>
  <c r="BX161" i="53"/>
  <c r="BW161" i="53"/>
  <c r="BV161" i="53"/>
  <c r="BU161" i="53"/>
  <c r="BT161" i="53"/>
  <c r="BS161" i="53"/>
  <c r="BR161" i="53"/>
  <c r="BQ161" i="53"/>
  <c r="BP161" i="53"/>
  <c r="BO161" i="53"/>
  <c r="BN161" i="53"/>
  <c r="BM161" i="53"/>
  <c r="BL161" i="53"/>
  <c r="BK161" i="53"/>
  <c r="BJ161" i="53"/>
  <c r="BI161" i="53"/>
  <c r="BH161" i="53"/>
  <c r="BG161" i="53"/>
  <c r="BF161" i="53"/>
  <c r="BE161" i="53"/>
  <c r="BD161" i="53"/>
  <c r="BC161" i="53"/>
  <c r="BB161" i="53"/>
  <c r="BA161" i="53"/>
  <c r="AZ161" i="53"/>
  <c r="AY161" i="53"/>
  <c r="AX161" i="53"/>
  <c r="AW161" i="53"/>
  <c r="AV161" i="53"/>
  <c r="AU161" i="53"/>
  <c r="AT161" i="53"/>
  <c r="AS161" i="53"/>
  <c r="AR161" i="53"/>
  <c r="AQ161" i="53"/>
  <c r="AP161" i="53"/>
  <c r="AO161" i="53"/>
  <c r="AN161" i="53"/>
  <c r="AM161" i="53"/>
  <c r="AL161" i="53"/>
  <c r="AK161" i="53"/>
  <c r="AJ161" i="53"/>
  <c r="AI161" i="53"/>
  <c r="AH161" i="53"/>
  <c r="AG161" i="53"/>
  <c r="AF161" i="53"/>
  <c r="AE161" i="53"/>
  <c r="AD161" i="53"/>
  <c r="AC161" i="53"/>
  <c r="AB161" i="53"/>
  <c r="AA161" i="53"/>
  <c r="Z161" i="53"/>
  <c r="Y161" i="53"/>
  <c r="X161" i="53"/>
  <c r="W161" i="53"/>
  <c r="V161" i="53"/>
  <c r="U161" i="53"/>
  <c r="T161" i="53"/>
  <c r="S161" i="53"/>
  <c r="R161" i="53"/>
  <c r="Q161" i="53"/>
  <c r="P161" i="53"/>
  <c r="O161" i="53"/>
  <c r="N161" i="53"/>
  <c r="M161" i="53"/>
  <c r="L161" i="53"/>
  <c r="K161" i="53"/>
  <c r="J161" i="53"/>
  <c r="I161" i="53"/>
  <c r="H161" i="53"/>
  <c r="G161" i="53"/>
  <c r="F161" i="53"/>
  <c r="E161" i="53"/>
  <c r="D161" i="53"/>
  <c r="EY160" i="53"/>
  <c r="EX160" i="53"/>
  <c r="EW160" i="53"/>
  <c r="EV160" i="53"/>
  <c r="EU160" i="53"/>
  <c r="ET160" i="53"/>
  <c r="ES160" i="53"/>
  <c r="ER160" i="53"/>
  <c r="EQ160" i="53"/>
  <c r="EP160" i="53"/>
  <c r="EO160" i="53"/>
  <c r="EN160" i="53"/>
  <c r="EM160" i="53"/>
  <c r="EL160" i="53"/>
  <c r="EK160" i="53"/>
  <c r="EJ160" i="53"/>
  <c r="EI160" i="53"/>
  <c r="EH160" i="53"/>
  <c r="EG160" i="53"/>
  <c r="EF160" i="53"/>
  <c r="EE160" i="53"/>
  <c r="ED160" i="53"/>
  <c r="EC160" i="53"/>
  <c r="EB160" i="53"/>
  <c r="EA160" i="53"/>
  <c r="DZ160" i="53"/>
  <c r="DY160" i="53"/>
  <c r="DX160" i="53"/>
  <c r="DW160" i="53"/>
  <c r="DV160" i="53"/>
  <c r="DU160" i="53"/>
  <c r="DT160" i="53"/>
  <c r="DS160" i="53"/>
  <c r="DR160" i="53"/>
  <c r="DQ160" i="53"/>
  <c r="DP160" i="53"/>
  <c r="DO160" i="53"/>
  <c r="DN160" i="53"/>
  <c r="DM160" i="53"/>
  <c r="DL160" i="53"/>
  <c r="DK160" i="53"/>
  <c r="DJ160" i="53"/>
  <c r="DI160" i="53"/>
  <c r="DH160" i="53"/>
  <c r="DG160" i="53"/>
  <c r="DF160" i="53"/>
  <c r="DE160" i="53"/>
  <c r="DD160" i="53"/>
  <c r="DC160" i="53"/>
  <c r="DB160" i="53"/>
  <c r="DA160" i="53"/>
  <c r="CZ160" i="53"/>
  <c r="CY160" i="53"/>
  <c r="CX160" i="53"/>
  <c r="CW160" i="53"/>
  <c r="CV160" i="53"/>
  <c r="CU160" i="53"/>
  <c r="CT160" i="53"/>
  <c r="CS160" i="53"/>
  <c r="CR160" i="53"/>
  <c r="CQ160" i="53"/>
  <c r="CP160" i="53"/>
  <c r="CO160" i="53"/>
  <c r="CN160" i="53"/>
  <c r="CM160" i="53"/>
  <c r="CL160" i="53"/>
  <c r="CK160" i="53"/>
  <c r="CJ160" i="53"/>
  <c r="CI160" i="53"/>
  <c r="CH160" i="53"/>
  <c r="CG160" i="53"/>
  <c r="CF160" i="53"/>
  <c r="CE160" i="53"/>
  <c r="CD160" i="53"/>
  <c r="CC160" i="53"/>
  <c r="CB160" i="53"/>
  <c r="CA160" i="53"/>
  <c r="BZ160" i="53"/>
  <c r="BY160" i="53"/>
  <c r="BX160" i="53"/>
  <c r="BW160" i="53"/>
  <c r="BV160" i="53"/>
  <c r="BU160" i="53"/>
  <c r="BT160" i="53"/>
  <c r="BS160" i="53"/>
  <c r="BR160" i="53"/>
  <c r="BQ160" i="53"/>
  <c r="BP160" i="53"/>
  <c r="BO160" i="53"/>
  <c r="BN160" i="53"/>
  <c r="BM160" i="53"/>
  <c r="BL160" i="53"/>
  <c r="BK160" i="53"/>
  <c r="BJ160" i="53"/>
  <c r="BI160" i="53"/>
  <c r="BH160" i="53"/>
  <c r="BG160" i="53"/>
  <c r="BF160" i="53"/>
  <c r="BE160" i="53"/>
  <c r="BD160" i="53"/>
  <c r="BC160" i="53"/>
  <c r="BB160" i="53"/>
  <c r="BA160" i="53"/>
  <c r="AZ160" i="53"/>
  <c r="AY160" i="53"/>
  <c r="AX160" i="53"/>
  <c r="AW160" i="53"/>
  <c r="AV160" i="53"/>
  <c r="AU160" i="53"/>
  <c r="AT160" i="53"/>
  <c r="AS160" i="53"/>
  <c r="AR160" i="53"/>
  <c r="AQ160" i="53"/>
  <c r="AP160" i="53"/>
  <c r="AO160" i="53"/>
  <c r="AN160" i="53"/>
  <c r="AM160" i="53"/>
  <c r="AL160" i="53"/>
  <c r="AK160" i="53"/>
  <c r="AJ160" i="53"/>
  <c r="AI160" i="53"/>
  <c r="AH160" i="53"/>
  <c r="AG160" i="53"/>
  <c r="AF160" i="53"/>
  <c r="AE160" i="53"/>
  <c r="AD160" i="53"/>
  <c r="AC160" i="53"/>
  <c r="AB160" i="53"/>
  <c r="AA160" i="53"/>
  <c r="Z160" i="53"/>
  <c r="Y160" i="53"/>
  <c r="X160" i="53"/>
  <c r="W160" i="53"/>
  <c r="V160" i="53"/>
  <c r="U160" i="53"/>
  <c r="T160" i="53"/>
  <c r="S160" i="53"/>
  <c r="R160" i="53"/>
  <c r="Q160" i="53"/>
  <c r="P160" i="53"/>
  <c r="O160" i="53"/>
  <c r="N160" i="53"/>
  <c r="M160" i="53"/>
  <c r="L160" i="53"/>
  <c r="K160" i="53"/>
  <c r="J160" i="53"/>
  <c r="I160" i="53"/>
  <c r="H160" i="53"/>
  <c r="G160" i="53"/>
  <c r="F160" i="53"/>
  <c r="E160" i="53"/>
  <c r="D160" i="53"/>
  <c r="EY159" i="53"/>
  <c r="EX159" i="53"/>
  <c r="EW159" i="53"/>
  <c r="EV159" i="53"/>
  <c r="EU159" i="53"/>
  <c r="ET159" i="53"/>
  <c r="ES159" i="53"/>
  <c r="ER159" i="53"/>
  <c r="EQ159" i="53"/>
  <c r="EP159" i="53"/>
  <c r="EO159" i="53"/>
  <c r="EN159" i="53"/>
  <c r="EM159" i="53"/>
  <c r="EL159" i="53"/>
  <c r="EK159" i="53"/>
  <c r="EJ159" i="53"/>
  <c r="EI159" i="53"/>
  <c r="EH159" i="53"/>
  <c r="EG159" i="53"/>
  <c r="EF159" i="53"/>
  <c r="EE159" i="53"/>
  <c r="ED159" i="53"/>
  <c r="EC159" i="53"/>
  <c r="EB159" i="53"/>
  <c r="EA159" i="53"/>
  <c r="DZ159" i="53"/>
  <c r="DY159" i="53"/>
  <c r="DX159" i="53"/>
  <c r="DW159" i="53"/>
  <c r="DV159" i="53"/>
  <c r="DU159" i="53"/>
  <c r="DT159" i="53"/>
  <c r="DS159" i="53"/>
  <c r="DR159" i="53"/>
  <c r="DQ159" i="53"/>
  <c r="DP159" i="53"/>
  <c r="DO159" i="53"/>
  <c r="DN159" i="53"/>
  <c r="DM159" i="53"/>
  <c r="DL159" i="53"/>
  <c r="DK159" i="53"/>
  <c r="DJ159" i="53"/>
  <c r="DI159" i="53"/>
  <c r="DH159" i="53"/>
  <c r="DG159" i="53"/>
  <c r="DF159" i="53"/>
  <c r="DE159" i="53"/>
  <c r="DD159" i="53"/>
  <c r="DC159" i="53"/>
  <c r="DB159" i="53"/>
  <c r="DA159" i="53"/>
  <c r="CZ159" i="53"/>
  <c r="CY159" i="53"/>
  <c r="CX159" i="53"/>
  <c r="CW159" i="53"/>
  <c r="CV159" i="53"/>
  <c r="CU159" i="53"/>
  <c r="CT159" i="53"/>
  <c r="CS159" i="53"/>
  <c r="CR159" i="53"/>
  <c r="CQ159" i="53"/>
  <c r="CP159" i="53"/>
  <c r="CO159" i="53"/>
  <c r="CN159" i="53"/>
  <c r="CM159" i="53"/>
  <c r="CL159" i="53"/>
  <c r="CK159" i="53"/>
  <c r="CJ159" i="53"/>
  <c r="CI159" i="53"/>
  <c r="CH159" i="53"/>
  <c r="CG159" i="53"/>
  <c r="CF159" i="53"/>
  <c r="CE159" i="53"/>
  <c r="CD159" i="53"/>
  <c r="CC159" i="53"/>
  <c r="CB159" i="53"/>
  <c r="CA159" i="53"/>
  <c r="BZ159" i="53"/>
  <c r="BY159" i="53"/>
  <c r="BX159" i="53"/>
  <c r="BW159" i="53"/>
  <c r="BV159" i="53"/>
  <c r="BU159" i="53"/>
  <c r="BT159" i="53"/>
  <c r="BS159" i="53"/>
  <c r="BR159" i="53"/>
  <c r="BQ159" i="53"/>
  <c r="BP159" i="53"/>
  <c r="BO159" i="53"/>
  <c r="BN159" i="53"/>
  <c r="BM159" i="53"/>
  <c r="BL159" i="53"/>
  <c r="BK159" i="53"/>
  <c r="BJ159" i="53"/>
  <c r="BI159" i="53"/>
  <c r="BH159" i="53"/>
  <c r="BG159" i="53"/>
  <c r="BF159" i="53"/>
  <c r="BE159" i="53"/>
  <c r="BD159" i="53"/>
  <c r="BC159" i="53"/>
  <c r="BB159" i="53"/>
  <c r="BA159" i="53"/>
  <c r="AZ159" i="53"/>
  <c r="AY159" i="53"/>
  <c r="AX159" i="53"/>
  <c r="AW159" i="53"/>
  <c r="AV159" i="53"/>
  <c r="AU159" i="53"/>
  <c r="AT159" i="53"/>
  <c r="AS159" i="53"/>
  <c r="AR159" i="53"/>
  <c r="AQ159" i="53"/>
  <c r="AP159" i="53"/>
  <c r="AO159" i="53"/>
  <c r="AN159" i="53"/>
  <c r="AM159" i="53"/>
  <c r="AL159" i="53"/>
  <c r="AK159" i="53"/>
  <c r="AJ159" i="53"/>
  <c r="AI159" i="53"/>
  <c r="AH159" i="53"/>
  <c r="AG159" i="53"/>
  <c r="AF159" i="53"/>
  <c r="AE159" i="53"/>
  <c r="AD159" i="53"/>
  <c r="AC159" i="53"/>
  <c r="AB159" i="53"/>
  <c r="AA159" i="53"/>
  <c r="Z159" i="53"/>
  <c r="Y159" i="53"/>
  <c r="X159" i="53"/>
  <c r="W159" i="53"/>
  <c r="V159" i="53"/>
  <c r="U159" i="53"/>
  <c r="T159" i="53"/>
  <c r="S159" i="53"/>
  <c r="R159" i="53"/>
  <c r="Q159" i="53"/>
  <c r="P159" i="53"/>
  <c r="O159" i="53"/>
  <c r="N159" i="53"/>
  <c r="M159" i="53"/>
  <c r="L159" i="53"/>
  <c r="K159" i="53"/>
  <c r="J159" i="53"/>
  <c r="I159" i="53"/>
  <c r="H159" i="53"/>
  <c r="G159" i="53"/>
  <c r="F159" i="53"/>
  <c r="E159" i="53"/>
  <c r="D159" i="53"/>
  <c r="EY158" i="53"/>
  <c r="EX158" i="53"/>
  <c r="EW158" i="53"/>
  <c r="EV158" i="53"/>
  <c r="EU158" i="53"/>
  <c r="ET158" i="53"/>
  <c r="ES158" i="53"/>
  <c r="ER158" i="53"/>
  <c r="EQ158" i="53"/>
  <c r="EP158" i="53"/>
  <c r="EO158" i="53"/>
  <c r="EN158" i="53"/>
  <c r="EM158" i="53"/>
  <c r="EL158" i="53"/>
  <c r="EK158" i="53"/>
  <c r="EJ158" i="53"/>
  <c r="EI158" i="53"/>
  <c r="EH158" i="53"/>
  <c r="EG158" i="53"/>
  <c r="EF158" i="53"/>
  <c r="EE158" i="53"/>
  <c r="ED158" i="53"/>
  <c r="EC158" i="53"/>
  <c r="EB158" i="53"/>
  <c r="EA158" i="53"/>
  <c r="DZ158" i="53"/>
  <c r="DY158" i="53"/>
  <c r="DX158" i="53"/>
  <c r="DW158" i="53"/>
  <c r="DV158" i="53"/>
  <c r="DU158" i="53"/>
  <c r="DT158" i="53"/>
  <c r="DS158" i="53"/>
  <c r="DR158" i="53"/>
  <c r="DQ158" i="53"/>
  <c r="DP158" i="53"/>
  <c r="DO158" i="53"/>
  <c r="DN158" i="53"/>
  <c r="DM158" i="53"/>
  <c r="DL158" i="53"/>
  <c r="DK158" i="53"/>
  <c r="DJ158" i="53"/>
  <c r="DI158" i="53"/>
  <c r="DH158" i="53"/>
  <c r="DG158" i="53"/>
  <c r="DF158" i="53"/>
  <c r="DE158" i="53"/>
  <c r="DD158" i="53"/>
  <c r="DC158" i="53"/>
  <c r="DB158" i="53"/>
  <c r="DA158" i="53"/>
  <c r="CZ158" i="53"/>
  <c r="CY158" i="53"/>
  <c r="CX158" i="53"/>
  <c r="CW158" i="53"/>
  <c r="CV158" i="53"/>
  <c r="CU158" i="53"/>
  <c r="CT158" i="53"/>
  <c r="CS158" i="53"/>
  <c r="CR158" i="53"/>
  <c r="CQ158" i="53"/>
  <c r="CP158" i="53"/>
  <c r="CO158" i="53"/>
  <c r="CN158" i="53"/>
  <c r="CM158" i="53"/>
  <c r="CL158" i="53"/>
  <c r="CK158" i="53"/>
  <c r="CJ158" i="53"/>
  <c r="CI158" i="53"/>
  <c r="CH158" i="53"/>
  <c r="CG158" i="53"/>
  <c r="CF158" i="53"/>
  <c r="CE158" i="53"/>
  <c r="CD158" i="53"/>
  <c r="CC158" i="53"/>
  <c r="CB158" i="53"/>
  <c r="CA158" i="53"/>
  <c r="BZ158" i="53"/>
  <c r="BY158" i="53"/>
  <c r="BX158" i="53"/>
  <c r="BW158" i="53"/>
  <c r="BV158" i="53"/>
  <c r="BU158" i="53"/>
  <c r="BT158" i="53"/>
  <c r="BS158" i="53"/>
  <c r="BR158" i="53"/>
  <c r="BQ158" i="53"/>
  <c r="BP158" i="53"/>
  <c r="BO158" i="53"/>
  <c r="BN158" i="53"/>
  <c r="BM158" i="53"/>
  <c r="BL158" i="53"/>
  <c r="BK158" i="53"/>
  <c r="BJ158" i="53"/>
  <c r="BI158" i="53"/>
  <c r="BH158" i="53"/>
  <c r="BG158" i="53"/>
  <c r="BF158" i="53"/>
  <c r="BE158" i="53"/>
  <c r="BD158" i="53"/>
  <c r="BC158" i="53"/>
  <c r="BB158" i="53"/>
  <c r="BA158" i="53"/>
  <c r="AZ158" i="53"/>
  <c r="AY158" i="53"/>
  <c r="AX158" i="53"/>
  <c r="AW158" i="53"/>
  <c r="AV158" i="53"/>
  <c r="AU158" i="53"/>
  <c r="AT158" i="53"/>
  <c r="AS158" i="53"/>
  <c r="AR158" i="53"/>
  <c r="AQ158" i="53"/>
  <c r="AP158" i="53"/>
  <c r="AO158" i="53"/>
  <c r="AN158" i="53"/>
  <c r="AM158" i="53"/>
  <c r="AL158" i="53"/>
  <c r="AK158" i="53"/>
  <c r="AJ158" i="53"/>
  <c r="AI158" i="53"/>
  <c r="AH158" i="53"/>
  <c r="AG158" i="53"/>
  <c r="AF158" i="53"/>
  <c r="AE158" i="53"/>
  <c r="AD158" i="53"/>
  <c r="AC158" i="53"/>
  <c r="AB158" i="53"/>
  <c r="AA158" i="53"/>
  <c r="Z158" i="53"/>
  <c r="Y158" i="53"/>
  <c r="X158" i="53"/>
  <c r="W158" i="53"/>
  <c r="V158" i="53"/>
  <c r="U158" i="53"/>
  <c r="T158" i="53"/>
  <c r="S158" i="53"/>
  <c r="R158" i="53"/>
  <c r="Q158" i="53"/>
  <c r="P158" i="53"/>
  <c r="O158" i="53"/>
  <c r="N158" i="53"/>
  <c r="M158" i="53"/>
  <c r="L158" i="53"/>
  <c r="K158" i="53"/>
  <c r="J158" i="53"/>
  <c r="I158" i="53"/>
  <c r="H158" i="53"/>
  <c r="G158" i="53"/>
  <c r="F158" i="53"/>
  <c r="E158" i="53"/>
  <c r="D158" i="53"/>
  <c r="EY157" i="53"/>
  <c r="EX157" i="53"/>
  <c r="EW157" i="53"/>
  <c r="EV157" i="53"/>
  <c r="EU157" i="53"/>
  <c r="ET157" i="53"/>
  <c r="ES157" i="53"/>
  <c r="ER157" i="53"/>
  <c r="EQ157" i="53"/>
  <c r="EP157" i="53"/>
  <c r="EO157" i="53"/>
  <c r="EN157" i="53"/>
  <c r="EM157" i="53"/>
  <c r="EL157" i="53"/>
  <c r="EK157" i="53"/>
  <c r="EJ157" i="53"/>
  <c r="EI157" i="53"/>
  <c r="EH157" i="53"/>
  <c r="EG157" i="53"/>
  <c r="EF157" i="53"/>
  <c r="EE157" i="53"/>
  <c r="ED157" i="53"/>
  <c r="EC157" i="53"/>
  <c r="EB157" i="53"/>
  <c r="EA157" i="53"/>
  <c r="DZ157" i="53"/>
  <c r="DY157" i="53"/>
  <c r="DX157" i="53"/>
  <c r="DW157" i="53"/>
  <c r="DV157" i="53"/>
  <c r="DU157" i="53"/>
  <c r="DT157" i="53"/>
  <c r="DS157" i="53"/>
  <c r="DR157" i="53"/>
  <c r="DQ157" i="53"/>
  <c r="DP157" i="53"/>
  <c r="DO157" i="53"/>
  <c r="DN157" i="53"/>
  <c r="DM157" i="53"/>
  <c r="DL157" i="53"/>
  <c r="DK157" i="53"/>
  <c r="DJ157" i="53"/>
  <c r="DI157" i="53"/>
  <c r="DH157" i="53"/>
  <c r="DG157" i="53"/>
  <c r="DF157" i="53"/>
  <c r="DE157" i="53"/>
  <c r="DD157" i="53"/>
  <c r="DC157" i="53"/>
  <c r="DB157" i="53"/>
  <c r="DA157" i="53"/>
  <c r="CZ157" i="53"/>
  <c r="CY157" i="53"/>
  <c r="CX157" i="53"/>
  <c r="CW157" i="53"/>
  <c r="CV157" i="53"/>
  <c r="CU157" i="53"/>
  <c r="CT157" i="53"/>
  <c r="CS157" i="53"/>
  <c r="CR157" i="53"/>
  <c r="CQ157" i="53"/>
  <c r="CP157" i="53"/>
  <c r="CO157" i="53"/>
  <c r="CN157" i="53"/>
  <c r="CM157" i="53"/>
  <c r="CL157" i="53"/>
  <c r="CK157" i="53"/>
  <c r="CJ157" i="53"/>
  <c r="CI157" i="53"/>
  <c r="CH157" i="53"/>
  <c r="CG157" i="53"/>
  <c r="CF157" i="53"/>
  <c r="CE157" i="53"/>
  <c r="CD157" i="53"/>
  <c r="CC157" i="53"/>
  <c r="CB157" i="53"/>
  <c r="CA157" i="53"/>
  <c r="BZ157" i="53"/>
  <c r="BY157" i="53"/>
  <c r="BX157" i="53"/>
  <c r="BW157" i="53"/>
  <c r="BV157" i="53"/>
  <c r="BU157" i="53"/>
  <c r="BT157" i="53"/>
  <c r="BS157" i="53"/>
  <c r="BR157" i="53"/>
  <c r="BQ157" i="53"/>
  <c r="BP157" i="53"/>
  <c r="BO157" i="53"/>
  <c r="BN157" i="53"/>
  <c r="BM157" i="53"/>
  <c r="BL157" i="53"/>
  <c r="BK157" i="53"/>
  <c r="BJ157" i="53"/>
  <c r="BI157" i="53"/>
  <c r="BH157" i="53"/>
  <c r="BG157" i="53"/>
  <c r="BF157" i="53"/>
  <c r="BE157" i="53"/>
  <c r="BD157" i="53"/>
  <c r="BC157" i="53"/>
  <c r="BB157" i="53"/>
  <c r="BA157" i="53"/>
  <c r="AZ157" i="53"/>
  <c r="AY157" i="53"/>
  <c r="AX157" i="53"/>
  <c r="AW157" i="53"/>
  <c r="AV157" i="53"/>
  <c r="AU157" i="53"/>
  <c r="AT157" i="53"/>
  <c r="AS157" i="53"/>
  <c r="AR157" i="53"/>
  <c r="AQ157" i="53"/>
  <c r="AP157" i="53"/>
  <c r="AO157" i="53"/>
  <c r="AN157" i="53"/>
  <c r="AM157" i="53"/>
  <c r="AL157" i="53"/>
  <c r="AK157" i="53"/>
  <c r="AJ157" i="53"/>
  <c r="AI157" i="53"/>
  <c r="AH157" i="53"/>
  <c r="AG157" i="53"/>
  <c r="AF157" i="53"/>
  <c r="AE157" i="53"/>
  <c r="AD157" i="53"/>
  <c r="AC157" i="53"/>
  <c r="AB157" i="53"/>
  <c r="AA157" i="53"/>
  <c r="Z157" i="53"/>
  <c r="Y157" i="53"/>
  <c r="X157" i="53"/>
  <c r="W157" i="53"/>
  <c r="V157" i="53"/>
  <c r="U157" i="53"/>
  <c r="T157" i="53"/>
  <c r="S157" i="53"/>
  <c r="R157" i="53"/>
  <c r="Q157" i="53"/>
  <c r="P157" i="53"/>
  <c r="O157" i="53"/>
  <c r="N157" i="53"/>
  <c r="M157" i="53"/>
  <c r="L157" i="53"/>
  <c r="K157" i="53"/>
  <c r="J157" i="53"/>
  <c r="I157" i="53"/>
  <c r="H157" i="53"/>
  <c r="G157" i="53"/>
  <c r="F157" i="53"/>
  <c r="E157" i="53"/>
  <c r="D157" i="53"/>
  <c r="EY156" i="53"/>
  <c r="EX156" i="53"/>
  <c r="EW156" i="53"/>
  <c r="EV156" i="53"/>
  <c r="EU156" i="53"/>
  <c r="ET156" i="53"/>
  <c r="ES156" i="53"/>
  <c r="ER156" i="53"/>
  <c r="EQ156" i="53"/>
  <c r="EP156" i="53"/>
  <c r="EO156" i="53"/>
  <c r="EN156" i="53"/>
  <c r="EM156" i="53"/>
  <c r="EL156" i="53"/>
  <c r="EK156" i="53"/>
  <c r="EJ156" i="53"/>
  <c r="EI156" i="53"/>
  <c r="EH156" i="53"/>
  <c r="EG156" i="53"/>
  <c r="EF156" i="53"/>
  <c r="EE156" i="53"/>
  <c r="ED156" i="53"/>
  <c r="EC156" i="53"/>
  <c r="EB156" i="53"/>
  <c r="EA156" i="53"/>
  <c r="DZ156" i="53"/>
  <c r="DY156" i="53"/>
  <c r="DX156" i="53"/>
  <c r="DW156" i="53"/>
  <c r="DV156" i="53"/>
  <c r="DU156" i="53"/>
  <c r="DT156" i="53"/>
  <c r="DS156" i="53"/>
  <c r="DR156" i="53"/>
  <c r="DQ156" i="53"/>
  <c r="DP156" i="53"/>
  <c r="DO156" i="53"/>
  <c r="DN156" i="53"/>
  <c r="DM156" i="53"/>
  <c r="DL156" i="53"/>
  <c r="DK156" i="53"/>
  <c r="DJ156" i="53"/>
  <c r="DI156" i="53"/>
  <c r="DH156" i="53"/>
  <c r="DG156" i="53"/>
  <c r="DF156" i="53"/>
  <c r="DE156" i="53"/>
  <c r="DD156" i="53"/>
  <c r="DC156" i="53"/>
  <c r="DB156" i="53"/>
  <c r="DA156" i="53"/>
  <c r="CZ156" i="53"/>
  <c r="CY156" i="53"/>
  <c r="CX156" i="53"/>
  <c r="CW156" i="53"/>
  <c r="CV156" i="53"/>
  <c r="CU156" i="53"/>
  <c r="CT156" i="53"/>
  <c r="CS156" i="53"/>
  <c r="CR156" i="53"/>
  <c r="CQ156" i="53"/>
  <c r="CP156" i="53"/>
  <c r="CO156" i="53"/>
  <c r="CN156" i="53"/>
  <c r="CM156" i="53"/>
  <c r="CL156" i="53"/>
  <c r="CK156" i="53"/>
  <c r="CJ156" i="53"/>
  <c r="CI156" i="53"/>
  <c r="CH156" i="53"/>
  <c r="CG156" i="53"/>
  <c r="CF156" i="53"/>
  <c r="CE156" i="53"/>
  <c r="CD156" i="53"/>
  <c r="CC156" i="53"/>
  <c r="CB156" i="53"/>
  <c r="CA156" i="53"/>
  <c r="BZ156" i="53"/>
  <c r="BY156" i="53"/>
  <c r="BX156" i="53"/>
  <c r="BW156" i="53"/>
  <c r="BV156" i="53"/>
  <c r="BU156" i="53"/>
  <c r="BT156" i="53"/>
  <c r="BS156" i="53"/>
  <c r="BR156" i="53"/>
  <c r="BQ156" i="53"/>
  <c r="BP156" i="53"/>
  <c r="BO156" i="53"/>
  <c r="BN156" i="53"/>
  <c r="BM156" i="53"/>
  <c r="BL156" i="53"/>
  <c r="BK156" i="53"/>
  <c r="BJ156" i="53"/>
  <c r="BI156" i="53"/>
  <c r="BH156" i="53"/>
  <c r="BG156" i="53"/>
  <c r="BF156" i="53"/>
  <c r="BE156" i="53"/>
  <c r="BD156" i="53"/>
  <c r="BC156" i="53"/>
  <c r="BB156" i="53"/>
  <c r="BA156" i="53"/>
  <c r="AZ156" i="53"/>
  <c r="AY156" i="53"/>
  <c r="AX156" i="53"/>
  <c r="AW156" i="53"/>
  <c r="AV156" i="53"/>
  <c r="AU156" i="53"/>
  <c r="AT156" i="53"/>
  <c r="AS156" i="53"/>
  <c r="AR156" i="53"/>
  <c r="AQ156" i="53"/>
  <c r="AP156" i="53"/>
  <c r="AO156" i="53"/>
  <c r="AN156" i="53"/>
  <c r="AM156" i="53"/>
  <c r="AL156" i="53"/>
  <c r="AK156" i="53"/>
  <c r="AJ156" i="53"/>
  <c r="AI156" i="53"/>
  <c r="AH156" i="53"/>
  <c r="AG156" i="53"/>
  <c r="AF156" i="53"/>
  <c r="AE156" i="53"/>
  <c r="AD156" i="53"/>
  <c r="AC156" i="53"/>
  <c r="AB156" i="53"/>
  <c r="AA156" i="53"/>
  <c r="Z156" i="53"/>
  <c r="Y156" i="53"/>
  <c r="X156" i="53"/>
  <c r="W156" i="53"/>
  <c r="V156" i="53"/>
  <c r="U156" i="53"/>
  <c r="T156" i="53"/>
  <c r="S156" i="53"/>
  <c r="R156" i="53"/>
  <c r="Q156" i="53"/>
  <c r="P156" i="53"/>
  <c r="O156" i="53"/>
  <c r="N156" i="53"/>
  <c r="M156" i="53"/>
  <c r="L156" i="53"/>
  <c r="K156" i="53"/>
  <c r="J156" i="53"/>
  <c r="I156" i="53"/>
  <c r="H156" i="53"/>
  <c r="G156" i="53"/>
  <c r="F156" i="53"/>
  <c r="E156" i="53"/>
  <c r="D156" i="53"/>
  <c r="EY155" i="53"/>
  <c r="EX155" i="53"/>
  <c r="EW155" i="53"/>
  <c r="EV155" i="53"/>
  <c r="EU155" i="53"/>
  <c r="ET155" i="53"/>
  <c r="ES155" i="53"/>
  <c r="ER155" i="53"/>
  <c r="EQ155" i="53"/>
  <c r="EP155" i="53"/>
  <c r="EO155" i="53"/>
  <c r="EN155" i="53"/>
  <c r="EM155" i="53"/>
  <c r="EL155" i="53"/>
  <c r="EK155" i="53"/>
  <c r="EJ155" i="53"/>
  <c r="EI155" i="53"/>
  <c r="EH155" i="53"/>
  <c r="EG155" i="53"/>
  <c r="EF155" i="53"/>
  <c r="EE155" i="53"/>
  <c r="ED155" i="53"/>
  <c r="EC155" i="53"/>
  <c r="EB155" i="53"/>
  <c r="EA155" i="53"/>
  <c r="DZ155" i="53"/>
  <c r="DY155" i="53"/>
  <c r="DX155" i="53"/>
  <c r="DW155" i="53"/>
  <c r="DV155" i="53"/>
  <c r="DU155" i="53"/>
  <c r="DT155" i="53"/>
  <c r="DS155" i="53"/>
  <c r="DR155" i="53"/>
  <c r="DQ155" i="53"/>
  <c r="DP155" i="53"/>
  <c r="DO155" i="53"/>
  <c r="DN155" i="53"/>
  <c r="DM155" i="53"/>
  <c r="DL155" i="53"/>
  <c r="DK155" i="53"/>
  <c r="DJ155" i="53"/>
  <c r="DI155" i="53"/>
  <c r="DH155" i="53"/>
  <c r="DG155" i="53"/>
  <c r="DF155" i="53"/>
  <c r="DE155" i="53"/>
  <c r="DD155" i="53"/>
  <c r="DC155" i="53"/>
  <c r="DB155" i="53"/>
  <c r="DA155" i="53"/>
  <c r="CZ155" i="53"/>
  <c r="CY155" i="53"/>
  <c r="CX155" i="53"/>
  <c r="CW155" i="53"/>
  <c r="CV155" i="53"/>
  <c r="CU155" i="53"/>
  <c r="CT155" i="53"/>
  <c r="CS155" i="53"/>
  <c r="CR155" i="53"/>
  <c r="CQ155" i="53"/>
  <c r="CP155" i="53"/>
  <c r="CO155" i="53"/>
  <c r="CN155" i="53"/>
  <c r="CM155" i="53"/>
  <c r="CL155" i="53"/>
  <c r="CK155" i="53"/>
  <c r="CJ155" i="53"/>
  <c r="CI155" i="53"/>
  <c r="CH155" i="53"/>
  <c r="CG155" i="53"/>
  <c r="CF155" i="53"/>
  <c r="CE155" i="53"/>
  <c r="CD155" i="53"/>
  <c r="CC155" i="53"/>
  <c r="CB155" i="53"/>
  <c r="CA155" i="53"/>
  <c r="BZ155" i="53"/>
  <c r="BY155" i="53"/>
  <c r="BX155" i="53"/>
  <c r="BW155" i="53"/>
  <c r="BV155" i="53"/>
  <c r="BU155" i="53"/>
  <c r="BT155" i="53"/>
  <c r="BS155" i="53"/>
  <c r="BR155" i="53"/>
  <c r="BQ155" i="53"/>
  <c r="BP155" i="53"/>
  <c r="BO155" i="53"/>
  <c r="BN155" i="53"/>
  <c r="BM155" i="53"/>
  <c r="BL155" i="53"/>
  <c r="BK155" i="53"/>
  <c r="BJ155" i="53"/>
  <c r="BI155" i="53"/>
  <c r="BH155" i="53"/>
  <c r="BG155" i="53"/>
  <c r="BF155" i="53"/>
  <c r="BE155" i="53"/>
  <c r="BD155" i="53"/>
  <c r="BC155" i="53"/>
  <c r="BB155" i="53"/>
  <c r="BA155" i="53"/>
  <c r="AZ155" i="53"/>
  <c r="AY155" i="53"/>
  <c r="AX155" i="53"/>
  <c r="AW155" i="53"/>
  <c r="AV155" i="53"/>
  <c r="AU155" i="53"/>
  <c r="AT155" i="53"/>
  <c r="AS155" i="53"/>
  <c r="AR155" i="53"/>
  <c r="AQ155" i="53"/>
  <c r="AP155" i="53"/>
  <c r="AO155" i="53"/>
  <c r="AN155" i="53"/>
  <c r="AM155" i="53"/>
  <c r="AL155" i="53"/>
  <c r="AK155" i="53"/>
  <c r="AJ155" i="53"/>
  <c r="AI155" i="53"/>
  <c r="AH155" i="53"/>
  <c r="AG155" i="53"/>
  <c r="AF155" i="53"/>
  <c r="AE155" i="53"/>
  <c r="AD155" i="53"/>
  <c r="AC155" i="53"/>
  <c r="AB155" i="53"/>
  <c r="AA155" i="53"/>
  <c r="Z155" i="53"/>
  <c r="Y155" i="53"/>
  <c r="X155" i="53"/>
  <c r="W155" i="53"/>
  <c r="V155" i="53"/>
  <c r="U155" i="53"/>
  <c r="T155" i="53"/>
  <c r="S155" i="53"/>
  <c r="R155" i="53"/>
  <c r="Q155" i="53"/>
  <c r="P155" i="53"/>
  <c r="O155" i="53"/>
  <c r="N155" i="53"/>
  <c r="M155" i="53"/>
  <c r="L155" i="53"/>
  <c r="K155" i="53"/>
  <c r="J155" i="53"/>
  <c r="I155" i="53"/>
  <c r="H155" i="53"/>
  <c r="G155" i="53"/>
  <c r="F155" i="53"/>
  <c r="E155" i="53"/>
  <c r="D155" i="53"/>
  <c r="EY154" i="53"/>
  <c r="EX154" i="53"/>
  <c r="EW154" i="53"/>
  <c r="EV154" i="53"/>
  <c r="EU154" i="53"/>
  <c r="ET154" i="53"/>
  <c r="ES154" i="53"/>
  <c r="ER154" i="53"/>
  <c r="EQ154" i="53"/>
  <c r="EP154" i="53"/>
  <c r="EO154" i="53"/>
  <c r="EN154" i="53"/>
  <c r="EM154" i="53"/>
  <c r="EL154" i="53"/>
  <c r="EK154" i="53"/>
  <c r="EJ154" i="53"/>
  <c r="EI154" i="53"/>
  <c r="EH154" i="53"/>
  <c r="EG154" i="53"/>
  <c r="EF154" i="53"/>
  <c r="EE154" i="53"/>
  <c r="ED154" i="53"/>
  <c r="EC154" i="53"/>
  <c r="EB154" i="53"/>
  <c r="EA154" i="53"/>
  <c r="DZ154" i="53"/>
  <c r="DY154" i="53"/>
  <c r="DX154" i="53"/>
  <c r="DW154" i="53"/>
  <c r="DV154" i="53"/>
  <c r="DU154" i="53"/>
  <c r="DT154" i="53"/>
  <c r="DS154" i="53"/>
  <c r="DR154" i="53"/>
  <c r="DQ154" i="53"/>
  <c r="DP154" i="53"/>
  <c r="DO154" i="53"/>
  <c r="DN154" i="53"/>
  <c r="DM154" i="53"/>
  <c r="DL154" i="53"/>
  <c r="DK154" i="53"/>
  <c r="DJ154" i="53"/>
  <c r="DI154" i="53"/>
  <c r="DH154" i="53"/>
  <c r="DG154" i="53"/>
  <c r="DF154" i="53"/>
  <c r="DE154" i="53"/>
  <c r="DD154" i="53"/>
  <c r="DC154" i="53"/>
  <c r="DB154" i="53"/>
  <c r="DA154" i="53"/>
  <c r="CZ154" i="53"/>
  <c r="CY154" i="53"/>
  <c r="CX154" i="53"/>
  <c r="CW154" i="53"/>
  <c r="CV154" i="53"/>
  <c r="CU154" i="53"/>
  <c r="CT154" i="53"/>
  <c r="CS154" i="53"/>
  <c r="CR154" i="53"/>
  <c r="CQ154" i="53"/>
  <c r="CP154" i="53"/>
  <c r="CO154" i="53"/>
  <c r="CN154" i="53"/>
  <c r="CM154" i="53"/>
  <c r="CL154" i="53"/>
  <c r="CK154" i="53"/>
  <c r="CJ154" i="53"/>
  <c r="CI154" i="53"/>
  <c r="CH154" i="53"/>
  <c r="CG154" i="53"/>
  <c r="CF154" i="53"/>
  <c r="CE154" i="53"/>
  <c r="CD154" i="53"/>
  <c r="CC154" i="53"/>
  <c r="CB154" i="53"/>
  <c r="CA154" i="53"/>
  <c r="BZ154" i="53"/>
  <c r="BY154" i="53"/>
  <c r="BX154" i="53"/>
  <c r="BW154" i="53"/>
  <c r="BV154" i="53"/>
  <c r="BU154" i="53"/>
  <c r="BT154" i="53"/>
  <c r="BS154" i="53"/>
  <c r="BR154" i="53"/>
  <c r="BQ154" i="53"/>
  <c r="BP154" i="53"/>
  <c r="BO154" i="53"/>
  <c r="BN154" i="53"/>
  <c r="BM154" i="53"/>
  <c r="BL154" i="53"/>
  <c r="BK154" i="53"/>
  <c r="BJ154" i="53"/>
  <c r="BI154" i="53"/>
  <c r="BH154" i="53"/>
  <c r="BG154" i="53"/>
  <c r="BF154" i="53"/>
  <c r="BE154" i="53"/>
  <c r="BD154" i="53"/>
  <c r="BC154" i="53"/>
  <c r="BB154" i="53"/>
  <c r="BA154" i="53"/>
  <c r="AZ154" i="53"/>
  <c r="AY154" i="53"/>
  <c r="AX154" i="53"/>
  <c r="AW154" i="53"/>
  <c r="AV154" i="53"/>
  <c r="AU154" i="53"/>
  <c r="AT154" i="53"/>
  <c r="AS154" i="53"/>
  <c r="AR154" i="53"/>
  <c r="AQ154" i="53"/>
  <c r="AP154" i="53"/>
  <c r="AO154" i="53"/>
  <c r="AN154" i="53"/>
  <c r="AM154" i="53"/>
  <c r="AL154" i="53"/>
  <c r="AK154" i="53"/>
  <c r="AJ154" i="53"/>
  <c r="AI154" i="53"/>
  <c r="AH154" i="53"/>
  <c r="AG154" i="53"/>
  <c r="AF154" i="53"/>
  <c r="AE154" i="53"/>
  <c r="AD154" i="53"/>
  <c r="AC154" i="53"/>
  <c r="AB154" i="53"/>
  <c r="AA154" i="53"/>
  <c r="Z154" i="53"/>
  <c r="Y154" i="53"/>
  <c r="X154" i="53"/>
  <c r="W154" i="53"/>
  <c r="V154" i="53"/>
  <c r="U154" i="53"/>
  <c r="T154" i="53"/>
  <c r="S154" i="53"/>
  <c r="R154" i="53"/>
  <c r="Q154" i="53"/>
  <c r="P154" i="53"/>
  <c r="O154" i="53"/>
  <c r="N154" i="53"/>
  <c r="M154" i="53"/>
  <c r="L154" i="53"/>
  <c r="K154" i="53"/>
  <c r="J154" i="53"/>
  <c r="I154" i="53"/>
  <c r="H154" i="53"/>
  <c r="G154" i="53"/>
  <c r="F154" i="53"/>
  <c r="E154" i="53"/>
  <c r="D154" i="53"/>
  <c r="FP153" i="53"/>
  <c r="FO153" i="53"/>
  <c r="FN153" i="53"/>
  <c r="FM153" i="53"/>
  <c r="FL153" i="53"/>
  <c r="FK153" i="53"/>
  <c r="FJ153" i="53"/>
  <c r="FI153" i="53"/>
  <c r="FH153" i="53"/>
  <c r="FG153" i="53"/>
  <c r="FF153" i="53"/>
  <c r="FE153" i="53"/>
  <c r="FD153" i="53"/>
  <c r="FC153" i="53"/>
  <c r="FB153" i="53"/>
  <c r="FA153" i="53"/>
  <c r="EZ153" i="53"/>
  <c r="EY153" i="53"/>
  <c r="EX153" i="53"/>
  <c r="EW153" i="53"/>
  <c r="EV153" i="53"/>
  <c r="EU153" i="53"/>
  <c r="ET153" i="53"/>
  <c r="ES153" i="53"/>
  <c r="ER153" i="53"/>
  <c r="EQ153" i="53"/>
  <c r="EP153" i="53"/>
  <c r="EO153" i="53"/>
  <c r="EN153" i="53"/>
  <c r="EM153" i="53"/>
  <c r="EL153" i="53"/>
  <c r="EK153" i="53"/>
  <c r="EJ153" i="53"/>
  <c r="EI153" i="53"/>
  <c r="EH153" i="53"/>
  <c r="EG153" i="53"/>
  <c r="EF153" i="53"/>
  <c r="EE153" i="53"/>
  <c r="ED153" i="53"/>
  <c r="EC153" i="53"/>
  <c r="EB153" i="53"/>
  <c r="EA153" i="53"/>
  <c r="DZ153" i="53"/>
  <c r="DY153" i="53"/>
  <c r="DX153" i="53"/>
  <c r="DW153" i="53"/>
  <c r="DV153" i="53"/>
  <c r="DU153" i="53"/>
  <c r="DT153" i="53"/>
  <c r="DS153" i="53"/>
  <c r="DR153" i="53"/>
  <c r="DQ153" i="53"/>
  <c r="DP153" i="53"/>
  <c r="DO153" i="53"/>
  <c r="DN153" i="53"/>
  <c r="DM153" i="53"/>
  <c r="DL153" i="53"/>
  <c r="DK153" i="53"/>
  <c r="DJ153" i="53"/>
  <c r="DI153" i="53"/>
  <c r="DH153" i="53"/>
  <c r="DG153" i="53"/>
  <c r="DF153" i="53"/>
  <c r="DE153" i="53"/>
  <c r="DD153" i="53"/>
  <c r="DC153" i="53"/>
  <c r="DB153" i="53"/>
  <c r="DA153" i="53"/>
  <c r="CZ153" i="53"/>
  <c r="CY153" i="53"/>
  <c r="CX153" i="53"/>
  <c r="CW153" i="53"/>
  <c r="CV153" i="53"/>
  <c r="CU153" i="53"/>
  <c r="CT153" i="53"/>
  <c r="CS153" i="53"/>
  <c r="CR153" i="53"/>
  <c r="CQ153" i="53"/>
  <c r="CP153" i="53"/>
  <c r="CO153" i="53"/>
  <c r="CN153" i="53"/>
  <c r="CM153" i="53"/>
  <c r="CL153" i="53"/>
  <c r="CK153" i="53"/>
  <c r="CJ153" i="53"/>
  <c r="CI153" i="53"/>
  <c r="CH153" i="53"/>
  <c r="CG153" i="53"/>
  <c r="CF153" i="53"/>
  <c r="CE153" i="53"/>
  <c r="CD153" i="53"/>
  <c r="CC153" i="53"/>
  <c r="CB153" i="53"/>
  <c r="CA153" i="53"/>
  <c r="BZ153" i="53"/>
  <c r="BY153" i="53"/>
  <c r="BX153" i="53"/>
  <c r="BW153" i="53"/>
  <c r="BV153" i="53"/>
  <c r="BU153" i="53"/>
  <c r="BT153" i="53"/>
  <c r="BS153" i="53"/>
  <c r="BR153" i="53"/>
  <c r="BQ153" i="53"/>
  <c r="BP153" i="53"/>
  <c r="BO153" i="53"/>
  <c r="BN153" i="53"/>
  <c r="BM153" i="53"/>
  <c r="BL153" i="53"/>
  <c r="BK153" i="53"/>
  <c r="BJ153" i="53"/>
  <c r="BI153" i="53"/>
  <c r="BH153" i="53"/>
  <c r="BG153" i="53"/>
  <c r="BF153" i="53"/>
  <c r="BE153" i="53"/>
  <c r="BD153" i="53"/>
  <c r="BC153" i="53"/>
  <c r="BB153" i="53"/>
  <c r="BA153" i="53"/>
  <c r="AZ153" i="53"/>
  <c r="AY153" i="53"/>
  <c r="AX153" i="53"/>
  <c r="AW153" i="53"/>
  <c r="AV153" i="53"/>
  <c r="AU153" i="53"/>
  <c r="AT153" i="53"/>
  <c r="AS153" i="53"/>
  <c r="AR153" i="53"/>
  <c r="AQ153" i="53"/>
  <c r="AP153" i="53"/>
  <c r="AO153" i="53"/>
  <c r="AN153" i="53"/>
  <c r="AM153" i="53"/>
  <c r="AL153" i="53"/>
  <c r="AK153" i="53"/>
  <c r="AJ153" i="53"/>
  <c r="AI153" i="53"/>
  <c r="AH153" i="53"/>
  <c r="AG153" i="53"/>
  <c r="AF153" i="53"/>
  <c r="AE153" i="53"/>
  <c r="AD153" i="53"/>
  <c r="AC153" i="53"/>
  <c r="AB153" i="53"/>
  <c r="AA153" i="53"/>
  <c r="Z153" i="53"/>
  <c r="Y153" i="53"/>
  <c r="X153" i="53"/>
  <c r="W153" i="53"/>
  <c r="V153" i="53"/>
  <c r="U153" i="53"/>
  <c r="T153" i="53"/>
  <c r="S153" i="53"/>
  <c r="R153" i="53"/>
  <c r="Q153" i="53"/>
  <c r="P153" i="53"/>
  <c r="O153" i="53"/>
  <c r="N153" i="53"/>
  <c r="M153" i="53"/>
  <c r="L153" i="53"/>
  <c r="K153" i="53"/>
  <c r="J153" i="53"/>
  <c r="I153" i="53"/>
  <c r="H153" i="53"/>
  <c r="G153" i="53"/>
  <c r="F153" i="53"/>
  <c r="E153" i="53"/>
  <c r="D153" i="53"/>
  <c r="GD150" i="53"/>
  <c r="GC150" i="53"/>
  <c r="GB150" i="53"/>
  <c r="GA150" i="53"/>
  <c r="FZ150" i="53"/>
  <c r="FY150" i="53"/>
  <c r="FX150" i="53"/>
  <c r="FW150" i="53"/>
  <c r="FV150" i="53"/>
  <c r="FU150" i="53"/>
  <c r="FT150" i="53"/>
  <c r="FS150" i="53"/>
  <c r="FR150" i="53"/>
  <c r="FQ150" i="53"/>
  <c r="FP150" i="53"/>
  <c r="FO150" i="53"/>
  <c r="FN150" i="53"/>
  <c r="FM150" i="53"/>
  <c r="FL150" i="53"/>
  <c r="FK150" i="53"/>
  <c r="FJ150" i="53"/>
  <c r="FI150" i="53"/>
  <c r="FH150" i="53"/>
  <c r="FG150" i="53"/>
  <c r="FF150" i="53"/>
  <c r="FE150" i="53"/>
  <c r="FD150" i="53"/>
  <c r="FC150" i="53"/>
  <c r="FB150" i="53"/>
  <c r="FA150" i="53"/>
  <c r="EZ150" i="53"/>
  <c r="EY150" i="53"/>
  <c r="EX150" i="53"/>
  <c r="EW150" i="53"/>
  <c r="EV150" i="53"/>
  <c r="EU150" i="53"/>
  <c r="ET150" i="53"/>
  <c r="ES150" i="53"/>
  <c r="ER150" i="53"/>
  <c r="EQ150" i="53"/>
  <c r="EP150" i="53"/>
  <c r="EO150" i="53"/>
  <c r="EN150" i="53"/>
  <c r="EM150" i="53"/>
  <c r="EL150" i="53"/>
  <c r="EK150" i="53"/>
  <c r="EJ150" i="53"/>
  <c r="EI150" i="53"/>
  <c r="EH150" i="53"/>
  <c r="EG150" i="53"/>
  <c r="EF150" i="53"/>
  <c r="EE150" i="53"/>
  <c r="ED150" i="53"/>
  <c r="EC150" i="53"/>
  <c r="EB150" i="53"/>
  <c r="EA150" i="53"/>
  <c r="DZ150" i="53"/>
  <c r="DY150" i="53"/>
  <c r="DX150" i="53"/>
  <c r="DW150" i="53"/>
  <c r="DV150" i="53"/>
  <c r="DU150" i="53"/>
  <c r="DT150" i="53"/>
  <c r="DS150" i="53"/>
  <c r="DR150" i="53"/>
  <c r="DQ150" i="53"/>
  <c r="DP150" i="53"/>
  <c r="DO150" i="53"/>
  <c r="DN150" i="53"/>
  <c r="DM150" i="53"/>
  <c r="DL150" i="53"/>
  <c r="DK150" i="53"/>
  <c r="DJ150" i="53"/>
  <c r="DI150" i="53"/>
  <c r="DH150" i="53"/>
  <c r="DG150" i="53"/>
  <c r="DF150" i="53"/>
  <c r="DE150" i="53"/>
  <c r="DD150" i="53"/>
  <c r="DC150" i="53"/>
  <c r="DB150" i="53"/>
  <c r="DA150" i="53"/>
  <c r="CZ150" i="53"/>
  <c r="CY150" i="53"/>
  <c r="CX150" i="53"/>
  <c r="CW150" i="53"/>
  <c r="CV150" i="53"/>
  <c r="CU150" i="53"/>
  <c r="CT150" i="53"/>
  <c r="CS150" i="53"/>
  <c r="CR150" i="53"/>
  <c r="CQ150" i="53"/>
  <c r="CP150" i="53"/>
  <c r="CO150" i="53"/>
  <c r="CN150" i="53"/>
  <c r="CM150" i="53"/>
  <c r="CL150" i="53"/>
  <c r="CK150" i="53"/>
  <c r="CJ150" i="53"/>
  <c r="CI150" i="53"/>
  <c r="CH150" i="53"/>
  <c r="CG150" i="53"/>
  <c r="CF150" i="53"/>
  <c r="CE150" i="53"/>
  <c r="CD150" i="53"/>
  <c r="CC150" i="53"/>
  <c r="CB150" i="53"/>
  <c r="CA150" i="53"/>
  <c r="BZ150" i="53"/>
  <c r="BY150" i="53"/>
  <c r="BX150" i="53"/>
  <c r="BW150" i="53"/>
  <c r="BV150" i="53"/>
  <c r="BU150" i="53"/>
  <c r="BT150" i="53"/>
  <c r="BS150" i="53"/>
  <c r="BR150" i="53"/>
  <c r="BQ150" i="53"/>
  <c r="BP150" i="53"/>
  <c r="BO150" i="53"/>
  <c r="BN150" i="53"/>
  <c r="BM150" i="53"/>
  <c r="BL150" i="53"/>
  <c r="BK150" i="53"/>
  <c r="BJ150" i="53"/>
  <c r="BI150" i="53"/>
  <c r="BH150" i="53"/>
  <c r="BG150" i="53"/>
  <c r="BF150" i="53"/>
  <c r="BE150" i="53"/>
  <c r="BD150" i="53"/>
  <c r="BC150" i="53"/>
  <c r="BB150" i="53"/>
  <c r="BA150" i="53"/>
  <c r="AZ150" i="53"/>
  <c r="AY150" i="53"/>
  <c r="AX150" i="53"/>
  <c r="AW150" i="53"/>
  <c r="AV150" i="53"/>
  <c r="AU150" i="53"/>
  <c r="AT150" i="53"/>
  <c r="AS150" i="53"/>
  <c r="AR150" i="53"/>
  <c r="AQ150" i="53"/>
  <c r="AP150" i="53"/>
  <c r="AO150" i="53"/>
  <c r="AN150" i="53"/>
  <c r="AM150" i="53"/>
  <c r="AL150" i="53"/>
  <c r="AK150" i="53"/>
  <c r="AJ150" i="53"/>
  <c r="AI150" i="53"/>
  <c r="AH150" i="53"/>
  <c r="AG150" i="53"/>
  <c r="AF150" i="53"/>
  <c r="AE150" i="53"/>
  <c r="AD150" i="53"/>
  <c r="AC150" i="53"/>
  <c r="AB150" i="53"/>
  <c r="AA150" i="53"/>
  <c r="Z150" i="53"/>
  <c r="Y150" i="53"/>
  <c r="X150" i="53"/>
  <c r="W150" i="53"/>
  <c r="V150" i="53"/>
  <c r="U150" i="53"/>
  <c r="T150" i="53"/>
  <c r="S150" i="53"/>
  <c r="R150" i="53"/>
  <c r="Q150" i="53"/>
  <c r="P150" i="53"/>
  <c r="O150" i="53"/>
  <c r="N150" i="53"/>
  <c r="M150" i="53"/>
  <c r="L150" i="53"/>
  <c r="K150" i="53"/>
  <c r="J150" i="53"/>
  <c r="I150" i="53"/>
  <c r="H150" i="53"/>
  <c r="G150" i="53"/>
  <c r="F150" i="53"/>
  <c r="E150" i="53"/>
  <c r="D150" i="53"/>
  <c r="HW117" i="53"/>
  <c r="HK119" i="53"/>
  <c r="HW119" i="53"/>
  <c r="HC121" i="53"/>
  <c r="E104" i="53"/>
  <c r="F104" i="53"/>
  <c r="G104" i="53"/>
  <c r="H104" i="53"/>
  <c r="I104" i="53"/>
  <c r="J104" i="53"/>
  <c r="K104" i="53"/>
  <c r="L104" i="53"/>
  <c r="M104" i="53"/>
  <c r="N104" i="53"/>
  <c r="O104" i="53"/>
  <c r="P104" i="53"/>
  <c r="Q104" i="53"/>
  <c r="R104" i="53"/>
  <c r="S104" i="53"/>
  <c r="T104" i="53"/>
  <c r="U104" i="53"/>
  <c r="V104" i="53"/>
  <c r="W104" i="53"/>
  <c r="X104" i="53"/>
  <c r="Y104" i="53"/>
  <c r="Z104" i="53"/>
  <c r="AA104" i="53"/>
  <c r="AB104" i="53"/>
  <c r="AC104" i="53"/>
  <c r="AD104" i="53"/>
  <c r="AE104" i="53"/>
  <c r="AF104" i="53"/>
  <c r="AG104" i="53"/>
  <c r="AH104" i="53"/>
  <c r="AI104" i="53"/>
  <c r="AJ104" i="53"/>
  <c r="AK104" i="53"/>
  <c r="AL104" i="53"/>
  <c r="AM104" i="53"/>
  <c r="AN104" i="53"/>
  <c r="AO104" i="53"/>
  <c r="AP104" i="53"/>
  <c r="AQ104" i="53"/>
  <c r="AR104" i="53"/>
  <c r="AS104" i="53"/>
  <c r="AT104" i="53"/>
  <c r="AU104" i="53"/>
  <c r="AV104" i="53"/>
  <c r="AW104" i="53"/>
  <c r="AX104" i="53"/>
  <c r="AY104" i="53"/>
  <c r="AZ104" i="53"/>
  <c r="BA104" i="53"/>
  <c r="BB104" i="53"/>
  <c r="BC104" i="53"/>
  <c r="BD104" i="53"/>
  <c r="BE104" i="53"/>
  <c r="BF104" i="53"/>
  <c r="BG104" i="53"/>
  <c r="BH104" i="53"/>
  <c r="BI104" i="53"/>
  <c r="BJ104" i="53"/>
  <c r="BK104" i="53"/>
  <c r="BL104" i="53"/>
  <c r="BM104" i="53"/>
  <c r="BN104" i="53"/>
  <c r="BO104" i="53"/>
  <c r="BP104" i="53"/>
  <c r="BQ104" i="53"/>
  <c r="BR104" i="53"/>
  <c r="BS104" i="53"/>
  <c r="BT104" i="53"/>
  <c r="BU104" i="53"/>
  <c r="BV104" i="53"/>
  <c r="BW104" i="53"/>
  <c r="BX104" i="53"/>
  <c r="BY104" i="53"/>
  <c r="BZ104" i="53"/>
  <c r="CA104" i="53"/>
  <c r="CB104" i="53"/>
  <c r="CC104" i="53"/>
  <c r="CD104" i="53"/>
  <c r="CE104" i="53"/>
  <c r="CF104" i="53"/>
  <c r="CG104" i="53"/>
  <c r="CH104" i="53"/>
  <c r="CI104" i="53"/>
  <c r="CJ104" i="53"/>
  <c r="CK104" i="53"/>
  <c r="CL104" i="53"/>
  <c r="CM104" i="53"/>
  <c r="CN104" i="53"/>
  <c r="CO104" i="53"/>
  <c r="CP104" i="53"/>
  <c r="CQ104" i="53"/>
  <c r="CR104" i="53"/>
  <c r="CS104" i="53"/>
  <c r="CT104" i="53"/>
  <c r="CU104" i="53"/>
  <c r="CV104" i="53"/>
  <c r="CW104" i="53"/>
  <c r="CX104" i="53"/>
  <c r="CY104" i="53"/>
  <c r="CZ104" i="53"/>
  <c r="DA104" i="53"/>
  <c r="DB104" i="53"/>
  <c r="DC104" i="53"/>
  <c r="DD104" i="53"/>
  <c r="DE104" i="53"/>
  <c r="DF104" i="53"/>
  <c r="DG104" i="53"/>
  <c r="DH104" i="53"/>
  <c r="DI104" i="53"/>
  <c r="DJ104" i="53"/>
  <c r="DK104" i="53"/>
  <c r="DL104" i="53"/>
  <c r="DM104" i="53"/>
  <c r="DN104" i="53"/>
  <c r="DO104" i="53"/>
  <c r="DP104" i="53"/>
  <c r="DQ104" i="53"/>
  <c r="DR104" i="53"/>
  <c r="DS104" i="53"/>
  <c r="DT104" i="53"/>
  <c r="DU104" i="53"/>
  <c r="DV104" i="53"/>
  <c r="DW104" i="53"/>
  <c r="DX104" i="53"/>
  <c r="DY104" i="53"/>
  <c r="DZ104" i="53"/>
  <c r="EA104" i="53"/>
  <c r="EB104" i="53"/>
  <c r="EC104" i="53"/>
  <c r="ED104" i="53"/>
  <c r="EE104" i="53"/>
  <c r="EF104" i="53"/>
  <c r="EG104" i="53"/>
  <c r="EH104" i="53"/>
  <c r="EI104" i="53"/>
  <c r="EJ104" i="53"/>
  <c r="EK104" i="53"/>
  <c r="EL104" i="53"/>
  <c r="EM104" i="53"/>
  <c r="EN104" i="53"/>
  <c r="EO104" i="53"/>
  <c r="EP104" i="53"/>
  <c r="EQ104" i="53"/>
  <c r="ER104" i="53"/>
  <c r="ES104" i="53"/>
  <c r="ET104" i="53"/>
  <c r="EU104" i="53"/>
  <c r="EV104" i="53"/>
  <c r="EW104" i="53"/>
  <c r="EX104" i="53"/>
  <c r="EY104" i="53"/>
  <c r="EZ104" i="53"/>
  <c r="FA104" i="53"/>
  <c r="FB104" i="53"/>
  <c r="FC104" i="53"/>
  <c r="FD104" i="53"/>
  <c r="FE104" i="53"/>
  <c r="FF104" i="53"/>
  <c r="FG104" i="53"/>
  <c r="FH104" i="53"/>
  <c r="FI104" i="53"/>
  <c r="FJ104" i="53"/>
  <c r="FK104" i="53"/>
  <c r="FL104" i="53"/>
  <c r="FM104" i="53"/>
  <c r="FN104" i="53"/>
  <c r="FO104" i="53"/>
  <c r="FP104" i="53"/>
  <c r="FQ104" i="53"/>
  <c r="FR104" i="53"/>
  <c r="FW116" i="53" s="1"/>
  <c r="HJ128" i="53" s="1"/>
  <c r="FS104" i="53"/>
  <c r="FY116" i="53" s="1"/>
  <c r="FT104" i="53"/>
  <c r="FU104" i="53"/>
  <c r="FV104" i="53"/>
  <c r="FW104" i="53"/>
  <c r="FX104" i="53"/>
  <c r="FY104" i="53"/>
  <c r="FZ104" i="53"/>
  <c r="GA104" i="53"/>
  <c r="GB104" i="53"/>
  <c r="GC104" i="53"/>
  <c r="GD104" i="53"/>
  <c r="GJ116" i="53" s="1"/>
  <c r="GE104" i="53"/>
  <c r="GF104" i="53"/>
  <c r="GG104" i="53"/>
  <c r="GH104" i="53"/>
  <c r="GI104" i="53"/>
  <c r="GO116" i="53" s="1"/>
  <c r="GJ104" i="53"/>
  <c r="GK104" i="53"/>
  <c r="GL104" i="53"/>
  <c r="GM104" i="53"/>
  <c r="GN104" i="53"/>
  <c r="GO104" i="53"/>
  <c r="GP104" i="53"/>
  <c r="GQ104" i="53"/>
  <c r="GR104" i="53"/>
  <c r="GS104" i="53"/>
  <c r="GT104" i="53"/>
  <c r="GZ116" i="53" s="1"/>
  <c r="GU104" i="53"/>
  <c r="GV104" i="53"/>
  <c r="GW104" i="53"/>
  <c r="GX104" i="53"/>
  <c r="GY104" i="53"/>
  <c r="HE116" i="53" s="1"/>
  <c r="GZ104" i="53"/>
  <c r="HA104" i="53"/>
  <c r="HB104" i="53"/>
  <c r="HC104" i="53"/>
  <c r="HD104" i="53"/>
  <c r="HE104" i="53"/>
  <c r="HF104" i="53"/>
  <c r="HG104" i="53"/>
  <c r="HH104" i="53"/>
  <c r="HI104" i="53"/>
  <c r="HJ104" i="53"/>
  <c r="HP116" i="53" s="1"/>
  <c r="HK104" i="53"/>
  <c r="HL104" i="53"/>
  <c r="HM104" i="53"/>
  <c r="HN104" i="53"/>
  <c r="HO104" i="53"/>
  <c r="HP104" i="53"/>
  <c r="HQ104" i="53"/>
  <c r="HV116" i="53" s="1"/>
  <c r="HR104" i="53"/>
  <c r="HS104" i="53"/>
  <c r="HT104" i="53"/>
  <c r="HU104" i="53"/>
  <c r="HV104" i="53"/>
  <c r="HW104" i="53"/>
  <c r="E105" i="53"/>
  <c r="F105" i="53"/>
  <c r="G105" i="53"/>
  <c r="H105" i="53"/>
  <c r="I105" i="53"/>
  <c r="J105" i="53"/>
  <c r="K105" i="53"/>
  <c r="L105" i="53"/>
  <c r="M105" i="53"/>
  <c r="N105" i="53"/>
  <c r="O105" i="53"/>
  <c r="P105" i="53"/>
  <c r="Q105" i="53"/>
  <c r="R105" i="53"/>
  <c r="S105" i="53"/>
  <c r="T105" i="53"/>
  <c r="U105" i="53"/>
  <c r="V105" i="53"/>
  <c r="W105" i="53"/>
  <c r="X105" i="53"/>
  <c r="Y105" i="53"/>
  <c r="Z105" i="53"/>
  <c r="AA105" i="53"/>
  <c r="AB105" i="53"/>
  <c r="AC105" i="53"/>
  <c r="AD105" i="53"/>
  <c r="AE105" i="53"/>
  <c r="AF105" i="53"/>
  <c r="AG105" i="53"/>
  <c r="AH105" i="53"/>
  <c r="AI105" i="53"/>
  <c r="AJ105" i="53"/>
  <c r="AK105" i="53"/>
  <c r="AL105" i="53"/>
  <c r="AM105" i="53"/>
  <c r="AN105" i="53"/>
  <c r="AO105" i="53"/>
  <c r="AP105" i="53"/>
  <c r="AQ105" i="53"/>
  <c r="AR105" i="53"/>
  <c r="AS105" i="53"/>
  <c r="AT105" i="53"/>
  <c r="AU105" i="53"/>
  <c r="AV105" i="53"/>
  <c r="AW105" i="53"/>
  <c r="AX105" i="53"/>
  <c r="AY105" i="53"/>
  <c r="AZ105" i="53"/>
  <c r="BA105" i="53"/>
  <c r="BB105" i="53"/>
  <c r="BC105" i="53"/>
  <c r="BD105" i="53"/>
  <c r="BE105" i="53"/>
  <c r="BF105" i="53"/>
  <c r="BG105" i="53"/>
  <c r="BH105" i="53"/>
  <c r="BI105" i="53"/>
  <c r="BJ105" i="53"/>
  <c r="BK105" i="53"/>
  <c r="BL105" i="53"/>
  <c r="BM105" i="53"/>
  <c r="BN105" i="53"/>
  <c r="BO105" i="53"/>
  <c r="BP105" i="53"/>
  <c r="BQ105" i="53"/>
  <c r="BR105" i="53"/>
  <c r="BS105" i="53"/>
  <c r="BT105" i="53"/>
  <c r="BU105" i="53"/>
  <c r="BV105" i="53"/>
  <c r="BW105" i="53"/>
  <c r="BX105" i="53"/>
  <c r="BY105" i="53"/>
  <c r="BZ105" i="53"/>
  <c r="CA105" i="53"/>
  <c r="CB105" i="53"/>
  <c r="CC105" i="53"/>
  <c r="CD105" i="53"/>
  <c r="CE105" i="53"/>
  <c r="CF105" i="53"/>
  <c r="CG105" i="53"/>
  <c r="CH105" i="53"/>
  <c r="CI105" i="53"/>
  <c r="CJ105" i="53"/>
  <c r="CK105" i="53"/>
  <c r="CL105" i="53"/>
  <c r="CM105" i="53"/>
  <c r="CN105" i="53"/>
  <c r="CO105" i="53"/>
  <c r="CP105" i="53"/>
  <c r="CQ105" i="53"/>
  <c r="CR105" i="53"/>
  <c r="CS105" i="53"/>
  <c r="CT105" i="53"/>
  <c r="CU105" i="53"/>
  <c r="CV105" i="53"/>
  <c r="CW105" i="53"/>
  <c r="CX105" i="53"/>
  <c r="CY105" i="53"/>
  <c r="CZ105" i="53"/>
  <c r="DA105" i="53"/>
  <c r="DB105" i="53"/>
  <c r="DC105" i="53"/>
  <c r="DD105" i="53"/>
  <c r="DE105" i="53"/>
  <c r="DF105" i="53"/>
  <c r="DG105" i="53"/>
  <c r="DH105" i="53"/>
  <c r="DI105" i="53"/>
  <c r="DJ105" i="53"/>
  <c r="DK105" i="53"/>
  <c r="DL105" i="53"/>
  <c r="DM105" i="53"/>
  <c r="DN105" i="53"/>
  <c r="DO105" i="53"/>
  <c r="DP105" i="53"/>
  <c r="DQ105" i="53"/>
  <c r="DR105" i="53"/>
  <c r="DS105" i="53"/>
  <c r="DT105" i="53"/>
  <c r="DU105" i="53"/>
  <c r="DV105" i="53"/>
  <c r="DW105" i="53"/>
  <c r="DX105" i="53"/>
  <c r="DY105" i="53"/>
  <c r="DZ105" i="53"/>
  <c r="EA105" i="53"/>
  <c r="EB105" i="53"/>
  <c r="EC105" i="53"/>
  <c r="ED105" i="53"/>
  <c r="EE105" i="53"/>
  <c r="EF105" i="53"/>
  <c r="EG105" i="53"/>
  <c r="EH105" i="53"/>
  <c r="EI105" i="53"/>
  <c r="EJ105" i="53"/>
  <c r="EK105" i="53"/>
  <c r="EL105" i="53"/>
  <c r="EM105" i="53"/>
  <c r="EN105" i="53"/>
  <c r="EO105" i="53"/>
  <c r="EP105" i="53"/>
  <c r="EQ105" i="53"/>
  <c r="ER105" i="53"/>
  <c r="ES105" i="53"/>
  <c r="ET105" i="53"/>
  <c r="EU105" i="53"/>
  <c r="EV105" i="53"/>
  <c r="EW105" i="53"/>
  <c r="EX105" i="53"/>
  <c r="EY105" i="53"/>
  <c r="EZ105" i="53"/>
  <c r="FA105" i="53"/>
  <c r="FB105" i="53"/>
  <c r="FC105" i="53"/>
  <c r="FD105" i="53"/>
  <c r="FE105" i="53"/>
  <c r="FF105" i="53"/>
  <c r="FG105" i="53"/>
  <c r="FH105" i="53"/>
  <c r="FI105" i="53"/>
  <c r="FJ105" i="53"/>
  <c r="FK105" i="53"/>
  <c r="FL105" i="53"/>
  <c r="FM105" i="53"/>
  <c r="FN105" i="53"/>
  <c r="FO105" i="53"/>
  <c r="FP105" i="53"/>
  <c r="FQ105" i="53"/>
  <c r="FR105" i="53"/>
  <c r="FS105" i="53"/>
  <c r="FT105" i="53"/>
  <c r="FU105" i="53"/>
  <c r="FV105" i="53"/>
  <c r="FW105" i="53"/>
  <c r="FX105" i="53"/>
  <c r="FY105" i="53"/>
  <c r="FZ105" i="53"/>
  <c r="GA105" i="53"/>
  <c r="GG117" i="53" s="1"/>
  <c r="GB105" i="53"/>
  <c r="GC105" i="53"/>
  <c r="GD105" i="53"/>
  <c r="GE105" i="53"/>
  <c r="GK117" i="53" s="1"/>
  <c r="HL129" i="53" s="1"/>
  <c r="GF105" i="53"/>
  <c r="GG105" i="53"/>
  <c r="GH105" i="53"/>
  <c r="GI105" i="53"/>
  <c r="GJ105" i="53"/>
  <c r="GK105" i="53"/>
  <c r="GL105" i="53"/>
  <c r="GM105" i="53"/>
  <c r="GN105" i="53"/>
  <c r="GO105" i="53"/>
  <c r="GP105" i="53"/>
  <c r="GQ105" i="53"/>
  <c r="GW117" i="53" s="1"/>
  <c r="GR105" i="53"/>
  <c r="GS105" i="53"/>
  <c r="GT105" i="53"/>
  <c r="GU105" i="53"/>
  <c r="HA117" i="53" s="1"/>
  <c r="GV105" i="53"/>
  <c r="GW105" i="53"/>
  <c r="GX105" i="53"/>
  <c r="GY105" i="53"/>
  <c r="GZ105" i="53"/>
  <c r="HA105" i="53"/>
  <c r="HB105" i="53"/>
  <c r="HC105" i="53"/>
  <c r="HD105" i="53"/>
  <c r="HE105" i="53"/>
  <c r="HF105" i="53"/>
  <c r="HG105" i="53"/>
  <c r="HM117" i="53" s="1"/>
  <c r="HP129" i="53" s="1"/>
  <c r="HH105" i="53"/>
  <c r="HI105" i="53"/>
  <c r="HJ105" i="53"/>
  <c r="HK105" i="53"/>
  <c r="HL105" i="53"/>
  <c r="HM105" i="53"/>
  <c r="HN105" i="53"/>
  <c r="HO105" i="53"/>
  <c r="HP105" i="53"/>
  <c r="HQ105" i="53"/>
  <c r="HR105" i="53"/>
  <c r="HS105" i="53"/>
  <c r="HT105" i="53"/>
  <c r="HU105" i="53"/>
  <c r="HV105" i="53"/>
  <c r="HW105" i="53"/>
  <c r="E106" i="53"/>
  <c r="F106" i="53"/>
  <c r="G106" i="53"/>
  <c r="H106" i="53"/>
  <c r="I106" i="53"/>
  <c r="J106" i="53"/>
  <c r="K106" i="53"/>
  <c r="L106" i="53"/>
  <c r="M106" i="53"/>
  <c r="N106" i="53"/>
  <c r="O106" i="53"/>
  <c r="P106" i="53"/>
  <c r="Q106" i="53"/>
  <c r="R106" i="53"/>
  <c r="S106" i="53"/>
  <c r="T106" i="53"/>
  <c r="U106" i="53"/>
  <c r="V106" i="53"/>
  <c r="W106" i="53"/>
  <c r="X106" i="53"/>
  <c r="Y106" i="53"/>
  <c r="Z106" i="53"/>
  <c r="AA106" i="53"/>
  <c r="AB106" i="53"/>
  <c r="AC106" i="53"/>
  <c r="AD106" i="53"/>
  <c r="AE106" i="53"/>
  <c r="AF106" i="53"/>
  <c r="AG106" i="53"/>
  <c r="AH106" i="53"/>
  <c r="AI106" i="53"/>
  <c r="AJ106" i="53"/>
  <c r="AK106" i="53"/>
  <c r="AL106" i="53"/>
  <c r="AM106" i="53"/>
  <c r="AN106" i="53"/>
  <c r="AO106" i="53"/>
  <c r="AP106" i="53"/>
  <c r="AQ106" i="53"/>
  <c r="AR106" i="53"/>
  <c r="AS106" i="53"/>
  <c r="AT106" i="53"/>
  <c r="AU106" i="53"/>
  <c r="AV106" i="53"/>
  <c r="AW106" i="53"/>
  <c r="AX106" i="53"/>
  <c r="AY106" i="53"/>
  <c r="AZ106" i="53"/>
  <c r="BA106" i="53"/>
  <c r="BB106" i="53"/>
  <c r="BC106" i="53"/>
  <c r="BD106" i="53"/>
  <c r="BE106" i="53"/>
  <c r="BF106" i="53"/>
  <c r="BG106" i="53"/>
  <c r="BH106" i="53"/>
  <c r="BI106" i="53"/>
  <c r="BJ106" i="53"/>
  <c r="BK106" i="53"/>
  <c r="BL106" i="53"/>
  <c r="BM106" i="53"/>
  <c r="BN106" i="53"/>
  <c r="BO106" i="53"/>
  <c r="BP106" i="53"/>
  <c r="BQ106" i="53"/>
  <c r="BR106" i="53"/>
  <c r="BS106" i="53"/>
  <c r="BT106" i="53"/>
  <c r="BU106" i="53"/>
  <c r="BV106" i="53"/>
  <c r="BW106" i="53"/>
  <c r="BX106" i="53"/>
  <c r="BY106" i="53"/>
  <c r="BZ106" i="53"/>
  <c r="CA106" i="53"/>
  <c r="CB106" i="53"/>
  <c r="CC106" i="53"/>
  <c r="CD106" i="53"/>
  <c r="CE106" i="53"/>
  <c r="CF106" i="53"/>
  <c r="CG106" i="53"/>
  <c r="CH106" i="53"/>
  <c r="CI106" i="53"/>
  <c r="CJ106" i="53"/>
  <c r="CK106" i="53"/>
  <c r="CL106" i="53"/>
  <c r="CM106" i="53"/>
  <c r="CN106" i="53"/>
  <c r="CO106" i="53"/>
  <c r="CP106" i="53"/>
  <c r="CQ106" i="53"/>
  <c r="CR106" i="53"/>
  <c r="CS106" i="53"/>
  <c r="CT106" i="53"/>
  <c r="CU106" i="53"/>
  <c r="CV106" i="53"/>
  <c r="CW106" i="53"/>
  <c r="CX106" i="53"/>
  <c r="CY106" i="53"/>
  <c r="CZ106" i="53"/>
  <c r="DA106" i="53"/>
  <c r="DB106" i="53"/>
  <c r="DC106" i="53"/>
  <c r="DD106" i="53"/>
  <c r="DE106" i="53"/>
  <c r="DF106" i="53"/>
  <c r="DG106" i="53"/>
  <c r="DH106" i="53"/>
  <c r="DI106" i="53"/>
  <c r="DJ106" i="53"/>
  <c r="DK106" i="53"/>
  <c r="DL106" i="53"/>
  <c r="DM106" i="53"/>
  <c r="DN106" i="53"/>
  <c r="DO106" i="53"/>
  <c r="DP106" i="53"/>
  <c r="DQ106" i="53"/>
  <c r="DR106" i="53"/>
  <c r="DS106" i="53"/>
  <c r="DT106" i="53"/>
  <c r="DU106" i="53"/>
  <c r="DV106" i="53"/>
  <c r="DW106" i="53"/>
  <c r="DX106" i="53"/>
  <c r="DY106" i="53"/>
  <c r="DZ106" i="53"/>
  <c r="EA106" i="53"/>
  <c r="EB106" i="53"/>
  <c r="EC106" i="53"/>
  <c r="ED106" i="53"/>
  <c r="EE106" i="53"/>
  <c r="EF106" i="53"/>
  <c r="EG106" i="53"/>
  <c r="EH106" i="53"/>
  <c r="EI106" i="53"/>
  <c r="EJ106" i="53"/>
  <c r="EK106" i="53"/>
  <c r="EL106" i="53"/>
  <c r="EM106" i="53"/>
  <c r="EN106" i="53"/>
  <c r="EO106" i="53"/>
  <c r="EP106" i="53"/>
  <c r="EQ106" i="53"/>
  <c r="ER106" i="53"/>
  <c r="ES106" i="53"/>
  <c r="ET106" i="53"/>
  <c r="EU106" i="53"/>
  <c r="EV106" i="53"/>
  <c r="EW106" i="53"/>
  <c r="EX106" i="53"/>
  <c r="EY106" i="53"/>
  <c r="EZ106" i="53"/>
  <c r="FA106" i="53"/>
  <c r="FB106" i="53"/>
  <c r="FC106" i="53"/>
  <c r="FD106" i="53"/>
  <c r="FE106" i="53"/>
  <c r="FF106" i="53"/>
  <c r="FG106" i="53"/>
  <c r="FH106" i="53"/>
  <c r="FI106" i="53"/>
  <c r="FJ106" i="53"/>
  <c r="FK106" i="53"/>
  <c r="FL106" i="53"/>
  <c r="FM106" i="53"/>
  <c r="FN106" i="53"/>
  <c r="FO106" i="53"/>
  <c r="FP106" i="53"/>
  <c r="FQ106" i="53"/>
  <c r="FR106" i="53"/>
  <c r="FS106" i="53"/>
  <c r="FT106" i="53"/>
  <c r="FU106" i="53"/>
  <c r="FV106" i="53"/>
  <c r="FW106" i="53"/>
  <c r="FX106" i="53"/>
  <c r="GD118" i="53" s="1"/>
  <c r="HK130" i="53" s="1"/>
  <c r="FY106" i="53"/>
  <c r="FZ106" i="53"/>
  <c r="GA106" i="53"/>
  <c r="GB106" i="53"/>
  <c r="GC106" i="53"/>
  <c r="GD106" i="53"/>
  <c r="GE106" i="53"/>
  <c r="GF106" i="53"/>
  <c r="GG106" i="53"/>
  <c r="GH106" i="53"/>
  <c r="GI106" i="53"/>
  <c r="GI118" i="53" s="1"/>
  <c r="GJ106" i="53"/>
  <c r="GK106" i="53"/>
  <c r="GL106" i="53"/>
  <c r="GM106" i="53"/>
  <c r="GN106" i="53"/>
  <c r="GT118" i="53" s="1"/>
  <c r="GO106" i="53"/>
  <c r="GP106" i="53"/>
  <c r="GQ106" i="53"/>
  <c r="GR106" i="53"/>
  <c r="GS106" i="53"/>
  <c r="GT106" i="53"/>
  <c r="GU106" i="53"/>
  <c r="GV106" i="53"/>
  <c r="GW106" i="53"/>
  <c r="GX106" i="53"/>
  <c r="GY106" i="53"/>
  <c r="GZ106" i="53"/>
  <c r="HA106" i="53"/>
  <c r="HB106" i="53"/>
  <c r="HC106" i="53"/>
  <c r="HD106" i="53"/>
  <c r="HJ118" i="53" s="1"/>
  <c r="HE106" i="53"/>
  <c r="HF106" i="53"/>
  <c r="HG106" i="53"/>
  <c r="HH106" i="53"/>
  <c r="HI106" i="53"/>
  <c r="HJ106" i="53"/>
  <c r="HK106" i="53"/>
  <c r="HL106" i="53"/>
  <c r="HM106" i="53"/>
  <c r="HN106" i="53"/>
  <c r="HO106" i="53"/>
  <c r="HP106" i="53"/>
  <c r="HQ106" i="53"/>
  <c r="HW118" i="53" s="1"/>
  <c r="HR106" i="53"/>
  <c r="HS106" i="53"/>
  <c r="HT106" i="53"/>
  <c r="HU106" i="53"/>
  <c r="HV106" i="53"/>
  <c r="HW106" i="53"/>
  <c r="E107" i="53"/>
  <c r="F107" i="53"/>
  <c r="G107" i="53"/>
  <c r="H107" i="53"/>
  <c r="I107" i="53"/>
  <c r="J107" i="53"/>
  <c r="K107" i="53"/>
  <c r="L107" i="53"/>
  <c r="M107" i="53"/>
  <c r="N107" i="53"/>
  <c r="O107" i="53"/>
  <c r="P107" i="53"/>
  <c r="Q107" i="53"/>
  <c r="R107" i="53"/>
  <c r="S107" i="53"/>
  <c r="T107" i="53"/>
  <c r="U107" i="53"/>
  <c r="V107" i="53"/>
  <c r="W107" i="53"/>
  <c r="X107" i="53"/>
  <c r="Y107" i="53"/>
  <c r="Z107" i="53"/>
  <c r="AA107" i="53"/>
  <c r="AB107" i="53"/>
  <c r="AC107" i="53"/>
  <c r="AD107" i="53"/>
  <c r="AE107" i="53"/>
  <c r="AF107" i="53"/>
  <c r="AG107" i="53"/>
  <c r="AH107" i="53"/>
  <c r="AI107" i="53"/>
  <c r="AJ107" i="53"/>
  <c r="AK107" i="53"/>
  <c r="AL107" i="53"/>
  <c r="AM107" i="53"/>
  <c r="AN107" i="53"/>
  <c r="AO107" i="53"/>
  <c r="AP107" i="53"/>
  <c r="AQ107" i="53"/>
  <c r="AR107" i="53"/>
  <c r="AS107" i="53"/>
  <c r="AT107" i="53"/>
  <c r="AU107" i="53"/>
  <c r="AV107" i="53"/>
  <c r="AW107" i="53"/>
  <c r="AX107" i="53"/>
  <c r="AY107" i="53"/>
  <c r="AZ107" i="53"/>
  <c r="BA107" i="53"/>
  <c r="BB107" i="53"/>
  <c r="BC107" i="53"/>
  <c r="BD107" i="53"/>
  <c r="BE107" i="53"/>
  <c r="BF107" i="53"/>
  <c r="BG107" i="53"/>
  <c r="BH107" i="53"/>
  <c r="BI107" i="53"/>
  <c r="BJ107" i="53"/>
  <c r="BK107" i="53"/>
  <c r="BL107" i="53"/>
  <c r="BM107" i="53"/>
  <c r="BN107" i="53"/>
  <c r="BO107" i="53"/>
  <c r="BP107" i="53"/>
  <c r="BQ107" i="53"/>
  <c r="BR107" i="53"/>
  <c r="BS107" i="53"/>
  <c r="BT107" i="53"/>
  <c r="BU107" i="53"/>
  <c r="BV107" i="53"/>
  <c r="BW107" i="53"/>
  <c r="BX107" i="53"/>
  <c r="BY107" i="53"/>
  <c r="BZ107" i="53"/>
  <c r="CA107" i="53"/>
  <c r="CB107" i="53"/>
  <c r="CC107" i="53"/>
  <c r="CD107" i="53"/>
  <c r="CE107" i="53"/>
  <c r="CF107" i="53"/>
  <c r="CG107" i="53"/>
  <c r="CH107" i="53"/>
  <c r="CI107" i="53"/>
  <c r="CJ107" i="53"/>
  <c r="CK107" i="53"/>
  <c r="CL107" i="53"/>
  <c r="CM107" i="53"/>
  <c r="CN107" i="53"/>
  <c r="CO107" i="53"/>
  <c r="CP107" i="53"/>
  <c r="CQ107" i="53"/>
  <c r="CR107" i="53"/>
  <c r="CS107" i="53"/>
  <c r="CT107" i="53"/>
  <c r="CU107" i="53"/>
  <c r="CV107" i="53"/>
  <c r="CW107" i="53"/>
  <c r="CX107" i="53"/>
  <c r="CY107" i="53"/>
  <c r="CZ107" i="53"/>
  <c r="DA107" i="53"/>
  <c r="DB107" i="53"/>
  <c r="DC107" i="53"/>
  <c r="DD107" i="53"/>
  <c r="DE107" i="53"/>
  <c r="DF107" i="53"/>
  <c r="DG107" i="53"/>
  <c r="DH107" i="53"/>
  <c r="DI107" i="53"/>
  <c r="DJ107" i="53"/>
  <c r="DK107" i="53"/>
  <c r="DL107" i="53"/>
  <c r="DM107" i="53"/>
  <c r="DN107" i="53"/>
  <c r="DO107" i="53"/>
  <c r="DP107" i="53"/>
  <c r="DQ107" i="53"/>
  <c r="DR107" i="53"/>
  <c r="DS107" i="53"/>
  <c r="DT107" i="53"/>
  <c r="DU107" i="53"/>
  <c r="DV107" i="53"/>
  <c r="DW107" i="53"/>
  <c r="DX107" i="53"/>
  <c r="DY107" i="53"/>
  <c r="DZ107" i="53"/>
  <c r="EA107" i="53"/>
  <c r="EB107" i="53"/>
  <c r="EC107" i="53"/>
  <c r="ED107" i="53"/>
  <c r="EE107" i="53"/>
  <c r="EF107" i="53"/>
  <c r="EG107" i="53"/>
  <c r="EH107" i="53"/>
  <c r="EI107" i="53"/>
  <c r="EJ107" i="53"/>
  <c r="EK107" i="53"/>
  <c r="EL107" i="53"/>
  <c r="EM107" i="53"/>
  <c r="EN107" i="53"/>
  <c r="EO107" i="53"/>
  <c r="EP107" i="53"/>
  <c r="EQ107" i="53"/>
  <c r="ER107" i="53"/>
  <c r="ES107" i="53"/>
  <c r="ET107" i="53"/>
  <c r="EU107" i="53"/>
  <c r="EV107" i="53"/>
  <c r="EW107" i="53"/>
  <c r="EX107" i="53"/>
  <c r="EY107" i="53"/>
  <c r="EZ107" i="53"/>
  <c r="FA107" i="53"/>
  <c r="FB107" i="53"/>
  <c r="FC107" i="53"/>
  <c r="FD107" i="53"/>
  <c r="FE107" i="53"/>
  <c r="FF107" i="53"/>
  <c r="FG107" i="53"/>
  <c r="FH107" i="53"/>
  <c r="FI107" i="53"/>
  <c r="FJ107" i="53"/>
  <c r="FK107" i="53"/>
  <c r="FL107" i="53"/>
  <c r="FM107" i="53"/>
  <c r="FN107" i="53"/>
  <c r="FO107" i="53"/>
  <c r="FP107" i="53"/>
  <c r="FQ107" i="53"/>
  <c r="FR107" i="53"/>
  <c r="FS107" i="53"/>
  <c r="FT107" i="53"/>
  <c r="FU107" i="53"/>
  <c r="GA119" i="53" s="1"/>
  <c r="FV107" i="53"/>
  <c r="GB119" i="53" s="1"/>
  <c r="FW107" i="53"/>
  <c r="FX107" i="53"/>
  <c r="FY107" i="53"/>
  <c r="GE119" i="53" s="1"/>
  <c r="FZ107" i="53"/>
  <c r="GA107" i="53"/>
  <c r="GB107" i="53"/>
  <c r="GC107" i="53"/>
  <c r="GD107" i="53"/>
  <c r="GE107" i="53"/>
  <c r="GF107" i="53"/>
  <c r="GG107" i="53"/>
  <c r="GH107" i="53"/>
  <c r="GI107" i="53"/>
  <c r="GJ107" i="53"/>
  <c r="GK107" i="53"/>
  <c r="GQ119" i="53" s="1"/>
  <c r="GL107" i="53"/>
  <c r="GR119" i="53" s="1"/>
  <c r="HM131" i="53" s="1"/>
  <c r="GM107" i="53"/>
  <c r="GN107" i="53"/>
  <c r="GO107" i="53"/>
  <c r="GU119" i="53" s="1"/>
  <c r="GP107" i="53"/>
  <c r="GQ107" i="53"/>
  <c r="GR107" i="53"/>
  <c r="GS107" i="53"/>
  <c r="GT107" i="53"/>
  <c r="GU107" i="53"/>
  <c r="GV107" i="53"/>
  <c r="GW107" i="53"/>
  <c r="GX107" i="53"/>
  <c r="GY107" i="53"/>
  <c r="GZ107" i="53"/>
  <c r="HA107" i="53"/>
  <c r="HG119" i="53" s="1"/>
  <c r="HB107" i="53"/>
  <c r="HH119" i="53" s="1"/>
  <c r="HC107" i="53"/>
  <c r="HD107" i="53"/>
  <c r="HE107" i="53"/>
  <c r="HF107" i="53"/>
  <c r="HG107" i="53"/>
  <c r="HH107" i="53"/>
  <c r="HI107" i="53"/>
  <c r="HJ107" i="53"/>
  <c r="HK107" i="53"/>
  <c r="HL107" i="53"/>
  <c r="HM107" i="53"/>
  <c r="HS119" i="53" s="1"/>
  <c r="HN107" i="53"/>
  <c r="HT119" i="53" s="1"/>
  <c r="HQ131" i="53" s="1"/>
  <c r="HO107" i="53"/>
  <c r="HP107" i="53"/>
  <c r="HV119" i="53" s="1"/>
  <c r="HQ107" i="53"/>
  <c r="HR107" i="53"/>
  <c r="HS107" i="53"/>
  <c r="HT107" i="53"/>
  <c r="HU107" i="53"/>
  <c r="HV107" i="53"/>
  <c r="HW107" i="53"/>
  <c r="E108" i="53"/>
  <c r="F108" i="53"/>
  <c r="G108" i="53"/>
  <c r="H108" i="53"/>
  <c r="I108" i="53"/>
  <c r="J108" i="53"/>
  <c r="K108" i="53"/>
  <c r="L108" i="53"/>
  <c r="M108" i="53"/>
  <c r="N108" i="53"/>
  <c r="O108" i="53"/>
  <c r="P108" i="53"/>
  <c r="Q108" i="53"/>
  <c r="R108" i="53"/>
  <c r="S108" i="53"/>
  <c r="T108" i="53"/>
  <c r="U108" i="53"/>
  <c r="V108" i="53"/>
  <c r="W108" i="53"/>
  <c r="X108" i="53"/>
  <c r="Y108" i="53"/>
  <c r="Z108" i="53"/>
  <c r="AA108" i="53"/>
  <c r="AB108" i="53"/>
  <c r="AC108" i="53"/>
  <c r="AD108" i="53"/>
  <c r="AE108" i="53"/>
  <c r="AF108" i="53"/>
  <c r="AG108" i="53"/>
  <c r="AH108" i="53"/>
  <c r="AI108" i="53"/>
  <c r="AJ108" i="53"/>
  <c r="AK108" i="53"/>
  <c r="AL108" i="53"/>
  <c r="AM108" i="53"/>
  <c r="AN108" i="53"/>
  <c r="AO108" i="53"/>
  <c r="AP108" i="53"/>
  <c r="AQ108" i="53"/>
  <c r="AR108" i="53"/>
  <c r="AS108" i="53"/>
  <c r="AT108" i="53"/>
  <c r="AU108" i="53"/>
  <c r="AV108" i="53"/>
  <c r="AW108" i="53"/>
  <c r="AX108" i="53"/>
  <c r="AY108" i="53"/>
  <c r="AZ108" i="53"/>
  <c r="BA108" i="53"/>
  <c r="BB108" i="53"/>
  <c r="BC108" i="53"/>
  <c r="BD108" i="53"/>
  <c r="BE108" i="53"/>
  <c r="BF108" i="53"/>
  <c r="BG108" i="53"/>
  <c r="BH108" i="53"/>
  <c r="BI108" i="53"/>
  <c r="BJ108" i="53"/>
  <c r="BK108" i="53"/>
  <c r="BL108" i="53"/>
  <c r="BM108" i="53"/>
  <c r="BN108" i="53"/>
  <c r="BO108" i="53"/>
  <c r="BP108" i="53"/>
  <c r="BQ108" i="53"/>
  <c r="BR108" i="53"/>
  <c r="BS108" i="53"/>
  <c r="BT108" i="53"/>
  <c r="BU108" i="53"/>
  <c r="BV108" i="53"/>
  <c r="BW108" i="53"/>
  <c r="BX108" i="53"/>
  <c r="BY108" i="53"/>
  <c r="BZ108" i="53"/>
  <c r="CA108" i="53"/>
  <c r="CB108" i="53"/>
  <c r="CC108" i="53"/>
  <c r="CD108" i="53"/>
  <c r="CE108" i="53"/>
  <c r="CF108" i="53"/>
  <c r="CG108" i="53"/>
  <c r="CH108" i="53"/>
  <c r="CI108" i="53"/>
  <c r="CJ108" i="53"/>
  <c r="CK108" i="53"/>
  <c r="CL108" i="53"/>
  <c r="CM108" i="53"/>
  <c r="CN108" i="53"/>
  <c r="CO108" i="53"/>
  <c r="CP108" i="53"/>
  <c r="CQ108" i="53"/>
  <c r="CR108" i="53"/>
  <c r="CS108" i="53"/>
  <c r="CT108" i="53"/>
  <c r="CU108" i="53"/>
  <c r="CV108" i="53"/>
  <c r="CW108" i="53"/>
  <c r="CX108" i="53"/>
  <c r="CY108" i="53"/>
  <c r="CZ108" i="53"/>
  <c r="DA108" i="53"/>
  <c r="DB108" i="53"/>
  <c r="DC108" i="53"/>
  <c r="DD108" i="53"/>
  <c r="DE108" i="53"/>
  <c r="DF108" i="53"/>
  <c r="DG108" i="53"/>
  <c r="DH108" i="53"/>
  <c r="DI108" i="53"/>
  <c r="DJ108" i="53"/>
  <c r="DK108" i="53"/>
  <c r="DL108" i="53"/>
  <c r="DM108" i="53"/>
  <c r="DN108" i="53"/>
  <c r="DO108" i="53"/>
  <c r="DP108" i="53"/>
  <c r="DQ108" i="53"/>
  <c r="DR108" i="53"/>
  <c r="DS108" i="53"/>
  <c r="DT108" i="53"/>
  <c r="DU108" i="53"/>
  <c r="DV108" i="53"/>
  <c r="DW108" i="53"/>
  <c r="DX108" i="53"/>
  <c r="DY108" i="53"/>
  <c r="DZ108" i="53"/>
  <c r="EA108" i="53"/>
  <c r="EB108" i="53"/>
  <c r="EC108" i="53"/>
  <c r="ED108" i="53"/>
  <c r="EE108" i="53"/>
  <c r="EF108" i="53"/>
  <c r="EG108" i="53"/>
  <c r="EH108" i="53"/>
  <c r="EI108" i="53"/>
  <c r="EJ108" i="53"/>
  <c r="EK108" i="53"/>
  <c r="EL108" i="53"/>
  <c r="EM108" i="53"/>
  <c r="EN108" i="53"/>
  <c r="EO108" i="53"/>
  <c r="EP108" i="53"/>
  <c r="EQ108" i="53"/>
  <c r="ER108" i="53"/>
  <c r="ES108" i="53"/>
  <c r="ET108" i="53"/>
  <c r="EU108" i="53"/>
  <c r="EV108" i="53"/>
  <c r="EW108" i="53"/>
  <c r="EX108" i="53"/>
  <c r="EY108" i="53"/>
  <c r="EZ108" i="53"/>
  <c r="FA108" i="53"/>
  <c r="FB108" i="53"/>
  <c r="FC108" i="53"/>
  <c r="FD108" i="53"/>
  <c r="FE108" i="53"/>
  <c r="FF108" i="53"/>
  <c r="FG108" i="53"/>
  <c r="FH108" i="53"/>
  <c r="FI108" i="53"/>
  <c r="FJ108" i="53"/>
  <c r="FK108" i="53"/>
  <c r="FL108" i="53"/>
  <c r="FM108" i="53"/>
  <c r="FN108" i="53"/>
  <c r="FO108" i="53"/>
  <c r="FP108" i="53"/>
  <c r="FQ108" i="53"/>
  <c r="FR108" i="53"/>
  <c r="FX120" i="53" s="1"/>
  <c r="FS108" i="53"/>
  <c r="FT108" i="53"/>
  <c r="FU108" i="53"/>
  <c r="GA120" i="53" s="1"/>
  <c r="FV108" i="53"/>
  <c r="GB120" i="53" s="1"/>
  <c r="FW108" i="53"/>
  <c r="FX108" i="53"/>
  <c r="FY108" i="53"/>
  <c r="FZ108" i="53"/>
  <c r="GA108" i="53"/>
  <c r="GB108" i="53"/>
  <c r="GC108" i="53"/>
  <c r="GD108" i="53"/>
  <c r="GE108" i="53"/>
  <c r="GF108" i="53"/>
  <c r="GG108" i="53"/>
  <c r="GH108" i="53"/>
  <c r="GN120" i="53" s="1"/>
  <c r="GI108" i="53"/>
  <c r="GJ108" i="53"/>
  <c r="GK108" i="53"/>
  <c r="GQ120" i="53" s="1"/>
  <c r="GL108" i="53"/>
  <c r="GR120" i="53" s="1"/>
  <c r="HM132" i="53" s="1"/>
  <c r="GM108" i="53"/>
  <c r="GN108" i="53"/>
  <c r="GO108" i="53"/>
  <c r="GP108" i="53"/>
  <c r="GQ108" i="53"/>
  <c r="GR108" i="53"/>
  <c r="GS108" i="53"/>
  <c r="GT108" i="53"/>
  <c r="GU108" i="53"/>
  <c r="GV108" i="53"/>
  <c r="GW108" i="53"/>
  <c r="GX108" i="53"/>
  <c r="HD120" i="53" s="1"/>
  <c r="GY108" i="53"/>
  <c r="GZ108" i="53"/>
  <c r="HA108" i="53"/>
  <c r="HG120" i="53" s="1"/>
  <c r="HB108" i="53"/>
  <c r="HH120" i="53" s="1"/>
  <c r="HC108" i="53"/>
  <c r="HD108" i="53"/>
  <c r="HE108" i="53"/>
  <c r="HF108" i="53"/>
  <c r="HG108" i="53"/>
  <c r="HH108" i="53"/>
  <c r="HI108" i="53"/>
  <c r="HJ108" i="53"/>
  <c r="HK108" i="53"/>
  <c r="HL108" i="53"/>
  <c r="HM108" i="53"/>
  <c r="HN108" i="53"/>
  <c r="HT120" i="53" s="1"/>
  <c r="HQ132" i="53" s="1"/>
  <c r="HO108" i="53"/>
  <c r="HP108" i="53"/>
  <c r="HQ108" i="53"/>
  <c r="HV120" i="53" s="1"/>
  <c r="HR108" i="53"/>
  <c r="HS108" i="53"/>
  <c r="HT108" i="53"/>
  <c r="HU108" i="53"/>
  <c r="HV108" i="53"/>
  <c r="HW108" i="53"/>
  <c r="E109" i="53"/>
  <c r="F109" i="53"/>
  <c r="G109" i="53"/>
  <c r="H109" i="53"/>
  <c r="I109" i="53"/>
  <c r="J109" i="53"/>
  <c r="K109" i="53"/>
  <c r="L109" i="53"/>
  <c r="M109" i="53"/>
  <c r="N109" i="53"/>
  <c r="O109" i="53"/>
  <c r="P109" i="53"/>
  <c r="Q109" i="53"/>
  <c r="R109" i="53"/>
  <c r="S109" i="53"/>
  <c r="T109" i="53"/>
  <c r="U109" i="53"/>
  <c r="V109" i="53"/>
  <c r="W109" i="53"/>
  <c r="X109" i="53"/>
  <c r="Y109" i="53"/>
  <c r="Z109" i="53"/>
  <c r="AA109" i="53"/>
  <c r="AB109" i="53"/>
  <c r="AC109" i="53"/>
  <c r="AD109" i="53"/>
  <c r="AE109" i="53"/>
  <c r="AF109" i="53"/>
  <c r="AG109" i="53"/>
  <c r="AH109" i="53"/>
  <c r="AI109" i="53"/>
  <c r="AJ109" i="53"/>
  <c r="AK109" i="53"/>
  <c r="AL109" i="53"/>
  <c r="AM109" i="53"/>
  <c r="AN109" i="53"/>
  <c r="AO109" i="53"/>
  <c r="AP109" i="53"/>
  <c r="AQ109" i="53"/>
  <c r="AR109" i="53"/>
  <c r="AS109" i="53"/>
  <c r="AT109" i="53"/>
  <c r="AU109" i="53"/>
  <c r="AV109" i="53"/>
  <c r="AW109" i="53"/>
  <c r="AX109" i="53"/>
  <c r="AY109" i="53"/>
  <c r="AZ109" i="53"/>
  <c r="BA109" i="53"/>
  <c r="BB109" i="53"/>
  <c r="BC109" i="53"/>
  <c r="BD109" i="53"/>
  <c r="BE109" i="53"/>
  <c r="BF109" i="53"/>
  <c r="BG109" i="53"/>
  <c r="BH109" i="53"/>
  <c r="BI109" i="53"/>
  <c r="BJ109" i="53"/>
  <c r="BK109" i="53"/>
  <c r="BL109" i="53"/>
  <c r="BM109" i="53"/>
  <c r="BN109" i="53"/>
  <c r="BO109" i="53"/>
  <c r="BP109" i="53"/>
  <c r="BQ109" i="53"/>
  <c r="BR109" i="53"/>
  <c r="BS109" i="53"/>
  <c r="BT109" i="53"/>
  <c r="BU109" i="53"/>
  <c r="BV109" i="53"/>
  <c r="BW109" i="53"/>
  <c r="BX109" i="53"/>
  <c r="BY109" i="53"/>
  <c r="BZ109" i="53"/>
  <c r="CA109" i="53"/>
  <c r="CB109" i="53"/>
  <c r="CC109" i="53"/>
  <c r="CD109" i="53"/>
  <c r="CE109" i="53"/>
  <c r="CF109" i="53"/>
  <c r="CG109" i="53"/>
  <c r="CH109" i="53"/>
  <c r="CI109" i="53"/>
  <c r="CJ109" i="53"/>
  <c r="CK109" i="53"/>
  <c r="CL109" i="53"/>
  <c r="CM109" i="53"/>
  <c r="CN109" i="53"/>
  <c r="CO109" i="53"/>
  <c r="CP109" i="53"/>
  <c r="CQ109" i="53"/>
  <c r="CR109" i="53"/>
  <c r="CS109" i="53"/>
  <c r="CT109" i="53"/>
  <c r="CU109" i="53"/>
  <c r="CV109" i="53"/>
  <c r="CW109" i="53"/>
  <c r="CX109" i="53"/>
  <c r="CY109" i="53"/>
  <c r="CZ109" i="53"/>
  <c r="DA109" i="53"/>
  <c r="DB109" i="53"/>
  <c r="DC109" i="53"/>
  <c r="DD109" i="53"/>
  <c r="DE109" i="53"/>
  <c r="DF109" i="53"/>
  <c r="DG109" i="53"/>
  <c r="DH109" i="53"/>
  <c r="DI109" i="53"/>
  <c r="DJ109" i="53"/>
  <c r="DK109" i="53"/>
  <c r="DL109" i="53"/>
  <c r="DM109" i="53"/>
  <c r="DN109" i="53"/>
  <c r="DO109" i="53"/>
  <c r="DP109" i="53"/>
  <c r="DQ109" i="53"/>
  <c r="DR109" i="53"/>
  <c r="DS109" i="53"/>
  <c r="DT109" i="53"/>
  <c r="DU109" i="53"/>
  <c r="DV109" i="53"/>
  <c r="DW109" i="53"/>
  <c r="DX109" i="53"/>
  <c r="DY109" i="53"/>
  <c r="DZ109" i="53"/>
  <c r="EA109" i="53"/>
  <c r="EB109" i="53"/>
  <c r="EC109" i="53"/>
  <c r="ED109" i="53"/>
  <c r="EE109" i="53"/>
  <c r="EF109" i="53"/>
  <c r="EG109" i="53"/>
  <c r="EH109" i="53"/>
  <c r="EI109" i="53"/>
  <c r="EJ109" i="53"/>
  <c r="EK109" i="53"/>
  <c r="EL109" i="53"/>
  <c r="EM109" i="53"/>
  <c r="EN109" i="53"/>
  <c r="EO109" i="53"/>
  <c r="EP109" i="53"/>
  <c r="EQ109" i="53"/>
  <c r="ER109" i="53"/>
  <c r="ES109" i="53"/>
  <c r="ET109" i="53"/>
  <c r="EU109" i="53"/>
  <c r="EV109" i="53"/>
  <c r="EW109" i="53"/>
  <c r="EX109" i="53"/>
  <c r="EY109" i="53"/>
  <c r="EZ109" i="53"/>
  <c r="FA109" i="53"/>
  <c r="FB109" i="53"/>
  <c r="FC109" i="53"/>
  <c r="FD109" i="53"/>
  <c r="FE109" i="53"/>
  <c r="FF109" i="53"/>
  <c r="FG109" i="53"/>
  <c r="FH109" i="53"/>
  <c r="FI109" i="53"/>
  <c r="FJ109" i="53"/>
  <c r="FK109" i="53"/>
  <c r="FL109" i="53"/>
  <c r="FM109" i="53"/>
  <c r="FN109" i="53"/>
  <c r="FO109" i="53"/>
  <c r="FP109" i="53"/>
  <c r="FQ109" i="53"/>
  <c r="FR109" i="53"/>
  <c r="FS109" i="53"/>
  <c r="FY121" i="53" s="1"/>
  <c r="FT109" i="53"/>
  <c r="FU109" i="53"/>
  <c r="FV109" i="53"/>
  <c r="FW109" i="53"/>
  <c r="FX109" i="53"/>
  <c r="FY109" i="53"/>
  <c r="FZ109" i="53"/>
  <c r="GA109" i="53"/>
  <c r="GB109" i="53"/>
  <c r="GC109" i="53"/>
  <c r="GD109" i="53"/>
  <c r="GJ121" i="53" s="1"/>
  <c r="GE109" i="53"/>
  <c r="GK121" i="53" s="1"/>
  <c r="HL133" i="53" s="1"/>
  <c r="GF109" i="53"/>
  <c r="GL121" i="53" s="1"/>
  <c r="GG109" i="53"/>
  <c r="GM121" i="53" s="1"/>
  <c r="GH109" i="53"/>
  <c r="GI109" i="53"/>
  <c r="GO121" i="53" s="1"/>
  <c r="GJ109" i="53"/>
  <c r="GK109" i="53"/>
  <c r="GL109" i="53"/>
  <c r="GM109" i="53"/>
  <c r="GN109" i="53"/>
  <c r="GT121" i="53" s="1"/>
  <c r="GO109" i="53"/>
  <c r="GP109" i="53"/>
  <c r="GQ109" i="53"/>
  <c r="GR109" i="53"/>
  <c r="GS109" i="53"/>
  <c r="GT109" i="53"/>
  <c r="GZ121" i="53" s="1"/>
  <c r="GU109" i="53"/>
  <c r="HA121" i="53" s="1"/>
  <c r="GV109" i="53"/>
  <c r="HB121" i="53" s="1"/>
  <c r="GW109" i="53"/>
  <c r="GX109" i="53"/>
  <c r="GY109" i="53"/>
  <c r="HE121" i="53" s="1"/>
  <c r="GZ109" i="53"/>
  <c r="HA109" i="53"/>
  <c r="HB109" i="53"/>
  <c r="HC109" i="53"/>
  <c r="HD109" i="53"/>
  <c r="HJ121" i="53" s="1"/>
  <c r="HE109" i="53"/>
  <c r="HF109" i="53"/>
  <c r="HG109" i="53"/>
  <c r="HH109" i="53"/>
  <c r="HI109" i="53"/>
  <c r="HJ109" i="53"/>
  <c r="HP121" i="53" s="1"/>
  <c r="HK109" i="53"/>
  <c r="HQ121" i="53" s="1"/>
  <c r="HL109" i="53"/>
  <c r="HM109" i="53"/>
  <c r="HN109" i="53"/>
  <c r="HO109" i="53"/>
  <c r="HP109" i="53"/>
  <c r="HV121" i="53" s="1"/>
  <c r="HQ109" i="53"/>
  <c r="HW121" i="53" s="1"/>
  <c r="HR109" i="53"/>
  <c r="HS109" i="53"/>
  <c r="HT109" i="53"/>
  <c r="HU109" i="53"/>
  <c r="HV109" i="53"/>
  <c r="HW109" i="53"/>
  <c r="E110" i="53"/>
  <c r="F110" i="53"/>
  <c r="G110" i="53"/>
  <c r="H110" i="53"/>
  <c r="I110" i="53"/>
  <c r="J110" i="53"/>
  <c r="K110" i="53"/>
  <c r="L110" i="53"/>
  <c r="M110" i="53"/>
  <c r="N110" i="53"/>
  <c r="O110" i="53"/>
  <c r="P110" i="53"/>
  <c r="Q110" i="53"/>
  <c r="R110" i="53"/>
  <c r="S110" i="53"/>
  <c r="T110" i="53"/>
  <c r="U110" i="53"/>
  <c r="V110" i="53"/>
  <c r="W110" i="53"/>
  <c r="X110" i="53"/>
  <c r="Y110" i="53"/>
  <c r="Z110" i="53"/>
  <c r="AA110" i="53"/>
  <c r="AB110" i="53"/>
  <c r="AC110" i="53"/>
  <c r="AD110" i="53"/>
  <c r="AE110" i="53"/>
  <c r="AF110" i="53"/>
  <c r="AG110" i="53"/>
  <c r="AH110" i="53"/>
  <c r="AI110" i="53"/>
  <c r="AJ110" i="53"/>
  <c r="AK110" i="53"/>
  <c r="AL110" i="53"/>
  <c r="AM110" i="53"/>
  <c r="AN110" i="53"/>
  <c r="AO110" i="53"/>
  <c r="AP110" i="53"/>
  <c r="AQ110" i="53"/>
  <c r="AR110" i="53"/>
  <c r="AS110" i="53"/>
  <c r="AT110" i="53"/>
  <c r="AU110" i="53"/>
  <c r="AV110" i="53"/>
  <c r="AW110" i="53"/>
  <c r="AX110" i="53"/>
  <c r="AY110" i="53"/>
  <c r="AZ110" i="53"/>
  <c r="BA110" i="53"/>
  <c r="BB110" i="53"/>
  <c r="BC110" i="53"/>
  <c r="BD110" i="53"/>
  <c r="BE110" i="53"/>
  <c r="BF110" i="53"/>
  <c r="BG110" i="53"/>
  <c r="BH110" i="53"/>
  <c r="BI110" i="53"/>
  <c r="BJ110" i="53"/>
  <c r="BK110" i="53"/>
  <c r="BL110" i="53"/>
  <c r="BM110" i="53"/>
  <c r="BN110" i="53"/>
  <c r="BO110" i="53"/>
  <c r="BP110" i="53"/>
  <c r="BQ110" i="53"/>
  <c r="BR110" i="53"/>
  <c r="BS110" i="53"/>
  <c r="BT110" i="53"/>
  <c r="BU110" i="53"/>
  <c r="BV110" i="53"/>
  <c r="BW110" i="53"/>
  <c r="BX110" i="53"/>
  <c r="BY110" i="53"/>
  <c r="BZ110" i="53"/>
  <c r="CA110" i="53"/>
  <c r="CB110" i="53"/>
  <c r="CC110" i="53"/>
  <c r="CD110" i="53"/>
  <c r="CE110" i="53"/>
  <c r="CF110" i="53"/>
  <c r="CG110" i="53"/>
  <c r="CH110" i="53"/>
  <c r="CI110" i="53"/>
  <c r="CJ110" i="53"/>
  <c r="CK110" i="53"/>
  <c r="CL110" i="53"/>
  <c r="CM110" i="53"/>
  <c r="CN110" i="53"/>
  <c r="CO110" i="53"/>
  <c r="CP110" i="53"/>
  <c r="CQ110" i="53"/>
  <c r="CR110" i="53"/>
  <c r="CS110" i="53"/>
  <c r="CT110" i="53"/>
  <c r="CU110" i="53"/>
  <c r="CV110" i="53"/>
  <c r="CW110" i="53"/>
  <c r="CX110" i="53"/>
  <c r="CY110" i="53"/>
  <c r="CZ110" i="53"/>
  <c r="DA110" i="53"/>
  <c r="DB110" i="53"/>
  <c r="DC110" i="53"/>
  <c r="DD110" i="53"/>
  <c r="DE110" i="53"/>
  <c r="DF110" i="53"/>
  <c r="DG110" i="53"/>
  <c r="DH110" i="53"/>
  <c r="DI110" i="53"/>
  <c r="DJ110" i="53"/>
  <c r="DK110" i="53"/>
  <c r="DL110" i="53"/>
  <c r="DM110" i="53"/>
  <c r="DN110" i="53"/>
  <c r="DO110" i="53"/>
  <c r="DP110" i="53"/>
  <c r="DQ110" i="53"/>
  <c r="DR110" i="53"/>
  <c r="DS110" i="53"/>
  <c r="DT110" i="53"/>
  <c r="DU110" i="53"/>
  <c r="DV110" i="53"/>
  <c r="DW110" i="53"/>
  <c r="DX110" i="53"/>
  <c r="DY110" i="53"/>
  <c r="DZ110" i="53"/>
  <c r="EA110" i="53"/>
  <c r="EB110" i="53"/>
  <c r="EC110" i="53"/>
  <c r="ED110" i="53"/>
  <c r="EE110" i="53"/>
  <c r="EF110" i="53"/>
  <c r="EG110" i="53"/>
  <c r="EH110" i="53"/>
  <c r="EI110" i="53"/>
  <c r="EJ110" i="53"/>
  <c r="EK110" i="53"/>
  <c r="EL110" i="53"/>
  <c r="EM110" i="53"/>
  <c r="EN110" i="53"/>
  <c r="EO110" i="53"/>
  <c r="EP110" i="53"/>
  <c r="EQ110" i="53"/>
  <c r="ER110" i="53"/>
  <c r="ES110" i="53"/>
  <c r="ET110" i="53"/>
  <c r="EU110" i="53"/>
  <c r="EV110" i="53"/>
  <c r="EW110" i="53"/>
  <c r="EX110" i="53"/>
  <c r="EY110" i="53"/>
  <c r="EZ110" i="53"/>
  <c r="FA110" i="53"/>
  <c r="FB110" i="53"/>
  <c r="FC110" i="53"/>
  <c r="FD110" i="53"/>
  <c r="FE110" i="53"/>
  <c r="FF110" i="53"/>
  <c r="FG110" i="53"/>
  <c r="FH110" i="53"/>
  <c r="FI110" i="53"/>
  <c r="FJ110" i="53"/>
  <c r="FK110" i="53"/>
  <c r="FL110" i="53"/>
  <c r="FM110" i="53"/>
  <c r="FN110" i="53"/>
  <c r="FO110" i="53"/>
  <c r="FP110" i="53"/>
  <c r="FQ110" i="53"/>
  <c r="FR110" i="53"/>
  <c r="FS110" i="53"/>
  <c r="FT110" i="53"/>
  <c r="FU110" i="53"/>
  <c r="FV110" i="53"/>
  <c r="FW110" i="53"/>
  <c r="FX110" i="53"/>
  <c r="FY110" i="53"/>
  <c r="FZ110" i="53"/>
  <c r="GF122" i="53" s="1"/>
  <c r="GA110" i="53"/>
  <c r="GB110" i="53"/>
  <c r="GH122" i="53" s="1"/>
  <c r="GC110" i="53"/>
  <c r="GI122" i="53" s="1"/>
  <c r="GD110" i="53"/>
  <c r="GE110" i="53"/>
  <c r="GF110" i="53"/>
  <c r="GL122" i="53" s="1"/>
  <c r="GG110" i="53"/>
  <c r="GH110" i="53"/>
  <c r="GI110" i="53"/>
  <c r="GJ110" i="53"/>
  <c r="GK110" i="53"/>
  <c r="GL110" i="53"/>
  <c r="GM110" i="53"/>
  <c r="GN110" i="53"/>
  <c r="GO110" i="53"/>
  <c r="GP110" i="53"/>
  <c r="GV122" i="53" s="1"/>
  <c r="GQ110" i="53"/>
  <c r="GR110" i="53"/>
  <c r="GX122" i="53" s="1"/>
  <c r="GS110" i="53"/>
  <c r="GY122" i="53" s="1"/>
  <c r="HN134" i="53" s="1"/>
  <c r="GT110" i="53"/>
  <c r="GU110" i="53"/>
  <c r="GV110" i="53"/>
  <c r="HB122" i="53" s="1"/>
  <c r="GW110" i="53"/>
  <c r="GX110" i="53"/>
  <c r="GY110" i="53"/>
  <c r="GZ110" i="53"/>
  <c r="HA110" i="53"/>
  <c r="HB110" i="53"/>
  <c r="HC110" i="53"/>
  <c r="HD110" i="53"/>
  <c r="HE110" i="53"/>
  <c r="HF110" i="53"/>
  <c r="HL122" i="53" s="1"/>
  <c r="HG110" i="53"/>
  <c r="HH110" i="53"/>
  <c r="HN122" i="53" s="1"/>
  <c r="HI110" i="53"/>
  <c r="HO122" i="53" s="1"/>
  <c r="HJ110" i="53"/>
  <c r="HK110" i="53"/>
  <c r="HL110" i="53"/>
  <c r="HR122" i="53" s="1"/>
  <c r="HM110" i="53"/>
  <c r="HN110" i="53"/>
  <c r="HO110" i="53"/>
  <c r="HU122" i="53" s="1"/>
  <c r="HP110" i="53"/>
  <c r="HQ110" i="53"/>
  <c r="HW122" i="53" s="1"/>
  <c r="HR110" i="53"/>
  <c r="HS110" i="53"/>
  <c r="HT110" i="53"/>
  <c r="HU110" i="53"/>
  <c r="HV110" i="53"/>
  <c r="HW110" i="53"/>
  <c r="E111" i="53"/>
  <c r="F111" i="53"/>
  <c r="G111" i="53"/>
  <c r="H111" i="53"/>
  <c r="I111" i="53"/>
  <c r="J111" i="53"/>
  <c r="K111" i="53"/>
  <c r="L111" i="53"/>
  <c r="M111" i="53"/>
  <c r="N111" i="53"/>
  <c r="O111" i="53"/>
  <c r="P111" i="53"/>
  <c r="Q111" i="53"/>
  <c r="R111" i="53"/>
  <c r="S111" i="53"/>
  <c r="T111" i="53"/>
  <c r="U111" i="53"/>
  <c r="V111" i="53"/>
  <c r="W111" i="53"/>
  <c r="X111" i="53"/>
  <c r="Y111" i="53"/>
  <c r="Z111" i="53"/>
  <c r="AA111" i="53"/>
  <c r="AB111" i="53"/>
  <c r="AC111" i="53"/>
  <c r="AD111" i="53"/>
  <c r="AE111" i="53"/>
  <c r="AF111" i="53"/>
  <c r="AG111" i="53"/>
  <c r="AH111" i="53"/>
  <c r="AI111" i="53"/>
  <c r="AJ111" i="53"/>
  <c r="AK111" i="53"/>
  <c r="AL111" i="53"/>
  <c r="AM111" i="53"/>
  <c r="AN111" i="53"/>
  <c r="AO111" i="53"/>
  <c r="AP111" i="53"/>
  <c r="AQ111" i="53"/>
  <c r="AR111" i="53"/>
  <c r="AS111" i="53"/>
  <c r="AT111" i="53"/>
  <c r="AU111" i="53"/>
  <c r="AV111" i="53"/>
  <c r="AW111" i="53"/>
  <c r="AX111" i="53"/>
  <c r="AY111" i="53"/>
  <c r="AZ111" i="53"/>
  <c r="BA111" i="53"/>
  <c r="BB111" i="53"/>
  <c r="BC111" i="53"/>
  <c r="BD111" i="53"/>
  <c r="BE111" i="53"/>
  <c r="BF111" i="53"/>
  <c r="BG111" i="53"/>
  <c r="BH111" i="53"/>
  <c r="BI111" i="53"/>
  <c r="BJ111" i="53"/>
  <c r="BK111" i="53"/>
  <c r="BL111" i="53"/>
  <c r="BM111" i="53"/>
  <c r="BN111" i="53"/>
  <c r="BO111" i="53"/>
  <c r="BP111" i="53"/>
  <c r="BQ111" i="53"/>
  <c r="BR111" i="53"/>
  <c r="BS111" i="53"/>
  <c r="BT111" i="53"/>
  <c r="BU111" i="53"/>
  <c r="BV111" i="53"/>
  <c r="BW111" i="53"/>
  <c r="BX111" i="53"/>
  <c r="BY111" i="53"/>
  <c r="BZ111" i="53"/>
  <c r="CA111" i="53"/>
  <c r="CB111" i="53"/>
  <c r="CC111" i="53"/>
  <c r="CD111" i="53"/>
  <c r="CE111" i="53"/>
  <c r="CF111" i="53"/>
  <c r="CG111" i="53"/>
  <c r="CH111" i="53"/>
  <c r="CI111" i="53"/>
  <c r="CJ111" i="53"/>
  <c r="CK111" i="53"/>
  <c r="CL111" i="53"/>
  <c r="CM111" i="53"/>
  <c r="CN111" i="53"/>
  <c r="CO111" i="53"/>
  <c r="CP111" i="53"/>
  <c r="CQ111" i="53"/>
  <c r="CR111" i="53"/>
  <c r="CS111" i="53"/>
  <c r="CT111" i="53"/>
  <c r="CU111" i="53"/>
  <c r="CV111" i="53"/>
  <c r="CW111" i="53"/>
  <c r="CX111" i="53"/>
  <c r="CY111" i="53"/>
  <c r="CZ111" i="53"/>
  <c r="DA111" i="53"/>
  <c r="DB111" i="53"/>
  <c r="DC111" i="53"/>
  <c r="DD111" i="53"/>
  <c r="DE111" i="53"/>
  <c r="DF111" i="53"/>
  <c r="DG111" i="53"/>
  <c r="DH111" i="53"/>
  <c r="DI111" i="53"/>
  <c r="DJ111" i="53"/>
  <c r="DK111" i="53"/>
  <c r="DL111" i="53"/>
  <c r="DM111" i="53"/>
  <c r="DN111" i="53"/>
  <c r="DO111" i="53"/>
  <c r="DP111" i="53"/>
  <c r="DQ111" i="53"/>
  <c r="DR111" i="53"/>
  <c r="DS111" i="53"/>
  <c r="DT111" i="53"/>
  <c r="DU111" i="53"/>
  <c r="DV111" i="53"/>
  <c r="DW111" i="53"/>
  <c r="DX111" i="53"/>
  <c r="DY111" i="53"/>
  <c r="DZ111" i="53"/>
  <c r="EA111" i="53"/>
  <c r="EB111" i="53"/>
  <c r="EC111" i="53"/>
  <c r="ED111" i="53"/>
  <c r="EE111" i="53"/>
  <c r="EF111" i="53"/>
  <c r="EG111" i="53"/>
  <c r="EH111" i="53"/>
  <c r="EI111" i="53"/>
  <c r="EJ111" i="53"/>
  <c r="EK111" i="53"/>
  <c r="EL111" i="53"/>
  <c r="EM111" i="53"/>
  <c r="EN111" i="53"/>
  <c r="EO111" i="53"/>
  <c r="EP111" i="53"/>
  <c r="EQ111" i="53"/>
  <c r="ER111" i="53"/>
  <c r="ES111" i="53"/>
  <c r="ET111" i="53"/>
  <c r="EU111" i="53"/>
  <c r="EV111" i="53"/>
  <c r="EW111" i="53"/>
  <c r="EX111" i="53"/>
  <c r="EY111" i="53"/>
  <c r="EZ111" i="53"/>
  <c r="FA111" i="53"/>
  <c r="FB111" i="53"/>
  <c r="FC111" i="53"/>
  <c r="FD111" i="53"/>
  <c r="FE111" i="53"/>
  <c r="FF111" i="53"/>
  <c r="FG111" i="53"/>
  <c r="FH111" i="53"/>
  <c r="FI111" i="53"/>
  <c r="FJ111" i="53"/>
  <c r="FK111" i="53"/>
  <c r="FL111" i="53"/>
  <c r="FM111" i="53"/>
  <c r="FN111" i="53"/>
  <c r="FO111" i="53"/>
  <c r="FP111" i="53"/>
  <c r="FQ111" i="53"/>
  <c r="FR111" i="53"/>
  <c r="FS111" i="53"/>
  <c r="FT111" i="53"/>
  <c r="FU111" i="53"/>
  <c r="FV111" i="53"/>
  <c r="GB123" i="53" s="1"/>
  <c r="FW111" i="53"/>
  <c r="FX111" i="53"/>
  <c r="FY111" i="53"/>
  <c r="GE123" i="53" s="1"/>
  <c r="FZ111" i="53"/>
  <c r="GA111" i="53"/>
  <c r="GB111" i="53"/>
  <c r="GC111" i="53"/>
  <c r="GI123" i="53" s="1"/>
  <c r="GD111" i="53"/>
  <c r="GE111" i="53"/>
  <c r="GF111" i="53"/>
  <c r="GG111" i="53"/>
  <c r="GH111" i="53"/>
  <c r="GI111" i="53"/>
  <c r="GJ111" i="53"/>
  <c r="GK111" i="53"/>
  <c r="GL111" i="53"/>
  <c r="GR123" i="53" s="1"/>
  <c r="HM135" i="53" s="1"/>
  <c r="GM111" i="53"/>
  <c r="GN111" i="53"/>
  <c r="GT123" i="53" s="1"/>
  <c r="GO111" i="53"/>
  <c r="GU123" i="53" s="1"/>
  <c r="GP111" i="53"/>
  <c r="GQ111" i="53"/>
  <c r="GR111" i="53"/>
  <c r="GS111" i="53"/>
  <c r="GY123" i="53" s="1"/>
  <c r="HN135" i="53" s="1"/>
  <c r="GT111" i="53"/>
  <c r="GU111" i="53"/>
  <c r="GV111" i="53"/>
  <c r="GW111" i="53"/>
  <c r="GX111" i="53"/>
  <c r="GY111" i="53"/>
  <c r="GZ111" i="53"/>
  <c r="HA111" i="53"/>
  <c r="HB111" i="53"/>
  <c r="HH123" i="53" s="1"/>
  <c r="HC111" i="53"/>
  <c r="HD111" i="53"/>
  <c r="HJ123" i="53" s="1"/>
  <c r="HE111" i="53"/>
  <c r="HK123" i="53" s="1"/>
  <c r="HF111" i="53"/>
  <c r="HG111" i="53"/>
  <c r="HH111" i="53"/>
  <c r="HI111" i="53"/>
  <c r="HO123" i="53" s="1"/>
  <c r="HJ111" i="53"/>
  <c r="HK111" i="53"/>
  <c r="HL111" i="53"/>
  <c r="HM111" i="53"/>
  <c r="HN111" i="53"/>
  <c r="HO111" i="53"/>
  <c r="HP111" i="53"/>
  <c r="HQ111" i="53"/>
  <c r="HW123" i="53" s="1"/>
  <c r="HR111" i="53"/>
  <c r="HS111" i="53"/>
  <c r="HT111" i="53"/>
  <c r="HU111" i="53"/>
  <c r="HV111" i="53"/>
  <c r="HW111" i="53"/>
  <c r="E112" i="53"/>
  <c r="F112" i="53"/>
  <c r="G112" i="53"/>
  <c r="H112" i="53"/>
  <c r="I112" i="53"/>
  <c r="J112" i="53"/>
  <c r="K112" i="53"/>
  <c r="L112" i="53"/>
  <c r="M112" i="53"/>
  <c r="N112" i="53"/>
  <c r="O112" i="53"/>
  <c r="P112" i="53"/>
  <c r="Q112" i="53"/>
  <c r="R112" i="53"/>
  <c r="S112" i="53"/>
  <c r="T112" i="53"/>
  <c r="U112" i="53"/>
  <c r="V112" i="53"/>
  <c r="W112" i="53"/>
  <c r="X112" i="53"/>
  <c r="Y112" i="53"/>
  <c r="Z112" i="53"/>
  <c r="AA112" i="53"/>
  <c r="AB112" i="53"/>
  <c r="AC112" i="53"/>
  <c r="AD112" i="53"/>
  <c r="AE112" i="53"/>
  <c r="AF112" i="53"/>
  <c r="AG112" i="53"/>
  <c r="AH112" i="53"/>
  <c r="AI112" i="53"/>
  <c r="AJ112" i="53"/>
  <c r="AK112" i="53"/>
  <c r="AL112" i="53"/>
  <c r="AM112" i="53"/>
  <c r="AN112" i="53"/>
  <c r="AO112" i="53"/>
  <c r="AP112" i="53"/>
  <c r="AQ112" i="53"/>
  <c r="AR112" i="53"/>
  <c r="AS112" i="53"/>
  <c r="AT112" i="53"/>
  <c r="AU112" i="53"/>
  <c r="AV112" i="53"/>
  <c r="AW112" i="53"/>
  <c r="AX112" i="53"/>
  <c r="AY112" i="53"/>
  <c r="AZ112" i="53"/>
  <c r="BA112" i="53"/>
  <c r="BB112" i="53"/>
  <c r="BC112" i="53"/>
  <c r="BD112" i="53"/>
  <c r="BE112" i="53"/>
  <c r="BF112" i="53"/>
  <c r="BG112" i="53"/>
  <c r="BH112" i="53"/>
  <c r="BI112" i="53"/>
  <c r="BJ112" i="53"/>
  <c r="BK112" i="53"/>
  <c r="BL112" i="53"/>
  <c r="BM112" i="53"/>
  <c r="BN112" i="53"/>
  <c r="BO112" i="53"/>
  <c r="BP112" i="53"/>
  <c r="BQ112" i="53"/>
  <c r="BR112" i="53"/>
  <c r="BS112" i="53"/>
  <c r="BT112" i="53"/>
  <c r="BU112" i="53"/>
  <c r="BV112" i="53"/>
  <c r="BW112" i="53"/>
  <c r="BX112" i="53"/>
  <c r="BY112" i="53"/>
  <c r="BZ112" i="53"/>
  <c r="CA112" i="53"/>
  <c r="CB112" i="53"/>
  <c r="CC112" i="53"/>
  <c r="CD112" i="53"/>
  <c r="CE112" i="53"/>
  <c r="CF112" i="53"/>
  <c r="CG112" i="53"/>
  <c r="CH112" i="53"/>
  <c r="CI112" i="53"/>
  <c r="CJ112" i="53"/>
  <c r="CK112" i="53"/>
  <c r="CL112" i="53"/>
  <c r="CM112" i="53"/>
  <c r="CN112" i="53"/>
  <c r="CO112" i="53"/>
  <c r="CP112" i="53"/>
  <c r="CQ112" i="53"/>
  <c r="CR112" i="53"/>
  <c r="CS112" i="53"/>
  <c r="CT112" i="53"/>
  <c r="CU112" i="53"/>
  <c r="CV112" i="53"/>
  <c r="CW112" i="53"/>
  <c r="CX112" i="53"/>
  <c r="CY112" i="53"/>
  <c r="CZ112" i="53"/>
  <c r="DA112" i="53"/>
  <c r="DB112" i="53"/>
  <c r="DC112" i="53"/>
  <c r="DD112" i="53"/>
  <c r="DE112" i="53"/>
  <c r="DF112" i="53"/>
  <c r="DG112" i="53"/>
  <c r="DH112" i="53"/>
  <c r="DI112" i="53"/>
  <c r="DJ112" i="53"/>
  <c r="DK112" i="53"/>
  <c r="DL112" i="53"/>
  <c r="DM112" i="53"/>
  <c r="DN112" i="53"/>
  <c r="DO112" i="53"/>
  <c r="DP112" i="53"/>
  <c r="DQ112" i="53"/>
  <c r="DR112" i="53"/>
  <c r="DS112" i="53"/>
  <c r="DT112" i="53"/>
  <c r="DU112" i="53"/>
  <c r="DV112" i="53"/>
  <c r="DW112" i="53"/>
  <c r="DX112" i="53"/>
  <c r="DY112" i="53"/>
  <c r="DZ112" i="53"/>
  <c r="EA112" i="53"/>
  <c r="EB112" i="53"/>
  <c r="EC112" i="53"/>
  <c r="ED112" i="53"/>
  <c r="EE112" i="53"/>
  <c r="EF112" i="53"/>
  <c r="EG112" i="53"/>
  <c r="EH112" i="53"/>
  <c r="EI112" i="53"/>
  <c r="EJ112" i="53"/>
  <c r="EK112" i="53"/>
  <c r="EL112" i="53"/>
  <c r="EM112" i="53"/>
  <c r="EN112" i="53"/>
  <c r="EO112" i="53"/>
  <c r="EP112" i="53"/>
  <c r="EQ112" i="53"/>
  <c r="ER112" i="53"/>
  <c r="ES112" i="53"/>
  <c r="ET112" i="53"/>
  <c r="EU112" i="53"/>
  <c r="EV112" i="53"/>
  <c r="EW112" i="53"/>
  <c r="EX112" i="53"/>
  <c r="EY112" i="53"/>
  <c r="EZ112" i="53"/>
  <c r="FA112" i="53"/>
  <c r="FB112" i="53"/>
  <c r="FC112" i="53"/>
  <c r="FD112" i="53"/>
  <c r="FE112" i="53"/>
  <c r="FF112" i="53"/>
  <c r="FG112" i="53"/>
  <c r="FH112" i="53"/>
  <c r="FI112" i="53"/>
  <c r="FJ112" i="53"/>
  <c r="FK112" i="53"/>
  <c r="FL112" i="53"/>
  <c r="FM112" i="53"/>
  <c r="FN112" i="53"/>
  <c r="FO112" i="53"/>
  <c r="FP112" i="53"/>
  <c r="FQ112" i="53"/>
  <c r="FR112" i="53"/>
  <c r="FX124" i="53" s="1"/>
  <c r="FS112" i="53"/>
  <c r="FT112" i="53"/>
  <c r="FZ124" i="53" s="1"/>
  <c r="FU112" i="53"/>
  <c r="GA124" i="53" s="1"/>
  <c r="FV112" i="53"/>
  <c r="GB124" i="53" s="1"/>
  <c r="FW112" i="53"/>
  <c r="FX112" i="53"/>
  <c r="FY112" i="53"/>
  <c r="FZ112" i="53"/>
  <c r="GF124" i="53" s="1"/>
  <c r="GA112" i="53"/>
  <c r="GB112" i="53"/>
  <c r="GC112" i="53"/>
  <c r="GD112" i="53"/>
  <c r="GE112" i="53"/>
  <c r="GF112" i="53"/>
  <c r="GG112" i="53"/>
  <c r="GH112" i="53"/>
  <c r="GN124" i="53" s="1"/>
  <c r="GI112" i="53"/>
  <c r="GJ112" i="53"/>
  <c r="GP124" i="53" s="1"/>
  <c r="GK112" i="53"/>
  <c r="GQ124" i="53" s="1"/>
  <c r="GL112" i="53"/>
  <c r="GR124" i="53" s="1"/>
  <c r="HM136" i="53" s="1"/>
  <c r="GM112" i="53"/>
  <c r="GN112" i="53"/>
  <c r="GO112" i="53"/>
  <c r="GP112" i="53"/>
  <c r="GV124" i="53" s="1"/>
  <c r="GQ112" i="53"/>
  <c r="GR112" i="53"/>
  <c r="GS112" i="53"/>
  <c r="GT112" i="53"/>
  <c r="GU112" i="53"/>
  <c r="GV112" i="53"/>
  <c r="GW112" i="53"/>
  <c r="GX112" i="53"/>
  <c r="HD124" i="53" s="1"/>
  <c r="GY112" i="53"/>
  <c r="GZ112" i="53"/>
  <c r="HA112" i="53"/>
  <c r="HG124" i="53" s="1"/>
  <c r="HB112" i="53"/>
  <c r="HH124" i="53" s="1"/>
  <c r="HC112" i="53"/>
  <c r="HD112" i="53"/>
  <c r="HE112" i="53"/>
  <c r="HF112" i="53"/>
  <c r="HL124" i="53" s="1"/>
  <c r="HG112" i="53"/>
  <c r="HH112" i="53"/>
  <c r="HI112" i="53"/>
  <c r="HJ112" i="53"/>
  <c r="HK112" i="53"/>
  <c r="HL112" i="53"/>
  <c r="HM112" i="53"/>
  <c r="HN112" i="53"/>
  <c r="HT124" i="53" s="1"/>
  <c r="HQ136" i="53" s="1"/>
  <c r="HO112" i="53"/>
  <c r="HU124" i="53" s="1"/>
  <c r="HP112" i="53"/>
  <c r="HQ112" i="53"/>
  <c r="HV124" i="53" s="1"/>
  <c r="HR112" i="53"/>
  <c r="HS112" i="53"/>
  <c r="HT112" i="53"/>
  <c r="HU112" i="53"/>
  <c r="HV112" i="53"/>
  <c r="HW112" i="53"/>
  <c r="E113" i="53"/>
  <c r="F113" i="53"/>
  <c r="G113" i="53"/>
  <c r="H113" i="53"/>
  <c r="I113" i="53"/>
  <c r="J113" i="53"/>
  <c r="K113" i="53"/>
  <c r="L113" i="53"/>
  <c r="M113" i="53"/>
  <c r="N113" i="53"/>
  <c r="O113" i="53"/>
  <c r="P113" i="53"/>
  <c r="Q113" i="53"/>
  <c r="R113" i="53"/>
  <c r="S113" i="53"/>
  <c r="T113" i="53"/>
  <c r="U113" i="53"/>
  <c r="V113" i="53"/>
  <c r="W113" i="53"/>
  <c r="X113" i="53"/>
  <c r="Y113" i="53"/>
  <c r="Z113" i="53"/>
  <c r="AA113" i="53"/>
  <c r="AB113" i="53"/>
  <c r="AC113" i="53"/>
  <c r="AD113" i="53"/>
  <c r="AE113" i="53"/>
  <c r="AF113" i="53"/>
  <c r="AG113" i="53"/>
  <c r="AH113" i="53"/>
  <c r="AI113" i="53"/>
  <c r="AJ113" i="53"/>
  <c r="AK113" i="53"/>
  <c r="AL113" i="53"/>
  <c r="AM113" i="53"/>
  <c r="AN113" i="53"/>
  <c r="AO113" i="53"/>
  <c r="AP113" i="53"/>
  <c r="AQ113" i="53"/>
  <c r="AR113" i="53"/>
  <c r="AS113" i="53"/>
  <c r="AT113" i="53"/>
  <c r="AU113" i="53"/>
  <c r="AV113" i="53"/>
  <c r="AW113" i="53"/>
  <c r="AX113" i="53"/>
  <c r="AY113" i="53"/>
  <c r="AZ113" i="53"/>
  <c r="BA113" i="53"/>
  <c r="BB113" i="53"/>
  <c r="BC113" i="53"/>
  <c r="BD113" i="53"/>
  <c r="BE113" i="53"/>
  <c r="BF113" i="53"/>
  <c r="BG113" i="53"/>
  <c r="BH113" i="53"/>
  <c r="BI113" i="53"/>
  <c r="BJ113" i="53"/>
  <c r="BK113" i="53"/>
  <c r="BL113" i="53"/>
  <c r="BM113" i="53"/>
  <c r="BN113" i="53"/>
  <c r="BO113" i="53"/>
  <c r="BP113" i="53"/>
  <c r="BQ113" i="53"/>
  <c r="BR113" i="53"/>
  <c r="BS113" i="53"/>
  <c r="BT113" i="53"/>
  <c r="BU113" i="53"/>
  <c r="BV113" i="53"/>
  <c r="BW113" i="53"/>
  <c r="BX113" i="53"/>
  <c r="BY113" i="53"/>
  <c r="BZ113" i="53"/>
  <c r="CA113" i="53"/>
  <c r="CB113" i="53"/>
  <c r="CC113" i="53"/>
  <c r="CD113" i="53"/>
  <c r="CE113" i="53"/>
  <c r="CF113" i="53"/>
  <c r="CG113" i="53"/>
  <c r="CH113" i="53"/>
  <c r="CI113" i="53"/>
  <c r="CJ113" i="53"/>
  <c r="CK113" i="53"/>
  <c r="CL113" i="53"/>
  <c r="CM113" i="53"/>
  <c r="CN113" i="53"/>
  <c r="CO113" i="53"/>
  <c r="CP113" i="53"/>
  <c r="CQ113" i="53"/>
  <c r="CR113" i="53"/>
  <c r="CS113" i="53"/>
  <c r="CT113" i="53"/>
  <c r="CU113" i="53"/>
  <c r="CV113" i="53"/>
  <c r="CW113" i="53"/>
  <c r="CX113" i="53"/>
  <c r="CY113" i="53"/>
  <c r="CZ113" i="53"/>
  <c r="DA113" i="53"/>
  <c r="DB113" i="53"/>
  <c r="DC113" i="53"/>
  <c r="DD113" i="53"/>
  <c r="DE113" i="53"/>
  <c r="DF113" i="53"/>
  <c r="DG113" i="53"/>
  <c r="DH113" i="53"/>
  <c r="DI113" i="53"/>
  <c r="DJ113" i="53"/>
  <c r="DK113" i="53"/>
  <c r="DL113" i="53"/>
  <c r="DM113" i="53"/>
  <c r="DN113" i="53"/>
  <c r="DO113" i="53"/>
  <c r="DP113" i="53"/>
  <c r="DQ113" i="53"/>
  <c r="DR113" i="53"/>
  <c r="DS113" i="53"/>
  <c r="DT113" i="53"/>
  <c r="DU113" i="53"/>
  <c r="DV113" i="53"/>
  <c r="DW113" i="53"/>
  <c r="DX113" i="53"/>
  <c r="DY113" i="53"/>
  <c r="DZ113" i="53"/>
  <c r="EA113" i="53"/>
  <c r="EB113" i="53"/>
  <c r="EC113" i="53"/>
  <c r="ED113" i="53"/>
  <c r="EE113" i="53"/>
  <c r="EF113" i="53"/>
  <c r="EG113" i="53"/>
  <c r="EH113" i="53"/>
  <c r="EI113" i="53"/>
  <c r="EJ113" i="53"/>
  <c r="EK113" i="53"/>
  <c r="EL113" i="53"/>
  <c r="EM113" i="53"/>
  <c r="EN113" i="53"/>
  <c r="EO113" i="53"/>
  <c r="EP113" i="53"/>
  <c r="EQ113" i="53"/>
  <c r="ER113" i="53"/>
  <c r="ES113" i="53"/>
  <c r="ET113" i="53"/>
  <c r="EU113" i="53"/>
  <c r="EV113" i="53"/>
  <c r="EW113" i="53"/>
  <c r="EX113" i="53"/>
  <c r="EY113" i="53"/>
  <c r="EZ113" i="53"/>
  <c r="FA113" i="53"/>
  <c r="FB113" i="53"/>
  <c r="FC113" i="53"/>
  <c r="FD113" i="53"/>
  <c r="FE113" i="53"/>
  <c r="FF113" i="53"/>
  <c r="FG113" i="53"/>
  <c r="FH113" i="53"/>
  <c r="FI113" i="53"/>
  <c r="FJ113" i="53"/>
  <c r="FK113" i="53"/>
  <c r="FL113" i="53"/>
  <c r="FM113" i="53"/>
  <c r="FN113" i="53"/>
  <c r="FO113" i="53"/>
  <c r="FP113" i="53"/>
  <c r="FQ113" i="53"/>
  <c r="FW125" i="53" s="1"/>
  <c r="HJ137" i="53" s="1"/>
  <c r="FR113" i="53"/>
  <c r="FX125" i="53" s="1"/>
  <c r="FS113" i="53"/>
  <c r="FY125" i="53" s="1"/>
  <c r="FT113" i="53"/>
  <c r="FZ125" i="53" s="1"/>
  <c r="FU113" i="53"/>
  <c r="GA125" i="53" s="1"/>
  <c r="FV113" i="53"/>
  <c r="GB125" i="53" s="1"/>
  <c r="FW113" i="53"/>
  <c r="GC125" i="53" s="1"/>
  <c r="FX113" i="53"/>
  <c r="GD125" i="53" s="1"/>
  <c r="HK137" i="53" s="1"/>
  <c r="FY113" i="53"/>
  <c r="GE125" i="53" s="1"/>
  <c r="FZ113" i="53"/>
  <c r="GF125" i="53" s="1"/>
  <c r="GA113" i="53"/>
  <c r="GG125" i="53" s="1"/>
  <c r="GB113" i="53"/>
  <c r="GH125" i="53" s="1"/>
  <c r="GC113" i="53"/>
  <c r="GD113" i="53"/>
  <c r="GJ125" i="53" s="1"/>
  <c r="GE113" i="53"/>
  <c r="GK125" i="53" s="1"/>
  <c r="HL137" i="53" s="1"/>
  <c r="GF113" i="53"/>
  <c r="GL125" i="53" s="1"/>
  <c r="GG113" i="53"/>
  <c r="GM125" i="53" s="1"/>
  <c r="GH113" i="53"/>
  <c r="GN125" i="53" s="1"/>
  <c r="GI113" i="53"/>
  <c r="GO125" i="53" s="1"/>
  <c r="GJ113" i="53"/>
  <c r="GP125" i="53" s="1"/>
  <c r="GK113" i="53"/>
  <c r="GQ125" i="53" s="1"/>
  <c r="GL113" i="53"/>
  <c r="GR125" i="53" s="1"/>
  <c r="HM137" i="53" s="1"/>
  <c r="GM113" i="53"/>
  <c r="GS125" i="53" s="1"/>
  <c r="GN113" i="53"/>
  <c r="GT125" i="53" s="1"/>
  <c r="GO113" i="53"/>
  <c r="GU125" i="53" s="1"/>
  <c r="GP113" i="53"/>
  <c r="GV125" i="53" s="1"/>
  <c r="GQ113" i="53"/>
  <c r="GW125" i="53" s="1"/>
  <c r="GR113" i="53"/>
  <c r="GX125" i="53" s="1"/>
  <c r="GS113" i="53"/>
  <c r="GT113" i="53"/>
  <c r="GZ125" i="53" s="1"/>
  <c r="GU113" i="53"/>
  <c r="HA125" i="53" s="1"/>
  <c r="GV113" i="53"/>
  <c r="HB125" i="53" s="1"/>
  <c r="GW113" i="53"/>
  <c r="HC125" i="53" s="1"/>
  <c r="GX113" i="53"/>
  <c r="HD125" i="53" s="1"/>
  <c r="GY113" i="53"/>
  <c r="HE125" i="53" s="1"/>
  <c r="GZ113" i="53"/>
  <c r="HF125" i="53" s="1"/>
  <c r="HO137" i="53" s="1"/>
  <c r="HA113" i="53"/>
  <c r="HG125" i="53" s="1"/>
  <c r="HB113" i="53"/>
  <c r="HH125" i="53" s="1"/>
  <c r="HC113" i="53"/>
  <c r="HI125" i="53" s="1"/>
  <c r="HD113" i="53"/>
  <c r="HJ125" i="53" s="1"/>
  <c r="HE113" i="53"/>
  <c r="HK125" i="53" s="1"/>
  <c r="HF113" i="53"/>
  <c r="HL125" i="53" s="1"/>
  <c r="HG113" i="53"/>
  <c r="HM125" i="53" s="1"/>
  <c r="HP137" i="53" s="1"/>
  <c r="HH113" i="53"/>
  <c r="HN125" i="53" s="1"/>
  <c r="HI113" i="53"/>
  <c r="HJ113" i="53"/>
  <c r="HP125" i="53" s="1"/>
  <c r="HK113" i="53"/>
  <c r="HQ125" i="53" s="1"/>
  <c r="HL113" i="53"/>
  <c r="HR125" i="53" s="1"/>
  <c r="HM113" i="53"/>
  <c r="HN113" i="53"/>
  <c r="HT125" i="53" s="1"/>
  <c r="HQ137" i="53" s="1"/>
  <c r="HO113" i="53"/>
  <c r="HU125" i="53" s="1"/>
  <c r="HP113" i="53"/>
  <c r="HQ113" i="53"/>
  <c r="HV125" i="53" s="1"/>
  <c r="HR113" i="53"/>
  <c r="HS113" i="53"/>
  <c r="HT113" i="53"/>
  <c r="HU113" i="53"/>
  <c r="HV113" i="53"/>
  <c r="HW113" i="53"/>
  <c r="G50" i="53"/>
  <c r="G52" i="53"/>
  <c r="D104" i="53"/>
  <c r="D105" i="53"/>
  <c r="D106" i="53"/>
  <c r="D107" i="53"/>
  <c r="D108" i="53"/>
  <c r="D109" i="53"/>
  <c r="D110" i="53"/>
  <c r="D111" i="53"/>
  <c r="D112" i="53"/>
  <c r="D113" i="53"/>
  <c r="HT101" i="53"/>
  <c r="HS101" i="53"/>
  <c r="HR101" i="53"/>
  <c r="HQ101" i="53"/>
  <c r="HP101" i="53"/>
  <c r="HO101" i="53"/>
  <c r="HN101" i="53"/>
  <c r="HM101" i="53"/>
  <c r="HL101" i="53"/>
  <c r="HK101" i="53"/>
  <c r="HJ101" i="53"/>
  <c r="HI101" i="53"/>
  <c r="HH101" i="53"/>
  <c r="HG101" i="53"/>
  <c r="HF101" i="53"/>
  <c r="HE101" i="53"/>
  <c r="HD101" i="53"/>
  <c r="HC101" i="53"/>
  <c r="HB101" i="53"/>
  <c r="HA101" i="53"/>
  <c r="GZ101" i="53"/>
  <c r="GY101" i="53"/>
  <c r="GX101" i="53"/>
  <c r="GW101" i="53"/>
  <c r="GV101" i="53"/>
  <c r="GU101" i="53"/>
  <c r="GT101" i="53"/>
  <c r="GS101" i="53"/>
  <c r="GR101" i="53"/>
  <c r="GQ101" i="53"/>
  <c r="GP101" i="53"/>
  <c r="GO101" i="53"/>
  <c r="GN101" i="53"/>
  <c r="GM101" i="53"/>
  <c r="GL101" i="53"/>
  <c r="GK101" i="53"/>
  <c r="GJ101" i="53"/>
  <c r="GI101" i="53"/>
  <c r="GH101" i="53"/>
  <c r="GG101" i="53"/>
  <c r="GF101" i="53"/>
  <c r="GE101" i="53"/>
  <c r="GD101" i="53"/>
  <c r="GC101" i="53"/>
  <c r="GB101" i="53"/>
  <c r="GA101" i="53"/>
  <c r="FZ101" i="53"/>
  <c r="FY101" i="53"/>
  <c r="FX101" i="53"/>
  <c r="FW101" i="53"/>
  <c r="FV101" i="53"/>
  <c r="FU101" i="53"/>
  <c r="FT101" i="53"/>
  <c r="FS101" i="53"/>
  <c r="FR101" i="53"/>
  <c r="FQ101" i="53"/>
  <c r="FP101" i="53"/>
  <c r="FO101" i="53"/>
  <c r="FN101" i="53"/>
  <c r="FM101" i="53"/>
  <c r="FL101" i="53"/>
  <c r="FK101" i="53"/>
  <c r="FJ101" i="53"/>
  <c r="FI101" i="53"/>
  <c r="FH101" i="53"/>
  <c r="FG101" i="53"/>
  <c r="FF101" i="53"/>
  <c r="FE101" i="53"/>
  <c r="FD101" i="53"/>
  <c r="FC101" i="53"/>
  <c r="FB101" i="53"/>
  <c r="FA101" i="53"/>
  <c r="EZ101" i="53"/>
  <c r="EY101" i="53"/>
  <c r="EX101" i="53"/>
  <c r="EW101" i="53"/>
  <c r="EV101" i="53"/>
  <c r="EU101" i="53"/>
  <c r="ET101" i="53"/>
  <c r="ES101" i="53"/>
  <c r="ER101" i="53"/>
  <c r="EQ101" i="53"/>
  <c r="EP101" i="53"/>
  <c r="EO101" i="53"/>
  <c r="EN101" i="53"/>
  <c r="EM101" i="53"/>
  <c r="EL101" i="53"/>
  <c r="EK101" i="53"/>
  <c r="EJ101" i="53"/>
  <c r="EI101" i="53"/>
  <c r="EH101" i="53"/>
  <c r="EG101" i="53"/>
  <c r="EF101" i="53"/>
  <c r="EE101" i="53"/>
  <c r="ED101" i="53"/>
  <c r="EC101" i="53"/>
  <c r="EB101" i="53"/>
  <c r="EA101" i="53"/>
  <c r="DZ101" i="53"/>
  <c r="DY101" i="53"/>
  <c r="DX101" i="53"/>
  <c r="DW101" i="53"/>
  <c r="DV101" i="53"/>
  <c r="DU101" i="53"/>
  <c r="DT101" i="53"/>
  <c r="DS101" i="53"/>
  <c r="DR101" i="53"/>
  <c r="DQ101" i="53"/>
  <c r="DP101" i="53"/>
  <c r="DO101" i="53"/>
  <c r="DN101" i="53"/>
  <c r="DM101" i="53"/>
  <c r="DL101" i="53"/>
  <c r="DK101" i="53"/>
  <c r="DJ101" i="53"/>
  <c r="DI101" i="53"/>
  <c r="DH101" i="53"/>
  <c r="DG101" i="53"/>
  <c r="DF101" i="53"/>
  <c r="DE101" i="53"/>
  <c r="DD101" i="53"/>
  <c r="DC101" i="53"/>
  <c r="DB101" i="53"/>
  <c r="DA101" i="53"/>
  <c r="CZ101" i="53"/>
  <c r="CY101" i="53"/>
  <c r="CX101" i="53"/>
  <c r="CW101" i="53"/>
  <c r="CV101" i="53"/>
  <c r="CU101" i="53"/>
  <c r="CT101" i="53"/>
  <c r="CS101" i="53"/>
  <c r="CR101" i="53"/>
  <c r="CQ101" i="53"/>
  <c r="CP101" i="53"/>
  <c r="CO101" i="53"/>
  <c r="CN101" i="53"/>
  <c r="CM101" i="53"/>
  <c r="CL101" i="53"/>
  <c r="CK101" i="53"/>
  <c r="CJ101" i="53"/>
  <c r="CI101" i="53"/>
  <c r="CH101" i="53"/>
  <c r="CG101" i="53"/>
  <c r="CF101" i="53"/>
  <c r="CE101" i="53"/>
  <c r="CD101" i="53"/>
  <c r="CC101" i="53"/>
  <c r="CB101" i="53"/>
  <c r="CA101" i="53"/>
  <c r="BZ101" i="53"/>
  <c r="BY101" i="53"/>
  <c r="BX101" i="53"/>
  <c r="BW101" i="53"/>
  <c r="BV101" i="53"/>
  <c r="BU101" i="53"/>
  <c r="BT101" i="53"/>
  <c r="BS101" i="53"/>
  <c r="BR101" i="53"/>
  <c r="BQ101" i="53"/>
  <c r="BP101" i="53"/>
  <c r="BO101" i="53"/>
  <c r="BN101" i="53"/>
  <c r="BM101" i="53"/>
  <c r="BL101" i="53"/>
  <c r="BK101" i="53"/>
  <c r="BJ101" i="53"/>
  <c r="BI101" i="53"/>
  <c r="BH101" i="53"/>
  <c r="BG101" i="53"/>
  <c r="BF101" i="53"/>
  <c r="BE101" i="53"/>
  <c r="BD101" i="53"/>
  <c r="BC101" i="53"/>
  <c r="BB101" i="53"/>
  <c r="BA101" i="53"/>
  <c r="AZ101" i="53"/>
  <c r="AY101" i="53"/>
  <c r="AX101" i="53"/>
  <c r="AW101" i="53"/>
  <c r="AV101" i="53"/>
  <c r="AU101" i="53"/>
  <c r="AT101" i="53"/>
  <c r="AS101" i="53"/>
  <c r="AR101" i="53"/>
  <c r="AQ101" i="53"/>
  <c r="AP101" i="53"/>
  <c r="AO101" i="53"/>
  <c r="AN101" i="53"/>
  <c r="AM101" i="53"/>
  <c r="AL101" i="53"/>
  <c r="AK101" i="53"/>
  <c r="AJ101" i="53"/>
  <c r="AI101" i="53"/>
  <c r="AH101" i="53"/>
  <c r="AG101" i="53"/>
  <c r="AF101" i="53"/>
  <c r="AE101" i="53"/>
  <c r="AD101" i="53"/>
  <c r="AC101" i="53"/>
  <c r="AB101" i="53"/>
  <c r="AA101" i="53"/>
  <c r="Z101" i="53"/>
  <c r="Y101" i="53"/>
  <c r="X101" i="53"/>
  <c r="W101" i="53"/>
  <c r="V101" i="53"/>
  <c r="U101" i="53"/>
  <c r="T101" i="53"/>
  <c r="S101" i="53"/>
  <c r="R101" i="53"/>
  <c r="Q101" i="53"/>
  <c r="P101" i="53"/>
  <c r="O101" i="53"/>
  <c r="N101" i="53"/>
  <c r="M101" i="53"/>
  <c r="L101" i="53"/>
  <c r="K101" i="53"/>
  <c r="J101" i="53"/>
  <c r="I101" i="53"/>
  <c r="H101" i="53"/>
  <c r="G101" i="53"/>
  <c r="F101" i="53"/>
  <c r="E101" i="53"/>
  <c r="D101" i="53"/>
  <c r="D50" i="53"/>
  <c r="HM50" i="53"/>
  <c r="E59" i="53"/>
  <c r="F59" i="53"/>
  <c r="G59" i="53"/>
  <c r="H59" i="53"/>
  <c r="I59" i="53"/>
  <c r="J59" i="53"/>
  <c r="K59" i="53"/>
  <c r="L59" i="53"/>
  <c r="M59" i="53"/>
  <c r="N59" i="53"/>
  <c r="O59" i="53"/>
  <c r="P59" i="53"/>
  <c r="Q59" i="53"/>
  <c r="R59" i="53"/>
  <c r="S59" i="53"/>
  <c r="T59" i="53"/>
  <c r="U59" i="53"/>
  <c r="V59" i="53"/>
  <c r="W59" i="53"/>
  <c r="X59" i="53"/>
  <c r="Y59" i="53"/>
  <c r="Z59" i="53"/>
  <c r="AA59" i="53"/>
  <c r="AB59" i="53"/>
  <c r="AC59" i="53"/>
  <c r="AD59" i="53"/>
  <c r="AE59" i="53"/>
  <c r="AF59" i="53"/>
  <c r="AG59" i="53"/>
  <c r="AH59" i="53"/>
  <c r="AI59" i="53"/>
  <c r="AJ59" i="53"/>
  <c r="AK59" i="53"/>
  <c r="AL59" i="53"/>
  <c r="AM59" i="53"/>
  <c r="AN59" i="53"/>
  <c r="AO59" i="53"/>
  <c r="AP59" i="53"/>
  <c r="AQ59" i="53"/>
  <c r="AR59" i="53"/>
  <c r="AS59" i="53"/>
  <c r="AT59" i="53"/>
  <c r="AU59" i="53"/>
  <c r="AV59" i="53"/>
  <c r="AW59" i="53"/>
  <c r="AX59" i="53"/>
  <c r="AY59" i="53"/>
  <c r="AZ59" i="53"/>
  <c r="BA59" i="53"/>
  <c r="BB59" i="53"/>
  <c r="BC59" i="53"/>
  <c r="BD59" i="53"/>
  <c r="BE59" i="53"/>
  <c r="BF59" i="53"/>
  <c r="BG59" i="53"/>
  <c r="BH59" i="53"/>
  <c r="BI59" i="53"/>
  <c r="BJ59" i="53"/>
  <c r="BK59" i="53"/>
  <c r="BL59" i="53"/>
  <c r="BM59" i="53"/>
  <c r="BN59" i="53"/>
  <c r="BO59" i="53"/>
  <c r="BP59" i="53"/>
  <c r="BQ59" i="53"/>
  <c r="BR59" i="53"/>
  <c r="BS59" i="53"/>
  <c r="BT59" i="53"/>
  <c r="BU59" i="53"/>
  <c r="BV59" i="53"/>
  <c r="BW59" i="53"/>
  <c r="BX59" i="53"/>
  <c r="BY59" i="53"/>
  <c r="BZ59" i="53"/>
  <c r="CA59" i="53"/>
  <c r="CB59" i="53"/>
  <c r="CC59" i="53"/>
  <c r="CD59" i="53"/>
  <c r="CE59" i="53"/>
  <c r="CF59" i="53"/>
  <c r="CG59" i="53"/>
  <c r="CH59" i="53"/>
  <c r="CI59" i="53"/>
  <c r="CJ59" i="53"/>
  <c r="CK59" i="53"/>
  <c r="CL59" i="53"/>
  <c r="CM59" i="53"/>
  <c r="CN59" i="53"/>
  <c r="CO59" i="53"/>
  <c r="CP59" i="53"/>
  <c r="CQ59" i="53"/>
  <c r="CR59" i="53"/>
  <c r="CS59" i="53"/>
  <c r="CT59" i="53"/>
  <c r="CU59" i="53"/>
  <c r="CV59" i="53"/>
  <c r="CW59" i="53"/>
  <c r="CX59" i="53"/>
  <c r="CY59" i="53"/>
  <c r="CZ59" i="53"/>
  <c r="DA59" i="53"/>
  <c r="DB59" i="53"/>
  <c r="DC59" i="53"/>
  <c r="DD59" i="53"/>
  <c r="DE59" i="53"/>
  <c r="DF59" i="53"/>
  <c r="DG59" i="53"/>
  <c r="DH59" i="53"/>
  <c r="DI59" i="53"/>
  <c r="DJ59" i="53"/>
  <c r="DK59" i="53"/>
  <c r="DL59" i="53"/>
  <c r="DM59" i="53"/>
  <c r="DN59" i="53"/>
  <c r="DO59" i="53"/>
  <c r="DP59" i="53"/>
  <c r="DQ59" i="53"/>
  <c r="DR59" i="53"/>
  <c r="DS59" i="53"/>
  <c r="DT59" i="53"/>
  <c r="DU59" i="53"/>
  <c r="DV59" i="53"/>
  <c r="DW59" i="53"/>
  <c r="DX59" i="53"/>
  <c r="DY59" i="53"/>
  <c r="DZ59" i="53"/>
  <c r="EA59" i="53"/>
  <c r="EB59" i="53"/>
  <c r="EC59" i="53"/>
  <c r="ED59" i="53"/>
  <c r="EE59" i="53"/>
  <c r="EF59" i="53"/>
  <c r="EG59" i="53"/>
  <c r="EH59" i="53"/>
  <c r="EI59" i="53"/>
  <c r="EJ59" i="53"/>
  <c r="EK59" i="53"/>
  <c r="EL59" i="53"/>
  <c r="EM59" i="53"/>
  <c r="EN59" i="53"/>
  <c r="EO59" i="53"/>
  <c r="EP59" i="53"/>
  <c r="EQ59" i="53"/>
  <c r="ER59" i="53"/>
  <c r="ES59" i="53"/>
  <c r="ET59" i="53"/>
  <c r="EU59" i="53"/>
  <c r="EV59" i="53"/>
  <c r="EW59" i="53"/>
  <c r="EX59" i="53"/>
  <c r="EY59" i="53"/>
  <c r="EZ59" i="53"/>
  <c r="FA59" i="53"/>
  <c r="FB59" i="53"/>
  <c r="FC59" i="53"/>
  <c r="FD59" i="53"/>
  <c r="FE59" i="53"/>
  <c r="FF59" i="53"/>
  <c r="FG59" i="53"/>
  <c r="FH59" i="53"/>
  <c r="FI59" i="53"/>
  <c r="FJ59" i="53"/>
  <c r="FK59" i="53"/>
  <c r="FL59" i="53"/>
  <c r="FM59" i="53"/>
  <c r="FN59" i="53"/>
  <c r="FO59" i="53"/>
  <c r="FP59" i="53"/>
  <c r="FQ59" i="53"/>
  <c r="FR59" i="53"/>
  <c r="FS59" i="53"/>
  <c r="FT59" i="53"/>
  <c r="FU59" i="53"/>
  <c r="FV59" i="53"/>
  <c r="FW59" i="53"/>
  <c r="FX59" i="53"/>
  <c r="FY59" i="53"/>
  <c r="FZ59" i="53"/>
  <c r="GA59" i="53"/>
  <c r="GB59" i="53"/>
  <c r="GC59" i="53"/>
  <c r="GD59" i="53"/>
  <c r="GE59" i="53"/>
  <c r="GF59" i="53"/>
  <c r="GG59" i="53"/>
  <c r="GH59" i="53"/>
  <c r="GI59" i="53"/>
  <c r="GJ59" i="53"/>
  <c r="GK59" i="53"/>
  <c r="GL59" i="53"/>
  <c r="GM59" i="53"/>
  <c r="GR71" i="53" s="1"/>
  <c r="HM75" i="53" s="1"/>
  <c r="GN59" i="53"/>
  <c r="GO59" i="53"/>
  <c r="GP59" i="53"/>
  <c r="GQ59" i="53"/>
  <c r="GR59" i="53"/>
  <c r="GS59" i="53"/>
  <c r="GT59" i="53"/>
  <c r="GU59" i="53"/>
  <c r="GV59" i="53"/>
  <c r="GW59" i="53"/>
  <c r="GX59" i="53"/>
  <c r="GY59" i="53"/>
  <c r="GZ59" i="53"/>
  <c r="HA59" i="53"/>
  <c r="HB59" i="53"/>
  <c r="HC59" i="53"/>
  <c r="HD59" i="53"/>
  <c r="HE59" i="53"/>
  <c r="HF59" i="53"/>
  <c r="HG59" i="53"/>
  <c r="HH59" i="53"/>
  <c r="HI59" i="53"/>
  <c r="HJ59" i="53"/>
  <c r="HK59" i="53"/>
  <c r="HL59" i="53"/>
  <c r="HM59" i="53"/>
  <c r="HN59" i="53"/>
  <c r="HO59" i="53"/>
  <c r="HP59" i="53"/>
  <c r="HQ59" i="53"/>
  <c r="HR59" i="53"/>
  <c r="E58" i="53"/>
  <c r="F58" i="53"/>
  <c r="G58" i="53"/>
  <c r="H58" i="53"/>
  <c r="I58" i="53"/>
  <c r="J58" i="53"/>
  <c r="K58" i="53"/>
  <c r="L58" i="53"/>
  <c r="M58" i="53"/>
  <c r="N58" i="53"/>
  <c r="O58" i="53"/>
  <c r="P58" i="53"/>
  <c r="Q58" i="53"/>
  <c r="R58" i="53"/>
  <c r="S58" i="53"/>
  <c r="T58" i="53"/>
  <c r="U58" i="53"/>
  <c r="V58" i="53"/>
  <c r="W58" i="53"/>
  <c r="X58" i="53"/>
  <c r="Y58" i="53"/>
  <c r="Z58" i="53"/>
  <c r="AA58" i="53"/>
  <c r="AB58" i="53"/>
  <c r="AC58" i="53"/>
  <c r="AD58" i="53"/>
  <c r="AE58" i="53"/>
  <c r="AF58" i="53"/>
  <c r="AG58" i="53"/>
  <c r="AH58" i="53"/>
  <c r="AI58" i="53"/>
  <c r="AJ58" i="53"/>
  <c r="AK58" i="53"/>
  <c r="AL58" i="53"/>
  <c r="AM58" i="53"/>
  <c r="AN58" i="53"/>
  <c r="AO58" i="53"/>
  <c r="AP58" i="53"/>
  <c r="AQ58" i="53"/>
  <c r="AR58" i="53"/>
  <c r="AS58" i="53"/>
  <c r="AT58" i="53"/>
  <c r="AU58" i="53"/>
  <c r="AV58" i="53"/>
  <c r="AW58" i="53"/>
  <c r="AX58" i="53"/>
  <c r="AY58" i="53"/>
  <c r="AZ58" i="53"/>
  <c r="BA58" i="53"/>
  <c r="BB58" i="53"/>
  <c r="BC58" i="53"/>
  <c r="BD58" i="53"/>
  <c r="BE58" i="53"/>
  <c r="BF58" i="53"/>
  <c r="BG58" i="53"/>
  <c r="BH58" i="53"/>
  <c r="BI58" i="53"/>
  <c r="BJ58" i="53"/>
  <c r="BK58" i="53"/>
  <c r="BL58" i="53"/>
  <c r="BM58" i="53"/>
  <c r="BN58" i="53"/>
  <c r="BO58" i="53"/>
  <c r="BP58" i="53"/>
  <c r="BQ58" i="53"/>
  <c r="BR58" i="53"/>
  <c r="BS58" i="53"/>
  <c r="BT58" i="53"/>
  <c r="BU58" i="53"/>
  <c r="BV58" i="53"/>
  <c r="BW58" i="53"/>
  <c r="BX58" i="53"/>
  <c r="BY58" i="53"/>
  <c r="BZ58" i="53"/>
  <c r="CA58" i="53"/>
  <c r="CB58" i="53"/>
  <c r="CC58" i="53"/>
  <c r="CD58" i="53"/>
  <c r="CE58" i="53"/>
  <c r="CF58" i="53"/>
  <c r="CG58" i="53"/>
  <c r="CH58" i="53"/>
  <c r="CI58" i="53"/>
  <c r="CJ58" i="53"/>
  <c r="CK58" i="53"/>
  <c r="CL58" i="53"/>
  <c r="CM58" i="53"/>
  <c r="CN58" i="53"/>
  <c r="CO58" i="53"/>
  <c r="CP58" i="53"/>
  <c r="CQ58" i="53"/>
  <c r="CR58" i="53"/>
  <c r="CS58" i="53"/>
  <c r="CT58" i="53"/>
  <c r="CU58" i="53"/>
  <c r="CV58" i="53"/>
  <c r="CW58" i="53"/>
  <c r="CX58" i="53"/>
  <c r="CY58" i="53"/>
  <c r="CZ58" i="53"/>
  <c r="DA58" i="53"/>
  <c r="DB58" i="53"/>
  <c r="DC58" i="53"/>
  <c r="DD58" i="53"/>
  <c r="DE58" i="53"/>
  <c r="DF58" i="53"/>
  <c r="DG58" i="53"/>
  <c r="DH58" i="53"/>
  <c r="DI58" i="53"/>
  <c r="DJ58" i="53"/>
  <c r="DK58" i="53"/>
  <c r="DL58" i="53"/>
  <c r="DM58" i="53"/>
  <c r="DN58" i="53"/>
  <c r="DO58" i="53"/>
  <c r="DP58" i="53"/>
  <c r="DQ58" i="53"/>
  <c r="DR58" i="53"/>
  <c r="DS58" i="53"/>
  <c r="DT58" i="53"/>
  <c r="DU58" i="53"/>
  <c r="DV58" i="53"/>
  <c r="DW58" i="53"/>
  <c r="DX58" i="53"/>
  <c r="DY58" i="53"/>
  <c r="DZ58" i="53"/>
  <c r="EA58" i="53"/>
  <c r="EB58" i="53"/>
  <c r="EC58" i="53"/>
  <c r="ED58" i="53"/>
  <c r="EE58" i="53"/>
  <c r="EF58" i="53"/>
  <c r="EG58" i="53"/>
  <c r="EH58" i="53"/>
  <c r="EI58" i="53"/>
  <c r="EJ58" i="53"/>
  <c r="EK58" i="53"/>
  <c r="EL58" i="53"/>
  <c r="EM58" i="53"/>
  <c r="EN58" i="53"/>
  <c r="EO58" i="53"/>
  <c r="EP58" i="53"/>
  <c r="EQ58" i="53"/>
  <c r="ER58" i="53"/>
  <c r="ES58" i="53"/>
  <c r="ET58" i="53"/>
  <c r="EU58" i="53"/>
  <c r="EV58" i="53"/>
  <c r="EW58" i="53"/>
  <c r="EX58" i="53"/>
  <c r="EY58" i="53"/>
  <c r="EZ58" i="53"/>
  <c r="FA58" i="53"/>
  <c r="FB58" i="53"/>
  <c r="FC58" i="53"/>
  <c r="FD58" i="53"/>
  <c r="FE58" i="53"/>
  <c r="FF58" i="53"/>
  <c r="FG58" i="53"/>
  <c r="FH58" i="53"/>
  <c r="FI58" i="53"/>
  <c r="FJ58" i="53"/>
  <c r="FK58" i="53"/>
  <c r="FL58" i="53"/>
  <c r="FM58" i="53"/>
  <c r="FN58" i="53"/>
  <c r="FO58" i="53"/>
  <c r="FP58" i="53"/>
  <c r="FQ58" i="53"/>
  <c r="FR58" i="53"/>
  <c r="FS58" i="53"/>
  <c r="FT58" i="53"/>
  <c r="FU58" i="53"/>
  <c r="FV58" i="53"/>
  <c r="FW58" i="53"/>
  <c r="FX58" i="53"/>
  <c r="FY58" i="53"/>
  <c r="FZ58" i="53"/>
  <c r="GA58" i="53"/>
  <c r="GB58" i="53"/>
  <c r="GC58" i="53"/>
  <c r="GD58" i="53"/>
  <c r="GE58" i="53"/>
  <c r="GF58" i="53"/>
  <c r="GG58" i="53"/>
  <c r="GH58" i="53"/>
  <c r="GI58" i="53"/>
  <c r="GJ58" i="53"/>
  <c r="GK58" i="53"/>
  <c r="GL58" i="53"/>
  <c r="GM58" i="53"/>
  <c r="GN58" i="53"/>
  <c r="GO58" i="53"/>
  <c r="GP58" i="53"/>
  <c r="GQ58" i="53"/>
  <c r="GR58" i="53"/>
  <c r="GS58" i="53"/>
  <c r="GT58" i="53"/>
  <c r="GU58" i="53"/>
  <c r="GV58" i="53"/>
  <c r="GW58" i="53"/>
  <c r="GX58" i="53"/>
  <c r="GY58" i="53"/>
  <c r="GZ58" i="53"/>
  <c r="HA58" i="53"/>
  <c r="HB58" i="53"/>
  <c r="HC58" i="53"/>
  <c r="HD58" i="53"/>
  <c r="HE58" i="53"/>
  <c r="HF58" i="53"/>
  <c r="HG58" i="53"/>
  <c r="HH58" i="53"/>
  <c r="HI58" i="53"/>
  <c r="HJ58" i="53"/>
  <c r="HK58" i="53"/>
  <c r="HL58" i="53"/>
  <c r="HM58" i="53"/>
  <c r="HN58" i="53"/>
  <c r="HO58" i="53"/>
  <c r="HP58" i="53"/>
  <c r="HQ58" i="53"/>
  <c r="HR58" i="53"/>
  <c r="E57" i="53"/>
  <c r="F57" i="53"/>
  <c r="G57" i="53"/>
  <c r="H57" i="53"/>
  <c r="I57" i="53"/>
  <c r="J57" i="53"/>
  <c r="K57" i="53"/>
  <c r="L57" i="53"/>
  <c r="M57" i="53"/>
  <c r="N57" i="53"/>
  <c r="O57" i="53"/>
  <c r="P57" i="53"/>
  <c r="Q57" i="53"/>
  <c r="R57" i="53"/>
  <c r="S57" i="53"/>
  <c r="T57" i="53"/>
  <c r="U57" i="53"/>
  <c r="V57" i="53"/>
  <c r="W57" i="53"/>
  <c r="X57" i="53"/>
  <c r="Y57" i="53"/>
  <c r="Z57" i="53"/>
  <c r="AA57" i="53"/>
  <c r="AB57" i="53"/>
  <c r="AC57" i="53"/>
  <c r="AD57" i="53"/>
  <c r="AE57" i="53"/>
  <c r="AF57" i="53"/>
  <c r="AG57" i="53"/>
  <c r="AH57" i="53"/>
  <c r="AI57" i="53"/>
  <c r="AJ57" i="53"/>
  <c r="AK57" i="53"/>
  <c r="AL57" i="53"/>
  <c r="AM57" i="53"/>
  <c r="AN57" i="53"/>
  <c r="AO57" i="53"/>
  <c r="AP57" i="53"/>
  <c r="AQ57" i="53"/>
  <c r="AR57" i="53"/>
  <c r="AS57" i="53"/>
  <c r="AT57" i="53"/>
  <c r="AU57" i="53"/>
  <c r="AV57" i="53"/>
  <c r="AW57" i="53"/>
  <c r="AX57" i="53"/>
  <c r="AY57" i="53"/>
  <c r="AZ57" i="53"/>
  <c r="BA57" i="53"/>
  <c r="BB57" i="53"/>
  <c r="BC57" i="53"/>
  <c r="BD57" i="53"/>
  <c r="BE57" i="53"/>
  <c r="BF57" i="53"/>
  <c r="BG57" i="53"/>
  <c r="BH57" i="53"/>
  <c r="BI57" i="53"/>
  <c r="BJ57" i="53"/>
  <c r="BK57" i="53"/>
  <c r="BL57" i="53"/>
  <c r="BM57" i="53"/>
  <c r="BN57" i="53"/>
  <c r="BO57" i="53"/>
  <c r="BP57" i="53"/>
  <c r="BQ57" i="53"/>
  <c r="BR57" i="53"/>
  <c r="BS57" i="53"/>
  <c r="BT57" i="53"/>
  <c r="BU57" i="53"/>
  <c r="BV57" i="53"/>
  <c r="BW57" i="53"/>
  <c r="BX57" i="53"/>
  <c r="BY57" i="53"/>
  <c r="BZ57" i="53"/>
  <c r="CA57" i="53"/>
  <c r="CB57" i="53"/>
  <c r="CC57" i="53"/>
  <c r="CD57" i="53"/>
  <c r="CE57" i="53"/>
  <c r="CF57" i="53"/>
  <c r="CG57" i="53"/>
  <c r="CH57" i="53"/>
  <c r="CI57" i="53"/>
  <c r="CJ57" i="53"/>
  <c r="CK57" i="53"/>
  <c r="CL57" i="53"/>
  <c r="CM57" i="53"/>
  <c r="CN57" i="53"/>
  <c r="CO57" i="53"/>
  <c r="CP57" i="53"/>
  <c r="CQ57" i="53"/>
  <c r="CR57" i="53"/>
  <c r="CS57" i="53"/>
  <c r="CT57" i="53"/>
  <c r="CU57" i="53"/>
  <c r="CV57" i="53"/>
  <c r="CW57" i="53"/>
  <c r="CX57" i="53"/>
  <c r="CY57" i="53"/>
  <c r="CZ57" i="53"/>
  <c r="DA57" i="53"/>
  <c r="DB57" i="53"/>
  <c r="DC57" i="53"/>
  <c r="DD57" i="53"/>
  <c r="DE57" i="53"/>
  <c r="DF57" i="53"/>
  <c r="DG57" i="53"/>
  <c r="DH57" i="53"/>
  <c r="DI57" i="53"/>
  <c r="DJ57" i="53"/>
  <c r="DK57" i="53"/>
  <c r="DL57" i="53"/>
  <c r="DM57" i="53"/>
  <c r="DN57" i="53"/>
  <c r="DO57" i="53"/>
  <c r="DP57" i="53"/>
  <c r="DQ57" i="53"/>
  <c r="DR57" i="53"/>
  <c r="DS57" i="53"/>
  <c r="DT57" i="53"/>
  <c r="DU57" i="53"/>
  <c r="DV57" i="53"/>
  <c r="DW57" i="53"/>
  <c r="DX57" i="53"/>
  <c r="DY57" i="53"/>
  <c r="DZ57" i="53"/>
  <c r="EA57" i="53"/>
  <c r="EB57" i="53"/>
  <c r="EC57" i="53"/>
  <c r="ED57" i="53"/>
  <c r="EE57" i="53"/>
  <c r="EF57" i="53"/>
  <c r="EG57" i="53"/>
  <c r="EH57" i="53"/>
  <c r="EI57" i="53"/>
  <c r="EJ57" i="53"/>
  <c r="EK57" i="53"/>
  <c r="EL57" i="53"/>
  <c r="EM57" i="53"/>
  <c r="EN57" i="53"/>
  <c r="EO57" i="53"/>
  <c r="EP57" i="53"/>
  <c r="EQ57" i="53"/>
  <c r="ER57" i="53"/>
  <c r="ES57" i="53"/>
  <c r="ET57" i="53"/>
  <c r="EU57" i="53"/>
  <c r="EV57" i="53"/>
  <c r="EW57" i="53"/>
  <c r="EX57" i="53"/>
  <c r="EY57" i="53"/>
  <c r="EZ57" i="53"/>
  <c r="FA57" i="53"/>
  <c r="FB57" i="53"/>
  <c r="FC57" i="53"/>
  <c r="FD57" i="53"/>
  <c r="FE57" i="53"/>
  <c r="FF57" i="53"/>
  <c r="FG57" i="53"/>
  <c r="FH57" i="53"/>
  <c r="FI57" i="53"/>
  <c r="FJ57" i="53"/>
  <c r="FK57" i="53"/>
  <c r="FL57" i="53"/>
  <c r="FM57" i="53"/>
  <c r="FN57" i="53"/>
  <c r="FO57" i="53"/>
  <c r="FP57" i="53"/>
  <c r="FQ57" i="53"/>
  <c r="FR57" i="53"/>
  <c r="FS57" i="53"/>
  <c r="FT57" i="53"/>
  <c r="FU57" i="53"/>
  <c r="FV57" i="53"/>
  <c r="FW57" i="53"/>
  <c r="FX57" i="53"/>
  <c r="FY57" i="53"/>
  <c r="FZ57" i="53"/>
  <c r="GA57" i="53"/>
  <c r="GB57" i="53"/>
  <c r="GC57" i="53"/>
  <c r="GD57" i="53"/>
  <c r="GE57" i="53"/>
  <c r="GF57" i="53"/>
  <c r="GG57" i="53"/>
  <c r="GH57" i="53"/>
  <c r="GI57" i="53"/>
  <c r="GJ57" i="53"/>
  <c r="GK57" i="53"/>
  <c r="GL57" i="53"/>
  <c r="GM57" i="53"/>
  <c r="GN57" i="53"/>
  <c r="GO57" i="53"/>
  <c r="GP57" i="53"/>
  <c r="GQ57" i="53"/>
  <c r="GR57" i="53"/>
  <c r="GS57" i="53"/>
  <c r="GT57" i="53"/>
  <c r="GU57" i="53"/>
  <c r="GV57" i="53"/>
  <c r="GW57" i="53"/>
  <c r="GX57" i="53"/>
  <c r="GY57" i="53"/>
  <c r="GZ57" i="53"/>
  <c r="HA57" i="53"/>
  <c r="HB57" i="53"/>
  <c r="HC57" i="53"/>
  <c r="HD57" i="53"/>
  <c r="HE57" i="53"/>
  <c r="HF57" i="53"/>
  <c r="HL69" i="53" s="1"/>
  <c r="HG57" i="53"/>
  <c r="HH57" i="53"/>
  <c r="HI57" i="53"/>
  <c r="HJ57" i="53"/>
  <c r="HK57" i="53"/>
  <c r="HL57" i="53"/>
  <c r="HM57" i="53"/>
  <c r="HO57" i="53"/>
  <c r="HP57" i="53"/>
  <c r="HQ57" i="53"/>
  <c r="HR57" i="53"/>
  <c r="E56" i="53"/>
  <c r="F56" i="53"/>
  <c r="G56" i="53"/>
  <c r="H56" i="53"/>
  <c r="I56" i="53"/>
  <c r="J56" i="53"/>
  <c r="K56" i="53"/>
  <c r="L56" i="53"/>
  <c r="M56" i="53"/>
  <c r="N56" i="53"/>
  <c r="O56" i="53"/>
  <c r="P56" i="53"/>
  <c r="Q56" i="53"/>
  <c r="R56" i="53"/>
  <c r="S56" i="53"/>
  <c r="T56" i="53"/>
  <c r="U56" i="53"/>
  <c r="V56" i="53"/>
  <c r="W56" i="53"/>
  <c r="X56" i="53"/>
  <c r="Y56" i="53"/>
  <c r="Z56" i="53"/>
  <c r="AA56" i="53"/>
  <c r="AB56" i="53"/>
  <c r="AC56" i="53"/>
  <c r="AD56" i="53"/>
  <c r="AE56" i="53"/>
  <c r="AF56" i="53"/>
  <c r="AG56" i="53"/>
  <c r="AH56" i="53"/>
  <c r="AI56" i="53"/>
  <c r="AJ56" i="53"/>
  <c r="AK56" i="53"/>
  <c r="AL56" i="53"/>
  <c r="AM56" i="53"/>
  <c r="AN56" i="53"/>
  <c r="AO56" i="53"/>
  <c r="AP56" i="53"/>
  <c r="AQ56" i="53"/>
  <c r="AR56" i="53"/>
  <c r="AS56" i="53"/>
  <c r="AT56" i="53"/>
  <c r="AU56" i="53"/>
  <c r="AV56" i="53"/>
  <c r="AW56" i="53"/>
  <c r="AX56" i="53"/>
  <c r="AY56" i="53"/>
  <c r="AZ56" i="53"/>
  <c r="BA56" i="53"/>
  <c r="BB56" i="53"/>
  <c r="BC56" i="53"/>
  <c r="BD56" i="53"/>
  <c r="BE56" i="53"/>
  <c r="BF56" i="53"/>
  <c r="BG56" i="53"/>
  <c r="BH56" i="53"/>
  <c r="BI56" i="53"/>
  <c r="BJ56" i="53"/>
  <c r="BK56" i="53"/>
  <c r="BL56" i="53"/>
  <c r="BM56" i="53"/>
  <c r="BN56" i="53"/>
  <c r="BO56" i="53"/>
  <c r="BP56" i="53"/>
  <c r="BQ56" i="53"/>
  <c r="BR56" i="53"/>
  <c r="BS56" i="53"/>
  <c r="BT56" i="53"/>
  <c r="BU56" i="53"/>
  <c r="BV56" i="53"/>
  <c r="BW56" i="53"/>
  <c r="BX56" i="53"/>
  <c r="BY56" i="53"/>
  <c r="BZ56" i="53"/>
  <c r="CA56" i="53"/>
  <c r="CB56" i="53"/>
  <c r="CC56" i="53"/>
  <c r="CD56" i="53"/>
  <c r="CE56" i="53"/>
  <c r="CF56" i="53"/>
  <c r="CG56" i="53"/>
  <c r="CH56" i="53"/>
  <c r="CI56" i="53"/>
  <c r="CJ56" i="53"/>
  <c r="CK56" i="53"/>
  <c r="CL56" i="53"/>
  <c r="CM56" i="53"/>
  <c r="CN56" i="53"/>
  <c r="CO56" i="53"/>
  <c r="CP56" i="53"/>
  <c r="CQ56" i="53"/>
  <c r="CR56" i="53"/>
  <c r="CS56" i="53"/>
  <c r="CT56" i="53"/>
  <c r="CU56" i="53"/>
  <c r="CV56" i="53"/>
  <c r="CW56" i="53"/>
  <c r="CX56" i="53"/>
  <c r="CY56" i="53"/>
  <c r="CZ56" i="53"/>
  <c r="DA56" i="53"/>
  <c r="DB56" i="53"/>
  <c r="DC56" i="53"/>
  <c r="DD56" i="53"/>
  <c r="DE56" i="53"/>
  <c r="DF56" i="53"/>
  <c r="DG56" i="53"/>
  <c r="DH56" i="53"/>
  <c r="DI56" i="53"/>
  <c r="DJ56" i="53"/>
  <c r="DK56" i="53"/>
  <c r="DL56" i="53"/>
  <c r="DM56" i="53"/>
  <c r="DN56" i="53"/>
  <c r="DO56" i="53"/>
  <c r="DP56" i="53"/>
  <c r="DQ56" i="53"/>
  <c r="DR56" i="53"/>
  <c r="DS56" i="53"/>
  <c r="DT56" i="53"/>
  <c r="DU56" i="53"/>
  <c r="DV56" i="53"/>
  <c r="DW56" i="53"/>
  <c r="DX56" i="53"/>
  <c r="DY56" i="53"/>
  <c r="DZ56" i="53"/>
  <c r="EA56" i="53"/>
  <c r="EB56" i="53"/>
  <c r="EC56" i="53"/>
  <c r="ED56" i="53"/>
  <c r="EE56" i="53"/>
  <c r="EF56" i="53"/>
  <c r="EG56" i="53"/>
  <c r="EH56" i="53"/>
  <c r="EI56" i="53"/>
  <c r="EJ56" i="53"/>
  <c r="EK56" i="53"/>
  <c r="EL56" i="53"/>
  <c r="EM56" i="53"/>
  <c r="EN56" i="53"/>
  <c r="EO56" i="53"/>
  <c r="EP56" i="53"/>
  <c r="EQ56" i="53"/>
  <c r="ER56" i="53"/>
  <c r="ES56" i="53"/>
  <c r="ET56" i="53"/>
  <c r="EU56" i="53"/>
  <c r="EV56" i="53"/>
  <c r="EW56" i="53"/>
  <c r="EX56" i="53"/>
  <c r="EY56" i="53"/>
  <c r="EZ56" i="53"/>
  <c r="FA56" i="53"/>
  <c r="FB56" i="53"/>
  <c r="FC56" i="53"/>
  <c r="FD56" i="53"/>
  <c r="FE56" i="53"/>
  <c r="FF56" i="53"/>
  <c r="FG56" i="53"/>
  <c r="FH56" i="53"/>
  <c r="FI56" i="53"/>
  <c r="FJ56" i="53"/>
  <c r="FK56" i="53"/>
  <c r="FL56" i="53"/>
  <c r="FM56" i="53"/>
  <c r="FN56" i="53"/>
  <c r="FO56" i="53"/>
  <c r="FP56" i="53"/>
  <c r="FQ56" i="53"/>
  <c r="FR56" i="53"/>
  <c r="FS56" i="53"/>
  <c r="FT56" i="53"/>
  <c r="FU56" i="53"/>
  <c r="FV56" i="53"/>
  <c r="FW56" i="53"/>
  <c r="FX56" i="53"/>
  <c r="FY56" i="53"/>
  <c r="FZ56" i="53"/>
  <c r="GA56" i="53"/>
  <c r="GB56" i="53"/>
  <c r="GC56" i="53"/>
  <c r="GD56" i="53"/>
  <c r="GE56" i="53"/>
  <c r="GF56" i="53"/>
  <c r="GG56" i="53"/>
  <c r="GH56" i="53"/>
  <c r="GI56" i="53"/>
  <c r="GJ56" i="53"/>
  <c r="GK56" i="53"/>
  <c r="GL56" i="53"/>
  <c r="GM56" i="53"/>
  <c r="GN56" i="53"/>
  <c r="GO56" i="53"/>
  <c r="GP56" i="53"/>
  <c r="GQ56" i="53"/>
  <c r="GR56" i="53"/>
  <c r="GS56" i="53"/>
  <c r="GT56" i="53"/>
  <c r="GU56" i="53"/>
  <c r="GV56" i="53"/>
  <c r="GW56" i="53"/>
  <c r="GX56" i="53"/>
  <c r="GY56" i="53"/>
  <c r="GZ56" i="53"/>
  <c r="HA56" i="53"/>
  <c r="HB56" i="53"/>
  <c r="HC56" i="53"/>
  <c r="HD56" i="53"/>
  <c r="HE56" i="53"/>
  <c r="HF56" i="53"/>
  <c r="HG56" i="53"/>
  <c r="HH56" i="53"/>
  <c r="HI56" i="53"/>
  <c r="HJ56" i="53"/>
  <c r="HK56" i="53"/>
  <c r="HL56" i="53"/>
  <c r="HM56" i="53"/>
  <c r="HN56" i="53"/>
  <c r="HO56" i="53"/>
  <c r="HP56" i="53"/>
  <c r="HQ56" i="53"/>
  <c r="HR56" i="53"/>
  <c r="E55" i="53"/>
  <c r="F55" i="53"/>
  <c r="G55" i="53"/>
  <c r="H55" i="53"/>
  <c r="I55" i="53"/>
  <c r="J55" i="53"/>
  <c r="K55" i="53"/>
  <c r="L55" i="53"/>
  <c r="M55" i="53"/>
  <c r="N55" i="53"/>
  <c r="O55" i="53"/>
  <c r="P55" i="53"/>
  <c r="Q55" i="53"/>
  <c r="R55" i="53"/>
  <c r="S55" i="53"/>
  <c r="T55" i="53"/>
  <c r="U55" i="53"/>
  <c r="V55" i="53"/>
  <c r="W55" i="53"/>
  <c r="X55" i="53"/>
  <c r="Y55" i="53"/>
  <c r="Z55" i="53"/>
  <c r="AA55" i="53"/>
  <c r="AB55" i="53"/>
  <c r="AC55" i="53"/>
  <c r="AD55" i="53"/>
  <c r="AE55" i="53"/>
  <c r="AF55" i="53"/>
  <c r="AG55" i="53"/>
  <c r="AH55" i="53"/>
  <c r="AI55" i="53"/>
  <c r="AJ55" i="53"/>
  <c r="AK55" i="53"/>
  <c r="AL55" i="53"/>
  <c r="AM55" i="53"/>
  <c r="AN55" i="53"/>
  <c r="AO55" i="53"/>
  <c r="AP55" i="53"/>
  <c r="AQ55" i="53"/>
  <c r="AR55" i="53"/>
  <c r="AS55" i="53"/>
  <c r="AT55" i="53"/>
  <c r="AU55" i="53"/>
  <c r="AV55" i="53"/>
  <c r="AW55" i="53"/>
  <c r="AX55" i="53"/>
  <c r="AY55" i="53"/>
  <c r="AZ55" i="53"/>
  <c r="BA55" i="53"/>
  <c r="BB55" i="53"/>
  <c r="BC55" i="53"/>
  <c r="BD55" i="53"/>
  <c r="BE55" i="53"/>
  <c r="BF55" i="53"/>
  <c r="BG55" i="53"/>
  <c r="BH55" i="53"/>
  <c r="BI55" i="53"/>
  <c r="BJ55" i="53"/>
  <c r="BK55" i="53"/>
  <c r="BL55" i="53"/>
  <c r="BM55" i="53"/>
  <c r="BN55" i="53"/>
  <c r="BO55" i="53"/>
  <c r="BP55" i="53"/>
  <c r="BQ55" i="53"/>
  <c r="BR55" i="53"/>
  <c r="BS55" i="53"/>
  <c r="BT55" i="53"/>
  <c r="BU55" i="53"/>
  <c r="BV55" i="53"/>
  <c r="BW55" i="53"/>
  <c r="BX55" i="53"/>
  <c r="BY55" i="53"/>
  <c r="BZ55" i="53"/>
  <c r="CA55" i="53"/>
  <c r="CB55" i="53"/>
  <c r="CC55" i="53"/>
  <c r="CD55" i="53"/>
  <c r="CE55" i="53"/>
  <c r="CF55" i="53"/>
  <c r="CG55" i="53"/>
  <c r="CH55" i="53"/>
  <c r="CI55" i="53"/>
  <c r="CJ55" i="53"/>
  <c r="CK55" i="53"/>
  <c r="CL55" i="53"/>
  <c r="CM55" i="53"/>
  <c r="CN55" i="53"/>
  <c r="CO55" i="53"/>
  <c r="CP55" i="53"/>
  <c r="CQ55" i="53"/>
  <c r="CR55" i="53"/>
  <c r="CS55" i="53"/>
  <c r="CT55" i="53"/>
  <c r="CU55" i="53"/>
  <c r="CV55" i="53"/>
  <c r="CW55" i="53"/>
  <c r="CX55" i="53"/>
  <c r="CY55" i="53"/>
  <c r="CZ55" i="53"/>
  <c r="DA55" i="53"/>
  <c r="DB55" i="53"/>
  <c r="DC55" i="53"/>
  <c r="DD55" i="53"/>
  <c r="DE55" i="53"/>
  <c r="DF55" i="53"/>
  <c r="DG55" i="53"/>
  <c r="DH55" i="53"/>
  <c r="DI55" i="53"/>
  <c r="DJ55" i="53"/>
  <c r="DK55" i="53"/>
  <c r="DL55" i="53"/>
  <c r="DM55" i="53"/>
  <c r="DN55" i="53"/>
  <c r="DO55" i="53"/>
  <c r="DP55" i="53"/>
  <c r="DQ55" i="53"/>
  <c r="DR55" i="53"/>
  <c r="DS55" i="53"/>
  <c r="DT55" i="53"/>
  <c r="DU55" i="53"/>
  <c r="DV55" i="53"/>
  <c r="DW55" i="53"/>
  <c r="DX55" i="53"/>
  <c r="DY55" i="53"/>
  <c r="DZ55" i="53"/>
  <c r="EA55" i="53"/>
  <c r="EB55" i="53"/>
  <c r="EC55" i="53"/>
  <c r="ED55" i="53"/>
  <c r="EE55" i="53"/>
  <c r="EF55" i="53"/>
  <c r="EG55" i="53"/>
  <c r="EH55" i="53"/>
  <c r="EI55" i="53"/>
  <c r="EJ55" i="53"/>
  <c r="EK55" i="53"/>
  <c r="EL55" i="53"/>
  <c r="EM55" i="53"/>
  <c r="EN55" i="53"/>
  <c r="EO55" i="53"/>
  <c r="EP55" i="53"/>
  <c r="EQ55" i="53"/>
  <c r="ER55" i="53"/>
  <c r="ES55" i="53"/>
  <c r="ET55" i="53"/>
  <c r="EU55" i="53"/>
  <c r="EV55" i="53"/>
  <c r="EW55" i="53"/>
  <c r="EX55" i="53"/>
  <c r="EY55" i="53"/>
  <c r="EZ55" i="53"/>
  <c r="FA55" i="53"/>
  <c r="FB55" i="53"/>
  <c r="FC55" i="53"/>
  <c r="FD55" i="53"/>
  <c r="FE55" i="53"/>
  <c r="FF55" i="53"/>
  <c r="FG55" i="53"/>
  <c r="FH55" i="53"/>
  <c r="FI55" i="53"/>
  <c r="FJ55" i="53"/>
  <c r="FK55" i="53"/>
  <c r="FL55" i="53"/>
  <c r="FM55" i="53"/>
  <c r="FN55" i="53"/>
  <c r="FO55" i="53"/>
  <c r="FP55" i="53"/>
  <c r="FQ55" i="53"/>
  <c r="FR55" i="53"/>
  <c r="FS55" i="53"/>
  <c r="FT55" i="53"/>
  <c r="FU55" i="53"/>
  <c r="FV55" i="53"/>
  <c r="FW55" i="53"/>
  <c r="FX55" i="53"/>
  <c r="FY55" i="53"/>
  <c r="FZ55" i="53"/>
  <c r="GA55" i="53"/>
  <c r="GB55" i="53"/>
  <c r="GC55" i="53"/>
  <c r="GD55" i="53"/>
  <c r="GE55" i="53"/>
  <c r="GF55" i="53"/>
  <c r="GG55" i="53"/>
  <c r="GH55" i="53"/>
  <c r="GI55" i="53"/>
  <c r="GJ55" i="53"/>
  <c r="GK55" i="53"/>
  <c r="GL55" i="53"/>
  <c r="GM55" i="53"/>
  <c r="GN55" i="53"/>
  <c r="GO55" i="53"/>
  <c r="GP55" i="53"/>
  <c r="GQ55" i="53"/>
  <c r="GR55" i="53"/>
  <c r="GS55" i="53"/>
  <c r="GT55" i="53"/>
  <c r="GU55" i="53"/>
  <c r="GV55" i="53"/>
  <c r="GW55" i="53"/>
  <c r="GX55" i="53"/>
  <c r="GY55" i="53"/>
  <c r="GZ55" i="53"/>
  <c r="HA55" i="53"/>
  <c r="HB55" i="53"/>
  <c r="HC55" i="53"/>
  <c r="HD55" i="53"/>
  <c r="HE55" i="53"/>
  <c r="HF55" i="53"/>
  <c r="HG55" i="53"/>
  <c r="HH55" i="53"/>
  <c r="HI55" i="53"/>
  <c r="HJ55" i="53"/>
  <c r="HK55" i="53"/>
  <c r="HL55" i="53"/>
  <c r="HM55" i="53"/>
  <c r="HN55" i="53"/>
  <c r="HO55" i="53"/>
  <c r="HP55" i="53"/>
  <c r="HQ55" i="53"/>
  <c r="HR55" i="53"/>
  <c r="E54" i="53"/>
  <c r="F54" i="53"/>
  <c r="G54" i="53"/>
  <c r="H54" i="53"/>
  <c r="I54" i="53"/>
  <c r="J54" i="53"/>
  <c r="K54" i="53"/>
  <c r="L54" i="53"/>
  <c r="M54" i="53"/>
  <c r="N54" i="53"/>
  <c r="O54" i="53"/>
  <c r="P54" i="53"/>
  <c r="Q54" i="53"/>
  <c r="R54" i="53"/>
  <c r="S54" i="53"/>
  <c r="T54" i="53"/>
  <c r="U54" i="53"/>
  <c r="V54" i="53"/>
  <c r="W54" i="53"/>
  <c r="X54" i="53"/>
  <c r="Y54" i="53"/>
  <c r="Z54" i="53"/>
  <c r="AA54" i="53"/>
  <c r="AB54" i="53"/>
  <c r="AC54" i="53"/>
  <c r="AD54" i="53"/>
  <c r="AE54" i="53"/>
  <c r="AF54" i="53"/>
  <c r="AG54" i="53"/>
  <c r="AH54" i="53"/>
  <c r="AI54" i="53"/>
  <c r="AJ54" i="53"/>
  <c r="AK54" i="53"/>
  <c r="AL54" i="53"/>
  <c r="AM54" i="53"/>
  <c r="AN54" i="53"/>
  <c r="AO54" i="53"/>
  <c r="AP54" i="53"/>
  <c r="AQ54" i="53"/>
  <c r="AR54" i="53"/>
  <c r="AS54" i="53"/>
  <c r="AT54" i="53"/>
  <c r="AU54" i="53"/>
  <c r="AV54" i="53"/>
  <c r="AW54" i="53"/>
  <c r="AX54" i="53"/>
  <c r="AY54" i="53"/>
  <c r="AZ54" i="53"/>
  <c r="BA54" i="53"/>
  <c r="BB54" i="53"/>
  <c r="BC54" i="53"/>
  <c r="BD54" i="53"/>
  <c r="BE54" i="53"/>
  <c r="BF54" i="53"/>
  <c r="BG54" i="53"/>
  <c r="BH54" i="53"/>
  <c r="BI54" i="53"/>
  <c r="BJ54" i="53"/>
  <c r="BK54" i="53"/>
  <c r="BL54" i="53"/>
  <c r="BM54" i="53"/>
  <c r="BN54" i="53"/>
  <c r="BO54" i="53"/>
  <c r="BP54" i="53"/>
  <c r="BQ54" i="53"/>
  <c r="BR54" i="53"/>
  <c r="BS54" i="53"/>
  <c r="BT54" i="53"/>
  <c r="BU54" i="53"/>
  <c r="BV54" i="53"/>
  <c r="BW54" i="53"/>
  <c r="BX54" i="53"/>
  <c r="BY54" i="53"/>
  <c r="BZ54" i="53"/>
  <c r="CA54" i="53"/>
  <c r="CB54" i="53"/>
  <c r="CC54" i="53"/>
  <c r="CD54" i="53"/>
  <c r="CE54" i="53"/>
  <c r="CF54" i="53"/>
  <c r="CG54" i="53"/>
  <c r="CH54" i="53"/>
  <c r="CI54" i="53"/>
  <c r="CJ54" i="53"/>
  <c r="CK54" i="53"/>
  <c r="CL54" i="53"/>
  <c r="CM54" i="53"/>
  <c r="CN54" i="53"/>
  <c r="CO54" i="53"/>
  <c r="CP54" i="53"/>
  <c r="CQ54" i="53"/>
  <c r="CR54" i="53"/>
  <c r="CS54" i="53"/>
  <c r="CT54" i="53"/>
  <c r="CU54" i="53"/>
  <c r="CV54" i="53"/>
  <c r="CW54" i="53"/>
  <c r="CX54" i="53"/>
  <c r="CY54" i="53"/>
  <c r="CZ54" i="53"/>
  <c r="DA54" i="53"/>
  <c r="DB54" i="53"/>
  <c r="DC54" i="53"/>
  <c r="DD54" i="53"/>
  <c r="DE54" i="53"/>
  <c r="DF54" i="53"/>
  <c r="DG54" i="53"/>
  <c r="DH54" i="53"/>
  <c r="DI54" i="53"/>
  <c r="DJ54" i="53"/>
  <c r="DK54" i="53"/>
  <c r="DL54" i="53"/>
  <c r="DM54" i="53"/>
  <c r="DN54" i="53"/>
  <c r="DO54" i="53"/>
  <c r="DP54" i="53"/>
  <c r="DQ54" i="53"/>
  <c r="DR54" i="53"/>
  <c r="DS54" i="53"/>
  <c r="DT54" i="53"/>
  <c r="DU54" i="53"/>
  <c r="DV54" i="53"/>
  <c r="DW54" i="53"/>
  <c r="DX54" i="53"/>
  <c r="DY54" i="53"/>
  <c r="DZ54" i="53"/>
  <c r="EA54" i="53"/>
  <c r="EB54" i="53"/>
  <c r="EC54" i="53"/>
  <c r="ED54" i="53"/>
  <c r="EE54" i="53"/>
  <c r="EF54" i="53"/>
  <c r="EG54" i="53"/>
  <c r="EH54" i="53"/>
  <c r="EI54" i="53"/>
  <c r="EJ54" i="53"/>
  <c r="EK54" i="53"/>
  <c r="EL54" i="53"/>
  <c r="EM54" i="53"/>
  <c r="EN54" i="53"/>
  <c r="EO54" i="53"/>
  <c r="EP54" i="53"/>
  <c r="EQ54" i="53"/>
  <c r="ER54" i="53"/>
  <c r="ES54" i="53"/>
  <c r="ET54" i="53"/>
  <c r="EU54" i="53"/>
  <c r="EV54" i="53"/>
  <c r="EW54" i="53"/>
  <c r="EX54" i="53"/>
  <c r="EY54" i="53"/>
  <c r="EZ54" i="53"/>
  <c r="FA54" i="53"/>
  <c r="FB54" i="53"/>
  <c r="FC54" i="53"/>
  <c r="FD54" i="53"/>
  <c r="FE54" i="53"/>
  <c r="FF54" i="53"/>
  <c r="FG54" i="53"/>
  <c r="FH54" i="53"/>
  <c r="FI54" i="53"/>
  <c r="FJ54" i="53"/>
  <c r="FK54" i="53"/>
  <c r="FL54" i="53"/>
  <c r="FM54" i="53"/>
  <c r="FN54" i="53"/>
  <c r="FO54" i="53"/>
  <c r="FP54" i="53"/>
  <c r="FQ54" i="53"/>
  <c r="FR54" i="53"/>
  <c r="FS54" i="53"/>
  <c r="FT54" i="53"/>
  <c r="FU54" i="53"/>
  <c r="FV54" i="53"/>
  <c r="FW54" i="53"/>
  <c r="FX54" i="53"/>
  <c r="FY54" i="53"/>
  <c r="FZ54" i="53"/>
  <c r="GA54" i="53"/>
  <c r="GB54" i="53"/>
  <c r="GC54" i="53"/>
  <c r="GD54" i="53"/>
  <c r="GE54" i="53"/>
  <c r="GF54" i="53"/>
  <c r="GG54" i="53"/>
  <c r="GH54" i="53"/>
  <c r="GI54" i="53"/>
  <c r="GJ54" i="53"/>
  <c r="GK54" i="53"/>
  <c r="GL54" i="53"/>
  <c r="GM54" i="53"/>
  <c r="GN54" i="53"/>
  <c r="GO54" i="53"/>
  <c r="GP54" i="53"/>
  <c r="GQ54" i="53"/>
  <c r="GR54" i="53"/>
  <c r="GS54" i="53"/>
  <c r="GT54" i="53"/>
  <c r="GU54" i="53"/>
  <c r="GV54" i="53"/>
  <c r="GW54" i="53"/>
  <c r="GX54" i="53"/>
  <c r="GY54" i="53"/>
  <c r="GZ54" i="53"/>
  <c r="HA54" i="53"/>
  <c r="HB54" i="53"/>
  <c r="HC54" i="53"/>
  <c r="HD54" i="53"/>
  <c r="HE54" i="53"/>
  <c r="HF54" i="53"/>
  <c r="HG54" i="53"/>
  <c r="HH54" i="53"/>
  <c r="HI54" i="53"/>
  <c r="HJ54" i="53"/>
  <c r="HK54" i="53"/>
  <c r="HL54" i="53"/>
  <c r="HM54" i="53"/>
  <c r="HN54" i="53"/>
  <c r="HO54" i="53"/>
  <c r="HP54" i="53"/>
  <c r="HQ54" i="53"/>
  <c r="HR54" i="53"/>
  <c r="E53" i="53"/>
  <c r="F53" i="53"/>
  <c r="G53" i="53"/>
  <c r="H53" i="53"/>
  <c r="I53" i="53"/>
  <c r="J53" i="53"/>
  <c r="K53" i="53"/>
  <c r="L53" i="53"/>
  <c r="M53" i="53"/>
  <c r="N53" i="53"/>
  <c r="O53" i="53"/>
  <c r="P53" i="53"/>
  <c r="Q53" i="53"/>
  <c r="R53" i="53"/>
  <c r="S53" i="53"/>
  <c r="T53" i="53"/>
  <c r="U53" i="53"/>
  <c r="V53" i="53"/>
  <c r="W53" i="53"/>
  <c r="X53" i="53"/>
  <c r="Y53" i="53"/>
  <c r="Z53" i="53"/>
  <c r="AA53" i="53"/>
  <c r="AB53" i="53"/>
  <c r="AC53" i="53"/>
  <c r="AD53" i="53"/>
  <c r="AE53" i="53"/>
  <c r="AF53" i="53"/>
  <c r="AG53" i="53"/>
  <c r="AH53" i="53"/>
  <c r="AI53" i="53"/>
  <c r="AJ53" i="53"/>
  <c r="AK53" i="53"/>
  <c r="AL53" i="53"/>
  <c r="AM53" i="53"/>
  <c r="AN53" i="53"/>
  <c r="AO53" i="53"/>
  <c r="AP53" i="53"/>
  <c r="AQ53" i="53"/>
  <c r="AR53" i="53"/>
  <c r="AS53" i="53"/>
  <c r="AT53" i="53"/>
  <c r="AU53" i="53"/>
  <c r="AV53" i="53"/>
  <c r="AW53" i="53"/>
  <c r="AX53" i="53"/>
  <c r="AY53" i="53"/>
  <c r="AZ53" i="53"/>
  <c r="BA53" i="53"/>
  <c r="BB53" i="53"/>
  <c r="BC53" i="53"/>
  <c r="BD53" i="53"/>
  <c r="BE53" i="53"/>
  <c r="BF53" i="53"/>
  <c r="BG53" i="53"/>
  <c r="BH53" i="53"/>
  <c r="BI53" i="53"/>
  <c r="BJ53" i="53"/>
  <c r="BK53" i="53"/>
  <c r="BL53" i="53"/>
  <c r="BM53" i="53"/>
  <c r="BN53" i="53"/>
  <c r="BO53" i="53"/>
  <c r="BP53" i="53"/>
  <c r="BQ53" i="53"/>
  <c r="BR53" i="53"/>
  <c r="BS53" i="53"/>
  <c r="BT53" i="53"/>
  <c r="BU53" i="53"/>
  <c r="BV53" i="53"/>
  <c r="BW53" i="53"/>
  <c r="BX53" i="53"/>
  <c r="BY53" i="53"/>
  <c r="BZ53" i="53"/>
  <c r="CA53" i="53"/>
  <c r="CB53" i="53"/>
  <c r="CC53" i="53"/>
  <c r="CD53" i="53"/>
  <c r="CE53" i="53"/>
  <c r="CF53" i="53"/>
  <c r="CG53" i="53"/>
  <c r="CH53" i="53"/>
  <c r="CI53" i="53"/>
  <c r="CJ53" i="53"/>
  <c r="CK53" i="53"/>
  <c r="CL53" i="53"/>
  <c r="CM53" i="53"/>
  <c r="CN53" i="53"/>
  <c r="CO53" i="53"/>
  <c r="CP53" i="53"/>
  <c r="CQ53" i="53"/>
  <c r="CR53" i="53"/>
  <c r="CS53" i="53"/>
  <c r="CT53" i="53"/>
  <c r="CU53" i="53"/>
  <c r="CV53" i="53"/>
  <c r="CW53" i="53"/>
  <c r="CX53" i="53"/>
  <c r="CY53" i="53"/>
  <c r="CZ53" i="53"/>
  <c r="DA53" i="53"/>
  <c r="DB53" i="53"/>
  <c r="DC53" i="53"/>
  <c r="DD53" i="53"/>
  <c r="DE53" i="53"/>
  <c r="DF53" i="53"/>
  <c r="DG53" i="53"/>
  <c r="DH53" i="53"/>
  <c r="DI53" i="53"/>
  <c r="DJ53" i="53"/>
  <c r="DK53" i="53"/>
  <c r="DL53" i="53"/>
  <c r="DM53" i="53"/>
  <c r="DN53" i="53"/>
  <c r="DO53" i="53"/>
  <c r="DP53" i="53"/>
  <c r="DQ53" i="53"/>
  <c r="DR53" i="53"/>
  <c r="DS53" i="53"/>
  <c r="DT53" i="53"/>
  <c r="DU53" i="53"/>
  <c r="DV53" i="53"/>
  <c r="DW53" i="53"/>
  <c r="DX53" i="53"/>
  <c r="DY53" i="53"/>
  <c r="DZ53" i="53"/>
  <c r="EA53" i="53"/>
  <c r="EB53" i="53"/>
  <c r="EC53" i="53"/>
  <c r="ED53" i="53"/>
  <c r="EE53" i="53"/>
  <c r="EF53" i="53"/>
  <c r="EG53" i="53"/>
  <c r="EH53" i="53"/>
  <c r="EI53" i="53"/>
  <c r="EJ53" i="53"/>
  <c r="EK53" i="53"/>
  <c r="EL53" i="53"/>
  <c r="EM53" i="53"/>
  <c r="EN53" i="53"/>
  <c r="EO53" i="53"/>
  <c r="EP53" i="53"/>
  <c r="EQ53" i="53"/>
  <c r="ER53" i="53"/>
  <c r="ES53" i="53"/>
  <c r="ET53" i="53"/>
  <c r="EU53" i="53"/>
  <c r="EV53" i="53"/>
  <c r="EW53" i="53"/>
  <c r="EX53" i="53"/>
  <c r="EY53" i="53"/>
  <c r="EZ53" i="53"/>
  <c r="FA53" i="53"/>
  <c r="FB53" i="53"/>
  <c r="FC53" i="53"/>
  <c r="FD53" i="53"/>
  <c r="FE53" i="53"/>
  <c r="FF53" i="53"/>
  <c r="FG53" i="53"/>
  <c r="FH53" i="53"/>
  <c r="FI53" i="53"/>
  <c r="FJ53" i="53"/>
  <c r="FK53" i="53"/>
  <c r="FL53" i="53"/>
  <c r="FM53" i="53"/>
  <c r="FN53" i="53"/>
  <c r="FO53" i="53"/>
  <c r="FP53" i="53"/>
  <c r="FQ53" i="53"/>
  <c r="FR53" i="53"/>
  <c r="FS53" i="53"/>
  <c r="FT53" i="53"/>
  <c r="FU53" i="53"/>
  <c r="FV53" i="53"/>
  <c r="FW53" i="53"/>
  <c r="FX53" i="53"/>
  <c r="FY53" i="53"/>
  <c r="FZ53" i="53"/>
  <c r="GA53" i="53"/>
  <c r="GB53" i="53"/>
  <c r="GC53" i="53"/>
  <c r="GD53" i="53"/>
  <c r="GE53" i="53"/>
  <c r="GF53" i="53"/>
  <c r="GG53" i="53"/>
  <c r="GH53" i="53"/>
  <c r="GI53" i="53"/>
  <c r="GJ53" i="53"/>
  <c r="GK53" i="53"/>
  <c r="GL53" i="53"/>
  <c r="GM53" i="53"/>
  <c r="GN53" i="53"/>
  <c r="GO53" i="53"/>
  <c r="GP53" i="53"/>
  <c r="GQ53" i="53"/>
  <c r="GR53" i="53"/>
  <c r="GS53" i="53"/>
  <c r="GT53" i="53"/>
  <c r="GU53" i="53"/>
  <c r="GV53" i="53"/>
  <c r="GW53" i="53"/>
  <c r="GX53" i="53"/>
  <c r="GY53" i="53"/>
  <c r="GZ53" i="53"/>
  <c r="HA53" i="53"/>
  <c r="HB53" i="53"/>
  <c r="HC53" i="53"/>
  <c r="HD53" i="53"/>
  <c r="HE53" i="53"/>
  <c r="HF53" i="53"/>
  <c r="HG53" i="53"/>
  <c r="HH53" i="53"/>
  <c r="HI53" i="53"/>
  <c r="HJ53" i="53"/>
  <c r="HK53" i="53"/>
  <c r="HL53" i="53"/>
  <c r="HM53" i="53"/>
  <c r="HO53" i="53"/>
  <c r="HP53" i="53"/>
  <c r="HQ53" i="53"/>
  <c r="HR53" i="53"/>
  <c r="E52" i="53"/>
  <c r="F52" i="53"/>
  <c r="H52" i="53"/>
  <c r="I52" i="53"/>
  <c r="J52" i="53"/>
  <c r="K52" i="53"/>
  <c r="L52" i="53"/>
  <c r="M52" i="53"/>
  <c r="N52" i="53"/>
  <c r="O52" i="53"/>
  <c r="P52" i="53"/>
  <c r="Q52" i="53"/>
  <c r="R52" i="53"/>
  <c r="S52" i="53"/>
  <c r="T52" i="53"/>
  <c r="U52" i="53"/>
  <c r="V52" i="53"/>
  <c r="W52" i="53"/>
  <c r="X52" i="53"/>
  <c r="Y52" i="53"/>
  <c r="Z52" i="53"/>
  <c r="AA52" i="53"/>
  <c r="AB52" i="53"/>
  <c r="AC52" i="53"/>
  <c r="AD52" i="53"/>
  <c r="AE52" i="53"/>
  <c r="AF52" i="53"/>
  <c r="AG52" i="53"/>
  <c r="AH52" i="53"/>
  <c r="AI52" i="53"/>
  <c r="AJ52" i="53"/>
  <c r="AK52" i="53"/>
  <c r="AL52" i="53"/>
  <c r="AM52" i="53"/>
  <c r="AN52" i="53"/>
  <c r="AO52" i="53"/>
  <c r="AP52" i="53"/>
  <c r="AQ52" i="53"/>
  <c r="AR52" i="53"/>
  <c r="AS52" i="53"/>
  <c r="AT52" i="53"/>
  <c r="AU52" i="53"/>
  <c r="AV52" i="53"/>
  <c r="AW52" i="53"/>
  <c r="AX52" i="53"/>
  <c r="AY52" i="53"/>
  <c r="AZ52" i="53"/>
  <c r="BA52" i="53"/>
  <c r="BB52" i="53"/>
  <c r="BC52" i="53"/>
  <c r="BD52" i="53"/>
  <c r="BE52" i="53"/>
  <c r="BF52" i="53"/>
  <c r="BG52" i="53"/>
  <c r="BH52" i="53"/>
  <c r="BI52" i="53"/>
  <c r="BJ52" i="53"/>
  <c r="BK52" i="53"/>
  <c r="BL52" i="53"/>
  <c r="BM52" i="53"/>
  <c r="BN52" i="53"/>
  <c r="BO52" i="53"/>
  <c r="BP52" i="53"/>
  <c r="BQ52" i="53"/>
  <c r="BR52" i="53"/>
  <c r="BS52" i="53"/>
  <c r="BT52" i="53"/>
  <c r="BU52" i="53"/>
  <c r="BV52" i="53"/>
  <c r="BW52" i="53"/>
  <c r="BX52" i="53"/>
  <c r="BY52" i="53"/>
  <c r="BZ52" i="53"/>
  <c r="CA52" i="53"/>
  <c r="CB52" i="53"/>
  <c r="CC52" i="53"/>
  <c r="CD52" i="53"/>
  <c r="CE52" i="53"/>
  <c r="CF52" i="53"/>
  <c r="CG52" i="53"/>
  <c r="CH52" i="53"/>
  <c r="CI52" i="53"/>
  <c r="CJ52" i="53"/>
  <c r="CK52" i="53"/>
  <c r="CL52" i="53"/>
  <c r="CM52" i="53"/>
  <c r="CN52" i="53"/>
  <c r="CO52" i="53"/>
  <c r="CP52" i="53"/>
  <c r="CQ52" i="53"/>
  <c r="CR52" i="53"/>
  <c r="CS52" i="53"/>
  <c r="CT52" i="53"/>
  <c r="CU52" i="53"/>
  <c r="CV52" i="53"/>
  <c r="CW52" i="53"/>
  <c r="CX52" i="53"/>
  <c r="CY52" i="53"/>
  <c r="CZ52" i="53"/>
  <c r="DA52" i="53"/>
  <c r="DB52" i="53"/>
  <c r="DC52" i="53"/>
  <c r="DD52" i="53"/>
  <c r="DE52" i="53"/>
  <c r="DF52" i="53"/>
  <c r="DG52" i="53"/>
  <c r="DH52" i="53"/>
  <c r="DI52" i="53"/>
  <c r="DJ52" i="53"/>
  <c r="DK52" i="53"/>
  <c r="DL52" i="53"/>
  <c r="DM52" i="53"/>
  <c r="DN52" i="53"/>
  <c r="DO52" i="53"/>
  <c r="DP52" i="53"/>
  <c r="DQ52" i="53"/>
  <c r="DR52" i="53"/>
  <c r="DS52" i="53"/>
  <c r="DT52" i="53"/>
  <c r="DU52" i="53"/>
  <c r="DV52" i="53"/>
  <c r="DW52" i="53"/>
  <c r="DX52" i="53"/>
  <c r="DY52" i="53"/>
  <c r="DZ52" i="53"/>
  <c r="EA52" i="53"/>
  <c r="EB52" i="53"/>
  <c r="EC52" i="53"/>
  <c r="ED52" i="53"/>
  <c r="EE52" i="53"/>
  <c r="EF52" i="53"/>
  <c r="EG52" i="53"/>
  <c r="EH52" i="53"/>
  <c r="EI52" i="53"/>
  <c r="EJ52" i="53"/>
  <c r="EK52" i="53"/>
  <c r="EL52" i="53"/>
  <c r="EM52" i="53"/>
  <c r="EN52" i="53"/>
  <c r="EO52" i="53"/>
  <c r="EP52" i="53"/>
  <c r="EQ52" i="53"/>
  <c r="ER52" i="53"/>
  <c r="ES52" i="53"/>
  <c r="ET52" i="53"/>
  <c r="EU52" i="53"/>
  <c r="EV52" i="53"/>
  <c r="EW52" i="53"/>
  <c r="EX52" i="53"/>
  <c r="EY52" i="53"/>
  <c r="EZ52" i="53"/>
  <c r="FA52" i="53"/>
  <c r="FB52" i="53"/>
  <c r="FC52" i="53"/>
  <c r="FD52" i="53"/>
  <c r="FE52" i="53"/>
  <c r="FF52" i="53"/>
  <c r="FG52" i="53"/>
  <c r="FH52" i="53"/>
  <c r="FI52" i="53"/>
  <c r="FJ52" i="53"/>
  <c r="FK52" i="53"/>
  <c r="FL52" i="53"/>
  <c r="FM52" i="53"/>
  <c r="FN52" i="53"/>
  <c r="FO52" i="53"/>
  <c r="FP52" i="53"/>
  <c r="FQ52" i="53"/>
  <c r="FR52" i="53"/>
  <c r="FS52" i="53"/>
  <c r="FT52" i="53"/>
  <c r="FU52" i="53"/>
  <c r="FV52" i="53"/>
  <c r="FW52" i="53"/>
  <c r="FX52" i="53"/>
  <c r="FY52" i="53"/>
  <c r="FZ52" i="53"/>
  <c r="GA52" i="53"/>
  <c r="GB52" i="53"/>
  <c r="GC52" i="53"/>
  <c r="GD52" i="53"/>
  <c r="GE52" i="53"/>
  <c r="GF52" i="53"/>
  <c r="GG52" i="53"/>
  <c r="GH52" i="53"/>
  <c r="GI52" i="53"/>
  <c r="GJ52" i="53"/>
  <c r="GK52" i="53"/>
  <c r="GL52" i="53"/>
  <c r="GM52" i="53"/>
  <c r="GN52" i="53"/>
  <c r="GO52" i="53"/>
  <c r="GP52" i="53"/>
  <c r="GQ52" i="53"/>
  <c r="GR52" i="53"/>
  <c r="GS52" i="53"/>
  <c r="GT52" i="53"/>
  <c r="GU52" i="53"/>
  <c r="GV52" i="53"/>
  <c r="GW52" i="53"/>
  <c r="GX52" i="53"/>
  <c r="GY52" i="53"/>
  <c r="GZ52" i="53"/>
  <c r="HA52" i="53"/>
  <c r="HB52" i="53"/>
  <c r="HC52" i="53"/>
  <c r="HD52" i="53"/>
  <c r="HE52" i="53"/>
  <c r="HF52" i="53"/>
  <c r="HG52" i="53"/>
  <c r="HH52" i="53"/>
  <c r="HI52" i="53"/>
  <c r="HJ52" i="53"/>
  <c r="HK52" i="53"/>
  <c r="HL52" i="53"/>
  <c r="HM52" i="53"/>
  <c r="HO52" i="53"/>
  <c r="HP52" i="53"/>
  <c r="HQ52" i="53"/>
  <c r="HR52" i="53"/>
  <c r="E51" i="53"/>
  <c r="F51" i="53"/>
  <c r="G51" i="53"/>
  <c r="H51" i="53"/>
  <c r="I51" i="53"/>
  <c r="J51" i="53"/>
  <c r="K51" i="53"/>
  <c r="L51" i="53"/>
  <c r="M51" i="53"/>
  <c r="N51" i="53"/>
  <c r="O51" i="53"/>
  <c r="P51" i="53"/>
  <c r="Q51" i="53"/>
  <c r="R51" i="53"/>
  <c r="S51" i="53"/>
  <c r="T51" i="53"/>
  <c r="U51" i="53"/>
  <c r="V51" i="53"/>
  <c r="W51" i="53"/>
  <c r="X51" i="53"/>
  <c r="Y51" i="53"/>
  <c r="Z51" i="53"/>
  <c r="AA51" i="53"/>
  <c r="AB51" i="53"/>
  <c r="AC51" i="53"/>
  <c r="AD51" i="53"/>
  <c r="AE51" i="53"/>
  <c r="AF51" i="53"/>
  <c r="AG51" i="53"/>
  <c r="AH51" i="53"/>
  <c r="AI51" i="53"/>
  <c r="AJ51" i="53"/>
  <c r="AK51" i="53"/>
  <c r="AL51" i="53"/>
  <c r="AM51" i="53"/>
  <c r="AN51" i="53"/>
  <c r="AO51" i="53"/>
  <c r="AP51" i="53"/>
  <c r="AQ51" i="53"/>
  <c r="AR51" i="53"/>
  <c r="AS51" i="53"/>
  <c r="AT51" i="53"/>
  <c r="AU51" i="53"/>
  <c r="AV51" i="53"/>
  <c r="AW51" i="53"/>
  <c r="AX51" i="53"/>
  <c r="AY51" i="53"/>
  <c r="AZ51" i="53"/>
  <c r="BA51" i="53"/>
  <c r="BB51" i="53"/>
  <c r="BC51" i="53"/>
  <c r="BD51" i="53"/>
  <c r="BE51" i="53"/>
  <c r="BF51" i="53"/>
  <c r="BG51" i="53"/>
  <c r="BH51" i="53"/>
  <c r="BI51" i="53"/>
  <c r="BJ51" i="53"/>
  <c r="BK51" i="53"/>
  <c r="BL51" i="53"/>
  <c r="BM51" i="53"/>
  <c r="BN51" i="53"/>
  <c r="BO51" i="53"/>
  <c r="BP51" i="53"/>
  <c r="BQ51" i="53"/>
  <c r="BR51" i="53"/>
  <c r="BS51" i="53"/>
  <c r="BT51" i="53"/>
  <c r="BU51" i="53"/>
  <c r="BV51" i="53"/>
  <c r="BW51" i="53"/>
  <c r="BX51" i="53"/>
  <c r="BY51" i="53"/>
  <c r="BZ51" i="53"/>
  <c r="CA51" i="53"/>
  <c r="CB51" i="53"/>
  <c r="CC51" i="53"/>
  <c r="CD51" i="53"/>
  <c r="CE51" i="53"/>
  <c r="CF51" i="53"/>
  <c r="CG51" i="53"/>
  <c r="CH51" i="53"/>
  <c r="CI51" i="53"/>
  <c r="CJ51" i="53"/>
  <c r="CK51" i="53"/>
  <c r="CL51" i="53"/>
  <c r="CM51" i="53"/>
  <c r="CN51" i="53"/>
  <c r="CO51" i="53"/>
  <c r="CP51" i="53"/>
  <c r="CQ51" i="53"/>
  <c r="CR51" i="53"/>
  <c r="CS51" i="53"/>
  <c r="CT51" i="53"/>
  <c r="CU51" i="53"/>
  <c r="CV51" i="53"/>
  <c r="CW51" i="53"/>
  <c r="CX51" i="53"/>
  <c r="CY51" i="53"/>
  <c r="CZ51" i="53"/>
  <c r="DA51" i="53"/>
  <c r="DB51" i="53"/>
  <c r="DC51" i="53"/>
  <c r="DD51" i="53"/>
  <c r="DE51" i="53"/>
  <c r="DF51" i="53"/>
  <c r="DG51" i="53"/>
  <c r="DH51" i="53"/>
  <c r="DI51" i="53"/>
  <c r="DJ51" i="53"/>
  <c r="DK51" i="53"/>
  <c r="DL51" i="53"/>
  <c r="DM51" i="53"/>
  <c r="DN51" i="53"/>
  <c r="DO51" i="53"/>
  <c r="DP51" i="53"/>
  <c r="DQ51" i="53"/>
  <c r="DR51" i="53"/>
  <c r="DS51" i="53"/>
  <c r="DT51" i="53"/>
  <c r="DU51" i="53"/>
  <c r="DV51" i="53"/>
  <c r="DW51" i="53"/>
  <c r="DX51" i="53"/>
  <c r="DY51" i="53"/>
  <c r="DZ51" i="53"/>
  <c r="EA51" i="53"/>
  <c r="EB51" i="53"/>
  <c r="EC51" i="53"/>
  <c r="ED51" i="53"/>
  <c r="EE51" i="53"/>
  <c r="EF51" i="53"/>
  <c r="EG51" i="53"/>
  <c r="EH51" i="53"/>
  <c r="EI51" i="53"/>
  <c r="EJ51" i="53"/>
  <c r="EK51" i="53"/>
  <c r="EL51" i="53"/>
  <c r="EM51" i="53"/>
  <c r="EN51" i="53"/>
  <c r="EO51" i="53"/>
  <c r="EP51" i="53"/>
  <c r="EQ51" i="53"/>
  <c r="ER51" i="53"/>
  <c r="ES51" i="53"/>
  <c r="ET51" i="53"/>
  <c r="EU51" i="53"/>
  <c r="EV51" i="53"/>
  <c r="EW51" i="53"/>
  <c r="EX51" i="53"/>
  <c r="EY51" i="53"/>
  <c r="EZ51" i="53"/>
  <c r="FA51" i="53"/>
  <c r="FB51" i="53"/>
  <c r="FC51" i="53"/>
  <c r="FD51" i="53"/>
  <c r="FE51" i="53"/>
  <c r="FF51" i="53"/>
  <c r="FG51" i="53"/>
  <c r="FH51" i="53"/>
  <c r="FI51" i="53"/>
  <c r="FJ51" i="53"/>
  <c r="FK51" i="53"/>
  <c r="FL51" i="53"/>
  <c r="FM51" i="53"/>
  <c r="FN51" i="53"/>
  <c r="FO51" i="53"/>
  <c r="FP51" i="53"/>
  <c r="FQ51" i="53"/>
  <c r="FR51" i="53"/>
  <c r="FS51" i="53"/>
  <c r="FT51" i="53"/>
  <c r="FU51" i="53"/>
  <c r="FV51" i="53"/>
  <c r="FW51" i="53"/>
  <c r="FX51" i="53"/>
  <c r="FY51" i="53"/>
  <c r="FZ51" i="53"/>
  <c r="GA51" i="53"/>
  <c r="GB51" i="53"/>
  <c r="GC51" i="53"/>
  <c r="GD51" i="53"/>
  <c r="GE51" i="53"/>
  <c r="GF51" i="53"/>
  <c r="GG51" i="53"/>
  <c r="GH51" i="53"/>
  <c r="GI51" i="53"/>
  <c r="GJ51" i="53"/>
  <c r="GK51" i="53"/>
  <c r="GL51" i="53"/>
  <c r="GM51" i="53"/>
  <c r="GN51" i="53"/>
  <c r="GO51" i="53"/>
  <c r="GP51" i="53"/>
  <c r="GQ51" i="53"/>
  <c r="GR51" i="53"/>
  <c r="GS51" i="53"/>
  <c r="GT51" i="53"/>
  <c r="GU51" i="53"/>
  <c r="GV51" i="53"/>
  <c r="GW51" i="53"/>
  <c r="GX51" i="53"/>
  <c r="GY51" i="53"/>
  <c r="GZ51" i="53"/>
  <c r="HA51" i="53"/>
  <c r="HB51" i="53"/>
  <c r="HC51" i="53"/>
  <c r="HD51" i="53"/>
  <c r="HE51" i="53"/>
  <c r="HF51" i="53"/>
  <c r="HG51" i="53"/>
  <c r="HH51" i="53"/>
  <c r="HI51" i="53"/>
  <c r="HJ51" i="53"/>
  <c r="HK51" i="53"/>
  <c r="HL51" i="53"/>
  <c r="HM51" i="53"/>
  <c r="HO51" i="53"/>
  <c r="HP51" i="53"/>
  <c r="HQ51" i="53"/>
  <c r="HR51" i="53"/>
  <c r="E50" i="53"/>
  <c r="F50" i="53"/>
  <c r="H50" i="53"/>
  <c r="I50" i="53"/>
  <c r="J50" i="53"/>
  <c r="K50" i="53"/>
  <c r="L50" i="53"/>
  <c r="M50" i="53"/>
  <c r="N50" i="53"/>
  <c r="O50" i="53"/>
  <c r="P50" i="53"/>
  <c r="Q50" i="53"/>
  <c r="R50" i="53"/>
  <c r="S50" i="53"/>
  <c r="T50" i="53"/>
  <c r="U50" i="53"/>
  <c r="V50" i="53"/>
  <c r="W50" i="53"/>
  <c r="X50" i="53"/>
  <c r="Y50" i="53"/>
  <c r="Z50" i="53"/>
  <c r="AA50" i="53"/>
  <c r="AB50" i="53"/>
  <c r="AC50" i="53"/>
  <c r="AD50" i="53"/>
  <c r="AE50" i="53"/>
  <c r="AF50" i="53"/>
  <c r="AG50" i="53"/>
  <c r="AH50" i="53"/>
  <c r="AI50" i="53"/>
  <c r="AJ50" i="53"/>
  <c r="AK50" i="53"/>
  <c r="AL50" i="53"/>
  <c r="AM50" i="53"/>
  <c r="AN50" i="53"/>
  <c r="AO50" i="53"/>
  <c r="AP50" i="53"/>
  <c r="AQ50" i="53"/>
  <c r="AR50" i="53"/>
  <c r="AS50" i="53"/>
  <c r="AT50" i="53"/>
  <c r="AU50" i="53"/>
  <c r="AV50" i="53"/>
  <c r="AW50" i="53"/>
  <c r="AX50" i="53"/>
  <c r="AY50" i="53"/>
  <c r="AZ50" i="53"/>
  <c r="BA50" i="53"/>
  <c r="BB50" i="53"/>
  <c r="BC50" i="53"/>
  <c r="BD50" i="53"/>
  <c r="BE50" i="53"/>
  <c r="BF50" i="53"/>
  <c r="BG50" i="53"/>
  <c r="BH50" i="53"/>
  <c r="BI50" i="53"/>
  <c r="BJ50" i="53"/>
  <c r="BK50" i="53"/>
  <c r="BL50" i="53"/>
  <c r="BM50" i="53"/>
  <c r="BN50" i="53"/>
  <c r="BO50" i="53"/>
  <c r="BP50" i="53"/>
  <c r="BQ50" i="53"/>
  <c r="BR50" i="53"/>
  <c r="BS50" i="53"/>
  <c r="BT50" i="53"/>
  <c r="BU50" i="53"/>
  <c r="BV50" i="53"/>
  <c r="BW50" i="53"/>
  <c r="BX50" i="53"/>
  <c r="BY50" i="53"/>
  <c r="BZ50" i="53"/>
  <c r="CA50" i="53"/>
  <c r="CB50" i="53"/>
  <c r="CC50" i="53"/>
  <c r="CD50" i="53"/>
  <c r="CE50" i="53"/>
  <c r="CF50" i="53"/>
  <c r="CG50" i="53"/>
  <c r="CH50" i="53"/>
  <c r="CI50" i="53"/>
  <c r="CJ50" i="53"/>
  <c r="CK50" i="53"/>
  <c r="CL50" i="53"/>
  <c r="CM50" i="53"/>
  <c r="CN50" i="53"/>
  <c r="CO50" i="53"/>
  <c r="CP50" i="53"/>
  <c r="CQ50" i="53"/>
  <c r="CR50" i="53"/>
  <c r="CS50" i="53"/>
  <c r="CT50" i="53"/>
  <c r="CU50" i="53"/>
  <c r="CV50" i="53"/>
  <c r="CW50" i="53"/>
  <c r="CX50" i="53"/>
  <c r="CY50" i="53"/>
  <c r="CZ50" i="53"/>
  <c r="DA50" i="53"/>
  <c r="DB50" i="53"/>
  <c r="DC50" i="53"/>
  <c r="DD50" i="53"/>
  <c r="DE50" i="53"/>
  <c r="DF50" i="53"/>
  <c r="DG50" i="53"/>
  <c r="DH50" i="53"/>
  <c r="DI50" i="53"/>
  <c r="DJ50" i="53"/>
  <c r="DK50" i="53"/>
  <c r="DL50" i="53"/>
  <c r="DM50" i="53"/>
  <c r="DN50" i="53"/>
  <c r="DO50" i="53"/>
  <c r="DP50" i="53"/>
  <c r="DQ50" i="53"/>
  <c r="DR50" i="53"/>
  <c r="DS50" i="53"/>
  <c r="DT50" i="53"/>
  <c r="DU50" i="53"/>
  <c r="DV50" i="53"/>
  <c r="DW50" i="53"/>
  <c r="DX50" i="53"/>
  <c r="DY50" i="53"/>
  <c r="DZ50" i="53"/>
  <c r="EA50" i="53"/>
  <c r="EB50" i="53"/>
  <c r="EC50" i="53"/>
  <c r="ED50" i="53"/>
  <c r="EE50" i="53"/>
  <c r="EF50" i="53"/>
  <c r="EG50" i="53"/>
  <c r="EH50" i="53"/>
  <c r="EI50" i="53"/>
  <c r="EJ50" i="53"/>
  <c r="EK50" i="53"/>
  <c r="EL50" i="53"/>
  <c r="EM50" i="53"/>
  <c r="EN50" i="53"/>
  <c r="EO50" i="53"/>
  <c r="EP50" i="53"/>
  <c r="EQ50" i="53"/>
  <c r="ER50" i="53"/>
  <c r="ES50" i="53"/>
  <c r="ET50" i="53"/>
  <c r="EU50" i="53"/>
  <c r="EV50" i="53"/>
  <c r="EW50" i="53"/>
  <c r="EX50" i="53"/>
  <c r="EY50" i="53"/>
  <c r="EZ50" i="53"/>
  <c r="FA50" i="53"/>
  <c r="FB50" i="53"/>
  <c r="FC50" i="53"/>
  <c r="FD50" i="53"/>
  <c r="FE50" i="53"/>
  <c r="FF50" i="53"/>
  <c r="FG50" i="53"/>
  <c r="FH50" i="53"/>
  <c r="FI50" i="53"/>
  <c r="FJ50" i="53"/>
  <c r="FK50" i="53"/>
  <c r="FL50" i="53"/>
  <c r="FM50" i="53"/>
  <c r="FN50" i="53"/>
  <c r="FO50" i="53"/>
  <c r="FP50" i="53"/>
  <c r="FQ50" i="53"/>
  <c r="FW62" i="53" s="1"/>
  <c r="FR50" i="53"/>
  <c r="FS50" i="53"/>
  <c r="FT50" i="53"/>
  <c r="FU50" i="53"/>
  <c r="FV50" i="53"/>
  <c r="FW50" i="53"/>
  <c r="FX50" i="53"/>
  <c r="FY50" i="53"/>
  <c r="FZ50" i="53"/>
  <c r="GA50" i="53"/>
  <c r="GB50" i="53"/>
  <c r="GC50" i="53"/>
  <c r="GD50" i="53"/>
  <c r="GE50" i="53"/>
  <c r="GF50" i="53"/>
  <c r="GG50" i="53"/>
  <c r="GH50" i="53"/>
  <c r="GI50" i="53"/>
  <c r="GJ50" i="53"/>
  <c r="GK50" i="53"/>
  <c r="GL50" i="53"/>
  <c r="GM50" i="53"/>
  <c r="GN50" i="53"/>
  <c r="GO50" i="53"/>
  <c r="GP50" i="53"/>
  <c r="GQ50" i="53"/>
  <c r="GR50" i="53"/>
  <c r="GS50" i="53"/>
  <c r="GT50" i="53"/>
  <c r="GU50" i="53"/>
  <c r="GV50" i="53"/>
  <c r="GW50" i="53"/>
  <c r="GX50" i="53"/>
  <c r="GY50" i="53"/>
  <c r="GZ50" i="53"/>
  <c r="HA50" i="53"/>
  <c r="HB50" i="53"/>
  <c r="HC50" i="53"/>
  <c r="HD50" i="53"/>
  <c r="HE50" i="53"/>
  <c r="HF50" i="53"/>
  <c r="HG50" i="53"/>
  <c r="HH50" i="53"/>
  <c r="HI50" i="53"/>
  <c r="HJ50" i="53"/>
  <c r="HK50" i="53"/>
  <c r="HL50" i="53"/>
  <c r="HO50" i="53"/>
  <c r="HP50" i="53"/>
  <c r="HQ50" i="53"/>
  <c r="HR50" i="53"/>
  <c r="D59" i="53"/>
  <c r="D58" i="53"/>
  <c r="D57" i="53"/>
  <c r="D56" i="53"/>
  <c r="D54" i="53"/>
  <c r="D53" i="53"/>
  <c r="D52" i="53"/>
  <c r="D51" i="53"/>
  <c r="D55" i="53"/>
  <c r="HP13" i="53"/>
  <c r="HQ13" i="53"/>
  <c r="HR13" i="53"/>
  <c r="HS13" i="53"/>
  <c r="HT13" i="53"/>
  <c r="BN129" i="55"/>
  <c r="BN130" i="55"/>
  <c r="BN131" i="55"/>
  <c r="BN132" i="55"/>
  <c r="BN133" i="55"/>
  <c r="BN134" i="55"/>
  <c r="BN135" i="55"/>
  <c r="BN136" i="55"/>
  <c r="BN137" i="55"/>
  <c r="BN138" i="55"/>
  <c r="BN139" i="55"/>
  <c r="BN140" i="55"/>
  <c r="BN141" i="55"/>
  <c r="BN142" i="55"/>
  <c r="BN143" i="55"/>
  <c r="BN144" i="55"/>
  <c r="BN145" i="55"/>
  <c r="BN146" i="55"/>
  <c r="BN147" i="55"/>
  <c r="GL68" i="17"/>
  <c r="GM68" i="17"/>
  <c r="GL69" i="17"/>
  <c r="GM69" i="17"/>
  <c r="GL70" i="17"/>
  <c r="GM70" i="17"/>
  <c r="GL71" i="17"/>
  <c r="GM71" i="17"/>
  <c r="GL72" i="17"/>
  <c r="GM72" i="17"/>
  <c r="GL73" i="17"/>
  <c r="GM73" i="17"/>
  <c r="GL74" i="17"/>
  <c r="GM74" i="17"/>
  <c r="GL75" i="17"/>
  <c r="GM75" i="17"/>
  <c r="GL76" i="17"/>
  <c r="GM76" i="17"/>
  <c r="GL77" i="17"/>
  <c r="GM77" i="17"/>
  <c r="GL78" i="17"/>
  <c r="GM78" i="17"/>
  <c r="GL79" i="17"/>
  <c r="GM79" i="17"/>
  <c r="GV62" i="53" l="1"/>
  <c r="HT65" i="53"/>
  <c r="HQ81" i="53" s="1"/>
  <c r="GN65" i="53"/>
  <c r="GJ67" i="53"/>
  <c r="GV69" i="53"/>
  <c r="GF69" i="53"/>
  <c r="HH71" i="53"/>
  <c r="HL62" i="53"/>
  <c r="HI63" i="53"/>
  <c r="HD65" i="53"/>
  <c r="FX65" i="53"/>
  <c r="GZ67" i="53"/>
  <c r="HK62" i="53"/>
  <c r="GU62" i="53"/>
  <c r="GE62" i="53"/>
  <c r="HH63" i="53"/>
  <c r="GR63" i="53"/>
  <c r="HM83" i="53" s="1"/>
  <c r="GB63" i="53"/>
  <c r="HF64" i="53"/>
  <c r="HO82" i="53" s="1"/>
  <c r="GP64" i="53"/>
  <c r="FZ64" i="53"/>
  <c r="HS65" i="53"/>
  <c r="HC65" i="53"/>
  <c r="GM65" i="53"/>
  <c r="FW65" i="53"/>
  <c r="HJ81" i="53" s="1"/>
  <c r="HQ66" i="53"/>
  <c r="HA66" i="53"/>
  <c r="GK66" i="53"/>
  <c r="HL80" i="53" s="1"/>
  <c r="HO67" i="53"/>
  <c r="GY67" i="53"/>
  <c r="HN79" i="53" s="1"/>
  <c r="GI67" i="53"/>
  <c r="HM68" i="53"/>
  <c r="HP78" i="53" s="1"/>
  <c r="GW68" i="53"/>
  <c r="GG68" i="53"/>
  <c r="HK69" i="53"/>
  <c r="GU69" i="53"/>
  <c r="GE69" i="53"/>
  <c r="HI70" i="53"/>
  <c r="GS70" i="53"/>
  <c r="GC70" i="53"/>
  <c r="HG71" i="53"/>
  <c r="GQ71" i="53"/>
  <c r="GA71" i="53"/>
  <c r="HH62" i="53"/>
  <c r="GB62" i="53"/>
  <c r="HE63" i="53"/>
  <c r="GO63" i="53"/>
  <c r="HC64" i="53"/>
  <c r="FW64" i="53"/>
  <c r="HJ82" i="53" s="1"/>
  <c r="HP65" i="53"/>
  <c r="GZ65" i="53"/>
  <c r="GJ65" i="53"/>
  <c r="HN66" i="53"/>
  <c r="GW66" i="53"/>
  <c r="GG66" i="53"/>
  <c r="HL67" i="53"/>
  <c r="GV67" i="53"/>
  <c r="GF67" i="53"/>
  <c r="HI68" i="53"/>
  <c r="GS68" i="53"/>
  <c r="GC68" i="53"/>
  <c r="HH69" i="53"/>
  <c r="GR69" i="53"/>
  <c r="HM77" i="53" s="1"/>
  <c r="GB69" i="53"/>
  <c r="HE70" i="53"/>
  <c r="GO70" i="53"/>
  <c r="FY70" i="53"/>
  <c r="HT71" i="53"/>
  <c r="HD71" i="53"/>
  <c r="GN71" i="53"/>
  <c r="FX71" i="53"/>
  <c r="GS63" i="53"/>
  <c r="GR62" i="53"/>
  <c r="HM84" i="53" s="1"/>
  <c r="FY63" i="53"/>
  <c r="HS64" i="53"/>
  <c r="GM64" i="53"/>
  <c r="HL66" i="53"/>
  <c r="HH68" i="53"/>
  <c r="GR68" i="53"/>
  <c r="HM78" i="53" s="1"/>
  <c r="GB68" i="53"/>
  <c r="HF69" i="53"/>
  <c r="HO77" i="53" s="1"/>
  <c r="GP69" i="53"/>
  <c r="FZ69" i="53"/>
  <c r="HD70" i="53"/>
  <c r="GN70" i="53"/>
  <c r="FX70" i="53"/>
  <c r="HR71" i="53"/>
  <c r="HB71" i="53"/>
  <c r="GL71" i="53"/>
  <c r="FY62" i="53"/>
  <c r="FW63" i="53"/>
  <c r="HJ83" i="53" s="1"/>
  <c r="HQ64" i="53"/>
  <c r="GH65" i="53"/>
  <c r="GF66" i="53"/>
  <c r="GD67" i="53"/>
  <c r="HK79" i="53" s="1"/>
  <c r="HG65" i="53"/>
  <c r="GQ65" i="53"/>
  <c r="GA65" i="53"/>
  <c r="HK71" i="53"/>
  <c r="GU71" i="53"/>
  <c r="GE71" i="53"/>
  <c r="GC63" i="53"/>
  <c r="GO62" i="53"/>
  <c r="HS63" i="53"/>
  <c r="GM63" i="53"/>
  <c r="GX65" i="53"/>
  <c r="HJ67" i="53"/>
  <c r="HE62" i="53"/>
  <c r="HC63" i="53"/>
  <c r="HN65" i="53"/>
  <c r="GV66" i="53"/>
  <c r="GT67" i="53"/>
  <c r="GF62" i="53"/>
  <c r="HP66" i="53"/>
  <c r="HW173" i="53"/>
  <c r="HW174" i="53"/>
  <c r="HQ174" i="53"/>
  <c r="GN174" i="53"/>
  <c r="FX174" i="53"/>
  <c r="HC174" i="53"/>
  <c r="HI172" i="53"/>
  <c r="HM184" i="53"/>
  <c r="HP170" i="53"/>
  <c r="GC172" i="53"/>
  <c r="HG173" i="53"/>
  <c r="GA173" i="53"/>
  <c r="GS172" i="53"/>
  <c r="GB173" i="53"/>
  <c r="GQ173" i="53"/>
  <c r="HE173" i="53"/>
  <c r="GO173" i="53"/>
  <c r="FY165" i="53"/>
  <c r="GO165" i="53"/>
  <c r="HE165" i="53"/>
  <c r="HU165" i="53"/>
  <c r="GU172" i="53"/>
  <c r="GE172" i="53"/>
  <c r="HW165" i="53"/>
  <c r="HM180" i="53"/>
  <c r="HP166" i="53"/>
  <c r="FY173" i="53"/>
  <c r="HJ186" i="53"/>
  <c r="GM174" i="53"/>
  <c r="HU169" i="53"/>
  <c r="FX165" i="53"/>
  <c r="GN165" i="53"/>
  <c r="HD165" i="53"/>
  <c r="HT165" i="53"/>
  <c r="HQ177" i="53" s="1"/>
  <c r="GJ166" i="53"/>
  <c r="GZ166" i="53"/>
  <c r="GF167" i="53"/>
  <c r="GV167" i="53"/>
  <c r="HL167" i="53"/>
  <c r="GB168" i="53"/>
  <c r="HH168" i="53"/>
  <c r="FX169" i="53"/>
  <c r="GN169" i="53"/>
  <c r="HD169" i="53"/>
  <c r="HT169" i="53"/>
  <c r="HQ181" i="53" s="1"/>
  <c r="GJ170" i="53"/>
  <c r="GZ170" i="53"/>
  <c r="GF171" i="53"/>
  <c r="GV171" i="53"/>
  <c r="HL171" i="53"/>
  <c r="GB172" i="53"/>
  <c r="HW168" i="53"/>
  <c r="HH172" i="53"/>
  <c r="HU173" i="53"/>
  <c r="GF172" i="53"/>
  <c r="GV172" i="53"/>
  <c r="HM185" i="53"/>
  <c r="HH173" i="53"/>
  <c r="HW166" i="53"/>
  <c r="HW170" i="53"/>
  <c r="HW167" i="53"/>
  <c r="HW171" i="53"/>
  <c r="HV168" i="53"/>
  <c r="HT172" i="53"/>
  <c r="HQ184" i="53" s="1"/>
  <c r="FX173" i="53"/>
  <c r="GN173" i="53"/>
  <c r="HD173" i="53"/>
  <c r="HT173" i="53"/>
  <c r="HQ185" i="53" s="1"/>
  <c r="GJ174" i="53"/>
  <c r="GZ174" i="53"/>
  <c r="HP174" i="53"/>
  <c r="HV169" i="53"/>
  <c r="HL172" i="53"/>
  <c r="GG172" i="53"/>
  <c r="GW172" i="53"/>
  <c r="HM172" i="53"/>
  <c r="HP184" i="53" s="1"/>
  <c r="GC173" i="53"/>
  <c r="GS173" i="53"/>
  <c r="HI173" i="53"/>
  <c r="FY174" i="53"/>
  <c r="GO174" i="53"/>
  <c r="HE174" i="53"/>
  <c r="GA166" i="53"/>
  <c r="GQ166" i="53"/>
  <c r="HG166" i="53"/>
  <c r="HS167" i="53"/>
  <c r="GB174" i="53"/>
  <c r="HM186" i="53"/>
  <c r="GG173" i="53"/>
  <c r="GW173" i="53"/>
  <c r="HM173" i="53"/>
  <c r="HP185" i="53" s="1"/>
  <c r="GS174" i="53"/>
  <c r="HI174" i="53"/>
  <c r="GL172" i="53"/>
  <c r="HB172" i="53"/>
  <c r="HR172" i="53"/>
  <c r="GC174" i="53"/>
  <c r="HV118" i="53"/>
  <c r="HS124" i="53"/>
  <c r="HV123" i="53"/>
  <c r="HR119" i="53"/>
  <c r="HU118" i="53"/>
  <c r="HW116" i="53"/>
  <c r="HU123" i="53"/>
  <c r="HV117" i="53"/>
  <c r="HW125" i="53"/>
  <c r="HV122" i="53"/>
  <c r="HU117" i="53"/>
  <c r="HT117" i="53"/>
  <c r="HQ129" i="53" s="1"/>
  <c r="HW124" i="53"/>
  <c r="HS117" i="53"/>
  <c r="HU116" i="53"/>
  <c r="HU121" i="53"/>
  <c r="HQ117" i="53"/>
  <c r="HT116" i="53"/>
  <c r="HQ128" i="53" s="1"/>
  <c r="HS121" i="53"/>
  <c r="HR121" i="53"/>
  <c r="HU120" i="53"/>
  <c r="HW120" i="53"/>
  <c r="HS125" i="53"/>
  <c r="HU119" i="53"/>
  <c r="HM122" i="53"/>
  <c r="HP134" i="53" s="1"/>
  <c r="GW122" i="53"/>
  <c r="GG122" i="53"/>
  <c r="HS120" i="53"/>
  <c r="HC120" i="53"/>
  <c r="GM120" i="53"/>
  <c r="FW120" i="53"/>
  <c r="HJ132" i="53" s="1"/>
  <c r="HF119" i="53"/>
  <c r="HO131" i="53" s="1"/>
  <c r="GP119" i="53"/>
  <c r="FZ119" i="53"/>
  <c r="HI118" i="53"/>
  <c r="GS118" i="53"/>
  <c r="GC118" i="53"/>
  <c r="HL117" i="53"/>
  <c r="GV117" i="53"/>
  <c r="GF117" i="53"/>
  <c r="HO116" i="53"/>
  <c r="GY116" i="53"/>
  <c r="HN128" i="53" s="1"/>
  <c r="GI116" i="53"/>
  <c r="GY125" i="53"/>
  <c r="HN137" i="53" s="1"/>
  <c r="HI123" i="53"/>
  <c r="GS123" i="53"/>
  <c r="GC123" i="53"/>
  <c r="HO121" i="53"/>
  <c r="GY121" i="53"/>
  <c r="HN133" i="53" s="1"/>
  <c r="GI121" i="53"/>
  <c r="HR120" i="53"/>
  <c r="HB120" i="53"/>
  <c r="GL120" i="53"/>
  <c r="HE119" i="53"/>
  <c r="GO119" i="53"/>
  <c r="FY119" i="53"/>
  <c r="HH118" i="53"/>
  <c r="GR118" i="53"/>
  <c r="HM130" i="53" s="1"/>
  <c r="GB118" i="53"/>
  <c r="HK117" i="53"/>
  <c r="GU117" i="53"/>
  <c r="GE117" i="53"/>
  <c r="HN116" i="53"/>
  <c r="GX116" i="53"/>
  <c r="GH116" i="53"/>
  <c r="HE124" i="53"/>
  <c r="GO124" i="53"/>
  <c r="FY124" i="53"/>
  <c r="HK122" i="53"/>
  <c r="GU122" i="53"/>
  <c r="GE122" i="53"/>
  <c r="HN121" i="53"/>
  <c r="GX121" i="53"/>
  <c r="GH121" i="53"/>
  <c r="HQ120" i="53"/>
  <c r="HA120" i="53"/>
  <c r="GK120" i="53"/>
  <c r="HL132" i="53" s="1"/>
  <c r="HD119" i="53"/>
  <c r="GN119" i="53"/>
  <c r="FX119" i="53"/>
  <c r="HG118" i="53"/>
  <c r="GQ118" i="53"/>
  <c r="GA118" i="53"/>
  <c r="HJ117" i="53"/>
  <c r="GT117" i="53"/>
  <c r="GD117" i="53"/>
  <c r="HK129" i="53" s="1"/>
  <c r="HM116" i="53"/>
  <c r="HP128" i="53" s="1"/>
  <c r="GW116" i="53"/>
  <c r="GG116" i="53"/>
  <c r="GD123" i="53"/>
  <c r="HK135" i="53" s="1"/>
  <c r="HG123" i="53"/>
  <c r="GQ123" i="53"/>
  <c r="GA123" i="53"/>
  <c r="HJ122" i="53"/>
  <c r="GT122" i="53"/>
  <c r="GD122" i="53"/>
  <c r="HK134" i="53" s="1"/>
  <c r="HM121" i="53"/>
  <c r="HP133" i="53" s="1"/>
  <c r="GW121" i="53"/>
  <c r="GG121" i="53"/>
  <c r="HP120" i="53"/>
  <c r="GZ120" i="53"/>
  <c r="GJ120" i="53"/>
  <c r="HC119" i="53"/>
  <c r="GM119" i="53"/>
  <c r="FW119" i="53"/>
  <c r="HJ131" i="53" s="1"/>
  <c r="HF118" i="53"/>
  <c r="HO130" i="53" s="1"/>
  <c r="GP118" i="53"/>
  <c r="FZ118" i="53"/>
  <c r="HI117" i="53"/>
  <c r="GS117" i="53"/>
  <c r="GC117" i="53"/>
  <c r="HL116" i="53"/>
  <c r="GV116" i="53"/>
  <c r="GF116" i="53"/>
  <c r="HC124" i="53"/>
  <c r="GM124" i="53"/>
  <c r="FW124" i="53"/>
  <c r="HJ136" i="53" s="1"/>
  <c r="HF123" i="53"/>
  <c r="HO135" i="53" s="1"/>
  <c r="GP123" i="53"/>
  <c r="FZ123" i="53"/>
  <c r="HI122" i="53"/>
  <c r="GS122" i="53"/>
  <c r="GC122" i="53"/>
  <c r="HL121" i="53"/>
  <c r="GV121" i="53"/>
  <c r="GF121" i="53"/>
  <c r="HO120" i="53"/>
  <c r="GY120" i="53"/>
  <c r="HN132" i="53" s="1"/>
  <c r="GI120" i="53"/>
  <c r="HB119" i="53"/>
  <c r="GL119" i="53"/>
  <c r="HE118" i="53"/>
  <c r="FY118" i="53"/>
  <c r="HH117" i="53"/>
  <c r="GR117" i="53"/>
  <c r="HM129" i="53" s="1"/>
  <c r="GB117" i="53"/>
  <c r="HK116" i="53"/>
  <c r="GU116" i="53"/>
  <c r="GE116" i="53"/>
  <c r="HR124" i="53"/>
  <c r="HB124" i="53"/>
  <c r="GL124" i="53"/>
  <c r="HE123" i="53"/>
  <c r="GO123" i="53"/>
  <c r="FY123" i="53"/>
  <c r="HH122" i="53"/>
  <c r="GR122" i="53"/>
  <c r="HM134" i="53" s="1"/>
  <c r="GB122" i="53"/>
  <c r="HK121" i="53"/>
  <c r="GU121" i="53"/>
  <c r="GE121" i="53"/>
  <c r="HN120" i="53"/>
  <c r="GX120" i="53"/>
  <c r="GH120" i="53"/>
  <c r="HQ119" i="53"/>
  <c r="HA119" i="53"/>
  <c r="GK119" i="53"/>
  <c r="HL131" i="53" s="1"/>
  <c r="HT118" i="53"/>
  <c r="HQ130" i="53" s="1"/>
  <c r="HD118" i="53"/>
  <c r="GN118" i="53"/>
  <c r="FX118" i="53"/>
  <c r="HG117" i="53"/>
  <c r="GQ117" i="53"/>
  <c r="GA117" i="53"/>
  <c r="HJ116" i="53"/>
  <c r="GT116" i="53"/>
  <c r="GD116" i="53"/>
  <c r="HK128" i="53" s="1"/>
  <c r="HQ124" i="53"/>
  <c r="HA124" i="53"/>
  <c r="GK124" i="53"/>
  <c r="HL136" i="53" s="1"/>
  <c r="HT123" i="53"/>
  <c r="HQ135" i="53" s="1"/>
  <c r="HD123" i="53"/>
  <c r="GN123" i="53"/>
  <c r="FX123" i="53"/>
  <c r="HG122" i="53"/>
  <c r="GQ122" i="53"/>
  <c r="GA122" i="53"/>
  <c r="GD121" i="53"/>
  <c r="HK133" i="53" s="1"/>
  <c r="HM120" i="53"/>
  <c r="HP132" i="53" s="1"/>
  <c r="GW120" i="53"/>
  <c r="GG120" i="53"/>
  <c r="HP119" i="53"/>
  <c r="GZ119" i="53"/>
  <c r="GJ119" i="53"/>
  <c r="HS118" i="53"/>
  <c r="HC118" i="53"/>
  <c r="GM118" i="53"/>
  <c r="FW118" i="53"/>
  <c r="HJ130" i="53" s="1"/>
  <c r="HF117" i="53"/>
  <c r="HO129" i="53" s="1"/>
  <c r="GP117" i="53"/>
  <c r="FZ117" i="53"/>
  <c r="HI116" i="53"/>
  <c r="GS116" i="53"/>
  <c r="GC116" i="53"/>
  <c r="HF124" i="53"/>
  <c r="HO136" i="53" s="1"/>
  <c r="HP124" i="53"/>
  <c r="GZ124" i="53"/>
  <c r="GJ124" i="53"/>
  <c r="HS123" i="53"/>
  <c r="HC123" i="53"/>
  <c r="GM123" i="53"/>
  <c r="FW123" i="53"/>
  <c r="HJ135" i="53" s="1"/>
  <c r="HF122" i="53"/>
  <c r="HO134" i="53" s="1"/>
  <c r="GP122" i="53"/>
  <c r="FZ122" i="53"/>
  <c r="HI121" i="53"/>
  <c r="GS121" i="53"/>
  <c r="GC121" i="53"/>
  <c r="HL120" i="53"/>
  <c r="GV120" i="53"/>
  <c r="GF120" i="53"/>
  <c r="HO119" i="53"/>
  <c r="GY119" i="53"/>
  <c r="HN131" i="53" s="1"/>
  <c r="GI119" i="53"/>
  <c r="HR118" i="53"/>
  <c r="GV118" i="53"/>
  <c r="GL118" i="53"/>
  <c r="HE117" i="53"/>
  <c r="GO117" i="53"/>
  <c r="FY117" i="53"/>
  <c r="HH116" i="53"/>
  <c r="GR116" i="53"/>
  <c r="HM128" i="53" s="1"/>
  <c r="GB116" i="53"/>
  <c r="GI125" i="53"/>
  <c r="HO124" i="53"/>
  <c r="GY124" i="53"/>
  <c r="HN136" i="53" s="1"/>
  <c r="GI124" i="53"/>
  <c r="HR123" i="53"/>
  <c r="HB123" i="53"/>
  <c r="GL123" i="53"/>
  <c r="HE122" i="53"/>
  <c r="GO122" i="53"/>
  <c r="FY122" i="53"/>
  <c r="HH121" i="53"/>
  <c r="GR121" i="53"/>
  <c r="HM133" i="53" s="1"/>
  <c r="GB121" i="53"/>
  <c r="HK120" i="53"/>
  <c r="GU120" i="53"/>
  <c r="GE120" i="53"/>
  <c r="HN119" i="53"/>
  <c r="GX119" i="53"/>
  <c r="GH119" i="53"/>
  <c r="HQ118" i="53"/>
  <c r="HA118" i="53"/>
  <c r="GK118" i="53"/>
  <c r="HL130" i="53" s="1"/>
  <c r="HD117" i="53"/>
  <c r="GN117" i="53"/>
  <c r="FX117" i="53"/>
  <c r="HO125" i="53"/>
  <c r="HN124" i="53"/>
  <c r="GX124" i="53"/>
  <c r="GH124" i="53"/>
  <c r="HQ123" i="53"/>
  <c r="HA123" i="53"/>
  <c r="GK123" i="53"/>
  <c r="HL135" i="53" s="1"/>
  <c r="HT122" i="53"/>
  <c r="HQ134" i="53" s="1"/>
  <c r="HD122" i="53"/>
  <c r="GN122" i="53"/>
  <c r="FX122" i="53"/>
  <c r="HG121" i="53"/>
  <c r="GQ121" i="53"/>
  <c r="GA121" i="53"/>
  <c r="HJ120" i="53"/>
  <c r="GT120" i="53"/>
  <c r="GD120" i="53"/>
  <c r="HK132" i="53" s="1"/>
  <c r="HM119" i="53"/>
  <c r="HP131" i="53" s="1"/>
  <c r="GW119" i="53"/>
  <c r="GG119" i="53"/>
  <c r="HP118" i="53"/>
  <c r="GZ118" i="53"/>
  <c r="GJ118" i="53"/>
  <c r="FW117" i="53"/>
  <c r="HJ129" i="53" s="1"/>
  <c r="HM124" i="53"/>
  <c r="HP136" i="53" s="1"/>
  <c r="GW124" i="53"/>
  <c r="GG124" i="53"/>
  <c r="HP123" i="53"/>
  <c r="GZ123" i="53"/>
  <c r="GJ123" i="53"/>
  <c r="HS122" i="53"/>
  <c r="HC122" i="53"/>
  <c r="GM122" i="53"/>
  <c r="FW122" i="53"/>
  <c r="HJ134" i="53" s="1"/>
  <c r="HF121" i="53"/>
  <c r="HO133" i="53" s="1"/>
  <c r="GP121" i="53"/>
  <c r="FZ121" i="53"/>
  <c r="HI120" i="53"/>
  <c r="GS120" i="53"/>
  <c r="GC120" i="53"/>
  <c r="HL119" i="53"/>
  <c r="GV119" i="53"/>
  <c r="GF119" i="53"/>
  <c r="HK124" i="53"/>
  <c r="GU124" i="53"/>
  <c r="GE124" i="53"/>
  <c r="HN123" i="53"/>
  <c r="GX123" i="53"/>
  <c r="GH123" i="53"/>
  <c r="HQ122" i="53"/>
  <c r="HA122" i="53"/>
  <c r="GK122" i="53"/>
  <c r="HL134" i="53" s="1"/>
  <c r="HT121" i="53"/>
  <c r="HQ133" i="53" s="1"/>
  <c r="HD121" i="53"/>
  <c r="GN121" i="53"/>
  <c r="FX121" i="53"/>
  <c r="HM118" i="53"/>
  <c r="HP130" i="53" s="1"/>
  <c r="GW118" i="53"/>
  <c r="GG118" i="53"/>
  <c r="HS116" i="53"/>
  <c r="HC116" i="53"/>
  <c r="GM116" i="53"/>
  <c r="HJ124" i="53"/>
  <c r="GT124" i="53"/>
  <c r="GD124" i="53"/>
  <c r="HK136" i="53" s="1"/>
  <c r="HM123" i="53"/>
  <c r="HP135" i="53" s="1"/>
  <c r="GW123" i="53"/>
  <c r="GG123" i="53"/>
  <c r="HP122" i="53"/>
  <c r="GZ122" i="53"/>
  <c r="GJ122" i="53"/>
  <c r="FW121" i="53"/>
  <c r="HJ133" i="53" s="1"/>
  <c r="HI119" i="53"/>
  <c r="GS119" i="53"/>
  <c r="GC119" i="53"/>
  <c r="HO117" i="53"/>
  <c r="GY117" i="53"/>
  <c r="HN129" i="53" s="1"/>
  <c r="GI117" i="53"/>
  <c r="HR116" i="53"/>
  <c r="HB116" i="53"/>
  <c r="GL116" i="53"/>
  <c r="HI124" i="53"/>
  <c r="GS124" i="53"/>
  <c r="GC124" i="53"/>
  <c r="HL123" i="53"/>
  <c r="GV123" i="53"/>
  <c r="GF123" i="53"/>
  <c r="HE120" i="53"/>
  <c r="GO120" i="53"/>
  <c r="FY120" i="53"/>
  <c r="HK118" i="53"/>
  <c r="GU118" i="53"/>
  <c r="GE118" i="53"/>
  <c r="HN117" i="53"/>
  <c r="GX117" i="53"/>
  <c r="GH117" i="53"/>
  <c r="HQ116" i="53"/>
  <c r="HA116" i="53"/>
  <c r="GK116" i="53"/>
  <c r="HL128" i="53" s="1"/>
  <c r="GM117" i="53"/>
  <c r="GQ116" i="53"/>
  <c r="HF120" i="53"/>
  <c r="HO132" i="53" s="1"/>
  <c r="GP120" i="53"/>
  <c r="FZ120" i="53"/>
  <c r="HJ119" i="53"/>
  <c r="GT119" i="53"/>
  <c r="GD119" i="53"/>
  <c r="HK131" i="53" s="1"/>
  <c r="HN118" i="53"/>
  <c r="GX118" i="53"/>
  <c r="GH118" i="53"/>
  <c r="HR117" i="53"/>
  <c r="HB117" i="53"/>
  <c r="GL117" i="53"/>
  <c r="HF116" i="53"/>
  <c r="HO128" i="53" s="1"/>
  <c r="GP116" i="53"/>
  <c r="FZ116" i="53"/>
  <c r="GY118" i="53"/>
  <c r="HN130" i="53" s="1"/>
  <c r="HC117" i="53"/>
  <c r="HG116" i="53"/>
  <c r="GA116" i="53"/>
  <c r="HO118" i="53"/>
  <c r="GJ117" i="53"/>
  <c r="GN116" i="53"/>
  <c r="GF118" i="53"/>
  <c r="FX116" i="53"/>
  <c r="HD116" i="53"/>
  <c r="GZ117" i="53"/>
  <c r="GO118" i="53"/>
  <c r="HP117" i="53"/>
  <c r="HL118" i="53"/>
  <c r="HB118" i="53"/>
  <c r="HJ177" i="53"/>
  <c r="GM165" i="53"/>
  <c r="HC165" i="53"/>
  <c r="HS165" i="53"/>
  <c r="GI166" i="53"/>
  <c r="GY166" i="53"/>
  <c r="HN178" i="53" s="1"/>
  <c r="HO166" i="53"/>
  <c r="GA168" i="53"/>
  <c r="GQ168" i="53"/>
  <c r="HG168" i="53"/>
  <c r="GI170" i="53"/>
  <c r="GY170" i="53"/>
  <c r="HN182" i="53" s="1"/>
  <c r="HO170" i="53"/>
  <c r="GE171" i="53"/>
  <c r="GU171" i="53"/>
  <c r="HK171" i="53"/>
  <c r="GA172" i="53"/>
  <c r="GQ172" i="53"/>
  <c r="HG172" i="53"/>
  <c r="HJ185" i="53"/>
  <c r="GM173" i="53"/>
  <c r="HC173" i="53"/>
  <c r="HS173" i="53"/>
  <c r="GI174" i="53"/>
  <c r="GY174" i="53"/>
  <c r="HN186" i="53" s="1"/>
  <c r="HO174" i="53"/>
  <c r="HL178" i="53"/>
  <c r="HA166" i="53"/>
  <c r="HQ166" i="53"/>
  <c r="GG167" i="53"/>
  <c r="GW167" i="53"/>
  <c r="HM167" i="53"/>
  <c r="HP179" i="53" s="1"/>
  <c r="GC168" i="53"/>
  <c r="GS168" i="53"/>
  <c r="HI168" i="53"/>
  <c r="FY169" i="53"/>
  <c r="GO169" i="53"/>
  <c r="HE169" i="53"/>
  <c r="HL182" i="53"/>
  <c r="HA170" i="53"/>
  <c r="HQ170" i="53"/>
  <c r="GG171" i="53"/>
  <c r="GW171" i="53"/>
  <c r="HM171" i="53"/>
  <c r="HP183" i="53" s="1"/>
  <c r="FZ165" i="53"/>
  <c r="GP165" i="53"/>
  <c r="HF165" i="53"/>
  <c r="HO177" i="53" s="1"/>
  <c r="HV165" i="53"/>
  <c r="GL166" i="53"/>
  <c r="HB166" i="53"/>
  <c r="HR166" i="53"/>
  <c r="GH167" i="53"/>
  <c r="GX167" i="53"/>
  <c r="HN167" i="53"/>
  <c r="HK180" i="53"/>
  <c r="GT168" i="53"/>
  <c r="HJ168" i="53"/>
  <c r="FZ169" i="53"/>
  <c r="GP169" i="53"/>
  <c r="HF169" i="53"/>
  <c r="HO181" i="53" s="1"/>
  <c r="GL170" i="53"/>
  <c r="HB170" i="53"/>
  <c r="HR170" i="53"/>
  <c r="GH171" i="53"/>
  <c r="GX171" i="53"/>
  <c r="HN171" i="53"/>
  <c r="HK184" i="53"/>
  <c r="GT172" i="53"/>
  <c r="HJ172" i="53"/>
  <c r="FZ173" i="53"/>
  <c r="GP173" i="53"/>
  <c r="HF173" i="53"/>
  <c r="HO185" i="53" s="1"/>
  <c r="HV173" i="53"/>
  <c r="GL174" i="53"/>
  <c r="HB174" i="53"/>
  <c r="HR174" i="53"/>
  <c r="GA165" i="53"/>
  <c r="GQ165" i="53"/>
  <c r="HG165" i="53"/>
  <c r="HJ178" i="53"/>
  <c r="GM166" i="53"/>
  <c r="HC166" i="53"/>
  <c r="HS166" i="53"/>
  <c r="GI167" i="53"/>
  <c r="GY167" i="53"/>
  <c r="HN179" i="53" s="1"/>
  <c r="HO167" i="53"/>
  <c r="GE168" i="53"/>
  <c r="GU168" i="53"/>
  <c r="HK168" i="53"/>
  <c r="GA169" i="53"/>
  <c r="GQ169" i="53"/>
  <c r="HG169" i="53"/>
  <c r="HJ182" i="53"/>
  <c r="GM170" i="53"/>
  <c r="HC170" i="53"/>
  <c r="HS170" i="53"/>
  <c r="GI171" i="53"/>
  <c r="GY171" i="53"/>
  <c r="HN183" i="53" s="1"/>
  <c r="HO171" i="53"/>
  <c r="GB165" i="53"/>
  <c r="HM177" i="53"/>
  <c r="HH165" i="53"/>
  <c r="FX166" i="53"/>
  <c r="GN166" i="53"/>
  <c r="HD166" i="53"/>
  <c r="HT166" i="53"/>
  <c r="HQ178" i="53" s="1"/>
  <c r="GJ167" i="53"/>
  <c r="GZ167" i="53"/>
  <c r="HP167" i="53"/>
  <c r="GF168" i="53"/>
  <c r="GV168" i="53"/>
  <c r="HL168" i="53"/>
  <c r="GB169" i="53"/>
  <c r="HM181" i="53"/>
  <c r="HH169" i="53"/>
  <c r="FX170" i="53"/>
  <c r="GN170" i="53"/>
  <c r="HD170" i="53"/>
  <c r="HT170" i="53"/>
  <c r="HQ182" i="53" s="1"/>
  <c r="GJ171" i="53"/>
  <c r="GZ171" i="53"/>
  <c r="HP171" i="53"/>
  <c r="GC165" i="53"/>
  <c r="GS165" i="53"/>
  <c r="HI165" i="53"/>
  <c r="FY166" i="53"/>
  <c r="GO166" i="53"/>
  <c r="HE166" i="53"/>
  <c r="HU166" i="53"/>
  <c r="HL179" i="53"/>
  <c r="HA167" i="53"/>
  <c r="HQ167" i="53"/>
  <c r="GG168" i="53"/>
  <c r="GW168" i="53"/>
  <c r="HM168" i="53"/>
  <c r="HP180" i="53" s="1"/>
  <c r="GC169" i="53"/>
  <c r="GS169" i="53"/>
  <c r="HI169" i="53"/>
  <c r="FY170" i="53"/>
  <c r="GO170" i="53"/>
  <c r="HE170" i="53"/>
  <c r="HU170" i="53"/>
  <c r="HL183" i="53"/>
  <c r="HA171" i="53"/>
  <c r="HQ171" i="53"/>
  <c r="HK177" i="53"/>
  <c r="GT165" i="53"/>
  <c r="HJ165" i="53"/>
  <c r="FZ166" i="53"/>
  <c r="GP166" i="53"/>
  <c r="HF166" i="53"/>
  <c r="HO178" i="53" s="1"/>
  <c r="HV166" i="53"/>
  <c r="GL167" i="53"/>
  <c r="HB167" i="53"/>
  <c r="HR167" i="53"/>
  <c r="GH168" i="53"/>
  <c r="GX168" i="53"/>
  <c r="HN168" i="53"/>
  <c r="HK181" i="53"/>
  <c r="GT169" i="53"/>
  <c r="HJ169" i="53"/>
  <c r="FZ170" i="53"/>
  <c r="GP170" i="53"/>
  <c r="HF170" i="53"/>
  <c r="HO182" i="53" s="1"/>
  <c r="HV170" i="53"/>
  <c r="GL171" i="53"/>
  <c r="HB171" i="53"/>
  <c r="HR171" i="53"/>
  <c r="GH172" i="53"/>
  <c r="GX172" i="53"/>
  <c r="HN172" i="53"/>
  <c r="HK185" i="53"/>
  <c r="GT173" i="53"/>
  <c r="HJ173" i="53"/>
  <c r="FZ174" i="53"/>
  <c r="GP174" i="53"/>
  <c r="HO186" i="53"/>
  <c r="HV174" i="53"/>
  <c r="GE165" i="53"/>
  <c r="GU165" i="53"/>
  <c r="HK165" i="53"/>
  <c r="HJ179" i="53"/>
  <c r="GM167" i="53"/>
  <c r="HC167" i="53"/>
  <c r="GI168" i="53"/>
  <c r="GY168" i="53"/>
  <c r="HN180" i="53" s="1"/>
  <c r="HO168" i="53"/>
  <c r="GE169" i="53"/>
  <c r="GU169" i="53"/>
  <c r="HK169" i="53"/>
  <c r="GA170" i="53"/>
  <c r="GQ170" i="53"/>
  <c r="HG170" i="53"/>
  <c r="HJ183" i="53"/>
  <c r="GM171" i="53"/>
  <c r="HC171" i="53"/>
  <c r="HS171" i="53"/>
  <c r="GI172" i="53"/>
  <c r="GY172" i="53"/>
  <c r="HN184" i="53" s="1"/>
  <c r="HO172" i="53"/>
  <c r="GE173" i="53"/>
  <c r="GU173" i="53"/>
  <c r="HK173" i="53"/>
  <c r="GA174" i="53"/>
  <c r="GQ174" i="53"/>
  <c r="HG174" i="53"/>
  <c r="GF165" i="53"/>
  <c r="GV165" i="53"/>
  <c r="HL165" i="53"/>
  <c r="GB166" i="53"/>
  <c r="HM178" i="53"/>
  <c r="HH166" i="53"/>
  <c r="FX167" i="53"/>
  <c r="GN167" i="53"/>
  <c r="HD167" i="53"/>
  <c r="HT167" i="53"/>
  <c r="HQ179" i="53" s="1"/>
  <c r="GJ168" i="53"/>
  <c r="GZ168" i="53"/>
  <c r="HP168" i="53"/>
  <c r="GF169" i="53"/>
  <c r="GV169" i="53"/>
  <c r="HL169" i="53"/>
  <c r="GB170" i="53"/>
  <c r="HM182" i="53"/>
  <c r="HH170" i="53"/>
  <c r="FX171" i="53"/>
  <c r="GN171" i="53"/>
  <c r="HD171" i="53"/>
  <c r="HT171" i="53"/>
  <c r="HQ183" i="53" s="1"/>
  <c r="GJ172" i="53"/>
  <c r="GZ172" i="53"/>
  <c r="HP172" i="53"/>
  <c r="GF173" i="53"/>
  <c r="GV173" i="53"/>
  <c r="HL173" i="53"/>
  <c r="GG165" i="53"/>
  <c r="GW165" i="53"/>
  <c r="HP177" i="53"/>
  <c r="GC166" i="53"/>
  <c r="GS166" i="53"/>
  <c r="HI166" i="53"/>
  <c r="FY167" i="53"/>
  <c r="GO167" i="53"/>
  <c r="HE167" i="53"/>
  <c r="HU167" i="53"/>
  <c r="HL180" i="53"/>
  <c r="HA168" i="53"/>
  <c r="HQ168" i="53"/>
  <c r="GG169" i="53"/>
  <c r="GW169" i="53"/>
  <c r="HM169" i="53"/>
  <c r="HP181" i="53" s="1"/>
  <c r="GC170" i="53"/>
  <c r="GS170" i="53"/>
  <c r="HI170" i="53"/>
  <c r="FY171" i="53"/>
  <c r="GO171" i="53"/>
  <c r="HE171" i="53"/>
  <c r="HU171" i="53"/>
  <c r="HL184" i="53"/>
  <c r="HA172" i="53"/>
  <c r="HQ172" i="53"/>
  <c r="GH165" i="53"/>
  <c r="GX165" i="53"/>
  <c r="HN165" i="53"/>
  <c r="HK178" i="53"/>
  <c r="GT166" i="53"/>
  <c r="HJ166" i="53"/>
  <c r="FZ167" i="53"/>
  <c r="GP167" i="53"/>
  <c r="HF167" i="53"/>
  <c r="HO179" i="53" s="1"/>
  <c r="HV167" i="53"/>
  <c r="GL168" i="53"/>
  <c r="HB168" i="53"/>
  <c r="HR168" i="53"/>
  <c r="GH169" i="53"/>
  <c r="GX169" i="53"/>
  <c r="HN169" i="53"/>
  <c r="HK182" i="53"/>
  <c r="GT170" i="53"/>
  <c r="HJ170" i="53"/>
  <c r="FZ171" i="53"/>
  <c r="GP171" i="53"/>
  <c r="HF171" i="53"/>
  <c r="HO183" i="53" s="1"/>
  <c r="HV171" i="53"/>
  <c r="GI165" i="53"/>
  <c r="HN177" i="53"/>
  <c r="HO165" i="53"/>
  <c r="GE166" i="53"/>
  <c r="GU166" i="53"/>
  <c r="HK166" i="53"/>
  <c r="GA167" i="53"/>
  <c r="GQ167" i="53"/>
  <c r="HG167" i="53"/>
  <c r="HJ180" i="53"/>
  <c r="GM168" i="53"/>
  <c r="HC168" i="53"/>
  <c r="HS168" i="53"/>
  <c r="GI169" i="53"/>
  <c r="GY169" i="53"/>
  <c r="HN181" i="53" s="1"/>
  <c r="HO169" i="53"/>
  <c r="GE170" i="53"/>
  <c r="GU170" i="53"/>
  <c r="HK170" i="53"/>
  <c r="GE174" i="53"/>
  <c r="GU174" i="53"/>
  <c r="HK174" i="53"/>
  <c r="GJ165" i="53"/>
  <c r="GZ165" i="53"/>
  <c r="HP165" i="53"/>
  <c r="GF166" i="53"/>
  <c r="GV166" i="53"/>
  <c r="HL166" i="53"/>
  <c r="GB167" i="53"/>
  <c r="HM179" i="53"/>
  <c r="HH167" i="53"/>
  <c r="FX168" i="53"/>
  <c r="GN168" i="53"/>
  <c r="HD168" i="53"/>
  <c r="HT168" i="53"/>
  <c r="HQ180" i="53" s="1"/>
  <c r="GJ169" i="53"/>
  <c r="GZ169" i="53"/>
  <c r="HP169" i="53"/>
  <c r="GJ173" i="53"/>
  <c r="GZ173" i="53"/>
  <c r="HP173" i="53"/>
  <c r="GF174" i="53"/>
  <c r="GV174" i="53"/>
  <c r="HL174" i="53"/>
  <c r="HL177" i="53"/>
  <c r="HA165" i="53"/>
  <c r="HQ165" i="53"/>
  <c r="GG166" i="53"/>
  <c r="GW166" i="53"/>
  <c r="HM166" i="53"/>
  <c r="HP178" i="53" s="1"/>
  <c r="GC167" i="53"/>
  <c r="GS167" i="53"/>
  <c r="HI167" i="53"/>
  <c r="FY168" i="53"/>
  <c r="GO168" i="53"/>
  <c r="HE168" i="53"/>
  <c r="HU168" i="53"/>
  <c r="FY172" i="53"/>
  <c r="GO172" i="53"/>
  <c r="HE172" i="53"/>
  <c r="HU172" i="53"/>
  <c r="HL185" i="53"/>
  <c r="HA173" i="53"/>
  <c r="HQ173" i="53"/>
  <c r="GG174" i="53"/>
  <c r="GW174" i="53"/>
  <c r="HP186" i="53"/>
  <c r="HH174" i="53"/>
  <c r="GL165" i="53"/>
  <c r="HB165" i="53"/>
  <c r="HR165" i="53"/>
  <c r="GH166" i="53"/>
  <c r="GX166" i="53"/>
  <c r="HN166" i="53"/>
  <c r="HK179" i="53"/>
  <c r="GT167" i="53"/>
  <c r="HJ167" i="53"/>
  <c r="GL169" i="53"/>
  <c r="HB169" i="53"/>
  <c r="HR169" i="53"/>
  <c r="HK183" i="53"/>
  <c r="GT171" i="53"/>
  <c r="HJ171" i="53"/>
  <c r="FZ172" i="53"/>
  <c r="GP172" i="53"/>
  <c r="HF172" i="53"/>
  <c r="HO184" i="53" s="1"/>
  <c r="HV172" i="53"/>
  <c r="GL173" i="53"/>
  <c r="HB173" i="53"/>
  <c r="HR173" i="53"/>
  <c r="GH174" i="53"/>
  <c r="GX174" i="53"/>
  <c r="HN174" i="53"/>
  <c r="GE167" i="53"/>
  <c r="GU167" i="53"/>
  <c r="HK167" i="53"/>
  <c r="FZ168" i="53"/>
  <c r="GP168" i="53"/>
  <c r="HF168" i="53"/>
  <c r="HO180" i="53" s="1"/>
  <c r="HL181" i="53"/>
  <c r="HA169" i="53"/>
  <c r="HQ169" i="53"/>
  <c r="GF170" i="53"/>
  <c r="GV170" i="53"/>
  <c r="HL170" i="53"/>
  <c r="GA171" i="53"/>
  <c r="GQ171" i="53"/>
  <c r="HG171" i="53"/>
  <c r="GG170" i="53"/>
  <c r="GW170" i="53"/>
  <c r="HM170" i="53"/>
  <c r="HP182" i="53" s="1"/>
  <c r="GB171" i="53"/>
  <c r="HM183" i="53"/>
  <c r="HH171" i="53"/>
  <c r="HJ184" i="53"/>
  <c r="GM172" i="53"/>
  <c r="HC172" i="53"/>
  <c r="HS172" i="53"/>
  <c r="GH173" i="53"/>
  <c r="GX173" i="53"/>
  <c r="HN173" i="53"/>
  <c r="HJ181" i="53"/>
  <c r="GM169" i="53"/>
  <c r="HC169" i="53"/>
  <c r="HS169" i="53"/>
  <c r="GH170" i="53"/>
  <c r="GX170" i="53"/>
  <c r="HN170" i="53"/>
  <c r="GC171" i="53"/>
  <c r="GS171" i="53"/>
  <c r="HI171" i="53"/>
  <c r="FX172" i="53"/>
  <c r="GN172" i="53"/>
  <c r="HD172" i="53"/>
  <c r="GI173" i="53"/>
  <c r="GY173" i="53"/>
  <c r="HN185" i="53" s="1"/>
  <c r="HO173" i="53"/>
  <c r="HK186" i="53"/>
  <c r="GT174" i="53"/>
  <c r="HJ174" i="53"/>
  <c r="HP64" i="53"/>
  <c r="GZ64" i="53"/>
  <c r="GJ64" i="53"/>
  <c r="HK66" i="53"/>
  <c r="GU66" i="53"/>
  <c r="GE66" i="53"/>
  <c r="HC67" i="53"/>
  <c r="GM67" i="53"/>
  <c r="FW67" i="53"/>
  <c r="HJ79" i="53" s="1"/>
  <c r="HR68" i="53"/>
  <c r="HG68" i="53"/>
  <c r="GQ68" i="53"/>
  <c r="GA68" i="53"/>
  <c r="GY69" i="53"/>
  <c r="HN77" i="53" s="1"/>
  <c r="GI69" i="53"/>
  <c r="FY69" i="53"/>
  <c r="HS70" i="53"/>
  <c r="HC70" i="53"/>
  <c r="GM70" i="53"/>
  <c r="FW70" i="53"/>
  <c r="HJ76" i="53" s="1"/>
  <c r="GN62" i="53"/>
  <c r="GK63" i="53"/>
  <c r="HL83" i="53" s="1"/>
  <c r="HN64" i="53"/>
  <c r="GY64" i="53"/>
  <c r="HN82" i="53" s="1"/>
  <c r="GI64" i="53"/>
  <c r="HL65" i="53"/>
  <c r="GV65" i="53"/>
  <c r="GF65" i="53"/>
  <c r="HH67" i="53"/>
  <c r="GR67" i="53"/>
  <c r="HM79" i="53" s="1"/>
  <c r="GB67" i="53"/>
  <c r="HT69" i="53"/>
  <c r="HQ77" i="53" s="1"/>
  <c r="HD69" i="53"/>
  <c r="GN69" i="53"/>
  <c r="FX69" i="53"/>
  <c r="HR70" i="53"/>
  <c r="HP71" i="53"/>
  <c r="GZ71" i="53"/>
  <c r="GJ71" i="53"/>
  <c r="HC62" i="53"/>
  <c r="HK65" i="53"/>
  <c r="GU65" i="53"/>
  <c r="GE65" i="53"/>
  <c r="HI66" i="53"/>
  <c r="GS66" i="53"/>
  <c r="GC66" i="53"/>
  <c r="HG67" i="53"/>
  <c r="GQ67" i="53"/>
  <c r="GA67" i="53"/>
  <c r="HE68" i="53"/>
  <c r="GO68" i="53"/>
  <c r="FY68" i="53"/>
  <c r="HS69" i="53"/>
  <c r="HC69" i="53"/>
  <c r="GM69" i="53"/>
  <c r="FW69" i="53"/>
  <c r="HJ77" i="53" s="1"/>
  <c r="HA70" i="53"/>
  <c r="GK70" i="53"/>
  <c r="HL76" i="53" s="1"/>
  <c r="HO71" i="53"/>
  <c r="GY71" i="53"/>
  <c r="HN75" i="53" s="1"/>
  <c r="GI71" i="53"/>
  <c r="HQ63" i="53"/>
  <c r="HJ84" i="53"/>
  <c r="GT65" i="53"/>
  <c r="HH66" i="53"/>
  <c r="GR66" i="53"/>
  <c r="HM80" i="53" s="1"/>
  <c r="HF67" i="53"/>
  <c r="HO79" i="53" s="1"/>
  <c r="GP67" i="53"/>
  <c r="FZ67" i="53"/>
  <c r="HT68" i="53"/>
  <c r="HQ78" i="53" s="1"/>
  <c r="HD68" i="53"/>
  <c r="GN68" i="53"/>
  <c r="FX68" i="53"/>
  <c r="HR69" i="53"/>
  <c r="HB69" i="53"/>
  <c r="GL69" i="53"/>
  <c r="HP70" i="53"/>
  <c r="GZ70" i="53"/>
  <c r="GJ70" i="53"/>
  <c r="HN71" i="53"/>
  <c r="GX71" i="53"/>
  <c r="GH71" i="53"/>
  <c r="GL63" i="53"/>
  <c r="HP63" i="53"/>
  <c r="GF64" i="53"/>
  <c r="HG66" i="53"/>
  <c r="HE67" i="53"/>
  <c r="HS68" i="53"/>
  <c r="HC68" i="53"/>
  <c r="GM68" i="53"/>
  <c r="FW68" i="53"/>
  <c r="HJ78" i="53" s="1"/>
  <c r="HQ69" i="53"/>
  <c r="HA69" i="53"/>
  <c r="GK69" i="53"/>
  <c r="HL77" i="53" s="1"/>
  <c r="HO70" i="53"/>
  <c r="GY70" i="53"/>
  <c r="HN76" i="53" s="1"/>
  <c r="GI70" i="53"/>
  <c r="GW71" i="53"/>
  <c r="GG71" i="53"/>
  <c r="HB63" i="53"/>
  <c r="FX62" i="53"/>
  <c r="HQ84" i="53"/>
  <c r="GJ63" i="53"/>
  <c r="HO63" i="53"/>
  <c r="HQ62" i="53"/>
  <c r="GE63" i="53"/>
  <c r="GC65" i="53"/>
  <c r="GQ66" i="53"/>
  <c r="FY67" i="53"/>
  <c r="HP62" i="53"/>
  <c r="GZ62" i="53"/>
  <c r="GJ62" i="53"/>
  <c r="HK63" i="53"/>
  <c r="GU63" i="53"/>
  <c r="GG63" i="53"/>
  <c r="HK64" i="53"/>
  <c r="GU64" i="53"/>
  <c r="GE64" i="53"/>
  <c r="HH65" i="53"/>
  <c r="GR65" i="53"/>
  <c r="HM81" i="53" s="1"/>
  <c r="GB65" i="53"/>
  <c r="HF66" i="53"/>
  <c r="HO80" i="53" s="1"/>
  <c r="GP66" i="53"/>
  <c r="FZ66" i="53"/>
  <c r="HT67" i="53"/>
  <c r="HQ79" i="53" s="1"/>
  <c r="HD67" i="53"/>
  <c r="GN67" i="53"/>
  <c r="FX67" i="53"/>
  <c r="HB68" i="53"/>
  <c r="GL68" i="53"/>
  <c r="HP69" i="53"/>
  <c r="GZ69" i="53"/>
  <c r="GJ69" i="53"/>
  <c r="HN70" i="53"/>
  <c r="GX70" i="53"/>
  <c r="GH70" i="53"/>
  <c r="HL71" i="53"/>
  <c r="GV71" i="53"/>
  <c r="GF71" i="53"/>
  <c r="GZ63" i="53"/>
  <c r="GY63" i="53"/>
  <c r="HN83" i="53" s="1"/>
  <c r="HM64" i="53"/>
  <c r="HP82" i="53" s="1"/>
  <c r="HJ65" i="53"/>
  <c r="GK62" i="53"/>
  <c r="HL84" i="53" s="1"/>
  <c r="GX63" i="53"/>
  <c r="GV64" i="53"/>
  <c r="GS65" i="53"/>
  <c r="GA66" i="53"/>
  <c r="GO67" i="53"/>
  <c r="HO62" i="53"/>
  <c r="GY62" i="53"/>
  <c r="HN84" i="53" s="1"/>
  <c r="GI62" i="53"/>
  <c r="HL63" i="53"/>
  <c r="GV63" i="53"/>
  <c r="GF63" i="53"/>
  <c r="HJ64" i="53"/>
  <c r="GT64" i="53"/>
  <c r="GD64" i="53"/>
  <c r="HK82" i="53" s="1"/>
  <c r="HE66" i="53"/>
  <c r="GO66" i="53"/>
  <c r="FY66" i="53"/>
  <c r="HS67" i="53"/>
  <c r="HQ68" i="53"/>
  <c r="HA68" i="53"/>
  <c r="GK68" i="53"/>
  <c r="HL78" i="53" s="1"/>
  <c r="HO69" i="53"/>
  <c r="HM70" i="53"/>
  <c r="HP76" i="53" s="1"/>
  <c r="GW70" i="53"/>
  <c r="GG70" i="53"/>
  <c r="HA63" i="53"/>
  <c r="HR62" i="53"/>
  <c r="GI63" i="53"/>
  <c r="GG64" i="53"/>
  <c r="HN63" i="53"/>
  <c r="HI65" i="53"/>
  <c r="HN62" i="53"/>
  <c r="GX62" i="53"/>
  <c r="GH62" i="53"/>
  <c r="HI64" i="53"/>
  <c r="GS64" i="53"/>
  <c r="GC64" i="53"/>
  <c r="HF65" i="53"/>
  <c r="HO81" i="53" s="1"/>
  <c r="GP65" i="53"/>
  <c r="FZ65" i="53"/>
  <c r="HT66" i="53"/>
  <c r="HQ80" i="53" s="1"/>
  <c r="HD66" i="53"/>
  <c r="GN66" i="53"/>
  <c r="FX66" i="53"/>
  <c r="HR67" i="53"/>
  <c r="HB67" i="53"/>
  <c r="GL67" i="53"/>
  <c r="HP68" i="53"/>
  <c r="GZ68" i="53"/>
  <c r="GJ68" i="53"/>
  <c r="HN69" i="53"/>
  <c r="GX69" i="53"/>
  <c r="GH69" i="53"/>
  <c r="HL70" i="53"/>
  <c r="GV70" i="53"/>
  <c r="GF70" i="53"/>
  <c r="HJ71" i="53"/>
  <c r="GT71" i="53"/>
  <c r="GD71" i="53"/>
  <c r="HK75" i="53" s="1"/>
  <c r="HS62" i="53"/>
  <c r="HD62" i="53"/>
  <c r="GM62" i="53"/>
  <c r="GW64" i="53"/>
  <c r="GD65" i="53"/>
  <c r="HK81" i="53" s="1"/>
  <c r="GB66" i="53"/>
  <c r="HA62" i="53"/>
  <c r="HL64" i="53"/>
  <c r="HM62" i="53"/>
  <c r="HP84" i="53" s="1"/>
  <c r="GW62" i="53"/>
  <c r="GG62" i="53"/>
  <c r="HJ63" i="53"/>
  <c r="GT63" i="53"/>
  <c r="GD63" i="53"/>
  <c r="HK83" i="53" s="1"/>
  <c r="HH64" i="53"/>
  <c r="GR64" i="53"/>
  <c r="HM82" i="53" s="1"/>
  <c r="GB64" i="53"/>
  <c r="HE65" i="53"/>
  <c r="GO65" i="53"/>
  <c r="FY65" i="53"/>
  <c r="HS66" i="53"/>
  <c r="HC66" i="53"/>
  <c r="GM66" i="53"/>
  <c r="FW66" i="53"/>
  <c r="HJ80" i="53" s="1"/>
  <c r="HQ67" i="53"/>
  <c r="HA67" i="53"/>
  <c r="GK67" i="53"/>
  <c r="HL79" i="53" s="1"/>
  <c r="GY68" i="53"/>
  <c r="HN78" i="53" s="1"/>
  <c r="GI68" i="53"/>
  <c r="HM69" i="53"/>
  <c r="HP77" i="53" s="1"/>
  <c r="GW69" i="53"/>
  <c r="GG69" i="53"/>
  <c r="HK70" i="53"/>
  <c r="GU70" i="53"/>
  <c r="GE70" i="53"/>
  <c r="HI71" i="53"/>
  <c r="GS71" i="53"/>
  <c r="GC71" i="53"/>
  <c r="HG64" i="53"/>
  <c r="GQ64" i="53"/>
  <c r="GA64" i="53"/>
  <c r="HR66" i="53"/>
  <c r="HB66" i="53"/>
  <c r="GL66" i="53"/>
  <c r="HP67" i="53"/>
  <c r="HN68" i="53"/>
  <c r="GX68" i="53"/>
  <c r="GH68" i="53"/>
  <c r="HJ70" i="53"/>
  <c r="GT70" i="53"/>
  <c r="GD70" i="53"/>
  <c r="HK76" i="53" s="1"/>
  <c r="HO68" i="53"/>
  <c r="HJ62" i="53"/>
  <c r="GD62" i="53"/>
  <c r="HK84" i="53" s="1"/>
  <c r="GQ63" i="53"/>
  <c r="GO64" i="53"/>
  <c r="HR65" i="53"/>
  <c r="GL65" i="53"/>
  <c r="GZ66" i="53"/>
  <c r="GJ66" i="53"/>
  <c r="HN67" i="53"/>
  <c r="GX67" i="53"/>
  <c r="GH67" i="53"/>
  <c r="HL68" i="53"/>
  <c r="GV68" i="53"/>
  <c r="GF68" i="53"/>
  <c r="HJ69" i="53"/>
  <c r="GT69" i="53"/>
  <c r="GD69" i="53"/>
  <c r="HK77" i="53" s="1"/>
  <c r="HH70" i="53"/>
  <c r="GR70" i="53"/>
  <c r="HM76" i="53" s="1"/>
  <c r="GB70" i="53"/>
  <c r="HF71" i="53"/>
  <c r="HO75" i="53" s="1"/>
  <c r="GP71" i="53"/>
  <c r="FZ71" i="53"/>
  <c r="GT62" i="53"/>
  <c r="HG63" i="53"/>
  <c r="GA63" i="53"/>
  <c r="HE64" i="53"/>
  <c r="FY64" i="53"/>
  <c r="HB65" i="53"/>
  <c r="HI62" i="53"/>
  <c r="GS62" i="53"/>
  <c r="GC62" i="53"/>
  <c r="HF63" i="53"/>
  <c r="HO83" i="53" s="1"/>
  <c r="GP63" i="53"/>
  <c r="FZ63" i="53"/>
  <c r="HT64" i="53"/>
  <c r="HQ82" i="53" s="1"/>
  <c r="HD64" i="53"/>
  <c r="GN64" i="53"/>
  <c r="FX64" i="53"/>
  <c r="HQ65" i="53"/>
  <c r="HA65" i="53"/>
  <c r="GK65" i="53"/>
  <c r="HL81" i="53" s="1"/>
  <c r="HO66" i="53"/>
  <c r="GY66" i="53"/>
  <c r="HN80" i="53" s="1"/>
  <c r="GI66" i="53"/>
  <c r="HM67" i="53"/>
  <c r="HP79" i="53" s="1"/>
  <c r="GW67" i="53"/>
  <c r="GG67" i="53"/>
  <c r="HK68" i="53"/>
  <c r="GU68" i="53"/>
  <c r="GE68" i="53"/>
  <c r="HI69" i="53"/>
  <c r="GS69" i="53"/>
  <c r="GC69" i="53"/>
  <c r="HG70" i="53"/>
  <c r="GQ70" i="53"/>
  <c r="GA70" i="53"/>
  <c r="HE71" i="53"/>
  <c r="GO71" i="53"/>
  <c r="FY71" i="53"/>
  <c r="HT70" i="53"/>
  <c r="HQ76" i="53" s="1"/>
  <c r="HG62" i="53"/>
  <c r="GQ62" i="53"/>
  <c r="GA62" i="53"/>
  <c r="HT63" i="53"/>
  <c r="HQ83" i="53" s="1"/>
  <c r="HD63" i="53"/>
  <c r="GN63" i="53"/>
  <c r="FX63" i="53"/>
  <c r="HR64" i="53"/>
  <c r="HA64" i="53"/>
  <c r="GK64" i="53"/>
  <c r="HL82" i="53" s="1"/>
  <c r="HO65" i="53"/>
  <c r="GY65" i="53"/>
  <c r="HN81" i="53" s="1"/>
  <c r="GI65" i="53"/>
  <c r="HM66" i="53"/>
  <c r="HP80" i="53" s="1"/>
  <c r="HK67" i="53"/>
  <c r="GU67" i="53"/>
  <c r="GE67" i="53"/>
  <c r="HG69" i="53"/>
  <c r="GQ69" i="53"/>
  <c r="GA69" i="53"/>
  <c r="HS71" i="53"/>
  <c r="HC71" i="53"/>
  <c r="GM71" i="53"/>
  <c r="FW71" i="53"/>
  <c r="HJ75" i="53" s="1"/>
  <c r="GB71" i="53"/>
  <c r="GX64" i="53"/>
  <c r="HM65" i="53"/>
  <c r="HP81" i="53" s="1"/>
  <c r="HM63" i="53"/>
  <c r="HP83" i="53" s="1"/>
  <c r="HQ70" i="53"/>
  <c r="GL62" i="53"/>
  <c r="HR63" i="53"/>
  <c r="HF68" i="53"/>
  <c r="HO78" i="53" s="1"/>
  <c r="HA71" i="53"/>
  <c r="GK71" i="53"/>
  <c r="HL75" i="53" s="1"/>
  <c r="HE69" i="53"/>
  <c r="GO69" i="53"/>
  <c r="HI67" i="53"/>
  <c r="GS67" i="53"/>
  <c r="GC67" i="53"/>
  <c r="GW65" i="53"/>
  <c r="GG65" i="53"/>
  <c r="GL70" i="53"/>
  <c r="GP68" i="53"/>
  <c r="HJ66" i="53"/>
  <c r="HB70" i="53"/>
  <c r="FZ68" i="53"/>
  <c r="GH64" i="53"/>
  <c r="HQ71" i="53"/>
  <c r="HB62" i="53"/>
  <c r="GH63" i="53"/>
  <c r="GD66" i="53"/>
  <c r="HK80" i="53" s="1"/>
  <c r="GW63" i="53"/>
  <c r="GT66" i="53"/>
  <c r="HO64" i="53"/>
  <c r="HF70" i="53"/>
  <c r="HO76" i="53" s="1"/>
  <c r="GP70" i="53"/>
  <c r="FZ70" i="53"/>
  <c r="HJ68" i="53"/>
  <c r="GT68" i="53"/>
  <c r="GD68" i="53"/>
  <c r="HK78" i="53" s="1"/>
  <c r="GX66" i="53"/>
  <c r="GH66" i="53"/>
  <c r="HB64" i="53"/>
  <c r="GL64" i="53"/>
  <c r="HF62" i="53"/>
  <c r="HO84" i="53" s="1"/>
  <c r="GP62" i="53"/>
  <c r="FZ62" i="53"/>
  <c r="HM71" i="53"/>
  <c r="HP75" i="53" s="1"/>
  <c r="D20" i="55"/>
  <c r="D21" i="55"/>
  <c r="D22" i="55"/>
  <c r="D23" i="55"/>
  <c r="D24" i="55"/>
  <c r="D25" i="55"/>
  <c r="D26" i="55"/>
  <c r="D27" i="55"/>
  <c r="D28" i="55"/>
  <c r="D29" i="55"/>
  <c r="D30" i="55"/>
  <c r="D31" i="55"/>
  <c r="D32" i="55"/>
  <c r="D33" i="55"/>
  <c r="D34" i="55"/>
  <c r="D35" i="55"/>
  <c r="D36" i="55"/>
  <c r="D37" i="55"/>
  <c r="D38" i="55"/>
  <c r="D39" i="55"/>
  <c r="D40" i="55"/>
  <c r="D41" i="55"/>
  <c r="D42" i="55"/>
  <c r="D43" i="55"/>
  <c r="D44" i="55"/>
  <c r="D45" i="55"/>
  <c r="D46" i="55"/>
  <c r="D47" i="55"/>
  <c r="D48" i="55"/>
  <c r="D49" i="55"/>
  <c r="D50" i="55"/>
  <c r="D51" i="55"/>
  <c r="D52" i="55"/>
  <c r="D53" i="55"/>
  <c r="D54" i="55"/>
  <c r="D55" i="55"/>
  <c r="D56" i="55"/>
  <c r="D57" i="55"/>
  <c r="D58" i="55"/>
  <c r="D59" i="55"/>
  <c r="D60" i="55"/>
  <c r="D61" i="55"/>
  <c r="D62" i="55"/>
  <c r="D63" i="55"/>
  <c r="D64" i="55"/>
  <c r="D65" i="55"/>
  <c r="D66" i="55"/>
  <c r="D67" i="55"/>
  <c r="D68" i="55"/>
  <c r="D69" i="55"/>
  <c r="D70" i="55"/>
  <c r="D71" i="55"/>
  <c r="D72" i="55"/>
  <c r="D73" i="55"/>
  <c r="D74" i="55"/>
  <c r="D75" i="55"/>
  <c r="D76" i="55"/>
  <c r="D77" i="55"/>
  <c r="D78" i="55"/>
  <c r="D79" i="55"/>
  <c r="D80" i="55"/>
  <c r="D81" i="55"/>
  <c r="D82" i="55"/>
  <c r="D83" i="55"/>
  <c r="D84" i="55"/>
  <c r="D85" i="55"/>
  <c r="D86" i="55"/>
  <c r="D87" i="55"/>
  <c r="D88" i="55"/>
  <c r="D89" i="55"/>
  <c r="D90" i="55"/>
  <c r="D91" i="55"/>
  <c r="D92" i="55"/>
  <c r="D93" i="55"/>
  <c r="D94" i="55"/>
  <c r="D95" i="55"/>
  <c r="D96" i="55"/>
  <c r="D97" i="55"/>
  <c r="D98" i="55"/>
  <c r="D99" i="55"/>
  <c r="D100" i="55"/>
  <c r="D101" i="55"/>
  <c r="D102" i="55"/>
  <c r="D103" i="55"/>
  <c r="D104" i="55"/>
  <c r="D105" i="55"/>
  <c r="D106" i="55"/>
  <c r="D107" i="55"/>
  <c r="D108" i="55"/>
  <c r="D109" i="55"/>
  <c r="D110" i="55"/>
  <c r="D111" i="55"/>
  <c r="D112" i="55"/>
  <c r="D113" i="55"/>
  <c r="D114" i="55"/>
  <c r="D115" i="55"/>
  <c r="D116" i="55"/>
  <c r="D117" i="55"/>
  <c r="D118" i="55"/>
  <c r="D119" i="55"/>
  <c r="D120" i="55"/>
  <c r="D121" i="55"/>
  <c r="D122" i="55"/>
  <c r="D123" i="55"/>
  <c r="D124" i="55"/>
  <c r="D125" i="55"/>
  <c r="D126" i="55"/>
  <c r="D127" i="55"/>
  <c r="D128" i="55"/>
  <c r="D129" i="55"/>
  <c r="D130" i="55"/>
  <c r="D131" i="55"/>
  <c r="D132" i="55"/>
  <c r="D133" i="55"/>
  <c r="D134" i="55"/>
  <c r="D135" i="55"/>
  <c r="D136" i="55"/>
  <c r="D137" i="55"/>
  <c r="D138" i="55"/>
  <c r="D139" i="55"/>
  <c r="D140" i="55"/>
  <c r="D141" i="55"/>
  <c r="D142" i="55"/>
  <c r="D143" i="55"/>
  <c r="D144" i="55"/>
  <c r="D145" i="55"/>
  <c r="D146" i="55"/>
  <c r="D147" i="55"/>
  <c r="D148" i="55"/>
  <c r="D149" i="55"/>
  <c r="D150" i="55"/>
  <c r="D151" i="55"/>
  <c r="D152" i="55"/>
  <c r="D153" i="55"/>
  <c r="D154" i="55"/>
  <c r="D155" i="55"/>
  <c r="D156" i="55"/>
  <c r="D157" i="55"/>
  <c r="D158" i="55"/>
  <c r="D159" i="55"/>
  <c r="D160" i="55"/>
  <c r="D161" i="55"/>
  <c r="D162" i="55"/>
  <c r="D163" i="55"/>
  <c r="D164" i="55"/>
  <c r="D165" i="55"/>
  <c r="D166" i="55"/>
  <c r="D167" i="55"/>
  <c r="D168" i="55"/>
  <c r="D169" i="55"/>
  <c r="D170" i="55"/>
  <c r="D171" i="55"/>
  <c r="D172" i="55"/>
  <c r="D173" i="55"/>
  <c r="D174" i="55"/>
  <c r="D175" i="55"/>
  <c r="D176" i="55"/>
  <c r="D177" i="55"/>
  <c r="D178" i="55"/>
  <c r="D179" i="55"/>
  <c r="D180" i="55"/>
  <c r="D181" i="55"/>
  <c r="D182" i="55"/>
  <c r="D183" i="55"/>
  <c r="D184" i="55"/>
  <c r="D185" i="55"/>
  <c r="D186" i="55"/>
  <c r="D187" i="55"/>
  <c r="D188" i="55"/>
  <c r="D189" i="55"/>
  <c r="D190" i="55"/>
  <c r="D191" i="55"/>
  <c r="D192" i="55"/>
  <c r="D193" i="55"/>
  <c r="D194" i="55"/>
  <c r="D195" i="55"/>
  <c r="D196" i="55"/>
  <c r="D197" i="55"/>
  <c r="D198" i="55"/>
  <c r="D203" i="55"/>
  <c r="D204" i="55"/>
  <c r="D205" i="55"/>
  <c r="D206" i="55"/>
  <c r="D207" i="55"/>
  <c r="D208" i="55"/>
  <c r="D209" i="55"/>
  <c r="D210" i="55"/>
  <c r="D211" i="55"/>
  <c r="D212" i="55"/>
  <c r="D213" i="55"/>
  <c r="D214" i="55"/>
  <c r="D215" i="55"/>
  <c r="D216" i="55"/>
  <c r="D217" i="55"/>
  <c r="D218" i="55"/>
  <c r="D219" i="55"/>
  <c r="D220" i="55"/>
  <c r="D221" i="55"/>
  <c r="D222" i="55"/>
  <c r="D223" i="55"/>
  <c r="D224" i="55"/>
  <c r="D225" i="55"/>
  <c r="D226" i="55"/>
  <c r="D227" i="55"/>
  <c r="D228" i="55"/>
  <c r="D229" i="55"/>
  <c r="D230" i="55"/>
  <c r="D231" i="55"/>
  <c r="D232" i="55"/>
  <c r="D233" i="55"/>
  <c r="D234" i="55"/>
  <c r="D235" i="55"/>
  <c r="D236" i="55"/>
  <c r="Q203" i="55"/>
  <c r="Q204" i="55"/>
  <c r="Q205" i="55"/>
  <c r="Q206" i="55"/>
  <c r="Q207" i="55"/>
  <c r="Q208" i="55"/>
  <c r="Q209" i="55"/>
  <c r="Q210" i="55"/>
  <c r="Q211" i="55"/>
  <c r="Q212" i="55"/>
  <c r="Q213" i="55"/>
  <c r="Q214" i="55"/>
  <c r="Q215" i="55"/>
  <c r="Q216" i="55"/>
  <c r="Q217" i="55"/>
  <c r="Q218" i="55"/>
  <c r="Q219" i="55"/>
  <c r="Q220" i="55"/>
  <c r="Q221" i="55"/>
  <c r="Q222" i="55"/>
  <c r="Q223" i="55"/>
  <c r="Q224" i="55"/>
  <c r="Q225" i="55"/>
  <c r="Q226" i="55"/>
  <c r="Q227" i="55"/>
  <c r="Q228" i="55"/>
  <c r="Q229" i="55"/>
  <c r="Q230" i="55"/>
  <c r="Q231" i="55"/>
  <c r="Q232" i="55"/>
  <c r="Q233" i="55"/>
  <c r="Q234" i="55"/>
  <c r="Q235" i="55"/>
  <c r="Q236" i="55"/>
  <c r="R200" i="55"/>
  <c r="F20" i="55"/>
  <c r="F21" i="55"/>
  <c r="F22" i="55"/>
  <c r="F23" i="55"/>
  <c r="F24" i="55"/>
  <c r="F25" i="55"/>
  <c r="F26" i="55"/>
  <c r="F27" i="55"/>
  <c r="F28" i="55"/>
  <c r="F29" i="55"/>
  <c r="F30" i="55"/>
  <c r="F31" i="55"/>
  <c r="F32" i="55"/>
  <c r="F33" i="55"/>
  <c r="F34" i="55"/>
  <c r="F35" i="55"/>
  <c r="F36" i="55"/>
  <c r="F37" i="55"/>
  <c r="F38" i="55"/>
  <c r="F39" i="55"/>
  <c r="F40" i="55"/>
  <c r="F41" i="55"/>
  <c r="F42" i="55"/>
  <c r="F43" i="55"/>
  <c r="F44" i="55"/>
  <c r="F45" i="55"/>
  <c r="F46" i="55"/>
  <c r="F47" i="55"/>
  <c r="F48" i="55"/>
  <c r="F49" i="55"/>
  <c r="F50" i="55"/>
  <c r="F51" i="55"/>
  <c r="F52" i="55"/>
  <c r="F53" i="55"/>
  <c r="F54" i="55"/>
  <c r="F55" i="55"/>
  <c r="F56" i="55"/>
  <c r="F57" i="55"/>
  <c r="F58" i="55"/>
  <c r="F59" i="55"/>
  <c r="F60" i="55"/>
  <c r="F61" i="55"/>
  <c r="F62" i="55"/>
  <c r="F63" i="55"/>
  <c r="F64" i="55"/>
  <c r="F65" i="55"/>
  <c r="F66" i="55"/>
  <c r="F67" i="55"/>
  <c r="F68" i="55"/>
  <c r="F69" i="55"/>
  <c r="F70" i="55"/>
  <c r="F71" i="55"/>
  <c r="F72" i="55"/>
  <c r="F73" i="55"/>
  <c r="F74" i="55"/>
  <c r="F75" i="55"/>
  <c r="F76" i="55"/>
  <c r="F77" i="55"/>
  <c r="F78" i="55"/>
  <c r="F79" i="55"/>
  <c r="F80" i="55"/>
  <c r="F81" i="55"/>
  <c r="F82" i="55"/>
  <c r="F83" i="55"/>
  <c r="F84" i="55"/>
  <c r="F85" i="55"/>
  <c r="F86" i="55"/>
  <c r="F87" i="55"/>
  <c r="F88" i="55"/>
  <c r="F89" i="55"/>
  <c r="F90" i="55"/>
  <c r="F91" i="55"/>
  <c r="F92" i="55"/>
  <c r="F93" i="55"/>
  <c r="F94" i="55"/>
  <c r="F95" i="55"/>
  <c r="F96" i="55"/>
  <c r="F97" i="55"/>
  <c r="F98" i="55"/>
  <c r="F99" i="55"/>
  <c r="F100" i="55"/>
  <c r="F101" i="55"/>
  <c r="F102" i="55"/>
  <c r="F103" i="55"/>
  <c r="F104" i="55"/>
  <c r="F105" i="55"/>
  <c r="F106" i="55"/>
  <c r="F107" i="55"/>
  <c r="F108" i="55"/>
  <c r="F109" i="55"/>
  <c r="F110" i="55"/>
  <c r="F111" i="55"/>
  <c r="F112" i="55"/>
  <c r="F113" i="55"/>
  <c r="F114" i="55"/>
  <c r="F115" i="55"/>
  <c r="F116" i="55"/>
  <c r="F117" i="55"/>
  <c r="F118" i="55"/>
  <c r="F119" i="55"/>
  <c r="F120" i="55"/>
  <c r="F121" i="55"/>
  <c r="F122" i="55"/>
  <c r="F123" i="55"/>
  <c r="F124" i="55"/>
  <c r="F125" i="55"/>
  <c r="F126" i="55"/>
  <c r="F127" i="55"/>
  <c r="F128" i="55"/>
  <c r="BS134" i="55" s="1"/>
  <c r="F129" i="55"/>
  <c r="BS135" i="55" s="1"/>
  <c r="F130" i="55"/>
  <c r="BS130" i="55" s="1"/>
  <c r="F131" i="55"/>
  <c r="BS137" i="55" s="1"/>
  <c r="F132" i="55"/>
  <c r="F133" i="55"/>
  <c r="F134" i="55"/>
  <c r="F135" i="55"/>
  <c r="F136" i="55"/>
  <c r="F137" i="55"/>
  <c r="BS138" i="55" s="1"/>
  <c r="F138" i="55"/>
  <c r="F139" i="55"/>
  <c r="F140" i="55"/>
  <c r="F141" i="55"/>
  <c r="F142" i="55"/>
  <c r="BS143" i="55" s="1"/>
  <c r="F143" i="55"/>
  <c r="BS149" i="55" s="1"/>
  <c r="F144" i="55"/>
  <c r="F145" i="55"/>
  <c r="F146" i="55"/>
  <c r="BS148" i="55" s="1"/>
  <c r="F147" i="55"/>
  <c r="BS150" i="55" s="1"/>
  <c r="F148" i="55"/>
  <c r="F149" i="55"/>
  <c r="F150" i="55"/>
  <c r="F151" i="55"/>
  <c r="F152" i="55"/>
  <c r="F153" i="55"/>
  <c r="F154" i="55"/>
  <c r="F155" i="55"/>
  <c r="F156" i="55"/>
  <c r="F157" i="55"/>
  <c r="F158" i="55"/>
  <c r="F159" i="55"/>
  <c r="BS159" i="55" s="1"/>
  <c r="F160" i="55"/>
  <c r="F161" i="55"/>
  <c r="F162" i="55"/>
  <c r="BS166" i="55" s="1"/>
  <c r="F163" i="55"/>
  <c r="BS169" i="55" s="1"/>
  <c r="F164" i="55"/>
  <c r="F165" i="55"/>
  <c r="F166" i="55"/>
  <c r="F167" i="55"/>
  <c r="F168" i="55"/>
  <c r="F169" i="55"/>
  <c r="F170" i="55"/>
  <c r="F171" i="55"/>
  <c r="F172" i="55"/>
  <c r="F173" i="55"/>
  <c r="F174" i="55"/>
  <c r="F175" i="55"/>
  <c r="F176" i="55"/>
  <c r="F177" i="55"/>
  <c r="F178" i="55"/>
  <c r="F179" i="55"/>
  <c r="F180" i="55"/>
  <c r="F181" i="55"/>
  <c r="F182" i="55"/>
  <c r="F183" i="55"/>
  <c r="F184" i="55"/>
  <c r="F185" i="55"/>
  <c r="F186" i="55"/>
  <c r="F187" i="55"/>
  <c r="F188" i="55"/>
  <c r="F189" i="55"/>
  <c r="F190" i="55"/>
  <c r="F191" i="55"/>
  <c r="F192" i="55"/>
  <c r="F193" i="55"/>
  <c r="F194" i="55"/>
  <c r="F195" i="55"/>
  <c r="F196" i="55"/>
  <c r="F197" i="55"/>
  <c r="F198" i="55"/>
  <c r="E19" i="55"/>
  <c r="E20" i="55"/>
  <c r="E21" i="55"/>
  <c r="E22" i="55"/>
  <c r="E23" i="55"/>
  <c r="E24" i="55"/>
  <c r="E25" i="55"/>
  <c r="E26" i="55"/>
  <c r="E27" i="55"/>
  <c r="E28" i="55"/>
  <c r="E29" i="55"/>
  <c r="E30" i="55"/>
  <c r="E31" i="55"/>
  <c r="E32" i="55"/>
  <c r="E33" i="55"/>
  <c r="E34" i="55"/>
  <c r="E35" i="55"/>
  <c r="E36" i="55"/>
  <c r="E37" i="55"/>
  <c r="E38" i="55"/>
  <c r="E39" i="55"/>
  <c r="E40" i="55"/>
  <c r="E41" i="55"/>
  <c r="E42" i="55"/>
  <c r="E43" i="55"/>
  <c r="E44" i="55"/>
  <c r="E45" i="55"/>
  <c r="E46" i="55"/>
  <c r="E47" i="55"/>
  <c r="E48" i="55"/>
  <c r="E49" i="55"/>
  <c r="E50" i="55"/>
  <c r="E51" i="55"/>
  <c r="E52" i="55"/>
  <c r="E53" i="55"/>
  <c r="E54" i="55"/>
  <c r="E55" i="55"/>
  <c r="E56" i="55"/>
  <c r="E57" i="55"/>
  <c r="E58" i="55"/>
  <c r="E59" i="55"/>
  <c r="E60" i="55"/>
  <c r="E61" i="55"/>
  <c r="E62" i="55"/>
  <c r="E63" i="55"/>
  <c r="E64" i="55"/>
  <c r="E65" i="55"/>
  <c r="E66" i="55"/>
  <c r="E67" i="55"/>
  <c r="E68" i="55"/>
  <c r="E69" i="55"/>
  <c r="E70" i="55"/>
  <c r="E71" i="55"/>
  <c r="E72" i="55"/>
  <c r="E73" i="55"/>
  <c r="E74" i="55"/>
  <c r="E75" i="55"/>
  <c r="E76" i="55"/>
  <c r="E77" i="55"/>
  <c r="E78" i="55"/>
  <c r="E79" i="55"/>
  <c r="E80" i="55"/>
  <c r="E81" i="55"/>
  <c r="E82" i="55"/>
  <c r="E83" i="55"/>
  <c r="E84" i="55"/>
  <c r="E85" i="55"/>
  <c r="E86" i="55"/>
  <c r="E87" i="55"/>
  <c r="E88" i="55"/>
  <c r="E89" i="55"/>
  <c r="E90" i="55"/>
  <c r="E91" i="55"/>
  <c r="E92" i="55"/>
  <c r="E93" i="55"/>
  <c r="E94" i="55"/>
  <c r="E95" i="55"/>
  <c r="E96" i="55"/>
  <c r="E97" i="55"/>
  <c r="E98" i="55"/>
  <c r="E99" i="55"/>
  <c r="E100" i="55"/>
  <c r="E101" i="55"/>
  <c r="E102" i="55"/>
  <c r="E103" i="55"/>
  <c r="E104" i="55"/>
  <c r="E105" i="55"/>
  <c r="E106" i="55"/>
  <c r="E107" i="55"/>
  <c r="E108" i="55"/>
  <c r="E109" i="55"/>
  <c r="E110" i="55"/>
  <c r="E111" i="55"/>
  <c r="E112" i="55"/>
  <c r="E113" i="55"/>
  <c r="E114" i="55"/>
  <c r="E115" i="55"/>
  <c r="E116" i="55"/>
  <c r="E117" i="55"/>
  <c r="E118" i="55"/>
  <c r="E119" i="55"/>
  <c r="E120" i="55"/>
  <c r="E121" i="55"/>
  <c r="E122" i="55"/>
  <c r="E123" i="55"/>
  <c r="E124" i="55"/>
  <c r="E125" i="55"/>
  <c r="E126" i="55"/>
  <c r="E127" i="55"/>
  <c r="E128" i="55"/>
  <c r="E129" i="55"/>
  <c r="E130" i="55"/>
  <c r="E131" i="55"/>
  <c r="E132" i="55"/>
  <c r="E133" i="55"/>
  <c r="E134" i="55"/>
  <c r="E135" i="55"/>
  <c r="E136" i="55"/>
  <c r="E137" i="55"/>
  <c r="E138" i="55"/>
  <c r="E139" i="55"/>
  <c r="E140" i="55"/>
  <c r="E141" i="55"/>
  <c r="E142" i="55"/>
  <c r="E143" i="55"/>
  <c r="E144" i="55"/>
  <c r="E145" i="55"/>
  <c r="E146" i="55"/>
  <c r="E147" i="55"/>
  <c r="E148" i="55"/>
  <c r="E149" i="55"/>
  <c r="E150" i="55"/>
  <c r="E151" i="55"/>
  <c r="E152" i="55"/>
  <c r="E153" i="55"/>
  <c r="E154" i="55"/>
  <c r="E155" i="55"/>
  <c r="E156" i="55"/>
  <c r="E157" i="55"/>
  <c r="E158" i="55"/>
  <c r="E159" i="55"/>
  <c r="E160" i="55"/>
  <c r="E161" i="55"/>
  <c r="E162" i="55"/>
  <c r="E163" i="55"/>
  <c r="E164" i="55"/>
  <c r="E165" i="55"/>
  <c r="E166" i="55"/>
  <c r="E167" i="55"/>
  <c r="E168" i="55"/>
  <c r="E169" i="55"/>
  <c r="E170" i="55"/>
  <c r="E171" i="55"/>
  <c r="E172" i="55"/>
  <c r="E173" i="55"/>
  <c r="E174" i="55"/>
  <c r="E175" i="55"/>
  <c r="E176" i="55"/>
  <c r="E177" i="55"/>
  <c r="E178" i="55"/>
  <c r="E179" i="55"/>
  <c r="E180" i="55"/>
  <c r="E181" i="55"/>
  <c r="E182" i="55"/>
  <c r="E183" i="55"/>
  <c r="E184" i="55"/>
  <c r="E185" i="55"/>
  <c r="E186" i="55"/>
  <c r="E187" i="55"/>
  <c r="E188" i="55"/>
  <c r="E189" i="55"/>
  <c r="E190" i="55"/>
  <c r="E191" i="55"/>
  <c r="E192" i="55"/>
  <c r="E193" i="55"/>
  <c r="E194" i="55"/>
  <c r="E195" i="55"/>
  <c r="E196" i="55"/>
  <c r="E200" i="55"/>
  <c r="BC129" i="55"/>
  <c r="BG129" i="55"/>
  <c r="BQ129" i="55"/>
  <c r="BS129" i="55"/>
  <c r="CU129" i="55"/>
  <c r="CX129" i="55" s="1"/>
  <c r="CV129" i="55"/>
  <c r="CW129" i="55"/>
  <c r="BC130" i="55"/>
  <c r="BG130" i="55"/>
  <c r="BQ130" i="55"/>
  <c r="CU130" i="55"/>
  <c r="CV130" i="55"/>
  <c r="CW130" i="55"/>
  <c r="BC131" i="55"/>
  <c r="BG131" i="55"/>
  <c r="BQ131" i="55"/>
  <c r="CU131" i="55"/>
  <c r="CV131" i="55"/>
  <c r="CW131" i="55"/>
  <c r="CX131" i="55" s="1"/>
  <c r="BC132" i="55"/>
  <c r="BG132" i="55"/>
  <c r="BQ132" i="55"/>
  <c r="CU132" i="55"/>
  <c r="CV132" i="55"/>
  <c r="CW132" i="55"/>
  <c r="BC133" i="55"/>
  <c r="BG133" i="55"/>
  <c r="BQ133" i="55"/>
  <c r="CU133" i="55"/>
  <c r="CV133" i="55"/>
  <c r="CX133" i="55" s="1"/>
  <c r="CW133" i="55"/>
  <c r="BC134" i="55"/>
  <c r="BG134" i="55"/>
  <c r="BQ134" i="55"/>
  <c r="CU134" i="55"/>
  <c r="CV134" i="55"/>
  <c r="CW134" i="55"/>
  <c r="BC135" i="55"/>
  <c r="BE135" i="55"/>
  <c r="BG135" i="55"/>
  <c r="BI135" i="55"/>
  <c r="BQ135" i="55"/>
  <c r="CU135" i="55"/>
  <c r="CV135" i="55"/>
  <c r="CW135" i="55"/>
  <c r="BC136" i="55"/>
  <c r="BE136" i="55"/>
  <c r="BG136" i="55"/>
  <c r="BI136" i="55"/>
  <c r="BQ136" i="55"/>
  <c r="CU136" i="55"/>
  <c r="CV136" i="55"/>
  <c r="CW136" i="55"/>
  <c r="BC137" i="55"/>
  <c r="BE137" i="55"/>
  <c r="BG137" i="55"/>
  <c r="BI137" i="55"/>
  <c r="BQ137" i="55"/>
  <c r="CU137" i="55"/>
  <c r="CV137" i="55"/>
  <c r="CW137" i="55"/>
  <c r="BC138" i="55"/>
  <c r="BE138" i="55"/>
  <c r="BG138" i="55"/>
  <c r="BI138" i="55"/>
  <c r="BQ138" i="55"/>
  <c r="CU138" i="55"/>
  <c r="CV138" i="55"/>
  <c r="CW138" i="55"/>
  <c r="BC139" i="55"/>
  <c r="BE139" i="55"/>
  <c r="BG139" i="55"/>
  <c r="BI139" i="55"/>
  <c r="BQ139" i="55"/>
  <c r="BS139" i="55"/>
  <c r="CU139" i="55"/>
  <c r="CV139" i="55"/>
  <c r="CW139" i="55"/>
  <c r="BC140" i="55"/>
  <c r="BE140" i="55"/>
  <c r="BG140" i="55"/>
  <c r="BI140" i="55"/>
  <c r="BQ140" i="55"/>
  <c r="CU140" i="55"/>
  <c r="CV140" i="55"/>
  <c r="CW140" i="55"/>
  <c r="BC141" i="55"/>
  <c r="BE141" i="55"/>
  <c r="BG141" i="55"/>
  <c r="BI141" i="55"/>
  <c r="BQ141" i="55"/>
  <c r="BS141" i="55"/>
  <c r="CU141" i="55"/>
  <c r="CV141" i="55"/>
  <c r="CW141" i="55"/>
  <c r="BC142" i="55"/>
  <c r="BE142" i="55"/>
  <c r="BG142" i="55"/>
  <c r="BI142" i="55"/>
  <c r="BQ142" i="55"/>
  <c r="CU142" i="55"/>
  <c r="CX142" i="55" s="1"/>
  <c r="CV142" i="55"/>
  <c r="CW142" i="55"/>
  <c r="BC143" i="55"/>
  <c r="BE143" i="55"/>
  <c r="BG143" i="55"/>
  <c r="BI143" i="55"/>
  <c r="BQ143" i="55"/>
  <c r="CU143" i="55"/>
  <c r="CV143" i="55"/>
  <c r="CW143" i="55"/>
  <c r="BC144" i="55"/>
  <c r="BE144" i="55"/>
  <c r="BG144" i="55"/>
  <c r="BI144" i="55"/>
  <c r="BQ144" i="55"/>
  <c r="BS144" i="55"/>
  <c r="CU144" i="55"/>
  <c r="CV144" i="55"/>
  <c r="CW144" i="55"/>
  <c r="BC145" i="55"/>
  <c r="BE145" i="55"/>
  <c r="BG145" i="55"/>
  <c r="BI145" i="55"/>
  <c r="BQ145" i="55"/>
  <c r="CU145" i="55"/>
  <c r="CV145" i="55"/>
  <c r="CW145" i="55"/>
  <c r="BC146" i="55"/>
  <c r="BE146" i="55"/>
  <c r="BG146" i="55"/>
  <c r="BI146" i="55"/>
  <c r="BQ146" i="55"/>
  <c r="BS146" i="55"/>
  <c r="CU146" i="55"/>
  <c r="CV146" i="55"/>
  <c r="CW146" i="55"/>
  <c r="BC147" i="55"/>
  <c r="BE147" i="55"/>
  <c r="BG147" i="55"/>
  <c r="BI147" i="55"/>
  <c r="BQ147" i="55"/>
  <c r="CU147" i="55"/>
  <c r="CV147" i="55"/>
  <c r="CW147" i="55"/>
  <c r="BC148" i="55"/>
  <c r="BE148" i="55"/>
  <c r="BG148" i="55"/>
  <c r="BI148" i="55"/>
  <c r="BN148" i="55"/>
  <c r="BQ148" i="55"/>
  <c r="CU148" i="55"/>
  <c r="CV148" i="55"/>
  <c r="CW148" i="55"/>
  <c r="CX148" i="55"/>
  <c r="BC149" i="55"/>
  <c r="BE149" i="55"/>
  <c r="BG149" i="55"/>
  <c r="BI149" i="55"/>
  <c r="BN149" i="55"/>
  <c r="BQ149" i="55"/>
  <c r="CU149" i="55"/>
  <c r="CV149" i="55"/>
  <c r="CW149" i="55"/>
  <c r="BC150" i="55"/>
  <c r="BE150" i="55"/>
  <c r="BG150" i="55"/>
  <c r="BI150" i="55"/>
  <c r="BN150" i="55"/>
  <c r="BQ150" i="55"/>
  <c r="CU150" i="55"/>
  <c r="CV150" i="55"/>
  <c r="CW150" i="55"/>
  <c r="BC151" i="55"/>
  <c r="BE151" i="55"/>
  <c r="BG151" i="55"/>
  <c r="BI151" i="55"/>
  <c r="BN151" i="55"/>
  <c r="BQ151" i="55"/>
  <c r="CU151" i="55"/>
  <c r="CV151" i="55"/>
  <c r="CW151" i="55"/>
  <c r="BC152" i="55"/>
  <c r="BE152" i="55"/>
  <c r="BG152" i="55"/>
  <c r="BI152" i="55"/>
  <c r="BN152" i="55"/>
  <c r="BQ152" i="55"/>
  <c r="BS152" i="55"/>
  <c r="CU152" i="55"/>
  <c r="CX152" i="55" s="1"/>
  <c r="CV152" i="55"/>
  <c r="CW152" i="55"/>
  <c r="BC153" i="55"/>
  <c r="BE153" i="55"/>
  <c r="BG153" i="55"/>
  <c r="BI153" i="55"/>
  <c r="BN153" i="55"/>
  <c r="BQ153" i="55"/>
  <c r="CU153" i="55"/>
  <c r="CV153" i="55"/>
  <c r="CW153" i="55"/>
  <c r="BC154" i="55"/>
  <c r="BE154" i="55"/>
  <c r="BG154" i="55"/>
  <c r="BI154" i="55"/>
  <c r="BN154" i="55"/>
  <c r="BQ154" i="55"/>
  <c r="BS154" i="55"/>
  <c r="CU154" i="55"/>
  <c r="CV154" i="55"/>
  <c r="CW154" i="55"/>
  <c r="BC155" i="55"/>
  <c r="BE155" i="55"/>
  <c r="BG155" i="55"/>
  <c r="BI155" i="55"/>
  <c r="BN155" i="55"/>
  <c r="BQ155" i="55"/>
  <c r="BS155" i="55"/>
  <c r="CU155" i="55"/>
  <c r="CX155" i="55" s="1"/>
  <c r="CV155" i="55"/>
  <c r="CW155" i="55"/>
  <c r="BC156" i="55"/>
  <c r="BE156" i="55"/>
  <c r="BG156" i="55"/>
  <c r="BI156" i="55"/>
  <c r="BN156" i="55"/>
  <c r="BQ156" i="55"/>
  <c r="BS156" i="55"/>
  <c r="CU156" i="55"/>
  <c r="CV156" i="55"/>
  <c r="CW156" i="55"/>
  <c r="BC157" i="55"/>
  <c r="BE157" i="55"/>
  <c r="BG157" i="55"/>
  <c r="BI157" i="55"/>
  <c r="BN157" i="55"/>
  <c r="BQ157" i="55"/>
  <c r="BS157" i="55"/>
  <c r="CU157" i="55"/>
  <c r="CV157" i="55"/>
  <c r="CW157" i="55"/>
  <c r="BC158" i="55"/>
  <c r="BE158" i="55"/>
  <c r="BG158" i="55"/>
  <c r="BI158" i="55"/>
  <c r="BN158" i="55"/>
  <c r="BQ158" i="55"/>
  <c r="BS158" i="55"/>
  <c r="CU158" i="55"/>
  <c r="CV158" i="55"/>
  <c r="CW158" i="55"/>
  <c r="BC159" i="55"/>
  <c r="BE159" i="55"/>
  <c r="BG159" i="55"/>
  <c r="BI159" i="55"/>
  <c r="BN159" i="55"/>
  <c r="BQ159" i="55"/>
  <c r="CU159" i="55"/>
  <c r="CV159" i="55"/>
  <c r="CW159" i="55"/>
  <c r="BC160" i="55"/>
  <c r="BE160" i="55"/>
  <c r="BG160" i="55"/>
  <c r="BI160" i="55"/>
  <c r="BN160" i="55"/>
  <c r="BQ160" i="55"/>
  <c r="BS160" i="55"/>
  <c r="CU160" i="55"/>
  <c r="CX160" i="55" s="1"/>
  <c r="CV160" i="55"/>
  <c r="CW160" i="55"/>
  <c r="BC161" i="55"/>
  <c r="BE161" i="55"/>
  <c r="BG161" i="55"/>
  <c r="BI161" i="55"/>
  <c r="BN161" i="55"/>
  <c r="BQ161" i="55"/>
  <c r="BS161" i="55"/>
  <c r="CU161" i="55"/>
  <c r="CV161" i="55"/>
  <c r="CX161" i="55" s="1"/>
  <c r="CW161" i="55"/>
  <c r="BC162" i="55"/>
  <c r="BE162" i="55"/>
  <c r="BG162" i="55"/>
  <c r="BI162" i="55"/>
  <c r="BN162" i="55"/>
  <c r="BQ162" i="55"/>
  <c r="CU162" i="55"/>
  <c r="CV162" i="55"/>
  <c r="CW162" i="55"/>
  <c r="BC163" i="55"/>
  <c r="BE163" i="55"/>
  <c r="BG163" i="55"/>
  <c r="BI163" i="55"/>
  <c r="BN163" i="55"/>
  <c r="BQ163" i="55"/>
  <c r="CU163" i="55"/>
  <c r="CV163" i="55"/>
  <c r="CW163" i="55"/>
  <c r="BC164" i="55"/>
  <c r="BE164" i="55"/>
  <c r="BG164" i="55"/>
  <c r="BI164" i="55"/>
  <c r="BN164" i="55"/>
  <c r="BQ164" i="55"/>
  <c r="CU164" i="55"/>
  <c r="CV164" i="55"/>
  <c r="CW164" i="55"/>
  <c r="BC165" i="55"/>
  <c r="BE165" i="55"/>
  <c r="BG165" i="55"/>
  <c r="BI165" i="55"/>
  <c r="BN165" i="55"/>
  <c r="BQ165" i="55"/>
  <c r="CU165" i="55"/>
  <c r="CV165" i="55"/>
  <c r="CW165" i="55"/>
  <c r="BC166" i="55"/>
  <c r="BE166" i="55"/>
  <c r="BG166" i="55"/>
  <c r="BI166" i="55"/>
  <c r="BN166" i="55"/>
  <c r="BQ166" i="55"/>
  <c r="CU166" i="55"/>
  <c r="CX166" i="55" s="1"/>
  <c r="CV166" i="55"/>
  <c r="CW166" i="55"/>
  <c r="BC167" i="55"/>
  <c r="BE167" i="55"/>
  <c r="BG167" i="55"/>
  <c r="BI167" i="55"/>
  <c r="BN167" i="55"/>
  <c r="BQ167" i="55"/>
  <c r="CU167" i="55"/>
  <c r="CV167" i="55"/>
  <c r="CW167" i="55"/>
  <c r="BC168" i="55"/>
  <c r="BE168" i="55"/>
  <c r="BG168" i="55"/>
  <c r="BI168" i="55"/>
  <c r="BN168" i="55"/>
  <c r="BQ168" i="55"/>
  <c r="CU168" i="55"/>
  <c r="CV168" i="55"/>
  <c r="CW168" i="55"/>
  <c r="BC169" i="55"/>
  <c r="BE169" i="55"/>
  <c r="BG169" i="55"/>
  <c r="BI169" i="55"/>
  <c r="BN169" i="55"/>
  <c r="BQ169" i="55"/>
  <c r="CU169" i="55"/>
  <c r="CV169" i="55"/>
  <c r="CW169" i="55"/>
  <c r="BC170" i="55"/>
  <c r="BE170" i="55"/>
  <c r="BG170" i="55"/>
  <c r="BI170" i="55"/>
  <c r="BN170" i="55"/>
  <c r="BQ170" i="55"/>
  <c r="BS170" i="55"/>
  <c r="CU170" i="55"/>
  <c r="CV170" i="55"/>
  <c r="CW170" i="55"/>
  <c r="BC171" i="55"/>
  <c r="BE171" i="55"/>
  <c r="BG171" i="55"/>
  <c r="BI171" i="55"/>
  <c r="BN171" i="55"/>
  <c r="BQ171" i="55"/>
  <c r="BS171" i="55"/>
  <c r="CU171" i="55"/>
  <c r="CV171" i="55"/>
  <c r="CW171" i="55"/>
  <c r="BC172" i="55"/>
  <c r="BE172" i="55"/>
  <c r="BG172" i="55"/>
  <c r="BI172" i="55"/>
  <c r="BN172" i="55"/>
  <c r="BQ172" i="55"/>
  <c r="BS172" i="55"/>
  <c r="CU172" i="55"/>
  <c r="CX172" i="55" s="1"/>
  <c r="CV172" i="55"/>
  <c r="CW172" i="55"/>
  <c r="BC173" i="55"/>
  <c r="BE173" i="55"/>
  <c r="BG173" i="55"/>
  <c r="BI173" i="55"/>
  <c r="BN173" i="55"/>
  <c r="BQ173" i="55"/>
  <c r="BS173" i="55"/>
  <c r="CU173" i="55"/>
  <c r="CV173" i="55"/>
  <c r="CW173" i="55"/>
  <c r="BC174" i="55"/>
  <c r="BE174" i="55"/>
  <c r="BG174" i="55"/>
  <c r="BI174" i="55"/>
  <c r="BN174" i="55"/>
  <c r="BQ174" i="55"/>
  <c r="BS174" i="55"/>
  <c r="CU174" i="55"/>
  <c r="CV174" i="55"/>
  <c r="CW174" i="55"/>
  <c r="BC175" i="55"/>
  <c r="BE175" i="55"/>
  <c r="BG175" i="55"/>
  <c r="BI175" i="55"/>
  <c r="BN175" i="55"/>
  <c r="BQ175" i="55"/>
  <c r="BS175" i="55"/>
  <c r="CU175" i="55"/>
  <c r="CV175" i="55"/>
  <c r="CW175" i="55"/>
  <c r="BC176" i="55"/>
  <c r="BE176" i="55"/>
  <c r="BG176" i="55"/>
  <c r="BI176" i="55"/>
  <c r="BN176" i="55"/>
  <c r="BQ176" i="55"/>
  <c r="CU176" i="55"/>
  <c r="CV176" i="55"/>
  <c r="CW176" i="55"/>
  <c r="BC177" i="55"/>
  <c r="BE177" i="55"/>
  <c r="BG177" i="55"/>
  <c r="BI177" i="55"/>
  <c r="BN177" i="55"/>
  <c r="BQ177" i="55"/>
  <c r="CU177" i="55"/>
  <c r="CX177" i="55" s="1"/>
  <c r="CV177" i="55"/>
  <c r="CW177" i="55"/>
  <c r="BC178" i="55"/>
  <c r="BE178" i="55"/>
  <c r="BG178" i="55"/>
  <c r="BI178" i="55"/>
  <c r="BN178" i="55"/>
  <c r="BQ178" i="55"/>
  <c r="CU178" i="55"/>
  <c r="CV178" i="55"/>
  <c r="CW178" i="55"/>
  <c r="BC179" i="55"/>
  <c r="BE179" i="55"/>
  <c r="BG179" i="55"/>
  <c r="BI179" i="55"/>
  <c r="BN179" i="55"/>
  <c r="BQ179" i="55"/>
  <c r="CU179" i="55"/>
  <c r="CV179" i="55"/>
  <c r="CW179" i="55"/>
  <c r="CX179" i="55" s="1"/>
  <c r="BC180" i="55"/>
  <c r="BE180" i="55"/>
  <c r="BG180" i="55"/>
  <c r="BI180" i="55"/>
  <c r="BN180" i="55"/>
  <c r="BQ180" i="55"/>
  <c r="CU180" i="55"/>
  <c r="CV180" i="55"/>
  <c r="CW180" i="55"/>
  <c r="BC181" i="55"/>
  <c r="BE181" i="55"/>
  <c r="BG181" i="55"/>
  <c r="BI181" i="55"/>
  <c r="BN181" i="55"/>
  <c r="BQ181" i="55"/>
  <c r="CU181" i="55"/>
  <c r="CV181" i="55"/>
  <c r="CW181" i="55"/>
  <c r="BC182" i="55"/>
  <c r="BE182" i="55"/>
  <c r="BG182" i="55"/>
  <c r="BI182" i="55"/>
  <c r="BN182" i="55"/>
  <c r="BQ182" i="55"/>
  <c r="CU182" i="55"/>
  <c r="CV182" i="55"/>
  <c r="CW182" i="55"/>
  <c r="BC183" i="55"/>
  <c r="BE183" i="55"/>
  <c r="BG183" i="55"/>
  <c r="BI183" i="55"/>
  <c r="BN183" i="55"/>
  <c r="BQ183" i="55"/>
  <c r="CU183" i="55"/>
  <c r="CV183" i="55"/>
  <c r="CW183" i="55"/>
  <c r="BC184" i="55"/>
  <c r="BE184" i="55"/>
  <c r="BG184" i="55"/>
  <c r="BI184" i="55"/>
  <c r="BN184" i="55"/>
  <c r="BQ184" i="55"/>
  <c r="CU184" i="55"/>
  <c r="CV184" i="55"/>
  <c r="CW184" i="55"/>
  <c r="BC185" i="55"/>
  <c r="BE185" i="55"/>
  <c r="BG185" i="55"/>
  <c r="BI185" i="55"/>
  <c r="BN185" i="55"/>
  <c r="BQ185" i="55"/>
  <c r="CU185" i="55"/>
  <c r="CV185" i="55"/>
  <c r="CW185" i="55"/>
  <c r="BC186" i="55"/>
  <c r="BE186" i="55"/>
  <c r="BG186" i="55"/>
  <c r="BI186" i="55"/>
  <c r="BN186" i="55"/>
  <c r="BQ186" i="55"/>
  <c r="CU186" i="55"/>
  <c r="CV186" i="55"/>
  <c r="CW186" i="55"/>
  <c r="BC187" i="55"/>
  <c r="BE187" i="55"/>
  <c r="BG187" i="55"/>
  <c r="BI187" i="55"/>
  <c r="BN187" i="55"/>
  <c r="BQ187" i="55"/>
  <c r="CU187" i="55"/>
  <c r="CV187" i="55"/>
  <c r="CW187" i="55"/>
  <c r="BC188" i="55"/>
  <c r="BE188" i="55"/>
  <c r="BG188" i="55"/>
  <c r="BI188" i="55"/>
  <c r="BN188" i="55"/>
  <c r="BQ188" i="55"/>
  <c r="CU188" i="55"/>
  <c r="CV188" i="55"/>
  <c r="CW188" i="55"/>
  <c r="BC189" i="55"/>
  <c r="BE189" i="55"/>
  <c r="BG189" i="55"/>
  <c r="BI189" i="55"/>
  <c r="BN189" i="55"/>
  <c r="BQ189" i="55"/>
  <c r="CU189" i="55"/>
  <c r="CV189" i="55"/>
  <c r="CW189" i="55"/>
  <c r="BC190" i="55"/>
  <c r="BE190" i="55"/>
  <c r="BG190" i="55"/>
  <c r="BI190" i="55"/>
  <c r="BN190" i="55"/>
  <c r="BQ190" i="55"/>
  <c r="CU190" i="55"/>
  <c r="CV190" i="55"/>
  <c r="CW190" i="55"/>
  <c r="BC191" i="55"/>
  <c r="BE191" i="55"/>
  <c r="BG191" i="55"/>
  <c r="BI191" i="55"/>
  <c r="BN191" i="55"/>
  <c r="BQ191" i="55"/>
  <c r="CU191" i="55"/>
  <c r="CV191" i="55"/>
  <c r="CW191" i="55"/>
  <c r="BC192" i="55"/>
  <c r="BE192" i="55"/>
  <c r="BG192" i="55"/>
  <c r="BI192" i="55"/>
  <c r="BN192" i="55"/>
  <c r="BQ192" i="55"/>
  <c r="CU192" i="55"/>
  <c r="CV192" i="55"/>
  <c r="CW192" i="55"/>
  <c r="BC193" i="55"/>
  <c r="BE193" i="55"/>
  <c r="BG193" i="55"/>
  <c r="BI193" i="55"/>
  <c r="BN193" i="55"/>
  <c r="BQ193" i="55"/>
  <c r="CU193" i="55"/>
  <c r="CX193" i="55" s="1"/>
  <c r="CV193" i="55"/>
  <c r="CW193" i="55"/>
  <c r="BC194" i="55"/>
  <c r="BE194" i="55"/>
  <c r="BG194" i="55"/>
  <c r="BI194" i="55"/>
  <c r="BN194" i="55"/>
  <c r="BQ194" i="55"/>
  <c r="CU194" i="55"/>
  <c r="CV194" i="55"/>
  <c r="CW194" i="55"/>
  <c r="BC195" i="55"/>
  <c r="BE195" i="55"/>
  <c r="BG195" i="55"/>
  <c r="BI195" i="55"/>
  <c r="BN195" i="55"/>
  <c r="BQ195" i="55"/>
  <c r="CU195" i="55"/>
  <c r="CV195" i="55"/>
  <c r="CW195" i="55"/>
  <c r="BC196" i="55"/>
  <c r="BE196" i="55"/>
  <c r="BG196" i="55"/>
  <c r="BI196" i="55"/>
  <c r="BN196" i="55"/>
  <c r="BQ196" i="55"/>
  <c r="CU196" i="55"/>
  <c r="CV196" i="55"/>
  <c r="CW196" i="55"/>
  <c r="BC197" i="55"/>
  <c r="BE197" i="55"/>
  <c r="BG197" i="55"/>
  <c r="BI197" i="55"/>
  <c r="BN197" i="55"/>
  <c r="BQ197" i="55"/>
  <c r="CU197" i="55"/>
  <c r="CV197" i="55"/>
  <c r="CW197" i="55"/>
  <c r="BC198" i="55"/>
  <c r="BE198" i="55"/>
  <c r="BG198" i="55"/>
  <c r="BI198" i="55"/>
  <c r="BN198" i="55"/>
  <c r="BQ198" i="55"/>
  <c r="CU198" i="55"/>
  <c r="CV198" i="55"/>
  <c r="CW198" i="55"/>
  <c r="BC199" i="55"/>
  <c r="BE199" i="55"/>
  <c r="BG199" i="55"/>
  <c r="BI199" i="55"/>
  <c r="BN199" i="55"/>
  <c r="BQ199" i="55"/>
  <c r="CU199" i="55"/>
  <c r="CV199" i="55"/>
  <c r="CW199" i="55"/>
  <c r="BC200" i="55"/>
  <c r="BE200" i="55"/>
  <c r="BG200" i="55"/>
  <c r="BI200" i="55"/>
  <c r="BN200" i="55"/>
  <c r="BQ200" i="55"/>
  <c r="CU200" i="55"/>
  <c r="CX200" i="55" s="1"/>
  <c r="CV200" i="55"/>
  <c r="CW200" i="55"/>
  <c r="BC201" i="55"/>
  <c r="BE201" i="55"/>
  <c r="BG201" i="55"/>
  <c r="BI201" i="55"/>
  <c r="BN201" i="55"/>
  <c r="BQ201" i="55"/>
  <c r="CU201" i="55"/>
  <c r="CX201" i="55" s="1"/>
  <c r="CV201" i="55"/>
  <c r="CW201" i="55"/>
  <c r="GM98" i="17"/>
  <c r="GM99" i="17"/>
  <c r="GM100" i="17"/>
  <c r="GM101" i="17"/>
  <c r="GM102" i="17"/>
  <c r="GM103" i="17"/>
  <c r="GM104" i="17"/>
  <c r="GM105" i="17"/>
  <c r="GM106" i="17"/>
  <c r="GM107" i="17"/>
  <c r="GM108" i="17"/>
  <c r="GM109" i="17"/>
  <c r="K91" i="54"/>
  <c r="K92" i="54"/>
  <c r="K93" i="54"/>
  <c r="K94" i="54"/>
  <c r="K95" i="54"/>
  <c r="K96" i="54"/>
  <c r="K97" i="54"/>
  <c r="K98" i="54"/>
  <c r="K99" i="54"/>
  <c r="K100" i="54"/>
  <c r="K101" i="54"/>
  <c r="K102" i="54"/>
  <c r="K103" i="54"/>
  <c r="K104" i="54"/>
  <c r="K105" i="54"/>
  <c r="K106" i="54"/>
  <c r="K107" i="54"/>
  <c r="K108" i="54"/>
  <c r="K109" i="54"/>
  <c r="K110" i="54"/>
  <c r="K111" i="54"/>
  <c r="K112" i="54"/>
  <c r="K113" i="54"/>
  <c r="K114" i="54"/>
  <c r="K115" i="54"/>
  <c r="K116" i="54"/>
  <c r="K117" i="54"/>
  <c r="K118" i="54"/>
  <c r="K119" i="54"/>
  <c r="K120" i="54"/>
  <c r="K121" i="54"/>
  <c r="K122" i="54"/>
  <c r="K123" i="54"/>
  <c r="K124" i="54"/>
  <c r="K125" i="54"/>
  <c r="K126" i="54"/>
  <c r="K127" i="54"/>
  <c r="K128" i="54"/>
  <c r="K129" i="54"/>
  <c r="K130" i="54"/>
  <c r="K131" i="54"/>
  <c r="K132" i="54"/>
  <c r="K133" i="54"/>
  <c r="K134" i="54"/>
  <c r="K135" i="54"/>
  <c r="K136" i="54"/>
  <c r="K137" i="54"/>
  <c r="K138" i="54"/>
  <c r="K139" i="54"/>
  <c r="K140" i="54"/>
  <c r="K141" i="54"/>
  <c r="K142" i="54"/>
  <c r="K143" i="54"/>
  <c r="K144" i="54"/>
  <c r="K145" i="54"/>
  <c r="K146" i="54"/>
  <c r="K147" i="54"/>
  <c r="K148" i="54"/>
  <c r="K149" i="54"/>
  <c r="K150" i="54"/>
  <c r="K151" i="54"/>
  <c r="K152" i="54"/>
  <c r="K153" i="54"/>
  <c r="K154" i="54"/>
  <c r="K155" i="54"/>
  <c r="K156" i="54"/>
  <c r="K157" i="54"/>
  <c r="K158" i="54"/>
  <c r="K159" i="54"/>
  <c r="K160" i="54"/>
  <c r="K161" i="54"/>
  <c r="Z161" i="54" s="1"/>
  <c r="K162" i="54"/>
  <c r="K163" i="54"/>
  <c r="Z163" i="54" s="1"/>
  <c r="K164" i="54"/>
  <c r="K165" i="54"/>
  <c r="K166" i="54"/>
  <c r="K167" i="54"/>
  <c r="Z167" i="54" s="1"/>
  <c r="K168" i="54"/>
  <c r="Z168" i="54" s="1"/>
  <c r="K169" i="54"/>
  <c r="Z169" i="54" s="1"/>
  <c r="K170" i="54"/>
  <c r="Z170" i="54" s="1"/>
  <c r="K171" i="54"/>
  <c r="K172" i="54"/>
  <c r="Z172" i="54" s="1"/>
  <c r="K173" i="54"/>
  <c r="Z173" i="54" s="1"/>
  <c r="K174" i="54"/>
  <c r="Z174" i="54" s="1"/>
  <c r="K175" i="54"/>
  <c r="Z175" i="54" s="1"/>
  <c r="K176" i="54"/>
  <c r="Z176" i="54" s="1"/>
  <c r="K177" i="54"/>
  <c r="Z177" i="54" s="1"/>
  <c r="K178" i="54"/>
  <c r="K179" i="54"/>
  <c r="K180" i="54"/>
  <c r="K181" i="54"/>
  <c r="K182" i="54"/>
  <c r="K183" i="54"/>
  <c r="K184" i="54"/>
  <c r="Z184" i="54" s="1"/>
  <c r="K185" i="54"/>
  <c r="Z185" i="54" s="1"/>
  <c r="K186" i="54"/>
  <c r="Z186" i="54" s="1"/>
  <c r="AA192" i="54" s="1"/>
  <c r="K187" i="54"/>
  <c r="K188" i="54"/>
  <c r="K189" i="54"/>
  <c r="K190" i="54"/>
  <c r="Z190" i="54" s="1"/>
  <c r="K191" i="54"/>
  <c r="Z191" i="54" s="1"/>
  <c r="K192" i="54"/>
  <c r="Z192" i="54" s="1"/>
  <c r="K193" i="54"/>
  <c r="K194" i="54"/>
  <c r="K195" i="54"/>
  <c r="Z162" i="54"/>
  <c r="Z164" i="54"/>
  <c r="Z165" i="54"/>
  <c r="Z166" i="54"/>
  <c r="Z171" i="54"/>
  <c r="Z178" i="54"/>
  <c r="Z179" i="54"/>
  <c r="Z180" i="54"/>
  <c r="Z181" i="54"/>
  <c r="Z182" i="54"/>
  <c r="Z183" i="54"/>
  <c r="GL107" i="17"/>
  <c r="GL104" i="17"/>
  <c r="GL102" i="17"/>
  <c r="GL99" i="17"/>
  <c r="E179" i="54"/>
  <c r="P179" i="54" s="1"/>
  <c r="E180" i="54"/>
  <c r="E181" i="54"/>
  <c r="E182" i="54"/>
  <c r="E183" i="54"/>
  <c r="E184" i="54"/>
  <c r="P184" i="54" s="1"/>
  <c r="E185" i="54"/>
  <c r="P185" i="54" s="1"/>
  <c r="E186" i="54"/>
  <c r="P186" i="54" s="1"/>
  <c r="E187" i="54"/>
  <c r="P187" i="54" s="1"/>
  <c r="E188" i="54"/>
  <c r="P188" i="54" s="1"/>
  <c r="E189" i="54"/>
  <c r="P189" i="54" s="1"/>
  <c r="E190" i="54"/>
  <c r="P190" i="54" s="1"/>
  <c r="E191" i="54"/>
  <c r="P191" i="54" s="1"/>
  <c r="E192" i="54"/>
  <c r="P192" i="54" s="1"/>
  <c r="E193" i="54"/>
  <c r="P193" i="54" s="1"/>
  <c r="E194" i="54"/>
  <c r="P194" i="54" s="1"/>
  <c r="E195" i="54"/>
  <c r="G179" i="54"/>
  <c r="G180" i="54"/>
  <c r="G181" i="54"/>
  <c r="G182" i="54"/>
  <c r="G183" i="54"/>
  <c r="G184" i="54"/>
  <c r="V184" i="54" s="1"/>
  <c r="G185" i="54"/>
  <c r="V185" i="54" s="1"/>
  <c r="G186" i="54"/>
  <c r="V186" i="54" s="1"/>
  <c r="G187" i="54"/>
  <c r="V187" i="54" s="1"/>
  <c r="G188" i="54"/>
  <c r="V188" i="54" s="1"/>
  <c r="G189" i="54"/>
  <c r="V189" i="54" s="1"/>
  <c r="G190" i="54"/>
  <c r="V190" i="54" s="1"/>
  <c r="G191" i="54"/>
  <c r="G192" i="54"/>
  <c r="V192" i="54" s="1"/>
  <c r="G193" i="54"/>
  <c r="V193" i="54" s="1"/>
  <c r="G194" i="54"/>
  <c r="V194" i="54" s="1"/>
  <c r="G195" i="54"/>
  <c r="E178" i="54"/>
  <c r="C178" i="54"/>
  <c r="Z187" i="54"/>
  <c r="Z188" i="54"/>
  <c r="Z189" i="54"/>
  <c r="Z193" i="54"/>
  <c r="Z194" i="54"/>
  <c r="Z195" i="54"/>
  <c r="V191" i="54"/>
  <c r="X191" i="54"/>
  <c r="X192" i="54"/>
  <c r="P195" i="54"/>
  <c r="V195" i="54"/>
  <c r="C179" i="54"/>
  <c r="I179" i="54"/>
  <c r="C180" i="54"/>
  <c r="I180" i="54"/>
  <c r="C181" i="54"/>
  <c r="I181" i="54"/>
  <c r="C182" i="54"/>
  <c r="I182" i="54"/>
  <c r="C183" i="54"/>
  <c r="I183" i="54"/>
  <c r="C184" i="54"/>
  <c r="S184" i="54" s="1"/>
  <c r="I184" i="54"/>
  <c r="X184" i="54" s="1"/>
  <c r="C185" i="54"/>
  <c r="S185" i="54" s="1"/>
  <c r="I185" i="54"/>
  <c r="X185" i="54" s="1"/>
  <c r="C186" i="54"/>
  <c r="S186" i="54" s="1"/>
  <c r="I186" i="54"/>
  <c r="X186" i="54" s="1"/>
  <c r="C187" i="54"/>
  <c r="S187" i="54" s="1"/>
  <c r="I187" i="54"/>
  <c r="X187" i="54" s="1"/>
  <c r="C188" i="54"/>
  <c r="S188" i="54" s="1"/>
  <c r="I188" i="54"/>
  <c r="X188" i="54" s="1"/>
  <c r="C189" i="54"/>
  <c r="S189" i="54" s="1"/>
  <c r="I189" i="54"/>
  <c r="X189" i="54" s="1"/>
  <c r="C190" i="54"/>
  <c r="S190" i="54" s="1"/>
  <c r="I190" i="54"/>
  <c r="X190" i="54" s="1"/>
  <c r="C191" i="54"/>
  <c r="S191" i="54" s="1"/>
  <c r="I191" i="54"/>
  <c r="C192" i="54"/>
  <c r="S192" i="54" s="1"/>
  <c r="I192" i="54"/>
  <c r="C193" i="54"/>
  <c r="S193" i="54" s="1"/>
  <c r="I193" i="54"/>
  <c r="X193" i="54" s="1"/>
  <c r="C194" i="54"/>
  <c r="S194" i="54" s="1"/>
  <c r="I194" i="54"/>
  <c r="X194" i="54" s="1"/>
  <c r="C195" i="54"/>
  <c r="S195" i="54" s="1"/>
  <c r="I195" i="54"/>
  <c r="X195" i="54" s="1"/>
  <c r="GL98" i="17"/>
  <c r="GL100" i="17"/>
  <c r="GL101" i="17"/>
  <c r="GL103" i="17"/>
  <c r="GL105" i="17"/>
  <c r="GL106" i="17"/>
  <c r="GL108" i="17"/>
  <c r="GL109" i="17"/>
  <c r="CX143" i="55" l="1"/>
  <c r="CX184" i="55"/>
  <c r="CX175" i="55"/>
  <c r="CX189" i="55"/>
  <c r="CX196" i="55"/>
  <c r="CX156" i="55"/>
  <c r="CX164" i="55"/>
  <c r="CX181" i="55"/>
  <c r="CX188" i="55"/>
  <c r="CX130" i="55"/>
  <c r="CX187" i="55"/>
  <c r="CX180" i="55"/>
  <c r="CX192" i="55"/>
  <c r="CX168" i="55"/>
  <c r="CX146" i="55"/>
  <c r="CX150" i="55"/>
  <c r="CX199" i="55"/>
  <c r="CX132" i="55"/>
  <c r="CX176" i="55"/>
  <c r="CX144" i="55"/>
  <c r="CX197" i="55"/>
  <c r="CX151" i="55"/>
  <c r="CX159" i="55"/>
  <c r="CX134" i="55"/>
  <c r="CX162" i="55"/>
  <c r="CX173" i="55"/>
  <c r="CX157" i="55"/>
  <c r="CX167" i="55"/>
  <c r="CX141" i="55"/>
  <c r="CX198" i="55"/>
  <c r="CX186" i="55"/>
  <c r="CX174" i="55"/>
  <c r="CX171" i="55"/>
  <c r="CX137" i="55"/>
  <c r="CX135" i="55"/>
  <c r="CX153" i="55"/>
  <c r="CX191" i="55"/>
  <c r="CX194" i="55"/>
  <c r="CX182" i="55"/>
  <c r="CX169" i="55"/>
  <c r="CX140" i="55"/>
  <c r="CX154" i="55"/>
  <c r="CX136" i="55"/>
  <c r="CX149" i="55"/>
  <c r="CX138" i="55"/>
  <c r="CX185" i="55"/>
  <c r="CX178" i="55"/>
  <c r="CX147" i="55"/>
  <c r="CX195" i="55"/>
  <c r="CX170" i="55"/>
  <c r="CX165" i="55"/>
  <c r="CX190" i="55"/>
  <c r="CX163" i="55"/>
  <c r="CX183" i="55"/>
  <c r="CX145" i="55"/>
  <c r="CX158" i="55"/>
  <c r="CX139" i="55"/>
  <c r="BS133" i="55"/>
  <c r="BS131" i="55"/>
  <c r="BS136" i="55"/>
  <c r="BS167" i="55"/>
  <c r="BS164" i="55"/>
  <c r="BS147" i="55"/>
  <c r="BS153" i="55"/>
  <c r="BS142" i="55"/>
  <c r="BS162" i="55"/>
  <c r="BS145" i="55"/>
  <c r="BS165" i="55"/>
  <c r="BS168" i="55"/>
  <c r="BS151" i="55"/>
  <c r="BS132" i="55"/>
  <c r="BS140" i="55"/>
  <c r="BS163" i="55"/>
  <c r="AA177" i="54"/>
  <c r="AA183" i="54"/>
  <c r="AA190" i="54"/>
  <c r="AA191" i="54"/>
  <c r="AA174" i="54"/>
  <c r="AA181" i="54"/>
  <c r="AA178" i="54"/>
  <c r="AA187" i="54"/>
  <c r="AA186" i="54"/>
  <c r="AA179" i="54"/>
  <c r="AA194" i="54"/>
  <c r="AA185" i="54"/>
  <c r="AA189" i="54"/>
  <c r="AA184" i="54"/>
  <c r="AA195" i="54"/>
  <c r="AA180" i="54"/>
  <c r="AA182" i="54"/>
  <c r="Y194" i="54"/>
  <c r="Y195" i="54"/>
  <c r="Y192" i="54"/>
  <c r="Y193" i="54"/>
  <c r="Y190" i="54"/>
  <c r="Y191" i="54"/>
  <c r="W194" i="54"/>
  <c r="W195" i="54"/>
  <c r="W191" i="54"/>
  <c r="Q195" i="54"/>
  <c r="Q193" i="54"/>
  <c r="T194" i="54"/>
  <c r="T195" i="54"/>
  <c r="T192" i="54"/>
  <c r="T193" i="54"/>
  <c r="T191" i="54"/>
  <c r="Q192" i="54"/>
  <c r="Q191" i="54"/>
  <c r="Q194" i="54"/>
  <c r="AA188" i="54"/>
  <c r="AA193" i="54"/>
  <c r="AA176" i="54"/>
  <c r="AA175" i="54"/>
  <c r="W193" i="54"/>
  <c r="W192" i="54"/>
  <c r="W190" i="54"/>
  <c r="T190" i="54"/>
  <c r="Q190" i="54"/>
  <c r="Q4" i="55" l="1"/>
  <c r="Q5" i="55"/>
  <c r="Q6" i="55"/>
  <c r="Q7" i="55"/>
  <c r="Q8" i="55"/>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59" i="55"/>
  <c r="Q60" i="55"/>
  <c r="Q61" i="55"/>
  <c r="Q62" i="55"/>
  <c r="Q63" i="55"/>
  <c r="Q64" i="55"/>
  <c r="Q65" i="55"/>
  <c r="Q66" i="55"/>
  <c r="Q67" i="55"/>
  <c r="Q68" i="55"/>
  <c r="Q69" i="55"/>
  <c r="Q70" i="55"/>
  <c r="Q71" i="55"/>
  <c r="Q72" i="55"/>
  <c r="Q73" i="55"/>
  <c r="Q74" i="55"/>
  <c r="Q75" i="55"/>
  <c r="Q76" i="55"/>
  <c r="Q77" i="55"/>
  <c r="Q78" i="55"/>
  <c r="Q79" i="55"/>
  <c r="Q80" i="55"/>
  <c r="Q81" i="55"/>
  <c r="Q82" i="55"/>
  <c r="Q83" i="55"/>
  <c r="Q84" i="55"/>
  <c r="Q85" i="55"/>
  <c r="Q86" i="55"/>
  <c r="Q87" i="55"/>
  <c r="Q88" i="55"/>
  <c r="Q89" i="55"/>
  <c r="Q90" i="55"/>
  <c r="Q91" i="55"/>
  <c r="Q92" i="55"/>
  <c r="Q93" i="55"/>
  <c r="Q94" i="55"/>
  <c r="Q95" i="55"/>
  <c r="Q96" i="55"/>
  <c r="Q97" i="55"/>
  <c r="Q98" i="55"/>
  <c r="Q99" i="55"/>
  <c r="Q100" i="55"/>
  <c r="Q101" i="55"/>
  <c r="Q102" i="55"/>
  <c r="Q103" i="55"/>
  <c r="Q104" i="55"/>
  <c r="Q105" i="55"/>
  <c r="Q106" i="55"/>
  <c r="Q107" i="55"/>
  <c r="Q108" i="55"/>
  <c r="Q109" i="55"/>
  <c r="Q110" i="55"/>
  <c r="Q111" i="55"/>
  <c r="Q112" i="55"/>
  <c r="Q113" i="55"/>
  <c r="Q114" i="55"/>
  <c r="Q115" i="55"/>
  <c r="Q116" i="55"/>
  <c r="Q117" i="55"/>
  <c r="Q118" i="55"/>
  <c r="Q119" i="55"/>
  <c r="Q120" i="55"/>
  <c r="Q121" i="55"/>
  <c r="Q122" i="55"/>
  <c r="Q123" i="55"/>
  <c r="Q124" i="55"/>
  <c r="Q125" i="55"/>
  <c r="Q126" i="55"/>
  <c r="Q127" i="55"/>
  <c r="Q128" i="55"/>
  <c r="Q129" i="55"/>
  <c r="Q130" i="55"/>
  <c r="Q131" i="55"/>
  <c r="Q132" i="55"/>
  <c r="Q133" i="55"/>
  <c r="Q134" i="55"/>
  <c r="Q135" i="55"/>
  <c r="Q136" i="55"/>
  <c r="Q137" i="55"/>
  <c r="Q138" i="55"/>
  <c r="Q139" i="55"/>
  <c r="Q140" i="55"/>
  <c r="Q141" i="55"/>
  <c r="Q142" i="55"/>
  <c r="Q143" i="55"/>
  <c r="Q144" i="55"/>
  <c r="Q145" i="55"/>
  <c r="Q146" i="55"/>
  <c r="Q147" i="55"/>
  <c r="Q148" i="55"/>
  <c r="Q149" i="55"/>
  <c r="Q150" i="55"/>
  <c r="Q151" i="55"/>
  <c r="Q152" i="55"/>
  <c r="Q153" i="55"/>
  <c r="Q154" i="55"/>
  <c r="Q155" i="55"/>
  <c r="Q156" i="55"/>
  <c r="Q157" i="55"/>
  <c r="Q158" i="55"/>
  <c r="Q159" i="55"/>
  <c r="Q160" i="55"/>
  <c r="Q161" i="55"/>
  <c r="Q162" i="55"/>
  <c r="Q163" i="55"/>
  <c r="Q164" i="55"/>
  <c r="Q165" i="55"/>
  <c r="Q166" i="55"/>
  <c r="Q167" i="55"/>
  <c r="Q168" i="55"/>
  <c r="Q169" i="55"/>
  <c r="Q170" i="55"/>
  <c r="Q171" i="55"/>
  <c r="Q172" i="55"/>
  <c r="Q173" i="55"/>
  <c r="Q174" i="55"/>
  <c r="Q175" i="55"/>
  <c r="Q176" i="55"/>
  <c r="Q177" i="55"/>
  <c r="Q178" i="55"/>
  <c r="Q179" i="55"/>
  <c r="Q180" i="55"/>
  <c r="Q181" i="55"/>
  <c r="Q182" i="55"/>
  <c r="Q183" i="55"/>
  <c r="Q184" i="55"/>
  <c r="Q185" i="55"/>
  <c r="Q186" i="55"/>
  <c r="Q187" i="55"/>
  <c r="Q188" i="55"/>
  <c r="Q189" i="55"/>
  <c r="Q190" i="55"/>
  <c r="Q191" i="55"/>
  <c r="Q192" i="55"/>
  <c r="Q193" i="55"/>
  <c r="Q194" i="55"/>
  <c r="Q195" i="55"/>
  <c r="Q196" i="55"/>
  <c r="Q197" i="55"/>
  <c r="R198" i="55"/>
  <c r="GK98" i="17"/>
  <c r="GK99" i="17"/>
  <c r="GK100" i="17"/>
  <c r="GK101" i="17"/>
  <c r="GK102" i="17"/>
  <c r="GK103" i="17"/>
  <c r="GK104" i="17"/>
  <c r="GK105" i="17"/>
  <c r="GK106" i="17"/>
  <c r="GK107" i="17"/>
  <c r="GK108" i="17"/>
  <c r="GK109" i="17"/>
  <c r="GK68" i="17"/>
  <c r="GK69" i="17"/>
  <c r="GK70" i="17"/>
  <c r="GK71" i="17"/>
  <c r="GK72" i="17"/>
  <c r="GK73" i="17"/>
  <c r="GK74" i="17"/>
  <c r="GK75" i="17"/>
  <c r="GK76" i="17"/>
  <c r="GK77" i="17"/>
  <c r="GK78" i="17"/>
  <c r="GK79" i="17"/>
  <c r="E124" i="45"/>
  <c r="G36" i="56"/>
  <c r="AM281" i="55"/>
  <c r="AM283" i="55"/>
  <c r="AM282" i="55"/>
  <c r="AL282" i="55"/>
  <c r="AL283" i="55"/>
  <c r="AL281" i="55"/>
  <c r="H17" i="56" l="1"/>
  <c r="H18" i="56"/>
  <c r="H19" i="56"/>
  <c r="H20" i="56"/>
  <c r="H21" i="56"/>
  <c r="H22" i="56"/>
  <c r="H23" i="56"/>
  <c r="H24" i="56"/>
  <c r="H25" i="56"/>
  <c r="H26" i="56"/>
  <c r="H27" i="56"/>
  <c r="H28" i="56"/>
  <c r="H29" i="56"/>
  <c r="H30" i="56"/>
  <c r="H31" i="56"/>
  <c r="H32" i="56"/>
  <c r="H33" i="56"/>
  <c r="H34" i="56"/>
  <c r="H35" i="56"/>
  <c r="D18" i="56"/>
  <c r="D19" i="56"/>
  <c r="D20" i="56"/>
  <c r="D21" i="56"/>
  <c r="D22" i="56"/>
  <c r="D23" i="56"/>
  <c r="D24" i="56"/>
  <c r="D25" i="56"/>
  <c r="D26" i="56"/>
  <c r="D27" i="56"/>
  <c r="D28" i="56"/>
  <c r="D29" i="56"/>
  <c r="D30" i="56"/>
  <c r="D31" i="56"/>
  <c r="D32" i="56"/>
  <c r="D33" i="56"/>
  <c r="D34" i="56"/>
  <c r="D35" i="56"/>
  <c r="D17" i="56"/>
  <c r="H36" i="56"/>
  <c r="C36" i="56"/>
  <c r="D36" i="56" s="1"/>
  <c r="G14" i="56"/>
  <c r="H11" i="56" s="1"/>
  <c r="C14" i="56"/>
  <c r="D11" i="56" s="1"/>
  <c r="D9" i="56" l="1"/>
  <c r="D12" i="56"/>
  <c r="D10" i="56"/>
  <c r="D13" i="56"/>
  <c r="H10" i="56"/>
  <c r="H9" i="56"/>
  <c r="H13" i="56"/>
  <c r="H12" i="56"/>
  <c r="E87" i="45"/>
  <c r="E88" i="45"/>
  <c r="I36" i="56" l="1"/>
  <c r="J39" i="56"/>
  <c r="I28" i="56"/>
  <c r="I21" i="56"/>
  <c r="I32" i="56"/>
  <c r="I22" i="56"/>
  <c r="I31" i="56"/>
  <c r="I24" i="56"/>
  <c r="I30" i="56"/>
  <c r="I29" i="56"/>
  <c r="I18" i="56"/>
  <c r="I35" i="56"/>
  <c r="I23" i="56"/>
  <c r="I19" i="56"/>
  <c r="I17" i="56"/>
  <c r="I20" i="56"/>
  <c r="I34" i="56"/>
  <c r="I25" i="56"/>
  <c r="I27" i="56"/>
  <c r="I33" i="56"/>
  <c r="I26" i="56"/>
  <c r="F201" i="20"/>
  <c r="L201" i="20"/>
  <c r="F202" i="20"/>
  <c r="G202" i="20"/>
  <c r="L202" i="20"/>
  <c r="F203" i="20"/>
  <c r="G203" i="20"/>
  <c r="L203" i="20"/>
  <c r="F204" i="20"/>
  <c r="G204" i="20" s="1"/>
  <c r="L204" i="20"/>
  <c r="F205" i="20"/>
  <c r="L205" i="20"/>
  <c r="F206" i="20"/>
  <c r="G207" i="20" s="1"/>
  <c r="L206" i="20"/>
  <c r="F207" i="20"/>
  <c r="G208" i="20" s="1"/>
  <c r="L207" i="20"/>
  <c r="F208" i="20"/>
  <c r="L208" i="20"/>
  <c r="F209" i="20"/>
  <c r="G209" i="20"/>
  <c r="L209" i="20"/>
  <c r="F210" i="20"/>
  <c r="G210" i="20"/>
  <c r="L210" i="20"/>
  <c r="F211" i="20"/>
  <c r="G212" i="20" s="1"/>
  <c r="G211" i="20"/>
  <c r="L211" i="20"/>
  <c r="F212" i="20"/>
  <c r="L212" i="20"/>
  <c r="F213" i="20"/>
  <c r="G213" i="20" s="1"/>
  <c r="L213" i="20"/>
  <c r="F214" i="20"/>
  <c r="L214" i="20"/>
  <c r="F215" i="20"/>
  <c r="G215" i="20"/>
  <c r="L215" i="20"/>
  <c r="F216" i="20"/>
  <c r="G216" i="20"/>
  <c r="L216" i="20"/>
  <c r="F217" i="20"/>
  <c r="G217" i="20" s="1"/>
  <c r="L217" i="20"/>
  <c r="G205" i="20" l="1"/>
  <c r="G214" i="20"/>
  <c r="G206" i="20"/>
  <c r="GJ98" i="17"/>
  <c r="GI98" i="17"/>
  <c r="GI99" i="17"/>
  <c r="GJ99" i="17"/>
  <c r="GI100" i="17"/>
  <c r="GJ100" i="17"/>
  <c r="GI101" i="17"/>
  <c r="GJ101" i="17"/>
  <c r="GI102" i="17"/>
  <c r="GJ102" i="17"/>
  <c r="GI103" i="17"/>
  <c r="GJ103" i="17"/>
  <c r="GI104" i="17"/>
  <c r="GJ104" i="17"/>
  <c r="GI105" i="17"/>
  <c r="GJ105" i="17"/>
  <c r="GI106" i="17"/>
  <c r="GJ106" i="17"/>
  <c r="GI107" i="17"/>
  <c r="GJ107" i="17"/>
  <c r="GI108" i="17"/>
  <c r="GJ108" i="17"/>
  <c r="GI109" i="17"/>
  <c r="GJ109" i="17"/>
  <c r="GI68" i="17"/>
  <c r="GJ68" i="17"/>
  <c r="GI69" i="17"/>
  <c r="GJ69" i="17"/>
  <c r="GI70" i="17"/>
  <c r="GJ70" i="17"/>
  <c r="GI71" i="17"/>
  <c r="GJ71" i="17"/>
  <c r="GI72" i="17"/>
  <c r="GJ72" i="17"/>
  <c r="GI73" i="17"/>
  <c r="GJ73" i="17"/>
  <c r="GI74" i="17"/>
  <c r="GJ74" i="17"/>
  <c r="GI75" i="17"/>
  <c r="GJ75" i="17"/>
  <c r="GI76" i="17"/>
  <c r="GJ76" i="17"/>
  <c r="GI77" i="17"/>
  <c r="GJ77" i="17"/>
  <c r="GI78" i="17"/>
  <c r="GJ78" i="17"/>
  <c r="GI79" i="17"/>
  <c r="GJ79" i="17"/>
  <c r="BS118" i="55"/>
  <c r="BQ202" i="55"/>
  <c r="BQ203" i="55"/>
  <c r="BQ204" i="55"/>
  <c r="BQ205" i="55"/>
  <c r="BQ206" i="55"/>
  <c r="BQ207" i="55"/>
  <c r="BQ208" i="55"/>
  <c r="BQ209" i="55"/>
  <c r="BQ210" i="55"/>
  <c r="BQ211" i="55"/>
  <c r="BQ212" i="55"/>
  <c r="BQ213" i="55"/>
  <c r="BQ214" i="55"/>
  <c r="BQ215" i="55"/>
  <c r="BQ216" i="55"/>
  <c r="BQ217" i="55"/>
  <c r="BQ218" i="55"/>
  <c r="BQ219" i="55"/>
  <c r="BQ220" i="55"/>
  <c r="BQ221" i="55"/>
  <c r="BQ222" i="55"/>
  <c r="BQ223" i="55"/>
  <c r="BQ224" i="55"/>
  <c r="BQ225" i="55"/>
  <c r="BQ226" i="55"/>
  <c r="BQ227" i="55"/>
  <c r="BQ228" i="55"/>
  <c r="BQ229" i="55"/>
  <c r="BQ230" i="55"/>
  <c r="BQ231" i="55"/>
  <c r="BQ232" i="55"/>
  <c r="BQ233" i="55"/>
  <c r="BQ234" i="55"/>
  <c r="BQ235" i="55"/>
  <c r="BQ236" i="55"/>
  <c r="CU202" i="55"/>
  <c r="CX202" i="55" s="1"/>
  <c r="CV202" i="55"/>
  <c r="CW202" i="55"/>
  <c r="CU203" i="55"/>
  <c r="CV203" i="55"/>
  <c r="CW203" i="55"/>
  <c r="CX203" i="55" s="1"/>
  <c r="CU204" i="55"/>
  <c r="CV204" i="55"/>
  <c r="CW204" i="55"/>
  <c r="CU205" i="55"/>
  <c r="CV205" i="55"/>
  <c r="CW205" i="55"/>
  <c r="CX204" i="55" l="1"/>
  <c r="CX205" i="55"/>
  <c r="AD29" i="45"/>
  <c r="AA29" i="45"/>
  <c r="Z29" i="45"/>
  <c r="V45" i="45"/>
  <c r="V46" i="45"/>
  <c r="V47" i="45"/>
  <c r="V48" i="45"/>
  <c r="V49" i="45"/>
  <c r="V50" i="45"/>
  <c r="V51" i="45"/>
  <c r="V52" i="45"/>
  <c r="V44" i="45"/>
  <c r="V43" i="45"/>
  <c r="V31" i="45"/>
  <c r="V32" i="45"/>
  <c r="V33" i="45"/>
  <c r="V34" i="45"/>
  <c r="V35" i="45"/>
  <c r="V36" i="45"/>
  <c r="V37" i="45"/>
  <c r="V38" i="45"/>
  <c r="V39" i="45"/>
  <c r="V40" i="45"/>
  <c r="V41" i="45"/>
  <c r="V42" i="45"/>
  <c r="V30" i="45"/>
  <c r="E123" i="45" l="1"/>
  <c r="E122" i="45"/>
  <c r="E121" i="45"/>
  <c r="E120" i="45"/>
  <c r="E119" i="45"/>
  <c r="E118" i="45"/>
  <c r="E117" i="45"/>
  <c r="E116" i="45"/>
  <c r="E115" i="45"/>
  <c r="E114" i="45"/>
  <c r="E113" i="45"/>
  <c r="E112" i="45"/>
  <c r="E111" i="45"/>
  <c r="E110" i="45"/>
  <c r="E109" i="45"/>
  <c r="E108" i="45"/>
  <c r="E107" i="45"/>
  <c r="E106" i="45"/>
  <c r="E105" i="45"/>
  <c r="E104" i="45"/>
  <c r="E103" i="45"/>
  <c r="E102" i="45"/>
  <c r="E101" i="45"/>
  <c r="E100" i="45"/>
  <c r="E99" i="45"/>
  <c r="E88" i="36" l="1"/>
  <c r="E84" i="36"/>
  <c r="E82" i="36"/>
  <c r="E80" i="36"/>
  <c r="E77" i="36"/>
  <c r="E76" i="36"/>
  <c r="E75" i="36"/>
  <c r="E74" i="36"/>
  <c r="E73" i="36"/>
  <c r="E71" i="36"/>
  <c r="E70" i="36"/>
  <c r="E67" i="36"/>
  <c r="E64" i="36"/>
  <c r="E62" i="36"/>
  <c r="AJ46" i="36"/>
  <c r="AJ47" i="36" s="1"/>
  <c r="AJ48" i="36" s="1"/>
  <c r="AJ49" i="36" s="1"/>
  <c r="AJ50" i="36" s="1"/>
  <c r="AJ51" i="36" s="1"/>
  <c r="AJ52" i="36" s="1"/>
  <c r="AJ53" i="36" s="1"/>
  <c r="AJ54" i="36" s="1"/>
  <c r="AJ55" i="36" s="1"/>
  <c r="AJ56" i="36" s="1"/>
  <c r="AJ57" i="36" s="1"/>
  <c r="AJ58" i="36" s="1"/>
  <c r="AJ59" i="36" s="1"/>
  <c r="AJ60" i="36" s="1"/>
  <c r="AJ61" i="36" s="1"/>
  <c r="AJ62" i="36" s="1"/>
  <c r="AJ63" i="36" s="1"/>
  <c r="AJ64" i="36" s="1"/>
  <c r="AJ65" i="36" s="1"/>
  <c r="AJ66" i="36" s="1"/>
  <c r="AJ67" i="36" s="1"/>
  <c r="AJ68" i="36" s="1"/>
  <c r="AJ69" i="36" s="1"/>
  <c r="AJ70" i="36" s="1"/>
  <c r="AJ71" i="36" s="1"/>
  <c r="AJ72" i="36" s="1"/>
  <c r="AJ73" i="36" s="1"/>
  <c r="AJ43" i="36"/>
  <c r="AJ44" i="36" s="1"/>
  <c r="AJ45" i="36" s="1"/>
  <c r="R32" i="36"/>
  <c r="P32" i="36"/>
  <c r="Q32" i="36" s="1"/>
  <c r="M32" i="36"/>
  <c r="O32" i="36" s="1"/>
  <c r="L32" i="36"/>
  <c r="E89" i="36" s="1"/>
  <c r="F32" i="36"/>
  <c r="R31" i="36"/>
  <c r="P31" i="36"/>
  <c r="Q31" i="36" s="1"/>
  <c r="N31" i="36"/>
  <c r="M31" i="36"/>
  <c r="O31" i="36" s="1"/>
  <c r="L31" i="36"/>
  <c r="F31" i="36"/>
  <c r="Q30" i="36"/>
  <c r="P30" i="36"/>
  <c r="O30" i="36"/>
  <c r="N30" i="36"/>
  <c r="M30" i="36"/>
  <c r="L30" i="36"/>
  <c r="E87" i="36" s="1"/>
  <c r="F30" i="36"/>
  <c r="P29" i="36"/>
  <c r="O29" i="36"/>
  <c r="M29" i="36"/>
  <c r="N29" i="36" s="1"/>
  <c r="L29" i="36"/>
  <c r="E86" i="36" s="1"/>
  <c r="F29" i="36"/>
  <c r="P28" i="36"/>
  <c r="Q28" i="36" s="1"/>
  <c r="M28" i="36"/>
  <c r="O28" i="36" s="1"/>
  <c r="L28" i="36"/>
  <c r="E85" i="36" s="1"/>
  <c r="F28" i="36"/>
  <c r="P27" i="36"/>
  <c r="Q27" i="36" s="1"/>
  <c r="N27" i="36"/>
  <c r="M27" i="36"/>
  <c r="O27" i="36" s="1"/>
  <c r="L27" i="36"/>
  <c r="F27" i="36"/>
  <c r="Q26" i="36"/>
  <c r="P26" i="36"/>
  <c r="O26" i="36"/>
  <c r="N26" i="36"/>
  <c r="M26" i="36"/>
  <c r="L26" i="36"/>
  <c r="E83" i="36" s="1"/>
  <c r="F26" i="36"/>
  <c r="P25" i="36"/>
  <c r="O25" i="36"/>
  <c r="M25" i="36"/>
  <c r="N25" i="36" s="1"/>
  <c r="L25" i="36"/>
  <c r="F25" i="36"/>
  <c r="R24" i="36"/>
  <c r="P24" i="36"/>
  <c r="Q24" i="36" s="1"/>
  <c r="M24" i="36"/>
  <c r="O24" i="36" s="1"/>
  <c r="L24" i="36"/>
  <c r="E81" i="36" s="1"/>
  <c r="F24" i="36"/>
  <c r="P23" i="36"/>
  <c r="Q23" i="36" s="1"/>
  <c r="N23" i="36"/>
  <c r="M23" i="36"/>
  <c r="O23" i="36" s="1"/>
  <c r="L23" i="36"/>
  <c r="F23" i="36"/>
  <c r="Q22" i="36"/>
  <c r="P22" i="36"/>
  <c r="O22" i="36"/>
  <c r="N22" i="36"/>
  <c r="M22" i="36"/>
  <c r="L22" i="36"/>
  <c r="E79" i="36" s="1"/>
  <c r="F22" i="36"/>
  <c r="P21" i="36"/>
  <c r="M21" i="36"/>
  <c r="N21" i="36" s="1"/>
  <c r="L21" i="36"/>
  <c r="E78" i="36" s="1"/>
  <c r="F21" i="36"/>
  <c r="Q20" i="36"/>
  <c r="P20" i="36"/>
  <c r="M20" i="36"/>
  <c r="O21" i="36" s="1"/>
  <c r="L20" i="36"/>
  <c r="F20" i="36"/>
  <c r="L19" i="36"/>
  <c r="F19" i="36"/>
  <c r="L18" i="36"/>
  <c r="L17" i="36"/>
  <c r="L16" i="36"/>
  <c r="L15" i="36"/>
  <c r="E72" i="36" s="1"/>
  <c r="L14" i="36"/>
  <c r="L13" i="36"/>
  <c r="E13" i="36"/>
  <c r="E14" i="36" s="1"/>
  <c r="E15" i="36" s="1"/>
  <c r="E16" i="36" s="1"/>
  <c r="L12" i="36"/>
  <c r="E69" i="36" s="1"/>
  <c r="L11" i="36"/>
  <c r="E68" i="36" s="1"/>
  <c r="L10" i="36"/>
  <c r="L9" i="36"/>
  <c r="E66" i="36" s="1"/>
  <c r="L8" i="36"/>
  <c r="E65" i="36" s="1"/>
  <c r="L7" i="36"/>
  <c r="L6" i="36"/>
  <c r="E63" i="36" s="1"/>
  <c r="J6" i="36"/>
  <c r="L5" i="36"/>
  <c r="H5" i="36"/>
  <c r="J7" i="36" s="1"/>
  <c r="BN236" i="55"/>
  <c r="BI236" i="55"/>
  <c r="BG236" i="55"/>
  <c r="BE236" i="55"/>
  <c r="BC236" i="55"/>
  <c r="BA236" i="55"/>
  <c r="AX236" i="55"/>
  <c r="AY236" i="55" s="1"/>
  <c r="AH236" i="55"/>
  <c r="AD236" i="55"/>
  <c r="V236" i="55"/>
  <c r="R236" i="55"/>
  <c r="I236" i="55"/>
  <c r="E236" i="55"/>
  <c r="BN235" i="55"/>
  <c r="BI235" i="55"/>
  <c r="BG235" i="55"/>
  <c r="BE235" i="55"/>
  <c r="BC235" i="55"/>
  <c r="BA235" i="55"/>
  <c r="AX235" i="55"/>
  <c r="AY235" i="55" s="1"/>
  <c r="AH235" i="55"/>
  <c r="AD235" i="55"/>
  <c r="V235" i="55"/>
  <c r="R235" i="55"/>
  <c r="I235" i="55"/>
  <c r="E235" i="55"/>
  <c r="BN234" i="55"/>
  <c r="BI234" i="55"/>
  <c r="BG234" i="55"/>
  <c r="BE234" i="55"/>
  <c r="BC234" i="55"/>
  <c r="BA234" i="55"/>
  <c r="AX234" i="55"/>
  <c r="AY234" i="55" s="1"/>
  <c r="AH234" i="55"/>
  <c r="AD234" i="55"/>
  <c r="V234" i="55"/>
  <c r="R234" i="55"/>
  <c r="I234" i="55"/>
  <c r="E234" i="55"/>
  <c r="BN233" i="55"/>
  <c r="BI233" i="55"/>
  <c r="BG233" i="55"/>
  <c r="BE233" i="55"/>
  <c r="BC233" i="55"/>
  <c r="BA233" i="55"/>
  <c r="AX233" i="55"/>
  <c r="AY233" i="55" s="1"/>
  <c r="AH233" i="55"/>
  <c r="AD233" i="55"/>
  <c r="AE233" i="55" s="1"/>
  <c r="AC233" i="55" s="1"/>
  <c r="V233" i="55"/>
  <c r="R233" i="55"/>
  <c r="S233" i="55" s="1"/>
  <c r="I233" i="55"/>
  <c r="E233" i="55"/>
  <c r="BN232" i="55"/>
  <c r="BI232" i="55"/>
  <c r="BG232" i="55"/>
  <c r="BE232" i="55"/>
  <c r="BC232" i="55"/>
  <c r="BA232" i="55"/>
  <c r="AX232" i="55"/>
  <c r="AY232" i="55" s="1"/>
  <c r="AH232" i="55"/>
  <c r="AD232" i="55"/>
  <c r="AE232" i="55" s="1"/>
  <c r="V232" i="55"/>
  <c r="R232" i="55"/>
  <c r="I232" i="55"/>
  <c r="E232" i="55"/>
  <c r="BN231" i="55"/>
  <c r="BI231" i="55"/>
  <c r="BG231" i="55"/>
  <c r="BE231" i="55"/>
  <c r="BC231" i="55"/>
  <c r="BA231" i="55"/>
  <c r="AX231" i="55"/>
  <c r="AY231" i="55" s="1"/>
  <c r="AH231" i="55"/>
  <c r="AD231" i="55"/>
  <c r="V231" i="55"/>
  <c r="R231" i="55"/>
  <c r="S231" i="55" s="1"/>
  <c r="I231" i="55"/>
  <c r="E231" i="55"/>
  <c r="BN230" i="55"/>
  <c r="BI230" i="55"/>
  <c r="BG230" i="55"/>
  <c r="BE230" i="55"/>
  <c r="BC230" i="55"/>
  <c r="BA230" i="55"/>
  <c r="AX230" i="55"/>
  <c r="AY230" i="55" s="1"/>
  <c r="AH230" i="55"/>
  <c r="AD230" i="55"/>
  <c r="AE231" i="55" s="1"/>
  <c r="AC231" i="55" s="1"/>
  <c r="V230" i="55"/>
  <c r="R230" i="55"/>
  <c r="S230" i="55" s="1"/>
  <c r="I230" i="55"/>
  <c r="E230" i="55"/>
  <c r="BN229" i="55"/>
  <c r="BI229" i="55"/>
  <c r="BG229" i="55"/>
  <c r="BE229" i="55"/>
  <c r="BC229" i="55"/>
  <c r="BA229" i="55"/>
  <c r="AX229" i="55"/>
  <c r="AY229" i="55" s="1"/>
  <c r="AH229" i="55"/>
  <c r="AK235" i="55" s="1"/>
  <c r="AD229" i="55"/>
  <c r="V229" i="55"/>
  <c r="R229" i="55"/>
  <c r="I229" i="55"/>
  <c r="E229" i="55"/>
  <c r="BN228" i="55"/>
  <c r="BI228" i="55"/>
  <c r="BG228" i="55"/>
  <c r="BE228" i="55"/>
  <c r="BC228" i="55"/>
  <c r="BA228" i="55"/>
  <c r="AX228" i="55"/>
  <c r="AY228" i="55" s="1"/>
  <c r="AH228" i="55"/>
  <c r="AD228" i="55"/>
  <c r="V228" i="55"/>
  <c r="R228" i="55"/>
  <c r="I228" i="55"/>
  <c r="E228" i="55"/>
  <c r="BN227" i="55"/>
  <c r="BI227" i="55"/>
  <c r="BG227" i="55"/>
  <c r="BE227" i="55"/>
  <c r="BC227" i="55"/>
  <c r="BA227" i="55"/>
  <c r="AY227" i="55"/>
  <c r="AX227" i="55"/>
  <c r="AH227" i="55"/>
  <c r="AD227" i="55"/>
  <c r="AE227" i="55" s="1"/>
  <c r="V227" i="55"/>
  <c r="R227" i="55"/>
  <c r="I227" i="55"/>
  <c r="E227" i="55"/>
  <c r="BN226" i="55"/>
  <c r="BI226" i="55"/>
  <c r="BG226" i="55"/>
  <c r="BE226" i="55"/>
  <c r="BC226" i="55"/>
  <c r="BA226" i="55"/>
  <c r="AX226" i="55"/>
  <c r="AY226" i="55" s="1"/>
  <c r="AH226" i="55"/>
  <c r="AD226" i="55"/>
  <c r="V226" i="55"/>
  <c r="R226" i="55"/>
  <c r="I226" i="55"/>
  <c r="E226" i="55"/>
  <c r="BN225" i="55"/>
  <c r="BI225" i="55"/>
  <c r="BG225" i="55"/>
  <c r="BE225" i="55"/>
  <c r="BC225" i="55"/>
  <c r="BA225" i="55"/>
  <c r="AX225" i="55"/>
  <c r="AY225" i="55" s="1"/>
  <c r="AH225" i="55"/>
  <c r="AD225" i="55"/>
  <c r="V225" i="55"/>
  <c r="R225" i="55"/>
  <c r="I225" i="55"/>
  <c r="E225" i="55"/>
  <c r="BN224" i="55"/>
  <c r="BI224" i="55"/>
  <c r="BG224" i="55"/>
  <c r="BE224" i="55"/>
  <c r="BC224" i="55"/>
  <c r="BA224" i="55"/>
  <c r="AX224" i="55"/>
  <c r="AY224" i="55" s="1"/>
  <c r="AH224" i="55"/>
  <c r="AD224" i="55"/>
  <c r="V224" i="55"/>
  <c r="R224" i="55"/>
  <c r="I224" i="55"/>
  <c r="E224" i="55"/>
  <c r="F224" i="55" s="1"/>
  <c r="BN223" i="55"/>
  <c r="BI223" i="55"/>
  <c r="BG223" i="55"/>
  <c r="BE223" i="55"/>
  <c r="BC223" i="55"/>
  <c r="BA223" i="55"/>
  <c r="AX223" i="55"/>
  <c r="AY223" i="55" s="1"/>
  <c r="AH223" i="55"/>
  <c r="AD223" i="55"/>
  <c r="V223" i="55"/>
  <c r="R223" i="55"/>
  <c r="I223" i="55"/>
  <c r="E223" i="55"/>
  <c r="BN222" i="55"/>
  <c r="BI222" i="55"/>
  <c r="BG222" i="55"/>
  <c r="BE222" i="55"/>
  <c r="BC222" i="55"/>
  <c r="BA222" i="55"/>
  <c r="AX222" i="55"/>
  <c r="AY222" i="55" s="1"/>
  <c r="AH222" i="55"/>
  <c r="AK228" i="55" s="1"/>
  <c r="AD222" i="55"/>
  <c r="V222" i="55"/>
  <c r="R222" i="55"/>
  <c r="I222" i="55"/>
  <c r="E222" i="55"/>
  <c r="BN221" i="55"/>
  <c r="BI221" i="55"/>
  <c r="BG221" i="55"/>
  <c r="BE221" i="55"/>
  <c r="BC221" i="55"/>
  <c r="BA221" i="55"/>
  <c r="AX221" i="55"/>
  <c r="AY221" i="55" s="1"/>
  <c r="AH221" i="55"/>
  <c r="AD221" i="55"/>
  <c r="V221" i="55"/>
  <c r="R221" i="55"/>
  <c r="I221" i="55"/>
  <c r="L227" i="55" s="1"/>
  <c r="E221" i="55"/>
  <c r="BN220" i="55"/>
  <c r="BI220" i="55"/>
  <c r="BG220" i="55"/>
  <c r="BE220" i="55"/>
  <c r="BC220" i="55"/>
  <c r="BA220" i="55"/>
  <c r="AX220" i="55"/>
  <c r="AY220" i="55" s="1"/>
  <c r="AH220" i="55"/>
  <c r="AD220" i="55"/>
  <c r="V220" i="55"/>
  <c r="R220" i="55"/>
  <c r="S220" i="55" s="1"/>
  <c r="I220" i="55"/>
  <c r="E220" i="55"/>
  <c r="BN219" i="55"/>
  <c r="BI219" i="55"/>
  <c r="BG219" i="55"/>
  <c r="BE219" i="55"/>
  <c r="BC219" i="55"/>
  <c r="BA219" i="55"/>
  <c r="AX219" i="55"/>
  <c r="AY219" i="55" s="1"/>
  <c r="AH219" i="55"/>
  <c r="AD219" i="55"/>
  <c r="V219" i="55"/>
  <c r="Y225" i="55" s="1"/>
  <c r="R219" i="55"/>
  <c r="I219" i="55"/>
  <c r="E219" i="55"/>
  <c r="BN218" i="55"/>
  <c r="BI218" i="55"/>
  <c r="BG218" i="55"/>
  <c r="BE218" i="55"/>
  <c r="BC218" i="55"/>
  <c r="BA218" i="55"/>
  <c r="AX218" i="55"/>
  <c r="AY218" i="55" s="1"/>
  <c r="AH218" i="55"/>
  <c r="AK224" i="55" s="1"/>
  <c r="AD218" i="55"/>
  <c r="V218" i="55"/>
  <c r="R218" i="55"/>
  <c r="I218" i="55"/>
  <c r="E218" i="55"/>
  <c r="F219" i="55" s="1"/>
  <c r="BN217" i="55"/>
  <c r="BI217" i="55"/>
  <c r="BG217" i="55"/>
  <c r="BE217" i="55"/>
  <c r="BC217" i="55"/>
  <c r="BA217" i="55"/>
  <c r="AX217" i="55"/>
  <c r="AY217" i="55" s="1"/>
  <c r="AH217" i="55"/>
  <c r="AD217" i="55"/>
  <c r="AE217" i="55" s="1"/>
  <c r="AC217" i="55" s="1"/>
  <c r="V217" i="55"/>
  <c r="R217" i="55"/>
  <c r="S217" i="55" s="1"/>
  <c r="I217" i="55"/>
  <c r="E217" i="55"/>
  <c r="F217" i="55" s="1"/>
  <c r="BN216" i="55"/>
  <c r="BI216" i="55"/>
  <c r="BG216" i="55"/>
  <c r="BE216" i="55"/>
  <c r="BC216" i="55"/>
  <c r="BA216" i="55"/>
  <c r="AX216" i="55"/>
  <c r="AY216" i="55" s="1"/>
  <c r="AH216" i="55"/>
  <c r="AD216" i="55"/>
  <c r="V216" i="55"/>
  <c r="S216" i="55"/>
  <c r="R216" i="55"/>
  <c r="I216" i="55"/>
  <c r="E216" i="55"/>
  <c r="BN215" i="55"/>
  <c r="BI215" i="55"/>
  <c r="BG215" i="55"/>
  <c r="BE215" i="55"/>
  <c r="BC215" i="55"/>
  <c r="BA215" i="55"/>
  <c r="AX215" i="55"/>
  <c r="AY215" i="55" s="1"/>
  <c r="AH215" i="55"/>
  <c r="AD215" i="55"/>
  <c r="V215" i="55"/>
  <c r="R215" i="55"/>
  <c r="I215" i="55"/>
  <c r="E215" i="55"/>
  <c r="BN214" i="55"/>
  <c r="BI214" i="55"/>
  <c r="BG214" i="55"/>
  <c r="BE214" i="55"/>
  <c r="BC214" i="55"/>
  <c r="BA214" i="55"/>
  <c r="AX214" i="55"/>
  <c r="AY214" i="55" s="1"/>
  <c r="AH214" i="55"/>
  <c r="AD214" i="55"/>
  <c r="V214" i="55"/>
  <c r="R214" i="55"/>
  <c r="I214" i="55"/>
  <c r="E214" i="55"/>
  <c r="BN213" i="55"/>
  <c r="BI213" i="55"/>
  <c r="BG213" i="55"/>
  <c r="BE213" i="55"/>
  <c r="BC213" i="55"/>
  <c r="BA213" i="55"/>
  <c r="AX213" i="55"/>
  <c r="AY213" i="55" s="1"/>
  <c r="AH213" i="55"/>
  <c r="AD213" i="55"/>
  <c r="V213" i="55"/>
  <c r="R213" i="55"/>
  <c r="I213" i="55"/>
  <c r="E213" i="55"/>
  <c r="BN212" i="55"/>
  <c r="BI212" i="55"/>
  <c r="BG212" i="55"/>
  <c r="BE212" i="55"/>
  <c r="BC212" i="55"/>
  <c r="BA212" i="55"/>
  <c r="AY212" i="55"/>
  <c r="AX212" i="55"/>
  <c r="AH212" i="55"/>
  <c r="AD212" i="55"/>
  <c r="V212" i="55"/>
  <c r="R212" i="55"/>
  <c r="I212" i="55"/>
  <c r="E212" i="55"/>
  <c r="BN211" i="55"/>
  <c r="BI211" i="55"/>
  <c r="BG211" i="55"/>
  <c r="BE211" i="55"/>
  <c r="BC211" i="55"/>
  <c r="BA211" i="55"/>
  <c r="AX211" i="55"/>
  <c r="AY211" i="55" s="1"/>
  <c r="AH211" i="55"/>
  <c r="AD211" i="55"/>
  <c r="AE211" i="55" s="1"/>
  <c r="V211" i="55"/>
  <c r="R211" i="55"/>
  <c r="I211" i="55"/>
  <c r="E211" i="55"/>
  <c r="BN210" i="55"/>
  <c r="BI210" i="55"/>
  <c r="BG210" i="55"/>
  <c r="BE210" i="55"/>
  <c r="BC210" i="55"/>
  <c r="BA210" i="55"/>
  <c r="AX210" i="55"/>
  <c r="AY210" i="55" s="1"/>
  <c r="AH210" i="55"/>
  <c r="AD210" i="55"/>
  <c r="V210" i="55"/>
  <c r="Y216" i="55" s="1"/>
  <c r="R210" i="55"/>
  <c r="I210" i="55"/>
  <c r="E210" i="55"/>
  <c r="BN209" i="55"/>
  <c r="BI209" i="55"/>
  <c r="BG209" i="55"/>
  <c r="BE209" i="55"/>
  <c r="BC209" i="55"/>
  <c r="BA209" i="55"/>
  <c r="AX209" i="55"/>
  <c r="AY209" i="55" s="1"/>
  <c r="AH209" i="55"/>
  <c r="AD209" i="55"/>
  <c r="V209" i="55"/>
  <c r="R209" i="55"/>
  <c r="S209" i="55" s="1"/>
  <c r="I209" i="55"/>
  <c r="E209" i="55"/>
  <c r="BN208" i="55"/>
  <c r="BI208" i="55"/>
  <c r="BG208" i="55"/>
  <c r="BE208" i="55"/>
  <c r="BC208" i="55"/>
  <c r="BA208" i="55"/>
  <c r="AX208" i="55"/>
  <c r="AY208" i="55" s="1"/>
  <c r="AH208" i="55"/>
  <c r="AD208" i="55"/>
  <c r="V208" i="55"/>
  <c r="R208" i="55"/>
  <c r="I208" i="55"/>
  <c r="E208" i="55"/>
  <c r="F208" i="55" s="1"/>
  <c r="BN207" i="55"/>
  <c r="BI207" i="55"/>
  <c r="BG207" i="55"/>
  <c r="BE207" i="55"/>
  <c r="BC207" i="55"/>
  <c r="BA207" i="55"/>
  <c r="AX207" i="55"/>
  <c r="AY207" i="55" s="1"/>
  <c r="AH207" i="55"/>
  <c r="AD207" i="55"/>
  <c r="AE208" i="55" s="1"/>
  <c r="AC208" i="55" s="1"/>
  <c r="V207" i="55"/>
  <c r="R207" i="55"/>
  <c r="I207" i="55"/>
  <c r="E207" i="55"/>
  <c r="BN206" i="55"/>
  <c r="BI206" i="55"/>
  <c r="BG206" i="55"/>
  <c r="BE206" i="55"/>
  <c r="BC206" i="55"/>
  <c r="BA206" i="55"/>
  <c r="AX206" i="55"/>
  <c r="AY206" i="55" s="1"/>
  <c r="AH206" i="55"/>
  <c r="AD206" i="55"/>
  <c r="V206" i="55"/>
  <c r="R206" i="55"/>
  <c r="S206" i="55" s="1"/>
  <c r="I206" i="55"/>
  <c r="E206" i="55"/>
  <c r="BN205" i="55"/>
  <c r="BI205" i="55"/>
  <c r="BG205" i="55"/>
  <c r="BE205" i="55"/>
  <c r="BC205" i="55"/>
  <c r="BA205" i="55"/>
  <c r="AX205" i="55"/>
  <c r="AY205" i="55" s="1"/>
  <c r="AH205" i="55"/>
  <c r="AD205" i="55"/>
  <c r="V205" i="55"/>
  <c r="R205" i="55"/>
  <c r="I205" i="55"/>
  <c r="E205" i="55"/>
  <c r="F206" i="55" s="1"/>
  <c r="BN204" i="55"/>
  <c r="BI204" i="55"/>
  <c r="BG204" i="55"/>
  <c r="BE204" i="55"/>
  <c r="BC204" i="55"/>
  <c r="BA204" i="55"/>
  <c r="AX204" i="55"/>
  <c r="AY204" i="55" s="1"/>
  <c r="AH204" i="55"/>
  <c r="AD204" i="55"/>
  <c r="V204" i="55"/>
  <c r="Y210" i="55" s="1"/>
  <c r="R204" i="55"/>
  <c r="I204" i="55"/>
  <c r="E204" i="55"/>
  <c r="F204" i="55" s="1"/>
  <c r="BN203" i="55"/>
  <c r="BI203" i="55"/>
  <c r="BG203" i="55"/>
  <c r="BE203" i="55"/>
  <c r="BC203" i="55"/>
  <c r="BA203" i="55"/>
  <c r="AX203" i="55"/>
  <c r="AY203" i="55" s="1"/>
  <c r="AH203" i="55"/>
  <c r="AD203" i="55"/>
  <c r="V203" i="55"/>
  <c r="R203" i="55"/>
  <c r="I203" i="55"/>
  <c r="E203" i="55"/>
  <c r="F203" i="55" s="1"/>
  <c r="BN202" i="55"/>
  <c r="BI202" i="55"/>
  <c r="BG202" i="55"/>
  <c r="BE202" i="55"/>
  <c r="BC202" i="55"/>
  <c r="BA202" i="55"/>
  <c r="AX202" i="55"/>
  <c r="AY202" i="55" s="1"/>
  <c r="AH202" i="55"/>
  <c r="AD202" i="55"/>
  <c r="V202" i="55"/>
  <c r="R202" i="55"/>
  <c r="I202" i="55"/>
  <c r="E202" i="55"/>
  <c r="BA201" i="55"/>
  <c r="AX201" i="55"/>
  <c r="AY201" i="55" s="1"/>
  <c r="AH201" i="55"/>
  <c r="AD201" i="55"/>
  <c r="V201" i="55"/>
  <c r="R201" i="55"/>
  <c r="S202" i="55" s="1"/>
  <c r="I201" i="55"/>
  <c r="E201" i="55"/>
  <c r="BA200" i="55"/>
  <c r="AX200" i="55"/>
  <c r="AY200" i="55" s="1"/>
  <c r="AH200" i="55"/>
  <c r="AD200" i="55"/>
  <c r="V200" i="55"/>
  <c r="I200" i="55"/>
  <c r="BA199" i="55"/>
  <c r="AX199" i="55"/>
  <c r="AY199" i="55" s="1"/>
  <c r="AH199" i="55"/>
  <c r="AD199" i="55"/>
  <c r="V199" i="55"/>
  <c r="R199" i="55"/>
  <c r="I199" i="55"/>
  <c r="E199" i="55"/>
  <c r="BA198" i="55"/>
  <c r="AX198" i="55"/>
  <c r="AY198" i="55" s="1"/>
  <c r="AH198" i="55"/>
  <c r="AD198" i="55"/>
  <c r="V198" i="55"/>
  <c r="I198" i="55"/>
  <c r="E198" i="55"/>
  <c r="BA197" i="55"/>
  <c r="AX197" i="55"/>
  <c r="AY197" i="55" s="1"/>
  <c r="AH197" i="55"/>
  <c r="AD197" i="55"/>
  <c r="V197" i="55"/>
  <c r="R197" i="55"/>
  <c r="I197" i="55"/>
  <c r="E197" i="55"/>
  <c r="BA196" i="55"/>
  <c r="AX196" i="55"/>
  <c r="AY196" i="55" s="1"/>
  <c r="AH196" i="55"/>
  <c r="AD196" i="55"/>
  <c r="V196" i="55"/>
  <c r="R196" i="55"/>
  <c r="I196" i="55"/>
  <c r="BA195" i="55"/>
  <c r="AX195" i="55"/>
  <c r="AY195" i="55" s="1"/>
  <c r="AH195" i="55"/>
  <c r="AD195" i="55"/>
  <c r="V195" i="55"/>
  <c r="R195" i="55"/>
  <c r="I195" i="55"/>
  <c r="BA194" i="55"/>
  <c r="AX194" i="55"/>
  <c r="AY194" i="55" s="1"/>
  <c r="AH194" i="55"/>
  <c r="AK200" i="55" s="1"/>
  <c r="AD194" i="55"/>
  <c r="V194" i="55"/>
  <c r="R194" i="55"/>
  <c r="I194" i="55"/>
  <c r="BA193" i="55"/>
  <c r="AY193" i="55"/>
  <c r="AH193" i="55"/>
  <c r="AD193" i="55"/>
  <c r="V193" i="55"/>
  <c r="R193" i="55"/>
  <c r="I193" i="55"/>
  <c r="BA192" i="55"/>
  <c r="AX192" i="55"/>
  <c r="AY192" i="55" s="1"/>
  <c r="AH192" i="55"/>
  <c r="AD192" i="55"/>
  <c r="V192" i="55"/>
  <c r="R192" i="55"/>
  <c r="I192" i="55"/>
  <c r="BA191" i="55"/>
  <c r="AY191" i="55"/>
  <c r="AH191" i="55"/>
  <c r="AD191" i="55"/>
  <c r="V191" i="55"/>
  <c r="R191" i="55"/>
  <c r="I191" i="55"/>
  <c r="BA190" i="55"/>
  <c r="AX190" i="55"/>
  <c r="AY190" i="55" s="1"/>
  <c r="AH190" i="55"/>
  <c r="AD190" i="55"/>
  <c r="V190" i="55"/>
  <c r="R190" i="55"/>
  <c r="I190" i="55"/>
  <c r="BA189" i="55"/>
  <c r="AX189" i="55"/>
  <c r="AY189" i="55" s="1"/>
  <c r="AH189" i="55"/>
  <c r="AD189" i="55"/>
  <c r="V189" i="55"/>
  <c r="R189" i="55"/>
  <c r="S190" i="55" s="1"/>
  <c r="I189" i="55"/>
  <c r="BA188" i="55"/>
  <c r="AX188" i="55"/>
  <c r="AY188" i="55" s="1"/>
  <c r="AH188" i="55"/>
  <c r="AD188" i="55"/>
  <c r="AE189" i="55" s="1"/>
  <c r="V188" i="55"/>
  <c r="R188" i="55"/>
  <c r="I188" i="55"/>
  <c r="BA187" i="55"/>
  <c r="AX187" i="55"/>
  <c r="AY187" i="55" s="1"/>
  <c r="AH187" i="55"/>
  <c r="AK193" i="55" s="1"/>
  <c r="AD187" i="55"/>
  <c r="V187" i="55"/>
  <c r="R187" i="55"/>
  <c r="I187" i="55"/>
  <c r="BA186" i="55"/>
  <c r="AX186" i="55"/>
  <c r="AY186" i="55" s="1"/>
  <c r="AH186" i="55"/>
  <c r="AD186" i="55"/>
  <c r="V186" i="55"/>
  <c r="R186" i="55"/>
  <c r="I186" i="55"/>
  <c r="BA185" i="55"/>
  <c r="AX185" i="55"/>
  <c r="AY185" i="55" s="1"/>
  <c r="AH185" i="55"/>
  <c r="AD185" i="55"/>
  <c r="V185" i="55"/>
  <c r="R185" i="55"/>
  <c r="I185" i="55"/>
  <c r="BA184" i="55"/>
  <c r="AX184" i="55"/>
  <c r="AY184" i="55" s="1"/>
  <c r="AH184" i="55"/>
  <c r="AK190" i="55" s="1"/>
  <c r="AD184" i="55"/>
  <c r="V184" i="55"/>
  <c r="R184" i="55"/>
  <c r="I184" i="55"/>
  <c r="BA183" i="55"/>
  <c r="AX183" i="55"/>
  <c r="AY183" i="55" s="1"/>
  <c r="AH183" i="55"/>
  <c r="AE183" i="55"/>
  <c r="AD183" i="55"/>
  <c r="V183" i="55"/>
  <c r="R183" i="55"/>
  <c r="I183" i="55"/>
  <c r="BA182" i="55"/>
  <c r="AX182" i="55"/>
  <c r="AY182" i="55" s="1"/>
  <c r="AH182" i="55"/>
  <c r="AK188" i="55" s="1"/>
  <c r="AD182" i="55"/>
  <c r="V182" i="55"/>
  <c r="R182" i="55"/>
  <c r="I182" i="55"/>
  <c r="BA181" i="55"/>
  <c r="AX181" i="55"/>
  <c r="AY181" i="55" s="1"/>
  <c r="AH181" i="55"/>
  <c r="AD181" i="55"/>
  <c r="V181" i="55"/>
  <c r="R181" i="55"/>
  <c r="I181" i="55"/>
  <c r="BA180" i="55"/>
  <c r="AX180" i="55"/>
  <c r="AY180" i="55" s="1"/>
  <c r="AH180" i="55"/>
  <c r="AD180" i="55"/>
  <c r="V180" i="55"/>
  <c r="R180" i="55"/>
  <c r="S180" i="55" s="1"/>
  <c r="I180" i="55"/>
  <c r="BA179" i="55"/>
  <c r="AX179" i="55"/>
  <c r="AY179" i="55" s="1"/>
  <c r="AH179" i="55"/>
  <c r="AD179" i="55"/>
  <c r="V179" i="55"/>
  <c r="R179" i="55"/>
  <c r="I179" i="55"/>
  <c r="BA178" i="55"/>
  <c r="AX178" i="55"/>
  <c r="AY178" i="55" s="1"/>
  <c r="AH178" i="55"/>
  <c r="AD178" i="55"/>
  <c r="V178" i="55"/>
  <c r="R178" i="55"/>
  <c r="S179" i="55" s="1"/>
  <c r="I178" i="55"/>
  <c r="BA177" i="55"/>
  <c r="AX177" i="55"/>
  <c r="AY177" i="55" s="1"/>
  <c r="AH177" i="55"/>
  <c r="AD177" i="55"/>
  <c r="V177" i="55"/>
  <c r="R177" i="55"/>
  <c r="I177" i="55"/>
  <c r="BA176" i="55"/>
  <c r="AX176" i="55"/>
  <c r="AY176" i="55" s="1"/>
  <c r="AH176" i="55"/>
  <c r="AD176" i="55"/>
  <c r="V176" i="55"/>
  <c r="R176" i="55"/>
  <c r="S176" i="55" s="1"/>
  <c r="I176" i="55"/>
  <c r="BA175" i="55"/>
  <c r="AX175" i="55"/>
  <c r="AY175" i="55" s="1"/>
  <c r="AQ175" i="55"/>
  <c r="AP175" i="55"/>
  <c r="AO175" i="55"/>
  <c r="AJ175" i="55"/>
  <c r="AH175" i="55"/>
  <c r="AC175" i="55"/>
  <c r="X175" i="55"/>
  <c r="V175" i="55"/>
  <c r="K175" i="55"/>
  <c r="I175" i="55"/>
  <c r="BA174" i="55"/>
  <c r="AX174" i="55"/>
  <c r="AY174" i="55" s="1"/>
  <c r="AQ174" i="55"/>
  <c r="AP174" i="55"/>
  <c r="AO174" i="55"/>
  <c r="AJ174" i="55"/>
  <c r="AH174" i="55"/>
  <c r="AC174" i="55"/>
  <c r="X174" i="55"/>
  <c r="V174" i="55"/>
  <c r="K174" i="55"/>
  <c r="I174" i="55"/>
  <c r="BA173" i="55"/>
  <c r="AX173" i="55"/>
  <c r="AY173" i="55" s="1"/>
  <c r="AQ173" i="55"/>
  <c r="AP173" i="55"/>
  <c r="AO173" i="55"/>
  <c r="AJ173" i="55"/>
  <c r="AH173" i="55"/>
  <c r="AC173" i="55"/>
  <c r="X173" i="55"/>
  <c r="V173" i="55"/>
  <c r="K173" i="55"/>
  <c r="I173" i="55"/>
  <c r="BA172" i="55"/>
  <c r="AX172" i="55"/>
  <c r="AY172" i="55" s="1"/>
  <c r="AQ172" i="55"/>
  <c r="AP172" i="55"/>
  <c r="AO172" i="55"/>
  <c r="AJ172" i="55"/>
  <c r="AH172" i="55"/>
  <c r="AC172" i="55"/>
  <c r="X172" i="55"/>
  <c r="V172" i="55"/>
  <c r="K172" i="55"/>
  <c r="I172" i="55"/>
  <c r="BA171" i="55"/>
  <c r="AX171" i="55"/>
  <c r="AY171" i="55" s="1"/>
  <c r="AQ171" i="55"/>
  <c r="AP171" i="55"/>
  <c r="AO171" i="55"/>
  <c r="AJ171" i="55"/>
  <c r="AH171" i="55"/>
  <c r="AC171" i="55"/>
  <c r="X171" i="55"/>
  <c r="V171" i="55"/>
  <c r="K171" i="55"/>
  <c r="I171" i="55"/>
  <c r="BA170" i="55"/>
  <c r="AX170" i="55"/>
  <c r="AY170" i="55" s="1"/>
  <c r="AQ170" i="55"/>
  <c r="AP170" i="55"/>
  <c r="AO170" i="55"/>
  <c r="AJ170" i="55"/>
  <c r="AH170" i="55"/>
  <c r="AC170" i="55"/>
  <c r="X170" i="55"/>
  <c r="V170" i="55"/>
  <c r="K170" i="55"/>
  <c r="I170" i="55"/>
  <c r="BA169" i="55"/>
  <c r="AX169" i="55"/>
  <c r="AY169" i="55" s="1"/>
  <c r="AQ169" i="55"/>
  <c r="AP169" i="55"/>
  <c r="AO169" i="55"/>
  <c r="AJ169" i="55"/>
  <c r="AH169" i="55"/>
  <c r="AC169" i="55"/>
  <c r="X169" i="55"/>
  <c r="V169" i="55"/>
  <c r="K169" i="55"/>
  <c r="I169" i="55"/>
  <c r="BA168" i="55"/>
  <c r="AX168" i="55"/>
  <c r="AY168" i="55" s="1"/>
  <c r="AQ168" i="55"/>
  <c r="AP168" i="55"/>
  <c r="AO168" i="55"/>
  <c r="AJ168" i="55"/>
  <c r="AH168" i="55"/>
  <c r="AC168" i="55"/>
  <c r="X168" i="55"/>
  <c r="V168" i="55"/>
  <c r="K168" i="55"/>
  <c r="I168" i="55"/>
  <c r="BA167" i="55"/>
  <c r="AX167" i="55"/>
  <c r="AY167" i="55" s="1"/>
  <c r="AQ167" i="55"/>
  <c r="AP167" i="55"/>
  <c r="AO167" i="55"/>
  <c r="AJ167" i="55"/>
  <c r="AH167" i="55"/>
  <c r="AC167" i="55"/>
  <c r="X167" i="55"/>
  <c r="V167" i="55"/>
  <c r="K167" i="55"/>
  <c r="I167" i="55"/>
  <c r="BA166" i="55"/>
  <c r="AX166" i="55"/>
  <c r="AY166" i="55" s="1"/>
  <c r="AQ166" i="55"/>
  <c r="AP166" i="55"/>
  <c r="AO166" i="55"/>
  <c r="AJ166" i="55"/>
  <c r="AH166" i="55"/>
  <c r="AC166" i="55"/>
  <c r="X166" i="55"/>
  <c r="V166" i="55"/>
  <c r="K166" i="55"/>
  <c r="I166" i="55"/>
  <c r="BA165" i="55"/>
  <c r="AX165" i="55"/>
  <c r="AY165" i="55" s="1"/>
  <c r="AQ165" i="55"/>
  <c r="AP165" i="55"/>
  <c r="AO165" i="55"/>
  <c r="AJ165" i="55"/>
  <c r="AH165" i="55"/>
  <c r="AC165" i="55"/>
  <c r="X165" i="55"/>
  <c r="V165" i="55"/>
  <c r="K165" i="55"/>
  <c r="I165" i="55"/>
  <c r="BA164" i="55"/>
  <c r="AX164" i="55"/>
  <c r="AY164" i="55" s="1"/>
  <c r="AQ164" i="55"/>
  <c r="AP164" i="55"/>
  <c r="AO164" i="55"/>
  <c r="AJ164" i="55"/>
  <c r="AH164" i="55"/>
  <c r="AC164" i="55"/>
  <c r="X164" i="55"/>
  <c r="V164" i="55"/>
  <c r="K164" i="55"/>
  <c r="I164" i="55"/>
  <c r="BA163" i="55"/>
  <c r="AX163" i="55"/>
  <c r="AY163" i="55" s="1"/>
  <c r="AQ163" i="55"/>
  <c r="AP163" i="55"/>
  <c r="AO163" i="55"/>
  <c r="AJ163" i="55"/>
  <c r="AH163" i="55"/>
  <c r="AC163" i="55"/>
  <c r="X163" i="55"/>
  <c r="V163" i="55"/>
  <c r="K163" i="55"/>
  <c r="I163" i="55"/>
  <c r="BA162" i="55"/>
  <c r="AX162" i="55"/>
  <c r="AY162" i="55" s="1"/>
  <c r="AQ162" i="55"/>
  <c r="AP162" i="55"/>
  <c r="AO162" i="55"/>
  <c r="AJ162" i="55"/>
  <c r="AH162" i="55"/>
  <c r="AC162" i="55"/>
  <c r="X162" i="55"/>
  <c r="V162" i="55"/>
  <c r="K162" i="55"/>
  <c r="I162" i="55"/>
  <c r="BA161" i="55"/>
  <c r="AX161" i="55"/>
  <c r="AY161" i="55" s="1"/>
  <c r="AQ161" i="55"/>
  <c r="AP161" i="55"/>
  <c r="AO161" i="55"/>
  <c r="AJ161" i="55"/>
  <c r="AH161" i="55"/>
  <c r="AC161" i="55"/>
  <c r="X161" i="55"/>
  <c r="V161" i="55"/>
  <c r="K161" i="55"/>
  <c r="I161" i="55"/>
  <c r="BA160" i="55"/>
  <c r="AX160" i="55"/>
  <c r="AY160" i="55" s="1"/>
  <c r="AQ160" i="55"/>
  <c r="AP160" i="55"/>
  <c r="AO160" i="55"/>
  <c r="AJ160" i="55"/>
  <c r="AH160" i="55"/>
  <c r="AC160" i="55"/>
  <c r="X160" i="55"/>
  <c r="V160" i="55"/>
  <c r="K160" i="55"/>
  <c r="I160" i="55"/>
  <c r="BA159" i="55"/>
  <c r="AX159" i="55"/>
  <c r="AY159" i="55" s="1"/>
  <c r="AQ159" i="55"/>
  <c r="AP159" i="55"/>
  <c r="AO159" i="55"/>
  <c r="AJ159" i="55"/>
  <c r="AH159" i="55"/>
  <c r="AC159" i="55"/>
  <c r="X159" i="55"/>
  <c r="V159" i="55"/>
  <c r="K159" i="55"/>
  <c r="I159" i="55"/>
  <c r="BA158" i="55"/>
  <c r="AX158" i="55"/>
  <c r="AY158" i="55" s="1"/>
  <c r="AQ158" i="55"/>
  <c r="AP158" i="55"/>
  <c r="AO158" i="55"/>
  <c r="AJ158" i="55"/>
  <c r="AH158" i="55"/>
  <c r="AC158" i="55"/>
  <c r="X158" i="55"/>
  <c r="V158" i="55"/>
  <c r="K158" i="55"/>
  <c r="I158" i="55"/>
  <c r="BA157" i="55"/>
  <c r="AX157" i="55"/>
  <c r="AY157" i="55" s="1"/>
  <c r="AQ157" i="55"/>
  <c r="AP157" i="55"/>
  <c r="AO157" i="55"/>
  <c r="AJ157" i="55"/>
  <c r="AH157" i="55"/>
  <c r="AC157" i="55"/>
  <c r="X157" i="55"/>
  <c r="V157" i="55"/>
  <c r="K157" i="55"/>
  <c r="I157" i="55"/>
  <c r="BA156" i="55"/>
  <c r="AX156" i="55"/>
  <c r="AY156" i="55" s="1"/>
  <c r="AQ156" i="55"/>
  <c r="AP156" i="55"/>
  <c r="AO156" i="55"/>
  <c r="AJ156" i="55"/>
  <c r="AH156" i="55"/>
  <c r="AC156" i="55"/>
  <c r="X156" i="55"/>
  <c r="V156" i="55"/>
  <c r="K156" i="55"/>
  <c r="I156" i="55"/>
  <c r="BA155" i="55"/>
  <c r="AX155" i="55"/>
  <c r="AY155" i="55" s="1"/>
  <c r="AQ155" i="55"/>
  <c r="AP155" i="55"/>
  <c r="AO155" i="55"/>
  <c r="AJ155" i="55"/>
  <c r="AH155" i="55"/>
  <c r="AC155" i="55"/>
  <c r="X155" i="55"/>
  <c r="V155" i="55"/>
  <c r="K155" i="55"/>
  <c r="I155" i="55"/>
  <c r="BA154" i="55"/>
  <c r="AX154" i="55"/>
  <c r="AY154" i="55" s="1"/>
  <c r="AQ154" i="55"/>
  <c r="AP154" i="55"/>
  <c r="AO154" i="55"/>
  <c r="AJ154" i="55"/>
  <c r="AH154" i="55"/>
  <c r="AC154" i="55"/>
  <c r="X154" i="55"/>
  <c r="V154" i="55"/>
  <c r="K154" i="55"/>
  <c r="I154" i="55"/>
  <c r="BA153" i="55"/>
  <c r="AX153" i="55"/>
  <c r="AY153" i="55" s="1"/>
  <c r="AQ153" i="55"/>
  <c r="AP153" i="55"/>
  <c r="AO153" i="55"/>
  <c r="AJ153" i="55"/>
  <c r="AH153" i="55"/>
  <c r="AC153" i="55"/>
  <c r="X153" i="55"/>
  <c r="V153" i="55"/>
  <c r="K153" i="55"/>
  <c r="I153" i="55"/>
  <c r="BA152" i="55"/>
  <c r="AX152" i="55"/>
  <c r="AY152" i="55" s="1"/>
  <c r="AQ152" i="55"/>
  <c r="AP152" i="55"/>
  <c r="AO152" i="55"/>
  <c r="AJ152" i="55"/>
  <c r="AH152" i="55"/>
  <c r="AC152" i="55"/>
  <c r="X152" i="55"/>
  <c r="V152" i="55"/>
  <c r="K152" i="55"/>
  <c r="I152" i="55"/>
  <c r="BA151" i="55"/>
  <c r="AX151" i="55"/>
  <c r="AY151" i="55" s="1"/>
  <c r="AQ151" i="55"/>
  <c r="AP151" i="55"/>
  <c r="AO151" i="55"/>
  <c r="AJ151" i="55"/>
  <c r="AH151" i="55"/>
  <c r="AC151" i="55"/>
  <c r="X151" i="55"/>
  <c r="V151" i="55"/>
  <c r="K151" i="55"/>
  <c r="I151" i="55"/>
  <c r="BA150" i="55"/>
  <c r="AX150" i="55"/>
  <c r="AY150" i="55" s="1"/>
  <c r="AQ150" i="55"/>
  <c r="AP150" i="55"/>
  <c r="AO150" i="55"/>
  <c r="AJ150" i="55"/>
  <c r="AH150" i="55"/>
  <c r="AC150" i="55"/>
  <c r="X150" i="55"/>
  <c r="V150" i="55"/>
  <c r="K150" i="55"/>
  <c r="I150" i="55"/>
  <c r="BA149" i="55"/>
  <c r="AX149" i="55"/>
  <c r="AY149" i="55" s="1"/>
  <c r="AQ149" i="55"/>
  <c r="AP149" i="55"/>
  <c r="AO149" i="55"/>
  <c r="AJ149" i="55"/>
  <c r="AH149" i="55"/>
  <c r="AC149" i="55"/>
  <c r="X149" i="55"/>
  <c r="V149" i="55"/>
  <c r="K149" i="55"/>
  <c r="I149" i="55"/>
  <c r="BA148" i="55"/>
  <c r="AX148" i="55"/>
  <c r="AY148" i="55" s="1"/>
  <c r="AQ148" i="55"/>
  <c r="AP148" i="55"/>
  <c r="AO148" i="55"/>
  <c r="AJ148" i="55"/>
  <c r="AH148" i="55"/>
  <c r="AC148" i="55"/>
  <c r="X148" i="55"/>
  <c r="V148" i="55"/>
  <c r="K148" i="55"/>
  <c r="I148" i="55"/>
  <c r="BA147" i="55"/>
  <c r="AX147" i="55"/>
  <c r="AY147" i="55" s="1"/>
  <c r="AQ147" i="55"/>
  <c r="AP147" i="55"/>
  <c r="AO147" i="55"/>
  <c r="AJ147" i="55"/>
  <c r="AH147" i="55"/>
  <c r="AC147" i="55"/>
  <c r="X147" i="55"/>
  <c r="V147" i="55"/>
  <c r="K147" i="55"/>
  <c r="I147" i="55"/>
  <c r="BA146" i="55"/>
  <c r="AX146" i="55"/>
  <c r="AY146" i="55" s="1"/>
  <c r="AQ146" i="55"/>
  <c r="AP146" i="55"/>
  <c r="AO146" i="55"/>
  <c r="AJ146" i="55"/>
  <c r="AH146" i="55"/>
  <c r="AC146" i="55"/>
  <c r="X146" i="55"/>
  <c r="V146" i="55"/>
  <c r="K146" i="55"/>
  <c r="I146" i="55"/>
  <c r="BA145" i="55"/>
  <c r="AX145" i="55"/>
  <c r="AY145" i="55" s="1"/>
  <c r="AQ145" i="55"/>
  <c r="AP145" i="55"/>
  <c r="AO145" i="55"/>
  <c r="AJ145" i="55"/>
  <c r="AH145" i="55"/>
  <c r="AC145" i="55"/>
  <c r="X145" i="55"/>
  <c r="V145" i="55"/>
  <c r="K145" i="55"/>
  <c r="I145" i="55"/>
  <c r="BA144" i="55"/>
  <c r="AX144" i="55"/>
  <c r="AY144" i="55" s="1"/>
  <c r="AQ144" i="55"/>
  <c r="AP144" i="55"/>
  <c r="AO144" i="55"/>
  <c r="AJ144" i="55"/>
  <c r="AH144" i="55"/>
  <c r="AC144" i="55"/>
  <c r="X144" i="55"/>
  <c r="V144" i="55"/>
  <c r="K144" i="55"/>
  <c r="I144" i="55"/>
  <c r="BA143" i="55"/>
  <c r="AX143" i="55"/>
  <c r="AY143" i="55" s="1"/>
  <c r="AQ143" i="55"/>
  <c r="AP143" i="55"/>
  <c r="AO143" i="55"/>
  <c r="AJ143" i="55"/>
  <c r="AH143" i="55"/>
  <c r="AC143" i="55"/>
  <c r="X143" i="55"/>
  <c r="V143" i="55"/>
  <c r="K143" i="55"/>
  <c r="I143" i="55"/>
  <c r="BA142" i="55"/>
  <c r="AX142" i="55"/>
  <c r="AY142" i="55" s="1"/>
  <c r="AQ142" i="55"/>
  <c r="AP142" i="55"/>
  <c r="AO142" i="55"/>
  <c r="AJ142" i="55"/>
  <c r="AH142" i="55"/>
  <c r="AC142" i="55"/>
  <c r="X142" i="55"/>
  <c r="V142" i="55"/>
  <c r="K142" i="55"/>
  <c r="I142" i="55"/>
  <c r="BA141" i="55"/>
  <c r="AX141" i="55"/>
  <c r="AY141" i="55" s="1"/>
  <c r="AQ141" i="55"/>
  <c r="AP141" i="55"/>
  <c r="AO141" i="55"/>
  <c r="AJ141" i="55"/>
  <c r="AH141" i="55"/>
  <c r="AC141" i="55"/>
  <c r="X141" i="55"/>
  <c r="V141" i="55"/>
  <c r="K141" i="55"/>
  <c r="I141" i="55"/>
  <c r="BA140" i="55"/>
  <c r="AX140" i="55"/>
  <c r="AY140" i="55" s="1"/>
  <c r="AQ140" i="55"/>
  <c r="AP140" i="55"/>
  <c r="AO140" i="55"/>
  <c r="AJ140" i="55"/>
  <c r="AH140" i="55"/>
  <c r="AC140" i="55"/>
  <c r="X140" i="55"/>
  <c r="V140" i="55"/>
  <c r="K140" i="55"/>
  <c r="I140" i="55"/>
  <c r="BA139" i="55"/>
  <c r="AX139" i="55"/>
  <c r="AY139" i="55" s="1"/>
  <c r="AQ139" i="55"/>
  <c r="AP139" i="55"/>
  <c r="AO139" i="55"/>
  <c r="AJ139" i="55"/>
  <c r="AH139" i="55"/>
  <c r="AC139" i="55"/>
  <c r="X139" i="55"/>
  <c r="V139" i="55"/>
  <c r="K139" i="55"/>
  <c r="I139" i="55"/>
  <c r="BA138" i="55"/>
  <c r="AX138" i="55"/>
  <c r="AY138" i="55" s="1"/>
  <c r="AQ138" i="55"/>
  <c r="AP138" i="55"/>
  <c r="AO138" i="55"/>
  <c r="AJ138" i="55"/>
  <c r="AH138" i="55"/>
  <c r="AC138" i="55"/>
  <c r="X138" i="55"/>
  <c r="V138" i="55"/>
  <c r="K138" i="55"/>
  <c r="I138" i="55"/>
  <c r="BA137" i="55"/>
  <c r="AX137" i="55"/>
  <c r="AY137" i="55" s="1"/>
  <c r="AQ137" i="55"/>
  <c r="AP137" i="55"/>
  <c r="AO137" i="55"/>
  <c r="AJ137" i="55"/>
  <c r="AH137" i="55"/>
  <c r="AC137" i="55"/>
  <c r="X137" i="55"/>
  <c r="V137" i="55"/>
  <c r="K137" i="55"/>
  <c r="I137" i="55"/>
  <c r="BA136" i="55"/>
  <c r="AX136" i="55"/>
  <c r="AY136" i="55" s="1"/>
  <c r="AQ136" i="55"/>
  <c r="AP136" i="55"/>
  <c r="AO136" i="55"/>
  <c r="AJ136" i="55"/>
  <c r="AH136" i="55"/>
  <c r="AC136" i="55"/>
  <c r="X136" i="55"/>
  <c r="V136" i="55"/>
  <c r="K136" i="55"/>
  <c r="I136" i="55"/>
  <c r="BA135" i="55"/>
  <c r="AX135" i="55"/>
  <c r="AY135" i="55" s="1"/>
  <c r="AQ135" i="55"/>
  <c r="AP135" i="55"/>
  <c r="AO135" i="55"/>
  <c r="AJ135" i="55"/>
  <c r="AH135" i="55"/>
  <c r="AC135" i="55"/>
  <c r="X135" i="55"/>
  <c r="V135" i="55"/>
  <c r="K135" i="55"/>
  <c r="I135" i="55"/>
  <c r="AX134" i="55"/>
  <c r="AY134" i="55" s="1"/>
  <c r="AQ134" i="55"/>
  <c r="AP134" i="55"/>
  <c r="AO134" i="55"/>
  <c r="AJ134" i="55"/>
  <c r="AH134" i="55"/>
  <c r="AC134" i="55"/>
  <c r="X134" i="55"/>
  <c r="V134" i="55"/>
  <c r="K134" i="55"/>
  <c r="I134" i="55"/>
  <c r="AX133" i="55"/>
  <c r="AY133" i="55" s="1"/>
  <c r="AQ133" i="55"/>
  <c r="AP133" i="55"/>
  <c r="AO133" i="55"/>
  <c r="AJ133" i="55"/>
  <c r="AH133" i="55"/>
  <c r="AC133" i="55"/>
  <c r="X133" i="55"/>
  <c r="V133" i="55"/>
  <c r="K133" i="55"/>
  <c r="I133" i="55"/>
  <c r="AX132" i="55"/>
  <c r="AY132" i="55" s="1"/>
  <c r="AQ132" i="55"/>
  <c r="AP132" i="55"/>
  <c r="AO132" i="55"/>
  <c r="AJ132" i="55"/>
  <c r="AH132" i="55"/>
  <c r="AC132" i="55"/>
  <c r="X132" i="55"/>
  <c r="V132" i="55"/>
  <c r="K132" i="55"/>
  <c r="I132" i="55"/>
  <c r="AX131" i="55"/>
  <c r="AY131" i="55" s="1"/>
  <c r="AQ131" i="55"/>
  <c r="AP131" i="55"/>
  <c r="AO131" i="55"/>
  <c r="AJ131" i="55"/>
  <c r="AH131" i="55"/>
  <c r="AC131" i="55"/>
  <c r="X131" i="55"/>
  <c r="V131" i="55"/>
  <c r="K131" i="55"/>
  <c r="I131" i="55"/>
  <c r="AX130" i="55"/>
  <c r="AY130" i="55" s="1"/>
  <c r="AQ130" i="55"/>
  <c r="AP130" i="55"/>
  <c r="AO130" i="55"/>
  <c r="AJ130" i="55"/>
  <c r="AH130" i="55"/>
  <c r="AC130" i="55"/>
  <c r="X130" i="55"/>
  <c r="V130" i="55"/>
  <c r="K130" i="55"/>
  <c r="I130" i="55"/>
  <c r="AX129" i="55"/>
  <c r="AY129" i="55" s="1"/>
  <c r="AQ129" i="55"/>
  <c r="AP129" i="55"/>
  <c r="AO129" i="55"/>
  <c r="AJ129" i="55"/>
  <c r="AH129" i="55"/>
  <c r="AC129" i="55"/>
  <c r="X129" i="55"/>
  <c r="V129" i="55"/>
  <c r="K129" i="55"/>
  <c r="I129" i="55"/>
  <c r="BS128" i="55"/>
  <c r="AQ128" i="55"/>
  <c r="AP128" i="55"/>
  <c r="AO128" i="55"/>
  <c r="AJ128" i="55"/>
  <c r="AH128" i="55"/>
  <c r="AC128" i="55"/>
  <c r="X128" i="55"/>
  <c r="V128" i="55"/>
  <c r="K128" i="55"/>
  <c r="I128" i="55"/>
  <c r="BS127" i="55"/>
  <c r="AQ127" i="55"/>
  <c r="AP127" i="55"/>
  <c r="AO127" i="55"/>
  <c r="AJ127" i="55"/>
  <c r="AH127" i="55"/>
  <c r="AC127" i="55"/>
  <c r="X127" i="55"/>
  <c r="V127" i="55"/>
  <c r="K127" i="55"/>
  <c r="I127" i="55"/>
  <c r="BS126" i="55"/>
  <c r="AQ126" i="55"/>
  <c r="AP126" i="55"/>
  <c r="AO126" i="55"/>
  <c r="AJ126" i="55"/>
  <c r="AH126" i="55"/>
  <c r="AC126" i="55"/>
  <c r="X126" i="55"/>
  <c r="V126" i="55"/>
  <c r="K126" i="55"/>
  <c r="I126" i="55"/>
  <c r="BS125" i="55"/>
  <c r="AQ125" i="55"/>
  <c r="AP125" i="55"/>
  <c r="AO125" i="55"/>
  <c r="AJ125" i="55"/>
  <c r="AH125" i="55"/>
  <c r="AC125" i="55"/>
  <c r="X125" i="55"/>
  <c r="V125" i="55"/>
  <c r="K125" i="55"/>
  <c r="I125" i="55"/>
  <c r="BS124" i="55"/>
  <c r="AQ124" i="55"/>
  <c r="AP124" i="55"/>
  <c r="AO124" i="55"/>
  <c r="AJ124" i="55"/>
  <c r="AH124" i="55"/>
  <c r="AC124" i="55"/>
  <c r="X124" i="55"/>
  <c r="V124" i="55"/>
  <c r="K124" i="55"/>
  <c r="I124" i="55"/>
  <c r="BS123" i="55"/>
  <c r="AQ123" i="55"/>
  <c r="AP123" i="55"/>
  <c r="AO123" i="55"/>
  <c r="AJ123" i="55"/>
  <c r="AH123" i="55"/>
  <c r="AC123" i="55"/>
  <c r="X123" i="55"/>
  <c r="V123" i="55"/>
  <c r="K123" i="55"/>
  <c r="I123" i="55"/>
  <c r="BS122" i="55"/>
  <c r="AQ122" i="55"/>
  <c r="AP122" i="55"/>
  <c r="AO122" i="55"/>
  <c r="AJ122" i="55"/>
  <c r="AH122" i="55"/>
  <c r="AC122" i="55"/>
  <c r="X122" i="55"/>
  <c r="V122" i="55"/>
  <c r="K122" i="55"/>
  <c r="I122" i="55"/>
  <c r="BS121" i="55"/>
  <c r="AQ121" i="55"/>
  <c r="AP121" i="55"/>
  <c r="AO121" i="55"/>
  <c r="AJ121" i="55"/>
  <c r="AH121" i="55"/>
  <c r="AC121" i="55"/>
  <c r="X121" i="55"/>
  <c r="V121" i="55"/>
  <c r="K121" i="55"/>
  <c r="I121" i="55"/>
  <c r="BS120" i="55"/>
  <c r="AQ120" i="55"/>
  <c r="AP120" i="55"/>
  <c r="AO120" i="55"/>
  <c r="AJ120" i="55"/>
  <c r="AH120" i="55"/>
  <c r="AC120" i="55"/>
  <c r="X120" i="55"/>
  <c r="V120" i="55"/>
  <c r="K120" i="55"/>
  <c r="I120" i="55"/>
  <c r="BS119" i="55"/>
  <c r="AQ119" i="55"/>
  <c r="AP119" i="55"/>
  <c r="AO119" i="55"/>
  <c r="AJ119" i="55"/>
  <c r="AH119" i="55"/>
  <c r="AC119" i="55"/>
  <c r="X119" i="55"/>
  <c r="V119" i="55"/>
  <c r="K119" i="55"/>
  <c r="I119" i="55"/>
  <c r="AQ118" i="55"/>
  <c r="AP118" i="55"/>
  <c r="AO118" i="55"/>
  <c r="AJ118" i="55"/>
  <c r="AH118" i="55"/>
  <c r="AC118" i="55"/>
  <c r="X118" i="55"/>
  <c r="V118" i="55"/>
  <c r="K118" i="55"/>
  <c r="I118" i="55"/>
  <c r="BS117" i="55"/>
  <c r="AQ117" i="55"/>
  <c r="AP117" i="55"/>
  <c r="AO117" i="55"/>
  <c r="AJ117" i="55"/>
  <c r="AH117" i="55"/>
  <c r="AC117" i="55"/>
  <c r="X117" i="55"/>
  <c r="V117" i="55"/>
  <c r="K117" i="55"/>
  <c r="I117" i="55"/>
  <c r="L123" i="55" s="1"/>
  <c r="BS116" i="55"/>
  <c r="AQ116" i="55"/>
  <c r="AP116" i="55"/>
  <c r="AO116" i="55"/>
  <c r="AJ116" i="55"/>
  <c r="AH116" i="55"/>
  <c r="AC116" i="55"/>
  <c r="X116" i="55"/>
  <c r="V116" i="55"/>
  <c r="K116" i="55"/>
  <c r="I116" i="55"/>
  <c r="BS115" i="55"/>
  <c r="AQ115" i="55"/>
  <c r="AP115" i="55"/>
  <c r="AO115" i="55"/>
  <c r="AJ115" i="55"/>
  <c r="AH115" i="55"/>
  <c r="AC115" i="55"/>
  <c r="X115" i="55"/>
  <c r="V115" i="55"/>
  <c r="K115" i="55"/>
  <c r="I115" i="55"/>
  <c r="BS114" i="55"/>
  <c r="AQ114" i="55"/>
  <c r="AP114" i="55"/>
  <c r="AO114" i="55"/>
  <c r="AJ114" i="55"/>
  <c r="AH114" i="55"/>
  <c r="AC114" i="55"/>
  <c r="X114" i="55"/>
  <c r="V114" i="55"/>
  <c r="K114" i="55"/>
  <c r="I114" i="55"/>
  <c r="BS113" i="55"/>
  <c r="AQ113" i="55"/>
  <c r="AP113" i="55"/>
  <c r="AO113" i="55"/>
  <c r="AJ113" i="55"/>
  <c r="AH113" i="55"/>
  <c r="AC113" i="55"/>
  <c r="X113" i="55"/>
  <c r="V113" i="55"/>
  <c r="K113" i="55"/>
  <c r="I113" i="55"/>
  <c r="BS112" i="55"/>
  <c r="AQ112" i="55"/>
  <c r="AP112" i="55"/>
  <c r="AO112" i="55"/>
  <c r="AJ112" i="55"/>
  <c r="AH112" i="55"/>
  <c r="AC112" i="55"/>
  <c r="X112" i="55"/>
  <c r="V112" i="55"/>
  <c r="K112" i="55"/>
  <c r="I112" i="55"/>
  <c r="BS111" i="55"/>
  <c r="AQ111" i="55"/>
  <c r="AP111" i="55"/>
  <c r="AO111" i="55"/>
  <c r="AJ111" i="55"/>
  <c r="AH111" i="55"/>
  <c r="AC111" i="55"/>
  <c r="X111" i="55"/>
  <c r="V111" i="55"/>
  <c r="K111" i="55"/>
  <c r="I111" i="55"/>
  <c r="BS110" i="55"/>
  <c r="AQ110" i="55"/>
  <c r="AP110" i="55"/>
  <c r="AO110" i="55"/>
  <c r="AJ110" i="55"/>
  <c r="AH110" i="55"/>
  <c r="AC110" i="55"/>
  <c r="X110" i="55"/>
  <c r="V110" i="55"/>
  <c r="K110" i="55"/>
  <c r="I110" i="55"/>
  <c r="BS109" i="55"/>
  <c r="AQ109" i="55"/>
  <c r="AP109" i="55"/>
  <c r="AO109" i="55"/>
  <c r="AJ109" i="55"/>
  <c r="AH109" i="55"/>
  <c r="AC109" i="55"/>
  <c r="X109" i="55"/>
  <c r="V109" i="55"/>
  <c r="K109" i="55"/>
  <c r="I109" i="55"/>
  <c r="BS108" i="55"/>
  <c r="AQ108" i="55"/>
  <c r="AP108" i="55"/>
  <c r="AO108" i="55"/>
  <c r="AJ108" i="55"/>
  <c r="AH108" i="55"/>
  <c r="AC108" i="55"/>
  <c r="X108" i="55"/>
  <c r="V108" i="55"/>
  <c r="K108" i="55"/>
  <c r="I108" i="55"/>
  <c r="BS107" i="55"/>
  <c r="AQ107" i="55"/>
  <c r="AP107" i="55"/>
  <c r="AO107" i="55"/>
  <c r="AJ107" i="55"/>
  <c r="AH107" i="55"/>
  <c r="AC107" i="55"/>
  <c r="X107" i="55"/>
  <c r="V107" i="55"/>
  <c r="K107" i="55"/>
  <c r="I107" i="55"/>
  <c r="BS106" i="55"/>
  <c r="AQ106" i="55"/>
  <c r="AP106" i="55"/>
  <c r="AO106" i="55"/>
  <c r="AJ106" i="55"/>
  <c r="AH106" i="55"/>
  <c r="AC106" i="55"/>
  <c r="X106" i="55"/>
  <c r="V106" i="55"/>
  <c r="K106" i="55"/>
  <c r="I106" i="55"/>
  <c r="BS105" i="55"/>
  <c r="AQ105" i="55"/>
  <c r="AP105" i="55"/>
  <c r="AO105" i="55"/>
  <c r="AJ105" i="55"/>
  <c r="AH105" i="55"/>
  <c r="AC105" i="55"/>
  <c r="X105" i="55"/>
  <c r="V105" i="55"/>
  <c r="K105" i="55"/>
  <c r="I105" i="55"/>
  <c r="BS104" i="55"/>
  <c r="AQ104" i="55"/>
  <c r="AP104" i="55"/>
  <c r="AO104" i="55"/>
  <c r="AJ104" i="55"/>
  <c r="AH104" i="55"/>
  <c r="AC104" i="55"/>
  <c r="X104" i="55"/>
  <c r="V104" i="55"/>
  <c r="K104" i="55"/>
  <c r="I104" i="55"/>
  <c r="BS103" i="55"/>
  <c r="AQ103" i="55"/>
  <c r="AP103" i="55"/>
  <c r="AO103" i="55"/>
  <c r="AJ103" i="55"/>
  <c r="AH103" i="55"/>
  <c r="X103" i="55"/>
  <c r="V103" i="55"/>
  <c r="K103" i="55"/>
  <c r="I103" i="55"/>
  <c r="BS102" i="55"/>
  <c r="AQ102" i="55"/>
  <c r="AP102" i="55"/>
  <c r="AO102" i="55"/>
  <c r="AJ102" i="55"/>
  <c r="AH102" i="55"/>
  <c r="X102" i="55"/>
  <c r="V102" i="55"/>
  <c r="K102" i="55"/>
  <c r="I102" i="55"/>
  <c r="BS101" i="55"/>
  <c r="AQ101" i="55"/>
  <c r="AP101" i="55"/>
  <c r="AO101" i="55"/>
  <c r="AJ101" i="55"/>
  <c r="AH101" i="55"/>
  <c r="X101" i="55"/>
  <c r="V101" i="55"/>
  <c r="K101" i="55"/>
  <c r="I101" i="55"/>
  <c r="BS100" i="55"/>
  <c r="AQ100" i="55"/>
  <c r="AP100" i="55"/>
  <c r="AO100" i="55"/>
  <c r="AJ100" i="55"/>
  <c r="AH100" i="55"/>
  <c r="X100" i="55"/>
  <c r="V100" i="55"/>
  <c r="K100" i="55"/>
  <c r="I100" i="55"/>
  <c r="BS99" i="55"/>
  <c r="AQ99" i="55"/>
  <c r="AP99" i="55"/>
  <c r="AO99" i="55"/>
  <c r="AJ99" i="55"/>
  <c r="AH99" i="55"/>
  <c r="X99" i="55"/>
  <c r="V99" i="55"/>
  <c r="K99" i="55"/>
  <c r="I99" i="55"/>
  <c r="BS98" i="55"/>
  <c r="AQ98" i="55"/>
  <c r="AP98" i="55"/>
  <c r="AO98" i="55"/>
  <c r="AJ98" i="55"/>
  <c r="AH98" i="55"/>
  <c r="X98" i="55"/>
  <c r="V98" i="55"/>
  <c r="K98" i="55"/>
  <c r="I98" i="55"/>
  <c r="BS97" i="55"/>
  <c r="AQ97" i="55"/>
  <c r="AP97" i="55"/>
  <c r="AO97" i="55"/>
  <c r="AJ97" i="55"/>
  <c r="AH97" i="55"/>
  <c r="X97" i="55"/>
  <c r="V97" i="55"/>
  <c r="K97" i="55"/>
  <c r="I97" i="55"/>
  <c r="BS96" i="55"/>
  <c r="AQ96" i="55"/>
  <c r="AP96" i="55"/>
  <c r="AO96" i="55"/>
  <c r="AJ96" i="55"/>
  <c r="AH96" i="55"/>
  <c r="X96" i="55"/>
  <c r="V96" i="55"/>
  <c r="K96" i="55"/>
  <c r="I96" i="55"/>
  <c r="BS95" i="55"/>
  <c r="AQ95" i="55"/>
  <c r="AP95" i="55"/>
  <c r="AO95" i="55"/>
  <c r="AJ95" i="55"/>
  <c r="AH95" i="55"/>
  <c r="X95" i="55"/>
  <c r="V95" i="55"/>
  <c r="K95" i="55"/>
  <c r="I95" i="55"/>
  <c r="BS94" i="55"/>
  <c r="AQ94" i="55"/>
  <c r="AP94" i="55"/>
  <c r="AO94" i="55"/>
  <c r="AJ94" i="55"/>
  <c r="AH94" i="55"/>
  <c r="X94" i="55"/>
  <c r="V94" i="55"/>
  <c r="K94" i="55"/>
  <c r="I94" i="55"/>
  <c r="BS93" i="55"/>
  <c r="AQ93" i="55"/>
  <c r="AP93" i="55"/>
  <c r="AO93" i="55"/>
  <c r="AJ93" i="55"/>
  <c r="AH93" i="55"/>
  <c r="X93" i="55"/>
  <c r="V93" i="55"/>
  <c r="K93" i="55"/>
  <c r="I93" i="55"/>
  <c r="BS92" i="55"/>
  <c r="AQ92" i="55"/>
  <c r="AP92" i="55"/>
  <c r="AO92" i="55"/>
  <c r="AJ92" i="55"/>
  <c r="AH92" i="55"/>
  <c r="X92" i="55"/>
  <c r="V92" i="55"/>
  <c r="K92" i="55"/>
  <c r="I92" i="55"/>
  <c r="BS91" i="55"/>
  <c r="AQ91" i="55"/>
  <c r="AP91" i="55"/>
  <c r="AO91" i="55"/>
  <c r="AJ91" i="55"/>
  <c r="AH91" i="55"/>
  <c r="X91" i="55"/>
  <c r="V91" i="55"/>
  <c r="K91" i="55"/>
  <c r="I91" i="55"/>
  <c r="BS90" i="55"/>
  <c r="AQ90" i="55"/>
  <c r="AP90" i="55"/>
  <c r="AO90" i="55"/>
  <c r="AJ90" i="55"/>
  <c r="AH90" i="55"/>
  <c r="X90" i="55"/>
  <c r="V90" i="55"/>
  <c r="K90" i="55"/>
  <c r="I90" i="55"/>
  <c r="BS89" i="55"/>
  <c r="AQ89" i="55"/>
  <c r="AP89" i="55"/>
  <c r="AO89" i="55"/>
  <c r="AJ89" i="55"/>
  <c r="AH89" i="55"/>
  <c r="X89" i="55"/>
  <c r="V89" i="55"/>
  <c r="K89" i="55"/>
  <c r="I89" i="55"/>
  <c r="BS88" i="55"/>
  <c r="AQ88" i="55"/>
  <c r="AP88" i="55"/>
  <c r="AO88" i="55"/>
  <c r="AJ88" i="55"/>
  <c r="AH88" i="55"/>
  <c r="X88" i="55"/>
  <c r="V88" i="55"/>
  <c r="K88" i="55"/>
  <c r="I88" i="55"/>
  <c r="BS87" i="55"/>
  <c r="AQ87" i="55"/>
  <c r="AP87" i="55"/>
  <c r="AO87" i="55"/>
  <c r="AJ87" i="55"/>
  <c r="AH87" i="55"/>
  <c r="X87" i="55"/>
  <c r="V87" i="55"/>
  <c r="K87" i="55"/>
  <c r="I87" i="55"/>
  <c r="BS86" i="55"/>
  <c r="AQ86" i="55"/>
  <c r="AP86" i="55"/>
  <c r="AO86" i="55"/>
  <c r="AJ86" i="55"/>
  <c r="AH86" i="55"/>
  <c r="X86" i="55"/>
  <c r="V86" i="55"/>
  <c r="K86" i="55"/>
  <c r="I86" i="55"/>
  <c r="BS85" i="55"/>
  <c r="AQ85" i="55"/>
  <c r="AP85" i="55"/>
  <c r="AO85" i="55"/>
  <c r="AJ85" i="55"/>
  <c r="AH85" i="55"/>
  <c r="X85" i="55"/>
  <c r="V85" i="55"/>
  <c r="K85" i="55"/>
  <c r="I85" i="55"/>
  <c r="BS84" i="55"/>
  <c r="AQ84" i="55"/>
  <c r="AP84" i="55"/>
  <c r="AO84" i="55"/>
  <c r="AJ84" i="55"/>
  <c r="AH84" i="55"/>
  <c r="X84" i="55"/>
  <c r="V84" i="55"/>
  <c r="K84" i="55"/>
  <c r="I84" i="55"/>
  <c r="BS83" i="55"/>
  <c r="AQ83" i="55"/>
  <c r="AP83" i="55"/>
  <c r="AO83" i="55"/>
  <c r="AJ83" i="55"/>
  <c r="AH83" i="55"/>
  <c r="X83" i="55"/>
  <c r="V83" i="55"/>
  <c r="K83" i="55"/>
  <c r="I83" i="55"/>
  <c r="BS82" i="55"/>
  <c r="AQ82" i="55"/>
  <c r="AP82" i="55"/>
  <c r="AO82" i="55"/>
  <c r="AJ82" i="55"/>
  <c r="AH82" i="55"/>
  <c r="X82" i="55"/>
  <c r="V82" i="55"/>
  <c r="K82" i="55"/>
  <c r="I82" i="55"/>
  <c r="BS81" i="55"/>
  <c r="AQ81" i="55"/>
  <c r="AP81" i="55"/>
  <c r="AO81" i="55"/>
  <c r="AJ81" i="55"/>
  <c r="AH81" i="55"/>
  <c r="X81" i="55"/>
  <c r="V81" i="55"/>
  <c r="K81" i="55"/>
  <c r="I81" i="55"/>
  <c r="BS80" i="55"/>
  <c r="AQ80" i="55"/>
  <c r="AP80" i="55"/>
  <c r="AO80" i="55"/>
  <c r="AJ80" i="55"/>
  <c r="AH80" i="55"/>
  <c r="X80" i="55"/>
  <c r="V80" i="55"/>
  <c r="K80" i="55"/>
  <c r="I80" i="55"/>
  <c r="BS79" i="55"/>
  <c r="AQ79" i="55"/>
  <c r="AP79" i="55"/>
  <c r="AO79" i="55"/>
  <c r="AJ79" i="55"/>
  <c r="AH79" i="55"/>
  <c r="X79" i="55"/>
  <c r="V79" i="55"/>
  <c r="K79" i="55"/>
  <c r="I79" i="55"/>
  <c r="BS78" i="55"/>
  <c r="AQ78" i="55"/>
  <c r="AP78" i="55"/>
  <c r="AO78" i="55"/>
  <c r="AJ78" i="55"/>
  <c r="AH78" i="55"/>
  <c r="X78" i="55"/>
  <c r="V78" i="55"/>
  <c r="K78" i="55"/>
  <c r="I78" i="55"/>
  <c r="BS77" i="55"/>
  <c r="AQ77" i="55"/>
  <c r="AP77" i="55"/>
  <c r="AO77" i="55"/>
  <c r="AJ77" i="55"/>
  <c r="AH77" i="55"/>
  <c r="X77" i="55"/>
  <c r="V77" i="55"/>
  <c r="K77" i="55"/>
  <c r="I77" i="55"/>
  <c r="BS76" i="55"/>
  <c r="AQ76" i="55"/>
  <c r="AP76" i="55"/>
  <c r="AO76" i="55"/>
  <c r="AJ76" i="55"/>
  <c r="AH76" i="55"/>
  <c r="X76" i="55"/>
  <c r="V76" i="55"/>
  <c r="K76" i="55"/>
  <c r="I76" i="55"/>
  <c r="BS75" i="55"/>
  <c r="AQ75" i="55"/>
  <c r="AP75" i="55"/>
  <c r="AO75" i="55"/>
  <c r="AJ75" i="55"/>
  <c r="AH75" i="55"/>
  <c r="X75" i="55"/>
  <c r="V75" i="55"/>
  <c r="K75" i="55"/>
  <c r="I75" i="55"/>
  <c r="BS74" i="55"/>
  <c r="AQ74" i="55"/>
  <c r="AP74" i="55"/>
  <c r="AO74" i="55"/>
  <c r="AJ74" i="55"/>
  <c r="AH74" i="55"/>
  <c r="X74" i="55"/>
  <c r="V74" i="55"/>
  <c r="K74" i="55"/>
  <c r="I74" i="55"/>
  <c r="BS73" i="55"/>
  <c r="AQ73" i="55"/>
  <c r="AP73" i="55"/>
  <c r="AO73" i="55"/>
  <c r="AJ73" i="55"/>
  <c r="AH73" i="55"/>
  <c r="X73" i="55"/>
  <c r="V73" i="55"/>
  <c r="K73" i="55"/>
  <c r="I73" i="55"/>
  <c r="BS72" i="55"/>
  <c r="AQ72" i="55"/>
  <c r="AP72" i="55"/>
  <c r="AO72" i="55"/>
  <c r="AJ72" i="55"/>
  <c r="AH72" i="55"/>
  <c r="X72" i="55"/>
  <c r="V72" i="55"/>
  <c r="K72" i="55"/>
  <c r="I72" i="55"/>
  <c r="BS71" i="55"/>
  <c r="AQ71" i="55"/>
  <c r="AP71" i="55"/>
  <c r="AO71" i="55"/>
  <c r="AJ71" i="55"/>
  <c r="AH71" i="55"/>
  <c r="X71" i="55"/>
  <c r="V71" i="55"/>
  <c r="K71" i="55"/>
  <c r="I71" i="55"/>
  <c r="BS70" i="55"/>
  <c r="AQ70" i="55"/>
  <c r="AP70" i="55"/>
  <c r="AO70" i="55"/>
  <c r="AJ70" i="55"/>
  <c r="AH70" i="55"/>
  <c r="X70" i="55"/>
  <c r="V70" i="55"/>
  <c r="K70" i="55"/>
  <c r="I70" i="55"/>
  <c r="BS69" i="55"/>
  <c r="AQ69" i="55"/>
  <c r="AP69" i="55"/>
  <c r="AO69" i="55"/>
  <c r="AJ69" i="55"/>
  <c r="AH69" i="55"/>
  <c r="X69" i="55"/>
  <c r="V69" i="55"/>
  <c r="K69" i="55"/>
  <c r="I69" i="55"/>
  <c r="BS68" i="55"/>
  <c r="AQ68" i="55"/>
  <c r="AP68" i="55"/>
  <c r="AO68" i="55"/>
  <c r="AJ68" i="55"/>
  <c r="AH68" i="55"/>
  <c r="X68" i="55"/>
  <c r="V68" i="55"/>
  <c r="K68" i="55"/>
  <c r="I68" i="55"/>
  <c r="BS67" i="55"/>
  <c r="AQ67" i="55"/>
  <c r="AP67" i="55"/>
  <c r="AO67" i="55"/>
  <c r="AJ67" i="55"/>
  <c r="AH67" i="55"/>
  <c r="X67" i="55"/>
  <c r="V67" i="55"/>
  <c r="K67" i="55"/>
  <c r="I67" i="55"/>
  <c r="BS66" i="55"/>
  <c r="AQ66" i="55"/>
  <c r="AP66" i="55"/>
  <c r="AO66" i="55"/>
  <c r="AJ66" i="55"/>
  <c r="AH66" i="55"/>
  <c r="X66" i="55"/>
  <c r="V66" i="55"/>
  <c r="K66" i="55"/>
  <c r="I66" i="55"/>
  <c r="BS65" i="55"/>
  <c r="AQ65" i="55"/>
  <c r="AP65" i="55"/>
  <c r="AO65" i="55"/>
  <c r="AJ65" i="55"/>
  <c r="AH65" i="55"/>
  <c r="X65" i="55"/>
  <c r="V65" i="55"/>
  <c r="K65" i="55"/>
  <c r="I65" i="55"/>
  <c r="BS64" i="55"/>
  <c r="AQ64" i="55"/>
  <c r="AP64" i="55"/>
  <c r="AO64" i="55"/>
  <c r="AJ64" i="55"/>
  <c r="AH64" i="55"/>
  <c r="X64" i="55"/>
  <c r="V64" i="55"/>
  <c r="K64" i="55"/>
  <c r="I64" i="55"/>
  <c r="BS63" i="55"/>
  <c r="AQ63" i="55"/>
  <c r="AP63" i="55"/>
  <c r="AO63" i="55"/>
  <c r="AJ63" i="55"/>
  <c r="AH63" i="55"/>
  <c r="X63" i="55"/>
  <c r="V63" i="55"/>
  <c r="K63" i="55"/>
  <c r="I63" i="55"/>
  <c r="BS62" i="55"/>
  <c r="AQ62" i="55"/>
  <c r="AP62" i="55"/>
  <c r="AO62" i="55"/>
  <c r="AJ62" i="55"/>
  <c r="AH62" i="55"/>
  <c r="X62" i="55"/>
  <c r="V62" i="55"/>
  <c r="K62" i="55"/>
  <c r="I62" i="55"/>
  <c r="BS61" i="55"/>
  <c r="AQ61" i="55"/>
  <c r="AP61" i="55"/>
  <c r="AO61" i="55"/>
  <c r="AJ61" i="55"/>
  <c r="AH61" i="55"/>
  <c r="X61" i="55"/>
  <c r="V61" i="55"/>
  <c r="K61" i="55"/>
  <c r="I61" i="55"/>
  <c r="BS60" i="55"/>
  <c r="AQ60" i="55"/>
  <c r="AP60" i="55"/>
  <c r="AO60" i="55"/>
  <c r="AJ60" i="55"/>
  <c r="AH60" i="55"/>
  <c r="X60" i="55"/>
  <c r="V60" i="55"/>
  <c r="K60" i="55"/>
  <c r="I60" i="55"/>
  <c r="BS59" i="55"/>
  <c r="AQ59" i="55"/>
  <c r="AP59" i="55"/>
  <c r="AO59" i="55"/>
  <c r="AJ59" i="55"/>
  <c r="AH59" i="55"/>
  <c r="X59" i="55"/>
  <c r="V59" i="55"/>
  <c r="K59" i="55"/>
  <c r="I59" i="55"/>
  <c r="BS58" i="55"/>
  <c r="AQ58" i="55"/>
  <c r="AP58" i="55"/>
  <c r="AO58" i="55"/>
  <c r="AJ58" i="55"/>
  <c r="AH58" i="55"/>
  <c r="X58" i="55"/>
  <c r="V58" i="55"/>
  <c r="K58" i="55"/>
  <c r="I58" i="55"/>
  <c r="BS57" i="55"/>
  <c r="AQ57" i="55"/>
  <c r="AP57" i="55"/>
  <c r="AO57" i="55"/>
  <c r="AJ57" i="55"/>
  <c r="AH57" i="55"/>
  <c r="X57" i="55"/>
  <c r="V57" i="55"/>
  <c r="K57" i="55"/>
  <c r="I57" i="55"/>
  <c r="BS56" i="55"/>
  <c r="AQ56" i="55"/>
  <c r="AP56" i="55"/>
  <c r="AO56" i="55"/>
  <c r="AJ56" i="55"/>
  <c r="AH56" i="55"/>
  <c r="X56" i="55"/>
  <c r="V56" i="55"/>
  <c r="K56" i="55"/>
  <c r="I56" i="55"/>
  <c r="BS55" i="55"/>
  <c r="AQ55" i="55"/>
  <c r="AP55" i="55"/>
  <c r="AO55" i="55"/>
  <c r="AJ55" i="55"/>
  <c r="AH55" i="55"/>
  <c r="X55" i="55"/>
  <c r="V55" i="55"/>
  <c r="K55" i="55"/>
  <c r="I55" i="55"/>
  <c r="BS54" i="55"/>
  <c r="AQ54" i="55"/>
  <c r="AP54" i="55"/>
  <c r="AO54" i="55"/>
  <c r="AJ54" i="55"/>
  <c r="AH54" i="55"/>
  <c r="X54" i="55"/>
  <c r="V54" i="55"/>
  <c r="K54" i="55"/>
  <c r="I54" i="55"/>
  <c r="BS53" i="55"/>
  <c r="AQ53" i="55"/>
  <c r="AP53" i="55"/>
  <c r="AO53" i="55"/>
  <c r="AJ53" i="55"/>
  <c r="AH53" i="55"/>
  <c r="X53" i="55"/>
  <c r="V53" i="55"/>
  <c r="K53" i="55"/>
  <c r="I53" i="55"/>
  <c r="BS52" i="55"/>
  <c r="AQ52" i="55"/>
  <c r="AP52" i="55"/>
  <c r="AO52" i="55"/>
  <c r="AJ52" i="55"/>
  <c r="AH52" i="55"/>
  <c r="X52" i="55"/>
  <c r="V52" i="55"/>
  <c r="K52" i="55"/>
  <c r="I52" i="55"/>
  <c r="BS51" i="55"/>
  <c r="AQ51" i="55"/>
  <c r="AP51" i="55"/>
  <c r="AO51" i="55"/>
  <c r="AJ51" i="55"/>
  <c r="AH51" i="55"/>
  <c r="X51" i="55"/>
  <c r="V51" i="55"/>
  <c r="K51" i="55"/>
  <c r="I51" i="55"/>
  <c r="BS50" i="55"/>
  <c r="AQ50" i="55"/>
  <c r="AP50" i="55"/>
  <c r="AO50" i="55"/>
  <c r="AJ50" i="55"/>
  <c r="AH50" i="55"/>
  <c r="X50" i="55"/>
  <c r="V50" i="55"/>
  <c r="K50" i="55"/>
  <c r="I50" i="55"/>
  <c r="BS49" i="55"/>
  <c r="AQ49" i="55"/>
  <c r="AP49" i="55"/>
  <c r="AO49" i="55"/>
  <c r="AJ49" i="55"/>
  <c r="AH49" i="55"/>
  <c r="X49" i="55"/>
  <c r="V49" i="55"/>
  <c r="K49" i="55"/>
  <c r="I49" i="55"/>
  <c r="BS48" i="55"/>
  <c r="AQ48" i="55"/>
  <c r="AP48" i="55"/>
  <c r="AO48" i="55"/>
  <c r="AJ48" i="55"/>
  <c r="AH48" i="55"/>
  <c r="X48" i="55"/>
  <c r="V48" i="55"/>
  <c r="K48" i="55"/>
  <c r="I48" i="55"/>
  <c r="BS47" i="55"/>
  <c r="AQ47" i="55"/>
  <c r="AP47" i="55"/>
  <c r="AO47" i="55"/>
  <c r="AJ47" i="55"/>
  <c r="AH47" i="55"/>
  <c r="X47" i="55"/>
  <c r="V47" i="55"/>
  <c r="K47" i="55"/>
  <c r="I47" i="55"/>
  <c r="BS46" i="55"/>
  <c r="AQ46" i="55"/>
  <c r="AP46" i="55"/>
  <c r="AO46" i="55"/>
  <c r="AJ46" i="55"/>
  <c r="AH46" i="55"/>
  <c r="X46" i="55"/>
  <c r="V46" i="55"/>
  <c r="K46" i="55"/>
  <c r="I46" i="55"/>
  <c r="BS45" i="55"/>
  <c r="AQ45" i="55"/>
  <c r="AP45" i="55"/>
  <c r="AO45" i="55"/>
  <c r="AJ45" i="55"/>
  <c r="AH45" i="55"/>
  <c r="X45" i="55"/>
  <c r="V45" i="55"/>
  <c r="K45" i="55"/>
  <c r="I45" i="55"/>
  <c r="BS44" i="55"/>
  <c r="AQ44" i="55"/>
  <c r="AP44" i="55"/>
  <c r="AO44" i="55"/>
  <c r="AJ44" i="55"/>
  <c r="AH44" i="55"/>
  <c r="X44" i="55"/>
  <c r="V44" i="55"/>
  <c r="K44" i="55"/>
  <c r="I44" i="55"/>
  <c r="BS43" i="55"/>
  <c r="AQ43" i="55"/>
  <c r="AP43" i="55"/>
  <c r="AO43" i="55"/>
  <c r="AJ43" i="55"/>
  <c r="AH43" i="55"/>
  <c r="X43" i="55"/>
  <c r="V43" i="55"/>
  <c r="K43" i="55"/>
  <c r="I43" i="55"/>
  <c r="BS42" i="55"/>
  <c r="AQ42" i="55"/>
  <c r="AP42" i="55"/>
  <c r="AO42" i="55"/>
  <c r="AJ42" i="55"/>
  <c r="AH42" i="55"/>
  <c r="X42" i="55"/>
  <c r="V42" i="55"/>
  <c r="K42" i="55"/>
  <c r="I42" i="55"/>
  <c r="BS41" i="55"/>
  <c r="AQ41" i="55"/>
  <c r="AP41" i="55"/>
  <c r="AO41" i="55"/>
  <c r="AJ41" i="55"/>
  <c r="AH41" i="55"/>
  <c r="X41" i="55"/>
  <c r="V41" i="55"/>
  <c r="K41" i="55"/>
  <c r="I41" i="55"/>
  <c r="BS40" i="55"/>
  <c r="AQ40" i="55"/>
  <c r="AP40" i="55"/>
  <c r="AO40" i="55"/>
  <c r="AJ40" i="55"/>
  <c r="AH40" i="55"/>
  <c r="X40" i="55"/>
  <c r="V40" i="55"/>
  <c r="K40" i="55"/>
  <c r="I40" i="55"/>
  <c r="BS39" i="55"/>
  <c r="AQ39" i="55"/>
  <c r="AP39" i="55"/>
  <c r="AO39" i="55"/>
  <c r="AJ39" i="55"/>
  <c r="AH39" i="55"/>
  <c r="X39" i="55"/>
  <c r="V39" i="55"/>
  <c r="K39" i="55"/>
  <c r="I39" i="55"/>
  <c r="BS38" i="55"/>
  <c r="AQ38" i="55"/>
  <c r="AO38" i="55"/>
  <c r="AJ38" i="55"/>
  <c r="AH38" i="55"/>
  <c r="V38" i="55"/>
  <c r="K38" i="55"/>
  <c r="I38" i="55"/>
  <c r="BS37" i="55"/>
  <c r="AQ37" i="55"/>
  <c r="AP37" i="55"/>
  <c r="AO37" i="55"/>
  <c r="AJ37" i="55"/>
  <c r="AH37" i="55"/>
  <c r="V37" i="55"/>
  <c r="K37" i="55"/>
  <c r="I37" i="55"/>
  <c r="BS36" i="55"/>
  <c r="AQ36" i="55"/>
  <c r="AO36" i="55"/>
  <c r="AJ36" i="55"/>
  <c r="AH36" i="55"/>
  <c r="V36" i="55"/>
  <c r="K36" i="55"/>
  <c r="I36" i="55"/>
  <c r="BS35" i="55"/>
  <c r="AQ35" i="55"/>
  <c r="AO35" i="55"/>
  <c r="AJ35" i="55"/>
  <c r="AH35" i="55"/>
  <c r="V35" i="55"/>
  <c r="K35" i="55"/>
  <c r="I35" i="55"/>
  <c r="BS34" i="55"/>
  <c r="AQ34" i="55"/>
  <c r="AO34" i="55"/>
  <c r="AJ34" i="55"/>
  <c r="AH34" i="55"/>
  <c r="V34" i="55"/>
  <c r="K34" i="55"/>
  <c r="I34" i="55"/>
  <c r="BS33" i="55"/>
  <c r="AQ33" i="55"/>
  <c r="AO33" i="55"/>
  <c r="AJ33" i="55"/>
  <c r="AH33" i="55"/>
  <c r="V33" i="55"/>
  <c r="R33" i="55"/>
  <c r="R34" i="55" s="1"/>
  <c r="K33" i="55"/>
  <c r="I33" i="55"/>
  <c r="BS32" i="55"/>
  <c r="AQ32" i="55"/>
  <c r="AO32" i="55"/>
  <c r="AJ32" i="55"/>
  <c r="AH32" i="55"/>
  <c r="V32" i="55"/>
  <c r="S32" i="55"/>
  <c r="K32" i="55"/>
  <c r="I32" i="55"/>
  <c r="BS31" i="55"/>
  <c r="AQ31" i="55"/>
  <c r="AO31" i="55"/>
  <c r="AJ31" i="55"/>
  <c r="AH31" i="55"/>
  <c r="V31" i="55"/>
  <c r="S31" i="55"/>
  <c r="K31" i="55"/>
  <c r="I31" i="55"/>
  <c r="BS30" i="55"/>
  <c r="AQ30" i="55"/>
  <c r="AO30" i="55"/>
  <c r="AJ30" i="55"/>
  <c r="AH30" i="55"/>
  <c r="V30" i="55"/>
  <c r="S30" i="55"/>
  <c r="AP30" i="55" s="1"/>
  <c r="K30" i="55"/>
  <c r="I30" i="55"/>
  <c r="BS29" i="55"/>
  <c r="AQ29" i="55"/>
  <c r="AO29" i="55"/>
  <c r="AJ29" i="55"/>
  <c r="AH29" i="55"/>
  <c r="V29" i="55"/>
  <c r="S29" i="55"/>
  <c r="K29" i="55"/>
  <c r="I29" i="55"/>
  <c r="BS28" i="55"/>
  <c r="AQ28" i="55"/>
  <c r="AO28" i="55"/>
  <c r="AJ28" i="55"/>
  <c r="AH28" i="55"/>
  <c r="V28" i="55"/>
  <c r="S28" i="55"/>
  <c r="K28" i="55"/>
  <c r="I28" i="55"/>
  <c r="BS27" i="55"/>
  <c r="AQ27" i="55"/>
  <c r="AO27" i="55"/>
  <c r="AJ27" i="55"/>
  <c r="AH27" i="55"/>
  <c r="V27" i="55"/>
  <c r="S27" i="55"/>
  <c r="AP27" i="55" s="1"/>
  <c r="K27" i="55"/>
  <c r="I27" i="55"/>
  <c r="BS26" i="55"/>
  <c r="AQ26" i="55"/>
  <c r="AO26" i="55"/>
  <c r="AJ26" i="55"/>
  <c r="AH26" i="55"/>
  <c r="V26" i="55"/>
  <c r="S26" i="55"/>
  <c r="K26" i="55"/>
  <c r="I26" i="55"/>
  <c r="BS25" i="55"/>
  <c r="AQ25" i="55"/>
  <c r="AO25" i="55"/>
  <c r="AJ25" i="55"/>
  <c r="AH25" i="55"/>
  <c r="V25" i="55"/>
  <c r="S25" i="55"/>
  <c r="K25" i="55"/>
  <c r="I25" i="55"/>
  <c r="BS24" i="55"/>
  <c r="AQ24" i="55"/>
  <c r="AO24" i="55"/>
  <c r="AJ24" i="55"/>
  <c r="AH24" i="55"/>
  <c r="V24" i="55"/>
  <c r="S24" i="55"/>
  <c r="AP24" i="55" s="1"/>
  <c r="K24" i="55"/>
  <c r="I24" i="55"/>
  <c r="BS23" i="55"/>
  <c r="AQ23" i="55"/>
  <c r="AP23" i="55"/>
  <c r="AO23" i="55"/>
  <c r="AJ23" i="55"/>
  <c r="AH23" i="55"/>
  <c r="V23" i="55"/>
  <c r="S23" i="55"/>
  <c r="K23" i="55"/>
  <c r="I23" i="55"/>
  <c r="BS22" i="55"/>
  <c r="AQ22" i="55"/>
  <c r="AO22" i="55"/>
  <c r="AJ22" i="55"/>
  <c r="AH22" i="55"/>
  <c r="V22" i="55"/>
  <c r="S22" i="55"/>
  <c r="K22" i="55"/>
  <c r="I22" i="55"/>
  <c r="BS21" i="55"/>
  <c r="AQ21" i="55"/>
  <c r="AO21" i="55"/>
  <c r="AJ21" i="55"/>
  <c r="AH21" i="55"/>
  <c r="V21" i="55"/>
  <c r="S21" i="55"/>
  <c r="K21" i="55"/>
  <c r="I21" i="55"/>
  <c r="BS20" i="55"/>
  <c r="AQ20" i="55"/>
  <c r="AO20" i="55"/>
  <c r="AJ20" i="55"/>
  <c r="AH20" i="55"/>
  <c r="V20" i="55"/>
  <c r="S20" i="55"/>
  <c r="K20" i="55"/>
  <c r="I20" i="55"/>
  <c r="BS19" i="55"/>
  <c r="AQ19" i="55"/>
  <c r="AO19" i="55"/>
  <c r="AJ19" i="55"/>
  <c r="AH19" i="55"/>
  <c r="V19" i="55"/>
  <c r="S19" i="55"/>
  <c r="K19" i="55"/>
  <c r="I19" i="55"/>
  <c r="BS18" i="55"/>
  <c r="AQ18" i="55"/>
  <c r="AO18" i="55"/>
  <c r="AJ18" i="55"/>
  <c r="AH18" i="55"/>
  <c r="V18" i="55"/>
  <c r="K18" i="55"/>
  <c r="I18" i="55"/>
  <c r="BS17" i="55"/>
  <c r="AQ17" i="55"/>
  <c r="AP17" i="55"/>
  <c r="AO17" i="55"/>
  <c r="AJ17" i="55"/>
  <c r="AH17" i="55"/>
  <c r="X17" i="55"/>
  <c r="V17" i="55"/>
  <c r="K17" i="55"/>
  <c r="I17" i="55"/>
  <c r="BS16" i="55"/>
  <c r="AQ16" i="55"/>
  <c r="AP16" i="55"/>
  <c r="AO16" i="55"/>
  <c r="AJ16" i="55"/>
  <c r="AH16" i="55"/>
  <c r="X16" i="55"/>
  <c r="V16" i="55"/>
  <c r="K16" i="55"/>
  <c r="I16" i="55"/>
  <c r="BS15" i="55"/>
  <c r="AQ15" i="55"/>
  <c r="AP15" i="55"/>
  <c r="AO15" i="55"/>
  <c r="AJ15" i="55"/>
  <c r="AH15" i="55"/>
  <c r="X15" i="55"/>
  <c r="V15" i="55"/>
  <c r="K15" i="55"/>
  <c r="I15" i="55"/>
  <c r="BS14" i="55"/>
  <c r="AQ14" i="55"/>
  <c r="AP14" i="55"/>
  <c r="AO14" i="55"/>
  <c r="AJ14" i="55"/>
  <c r="AH14" i="55"/>
  <c r="AD14" i="55"/>
  <c r="AD15" i="55" s="1"/>
  <c r="X14" i="55"/>
  <c r="V14" i="55"/>
  <c r="K14" i="55"/>
  <c r="I14" i="55"/>
  <c r="BS13" i="55"/>
  <c r="AQ13" i="55"/>
  <c r="AP13" i="55"/>
  <c r="AO13" i="55"/>
  <c r="AJ13" i="55"/>
  <c r="AH13" i="55"/>
  <c r="AD13" i="55"/>
  <c r="AC13" i="55"/>
  <c r="X13" i="55"/>
  <c r="V13" i="55"/>
  <c r="K13" i="55"/>
  <c r="I13" i="55"/>
  <c r="BS12" i="55"/>
  <c r="AQ12" i="55"/>
  <c r="AP12" i="55"/>
  <c r="AO12" i="55"/>
  <c r="AJ12" i="55"/>
  <c r="AH12" i="55"/>
  <c r="AC12" i="55"/>
  <c r="X12" i="55"/>
  <c r="V12" i="55"/>
  <c r="K12" i="55"/>
  <c r="I12" i="55"/>
  <c r="AQ11" i="55"/>
  <c r="AP11" i="55"/>
  <c r="AO11" i="55"/>
  <c r="AJ11" i="55"/>
  <c r="AH11" i="55"/>
  <c r="AC11" i="55"/>
  <c r="X11" i="55"/>
  <c r="V11" i="55"/>
  <c r="K11" i="55"/>
  <c r="I11" i="55"/>
  <c r="AJ10" i="55"/>
  <c r="AH10" i="55"/>
  <c r="AC10" i="55"/>
  <c r="X10" i="55"/>
  <c r="V10" i="55"/>
  <c r="K10" i="55"/>
  <c r="I10" i="55"/>
  <c r="AJ9" i="55"/>
  <c r="AH9" i="55"/>
  <c r="AC9" i="55"/>
  <c r="X9" i="55"/>
  <c r="V9" i="55"/>
  <c r="K9" i="55"/>
  <c r="I9" i="55"/>
  <c r="AJ8" i="55"/>
  <c r="AH8" i="55"/>
  <c r="AC8" i="55"/>
  <c r="X8" i="55"/>
  <c r="V8" i="55"/>
  <c r="K8" i="55"/>
  <c r="I8" i="55"/>
  <c r="AJ7" i="55"/>
  <c r="AH7" i="55"/>
  <c r="AC7" i="55"/>
  <c r="X7" i="55"/>
  <c r="V7" i="55"/>
  <c r="K7" i="55"/>
  <c r="I7" i="55"/>
  <c r="AH6" i="55"/>
  <c r="AC6" i="55"/>
  <c r="V6" i="55"/>
  <c r="I6" i="55"/>
  <c r="AH5" i="55"/>
  <c r="AC5" i="55"/>
  <c r="V5" i="55"/>
  <c r="W5" i="55" s="1"/>
  <c r="R5" i="55"/>
  <c r="R6" i="55" s="1"/>
  <c r="I5" i="55"/>
  <c r="AH4" i="55"/>
  <c r="AC4" i="55"/>
  <c r="V4" i="55"/>
  <c r="I4" i="55"/>
  <c r="E4" i="55"/>
  <c r="D5" i="55" s="1"/>
  <c r="GH109" i="17"/>
  <c r="GG109" i="17"/>
  <c r="GF109" i="17"/>
  <c r="GE109" i="17"/>
  <c r="GD109" i="17"/>
  <c r="GC109" i="17"/>
  <c r="GB109" i="17"/>
  <c r="GA109" i="17"/>
  <c r="FZ109" i="17"/>
  <c r="FY109" i="17"/>
  <c r="FX109" i="17"/>
  <c r="FW109" i="17"/>
  <c r="FV109" i="17"/>
  <c r="FU109" i="17"/>
  <c r="FT109" i="17"/>
  <c r="FS109" i="17"/>
  <c r="FR109" i="17"/>
  <c r="FQ109" i="17"/>
  <c r="FP109" i="17"/>
  <c r="FO109" i="17"/>
  <c r="FN109" i="17"/>
  <c r="FM109" i="17"/>
  <c r="FL109" i="17"/>
  <c r="FK109" i="17"/>
  <c r="FJ109" i="17"/>
  <c r="FI109" i="17"/>
  <c r="FH109" i="17"/>
  <c r="FG109" i="17"/>
  <c r="FF109" i="17"/>
  <c r="FE109" i="17"/>
  <c r="FD109" i="17"/>
  <c r="FC109" i="17"/>
  <c r="FB109" i="17"/>
  <c r="FA109" i="17"/>
  <c r="EZ109" i="17"/>
  <c r="EY109" i="17"/>
  <c r="EX109" i="17"/>
  <c r="EW109" i="17"/>
  <c r="EV109" i="17"/>
  <c r="EU109" i="17"/>
  <c r="ET109" i="17"/>
  <c r="ES109" i="17"/>
  <c r="ER109" i="17"/>
  <c r="EQ109" i="17"/>
  <c r="EP109" i="17"/>
  <c r="EO109" i="17"/>
  <c r="EN109" i="17"/>
  <c r="EM109" i="17"/>
  <c r="EL109" i="17"/>
  <c r="EK109" i="17"/>
  <c r="EJ109" i="17"/>
  <c r="EI109" i="17"/>
  <c r="EH109" i="17"/>
  <c r="EG109" i="17"/>
  <c r="EF109" i="17"/>
  <c r="EE109" i="17"/>
  <c r="ED109" i="17"/>
  <c r="EC109" i="17"/>
  <c r="EB109" i="17"/>
  <c r="EA109" i="17"/>
  <c r="DZ109" i="17"/>
  <c r="DY109" i="17"/>
  <c r="DX109" i="17"/>
  <c r="DW109" i="17"/>
  <c r="DV109" i="17"/>
  <c r="DU109" i="17"/>
  <c r="DT109" i="17"/>
  <c r="DS109" i="17"/>
  <c r="DR109" i="17"/>
  <c r="DQ109" i="17"/>
  <c r="DP109" i="17"/>
  <c r="DO109" i="17"/>
  <c r="DN109" i="17"/>
  <c r="DM109" i="17"/>
  <c r="DL109" i="17"/>
  <c r="DK109" i="17"/>
  <c r="DJ109" i="17"/>
  <c r="DI109" i="17"/>
  <c r="DH109" i="17"/>
  <c r="DG109" i="17"/>
  <c r="DF109" i="17"/>
  <c r="DE109" i="17"/>
  <c r="DD109" i="17"/>
  <c r="DC109" i="17"/>
  <c r="DB109" i="17"/>
  <c r="DA109" i="17"/>
  <c r="CZ109" i="17"/>
  <c r="CY109" i="17"/>
  <c r="CX109" i="17"/>
  <c r="CW109" i="17"/>
  <c r="CV109" i="17"/>
  <c r="CU109" i="17"/>
  <c r="CT109" i="17"/>
  <c r="CS109" i="17"/>
  <c r="CR109" i="17"/>
  <c r="CQ109" i="17"/>
  <c r="CP109" i="17"/>
  <c r="CO109" i="17"/>
  <c r="CN109" i="17"/>
  <c r="CM109" i="17"/>
  <c r="CL109" i="17"/>
  <c r="CK109" i="17"/>
  <c r="CJ109" i="17"/>
  <c r="CI109" i="17"/>
  <c r="CH109" i="17"/>
  <c r="CG109" i="17"/>
  <c r="CF109" i="17"/>
  <c r="CE109" i="17"/>
  <c r="CD109" i="17"/>
  <c r="CC109" i="17"/>
  <c r="CB109" i="17"/>
  <c r="CA109" i="17"/>
  <c r="BZ109" i="17"/>
  <c r="BY109" i="17"/>
  <c r="BX109" i="17"/>
  <c r="BW109" i="17"/>
  <c r="BV109" i="17"/>
  <c r="BU109" i="17"/>
  <c r="BT109" i="17"/>
  <c r="BS109" i="17"/>
  <c r="BR109" i="17"/>
  <c r="BQ109" i="17"/>
  <c r="BP109" i="17"/>
  <c r="BO109" i="17"/>
  <c r="BN109" i="17"/>
  <c r="BM109" i="17"/>
  <c r="BL109" i="17"/>
  <c r="BK109" i="17"/>
  <c r="BJ109" i="17"/>
  <c r="BI109" i="17"/>
  <c r="BH109" i="17"/>
  <c r="BG109" i="17"/>
  <c r="BF109" i="17"/>
  <c r="BE109" i="17"/>
  <c r="BD109" i="17"/>
  <c r="BC109" i="17"/>
  <c r="BB109" i="17"/>
  <c r="BA109" i="17"/>
  <c r="AZ109" i="17"/>
  <c r="AY109" i="17"/>
  <c r="AX109" i="17"/>
  <c r="AW109" i="17"/>
  <c r="AV109" i="17"/>
  <c r="AU109" i="17"/>
  <c r="AT109" i="17"/>
  <c r="AS109" i="17"/>
  <c r="AR109" i="17"/>
  <c r="AQ109" i="17"/>
  <c r="AP109" i="17"/>
  <c r="AO109" i="17"/>
  <c r="AN109" i="17"/>
  <c r="AM109" i="17"/>
  <c r="AL109" i="17"/>
  <c r="AK109" i="17"/>
  <c r="AJ109" i="17"/>
  <c r="AI109" i="17"/>
  <c r="AH109" i="17"/>
  <c r="AG109" i="17"/>
  <c r="AF109" i="17"/>
  <c r="AE109" i="17"/>
  <c r="AD109" i="17"/>
  <c r="AC109" i="17"/>
  <c r="AB109" i="17"/>
  <c r="AA109" i="17"/>
  <c r="Z109" i="17"/>
  <c r="Y109" i="17"/>
  <c r="X109" i="17"/>
  <c r="W109" i="17"/>
  <c r="V109" i="17"/>
  <c r="U109" i="17"/>
  <c r="T109" i="17"/>
  <c r="S109" i="17"/>
  <c r="R109" i="17"/>
  <c r="Q109" i="17"/>
  <c r="P109" i="17"/>
  <c r="O109" i="17"/>
  <c r="N109" i="17"/>
  <c r="M109" i="17"/>
  <c r="L109" i="17"/>
  <c r="K109" i="17"/>
  <c r="J109" i="17"/>
  <c r="I109" i="17"/>
  <c r="H109" i="17"/>
  <c r="G109" i="17"/>
  <c r="GH108" i="17"/>
  <c r="GG108" i="17"/>
  <c r="GF108" i="17"/>
  <c r="GE108" i="17"/>
  <c r="GD108" i="17"/>
  <c r="GC108" i="17"/>
  <c r="GB108" i="17"/>
  <c r="GA108" i="17"/>
  <c r="FZ108" i="17"/>
  <c r="FY108" i="17"/>
  <c r="FX108" i="17"/>
  <c r="FW108" i="17"/>
  <c r="FV108" i="17"/>
  <c r="FU108" i="17"/>
  <c r="FT108" i="17"/>
  <c r="FS108" i="17"/>
  <c r="FR108" i="17"/>
  <c r="FQ108" i="17"/>
  <c r="FP108" i="17"/>
  <c r="FO108" i="17"/>
  <c r="FN108" i="17"/>
  <c r="FM108" i="17"/>
  <c r="FL108" i="17"/>
  <c r="FK108" i="17"/>
  <c r="FJ108" i="17"/>
  <c r="FI108" i="17"/>
  <c r="FH108" i="17"/>
  <c r="FG108" i="17"/>
  <c r="FF108" i="17"/>
  <c r="FE108" i="17"/>
  <c r="FD108" i="17"/>
  <c r="FC108" i="17"/>
  <c r="FB108" i="17"/>
  <c r="FA108" i="17"/>
  <c r="EZ108" i="17"/>
  <c r="EY108" i="17"/>
  <c r="EX108" i="17"/>
  <c r="EW108" i="17"/>
  <c r="EV108" i="17"/>
  <c r="EU108" i="17"/>
  <c r="ET108" i="17"/>
  <c r="ES108" i="17"/>
  <c r="ER108" i="17"/>
  <c r="EQ108" i="17"/>
  <c r="EP108" i="17"/>
  <c r="EO108" i="17"/>
  <c r="EN108" i="17"/>
  <c r="EM108" i="17"/>
  <c r="EL108" i="17"/>
  <c r="EK108" i="17"/>
  <c r="EJ108" i="17"/>
  <c r="EI108" i="17"/>
  <c r="EH108" i="17"/>
  <c r="EG108" i="17"/>
  <c r="EF108" i="17"/>
  <c r="EE108" i="17"/>
  <c r="ED108" i="17"/>
  <c r="EC108" i="17"/>
  <c r="EB108" i="17"/>
  <c r="EA108" i="17"/>
  <c r="DZ108" i="17"/>
  <c r="DY108" i="17"/>
  <c r="DX108" i="17"/>
  <c r="DW108" i="17"/>
  <c r="DV108" i="17"/>
  <c r="DU108" i="17"/>
  <c r="DT108" i="17"/>
  <c r="DS108" i="17"/>
  <c r="DR108" i="17"/>
  <c r="DQ108" i="17"/>
  <c r="DP108" i="17"/>
  <c r="DO108" i="17"/>
  <c r="DN108" i="17"/>
  <c r="DM108" i="17"/>
  <c r="DL108" i="17"/>
  <c r="DK108" i="17"/>
  <c r="DJ108" i="17"/>
  <c r="DI108" i="17"/>
  <c r="DH108" i="17"/>
  <c r="DG108" i="17"/>
  <c r="DF108" i="17"/>
  <c r="DE108" i="17"/>
  <c r="DD108" i="17"/>
  <c r="DC108" i="17"/>
  <c r="DB108" i="17"/>
  <c r="DA108" i="17"/>
  <c r="CZ108" i="17"/>
  <c r="CY108" i="17"/>
  <c r="CX108" i="17"/>
  <c r="CW108" i="17"/>
  <c r="CV108" i="17"/>
  <c r="CU108" i="17"/>
  <c r="CT108" i="17"/>
  <c r="CS108" i="17"/>
  <c r="CR108" i="17"/>
  <c r="CQ108" i="17"/>
  <c r="CP108" i="17"/>
  <c r="CO108" i="17"/>
  <c r="CN108" i="17"/>
  <c r="CM108" i="17"/>
  <c r="CL108" i="17"/>
  <c r="CK108" i="17"/>
  <c r="CJ108" i="17"/>
  <c r="CI108" i="17"/>
  <c r="CH108" i="17"/>
  <c r="CG108" i="17"/>
  <c r="CF108" i="17"/>
  <c r="CE108" i="17"/>
  <c r="CD108" i="17"/>
  <c r="CC108" i="17"/>
  <c r="CB108" i="17"/>
  <c r="CA108" i="17"/>
  <c r="BZ108" i="17"/>
  <c r="BY108" i="17"/>
  <c r="BX108" i="17"/>
  <c r="BW108" i="17"/>
  <c r="BV108" i="17"/>
  <c r="BU108" i="17"/>
  <c r="BT108" i="17"/>
  <c r="BS108" i="17"/>
  <c r="BR108" i="17"/>
  <c r="BQ108" i="17"/>
  <c r="BP108" i="17"/>
  <c r="BO108" i="17"/>
  <c r="BN108" i="17"/>
  <c r="BM108" i="17"/>
  <c r="BL108" i="17"/>
  <c r="BK108" i="17"/>
  <c r="BJ108" i="17"/>
  <c r="BI108" i="17"/>
  <c r="BH108" i="17"/>
  <c r="BG108" i="17"/>
  <c r="BF108" i="17"/>
  <c r="BE108" i="17"/>
  <c r="BD108" i="17"/>
  <c r="BC108" i="17"/>
  <c r="BB108" i="17"/>
  <c r="BA108" i="17"/>
  <c r="AZ108" i="17"/>
  <c r="AY108" i="17"/>
  <c r="AX108" i="17"/>
  <c r="AW108" i="17"/>
  <c r="AV108" i="17"/>
  <c r="AU108" i="17"/>
  <c r="AT108" i="17"/>
  <c r="AS108" i="17"/>
  <c r="AR108" i="17"/>
  <c r="AQ108" i="17"/>
  <c r="AP108" i="17"/>
  <c r="AO108" i="17"/>
  <c r="AN108" i="17"/>
  <c r="AM108" i="17"/>
  <c r="AL108" i="17"/>
  <c r="AK108" i="17"/>
  <c r="AJ108" i="17"/>
  <c r="AI108" i="17"/>
  <c r="AH108" i="17"/>
  <c r="AG108" i="17"/>
  <c r="AF108" i="17"/>
  <c r="AE108" i="17"/>
  <c r="AD108" i="17"/>
  <c r="AC108" i="17"/>
  <c r="AB108" i="17"/>
  <c r="AA108" i="17"/>
  <c r="Z108" i="17"/>
  <c r="Y108" i="17"/>
  <c r="X108" i="17"/>
  <c r="W108" i="17"/>
  <c r="V108" i="17"/>
  <c r="U108" i="17"/>
  <c r="T108" i="17"/>
  <c r="S108" i="17"/>
  <c r="R108" i="17"/>
  <c r="Q108" i="17"/>
  <c r="P108" i="17"/>
  <c r="O108" i="17"/>
  <c r="N108" i="17"/>
  <c r="M108" i="17"/>
  <c r="L108" i="17"/>
  <c r="K108" i="17"/>
  <c r="J108" i="17"/>
  <c r="I108" i="17"/>
  <c r="H108" i="17"/>
  <c r="G108" i="17"/>
  <c r="GH107" i="17"/>
  <c r="GG107" i="17"/>
  <c r="GF107" i="17"/>
  <c r="GE107" i="17"/>
  <c r="GD107" i="17"/>
  <c r="GC107" i="17"/>
  <c r="GB107" i="17"/>
  <c r="GA107" i="17"/>
  <c r="FZ107" i="17"/>
  <c r="FY107" i="17"/>
  <c r="FX107" i="17"/>
  <c r="FW107" i="17"/>
  <c r="FV107" i="17"/>
  <c r="FU107" i="17"/>
  <c r="FT107" i="17"/>
  <c r="FS107" i="17"/>
  <c r="FR107" i="17"/>
  <c r="FQ107" i="17"/>
  <c r="FP107" i="17"/>
  <c r="FO107" i="17"/>
  <c r="FN107" i="17"/>
  <c r="FM107" i="17"/>
  <c r="FL107" i="17"/>
  <c r="FK107" i="17"/>
  <c r="FJ107" i="17"/>
  <c r="FI107" i="17"/>
  <c r="FH107" i="17"/>
  <c r="FG107" i="17"/>
  <c r="FF107" i="17"/>
  <c r="FE107" i="17"/>
  <c r="FD107" i="17"/>
  <c r="FC107" i="17"/>
  <c r="FB107" i="17"/>
  <c r="FA107" i="17"/>
  <c r="EZ107" i="17"/>
  <c r="EY107" i="17"/>
  <c r="EX107" i="17"/>
  <c r="EW107" i="17"/>
  <c r="EV107" i="17"/>
  <c r="EU107" i="17"/>
  <c r="ET107" i="17"/>
  <c r="ES107" i="17"/>
  <c r="ER107" i="17"/>
  <c r="EQ107" i="17"/>
  <c r="EP107" i="17"/>
  <c r="EO107" i="17"/>
  <c r="EN107" i="17"/>
  <c r="EM107" i="17"/>
  <c r="EL107" i="17"/>
  <c r="EK107" i="17"/>
  <c r="EJ107" i="17"/>
  <c r="EI107" i="17"/>
  <c r="EH107" i="17"/>
  <c r="EG107" i="17"/>
  <c r="EF107" i="17"/>
  <c r="EE107" i="17"/>
  <c r="ED107" i="17"/>
  <c r="EC107" i="17"/>
  <c r="EB107" i="17"/>
  <c r="EA107" i="17"/>
  <c r="DZ107" i="17"/>
  <c r="DY107" i="17"/>
  <c r="DX107" i="17"/>
  <c r="DW107" i="17"/>
  <c r="DV107" i="17"/>
  <c r="DU107" i="17"/>
  <c r="DT107" i="17"/>
  <c r="DS107" i="17"/>
  <c r="DR107" i="17"/>
  <c r="DQ107" i="17"/>
  <c r="DP107" i="17"/>
  <c r="DO107" i="17"/>
  <c r="DN107" i="17"/>
  <c r="DM107" i="17"/>
  <c r="DL107" i="17"/>
  <c r="DK107" i="17"/>
  <c r="DJ107" i="17"/>
  <c r="DI107" i="17"/>
  <c r="DH107" i="17"/>
  <c r="DG107" i="17"/>
  <c r="DF107" i="17"/>
  <c r="DE107" i="17"/>
  <c r="DD107" i="17"/>
  <c r="DC107" i="17"/>
  <c r="DB107" i="17"/>
  <c r="DA107" i="17"/>
  <c r="CZ107" i="17"/>
  <c r="CY107" i="17"/>
  <c r="CX107" i="17"/>
  <c r="CW107" i="17"/>
  <c r="CV107" i="17"/>
  <c r="CU107" i="17"/>
  <c r="CT107" i="17"/>
  <c r="CS107" i="17"/>
  <c r="CR107" i="17"/>
  <c r="CQ107" i="17"/>
  <c r="CP107" i="17"/>
  <c r="CO107" i="17"/>
  <c r="CN107" i="17"/>
  <c r="CM107" i="17"/>
  <c r="CL107" i="17"/>
  <c r="CK107" i="17"/>
  <c r="CJ107" i="17"/>
  <c r="CI107" i="17"/>
  <c r="CH107" i="17"/>
  <c r="CG107" i="17"/>
  <c r="CF107" i="17"/>
  <c r="CE107" i="17"/>
  <c r="CD107" i="17"/>
  <c r="CC107" i="17"/>
  <c r="CB107" i="17"/>
  <c r="CA107" i="17"/>
  <c r="BZ107" i="17"/>
  <c r="BY107" i="17"/>
  <c r="BX107" i="17"/>
  <c r="BW107" i="17"/>
  <c r="BV107" i="17"/>
  <c r="BU107" i="17"/>
  <c r="BT107" i="17"/>
  <c r="BS107" i="17"/>
  <c r="BR107" i="17"/>
  <c r="BQ107" i="17"/>
  <c r="BP107" i="17"/>
  <c r="BO107" i="17"/>
  <c r="BN107" i="17"/>
  <c r="BM107" i="17"/>
  <c r="BL107" i="17"/>
  <c r="BK107" i="17"/>
  <c r="BJ107" i="17"/>
  <c r="BI107" i="17"/>
  <c r="BH107" i="17"/>
  <c r="BG107" i="17"/>
  <c r="BF107" i="17"/>
  <c r="BE107" i="17"/>
  <c r="BD107" i="17"/>
  <c r="BC107" i="17"/>
  <c r="BB107" i="17"/>
  <c r="BA107" i="17"/>
  <c r="AZ107" i="17"/>
  <c r="AY107" i="17"/>
  <c r="AX107" i="17"/>
  <c r="AW107" i="17"/>
  <c r="AV107" i="17"/>
  <c r="AU107" i="17"/>
  <c r="AT107" i="17"/>
  <c r="AS107" i="17"/>
  <c r="AR107" i="17"/>
  <c r="AQ107" i="17"/>
  <c r="AP107" i="17"/>
  <c r="AO107" i="17"/>
  <c r="AN107" i="17"/>
  <c r="AM107" i="17"/>
  <c r="AL107" i="17"/>
  <c r="AK107" i="17"/>
  <c r="AJ107" i="17"/>
  <c r="AI107" i="17"/>
  <c r="AH107" i="17"/>
  <c r="AG107" i="17"/>
  <c r="AF107" i="17"/>
  <c r="AE107" i="17"/>
  <c r="AD107" i="17"/>
  <c r="AC107" i="17"/>
  <c r="AB107" i="17"/>
  <c r="AA107" i="17"/>
  <c r="Z107" i="17"/>
  <c r="Y107" i="17"/>
  <c r="X107" i="17"/>
  <c r="W107" i="17"/>
  <c r="V107" i="17"/>
  <c r="U107" i="17"/>
  <c r="T107" i="17"/>
  <c r="S107" i="17"/>
  <c r="R107" i="17"/>
  <c r="Q107" i="17"/>
  <c r="P107" i="17"/>
  <c r="O107" i="17"/>
  <c r="N107" i="17"/>
  <c r="M107" i="17"/>
  <c r="L107" i="17"/>
  <c r="K107" i="17"/>
  <c r="J107" i="17"/>
  <c r="I107" i="17"/>
  <c r="H107" i="17"/>
  <c r="G107" i="17"/>
  <c r="GH106" i="17"/>
  <c r="GG106" i="17"/>
  <c r="GF106" i="17"/>
  <c r="GE106" i="17"/>
  <c r="GD106" i="17"/>
  <c r="GC106" i="17"/>
  <c r="GB106" i="17"/>
  <c r="GA106" i="17"/>
  <c r="FZ106" i="17"/>
  <c r="FY106" i="17"/>
  <c r="FX106" i="17"/>
  <c r="FW106" i="17"/>
  <c r="FV106" i="17"/>
  <c r="FU106" i="17"/>
  <c r="FT106" i="17"/>
  <c r="FS106" i="17"/>
  <c r="FR106" i="17"/>
  <c r="FQ106" i="17"/>
  <c r="FP106" i="17"/>
  <c r="FO106" i="17"/>
  <c r="FN106" i="17"/>
  <c r="FM106" i="17"/>
  <c r="FL106" i="17"/>
  <c r="FK106" i="17"/>
  <c r="FJ106" i="17"/>
  <c r="FI106" i="17"/>
  <c r="FH106" i="17"/>
  <c r="FG106" i="17"/>
  <c r="FF106" i="17"/>
  <c r="FE106" i="17"/>
  <c r="FD106" i="17"/>
  <c r="FC106" i="17"/>
  <c r="FB106" i="17"/>
  <c r="FA106" i="17"/>
  <c r="EZ106" i="17"/>
  <c r="EY106" i="17"/>
  <c r="EX106" i="17"/>
  <c r="EW106" i="17"/>
  <c r="EV106" i="17"/>
  <c r="EU106" i="17"/>
  <c r="ET106" i="17"/>
  <c r="ES106" i="17"/>
  <c r="ER106" i="17"/>
  <c r="EQ106" i="17"/>
  <c r="EP106" i="17"/>
  <c r="EO106" i="17"/>
  <c r="EN106" i="17"/>
  <c r="EM106" i="17"/>
  <c r="EL106" i="17"/>
  <c r="EK106" i="17"/>
  <c r="EJ106" i="17"/>
  <c r="EI106" i="17"/>
  <c r="EH106" i="17"/>
  <c r="EG106" i="17"/>
  <c r="EF106" i="17"/>
  <c r="EE106" i="17"/>
  <c r="ED106" i="17"/>
  <c r="EC106" i="17"/>
  <c r="EB106" i="17"/>
  <c r="EA106" i="17"/>
  <c r="DZ106" i="17"/>
  <c r="DY106" i="17"/>
  <c r="DX106" i="17"/>
  <c r="DW106" i="17"/>
  <c r="DV106" i="17"/>
  <c r="DU106" i="17"/>
  <c r="DT106" i="17"/>
  <c r="DS106" i="17"/>
  <c r="DR106" i="17"/>
  <c r="DQ106" i="17"/>
  <c r="DP106" i="17"/>
  <c r="DO106" i="17"/>
  <c r="DN106" i="17"/>
  <c r="DM106" i="17"/>
  <c r="DL106" i="17"/>
  <c r="DK106" i="17"/>
  <c r="DJ106" i="17"/>
  <c r="DI106" i="17"/>
  <c r="DH106" i="17"/>
  <c r="DG106" i="17"/>
  <c r="DF106" i="17"/>
  <c r="DE106" i="17"/>
  <c r="DD106" i="17"/>
  <c r="DC106" i="17"/>
  <c r="DB106" i="17"/>
  <c r="DA106" i="17"/>
  <c r="CZ106" i="17"/>
  <c r="CY106" i="17"/>
  <c r="CX106" i="17"/>
  <c r="CW106" i="17"/>
  <c r="CV106" i="17"/>
  <c r="CU106" i="17"/>
  <c r="CT106" i="17"/>
  <c r="CS106" i="17"/>
  <c r="CR106" i="17"/>
  <c r="CQ106" i="17"/>
  <c r="CP106" i="17"/>
  <c r="CO106" i="17"/>
  <c r="CN106" i="17"/>
  <c r="CM106" i="17"/>
  <c r="CL106" i="17"/>
  <c r="CK106" i="17"/>
  <c r="CJ106" i="17"/>
  <c r="CI106" i="17"/>
  <c r="CH106" i="17"/>
  <c r="CG106" i="17"/>
  <c r="CF106" i="17"/>
  <c r="CE106" i="17"/>
  <c r="CD106" i="17"/>
  <c r="CC106" i="17"/>
  <c r="CB106" i="17"/>
  <c r="CA106" i="17"/>
  <c r="BZ106" i="17"/>
  <c r="BY106" i="17"/>
  <c r="BX106" i="17"/>
  <c r="BW106" i="17"/>
  <c r="BV106" i="17"/>
  <c r="BU106" i="17"/>
  <c r="BT106" i="17"/>
  <c r="BS106" i="17"/>
  <c r="BR106" i="17"/>
  <c r="BQ106" i="17"/>
  <c r="BP106" i="17"/>
  <c r="BO106" i="17"/>
  <c r="BN106" i="17"/>
  <c r="BM106" i="17"/>
  <c r="BL106" i="17"/>
  <c r="BK106" i="17"/>
  <c r="BJ106" i="17"/>
  <c r="BI106" i="17"/>
  <c r="BH106" i="17"/>
  <c r="BG106" i="17"/>
  <c r="BF106" i="17"/>
  <c r="BE106" i="17"/>
  <c r="BD106" i="17"/>
  <c r="BC106" i="17"/>
  <c r="BB106" i="17"/>
  <c r="BA106" i="17"/>
  <c r="AZ106" i="17"/>
  <c r="AY106" i="17"/>
  <c r="AX106" i="17"/>
  <c r="AW106" i="17"/>
  <c r="AV106" i="17"/>
  <c r="AU106" i="17"/>
  <c r="AT106" i="17"/>
  <c r="AS106" i="17"/>
  <c r="AR106" i="17"/>
  <c r="AQ106" i="17"/>
  <c r="AP106" i="17"/>
  <c r="AO106" i="17"/>
  <c r="AN106" i="17"/>
  <c r="AM106" i="17"/>
  <c r="AL106" i="17"/>
  <c r="AK106" i="17"/>
  <c r="AJ106" i="17"/>
  <c r="AI106" i="17"/>
  <c r="AH106" i="17"/>
  <c r="AG106" i="17"/>
  <c r="AF106" i="17"/>
  <c r="AE106" i="17"/>
  <c r="AD106" i="17"/>
  <c r="AC106" i="17"/>
  <c r="AB106" i="17"/>
  <c r="AA106" i="17"/>
  <c r="Z106" i="17"/>
  <c r="Y106" i="17"/>
  <c r="X106" i="17"/>
  <c r="W106" i="17"/>
  <c r="V106" i="17"/>
  <c r="U106" i="17"/>
  <c r="T106" i="17"/>
  <c r="S106" i="17"/>
  <c r="R106" i="17"/>
  <c r="Q106" i="17"/>
  <c r="P106" i="17"/>
  <c r="O106" i="17"/>
  <c r="N106" i="17"/>
  <c r="M106" i="17"/>
  <c r="L106" i="17"/>
  <c r="K106" i="17"/>
  <c r="J106" i="17"/>
  <c r="I106" i="17"/>
  <c r="H106" i="17"/>
  <c r="G106" i="17"/>
  <c r="GH105" i="17"/>
  <c r="GG105" i="17"/>
  <c r="GF105" i="17"/>
  <c r="GE105" i="17"/>
  <c r="GD105" i="17"/>
  <c r="GC105" i="17"/>
  <c r="GB105" i="17"/>
  <c r="GA105" i="17"/>
  <c r="FZ105" i="17"/>
  <c r="FY105" i="17"/>
  <c r="FX105" i="17"/>
  <c r="FW105" i="17"/>
  <c r="FV105" i="17"/>
  <c r="FU105" i="17"/>
  <c r="FT105" i="17"/>
  <c r="FS105" i="17"/>
  <c r="FR105" i="17"/>
  <c r="FQ105" i="17"/>
  <c r="FP105" i="17"/>
  <c r="FO105" i="17"/>
  <c r="FN105" i="17"/>
  <c r="FM105" i="17"/>
  <c r="FL105" i="17"/>
  <c r="FK105" i="17"/>
  <c r="FJ105" i="17"/>
  <c r="FI105" i="17"/>
  <c r="FH105" i="17"/>
  <c r="FG105" i="17"/>
  <c r="FF105" i="17"/>
  <c r="FE105" i="17"/>
  <c r="FD105" i="17"/>
  <c r="FC105" i="17"/>
  <c r="FB105" i="17"/>
  <c r="FA105" i="17"/>
  <c r="EZ105" i="17"/>
  <c r="EY105" i="17"/>
  <c r="EX105" i="17"/>
  <c r="EW105" i="17"/>
  <c r="EV105" i="17"/>
  <c r="EU105" i="17"/>
  <c r="ET105" i="17"/>
  <c r="ES105" i="17"/>
  <c r="ER105" i="17"/>
  <c r="EQ105" i="17"/>
  <c r="EP105" i="17"/>
  <c r="EO105" i="17"/>
  <c r="EN105" i="17"/>
  <c r="EM105" i="17"/>
  <c r="EL105" i="17"/>
  <c r="EK105" i="17"/>
  <c r="EJ105" i="17"/>
  <c r="EI105" i="17"/>
  <c r="EH105" i="17"/>
  <c r="EG105" i="17"/>
  <c r="EF105" i="17"/>
  <c r="EE105" i="17"/>
  <c r="ED105" i="17"/>
  <c r="EC105" i="17"/>
  <c r="EB105" i="17"/>
  <c r="EA105" i="17"/>
  <c r="DZ105" i="17"/>
  <c r="DY105" i="17"/>
  <c r="DX105" i="17"/>
  <c r="DW105" i="17"/>
  <c r="DV105" i="17"/>
  <c r="DU105" i="17"/>
  <c r="DT105" i="17"/>
  <c r="DS105" i="17"/>
  <c r="DR105" i="17"/>
  <c r="DQ105" i="17"/>
  <c r="DP105" i="17"/>
  <c r="DO105" i="17"/>
  <c r="DN105" i="17"/>
  <c r="DM105" i="17"/>
  <c r="DL105" i="17"/>
  <c r="DK105" i="17"/>
  <c r="DJ105" i="17"/>
  <c r="DI105" i="17"/>
  <c r="DH105" i="17"/>
  <c r="DG105" i="17"/>
  <c r="DF105" i="17"/>
  <c r="DE105" i="17"/>
  <c r="DD105" i="17"/>
  <c r="DC105" i="17"/>
  <c r="DB105" i="17"/>
  <c r="DA105" i="17"/>
  <c r="CZ105" i="17"/>
  <c r="CY105" i="17"/>
  <c r="CX105" i="17"/>
  <c r="CW105" i="17"/>
  <c r="CV105" i="17"/>
  <c r="CU105" i="17"/>
  <c r="CT105" i="17"/>
  <c r="CS105" i="17"/>
  <c r="CR105" i="17"/>
  <c r="CQ105" i="17"/>
  <c r="CP105" i="17"/>
  <c r="CO105" i="17"/>
  <c r="CN105" i="17"/>
  <c r="CM105" i="17"/>
  <c r="CL105" i="17"/>
  <c r="CK105" i="17"/>
  <c r="CJ105" i="17"/>
  <c r="CI105" i="17"/>
  <c r="CH105" i="17"/>
  <c r="CG105" i="17"/>
  <c r="CF105" i="17"/>
  <c r="CE105" i="17"/>
  <c r="CD105" i="17"/>
  <c r="CC105" i="17"/>
  <c r="CB105" i="17"/>
  <c r="CA105" i="17"/>
  <c r="BZ105" i="17"/>
  <c r="BY105" i="17"/>
  <c r="BX105" i="17"/>
  <c r="BW105" i="17"/>
  <c r="BV105" i="17"/>
  <c r="BU105" i="17"/>
  <c r="BT105" i="17"/>
  <c r="BS105" i="17"/>
  <c r="BR105" i="17"/>
  <c r="BQ105" i="17"/>
  <c r="BP105" i="17"/>
  <c r="BO105" i="17"/>
  <c r="BN105" i="17"/>
  <c r="BM105" i="17"/>
  <c r="BL105" i="17"/>
  <c r="BK105" i="17"/>
  <c r="BJ105" i="17"/>
  <c r="BI105" i="17"/>
  <c r="BH105" i="17"/>
  <c r="BG105" i="17"/>
  <c r="BF105" i="17"/>
  <c r="BE105" i="17"/>
  <c r="BD105" i="17"/>
  <c r="BC105" i="17"/>
  <c r="BB105" i="17"/>
  <c r="BA105" i="17"/>
  <c r="AZ105" i="17"/>
  <c r="AY105" i="17"/>
  <c r="AX105" i="17"/>
  <c r="AW105" i="17"/>
  <c r="AV105" i="17"/>
  <c r="AU105" i="17"/>
  <c r="AT105" i="17"/>
  <c r="AS105" i="17"/>
  <c r="AR105" i="17"/>
  <c r="AQ105" i="17"/>
  <c r="AP105" i="17"/>
  <c r="AO105" i="17"/>
  <c r="AN105" i="17"/>
  <c r="AM105" i="17"/>
  <c r="AL105" i="17"/>
  <c r="AK105" i="17"/>
  <c r="AJ105" i="17"/>
  <c r="AI105" i="17"/>
  <c r="AH105" i="17"/>
  <c r="AG105" i="17"/>
  <c r="AF105" i="17"/>
  <c r="AE105" i="17"/>
  <c r="AD105" i="17"/>
  <c r="AC105" i="17"/>
  <c r="AB105" i="17"/>
  <c r="AA105" i="17"/>
  <c r="Z105" i="17"/>
  <c r="Y105" i="17"/>
  <c r="X105" i="17"/>
  <c r="W105" i="17"/>
  <c r="V105" i="17"/>
  <c r="U105" i="17"/>
  <c r="T105" i="17"/>
  <c r="S105" i="17"/>
  <c r="R105" i="17"/>
  <c r="Q105" i="17"/>
  <c r="P105" i="17"/>
  <c r="O105" i="17"/>
  <c r="N105" i="17"/>
  <c r="M105" i="17"/>
  <c r="L105" i="17"/>
  <c r="K105" i="17"/>
  <c r="J105" i="17"/>
  <c r="I105" i="17"/>
  <c r="H105" i="17"/>
  <c r="G105" i="17"/>
  <c r="GH104" i="17"/>
  <c r="GG104" i="17"/>
  <c r="GF104" i="17"/>
  <c r="GE104" i="17"/>
  <c r="GD104" i="17"/>
  <c r="GC104" i="17"/>
  <c r="GB104" i="17"/>
  <c r="GA104" i="17"/>
  <c r="FZ104" i="17"/>
  <c r="FY104" i="17"/>
  <c r="FX104" i="17"/>
  <c r="FW104" i="17"/>
  <c r="FV104" i="17"/>
  <c r="FU104" i="17"/>
  <c r="FT104" i="17"/>
  <c r="FS104" i="17"/>
  <c r="FR104" i="17"/>
  <c r="FQ104" i="17"/>
  <c r="FP104" i="17"/>
  <c r="FO104" i="17"/>
  <c r="FN104" i="17"/>
  <c r="FM104" i="17"/>
  <c r="FL104" i="17"/>
  <c r="FK104" i="17"/>
  <c r="FJ104" i="17"/>
  <c r="FI104" i="17"/>
  <c r="FH104" i="17"/>
  <c r="FG104" i="17"/>
  <c r="FF104" i="17"/>
  <c r="FE104" i="17"/>
  <c r="FD104" i="17"/>
  <c r="FC104" i="17"/>
  <c r="FB104" i="17"/>
  <c r="FA104" i="17"/>
  <c r="EZ104" i="17"/>
  <c r="EY104" i="17"/>
  <c r="EX104" i="17"/>
  <c r="EW104" i="17"/>
  <c r="EV104" i="17"/>
  <c r="EU104" i="17"/>
  <c r="ET104" i="17"/>
  <c r="ES104" i="17"/>
  <c r="ER104" i="17"/>
  <c r="EQ104" i="17"/>
  <c r="EP104" i="17"/>
  <c r="EO104" i="17"/>
  <c r="EN104" i="17"/>
  <c r="EM104" i="17"/>
  <c r="EL104" i="17"/>
  <c r="EK104" i="17"/>
  <c r="EJ104" i="17"/>
  <c r="EI104" i="17"/>
  <c r="EH104" i="17"/>
  <c r="EG104" i="17"/>
  <c r="EF104" i="17"/>
  <c r="EE104" i="17"/>
  <c r="ED104" i="17"/>
  <c r="EC104" i="17"/>
  <c r="EB104" i="17"/>
  <c r="EA104" i="17"/>
  <c r="DZ104" i="17"/>
  <c r="DY104" i="17"/>
  <c r="DX104" i="17"/>
  <c r="DW104" i="17"/>
  <c r="DV104" i="17"/>
  <c r="DU104" i="17"/>
  <c r="DT104" i="17"/>
  <c r="DS104" i="17"/>
  <c r="DR104" i="17"/>
  <c r="DQ104" i="17"/>
  <c r="DP104" i="17"/>
  <c r="DO104" i="17"/>
  <c r="DN104" i="17"/>
  <c r="DM104" i="17"/>
  <c r="DL104" i="17"/>
  <c r="DK104" i="17"/>
  <c r="DJ104" i="17"/>
  <c r="DI104" i="17"/>
  <c r="DH104" i="17"/>
  <c r="DG104" i="17"/>
  <c r="DF104" i="17"/>
  <c r="DE104" i="17"/>
  <c r="DD104" i="17"/>
  <c r="DC104" i="17"/>
  <c r="DB104" i="17"/>
  <c r="DA104" i="17"/>
  <c r="CZ104" i="17"/>
  <c r="CY104" i="17"/>
  <c r="CX104" i="17"/>
  <c r="CW104" i="17"/>
  <c r="CV104" i="17"/>
  <c r="CU104" i="17"/>
  <c r="CT104" i="17"/>
  <c r="CS104" i="17"/>
  <c r="CR104" i="17"/>
  <c r="CQ104" i="17"/>
  <c r="CP104" i="17"/>
  <c r="CO104" i="17"/>
  <c r="CN104" i="17"/>
  <c r="CM104" i="17"/>
  <c r="CL104" i="17"/>
  <c r="CK104" i="17"/>
  <c r="CJ104" i="17"/>
  <c r="CI104" i="17"/>
  <c r="CH104" i="17"/>
  <c r="CG104" i="17"/>
  <c r="CF104" i="17"/>
  <c r="CE104" i="17"/>
  <c r="CD104" i="17"/>
  <c r="CC104" i="17"/>
  <c r="CB104" i="17"/>
  <c r="CA104" i="17"/>
  <c r="BZ104" i="17"/>
  <c r="BY104" i="17"/>
  <c r="BX104" i="17"/>
  <c r="BW104" i="17"/>
  <c r="BV104" i="17"/>
  <c r="BU104" i="17"/>
  <c r="BT104" i="17"/>
  <c r="BS104" i="17"/>
  <c r="BR104" i="17"/>
  <c r="BQ104" i="17"/>
  <c r="BP104" i="17"/>
  <c r="BO104" i="17"/>
  <c r="BN104" i="17"/>
  <c r="BM104" i="17"/>
  <c r="BL104" i="17"/>
  <c r="BK104" i="17"/>
  <c r="BJ104" i="17"/>
  <c r="BI104" i="17"/>
  <c r="BH104" i="17"/>
  <c r="BG104" i="17"/>
  <c r="BF104" i="17"/>
  <c r="BE104" i="17"/>
  <c r="BD104" i="17"/>
  <c r="BC104" i="17"/>
  <c r="BB104" i="17"/>
  <c r="BA104" i="17"/>
  <c r="AZ104" i="17"/>
  <c r="AY104" i="17"/>
  <c r="AX104" i="17"/>
  <c r="AW104" i="17"/>
  <c r="AV104" i="17"/>
  <c r="AU104" i="17"/>
  <c r="AT104" i="17"/>
  <c r="AS104" i="17"/>
  <c r="AR104" i="17"/>
  <c r="AQ104" i="17"/>
  <c r="AP104" i="17"/>
  <c r="AO104" i="17"/>
  <c r="AN104" i="17"/>
  <c r="AM104" i="17"/>
  <c r="AL104" i="17"/>
  <c r="AK104" i="17"/>
  <c r="AJ104" i="17"/>
  <c r="AI104" i="17"/>
  <c r="AH104" i="17"/>
  <c r="AG104" i="17"/>
  <c r="AF104" i="17"/>
  <c r="AE104" i="17"/>
  <c r="AD104" i="17"/>
  <c r="AC104" i="17"/>
  <c r="AB104" i="17"/>
  <c r="AA104" i="17"/>
  <c r="Z104" i="17"/>
  <c r="Y104" i="17"/>
  <c r="X104" i="17"/>
  <c r="W104" i="17"/>
  <c r="V104" i="17"/>
  <c r="U104" i="17"/>
  <c r="T104" i="17"/>
  <c r="S104" i="17"/>
  <c r="R104" i="17"/>
  <c r="Q104" i="17"/>
  <c r="P104" i="17"/>
  <c r="O104" i="17"/>
  <c r="N104" i="17"/>
  <c r="M104" i="17"/>
  <c r="L104" i="17"/>
  <c r="K104" i="17"/>
  <c r="J104" i="17"/>
  <c r="I104" i="17"/>
  <c r="H104" i="17"/>
  <c r="G104" i="17"/>
  <c r="GH103" i="17"/>
  <c r="GG103" i="17"/>
  <c r="GF103" i="17"/>
  <c r="GE103" i="17"/>
  <c r="GD103" i="17"/>
  <c r="GC103" i="17"/>
  <c r="GB103" i="17"/>
  <c r="GA103" i="17"/>
  <c r="FZ103" i="17"/>
  <c r="FY103" i="17"/>
  <c r="FX103" i="17"/>
  <c r="FW103" i="17"/>
  <c r="FV103" i="17"/>
  <c r="FU103" i="17"/>
  <c r="FT103" i="17"/>
  <c r="FS103" i="17"/>
  <c r="FR103" i="17"/>
  <c r="FQ103" i="17"/>
  <c r="FP103" i="17"/>
  <c r="FO103" i="17"/>
  <c r="FN103" i="17"/>
  <c r="FM103" i="17"/>
  <c r="FL103" i="17"/>
  <c r="FK103" i="17"/>
  <c r="FJ103" i="17"/>
  <c r="FI103" i="17"/>
  <c r="FH103" i="17"/>
  <c r="FG103" i="17"/>
  <c r="FF103" i="17"/>
  <c r="FE103" i="17"/>
  <c r="FD103" i="17"/>
  <c r="FC103" i="17"/>
  <c r="FB103" i="17"/>
  <c r="FA103" i="17"/>
  <c r="EZ103" i="17"/>
  <c r="EY103" i="17"/>
  <c r="EX103" i="17"/>
  <c r="EW103" i="17"/>
  <c r="EV103" i="17"/>
  <c r="EU103" i="17"/>
  <c r="ET103" i="17"/>
  <c r="ES103" i="17"/>
  <c r="ER103" i="17"/>
  <c r="EQ103" i="17"/>
  <c r="EP103" i="17"/>
  <c r="EO103" i="17"/>
  <c r="EN103" i="17"/>
  <c r="EM103" i="17"/>
  <c r="EL103" i="17"/>
  <c r="EK103" i="17"/>
  <c r="EJ103" i="17"/>
  <c r="EI103" i="17"/>
  <c r="EH103" i="17"/>
  <c r="EG103" i="17"/>
  <c r="EF103" i="17"/>
  <c r="EE103" i="17"/>
  <c r="ED103" i="17"/>
  <c r="EC103" i="17"/>
  <c r="EB103" i="17"/>
  <c r="EA103" i="17"/>
  <c r="DZ103" i="17"/>
  <c r="DY103" i="17"/>
  <c r="DX103" i="17"/>
  <c r="DW103" i="17"/>
  <c r="DV103" i="17"/>
  <c r="DU103" i="17"/>
  <c r="DT103" i="17"/>
  <c r="DS103" i="17"/>
  <c r="DR103" i="17"/>
  <c r="DQ103" i="17"/>
  <c r="DP103" i="17"/>
  <c r="DO103" i="17"/>
  <c r="DN103" i="17"/>
  <c r="DM103" i="17"/>
  <c r="DL103" i="17"/>
  <c r="DK103" i="17"/>
  <c r="DJ103" i="17"/>
  <c r="DI103" i="17"/>
  <c r="DH103" i="17"/>
  <c r="DG103" i="17"/>
  <c r="DF103" i="17"/>
  <c r="DE103" i="17"/>
  <c r="DD103" i="17"/>
  <c r="DC103" i="17"/>
  <c r="DB103" i="17"/>
  <c r="DA103" i="17"/>
  <c r="CZ103" i="17"/>
  <c r="CY103" i="17"/>
  <c r="CX103" i="17"/>
  <c r="CW103" i="17"/>
  <c r="CV103" i="17"/>
  <c r="CU103" i="17"/>
  <c r="CT103" i="17"/>
  <c r="CS103" i="17"/>
  <c r="CR103" i="17"/>
  <c r="CQ103" i="17"/>
  <c r="CP103" i="17"/>
  <c r="CO103" i="17"/>
  <c r="CN103" i="17"/>
  <c r="CM103" i="17"/>
  <c r="CL103" i="17"/>
  <c r="CK103" i="17"/>
  <c r="CJ103" i="17"/>
  <c r="CI103" i="17"/>
  <c r="CH103" i="17"/>
  <c r="CG103" i="17"/>
  <c r="CF103" i="17"/>
  <c r="CE103" i="17"/>
  <c r="CD103" i="17"/>
  <c r="CC103" i="17"/>
  <c r="CB103" i="17"/>
  <c r="CA103" i="17"/>
  <c r="BZ103" i="17"/>
  <c r="BY103" i="17"/>
  <c r="BX103" i="17"/>
  <c r="BW103" i="17"/>
  <c r="BV103" i="17"/>
  <c r="BU103" i="17"/>
  <c r="BT103" i="17"/>
  <c r="BS103" i="17"/>
  <c r="BR103" i="17"/>
  <c r="BQ103" i="17"/>
  <c r="BP103" i="17"/>
  <c r="BO103" i="17"/>
  <c r="BN103" i="17"/>
  <c r="BM103" i="17"/>
  <c r="BL103" i="17"/>
  <c r="BK103" i="17"/>
  <c r="BJ103" i="17"/>
  <c r="BI103" i="17"/>
  <c r="BH103" i="17"/>
  <c r="BG103" i="17"/>
  <c r="BF103" i="17"/>
  <c r="BE103" i="17"/>
  <c r="BD103" i="17"/>
  <c r="BC103" i="17"/>
  <c r="BB103" i="17"/>
  <c r="BA103" i="17"/>
  <c r="AZ103" i="17"/>
  <c r="AY103" i="17"/>
  <c r="AX103" i="17"/>
  <c r="AW103" i="17"/>
  <c r="AV103" i="17"/>
  <c r="AU103" i="17"/>
  <c r="AT103" i="17"/>
  <c r="AS103" i="17"/>
  <c r="AR103" i="17"/>
  <c r="AQ103" i="17"/>
  <c r="AP103" i="17"/>
  <c r="AO103" i="17"/>
  <c r="AN103" i="17"/>
  <c r="AM103" i="17"/>
  <c r="AL103" i="17"/>
  <c r="AK103" i="17"/>
  <c r="AJ103" i="17"/>
  <c r="AI103" i="17"/>
  <c r="AH103" i="17"/>
  <c r="AG103" i="17"/>
  <c r="AF103" i="17"/>
  <c r="AE103" i="17"/>
  <c r="AD103" i="17"/>
  <c r="AC103" i="17"/>
  <c r="AB103" i="17"/>
  <c r="AA103" i="17"/>
  <c r="Z103" i="17"/>
  <c r="Y103" i="17"/>
  <c r="X103" i="17"/>
  <c r="W103" i="17"/>
  <c r="V103" i="17"/>
  <c r="U103" i="17"/>
  <c r="T103" i="17"/>
  <c r="S103" i="17"/>
  <c r="R103" i="17"/>
  <c r="Q103" i="17"/>
  <c r="P103" i="17"/>
  <c r="O103" i="17"/>
  <c r="N103" i="17"/>
  <c r="M103" i="17"/>
  <c r="L103" i="17"/>
  <c r="K103" i="17"/>
  <c r="J103" i="17"/>
  <c r="I103" i="17"/>
  <c r="H103" i="17"/>
  <c r="G103" i="17"/>
  <c r="GH102" i="17"/>
  <c r="GG102" i="17"/>
  <c r="GF102" i="17"/>
  <c r="GE102" i="17"/>
  <c r="GD102" i="17"/>
  <c r="GC102" i="17"/>
  <c r="GB102" i="17"/>
  <c r="GA102" i="17"/>
  <c r="FZ102" i="17"/>
  <c r="FY102" i="17"/>
  <c r="FX102" i="17"/>
  <c r="FW102" i="17"/>
  <c r="FV102" i="17"/>
  <c r="FU102" i="17"/>
  <c r="FT102" i="17"/>
  <c r="FS102" i="17"/>
  <c r="FR102" i="17"/>
  <c r="FQ102" i="17"/>
  <c r="FP102" i="17"/>
  <c r="FO102" i="17"/>
  <c r="FN102" i="17"/>
  <c r="FM102" i="17"/>
  <c r="FL102" i="17"/>
  <c r="FK102" i="17"/>
  <c r="FJ102" i="17"/>
  <c r="FI102" i="17"/>
  <c r="FH102" i="17"/>
  <c r="FG102" i="17"/>
  <c r="FF102" i="17"/>
  <c r="FE102" i="17"/>
  <c r="FD102" i="17"/>
  <c r="FC102" i="17"/>
  <c r="FB102" i="17"/>
  <c r="FA102" i="17"/>
  <c r="EZ102" i="17"/>
  <c r="EY102" i="17"/>
  <c r="EX102" i="17"/>
  <c r="EW102" i="17"/>
  <c r="EV102" i="17"/>
  <c r="EU102" i="17"/>
  <c r="ET102" i="17"/>
  <c r="ES102" i="17"/>
  <c r="ER102" i="17"/>
  <c r="EQ102" i="17"/>
  <c r="EP102" i="17"/>
  <c r="EO102" i="17"/>
  <c r="EN102" i="17"/>
  <c r="EM102" i="17"/>
  <c r="EL102" i="17"/>
  <c r="EK102" i="17"/>
  <c r="EJ102" i="17"/>
  <c r="EI102" i="17"/>
  <c r="EH102" i="17"/>
  <c r="EG102" i="17"/>
  <c r="EF102" i="17"/>
  <c r="EE102" i="17"/>
  <c r="ED102" i="17"/>
  <c r="EC102" i="17"/>
  <c r="EB102" i="17"/>
  <c r="EA102" i="17"/>
  <c r="DZ102" i="17"/>
  <c r="DY102" i="17"/>
  <c r="DX102" i="17"/>
  <c r="DW102" i="17"/>
  <c r="DV102" i="17"/>
  <c r="DU102" i="17"/>
  <c r="DT102" i="17"/>
  <c r="DS102" i="17"/>
  <c r="DR102" i="17"/>
  <c r="DQ102" i="17"/>
  <c r="DP102" i="17"/>
  <c r="DO102" i="17"/>
  <c r="DN102" i="17"/>
  <c r="DM102" i="17"/>
  <c r="DL102" i="17"/>
  <c r="DK102" i="17"/>
  <c r="DJ102" i="17"/>
  <c r="DI102" i="17"/>
  <c r="DH102" i="17"/>
  <c r="DG102" i="17"/>
  <c r="DF102" i="17"/>
  <c r="DE102" i="17"/>
  <c r="DD102" i="17"/>
  <c r="DC102" i="17"/>
  <c r="DB102" i="17"/>
  <c r="DA102" i="17"/>
  <c r="CZ102" i="17"/>
  <c r="CY102" i="17"/>
  <c r="CX102" i="17"/>
  <c r="CW102" i="17"/>
  <c r="CV102" i="17"/>
  <c r="CU102" i="17"/>
  <c r="CT102" i="17"/>
  <c r="CS102" i="17"/>
  <c r="CR102" i="17"/>
  <c r="CQ102" i="17"/>
  <c r="CP102" i="17"/>
  <c r="CO102" i="17"/>
  <c r="CN102" i="17"/>
  <c r="CM102" i="17"/>
  <c r="CL102" i="17"/>
  <c r="CK102" i="17"/>
  <c r="CJ102" i="17"/>
  <c r="CI102" i="17"/>
  <c r="CH102" i="17"/>
  <c r="CG102" i="17"/>
  <c r="CF102" i="17"/>
  <c r="CE102" i="17"/>
  <c r="CD102" i="17"/>
  <c r="CC102" i="17"/>
  <c r="CB102" i="17"/>
  <c r="CA102" i="17"/>
  <c r="BZ102" i="17"/>
  <c r="BY102" i="17"/>
  <c r="BX102" i="17"/>
  <c r="BW102" i="17"/>
  <c r="BV102" i="17"/>
  <c r="BU102" i="17"/>
  <c r="BT102" i="17"/>
  <c r="BS102" i="17"/>
  <c r="BR102" i="17"/>
  <c r="BQ102" i="17"/>
  <c r="BP102" i="17"/>
  <c r="BO102" i="17"/>
  <c r="BN102" i="17"/>
  <c r="BM102" i="17"/>
  <c r="BL102" i="17"/>
  <c r="BK102" i="17"/>
  <c r="BJ102" i="17"/>
  <c r="BI102" i="17"/>
  <c r="BH102" i="17"/>
  <c r="BG102" i="17"/>
  <c r="BF102" i="17"/>
  <c r="BE102" i="17"/>
  <c r="BD102" i="17"/>
  <c r="BC102" i="17"/>
  <c r="BB102" i="17"/>
  <c r="BA102" i="17"/>
  <c r="AZ102" i="17"/>
  <c r="AY102" i="17"/>
  <c r="AX102" i="17"/>
  <c r="AW102" i="17"/>
  <c r="AV102" i="17"/>
  <c r="AU102" i="17"/>
  <c r="AT102" i="17"/>
  <c r="AS102" i="17"/>
  <c r="AR102" i="17"/>
  <c r="AQ102" i="17"/>
  <c r="AP102" i="17"/>
  <c r="AO102" i="17"/>
  <c r="AN102" i="17"/>
  <c r="AM102" i="17"/>
  <c r="AL102" i="17"/>
  <c r="AK102" i="17"/>
  <c r="AJ102" i="17"/>
  <c r="AI102" i="17"/>
  <c r="AH102" i="17"/>
  <c r="AG102" i="17"/>
  <c r="AF102" i="17"/>
  <c r="AE102" i="17"/>
  <c r="AD102" i="17"/>
  <c r="AC102" i="17"/>
  <c r="AB102" i="17"/>
  <c r="AA102" i="17"/>
  <c r="Z102" i="17"/>
  <c r="Y102" i="17"/>
  <c r="X102" i="17"/>
  <c r="W102" i="17"/>
  <c r="V102" i="17"/>
  <c r="U102" i="17"/>
  <c r="T102" i="17"/>
  <c r="S102" i="17"/>
  <c r="R102" i="17"/>
  <c r="Q102" i="17"/>
  <c r="P102" i="17"/>
  <c r="O102" i="17"/>
  <c r="N102" i="17"/>
  <c r="M102" i="17"/>
  <c r="L102" i="17"/>
  <c r="K102" i="17"/>
  <c r="J102" i="17"/>
  <c r="I102" i="17"/>
  <c r="H102" i="17"/>
  <c r="G102" i="17"/>
  <c r="GH101" i="17"/>
  <c r="GG101" i="17"/>
  <c r="GF101" i="17"/>
  <c r="GE101" i="17"/>
  <c r="GD101" i="17"/>
  <c r="GC101" i="17"/>
  <c r="GB101" i="17"/>
  <c r="GA101" i="17"/>
  <c r="FZ101" i="17"/>
  <c r="FY101" i="17"/>
  <c r="FX101" i="17"/>
  <c r="FW101" i="17"/>
  <c r="FV101" i="17"/>
  <c r="FU101" i="17"/>
  <c r="FT101" i="17"/>
  <c r="FS101" i="17"/>
  <c r="FR101" i="17"/>
  <c r="FQ101" i="17"/>
  <c r="FP101" i="17"/>
  <c r="FO101" i="17"/>
  <c r="FN101" i="17"/>
  <c r="FM101" i="17"/>
  <c r="FL101" i="17"/>
  <c r="FK101" i="17"/>
  <c r="FJ101" i="17"/>
  <c r="FI101" i="17"/>
  <c r="FH101" i="17"/>
  <c r="FG101" i="17"/>
  <c r="FF101" i="17"/>
  <c r="FE101" i="17"/>
  <c r="FD101" i="17"/>
  <c r="FC101" i="17"/>
  <c r="FB101" i="17"/>
  <c r="FA101" i="17"/>
  <c r="EZ101" i="17"/>
  <c r="EY101" i="17"/>
  <c r="EX101" i="17"/>
  <c r="EW101" i="17"/>
  <c r="EV101" i="17"/>
  <c r="EU101" i="17"/>
  <c r="ET101" i="17"/>
  <c r="ES101" i="17"/>
  <c r="ER101" i="17"/>
  <c r="EQ101" i="17"/>
  <c r="EP101" i="17"/>
  <c r="EO101" i="17"/>
  <c r="EN101" i="17"/>
  <c r="EM101" i="17"/>
  <c r="EL101" i="17"/>
  <c r="EK101" i="17"/>
  <c r="EJ101" i="17"/>
  <c r="EI101" i="17"/>
  <c r="EH101" i="17"/>
  <c r="EG101" i="17"/>
  <c r="EF101" i="17"/>
  <c r="EE101" i="17"/>
  <c r="ED101" i="17"/>
  <c r="EC101" i="17"/>
  <c r="EB101" i="17"/>
  <c r="EA101" i="17"/>
  <c r="DZ101" i="17"/>
  <c r="DY101" i="17"/>
  <c r="DX101" i="17"/>
  <c r="DW101" i="17"/>
  <c r="DV101" i="17"/>
  <c r="DU101" i="17"/>
  <c r="DT101" i="17"/>
  <c r="DS101" i="17"/>
  <c r="DR101" i="17"/>
  <c r="DQ101" i="17"/>
  <c r="DP101" i="17"/>
  <c r="DO101" i="17"/>
  <c r="DN101" i="17"/>
  <c r="DM101" i="17"/>
  <c r="DL101" i="17"/>
  <c r="DK101" i="17"/>
  <c r="DJ101" i="17"/>
  <c r="DI101" i="17"/>
  <c r="DH101" i="17"/>
  <c r="DG101" i="17"/>
  <c r="DF101" i="17"/>
  <c r="DE101" i="17"/>
  <c r="DD101" i="17"/>
  <c r="DC101" i="17"/>
  <c r="DB101" i="17"/>
  <c r="DA101" i="17"/>
  <c r="CZ101" i="17"/>
  <c r="CY101" i="17"/>
  <c r="CX101" i="17"/>
  <c r="CW101" i="17"/>
  <c r="CV101" i="17"/>
  <c r="CU101" i="17"/>
  <c r="CT101" i="17"/>
  <c r="CS101" i="17"/>
  <c r="CR101" i="17"/>
  <c r="CQ101" i="17"/>
  <c r="CP101" i="17"/>
  <c r="CO101" i="17"/>
  <c r="CN101" i="17"/>
  <c r="CM101" i="17"/>
  <c r="CL101" i="17"/>
  <c r="CK101" i="17"/>
  <c r="CJ101" i="17"/>
  <c r="CI101" i="17"/>
  <c r="CH101" i="17"/>
  <c r="CG101" i="17"/>
  <c r="CF101" i="17"/>
  <c r="CE101" i="17"/>
  <c r="CD101" i="17"/>
  <c r="CC101" i="17"/>
  <c r="CB101" i="17"/>
  <c r="CA101" i="17"/>
  <c r="BZ101" i="17"/>
  <c r="BY101" i="17"/>
  <c r="BX101" i="17"/>
  <c r="BW101" i="17"/>
  <c r="BV101" i="17"/>
  <c r="BU101" i="17"/>
  <c r="BT101" i="17"/>
  <c r="BS101" i="17"/>
  <c r="BR101" i="17"/>
  <c r="BQ101" i="17"/>
  <c r="BP101" i="17"/>
  <c r="BO101" i="17"/>
  <c r="BN101" i="17"/>
  <c r="BM101" i="17"/>
  <c r="BL101" i="17"/>
  <c r="BK101" i="17"/>
  <c r="BJ101" i="17"/>
  <c r="BI101" i="17"/>
  <c r="BH101" i="17"/>
  <c r="BG101" i="17"/>
  <c r="BF101" i="17"/>
  <c r="BE101" i="17"/>
  <c r="BD101" i="17"/>
  <c r="BC101" i="17"/>
  <c r="BB101" i="17"/>
  <c r="BA101" i="17"/>
  <c r="AZ101" i="17"/>
  <c r="AY101" i="17"/>
  <c r="AX101" i="17"/>
  <c r="AW101" i="17"/>
  <c r="AV101" i="17"/>
  <c r="AU101" i="17"/>
  <c r="AT101" i="17"/>
  <c r="AS101" i="17"/>
  <c r="AR101" i="17"/>
  <c r="AQ101" i="17"/>
  <c r="AP101" i="17"/>
  <c r="AO101" i="17"/>
  <c r="AN101" i="17"/>
  <c r="AM101" i="17"/>
  <c r="AL101" i="17"/>
  <c r="AK101" i="17"/>
  <c r="AJ101" i="17"/>
  <c r="AI101" i="17"/>
  <c r="AH101" i="17"/>
  <c r="AG101" i="17"/>
  <c r="AF101" i="17"/>
  <c r="AE101" i="17"/>
  <c r="AD101" i="17"/>
  <c r="AC101" i="17"/>
  <c r="AB101" i="17"/>
  <c r="AA101" i="17"/>
  <c r="Z101" i="17"/>
  <c r="Y101" i="17"/>
  <c r="X101" i="17"/>
  <c r="W101" i="17"/>
  <c r="V101" i="17"/>
  <c r="U101" i="17"/>
  <c r="T101" i="17"/>
  <c r="S101" i="17"/>
  <c r="R101" i="17"/>
  <c r="Q101" i="17"/>
  <c r="P101" i="17"/>
  <c r="O101" i="17"/>
  <c r="N101" i="17"/>
  <c r="M101" i="17"/>
  <c r="L101" i="17"/>
  <c r="K101" i="17"/>
  <c r="J101" i="17"/>
  <c r="I101" i="17"/>
  <c r="H101" i="17"/>
  <c r="G101" i="17"/>
  <c r="GH100" i="17"/>
  <c r="GG100" i="17"/>
  <c r="GF100" i="17"/>
  <c r="GE100" i="17"/>
  <c r="GD100" i="17"/>
  <c r="GC100" i="17"/>
  <c r="GB100" i="17"/>
  <c r="GA100" i="17"/>
  <c r="FZ100" i="17"/>
  <c r="FY100" i="17"/>
  <c r="FX100" i="17"/>
  <c r="FW100" i="17"/>
  <c r="FV100" i="17"/>
  <c r="FU100" i="17"/>
  <c r="FT100" i="17"/>
  <c r="FS100" i="17"/>
  <c r="FR100" i="17"/>
  <c r="FQ100" i="17"/>
  <c r="FP100" i="17"/>
  <c r="FO100" i="17"/>
  <c r="FN100" i="17"/>
  <c r="FM100" i="17"/>
  <c r="FL100" i="17"/>
  <c r="FK100" i="17"/>
  <c r="FJ100" i="17"/>
  <c r="FI100" i="17"/>
  <c r="FH100" i="17"/>
  <c r="FG100" i="17"/>
  <c r="FF100" i="17"/>
  <c r="FE100" i="17"/>
  <c r="FD100" i="17"/>
  <c r="FC100" i="17"/>
  <c r="FB100" i="17"/>
  <c r="FA100" i="17"/>
  <c r="EZ100" i="17"/>
  <c r="EY100" i="17"/>
  <c r="EX100" i="17"/>
  <c r="EW100" i="17"/>
  <c r="EV100" i="17"/>
  <c r="EU100" i="17"/>
  <c r="ET100" i="17"/>
  <c r="ES100" i="17"/>
  <c r="ER100" i="17"/>
  <c r="EQ100" i="17"/>
  <c r="EP100" i="17"/>
  <c r="EO100" i="17"/>
  <c r="EN100" i="17"/>
  <c r="EM100" i="17"/>
  <c r="EL100" i="17"/>
  <c r="EK100" i="17"/>
  <c r="EJ100" i="17"/>
  <c r="EI100" i="17"/>
  <c r="EH100" i="17"/>
  <c r="EG100" i="17"/>
  <c r="EF100" i="17"/>
  <c r="EE100" i="17"/>
  <c r="ED100" i="17"/>
  <c r="EC100" i="17"/>
  <c r="EB100" i="17"/>
  <c r="EA100" i="17"/>
  <c r="DZ100" i="17"/>
  <c r="DY100" i="17"/>
  <c r="DX100" i="17"/>
  <c r="DW100" i="17"/>
  <c r="DV100" i="17"/>
  <c r="DU100" i="17"/>
  <c r="DT100" i="17"/>
  <c r="DS100" i="17"/>
  <c r="DR100" i="17"/>
  <c r="DQ100" i="17"/>
  <c r="DP100" i="17"/>
  <c r="DO100" i="17"/>
  <c r="DN100" i="17"/>
  <c r="DM100" i="17"/>
  <c r="DL100" i="17"/>
  <c r="DK100" i="17"/>
  <c r="DJ100" i="17"/>
  <c r="DI100" i="17"/>
  <c r="DH100" i="17"/>
  <c r="DG100" i="17"/>
  <c r="DF100" i="17"/>
  <c r="DE100" i="17"/>
  <c r="DD100" i="17"/>
  <c r="DC100" i="17"/>
  <c r="DB100" i="17"/>
  <c r="DA100" i="17"/>
  <c r="CZ100" i="17"/>
  <c r="CY100" i="17"/>
  <c r="CX100" i="17"/>
  <c r="CW100" i="17"/>
  <c r="CV100" i="17"/>
  <c r="CU100" i="17"/>
  <c r="CT100" i="17"/>
  <c r="CS100" i="17"/>
  <c r="CR100" i="17"/>
  <c r="CQ100" i="17"/>
  <c r="CP100" i="17"/>
  <c r="CO100" i="17"/>
  <c r="CN100" i="17"/>
  <c r="CM100" i="17"/>
  <c r="CL100" i="17"/>
  <c r="CK100" i="17"/>
  <c r="CJ100" i="17"/>
  <c r="CI100" i="17"/>
  <c r="CH100" i="17"/>
  <c r="CG100" i="17"/>
  <c r="CF100" i="17"/>
  <c r="CE100" i="17"/>
  <c r="CD100" i="17"/>
  <c r="CC100" i="17"/>
  <c r="CB100" i="17"/>
  <c r="CA100" i="17"/>
  <c r="BZ100" i="17"/>
  <c r="BY100" i="17"/>
  <c r="BX100" i="17"/>
  <c r="BW100" i="17"/>
  <c r="BV100" i="17"/>
  <c r="BU100" i="17"/>
  <c r="BT100" i="17"/>
  <c r="BS100" i="17"/>
  <c r="BR100" i="17"/>
  <c r="BQ100" i="17"/>
  <c r="BP100" i="17"/>
  <c r="BO100" i="17"/>
  <c r="BN100" i="17"/>
  <c r="BM100" i="17"/>
  <c r="BL100" i="17"/>
  <c r="BK100" i="17"/>
  <c r="BJ100" i="17"/>
  <c r="BI100" i="17"/>
  <c r="BH100" i="17"/>
  <c r="BG100" i="17"/>
  <c r="BF100" i="17"/>
  <c r="BE100" i="17"/>
  <c r="BD100" i="17"/>
  <c r="BC100" i="17"/>
  <c r="BB100" i="17"/>
  <c r="BA100" i="17"/>
  <c r="AZ100" i="17"/>
  <c r="AY100" i="17"/>
  <c r="AX100" i="17"/>
  <c r="AW100" i="17"/>
  <c r="AV100" i="17"/>
  <c r="AU100" i="17"/>
  <c r="AT100" i="17"/>
  <c r="AS100" i="17"/>
  <c r="AR100" i="17"/>
  <c r="AQ100" i="17"/>
  <c r="AP100" i="17"/>
  <c r="AO100" i="17"/>
  <c r="AN100" i="17"/>
  <c r="AM100" i="17"/>
  <c r="AL100" i="17"/>
  <c r="AK100" i="17"/>
  <c r="AJ100" i="17"/>
  <c r="AI100" i="17"/>
  <c r="AH100" i="17"/>
  <c r="AG100" i="17"/>
  <c r="AF100" i="17"/>
  <c r="AE100" i="17"/>
  <c r="AD100" i="17"/>
  <c r="AC100" i="17"/>
  <c r="AB100" i="17"/>
  <c r="AA100" i="17"/>
  <c r="Z100" i="17"/>
  <c r="Y100" i="17"/>
  <c r="X100" i="17"/>
  <c r="W100" i="17"/>
  <c r="V100" i="17"/>
  <c r="U100" i="17"/>
  <c r="T100" i="17"/>
  <c r="S100" i="17"/>
  <c r="R100" i="17"/>
  <c r="Q100" i="17"/>
  <c r="P100" i="17"/>
  <c r="O100" i="17"/>
  <c r="N100" i="17"/>
  <c r="M100" i="17"/>
  <c r="L100" i="17"/>
  <c r="K100" i="17"/>
  <c r="J100" i="17"/>
  <c r="I100" i="17"/>
  <c r="H100" i="17"/>
  <c r="G100" i="17"/>
  <c r="GH99" i="17"/>
  <c r="GG99" i="17"/>
  <c r="GF99" i="17"/>
  <c r="GE99" i="17"/>
  <c r="GD99" i="17"/>
  <c r="GC99" i="17"/>
  <c r="GB99" i="17"/>
  <c r="GA99" i="17"/>
  <c r="FZ99" i="17"/>
  <c r="FY99" i="17"/>
  <c r="FX99" i="17"/>
  <c r="FW99" i="17"/>
  <c r="FV99" i="17"/>
  <c r="FU99" i="17"/>
  <c r="FT99" i="17"/>
  <c r="FS99" i="17"/>
  <c r="FR99" i="17"/>
  <c r="FQ99" i="17"/>
  <c r="FP99" i="17"/>
  <c r="FO99" i="17"/>
  <c r="FN99" i="17"/>
  <c r="FM99" i="17"/>
  <c r="FL99" i="17"/>
  <c r="FK99" i="17"/>
  <c r="FJ99" i="17"/>
  <c r="FI99" i="17"/>
  <c r="FH99" i="17"/>
  <c r="FG99" i="17"/>
  <c r="FF99" i="17"/>
  <c r="FE99" i="17"/>
  <c r="FD99" i="17"/>
  <c r="FC99" i="17"/>
  <c r="FB99" i="17"/>
  <c r="FA99" i="17"/>
  <c r="EZ99" i="17"/>
  <c r="EY99" i="17"/>
  <c r="EX99" i="17"/>
  <c r="EW99" i="17"/>
  <c r="EV99" i="17"/>
  <c r="EU99" i="17"/>
  <c r="ET99" i="17"/>
  <c r="ES99" i="17"/>
  <c r="ER99" i="17"/>
  <c r="EQ99" i="17"/>
  <c r="EP99" i="17"/>
  <c r="EO99" i="17"/>
  <c r="EN99" i="17"/>
  <c r="EM99" i="17"/>
  <c r="EL99" i="17"/>
  <c r="EK99" i="17"/>
  <c r="EJ99" i="17"/>
  <c r="EI99" i="17"/>
  <c r="EH99" i="17"/>
  <c r="EG99" i="17"/>
  <c r="EF99" i="17"/>
  <c r="EE99" i="17"/>
  <c r="ED99" i="17"/>
  <c r="EC99" i="17"/>
  <c r="EB99" i="17"/>
  <c r="EA99" i="17"/>
  <c r="DZ99" i="17"/>
  <c r="DY99" i="17"/>
  <c r="DX99" i="17"/>
  <c r="DW99" i="17"/>
  <c r="DV99" i="17"/>
  <c r="DU99" i="17"/>
  <c r="DT99" i="17"/>
  <c r="DS99" i="17"/>
  <c r="DR99" i="17"/>
  <c r="DQ99" i="17"/>
  <c r="DP99" i="17"/>
  <c r="DO99" i="17"/>
  <c r="DN99" i="17"/>
  <c r="DM99" i="17"/>
  <c r="DL99" i="17"/>
  <c r="DK99" i="17"/>
  <c r="DJ99" i="17"/>
  <c r="DI99" i="17"/>
  <c r="DH99" i="17"/>
  <c r="DG99" i="17"/>
  <c r="DF99" i="17"/>
  <c r="DE99" i="17"/>
  <c r="DD99" i="17"/>
  <c r="DC99" i="17"/>
  <c r="DB99" i="17"/>
  <c r="DA99" i="17"/>
  <c r="CZ99" i="17"/>
  <c r="CY99" i="17"/>
  <c r="CX99" i="17"/>
  <c r="CW99" i="17"/>
  <c r="CV99" i="17"/>
  <c r="CU99" i="17"/>
  <c r="CT99" i="17"/>
  <c r="CS99" i="17"/>
  <c r="CR99" i="17"/>
  <c r="CQ99" i="17"/>
  <c r="CP99" i="17"/>
  <c r="CO99" i="17"/>
  <c r="CN99" i="17"/>
  <c r="CM99" i="17"/>
  <c r="CL99" i="17"/>
  <c r="CK99" i="17"/>
  <c r="CJ99" i="17"/>
  <c r="CI99" i="17"/>
  <c r="CH99" i="17"/>
  <c r="CG99" i="17"/>
  <c r="CF99" i="17"/>
  <c r="CE99" i="17"/>
  <c r="CD99" i="17"/>
  <c r="CC99" i="17"/>
  <c r="CB99" i="17"/>
  <c r="CA99" i="17"/>
  <c r="BZ99" i="17"/>
  <c r="BY99" i="17"/>
  <c r="BX99" i="17"/>
  <c r="BW99" i="17"/>
  <c r="BV99" i="17"/>
  <c r="BU99" i="17"/>
  <c r="BT99" i="17"/>
  <c r="BS99" i="17"/>
  <c r="BR99" i="17"/>
  <c r="BQ99" i="17"/>
  <c r="BP99" i="17"/>
  <c r="BO99" i="17"/>
  <c r="BN99" i="17"/>
  <c r="BM99" i="17"/>
  <c r="BL99" i="17"/>
  <c r="BK99" i="17"/>
  <c r="BJ99" i="17"/>
  <c r="BI99" i="17"/>
  <c r="BH99" i="17"/>
  <c r="BG99" i="17"/>
  <c r="BF99" i="17"/>
  <c r="BE99" i="17"/>
  <c r="BD99" i="17"/>
  <c r="BC99" i="17"/>
  <c r="BB99" i="17"/>
  <c r="BA99" i="17"/>
  <c r="AZ99" i="17"/>
  <c r="AY99" i="17"/>
  <c r="AX99" i="17"/>
  <c r="AW99" i="17"/>
  <c r="AV99" i="17"/>
  <c r="AU99" i="17"/>
  <c r="AT99" i="17"/>
  <c r="AS99" i="17"/>
  <c r="AR99" i="17"/>
  <c r="AQ99" i="17"/>
  <c r="AP99" i="17"/>
  <c r="AO99" i="17"/>
  <c r="AN99" i="17"/>
  <c r="AM99" i="17"/>
  <c r="AL99" i="17"/>
  <c r="AK99" i="17"/>
  <c r="AJ99" i="17"/>
  <c r="AI99" i="17"/>
  <c r="AH99" i="17"/>
  <c r="AG99" i="17"/>
  <c r="AF99" i="17"/>
  <c r="AE99" i="17"/>
  <c r="AD99" i="17"/>
  <c r="AC99" i="17"/>
  <c r="AB99" i="17"/>
  <c r="AA99" i="17"/>
  <c r="Z99" i="17"/>
  <c r="Y99" i="17"/>
  <c r="X99" i="17"/>
  <c r="W99" i="17"/>
  <c r="V99" i="17"/>
  <c r="U99" i="17"/>
  <c r="T99" i="17"/>
  <c r="S99" i="17"/>
  <c r="R99" i="17"/>
  <c r="Q99" i="17"/>
  <c r="P99" i="17"/>
  <c r="O99" i="17"/>
  <c r="N99" i="17"/>
  <c r="M99" i="17"/>
  <c r="L99" i="17"/>
  <c r="K99" i="17"/>
  <c r="J99" i="17"/>
  <c r="I99" i="17"/>
  <c r="H99" i="17"/>
  <c r="G99" i="17"/>
  <c r="GH98" i="17"/>
  <c r="GG98" i="17"/>
  <c r="GF98" i="17"/>
  <c r="GE98" i="17"/>
  <c r="GD98" i="17"/>
  <c r="GC98" i="17"/>
  <c r="GB98" i="17"/>
  <c r="GA98" i="17"/>
  <c r="FZ98" i="17"/>
  <c r="FY98" i="17"/>
  <c r="FX98" i="17"/>
  <c r="FW98" i="17"/>
  <c r="FV98" i="17"/>
  <c r="FU98" i="17"/>
  <c r="FT98" i="17"/>
  <c r="FS98" i="17"/>
  <c r="FR98" i="17"/>
  <c r="FQ98" i="17"/>
  <c r="FP98" i="17"/>
  <c r="FO98" i="17"/>
  <c r="FN98" i="17"/>
  <c r="FM98" i="17"/>
  <c r="FL98" i="17"/>
  <c r="FK98" i="17"/>
  <c r="FJ98" i="17"/>
  <c r="FI98" i="17"/>
  <c r="FH98" i="17"/>
  <c r="FG98" i="17"/>
  <c r="FF98" i="17"/>
  <c r="FE98" i="17"/>
  <c r="FD98" i="17"/>
  <c r="FC98" i="17"/>
  <c r="FB98" i="17"/>
  <c r="FA98" i="17"/>
  <c r="EZ98" i="17"/>
  <c r="EY98" i="17"/>
  <c r="EX98" i="17"/>
  <c r="EW98" i="17"/>
  <c r="EV98" i="17"/>
  <c r="EU98" i="17"/>
  <c r="ET98" i="17"/>
  <c r="ES98" i="17"/>
  <c r="ER98" i="17"/>
  <c r="EQ98" i="17"/>
  <c r="EP98" i="17"/>
  <c r="EO98" i="17"/>
  <c r="EN98" i="17"/>
  <c r="EM98" i="17"/>
  <c r="EL98" i="17"/>
  <c r="EK98" i="17"/>
  <c r="EJ98" i="17"/>
  <c r="EI98" i="17"/>
  <c r="EH98" i="17"/>
  <c r="EG98" i="17"/>
  <c r="EF98" i="17"/>
  <c r="EE98" i="17"/>
  <c r="ED98" i="17"/>
  <c r="EC98" i="17"/>
  <c r="EB98" i="17"/>
  <c r="EA98" i="17"/>
  <c r="DZ98" i="17"/>
  <c r="DY98" i="17"/>
  <c r="DX98" i="17"/>
  <c r="DW98" i="17"/>
  <c r="DV98" i="17"/>
  <c r="DU98" i="17"/>
  <c r="DT98" i="17"/>
  <c r="DS98" i="17"/>
  <c r="DR98" i="17"/>
  <c r="DQ98" i="17"/>
  <c r="DP98" i="17"/>
  <c r="DO98" i="17"/>
  <c r="DN98" i="17"/>
  <c r="DM98" i="17"/>
  <c r="DL98" i="17"/>
  <c r="DK98" i="17"/>
  <c r="DJ98" i="17"/>
  <c r="DI98" i="17"/>
  <c r="DH98" i="17"/>
  <c r="DG98" i="17"/>
  <c r="DF98" i="17"/>
  <c r="DE98" i="17"/>
  <c r="DD98" i="17"/>
  <c r="DC98" i="17"/>
  <c r="DB98" i="17"/>
  <c r="DA98" i="17"/>
  <c r="CZ98" i="17"/>
  <c r="CY98" i="17"/>
  <c r="CX98" i="17"/>
  <c r="CW98" i="17"/>
  <c r="CV98" i="17"/>
  <c r="CU98" i="17"/>
  <c r="CT98" i="17"/>
  <c r="CS98" i="17"/>
  <c r="CR98" i="17"/>
  <c r="CQ98" i="17"/>
  <c r="CP98" i="17"/>
  <c r="CO98" i="17"/>
  <c r="CN98" i="17"/>
  <c r="CM98" i="17"/>
  <c r="CL98" i="17"/>
  <c r="CK98" i="17"/>
  <c r="CJ98" i="17"/>
  <c r="CI98" i="17"/>
  <c r="CH98" i="17"/>
  <c r="CG98" i="17"/>
  <c r="CF98" i="17"/>
  <c r="CE98" i="17"/>
  <c r="CD98" i="17"/>
  <c r="CC98" i="17"/>
  <c r="CB98" i="17"/>
  <c r="CA98" i="17"/>
  <c r="BZ98" i="17"/>
  <c r="BY98" i="17"/>
  <c r="BX98" i="17"/>
  <c r="BW98" i="17"/>
  <c r="BV98" i="17"/>
  <c r="BU98" i="17"/>
  <c r="BT98" i="17"/>
  <c r="BS98" i="17"/>
  <c r="BR98" i="17"/>
  <c r="BQ98" i="17"/>
  <c r="BP98" i="17"/>
  <c r="BO98" i="17"/>
  <c r="BN98" i="17"/>
  <c r="BM98" i="17"/>
  <c r="BL98" i="17"/>
  <c r="BK98" i="17"/>
  <c r="BJ98" i="17"/>
  <c r="BI98" i="17"/>
  <c r="BH98" i="17"/>
  <c r="BG98" i="17"/>
  <c r="BF98" i="17"/>
  <c r="BE98" i="17"/>
  <c r="BD98" i="17"/>
  <c r="BC98" i="17"/>
  <c r="BB98" i="17"/>
  <c r="BA98" i="17"/>
  <c r="AZ98" i="17"/>
  <c r="AY98" i="17"/>
  <c r="AX98" i="17"/>
  <c r="AW98" i="17"/>
  <c r="AV98" i="17"/>
  <c r="AU98" i="17"/>
  <c r="AT98" i="17"/>
  <c r="AS98" i="17"/>
  <c r="AR98" i="17"/>
  <c r="AQ98" i="17"/>
  <c r="AP98" i="17"/>
  <c r="AO98" i="17"/>
  <c r="AN98" i="17"/>
  <c r="AM98" i="17"/>
  <c r="AL98" i="17"/>
  <c r="AK98" i="17"/>
  <c r="AJ98" i="17"/>
  <c r="AI98" i="17"/>
  <c r="AH98" i="17"/>
  <c r="AG98" i="17"/>
  <c r="AF98" i="17"/>
  <c r="AE98" i="17"/>
  <c r="AD98" i="17"/>
  <c r="AC98" i="17"/>
  <c r="AB98" i="17"/>
  <c r="AA98" i="17"/>
  <c r="Z98" i="17"/>
  <c r="Y98" i="17"/>
  <c r="X98" i="17"/>
  <c r="W98" i="17"/>
  <c r="V98" i="17"/>
  <c r="U98" i="17"/>
  <c r="T98" i="17"/>
  <c r="S98" i="17"/>
  <c r="R98" i="17"/>
  <c r="Q98" i="17"/>
  <c r="P98" i="17"/>
  <c r="O98" i="17"/>
  <c r="N98" i="17"/>
  <c r="M98" i="17"/>
  <c r="L98" i="17"/>
  <c r="K98" i="17"/>
  <c r="J98" i="17"/>
  <c r="I98" i="17"/>
  <c r="H98" i="17"/>
  <c r="G98" i="17"/>
  <c r="GH79" i="17"/>
  <c r="GG79" i="17"/>
  <c r="GF79" i="17"/>
  <c r="GE79" i="17"/>
  <c r="GD79" i="17"/>
  <c r="GC79" i="17"/>
  <c r="GB79" i="17"/>
  <c r="GA79" i="17"/>
  <c r="FZ79" i="17"/>
  <c r="FY79" i="17"/>
  <c r="FX79" i="17"/>
  <c r="FW79" i="17"/>
  <c r="FV79" i="17"/>
  <c r="FU79" i="17"/>
  <c r="FT79" i="17"/>
  <c r="FS79" i="17"/>
  <c r="FR79" i="17"/>
  <c r="FQ79" i="17"/>
  <c r="FP79" i="17"/>
  <c r="FO79" i="17"/>
  <c r="FN79" i="17"/>
  <c r="FM79" i="17"/>
  <c r="FL79" i="17"/>
  <c r="FK79" i="17"/>
  <c r="FJ79" i="17"/>
  <c r="FI79" i="17"/>
  <c r="FH79" i="17"/>
  <c r="FG79" i="17"/>
  <c r="FF79" i="17"/>
  <c r="FE79" i="17"/>
  <c r="FD79" i="17"/>
  <c r="FC79" i="17"/>
  <c r="FB79" i="17"/>
  <c r="FA79" i="17"/>
  <c r="EZ79" i="17"/>
  <c r="EY79" i="17"/>
  <c r="EX79" i="17"/>
  <c r="EW79" i="17"/>
  <c r="EV79" i="17"/>
  <c r="EU79" i="17"/>
  <c r="ET79" i="17"/>
  <c r="ES79" i="17"/>
  <c r="ER79" i="17"/>
  <c r="EQ79" i="17"/>
  <c r="EP79" i="17"/>
  <c r="EO79" i="17"/>
  <c r="EN79" i="17"/>
  <c r="EM79" i="17"/>
  <c r="EL79" i="17"/>
  <c r="EK79" i="17"/>
  <c r="EJ79" i="17"/>
  <c r="EI79" i="17"/>
  <c r="EH79" i="17"/>
  <c r="EG79" i="17"/>
  <c r="EF79" i="17"/>
  <c r="EE79" i="17"/>
  <c r="ED79" i="17"/>
  <c r="EC79" i="17"/>
  <c r="EB79" i="17"/>
  <c r="EA79" i="17"/>
  <c r="DZ79" i="17"/>
  <c r="DY79" i="17"/>
  <c r="DX79" i="17"/>
  <c r="DW79" i="17"/>
  <c r="DV79" i="17"/>
  <c r="DU79" i="17"/>
  <c r="DT79" i="17"/>
  <c r="DS79" i="17"/>
  <c r="DR79" i="17"/>
  <c r="DQ79" i="17"/>
  <c r="DP79" i="17"/>
  <c r="DO79" i="17"/>
  <c r="DN79" i="17"/>
  <c r="DM79" i="17"/>
  <c r="DL79" i="17"/>
  <c r="DK79" i="17"/>
  <c r="DJ79" i="17"/>
  <c r="DI79" i="17"/>
  <c r="DH79" i="17"/>
  <c r="DG79" i="17"/>
  <c r="DF79" i="17"/>
  <c r="DE79" i="17"/>
  <c r="DD79" i="17"/>
  <c r="DC79" i="17"/>
  <c r="DB79" i="17"/>
  <c r="DA79" i="17"/>
  <c r="CZ79" i="17"/>
  <c r="CY79" i="17"/>
  <c r="CX79" i="17"/>
  <c r="CW79" i="17"/>
  <c r="CV79" i="17"/>
  <c r="CU79" i="17"/>
  <c r="CT79" i="17"/>
  <c r="CS79" i="17"/>
  <c r="CR79" i="17"/>
  <c r="CQ79" i="17"/>
  <c r="CP79" i="17"/>
  <c r="CO79" i="17"/>
  <c r="CN79" i="17"/>
  <c r="CM79" i="17"/>
  <c r="CL79" i="17"/>
  <c r="CK79" i="17"/>
  <c r="CJ79" i="17"/>
  <c r="CI79" i="17"/>
  <c r="CH79" i="17"/>
  <c r="CG79" i="17"/>
  <c r="CF79" i="17"/>
  <c r="CE79" i="17"/>
  <c r="CD79" i="17"/>
  <c r="CC79" i="17"/>
  <c r="CB79" i="17"/>
  <c r="CA79" i="17"/>
  <c r="BZ79" i="17"/>
  <c r="BY79" i="17"/>
  <c r="BX79" i="17"/>
  <c r="BW79" i="17"/>
  <c r="BV79" i="17"/>
  <c r="BU79" i="17"/>
  <c r="BT79" i="17"/>
  <c r="BS79" i="17"/>
  <c r="BR79" i="17"/>
  <c r="BQ79" i="17"/>
  <c r="BP79" i="17"/>
  <c r="BO79" i="17"/>
  <c r="BN79" i="17"/>
  <c r="BM79" i="17"/>
  <c r="BL79" i="17"/>
  <c r="BK79" i="17"/>
  <c r="BJ79" i="17"/>
  <c r="BI79" i="17"/>
  <c r="BH79" i="17"/>
  <c r="BG79" i="17"/>
  <c r="BF79" i="17"/>
  <c r="BE79" i="17"/>
  <c r="BD79" i="17"/>
  <c r="BC79" i="17"/>
  <c r="BB79" i="17"/>
  <c r="BA79" i="17"/>
  <c r="AZ79" i="17"/>
  <c r="AY79" i="17"/>
  <c r="AX79" i="17"/>
  <c r="AW79" i="17"/>
  <c r="AV79" i="17"/>
  <c r="AU79" i="17"/>
  <c r="AT79" i="17"/>
  <c r="AS79" i="17"/>
  <c r="AR79" i="17"/>
  <c r="AQ79" i="17"/>
  <c r="AP79" i="17"/>
  <c r="AO79" i="17"/>
  <c r="AN79" i="17"/>
  <c r="AM79" i="17"/>
  <c r="AL79" i="17"/>
  <c r="AK79" i="17"/>
  <c r="AJ79" i="17"/>
  <c r="AI79" i="17"/>
  <c r="AH79" i="17"/>
  <c r="AG79" i="17"/>
  <c r="AF79" i="17"/>
  <c r="AE79" i="17"/>
  <c r="AD79" i="17"/>
  <c r="AC79" i="17"/>
  <c r="AB79" i="17"/>
  <c r="AA79" i="17"/>
  <c r="Z79" i="17"/>
  <c r="Y79" i="17"/>
  <c r="X79" i="17"/>
  <c r="W79" i="17"/>
  <c r="V79" i="17"/>
  <c r="U79" i="17"/>
  <c r="T79" i="17"/>
  <c r="S79" i="17"/>
  <c r="R79" i="17"/>
  <c r="Q79" i="17"/>
  <c r="P79" i="17"/>
  <c r="O79" i="17"/>
  <c r="N79" i="17"/>
  <c r="M79" i="17"/>
  <c r="L79" i="17"/>
  <c r="K79" i="17"/>
  <c r="J79" i="17"/>
  <c r="I79" i="17"/>
  <c r="H79" i="17"/>
  <c r="G79" i="17"/>
  <c r="F79" i="17"/>
  <c r="E79" i="17"/>
  <c r="GH78" i="17"/>
  <c r="GG78" i="17"/>
  <c r="GF78" i="17"/>
  <c r="GE78" i="17"/>
  <c r="GD78" i="17"/>
  <c r="GC78" i="17"/>
  <c r="GB78" i="17"/>
  <c r="GA78" i="17"/>
  <c r="FZ78" i="17"/>
  <c r="FY78" i="17"/>
  <c r="FX78" i="17"/>
  <c r="FW78" i="17"/>
  <c r="FV78" i="17"/>
  <c r="FU78" i="17"/>
  <c r="FT78" i="17"/>
  <c r="FS78" i="17"/>
  <c r="FR78" i="17"/>
  <c r="FQ78" i="17"/>
  <c r="FP78" i="17"/>
  <c r="FO78" i="17"/>
  <c r="FN78" i="17"/>
  <c r="FM78" i="17"/>
  <c r="FL78" i="17"/>
  <c r="FK78" i="17"/>
  <c r="FJ78" i="17"/>
  <c r="FI78" i="17"/>
  <c r="FH78" i="17"/>
  <c r="FG78" i="17"/>
  <c r="FF78" i="17"/>
  <c r="FE78" i="17"/>
  <c r="FD78" i="17"/>
  <c r="FC78" i="17"/>
  <c r="FB78" i="17"/>
  <c r="FA78" i="17"/>
  <c r="EZ78" i="17"/>
  <c r="EY78" i="17"/>
  <c r="EX78" i="17"/>
  <c r="EW78" i="17"/>
  <c r="EV78" i="17"/>
  <c r="EU78" i="17"/>
  <c r="ET78" i="17"/>
  <c r="ES78" i="17"/>
  <c r="ER78" i="17"/>
  <c r="EQ78" i="17"/>
  <c r="EP78" i="17"/>
  <c r="EO78" i="17"/>
  <c r="EN78" i="17"/>
  <c r="EM78" i="17"/>
  <c r="EL78" i="17"/>
  <c r="EK78" i="17"/>
  <c r="EJ78" i="17"/>
  <c r="EI78" i="17"/>
  <c r="EH78" i="17"/>
  <c r="EG78" i="17"/>
  <c r="EF78" i="17"/>
  <c r="EE78" i="17"/>
  <c r="ED78" i="17"/>
  <c r="EC78" i="17"/>
  <c r="EB78" i="17"/>
  <c r="EA78" i="17"/>
  <c r="DZ78" i="17"/>
  <c r="DY78" i="17"/>
  <c r="DX78" i="17"/>
  <c r="DW78" i="17"/>
  <c r="DV78" i="17"/>
  <c r="DU78" i="17"/>
  <c r="DT78" i="17"/>
  <c r="DS78" i="17"/>
  <c r="DR78" i="17"/>
  <c r="DQ78" i="17"/>
  <c r="DP78" i="17"/>
  <c r="DO78" i="17"/>
  <c r="DN78" i="17"/>
  <c r="DM78" i="17"/>
  <c r="DL78" i="17"/>
  <c r="DK78" i="17"/>
  <c r="DJ78" i="17"/>
  <c r="DI78" i="17"/>
  <c r="DH78" i="17"/>
  <c r="DG78" i="17"/>
  <c r="DF78" i="17"/>
  <c r="DE78" i="17"/>
  <c r="DD78" i="17"/>
  <c r="DC78" i="17"/>
  <c r="DB78" i="17"/>
  <c r="DA78" i="17"/>
  <c r="CZ78" i="17"/>
  <c r="CY78" i="17"/>
  <c r="CX78" i="17"/>
  <c r="CW78" i="17"/>
  <c r="CV78" i="17"/>
  <c r="CU78" i="17"/>
  <c r="CT78" i="17"/>
  <c r="CS78" i="17"/>
  <c r="CR78" i="17"/>
  <c r="CQ78" i="17"/>
  <c r="CP78" i="17"/>
  <c r="CO78" i="17"/>
  <c r="CN78" i="17"/>
  <c r="CM78" i="17"/>
  <c r="CL78" i="17"/>
  <c r="CK78" i="17"/>
  <c r="CJ78" i="17"/>
  <c r="CI78" i="17"/>
  <c r="CH78" i="17"/>
  <c r="CG78" i="17"/>
  <c r="CF78" i="17"/>
  <c r="CE78" i="17"/>
  <c r="CD78" i="17"/>
  <c r="CC78" i="17"/>
  <c r="CB78" i="17"/>
  <c r="CA78" i="17"/>
  <c r="BZ78" i="17"/>
  <c r="BY78" i="17"/>
  <c r="BX78" i="17"/>
  <c r="BW78" i="17"/>
  <c r="BV78" i="17"/>
  <c r="BU78" i="17"/>
  <c r="BT78" i="17"/>
  <c r="BS78" i="17"/>
  <c r="BR78" i="17"/>
  <c r="BQ78" i="17"/>
  <c r="BP78" i="17"/>
  <c r="BO78" i="17"/>
  <c r="BN78" i="17"/>
  <c r="BM78" i="17"/>
  <c r="BL78" i="17"/>
  <c r="BK78" i="17"/>
  <c r="BJ78" i="17"/>
  <c r="BI78" i="17"/>
  <c r="BH78" i="17"/>
  <c r="BG78" i="17"/>
  <c r="BF78" i="17"/>
  <c r="BE78" i="17"/>
  <c r="BD78" i="17"/>
  <c r="BC78" i="17"/>
  <c r="BB78" i="17"/>
  <c r="BA78" i="17"/>
  <c r="AZ78" i="17"/>
  <c r="AY78" i="17"/>
  <c r="AX78" i="17"/>
  <c r="AW78" i="17"/>
  <c r="AV78" i="17"/>
  <c r="AU78" i="17"/>
  <c r="AT78" i="17"/>
  <c r="AS78" i="17"/>
  <c r="AR78" i="17"/>
  <c r="AQ78" i="17"/>
  <c r="AP78" i="17"/>
  <c r="AO78" i="17"/>
  <c r="AN78" i="17"/>
  <c r="AM78" i="17"/>
  <c r="AL78" i="17"/>
  <c r="AK78" i="17"/>
  <c r="AJ78" i="17"/>
  <c r="AI78" i="17"/>
  <c r="AH78" i="17"/>
  <c r="AG78" i="17"/>
  <c r="AF78" i="17"/>
  <c r="AE78" i="17"/>
  <c r="AD78" i="17"/>
  <c r="AC78" i="17"/>
  <c r="AB78" i="17"/>
  <c r="AA78" i="17"/>
  <c r="Z78" i="17"/>
  <c r="Y78" i="17"/>
  <c r="X78" i="17"/>
  <c r="W78" i="17"/>
  <c r="V78" i="17"/>
  <c r="U78" i="17"/>
  <c r="T78" i="17"/>
  <c r="S78" i="17"/>
  <c r="R78" i="17"/>
  <c r="Q78" i="17"/>
  <c r="P78" i="17"/>
  <c r="O78" i="17"/>
  <c r="N78" i="17"/>
  <c r="M78" i="17"/>
  <c r="L78" i="17"/>
  <c r="K78" i="17"/>
  <c r="J78" i="17"/>
  <c r="I78" i="17"/>
  <c r="H78" i="17"/>
  <c r="G78" i="17"/>
  <c r="F78" i="17"/>
  <c r="E78" i="17"/>
  <c r="GH77" i="17"/>
  <c r="GG77" i="17"/>
  <c r="GF77" i="17"/>
  <c r="GE77" i="17"/>
  <c r="GD77" i="17"/>
  <c r="GC77" i="17"/>
  <c r="GB77" i="17"/>
  <c r="GA77" i="17"/>
  <c r="FZ77" i="17"/>
  <c r="FY77" i="17"/>
  <c r="FX77" i="17"/>
  <c r="FW77" i="17"/>
  <c r="FV77" i="17"/>
  <c r="FU77" i="17"/>
  <c r="FT77" i="17"/>
  <c r="FS77" i="17"/>
  <c r="FR77" i="17"/>
  <c r="FQ77" i="17"/>
  <c r="FP77" i="17"/>
  <c r="FO77" i="17"/>
  <c r="FN77" i="17"/>
  <c r="FM77" i="17"/>
  <c r="FL77" i="17"/>
  <c r="FK77" i="17"/>
  <c r="FJ77" i="17"/>
  <c r="FI77" i="17"/>
  <c r="FH77" i="17"/>
  <c r="FG77" i="17"/>
  <c r="FF77" i="17"/>
  <c r="FE77" i="17"/>
  <c r="FD77" i="17"/>
  <c r="FC77" i="17"/>
  <c r="FB77" i="17"/>
  <c r="FA77" i="17"/>
  <c r="EZ77" i="17"/>
  <c r="EY77" i="17"/>
  <c r="EX77" i="17"/>
  <c r="EW77" i="17"/>
  <c r="EV77" i="17"/>
  <c r="EU77" i="17"/>
  <c r="ET77" i="17"/>
  <c r="ES77" i="17"/>
  <c r="ER77" i="17"/>
  <c r="EQ77" i="17"/>
  <c r="EP77" i="17"/>
  <c r="EO77" i="17"/>
  <c r="EN77" i="17"/>
  <c r="EM77" i="17"/>
  <c r="EL77" i="17"/>
  <c r="EK77" i="17"/>
  <c r="EJ77" i="17"/>
  <c r="EI77" i="17"/>
  <c r="EH77" i="17"/>
  <c r="EG77" i="17"/>
  <c r="EF77" i="17"/>
  <c r="EE77" i="17"/>
  <c r="ED77" i="17"/>
  <c r="EC77" i="17"/>
  <c r="EB77" i="17"/>
  <c r="EA77" i="17"/>
  <c r="DZ77" i="17"/>
  <c r="DY77" i="17"/>
  <c r="DX77" i="17"/>
  <c r="DW77" i="17"/>
  <c r="DV77" i="17"/>
  <c r="DU77" i="17"/>
  <c r="DT77" i="17"/>
  <c r="DS77" i="17"/>
  <c r="DR77" i="17"/>
  <c r="DQ77" i="17"/>
  <c r="DP77" i="17"/>
  <c r="DO77" i="17"/>
  <c r="DN77" i="17"/>
  <c r="DM77" i="17"/>
  <c r="DL77" i="17"/>
  <c r="DK77" i="17"/>
  <c r="DJ77" i="17"/>
  <c r="DI77" i="17"/>
  <c r="DH77" i="17"/>
  <c r="DG77" i="17"/>
  <c r="DF77" i="17"/>
  <c r="DE77" i="17"/>
  <c r="DD77" i="17"/>
  <c r="DC77" i="17"/>
  <c r="DB77" i="17"/>
  <c r="DA77" i="17"/>
  <c r="CZ77" i="17"/>
  <c r="CY77" i="17"/>
  <c r="CX77" i="17"/>
  <c r="CW77" i="17"/>
  <c r="CV77" i="17"/>
  <c r="CU77" i="17"/>
  <c r="CT77" i="17"/>
  <c r="CS77" i="17"/>
  <c r="CR77" i="17"/>
  <c r="CQ77" i="17"/>
  <c r="CP77" i="17"/>
  <c r="CO77" i="17"/>
  <c r="CN77" i="17"/>
  <c r="CM77" i="17"/>
  <c r="CL77" i="17"/>
  <c r="CK77" i="17"/>
  <c r="CJ77" i="17"/>
  <c r="CI77" i="17"/>
  <c r="CH77" i="17"/>
  <c r="CG77" i="17"/>
  <c r="CF77" i="17"/>
  <c r="CE77" i="17"/>
  <c r="CD77" i="17"/>
  <c r="CC77" i="17"/>
  <c r="CB77" i="17"/>
  <c r="CA77" i="17"/>
  <c r="BZ77" i="17"/>
  <c r="BY77" i="17"/>
  <c r="BX77" i="17"/>
  <c r="BW77" i="17"/>
  <c r="BV77" i="17"/>
  <c r="BU77" i="17"/>
  <c r="BT77" i="17"/>
  <c r="BS77" i="17"/>
  <c r="BR77" i="17"/>
  <c r="BQ77" i="17"/>
  <c r="BP77" i="17"/>
  <c r="BO77" i="17"/>
  <c r="BN77" i="17"/>
  <c r="BM77" i="17"/>
  <c r="BL77" i="17"/>
  <c r="BK77" i="17"/>
  <c r="BJ77" i="17"/>
  <c r="BI77" i="17"/>
  <c r="BH77" i="17"/>
  <c r="BG77" i="17"/>
  <c r="BF77" i="17"/>
  <c r="BE77" i="17"/>
  <c r="BD77" i="17"/>
  <c r="BC77" i="17"/>
  <c r="BB77" i="17"/>
  <c r="BA77" i="17"/>
  <c r="AZ77" i="17"/>
  <c r="AY77" i="17"/>
  <c r="AX77" i="17"/>
  <c r="AW77" i="17"/>
  <c r="AV77" i="17"/>
  <c r="AU77" i="17"/>
  <c r="AT77" i="17"/>
  <c r="AS77" i="17"/>
  <c r="AR77" i="17"/>
  <c r="AQ77" i="17"/>
  <c r="AP77" i="17"/>
  <c r="AO77" i="17"/>
  <c r="AN77" i="17"/>
  <c r="AM77" i="17"/>
  <c r="AL77" i="17"/>
  <c r="AK77" i="17"/>
  <c r="AJ77" i="17"/>
  <c r="AI77" i="17"/>
  <c r="AH77" i="17"/>
  <c r="AG77" i="17"/>
  <c r="AF77" i="17"/>
  <c r="AE77" i="17"/>
  <c r="AD77" i="17"/>
  <c r="AC77" i="17"/>
  <c r="AB77" i="17"/>
  <c r="AA77" i="17"/>
  <c r="Z77" i="17"/>
  <c r="Y77" i="17"/>
  <c r="X77" i="17"/>
  <c r="W77" i="17"/>
  <c r="V77" i="17"/>
  <c r="U77" i="17"/>
  <c r="T77" i="17"/>
  <c r="S77" i="17"/>
  <c r="R77" i="17"/>
  <c r="Q77" i="17"/>
  <c r="P77" i="17"/>
  <c r="O77" i="17"/>
  <c r="N77" i="17"/>
  <c r="M77" i="17"/>
  <c r="L77" i="17"/>
  <c r="K77" i="17"/>
  <c r="J77" i="17"/>
  <c r="I77" i="17"/>
  <c r="H77" i="17"/>
  <c r="G77" i="17"/>
  <c r="F77" i="17"/>
  <c r="E77" i="17"/>
  <c r="GH76" i="17"/>
  <c r="GG76" i="17"/>
  <c r="GF76" i="17"/>
  <c r="GE76" i="17"/>
  <c r="GD76" i="17"/>
  <c r="GC76" i="17"/>
  <c r="GB76" i="17"/>
  <c r="GA76" i="17"/>
  <c r="FZ76" i="17"/>
  <c r="FY76" i="17"/>
  <c r="FX76" i="17"/>
  <c r="FW76" i="17"/>
  <c r="FV76" i="17"/>
  <c r="FU76" i="17"/>
  <c r="FT76" i="17"/>
  <c r="FS76" i="17"/>
  <c r="FR76" i="17"/>
  <c r="FQ76" i="17"/>
  <c r="FP76" i="17"/>
  <c r="FO76" i="17"/>
  <c r="FN76" i="17"/>
  <c r="FM76" i="17"/>
  <c r="FL76" i="17"/>
  <c r="FK76" i="17"/>
  <c r="FJ76" i="17"/>
  <c r="FI76" i="17"/>
  <c r="FH76" i="17"/>
  <c r="FG76" i="17"/>
  <c r="FF76" i="17"/>
  <c r="FE76" i="17"/>
  <c r="FD76" i="17"/>
  <c r="FC76" i="17"/>
  <c r="FB76" i="17"/>
  <c r="FA76" i="17"/>
  <c r="EZ76" i="17"/>
  <c r="EY76" i="17"/>
  <c r="EX76" i="17"/>
  <c r="EW76" i="17"/>
  <c r="EV76" i="17"/>
  <c r="EU76" i="17"/>
  <c r="ET76" i="17"/>
  <c r="ES76" i="17"/>
  <c r="ER76" i="17"/>
  <c r="EQ76" i="17"/>
  <c r="EP76" i="17"/>
  <c r="EO76" i="17"/>
  <c r="EN76" i="17"/>
  <c r="EM76" i="17"/>
  <c r="EL76" i="17"/>
  <c r="EK76" i="17"/>
  <c r="EJ76" i="17"/>
  <c r="EI76" i="17"/>
  <c r="EH76" i="17"/>
  <c r="EG76" i="17"/>
  <c r="EF76" i="17"/>
  <c r="EE76" i="17"/>
  <c r="ED76" i="17"/>
  <c r="EC76" i="17"/>
  <c r="EB76" i="17"/>
  <c r="EA76" i="17"/>
  <c r="DZ76" i="17"/>
  <c r="DY76" i="17"/>
  <c r="DX76" i="17"/>
  <c r="DW76" i="17"/>
  <c r="DV76" i="17"/>
  <c r="DU76" i="17"/>
  <c r="DT76" i="17"/>
  <c r="DS76" i="17"/>
  <c r="DR76" i="17"/>
  <c r="DQ76" i="17"/>
  <c r="DP76" i="17"/>
  <c r="DO76" i="17"/>
  <c r="DN76" i="17"/>
  <c r="DM76" i="17"/>
  <c r="DL76" i="17"/>
  <c r="DK76" i="17"/>
  <c r="DJ76" i="17"/>
  <c r="DI76" i="17"/>
  <c r="DH76" i="17"/>
  <c r="DG76" i="17"/>
  <c r="DF76" i="17"/>
  <c r="DE76" i="17"/>
  <c r="DD76" i="17"/>
  <c r="DC76" i="17"/>
  <c r="DB76" i="17"/>
  <c r="DA76" i="17"/>
  <c r="CZ76" i="17"/>
  <c r="CY76" i="17"/>
  <c r="CX76" i="17"/>
  <c r="CW76" i="17"/>
  <c r="CV76" i="17"/>
  <c r="CU76" i="17"/>
  <c r="CT76" i="17"/>
  <c r="CS76" i="17"/>
  <c r="CR76" i="17"/>
  <c r="CQ76" i="17"/>
  <c r="CP76" i="17"/>
  <c r="CO76" i="17"/>
  <c r="CN76" i="17"/>
  <c r="CM76" i="17"/>
  <c r="CL76" i="17"/>
  <c r="CK76" i="17"/>
  <c r="CJ76" i="17"/>
  <c r="CI76" i="17"/>
  <c r="CH76" i="17"/>
  <c r="CG76" i="17"/>
  <c r="CF76" i="17"/>
  <c r="CE76" i="17"/>
  <c r="CD76" i="17"/>
  <c r="CC76" i="17"/>
  <c r="CB76" i="17"/>
  <c r="CA76" i="17"/>
  <c r="BZ76" i="17"/>
  <c r="BY76" i="17"/>
  <c r="BX76" i="17"/>
  <c r="BW76" i="17"/>
  <c r="BV76" i="17"/>
  <c r="BU76" i="17"/>
  <c r="BT76" i="17"/>
  <c r="BS76" i="17"/>
  <c r="BR76" i="17"/>
  <c r="BQ76" i="17"/>
  <c r="BP76" i="17"/>
  <c r="BO76" i="17"/>
  <c r="BN76" i="17"/>
  <c r="BM76" i="17"/>
  <c r="BL76" i="17"/>
  <c r="BK76" i="17"/>
  <c r="BJ76" i="17"/>
  <c r="BI76" i="17"/>
  <c r="BH76" i="17"/>
  <c r="BG76" i="17"/>
  <c r="BF76" i="17"/>
  <c r="BE76" i="17"/>
  <c r="BD76" i="17"/>
  <c r="BC76" i="17"/>
  <c r="BB76" i="17"/>
  <c r="BA76" i="17"/>
  <c r="AZ76" i="17"/>
  <c r="AY76" i="17"/>
  <c r="AX76" i="17"/>
  <c r="AW76" i="17"/>
  <c r="AV76" i="17"/>
  <c r="AU76" i="17"/>
  <c r="AT76" i="17"/>
  <c r="AS76" i="17"/>
  <c r="AR76" i="17"/>
  <c r="AQ76" i="17"/>
  <c r="AP76" i="17"/>
  <c r="AO76" i="17"/>
  <c r="AN76" i="17"/>
  <c r="AM76" i="17"/>
  <c r="AL76" i="17"/>
  <c r="AK76" i="17"/>
  <c r="AJ76" i="17"/>
  <c r="AI76" i="17"/>
  <c r="AH76" i="17"/>
  <c r="AG76" i="17"/>
  <c r="AF76" i="17"/>
  <c r="AE76" i="17"/>
  <c r="AD76" i="17"/>
  <c r="AC76" i="17"/>
  <c r="AB76" i="17"/>
  <c r="AA76" i="17"/>
  <c r="Z76" i="17"/>
  <c r="Y76" i="17"/>
  <c r="X76" i="17"/>
  <c r="W76" i="17"/>
  <c r="V76" i="17"/>
  <c r="U76" i="17"/>
  <c r="T76" i="17"/>
  <c r="S76" i="17"/>
  <c r="R76" i="17"/>
  <c r="Q76" i="17"/>
  <c r="P76" i="17"/>
  <c r="O76" i="17"/>
  <c r="N76" i="17"/>
  <c r="M76" i="17"/>
  <c r="L76" i="17"/>
  <c r="K76" i="17"/>
  <c r="J76" i="17"/>
  <c r="I76" i="17"/>
  <c r="H76" i="17"/>
  <c r="G76" i="17"/>
  <c r="F76" i="17"/>
  <c r="E76" i="17"/>
  <c r="GH75" i="17"/>
  <c r="GG75" i="17"/>
  <c r="GF75" i="17"/>
  <c r="GE75" i="17"/>
  <c r="GD75" i="17"/>
  <c r="GC75" i="17"/>
  <c r="GB75" i="17"/>
  <c r="GA75" i="17"/>
  <c r="FZ75" i="17"/>
  <c r="FY75" i="17"/>
  <c r="FX75" i="17"/>
  <c r="FW75" i="17"/>
  <c r="FV75" i="17"/>
  <c r="FU75" i="17"/>
  <c r="FT75" i="17"/>
  <c r="FS75" i="17"/>
  <c r="FR75" i="17"/>
  <c r="FQ75" i="17"/>
  <c r="FP75" i="17"/>
  <c r="FO75" i="17"/>
  <c r="FN75" i="17"/>
  <c r="FM75" i="17"/>
  <c r="FL75" i="17"/>
  <c r="FK75" i="17"/>
  <c r="FJ75" i="17"/>
  <c r="FI75" i="17"/>
  <c r="FH75" i="17"/>
  <c r="FG75" i="17"/>
  <c r="FF75" i="17"/>
  <c r="FE75" i="17"/>
  <c r="FD75" i="17"/>
  <c r="FC75" i="17"/>
  <c r="FB75" i="17"/>
  <c r="FA75" i="17"/>
  <c r="EZ75" i="17"/>
  <c r="EY75" i="17"/>
  <c r="EX75" i="17"/>
  <c r="EW75" i="17"/>
  <c r="EV75" i="17"/>
  <c r="EU75" i="17"/>
  <c r="ET75" i="17"/>
  <c r="ES75" i="17"/>
  <c r="ER75" i="17"/>
  <c r="EQ75" i="17"/>
  <c r="EP75" i="17"/>
  <c r="EO75" i="17"/>
  <c r="EN75" i="17"/>
  <c r="EM75" i="17"/>
  <c r="EL75" i="17"/>
  <c r="EK75" i="17"/>
  <c r="EJ75" i="17"/>
  <c r="EI75" i="17"/>
  <c r="EH75" i="17"/>
  <c r="EG75" i="17"/>
  <c r="EF75" i="17"/>
  <c r="EE75" i="17"/>
  <c r="ED75" i="17"/>
  <c r="EC75" i="17"/>
  <c r="EB75" i="17"/>
  <c r="EA75" i="17"/>
  <c r="DZ75" i="17"/>
  <c r="DY75" i="17"/>
  <c r="DX75" i="17"/>
  <c r="DW75" i="17"/>
  <c r="DV75" i="17"/>
  <c r="DU75" i="17"/>
  <c r="DT75" i="17"/>
  <c r="DS75" i="17"/>
  <c r="DR75" i="17"/>
  <c r="DQ75" i="17"/>
  <c r="DP75" i="17"/>
  <c r="DO75" i="17"/>
  <c r="DN75" i="17"/>
  <c r="DM75" i="17"/>
  <c r="DL75" i="17"/>
  <c r="DK75" i="17"/>
  <c r="DJ75" i="17"/>
  <c r="DI75" i="17"/>
  <c r="DH75" i="17"/>
  <c r="DG75" i="17"/>
  <c r="DF75" i="17"/>
  <c r="DE75" i="17"/>
  <c r="DD75" i="17"/>
  <c r="DC75" i="17"/>
  <c r="DB75" i="17"/>
  <c r="DA75" i="17"/>
  <c r="CZ75" i="17"/>
  <c r="CY75" i="17"/>
  <c r="CX75" i="17"/>
  <c r="CW75" i="17"/>
  <c r="CV75" i="17"/>
  <c r="CU75" i="17"/>
  <c r="CT75" i="17"/>
  <c r="CS75" i="17"/>
  <c r="CR75" i="17"/>
  <c r="CQ75" i="17"/>
  <c r="CP75" i="17"/>
  <c r="CO75" i="17"/>
  <c r="CN75" i="17"/>
  <c r="CM75" i="17"/>
  <c r="CL75" i="17"/>
  <c r="CK75" i="17"/>
  <c r="CJ75" i="17"/>
  <c r="CI75" i="17"/>
  <c r="CH75" i="17"/>
  <c r="CG75" i="17"/>
  <c r="CF75" i="17"/>
  <c r="CE75" i="17"/>
  <c r="CD75" i="17"/>
  <c r="CC75" i="17"/>
  <c r="CB75" i="17"/>
  <c r="CA75" i="17"/>
  <c r="BZ75" i="17"/>
  <c r="BY75" i="17"/>
  <c r="BX75" i="17"/>
  <c r="BW75" i="17"/>
  <c r="BV75" i="17"/>
  <c r="BU75" i="17"/>
  <c r="BT75" i="17"/>
  <c r="BS75" i="17"/>
  <c r="BR75" i="17"/>
  <c r="BQ75" i="17"/>
  <c r="BP75" i="17"/>
  <c r="BO75" i="17"/>
  <c r="BN75" i="17"/>
  <c r="BM75" i="17"/>
  <c r="BL75" i="17"/>
  <c r="BK75" i="17"/>
  <c r="BJ75" i="17"/>
  <c r="BI75" i="17"/>
  <c r="BH75" i="17"/>
  <c r="BG75" i="17"/>
  <c r="BF75" i="17"/>
  <c r="BE75" i="17"/>
  <c r="BD75" i="17"/>
  <c r="BC75" i="17"/>
  <c r="BB75" i="17"/>
  <c r="BA75" i="17"/>
  <c r="AZ75" i="17"/>
  <c r="AY75" i="17"/>
  <c r="AX75" i="17"/>
  <c r="AW75" i="17"/>
  <c r="AV75" i="17"/>
  <c r="AU75" i="17"/>
  <c r="AT75" i="17"/>
  <c r="AS75" i="17"/>
  <c r="AR75" i="17"/>
  <c r="AQ75" i="17"/>
  <c r="AP75" i="17"/>
  <c r="AO75" i="17"/>
  <c r="AN75" i="17"/>
  <c r="AM75" i="17"/>
  <c r="AL75" i="17"/>
  <c r="AK75" i="17"/>
  <c r="AJ75" i="17"/>
  <c r="AI75" i="17"/>
  <c r="AH75" i="17"/>
  <c r="AG75" i="17"/>
  <c r="AF75" i="17"/>
  <c r="AE75" i="17"/>
  <c r="AD75" i="17"/>
  <c r="AC75" i="17"/>
  <c r="AB75" i="17"/>
  <c r="AA75" i="17"/>
  <c r="Z75" i="17"/>
  <c r="Y75" i="17"/>
  <c r="X75" i="17"/>
  <c r="W75" i="17"/>
  <c r="V75" i="17"/>
  <c r="U75" i="17"/>
  <c r="T75" i="17"/>
  <c r="S75" i="17"/>
  <c r="R75" i="17"/>
  <c r="Q75" i="17"/>
  <c r="P75" i="17"/>
  <c r="O75" i="17"/>
  <c r="N75" i="17"/>
  <c r="M75" i="17"/>
  <c r="L75" i="17"/>
  <c r="K75" i="17"/>
  <c r="J75" i="17"/>
  <c r="I75" i="17"/>
  <c r="H75" i="17"/>
  <c r="G75" i="17"/>
  <c r="F75" i="17"/>
  <c r="E75" i="17"/>
  <c r="GH74" i="17"/>
  <c r="GG74" i="17"/>
  <c r="GF74" i="17"/>
  <c r="GE74" i="17"/>
  <c r="GD74" i="17"/>
  <c r="GC74" i="17"/>
  <c r="GB74" i="17"/>
  <c r="GA74" i="17"/>
  <c r="FZ74" i="17"/>
  <c r="FY74" i="17"/>
  <c r="FX74" i="17"/>
  <c r="FW74" i="17"/>
  <c r="FV74" i="17"/>
  <c r="FU74" i="17"/>
  <c r="FT74" i="17"/>
  <c r="FS74" i="17"/>
  <c r="FR74" i="17"/>
  <c r="FQ74" i="17"/>
  <c r="FP74" i="17"/>
  <c r="FO74" i="17"/>
  <c r="FN74" i="17"/>
  <c r="FM74" i="17"/>
  <c r="FL74" i="17"/>
  <c r="FK74" i="17"/>
  <c r="FJ74" i="17"/>
  <c r="FI74" i="17"/>
  <c r="FH74" i="17"/>
  <c r="FG74" i="17"/>
  <c r="FF74" i="17"/>
  <c r="FE74" i="17"/>
  <c r="FD74" i="17"/>
  <c r="FC74" i="17"/>
  <c r="FB74" i="17"/>
  <c r="FA74" i="17"/>
  <c r="EZ74" i="17"/>
  <c r="EY74" i="17"/>
  <c r="EX74" i="17"/>
  <c r="EW74" i="17"/>
  <c r="EV74" i="17"/>
  <c r="EU74" i="17"/>
  <c r="ET74" i="17"/>
  <c r="ES74" i="17"/>
  <c r="ER74" i="17"/>
  <c r="EQ74" i="17"/>
  <c r="EP74" i="17"/>
  <c r="EO74" i="17"/>
  <c r="EN74" i="17"/>
  <c r="EM74" i="17"/>
  <c r="EL74" i="17"/>
  <c r="EK74" i="17"/>
  <c r="EJ74" i="17"/>
  <c r="EI74" i="17"/>
  <c r="EH74" i="17"/>
  <c r="EG74" i="17"/>
  <c r="EF74" i="17"/>
  <c r="EE74" i="17"/>
  <c r="ED74" i="17"/>
  <c r="EC74" i="17"/>
  <c r="EB74" i="17"/>
  <c r="EA74" i="17"/>
  <c r="DZ74" i="17"/>
  <c r="DY74" i="17"/>
  <c r="DX74" i="17"/>
  <c r="DW74" i="17"/>
  <c r="DV74" i="17"/>
  <c r="DU74" i="17"/>
  <c r="DT74" i="17"/>
  <c r="DS74" i="17"/>
  <c r="DR74" i="17"/>
  <c r="DQ74" i="17"/>
  <c r="DP74" i="17"/>
  <c r="DO74" i="17"/>
  <c r="DN74" i="17"/>
  <c r="DM74" i="17"/>
  <c r="DL74" i="17"/>
  <c r="DK74" i="17"/>
  <c r="DJ74" i="17"/>
  <c r="DI74" i="17"/>
  <c r="DH74" i="17"/>
  <c r="DG74" i="17"/>
  <c r="DF74" i="17"/>
  <c r="DE74" i="17"/>
  <c r="DD74" i="17"/>
  <c r="DC74" i="17"/>
  <c r="DB74" i="17"/>
  <c r="DA74" i="17"/>
  <c r="CZ74" i="17"/>
  <c r="CY74" i="17"/>
  <c r="CX74" i="17"/>
  <c r="CW74" i="17"/>
  <c r="CV74" i="17"/>
  <c r="CU74" i="17"/>
  <c r="CT74" i="17"/>
  <c r="CS74" i="17"/>
  <c r="CR74" i="17"/>
  <c r="CQ74" i="17"/>
  <c r="CP74" i="17"/>
  <c r="CO74" i="17"/>
  <c r="CN74" i="17"/>
  <c r="CM74" i="17"/>
  <c r="CL74" i="17"/>
  <c r="CK74" i="17"/>
  <c r="CJ74" i="17"/>
  <c r="CI74" i="17"/>
  <c r="CH74" i="17"/>
  <c r="CG74" i="17"/>
  <c r="CF74" i="17"/>
  <c r="CE74" i="17"/>
  <c r="CD74" i="17"/>
  <c r="CC74" i="17"/>
  <c r="CB74" i="17"/>
  <c r="CA74" i="17"/>
  <c r="BZ74" i="17"/>
  <c r="BY74" i="17"/>
  <c r="BX74" i="17"/>
  <c r="BW74" i="17"/>
  <c r="BV74" i="17"/>
  <c r="BU74" i="17"/>
  <c r="BT74" i="17"/>
  <c r="BS74" i="17"/>
  <c r="BR74" i="17"/>
  <c r="BQ74" i="17"/>
  <c r="BP74" i="17"/>
  <c r="BO74" i="17"/>
  <c r="BN74" i="17"/>
  <c r="BM74" i="17"/>
  <c r="BL74" i="17"/>
  <c r="BK74" i="17"/>
  <c r="BJ74" i="17"/>
  <c r="BI74" i="17"/>
  <c r="BH74" i="17"/>
  <c r="BG74" i="17"/>
  <c r="BF74" i="17"/>
  <c r="BE74" i="17"/>
  <c r="BD74" i="17"/>
  <c r="BC74" i="17"/>
  <c r="BB74" i="17"/>
  <c r="BA74" i="17"/>
  <c r="AZ74" i="17"/>
  <c r="AY74" i="17"/>
  <c r="AX74" i="17"/>
  <c r="AW74" i="17"/>
  <c r="AV74" i="17"/>
  <c r="AU74" i="17"/>
  <c r="AT74" i="17"/>
  <c r="AS74" i="17"/>
  <c r="AR74" i="17"/>
  <c r="AQ74" i="17"/>
  <c r="AP74" i="17"/>
  <c r="AO74" i="17"/>
  <c r="AN74" i="17"/>
  <c r="AM74" i="17"/>
  <c r="AL74" i="17"/>
  <c r="AK74" i="17"/>
  <c r="AJ74" i="17"/>
  <c r="AI74" i="17"/>
  <c r="AH74" i="17"/>
  <c r="AG74" i="17"/>
  <c r="AF74" i="17"/>
  <c r="AE74" i="17"/>
  <c r="AD74" i="17"/>
  <c r="AC74" i="17"/>
  <c r="AB74" i="17"/>
  <c r="AA74" i="17"/>
  <c r="Z74" i="17"/>
  <c r="Y74" i="17"/>
  <c r="X74" i="17"/>
  <c r="W74" i="17"/>
  <c r="V74" i="17"/>
  <c r="U74" i="17"/>
  <c r="T74" i="17"/>
  <c r="S74" i="17"/>
  <c r="R74" i="17"/>
  <c r="Q74" i="17"/>
  <c r="P74" i="17"/>
  <c r="O74" i="17"/>
  <c r="N74" i="17"/>
  <c r="M74" i="17"/>
  <c r="L74" i="17"/>
  <c r="K74" i="17"/>
  <c r="J74" i="17"/>
  <c r="I74" i="17"/>
  <c r="H74" i="17"/>
  <c r="G74" i="17"/>
  <c r="F74" i="17"/>
  <c r="E74" i="17"/>
  <c r="GH73" i="17"/>
  <c r="GG73" i="17"/>
  <c r="GF73" i="17"/>
  <c r="GE73" i="17"/>
  <c r="GD73" i="17"/>
  <c r="GC73" i="17"/>
  <c r="GB73" i="17"/>
  <c r="GA73" i="17"/>
  <c r="FZ73" i="17"/>
  <c r="FY73" i="17"/>
  <c r="FX73" i="17"/>
  <c r="FW73" i="17"/>
  <c r="FV73" i="17"/>
  <c r="FU73" i="17"/>
  <c r="FT73" i="17"/>
  <c r="FS73" i="17"/>
  <c r="FR73" i="17"/>
  <c r="FQ73" i="17"/>
  <c r="FP73" i="17"/>
  <c r="FO73" i="17"/>
  <c r="FN73" i="17"/>
  <c r="FM73" i="17"/>
  <c r="FL73" i="17"/>
  <c r="FK73" i="17"/>
  <c r="FJ73" i="17"/>
  <c r="FI73" i="17"/>
  <c r="FH73" i="17"/>
  <c r="FG73" i="17"/>
  <c r="FF73" i="17"/>
  <c r="FE73" i="17"/>
  <c r="FD73" i="17"/>
  <c r="FC73" i="17"/>
  <c r="FB73" i="17"/>
  <c r="FA73" i="17"/>
  <c r="EZ73" i="17"/>
  <c r="EY73" i="17"/>
  <c r="EX73" i="17"/>
  <c r="EW73" i="17"/>
  <c r="EV73" i="17"/>
  <c r="EU73" i="17"/>
  <c r="ET73" i="17"/>
  <c r="ES73" i="17"/>
  <c r="ER73" i="17"/>
  <c r="EQ73" i="17"/>
  <c r="EP73" i="17"/>
  <c r="EO73" i="17"/>
  <c r="EN73" i="17"/>
  <c r="EM73" i="17"/>
  <c r="EL73" i="17"/>
  <c r="EK73" i="17"/>
  <c r="EJ73" i="17"/>
  <c r="EI73" i="17"/>
  <c r="EH73" i="17"/>
  <c r="EG73" i="17"/>
  <c r="EF73" i="17"/>
  <c r="EE73" i="17"/>
  <c r="ED73" i="17"/>
  <c r="EC73" i="17"/>
  <c r="EB73" i="17"/>
  <c r="EA73" i="17"/>
  <c r="DZ73" i="17"/>
  <c r="DY73" i="17"/>
  <c r="DX73" i="17"/>
  <c r="DW73" i="17"/>
  <c r="DV73" i="17"/>
  <c r="DU73" i="17"/>
  <c r="DT73" i="17"/>
  <c r="DS73" i="17"/>
  <c r="DR73" i="17"/>
  <c r="DQ73" i="17"/>
  <c r="DP73" i="17"/>
  <c r="DO73" i="17"/>
  <c r="DN73" i="17"/>
  <c r="DM73" i="17"/>
  <c r="DL73" i="17"/>
  <c r="DK73" i="17"/>
  <c r="DJ73" i="17"/>
  <c r="DI73" i="17"/>
  <c r="DH73" i="17"/>
  <c r="DG73" i="17"/>
  <c r="DF73" i="17"/>
  <c r="DE73" i="17"/>
  <c r="DD73" i="17"/>
  <c r="DC73" i="17"/>
  <c r="DB73" i="17"/>
  <c r="DA73" i="17"/>
  <c r="CZ73" i="17"/>
  <c r="CY73" i="17"/>
  <c r="CX73" i="17"/>
  <c r="CW73" i="17"/>
  <c r="CV73" i="17"/>
  <c r="CU73" i="17"/>
  <c r="CT73" i="17"/>
  <c r="CS73" i="17"/>
  <c r="CR73" i="17"/>
  <c r="CQ73" i="17"/>
  <c r="CP73" i="17"/>
  <c r="CO73" i="17"/>
  <c r="CN73" i="17"/>
  <c r="CM73" i="17"/>
  <c r="CL73" i="17"/>
  <c r="CK73" i="17"/>
  <c r="CJ73" i="17"/>
  <c r="CI73" i="17"/>
  <c r="CH73" i="17"/>
  <c r="CG73" i="17"/>
  <c r="CF73" i="17"/>
  <c r="CE73" i="17"/>
  <c r="CD73" i="17"/>
  <c r="CC73" i="17"/>
  <c r="CB73" i="17"/>
  <c r="CA73" i="17"/>
  <c r="BZ73" i="17"/>
  <c r="BY73" i="17"/>
  <c r="BX73" i="17"/>
  <c r="BW73" i="17"/>
  <c r="BV73" i="17"/>
  <c r="BU73" i="17"/>
  <c r="BT73" i="17"/>
  <c r="BS73" i="17"/>
  <c r="BR73" i="17"/>
  <c r="BQ73" i="17"/>
  <c r="BP73" i="17"/>
  <c r="BO73" i="17"/>
  <c r="BN73" i="17"/>
  <c r="BM73" i="17"/>
  <c r="BL73" i="17"/>
  <c r="BK73" i="17"/>
  <c r="BJ73" i="17"/>
  <c r="BI73" i="17"/>
  <c r="BH73" i="17"/>
  <c r="BG73" i="17"/>
  <c r="BF73" i="17"/>
  <c r="BE73" i="17"/>
  <c r="BD73" i="17"/>
  <c r="BC73" i="17"/>
  <c r="BB73" i="17"/>
  <c r="BA73" i="17"/>
  <c r="AZ73" i="17"/>
  <c r="AY73" i="17"/>
  <c r="AX73" i="17"/>
  <c r="AW73" i="17"/>
  <c r="AV73" i="17"/>
  <c r="AU73" i="17"/>
  <c r="AT73" i="17"/>
  <c r="AS73" i="17"/>
  <c r="AR73" i="17"/>
  <c r="AQ73" i="17"/>
  <c r="AP73" i="17"/>
  <c r="AO73" i="17"/>
  <c r="AN73" i="17"/>
  <c r="AM73" i="17"/>
  <c r="AL73" i="17"/>
  <c r="AK73" i="17"/>
  <c r="AJ73" i="17"/>
  <c r="AI73" i="17"/>
  <c r="AH73" i="17"/>
  <c r="AG73" i="17"/>
  <c r="AF73" i="17"/>
  <c r="AE73" i="17"/>
  <c r="AD73" i="17"/>
  <c r="AC73" i="17"/>
  <c r="AB73" i="17"/>
  <c r="AA73" i="17"/>
  <c r="Z73" i="17"/>
  <c r="Y73" i="17"/>
  <c r="X73" i="17"/>
  <c r="W73" i="17"/>
  <c r="V73" i="17"/>
  <c r="U73" i="17"/>
  <c r="T73" i="17"/>
  <c r="S73" i="17"/>
  <c r="R73" i="17"/>
  <c r="Q73" i="17"/>
  <c r="P73" i="17"/>
  <c r="O73" i="17"/>
  <c r="N73" i="17"/>
  <c r="M73" i="17"/>
  <c r="L73" i="17"/>
  <c r="K73" i="17"/>
  <c r="J73" i="17"/>
  <c r="I73" i="17"/>
  <c r="H73" i="17"/>
  <c r="G73" i="17"/>
  <c r="F73" i="17"/>
  <c r="E73" i="17"/>
  <c r="GH72" i="17"/>
  <c r="GG72" i="17"/>
  <c r="GF72" i="17"/>
  <c r="GE72" i="17"/>
  <c r="GD72" i="17"/>
  <c r="GC72" i="17"/>
  <c r="GB72" i="17"/>
  <c r="GA72" i="17"/>
  <c r="FZ72" i="17"/>
  <c r="FY72" i="17"/>
  <c r="FX72" i="17"/>
  <c r="FW72" i="17"/>
  <c r="FV72" i="17"/>
  <c r="FU72" i="17"/>
  <c r="FT72" i="17"/>
  <c r="FS72" i="17"/>
  <c r="FR72" i="17"/>
  <c r="FQ72" i="17"/>
  <c r="FP72" i="17"/>
  <c r="FO72" i="17"/>
  <c r="FN72" i="17"/>
  <c r="FM72" i="17"/>
  <c r="FL72" i="17"/>
  <c r="FK72" i="17"/>
  <c r="FJ72" i="17"/>
  <c r="FI72" i="17"/>
  <c r="FH72" i="17"/>
  <c r="FG72" i="17"/>
  <c r="FF72" i="17"/>
  <c r="FE72" i="17"/>
  <c r="FD72" i="17"/>
  <c r="FC72" i="17"/>
  <c r="FB72" i="17"/>
  <c r="FA72" i="17"/>
  <c r="EZ72" i="17"/>
  <c r="EY72" i="17"/>
  <c r="EX72" i="17"/>
  <c r="EW72" i="17"/>
  <c r="EV72" i="17"/>
  <c r="EU72" i="17"/>
  <c r="ET72" i="17"/>
  <c r="ES72" i="17"/>
  <c r="ER72" i="17"/>
  <c r="EQ72" i="17"/>
  <c r="EP72" i="17"/>
  <c r="EO72" i="17"/>
  <c r="EN72" i="17"/>
  <c r="EM72" i="17"/>
  <c r="EL72" i="17"/>
  <c r="EK72" i="17"/>
  <c r="EJ72" i="17"/>
  <c r="EI72" i="17"/>
  <c r="EH72" i="17"/>
  <c r="EG72" i="17"/>
  <c r="EF72" i="17"/>
  <c r="EE72" i="17"/>
  <c r="ED72" i="17"/>
  <c r="EC72" i="17"/>
  <c r="EB72" i="17"/>
  <c r="EA72" i="17"/>
  <c r="DZ72" i="17"/>
  <c r="DY72" i="17"/>
  <c r="DX72" i="17"/>
  <c r="DW72" i="17"/>
  <c r="DV72" i="17"/>
  <c r="DU72" i="17"/>
  <c r="DT72" i="17"/>
  <c r="DS72" i="17"/>
  <c r="DR72" i="17"/>
  <c r="DQ72" i="17"/>
  <c r="DP72" i="17"/>
  <c r="DO72" i="17"/>
  <c r="DN72" i="17"/>
  <c r="DM72" i="17"/>
  <c r="DL72" i="17"/>
  <c r="DK72" i="17"/>
  <c r="DJ72" i="17"/>
  <c r="DI72" i="17"/>
  <c r="DH72" i="17"/>
  <c r="DG72" i="17"/>
  <c r="DF72" i="17"/>
  <c r="DE72" i="17"/>
  <c r="DD72" i="17"/>
  <c r="DC72" i="17"/>
  <c r="DB72" i="17"/>
  <c r="DA72" i="17"/>
  <c r="CZ72" i="17"/>
  <c r="CY72" i="17"/>
  <c r="CX72" i="17"/>
  <c r="CW72" i="17"/>
  <c r="CV72" i="17"/>
  <c r="CU72" i="17"/>
  <c r="CT72" i="17"/>
  <c r="CS72" i="17"/>
  <c r="CR72" i="17"/>
  <c r="CQ72" i="17"/>
  <c r="CP72" i="17"/>
  <c r="CO72" i="17"/>
  <c r="CN72" i="17"/>
  <c r="CM72" i="17"/>
  <c r="CL72" i="17"/>
  <c r="CK72" i="17"/>
  <c r="CJ72" i="17"/>
  <c r="CI72" i="17"/>
  <c r="CH72" i="17"/>
  <c r="CG72" i="17"/>
  <c r="CF72" i="17"/>
  <c r="CE72" i="17"/>
  <c r="CD72" i="17"/>
  <c r="CC72" i="17"/>
  <c r="CB72" i="17"/>
  <c r="CA72" i="17"/>
  <c r="BZ72" i="17"/>
  <c r="BY72" i="17"/>
  <c r="BX72" i="17"/>
  <c r="BW72" i="17"/>
  <c r="BV72" i="17"/>
  <c r="BU72" i="17"/>
  <c r="BT72" i="17"/>
  <c r="BS72" i="17"/>
  <c r="BR72" i="17"/>
  <c r="BQ72" i="17"/>
  <c r="BP72" i="17"/>
  <c r="BO72" i="17"/>
  <c r="BN72" i="17"/>
  <c r="BM72" i="17"/>
  <c r="BL72" i="17"/>
  <c r="BK72" i="17"/>
  <c r="BJ72" i="17"/>
  <c r="BI72" i="17"/>
  <c r="BH72" i="17"/>
  <c r="BG72" i="17"/>
  <c r="BF72" i="17"/>
  <c r="BE72" i="17"/>
  <c r="BD72" i="17"/>
  <c r="BC72" i="17"/>
  <c r="BB72" i="17"/>
  <c r="BA72" i="17"/>
  <c r="AZ72" i="17"/>
  <c r="AY72" i="17"/>
  <c r="AX72" i="17"/>
  <c r="AW72" i="17"/>
  <c r="AV72" i="17"/>
  <c r="AU72" i="17"/>
  <c r="AT72" i="17"/>
  <c r="AS72" i="17"/>
  <c r="AR72" i="17"/>
  <c r="AQ72" i="17"/>
  <c r="AP72" i="17"/>
  <c r="AO72" i="17"/>
  <c r="AN72" i="17"/>
  <c r="AM72" i="17"/>
  <c r="AL72" i="17"/>
  <c r="AK72" i="17"/>
  <c r="AJ72" i="17"/>
  <c r="AI72" i="17"/>
  <c r="AH72" i="17"/>
  <c r="AG72" i="17"/>
  <c r="AF72" i="17"/>
  <c r="AE72" i="17"/>
  <c r="AD72" i="17"/>
  <c r="AC72" i="17"/>
  <c r="AB72" i="17"/>
  <c r="AA72" i="17"/>
  <c r="Z72" i="17"/>
  <c r="Y72" i="17"/>
  <c r="X72" i="17"/>
  <c r="W72" i="17"/>
  <c r="V72" i="17"/>
  <c r="U72" i="17"/>
  <c r="T72" i="17"/>
  <c r="S72" i="17"/>
  <c r="R72" i="17"/>
  <c r="Q72" i="17"/>
  <c r="P72" i="17"/>
  <c r="O72" i="17"/>
  <c r="N72" i="17"/>
  <c r="M72" i="17"/>
  <c r="L72" i="17"/>
  <c r="K72" i="17"/>
  <c r="J72" i="17"/>
  <c r="I72" i="17"/>
  <c r="H72" i="17"/>
  <c r="G72" i="17"/>
  <c r="F72" i="17"/>
  <c r="E72" i="17"/>
  <c r="GH71" i="17"/>
  <c r="GG71" i="17"/>
  <c r="GF71" i="17"/>
  <c r="GE71" i="17"/>
  <c r="GD71" i="17"/>
  <c r="GC71" i="17"/>
  <c r="GB71" i="17"/>
  <c r="GA71" i="17"/>
  <c r="FZ71" i="17"/>
  <c r="FY71" i="17"/>
  <c r="FX71" i="17"/>
  <c r="FW71" i="17"/>
  <c r="FV71" i="17"/>
  <c r="FU71" i="17"/>
  <c r="FT71" i="17"/>
  <c r="FS71" i="17"/>
  <c r="FR71" i="17"/>
  <c r="FQ71" i="17"/>
  <c r="FP71" i="17"/>
  <c r="FO71" i="17"/>
  <c r="FN71" i="17"/>
  <c r="FM71" i="17"/>
  <c r="FL71" i="17"/>
  <c r="FK71" i="17"/>
  <c r="FJ71" i="17"/>
  <c r="FI71" i="17"/>
  <c r="FH71" i="17"/>
  <c r="FG71" i="17"/>
  <c r="FF71" i="17"/>
  <c r="FE71" i="17"/>
  <c r="FD71" i="17"/>
  <c r="FC71" i="17"/>
  <c r="FB71" i="17"/>
  <c r="FA71" i="17"/>
  <c r="EZ71" i="17"/>
  <c r="EY71" i="17"/>
  <c r="EX71" i="17"/>
  <c r="EW71" i="17"/>
  <c r="EV71" i="17"/>
  <c r="EU71" i="17"/>
  <c r="ET71" i="17"/>
  <c r="ES71" i="17"/>
  <c r="ER71" i="17"/>
  <c r="EQ71" i="17"/>
  <c r="EP71" i="17"/>
  <c r="EO71" i="17"/>
  <c r="EN71" i="17"/>
  <c r="EM71" i="17"/>
  <c r="EL71" i="17"/>
  <c r="EK71" i="17"/>
  <c r="EJ71" i="17"/>
  <c r="EI71" i="17"/>
  <c r="EH71" i="17"/>
  <c r="EG71" i="17"/>
  <c r="EF71" i="17"/>
  <c r="EE71" i="17"/>
  <c r="ED71" i="17"/>
  <c r="EC71" i="17"/>
  <c r="EB71" i="17"/>
  <c r="EA71" i="17"/>
  <c r="DZ71" i="17"/>
  <c r="DY71" i="17"/>
  <c r="DX71" i="17"/>
  <c r="DW71" i="17"/>
  <c r="DV71" i="17"/>
  <c r="DU71" i="17"/>
  <c r="DT71" i="17"/>
  <c r="DS71" i="17"/>
  <c r="DR71" i="17"/>
  <c r="DQ71" i="17"/>
  <c r="DP71" i="17"/>
  <c r="DO71" i="17"/>
  <c r="DN71" i="17"/>
  <c r="DM71" i="17"/>
  <c r="DL71" i="17"/>
  <c r="DK71" i="17"/>
  <c r="DJ71" i="17"/>
  <c r="DI71" i="17"/>
  <c r="DH71" i="17"/>
  <c r="DG71" i="17"/>
  <c r="DF71" i="17"/>
  <c r="DE71" i="17"/>
  <c r="DD71" i="17"/>
  <c r="DC71" i="17"/>
  <c r="DB71" i="17"/>
  <c r="DA71" i="17"/>
  <c r="CZ71" i="17"/>
  <c r="CY71" i="17"/>
  <c r="CX71" i="17"/>
  <c r="CW71" i="17"/>
  <c r="CV71" i="17"/>
  <c r="CU71" i="17"/>
  <c r="CT71" i="17"/>
  <c r="CS71" i="17"/>
  <c r="CR71" i="17"/>
  <c r="CQ71" i="17"/>
  <c r="CP71" i="17"/>
  <c r="CO71" i="17"/>
  <c r="CN71" i="17"/>
  <c r="CM71" i="17"/>
  <c r="CL71" i="17"/>
  <c r="CK71" i="17"/>
  <c r="CJ71" i="17"/>
  <c r="CI71" i="17"/>
  <c r="CH71" i="17"/>
  <c r="CG71" i="17"/>
  <c r="CF71" i="17"/>
  <c r="CE71" i="17"/>
  <c r="CD71" i="17"/>
  <c r="CC71" i="17"/>
  <c r="CB71" i="17"/>
  <c r="CA71" i="17"/>
  <c r="BZ71" i="17"/>
  <c r="BY71" i="17"/>
  <c r="BX71" i="17"/>
  <c r="BW71" i="17"/>
  <c r="BV71" i="17"/>
  <c r="BU71" i="17"/>
  <c r="BT71" i="17"/>
  <c r="BS71" i="17"/>
  <c r="BR71" i="17"/>
  <c r="BQ71" i="17"/>
  <c r="BP71" i="17"/>
  <c r="BO71" i="17"/>
  <c r="BN71" i="17"/>
  <c r="BM71" i="17"/>
  <c r="BL71" i="17"/>
  <c r="BK71" i="17"/>
  <c r="BJ71" i="17"/>
  <c r="BI71" i="17"/>
  <c r="BH71" i="17"/>
  <c r="BG71" i="17"/>
  <c r="BF71" i="17"/>
  <c r="BE71" i="17"/>
  <c r="BD71" i="17"/>
  <c r="BC71" i="17"/>
  <c r="BB71" i="17"/>
  <c r="BA71" i="17"/>
  <c r="AZ71" i="17"/>
  <c r="AY71" i="17"/>
  <c r="AX71" i="17"/>
  <c r="AW71" i="17"/>
  <c r="AV71" i="17"/>
  <c r="AU71" i="17"/>
  <c r="AT71" i="17"/>
  <c r="AS71" i="17"/>
  <c r="AR71" i="17"/>
  <c r="AQ71" i="17"/>
  <c r="AP71" i="17"/>
  <c r="AO71" i="17"/>
  <c r="AN71" i="17"/>
  <c r="AM71" i="17"/>
  <c r="AL71" i="17"/>
  <c r="AK71" i="17"/>
  <c r="AJ71" i="17"/>
  <c r="AI71" i="17"/>
  <c r="AH71" i="17"/>
  <c r="AG71" i="17"/>
  <c r="AF71" i="17"/>
  <c r="AE71" i="17"/>
  <c r="AD71" i="17"/>
  <c r="AC71" i="17"/>
  <c r="AB71" i="17"/>
  <c r="AA71" i="17"/>
  <c r="Z71" i="17"/>
  <c r="Y71" i="17"/>
  <c r="X71" i="17"/>
  <c r="W71" i="17"/>
  <c r="V71" i="17"/>
  <c r="U71" i="17"/>
  <c r="T71" i="17"/>
  <c r="S71" i="17"/>
  <c r="R71" i="17"/>
  <c r="Q71" i="17"/>
  <c r="P71" i="17"/>
  <c r="O71" i="17"/>
  <c r="N71" i="17"/>
  <c r="M71" i="17"/>
  <c r="L71" i="17"/>
  <c r="K71" i="17"/>
  <c r="J71" i="17"/>
  <c r="I71" i="17"/>
  <c r="H71" i="17"/>
  <c r="G71" i="17"/>
  <c r="F71" i="17"/>
  <c r="E71" i="17"/>
  <c r="GH70" i="17"/>
  <c r="GG70" i="17"/>
  <c r="GF70" i="17"/>
  <c r="GE70" i="17"/>
  <c r="GD70" i="17"/>
  <c r="GC70" i="17"/>
  <c r="GB70" i="17"/>
  <c r="GA70" i="17"/>
  <c r="FZ70" i="17"/>
  <c r="FY70" i="17"/>
  <c r="FX70" i="17"/>
  <c r="FW70" i="17"/>
  <c r="FV70" i="17"/>
  <c r="FU70" i="17"/>
  <c r="FT70" i="17"/>
  <c r="FS70" i="17"/>
  <c r="FR70" i="17"/>
  <c r="FQ70" i="17"/>
  <c r="FP70" i="17"/>
  <c r="FO70" i="17"/>
  <c r="FN70" i="17"/>
  <c r="FM70" i="17"/>
  <c r="FL70" i="17"/>
  <c r="FK70" i="17"/>
  <c r="FJ70" i="17"/>
  <c r="FI70" i="17"/>
  <c r="FH70" i="17"/>
  <c r="FG70" i="17"/>
  <c r="FF70" i="17"/>
  <c r="FE70" i="17"/>
  <c r="FD70" i="17"/>
  <c r="FC70" i="17"/>
  <c r="FB70" i="17"/>
  <c r="FA70" i="17"/>
  <c r="EZ70" i="17"/>
  <c r="EY70" i="17"/>
  <c r="EX70" i="17"/>
  <c r="EW70" i="17"/>
  <c r="EV70" i="17"/>
  <c r="EU70" i="17"/>
  <c r="ET70" i="17"/>
  <c r="ES70" i="17"/>
  <c r="ER70" i="17"/>
  <c r="EQ70" i="17"/>
  <c r="EP70" i="17"/>
  <c r="EO70" i="17"/>
  <c r="EN70" i="17"/>
  <c r="EM70" i="17"/>
  <c r="EL70" i="17"/>
  <c r="EK70" i="17"/>
  <c r="EJ70" i="17"/>
  <c r="EI70" i="17"/>
  <c r="EH70" i="17"/>
  <c r="EG70" i="17"/>
  <c r="EF70" i="17"/>
  <c r="EE70" i="17"/>
  <c r="ED70" i="17"/>
  <c r="EC70" i="17"/>
  <c r="EB70" i="17"/>
  <c r="EA70" i="17"/>
  <c r="DZ70" i="17"/>
  <c r="DY70" i="17"/>
  <c r="DX70" i="17"/>
  <c r="DW70" i="17"/>
  <c r="DV70" i="17"/>
  <c r="DU70" i="17"/>
  <c r="DT70" i="17"/>
  <c r="DS70" i="17"/>
  <c r="DR70" i="17"/>
  <c r="DQ70" i="17"/>
  <c r="DP70" i="17"/>
  <c r="DO70" i="17"/>
  <c r="DN70" i="17"/>
  <c r="DM70" i="17"/>
  <c r="DL70" i="17"/>
  <c r="DK70" i="17"/>
  <c r="DJ70" i="17"/>
  <c r="DI70" i="17"/>
  <c r="DH70" i="17"/>
  <c r="DG70" i="17"/>
  <c r="DF70" i="17"/>
  <c r="DE70" i="17"/>
  <c r="DD70" i="17"/>
  <c r="DC70" i="17"/>
  <c r="DB70" i="17"/>
  <c r="DA70" i="17"/>
  <c r="CZ70" i="17"/>
  <c r="CY70" i="17"/>
  <c r="CX70" i="17"/>
  <c r="CW70" i="17"/>
  <c r="CV70" i="17"/>
  <c r="CU70" i="17"/>
  <c r="CT70" i="17"/>
  <c r="CS70" i="17"/>
  <c r="CR70" i="17"/>
  <c r="CQ70" i="17"/>
  <c r="CP70" i="17"/>
  <c r="CO70" i="17"/>
  <c r="CN70" i="17"/>
  <c r="CM70" i="17"/>
  <c r="CL70" i="17"/>
  <c r="CK70" i="17"/>
  <c r="CJ70" i="17"/>
  <c r="CI70" i="17"/>
  <c r="CH70" i="17"/>
  <c r="CG70" i="17"/>
  <c r="CF70" i="17"/>
  <c r="CE70" i="17"/>
  <c r="CD70" i="17"/>
  <c r="CC70" i="17"/>
  <c r="CB70" i="17"/>
  <c r="CA70" i="17"/>
  <c r="BZ70" i="17"/>
  <c r="BY70" i="17"/>
  <c r="BX70" i="17"/>
  <c r="BW70" i="17"/>
  <c r="BV70" i="17"/>
  <c r="BU70" i="17"/>
  <c r="BT70" i="17"/>
  <c r="BS70" i="17"/>
  <c r="BR70" i="17"/>
  <c r="BQ70" i="17"/>
  <c r="BP70" i="17"/>
  <c r="BO70" i="17"/>
  <c r="BN70" i="17"/>
  <c r="BM70" i="17"/>
  <c r="BL70" i="17"/>
  <c r="BK70" i="17"/>
  <c r="BJ70" i="17"/>
  <c r="BI70" i="17"/>
  <c r="BH70" i="17"/>
  <c r="BG70" i="17"/>
  <c r="BF70" i="17"/>
  <c r="BE70" i="17"/>
  <c r="BD70" i="17"/>
  <c r="BC70" i="17"/>
  <c r="BB70" i="17"/>
  <c r="BA70" i="17"/>
  <c r="AZ70" i="17"/>
  <c r="AY70" i="17"/>
  <c r="AX70" i="17"/>
  <c r="AW70" i="17"/>
  <c r="AV70" i="17"/>
  <c r="AU70" i="17"/>
  <c r="AT70" i="17"/>
  <c r="AS70" i="17"/>
  <c r="AR70" i="17"/>
  <c r="AQ70" i="17"/>
  <c r="AP70" i="17"/>
  <c r="AO70" i="17"/>
  <c r="AN70" i="17"/>
  <c r="AM70" i="17"/>
  <c r="AL70" i="17"/>
  <c r="AK70" i="17"/>
  <c r="AJ70" i="17"/>
  <c r="AI70" i="17"/>
  <c r="AH70" i="17"/>
  <c r="AG70" i="17"/>
  <c r="AF70" i="17"/>
  <c r="AE70" i="17"/>
  <c r="AD70" i="17"/>
  <c r="AC70" i="17"/>
  <c r="AB70" i="17"/>
  <c r="AA70" i="17"/>
  <c r="Z70" i="17"/>
  <c r="Y70" i="17"/>
  <c r="X70" i="17"/>
  <c r="W70" i="17"/>
  <c r="V70" i="17"/>
  <c r="U70" i="17"/>
  <c r="T70" i="17"/>
  <c r="S70" i="17"/>
  <c r="R70" i="17"/>
  <c r="Q70" i="17"/>
  <c r="P70" i="17"/>
  <c r="O70" i="17"/>
  <c r="N70" i="17"/>
  <c r="M70" i="17"/>
  <c r="L70" i="17"/>
  <c r="K70" i="17"/>
  <c r="J70" i="17"/>
  <c r="I70" i="17"/>
  <c r="H70" i="17"/>
  <c r="G70" i="17"/>
  <c r="F70" i="17"/>
  <c r="E70" i="17"/>
  <c r="GH69" i="17"/>
  <c r="GG69" i="17"/>
  <c r="GF69" i="17"/>
  <c r="GE69" i="17"/>
  <c r="GD69" i="17"/>
  <c r="GC69" i="17"/>
  <c r="GB69" i="17"/>
  <c r="GA69" i="17"/>
  <c r="FZ69" i="17"/>
  <c r="FY69" i="17"/>
  <c r="FX69" i="17"/>
  <c r="FW69" i="17"/>
  <c r="FV69" i="17"/>
  <c r="FU69" i="17"/>
  <c r="FT69" i="17"/>
  <c r="FS69" i="17"/>
  <c r="FR69" i="17"/>
  <c r="FQ69" i="17"/>
  <c r="FP69" i="17"/>
  <c r="FO69" i="17"/>
  <c r="FN69" i="17"/>
  <c r="FM69" i="17"/>
  <c r="FL69" i="17"/>
  <c r="FK69" i="17"/>
  <c r="FJ69" i="17"/>
  <c r="FI69" i="17"/>
  <c r="FH69" i="17"/>
  <c r="FG69" i="17"/>
  <c r="FF69" i="17"/>
  <c r="FE69" i="17"/>
  <c r="FD69" i="17"/>
  <c r="FC69" i="17"/>
  <c r="FB69" i="17"/>
  <c r="FA69" i="17"/>
  <c r="EZ69" i="17"/>
  <c r="EY69" i="17"/>
  <c r="EX69" i="17"/>
  <c r="EW69" i="17"/>
  <c r="EV69" i="17"/>
  <c r="EU69" i="17"/>
  <c r="ET69" i="17"/>
  <c r="ES69" i="17"/>
  <c r="ER69" i="17"/>
  <c r="EQ69" i="17"/>
  <c r="EP69" i="17"/>
  <c r="EO69" i="17"/>
  <c r="EN69" i="17"/>
  <c r="EM69" i="17"/>
  <c r="EL69" i="17"/>
  <c r="EK69" i="17"/>
  <c r="EJ69" i="17"/>
  <c r="EI69" i="17"/>
  <c r="EH69" i="17"/>
  <c r="EG69" i="17"/>
  <c r="EF69" i="17"/>
  <c r="EE69" i="17"/>
  <c r="ED69" i="17"/>
  <c r="EC69" i="17"/>
  <c r="EB69" i="17"/>
  <c r="EA69" i="17"/>
  <c r="DZ69" i="17"/>
  <c r="DY69" i="17"/>
  <c r="DX69" i="17"/>
  <c r="DW69" i="17"/>
  <c r="DV69" i="17"/>
  <c r="DU69" i="17"/>
  <c r="DT69" i="17"/>
  <c r="DS69" i="17"/>
  <c r="DR69" i="17"/>
  <c r="DQ69" i="17"/>
  <c r="DP69" i="17"/>
  <c r="DO69" i="17"/>
  <c r="DN69" i="17"/>
  <c r="DM69" i="17"/>
  <c r="DL69" i="17"/>
  <c r="DK69" i="17"/>
  <c r="DJ69" i="17"/>
  <c r="DI69" i="17"/>
  <c r="DH69" i="17"/>
  <c r="DG69" i="17"/>
  <c r="DF69" i="17"/>
  <c r="DE69" i="17"/>
  <c r="DD69" i="17"/>
  <c r="DC69" i="17"/>
  <c r="DB69" i="17"/>
  <c r="DA69" i="17"/>
  <c r="CZ69" i="17"/>
  <c r="CY69" i="17"/>
  <c r="CX69" i="17"/>
  <c r="CW69" i="17"/>
  <c r="CV69" i="17"/>
  <c r="CU69" i="17"/>
  <c r="CT69" i="17"/>
  <c r="CS69" i="17"/>
  <c r="CR69" i="17"/>
  <c r="CQ69" i="17"/>
  <c r="CP69" i="17"/>
  <c r="CO69" i="17"/>
  <c r="CN69" i="17"/>
  <c r="CM69" i="17"/>
  <c r="CL69" i="17"/>
  <c r="CK69" i="17"/>
  <c r="CJ69" i="17"/>
  <c r="CI69" i="17"/>
  <c r="CH69" i="17"/>
  <c r="CG69" i="17"/>
  <c r="CF69" i="17"/>
  <c r="CE69" i="17"/>
  <c r="CD69" i="17"/>
  <c r="CC69" i="17"/>
  <c r="CB69" i="17"/>
  <c r="CA69" i="17"/>
  <c r="BZ69" i="17"/>
  <c r="BY69" i="17"/>
  <c r="BX69" i="17"/>
  <c r="BW69" i="17"/>
  <c r="BV69" i="17"/>
  <c r="BU69" i="17"/>
  <c r="BT69" i="17"/>
  <c r="BS69" i="17"/>
  <c r="BR69" i="17"/>
  <c r="BQ69" i="17"/>
  <c r="BP69" i="17"/>
  <c r="BO69" i="17"/>
  <c r="BN69" i="17"/>
  <c r="BM69" i="17"/>
  <c r="BL69" i="17"/>
  <c r="BK69" i="17"/>
  <c r="BJ69" i="17"/>
  <c r="BI69" i="17"/>
  <c r="BH69" i="17"/>
  <c r="BG69" i="17"/>
  <c r="BF69" i="17"/>
  <c r="BE69" i="17"/>
  <c r="BD69" i="17"/>
  <c r="BC69" i="17"/>
  <c r="BB69" i="17"/>
  <c r="BA69" i="17"/>
  <c r="AZ69" i="17"/>
  <c r="AY69" i="17"/>
  <c r="AX69" i="17"/>
  <c r="AW69" i="17"/>
  <c r="AV69" i="17"/>
  <c r="AU69" i="17"/>
  <c r="AT69" i="17"/>
  <c r="AS69" i="17"/>
  <c r="AR69" i="17"/>
  <c r="AQ69" i="17"/>
  <c r="AP69" i="17"/>
  <c r="AO69" i="17"/>
  <c r="AN69" i="17"/>
  <c r="AM69" i="17"/>
  <c r="AL69" i="17"/>
  <c r="AK69" i="17"/>
  <c r="AJ69" i="17"/>
  <c r="AI69" i="17"/>
  <c r="AH69" i="17"/>
  <c r="AG69" i="17"/>
  <c r="AF69" i="17"/>
  <c r="AE69" i="17"/>
  <c r="AD69" i="17"/>
  <c r="AC69" i="17"/>
  <c r="AB69" i="17"/>
  <c r="AA69" i="17"/>
  <c r="Z69" i="17"/>
  <c r="Y69" i="17"/>
  <c r="X69" i="17"/>
  <c r="W69" i="17"/>
  <c r="V69" i="17"/>
  <c r="U69" i="17"/>
  <c r="T69" i="17"/>
  <c r="S69" i="17"/>
  <c r="R69" i="17"/>
  <c r="Q69" i="17"/>
  <c r="P69" i="17"/>
  <c r="O69" i="17"/>
  <c r="N69" i="17"/>
  <c r="M69" i="17"/>
  <c r="L69" i="17"/>
  <c r="K69" i="17"/>
  <c r="J69" i="17"/>
  <c r="I69" i="17"/>
  <c r="H69" i="17"/>
  <c r="G69" i="17"/>
  <c r="F69" i="17"/>
  <c r="E69" i="17"/>
  <c r="GH68" i="17"/>
  <c r="GG68" i="17"/>
  <c r="GF68" i="17"/>
  <c r="GE68" i="17"/>
  <c r="GD68" i="17"/>
  <c r="GC68" i="17"/>
  <c r="GB68" i="17"/>
  <c r="GA68" i="17"/>
  <c r="FZ68" i="17"/>
  <c r="FY68" i="17"/>
  <c r="FX68" i="17"/>
  <c r="FW68" i="17"/>
  <c r="FV68" i="17"/>
  <c r="FU68" i="17"/>
  <c r="FT68" i="17"/>
  <c r="FS68" i="17"/>
  <c r="FR68" i="17"/>
  <c r="FQ68" i="17"/>
  <c r="FP68" i="17"/>
  <c r="FO68" i="17"/>
  <c r="FN68" i="17"/>
  <c r="FM68" i="17"/>
  <c r="FL68" i="17"/>
  <c r="FK68" i="17"/>
  <c r="FJ68" i="17"/>
  <c r="FI68" i="17"/>
  <c r="FH68" i="17"/>
  <c r="FG68" i="17"/>
  <c r="FF68" i="17"/>
  <c r="FE68" i="17"/>
  <c r="FD68" i="17"/>
  <c r="FC68" i="17"/>
  <c r="FB68" i="17"/>
  <c r="FA68" i="17"/>
  <c r="EZ68" i="17"/>
  <c r="EY68" i="17"/>
  <c r="EX68" i="17"/>
  <c r="EW68" i="17"/>
  <c r="EV68" i="17"/>
  <c r="EU68" i="17"/>
  <c r="ET68" i="17"/>
  <c r="ES68" i="17"/>
  <c r="ER68" i="17"/>
  <c r="EQ68" i="17"/>
  <c r="EP68" i="17"/>
  <c r="EO68" i="17"/>
  <c r="EN68" i="17"/>
  <c r="EM68" i="17"/>
  <c r="EL68" i="17"/>
  <c r="EK68" i="17"/>
  <c r="EJ68" i="17"/>
  <c r="EI68" i="17"/>
  <c r="EH68" i="17"/>
  <c r="EG68" i="17"/>
  <c r="EF68" i="17"/>
  <c r="EE68" i="17"/>
  <c r="ED68" i="17"/>
  <c r="EC68" i="17"/>
  <c r="EB68" i="17"/>
  <c r="EA68" i="17"/>
  <c r="DZ68" i="17"/>
  <c r="DY68" i="17"/>
  <c r="DX68" i="17"/>
  <c r="DW68" i="17"/>
  <c r="DV68" i="17"/>
  <c r="DU68" i="17"/>
  <c r="DT68" i="17"/>
  <c r="DS68" i="17"/>
  <c r="DR68" i="17"/>
  <c r="DQ68" i="17"/>
  <c r="DP68" i="17"/>
  <c r="DO68" i="17"/>
  <c r="DN68" i="17"/>
  <c r="DM68" i="17"/>
  <c r="DL68" i="17"/>
  <c r="DK68" i="17"/>
  <c r="DJ68" i="17"/>
  <c r="DI68" i="17"/>
  <c r="DH68" i="17"/>
  <c r="DG68" i="17"/>
  <c r="DF68" i="17"/>
  <c r="DE68" i="17"/>
  <c r="DD68" i="17"/>
  <c r="DC68" i="17"/>
  <c r="DB68" i="17"/>
  <c r="DA68" i="17"/>
  <c r="CZ68" i="17"/>
  <c r="CY68" i="17"/>
  <c r="CX68" i="17"/>
  <c r="CW68" i="17"/>
  <c r="CV68" i="17"/>
  <c r="CU68" i="17"/>
  <c r="CT68" i="17"/>
  <c r="CS68" i="17"/>
  <c r="CR68" i="17"/>
  <c r="CQ68" i="17"/>
  <c r="CP68" i="17"/>
  <c r="CO68" i="17"/>
  <c r="CN68" i="17"/>
  <c r="CM68" i="17"/>
  <c r="CL68" i="17"/>
  <c r="CK68" i="17"/>
  <c r="CJ68" i="17"/>
  <c r="CI68" i="17"/>
  <c r="CH68" i="17"/>
  <c r="CG68" i="17"/>
  <c r="CF68" i="17"/>
  <c r="CE68" i="17"/>
  <c r="CD68" i="17"/>
  <c r="CC68" i="17"/>
  <c r="CB68" i="17"/>
  <c r="CA68" i="17"/>
  <c r="BZ68" i="17"/>
  <c r="BY68" i="17"/>
  <c r="BX68" i="17"/>
  <c r="BW68" i="17"/>
  <c r="BV68" i="17"/>
  <c r="BU68" i="17"/>
  <c r="BT68" i="17"/>
  <c r="BS68" i="17"/>
  <c r="BR68" i="17"/>
  <c r="BQ68" i="17"/>
  <c r="BP68" i="17"/>
  <c r="BO68" i="17"/>
  <c r="BN68" i="17"/>
  <c r="BM68" i="17"/>
  <c r="BL68" i="17"/>
  <c r="BK68" i="17"/>
  <c r="BJ68" i="17"/>
  <c r="BI68" i="17"/>
  <c r="BH68" i="17"/>
  <c r="BG68" i="17"/>
  <c r="BF68" i="17"/>
  <c r="BE68" i="17"/>
  <c r="BD68" i="17"/>
  <c r="BC68" i="17"/>
  <c r="BB68" i="17"/>
  <c r="BA68" i="17"/>
  <c r="AZ68" i="17"/>
  <c r="AY68" i="17"/>
  <c r="AX68" i="17"/>
  <c r="AW68" i="17"/>
  <c r="AV68" i="17"/>
  <c r="AU68" i="17"/>
  <c r="AT68" i="17"/>
  <c r="AS68" i="17"/>
  <c r="AR68" i="17"/>
  <c r="AQ68" i="17"/>
  <c r="AP68" i="17"/>
  <c r="AO68" i="17"/>
  <c r="AN68" i="17"/>
  <c r="AM68" i="17"/>
  <c r="AL68" i="17"/>
  <c r="AK68" i="17"/>
  <c r="AJ68" i="17"/>
  <c r="AI68" i="17"/>
  <c r="AH68" i="17"/>
  <c r="AG68" i="17"/>
  <c r="AF68" i="17"/>
  <c r="AE68" i="17"/>
  <c r="AD68" i="17"/>
  <c r="AC68" i="17"/>
  <c r="AB68" i="17"/>
  <c r="AA68" i="17"/>
  <c r="Z68" i="17"/>
  <c r="Y68" i="17"/>
  <c r="X68" i="17"/>
  <c r="W68" i="17"/>
  <c r="V68" i="17"/>
  <c r="U68" i="17"/>
  <c r="T68" i="17"/>
  <c r="S68" i="17"/>
  <c r="R68" i="17"/>
  <c r="Q68" i="17"/>
  <c r="P68" i="17"/>
  <c r="O68" i="17"/>
  <c r="N68" i="17"/>
  <c r="M68" i="17"/>
  <c r="L68" i="17"/>
  <c r="K68" i="17"/>
  <c r="J68" i="17"/>
  <c r="I68" i="17"/>
  <c r="H68" i="17"/>
  <c r="G68" i="17"/>
  <c r="F68" i="17"/>
  <c r="E68" i="17"/>
  <c r="HR25" i="53"/>
  <c r="HQ25" i="53"/>
  <c r="HR24" i="53"/>
  <c r="HQ24" i="53"/>
  <c r="HR23" i="53"/>
  <c r="HQ23" i="53"/>
  <c r="HR22" i="53"/>
  <c r="HQ22" i="53"/>
  <c r="HR21" i="53"/>
  <c r="HQ21" i="53"/>
  <c r="HR20" i="53"/>
  <c r="HQ20" i="53"/>
  <c r="HR19" i="53"/>
  <c r="HQ19" i="53"/>
  <c r="HR18" i="53"/>
  <c r="HQ18" i="53"/>
  <c r="HR17" i="53"/>
  <c r="HQ17" i="53"/>
  <c r="HR16" i="53"/>
  <c r="HQ16" i="53"/>
  <c r="HP16" i="53"/>
  <c r="HO13" i="53"/>
  <c r="HN13" i="53"/>
  <c r="HM13" i="53"/>
  <c r="HL13" i="53"/>
  <c r="HK13" i="53"/>
  <c r="HJ13" i="53"/>
  <c r="HI13" i="53"/>
  <c r="HH13" i="53"/>
  <c r="HG13" i="53"/>
  <c r="HG16" i="53" s="1"/>
  <c r="HF13" i="53"/>
  <c r="HF16" i="53" s="1"/>
  <c r="HE13" i="53"/>
  <c r="HD13" i="53"/>
  <c r="HC13" i="53"/>
  <c r="HB13" i="53"/>
  <c r="HA13" i="53"/>
  <c r="GZ13" i="53"/>
  <c r="GY13" i="53"/>
  <c r="GX13" i="53"/>
  <c r="GW13" i="53"/>
  <c r="GV13" i="53"/>
  <c r="GU13" i="53"/>
  <c r="GT13" i="53"/>
  <c r="GS13" i="53"/>
  <c r="GR13" i="53"/>
  <c r="GQ13" i="53"/>
  <c r="GQ17" i="53" s="1"/>
  <c r="GP13" i="53"/>
  <c r="GP17" i="53" s="1"/>
  <c r="GO13" i="53"/>
  <c r="GN13" i="53"/>
  <c r="GM13" i="53"/>
  <c r="GL13" i="53"/>
  <c r="GK13" i="53"/>
  <c r="GJ13" i="53"/>
  <c r="GJ16" i="53" s="1"/>
  <c r="GI13" i="53"/>
  <c r="GI17" i="53" s="1"/>
  <c r="GH13" i="53"/>
  <c r="GG13" i="53"/>
  <c r="GF13" i="53"/>
  <c r="GE13" i="53"/>
  <c r="GD13" i="53"/>
  <c r="GC13" i="53"/>
  <c r="GB13" i="53"/>
  <c r="GA13" i="53"/>
  <c r="GA17" i="53" s="1"/>
  <c r="FZ13" i="53"/>
  <c r="FY13" i="53"/>
  <c r="FX13" i="53"/>
  <c r="FW13" i="53"/>
  <c r="FV13" i="53"/>
  <c r="FU13" i="53"/>
  <c r="FT13" i="53"/>
  <c r="FT16" i="53" s="1"/>
  <c r="FS13" i="53"/>
  <c r="FR13" i="53"/>
  <c r="FQ13" i="53"/>
  <c r="FP13" i="53"/>
  <c r="FO13" i="53"/>
  <c r="FN13" i="53"/>
  <c r="FM13" i="53"/>
  <c r="FL13" i="53"/>
  <c r="FK13" i="53"/>
  <c r="FK16" i="53" s="1"/>
  <c r="FJ13" i="53"/>
  <c r="FJ16" i="53" s="1"/>
  <c r="FI13" i="53"/>
  <c r="FH13" i="53"/>
  <c r="FG13" i="53"/>
  <c r="FF13" i="53"/>
  <c r="FE13" i="53"/>
  <c r="FD13" i="53"/>
  <c r="FD16" i="53" s="1"/>
  <c r="FC13" i="53"/>
  <c r="FB13" i="53"/>
  <c r="FA13" i="53"/>
  <c r="EZ13" i="53"/>
  <c r="EY13" i="53"/>
  <c r="EX13" i="53"/>
  <c r="EW13" i="53"/>
  <c r="EV13" i="53"/>
  <c r="EU13" i="53"/>
  <c r="EU17" i="53" s="1"/>
  <c r="ET13" i="53"/>
  <c r="ET17" i="53" s="1"/>
  <c r="ES13" i="53"/>
  <c r="ER13" i="53"/>
  <c r="EQ13" i="53"/>
  <c r="EP13" i="53"/>
  <c r="EO13" i="53"/>
  <c r="EN13" i="53"/>
  <c r="EN16" i="53" s="1"/>
  <c r="EM13" i="53"/>
  <c r="EM16" i="53" s="1"/>
  <c r="EL13" i="53"/>
  <c r="EL16" i="53" s="1"/>
  <c r="EK13" i="53"/>
  <c r="EJ13" i="53"/>
  <c r="EI13" i="53"/>
  <c r="EH13" i="53"/>
  <c r="EG13" i="53"/>
  <c r="EF13" i="53"/>
  <c r="EE13" i="53"/>
  <c r="EE17" i="53" s="1"/>
  <c r="ED13" i="53"/>
  <c r="ED17" i="53" s="1"/>
  <c r="EC13" i="53"/>
  <c r="EB13" i="53"/>
  <c r="EA13" i="53"/>
  <c r="DZ13" i="53"/>
  <c r="DY13" i="53"/>
  <c r="DX13" i="53"/>
  <c r="DX16" i="53" s="1"/>
  <c r="DW13" i="53"/>
  <c r="DV13" i="53"/>
  <c r="DU13" i="53"/>
  <c r="DT13" i="53"/>
  <c r="DS13" i="53"/>
  <c r="DR13" i="53"/>
  <c r="DQ13" i="53"/>
  <c r="DP13" i="53"/>
  <c r="DO13" i="53"/>
  <c r="DO16" i="53" s="1"/>
  <c r="DN13" i="53"/>
  <c r="DN16" i="53" s="1"/>
  <c r="DM13" i="53"/>
  <c r="DL13" i="53"/>
  <c r="DK13" i="53"/>
  <c r="DJ13" i="53"/>
  <c r="DI13" i="53"/>
  <c r="DH13" i="53"/>
  <c r="DH16" i="53" s="1"/>
  <c r="DG13" i="53"/>
  <c r="DG17" i="53" s="1"/>
  <c r="DF13" i="53"/>
  <c r="DE13" i="53"/>
  <c r="DD13" i="53"/>
  <c r="DC13" i="53"/>
  <c r="DB13" i="53"/>
  <c r="DA13" i="53"/>
  <c r="CZ13" i="53"/>
  <c r="CY13" i="53"/>
  <c r="CY16" i="53" s="1"/>
  <c r="CX13" i="53"/>
  <c r="CX19" i="53" s="1"/>
  <c r="CW13" i="53"/>
  <c r="CV13" i="53"/>
  <c r="CU13" i="53"/>
  <c r="CT13" i="53"/>
  <c r="CS13" i="53"/>
  <c r="CR13" i="53"/>
  <c r="CR16" i="53" s="1"/>
  <c r="CQ13" i="53"/>
  <c r="CQ16" i="53" s="1"/>
  <c r="CP13" i="53"/>
  <c r="CP16" i="53" s="1"/>
  <c r="CO13" i="53"/>
  <c r="CN13" i="53"/>
  <c r="CM13" i="53"/>
  <c r="CL13" i="53"/>
  <c r="CK13" i="53"/>
  <c r="CJ13" i="53"/>
  <c r="CI13" i="53"/>
  <c r="CI16" i="53" s="1"/>
  <c r="CH13" i="53"/>
  <c r="CG13" i="53"/>
  <c r="CF13" i="53"/>
  <c r="CE13" i="53"/>
  <c r="CD13" i="53"/>
  <c r="CC13" i="53"/>
  <c r="CB13" i="53"/>
  <c r="CA13" i="53"/>
  <c r="BZ13" i="53"/>
  <c r="BY13" i="53"/>
  <c r="BX13" i="53"/>
  <c r="BW13" i="53"/>
  <c r="BV13" i="53"/>
  <c r="BU13" i="53"/>
  <c r="BT13" i="53"/>
  <c r="BS13" i="53"/>
  <c r="BS17" i="53" s="1"/>
  <c r="BR13" i="53"/>
  <c r="BR17" i="53" s="1"/>
  <c r="BQ13" i="53"/>
  <c r="BP13" i="53"/>
  <c r="BO13" i="53"/>
  <c r="BN13" i="53"/>
  <c r="BM13" i="53"/>
  <c r="BL13" i="53"/>
  <c r="BL16" i="53" s="1"/>
  <c r="BK13" i="53"/>
  <c r="BJ13" i="53"/>
  <c r="BI13" i="53"/>
  <c r="BH13" i="53"/>
  <c r="BG13" i="53"/>
  <c r="BF13" i="53"/>
  <c r="BE13" i="53"/>
  <c r="BD13" i="53"/>
  <c r="BC13" i="53"/>
  <c r="BC18" i="53" s="1"/>
  <c r="BB13" i="53"/>
  <c r="BB17" i="53" s="1"/>
  <c r="BA13" i="53"/>
  <c r="AZ13" i="53"/>
  <c r="AY13" i="53"/>
  <c r="AX13" i="53"/>
  <c r="AW13" i="53"/>
  <c r="AV13" i="53"/>
  <c r="AV16" i="53" s="1"/>
  <c r="AU13" i="53"/>
  <c r="AU16" i="53" s="1"/>
  <c r="AT13" i="53"/>
  <c r="AT16" i="53" s="1"/>
  <c r="AS13" i="53"/>
  <c r="AR13" i="53"/>
  <c r="AQ13" i="53"/>
  <c r="AP13" i="53"/>
  <c r="AO13" i="53"/>
  <c r="AN13" i="53"/>
  <c r="AM13" i="53"/>
  <c r="AM17" i="53" s="1"/>
  <c r="AL13" i="53"/>
  <c r="AL18" i="53" s="1"/>
  <c r="AK13" i="53"/>
  <c r="AJ13" i="53"/>
  <c r="AI13" i="53"/>
  <c r="AH13" i="53"/>
  <c r="AG13" i="53"/>
  <c r="AF13" i="53"/>
  <c r="AF16" i="53" s="1"/>
  <c r="AE13" i="53"/>
  <c r="AE17" i="53" s="1"/>
  <c r="AD13" i="53"/>
  <c r="AC13" i="53"/>
  <c r="AB13" i="53"/>
  <c r="AA13" i="53"/>
  <c r="Z13" i="53"/>
  <c r="Y13" i="53"/>
  <c r="X13" i="53"/>
  <c r="W13" i="53"/>
  <c r="W17" i="53" s="1"/>
  <c r="V13" i="53"/>
  <c r="V17" i="53" s="1"/>
  <c r="U13" i="53"/>
  <c r="T13" i="53"/>
  <c r="S13" i="53"/>
  <c r="R13" i="53"/>
  <c r="Q13" i="53"/>
  <c r="P13" i="53"/>
  <c r="O13" i="53"/>
  <c r="O17" i="53" s="1"/>
  <c r="N13" i="53"/>
  <c r="M13" i="53"/>
  <c r="L13" i="53"/>
  <c r="K13" i="53"/>
  <c r="J13" i="53"/>
  <c r="I13" i="53"/>
  <c r="H13" i="53"/>
  <c r="G13" i="53"/>
  <c r="G16" i="53" s="1"/>
  <c r="F13" i="53"/>
  <c r="F16" i="53" s="1"/>
  <c r="E13" i="53"/>
  <c r="D13" i="53"/>
  <c r="L200" i="20"/>
  <c r="F200" i="20"/>
  <c r="G201" i="20" s="1"/>
  <c r="L199" i="20"/>
  <c r="F199" i="20"/>
  <c r="G200" i="20" s="1"/>
  <c r="L198" i="20"/>
  <c r="F198" i="20"/>
  <c r="G198" i="20" s="1"/>
  <c r="L197" i="20"/>
  <c r="F197" i="20"/>
  <c r="L196" i="20"/>
  <c r="F196" i="20"/>
  <c r="L195" i="20"/>
  <c r="F195" i="20"/>
  <c r="L194" i="20"/>
  <c r="F194" i="20"/>
  <c r="G194" i="20" s="1"/>
  <c r="L193" i="20"/>
  <c r="F193" i="20"/>
  <c r="L192" i="20"/>
  <c r="F192" i="20"/>
  <c r="G192" i="20" s="1"/>
  <c r="L191" i="20"/>
  <c r="F191" i="20"/>
  <c r="G191" i="20" s="1"/>
  <c r="L190" i="20"/>
  <c r="F190" i="20"/>
  <c r="L189" i="20"/>
  <c r="F189" i="20"/>
  <c r="G189" i="20" s="1"/>
  <c r="L188" i="20"/>
  <c r="G188" i="20"/>
  <c r="F188" i="20"/>
  <c r="L187" i="20"/>
  <c r="G187" i="20"/>
  <c r="F187" i="20"/>
  <c r="L186" i="20"/>
  <c r="G186" i="20"/>
  <c r="F186" i="20"/>
  <c r="L185" i="20"/>
  <c r="F185" i="20"/>
  <c r="G185" i="20" s="1"/>
  <c r="L184" i="20"/>
  <c r="F184" i="20"/>
  <c r="G184" i="20" s="1"/>
  <c r="L183" i="20"/>
  <c r="F183" i="20"/>
  <c r="L182" i="20"/>
  <c r="F182" i="20"/>
  <c r="G183" i="20" s="1"/>
  <c r="L181" i="20"/>
  <c r="F181" i="20"/>
  <c r="G181" i="20" s="1"/>
  <c r="L180" i="20"/>
  <c r="F180" i="20"/>
  <c r="L179" i="20"/>
  <c r="F179" i="20"/>
  <c r="G180" i="20" s="1"/>
  <c r="L178" i="20"/>
  <c r="F178" i="20"/>
  <c r="G179" i="20" s="1"/>
  <c r="L177" i="20"/>
  <c r="F177" i="20"/>
  <c r="G177" i="20" s="1"/>
  <c r="L176" i="20"/>
  <c r="G176" i="20"/>
  <c r="F176" i="20"/>
  <c r="L175" i="20"/>
  <c r="F175" i="20"/>
  <c r="G175" i="20" s="1"/>
  <c r="L174" i="20"/>
  <c r="F174" i="20"/>
  <c r="G174" i="20" s="1"/>
  <c r="L173" i="20"/>
  <c r="G173" i="20"/>
  <c r="F173" i="20"/>
  <c r="L172" i="20"/>
  <c r="F172" i="20"/>
  <c r="L171" i="20"/>
  <c r="F171" i="20"/>
  <c r="G172" i="20" s="1"/>
  <c r="L170" i="20"/>
  <c r="G170" i="20"/>
  <c r="F170" i="20"/>
  <c r="L169" i="20"/>
  <c r="F169" i="20"/>
  <c r="L168" i="20"/>
  <c r="F168" i="20"/>
  <c r="G168" i="20" s="1"/>
  <c r="L167" i="20"/>
  <c r="F167" i="20"/>
  <c r="G167" i="20" s="1"/>
  <c r="L166" i="20"/>
  <c r="F166" i="20"/>
  <c r="L165" i="20"/>
  <c r="F165" i="20"/>
  <c r="G166" i="20" s="1"/>
  <c r="L164" i="20"/>
  <c r="F164" i="20"/>
  <c r="L163" i="20"/>
  <c r="F163" i="20"/>
  <c r="G164" i="20" s="1"/>
  <c r="L162" i="20"/>
  <c r="F162" i="20"/>
  <c r="L161" i="20"/>
  <c r="F161" i="20"/>
  <c r="G161" i="20" s="1"/>
  <c r="L160" i="20"/>
  <c r="G160" i="20"/>
  <c r="F160" i="20"/>
  <c r="L159" i="20"/>
  <c r="G159" i="20"/>
  <c r="F159" i="20"/>
  <c r="L158" i="20"/>
  <c r="F158" i="20"/>
  <c r="L157" i="20"/>
  <c r="F157" i="20"/>
  <c r="G157" i="20" s="1"/>
  <c r="L156" i="20"/>
  <c r="F156" i="20"/>
  <c r="L155" i="20"/>
  <c r="F155" i="20"/>
  <c r="G156" i="20" s="1"/>
  <c r="L154" i="20"/>
  <c r="F154" i="20"/>
  <c r="G154" i="20" s="1"/>
  <c r="L153" i="20"/>
  <c r="F153" i="20"/>
  <c r="G153" i="20" s="1"/>
  <c r="L152" i="20"/>
  <c r="F152" i="20"/>
  <c r="G152" i="20" s="1"/>
  <c r="L151" i="20"/>
  <c r="F151" i="20"/>
  <c r="G151" i="20" s="1"/>
  <c r="L150" i="20"/>
  <c r="F150" i="20"/>
  <c r="G150" i="20" s="1"/>
  <c r="L149" i="20"/>
  <c r="G149" i="20"/>
  <c r="F149" i="20"/>
  <c r="L148" i="20"/>
  <c r="G148" i="20"/>
  <c r="F148" i="20"/>
  <c r="L147" i="20"/>
  <c r="F147" i="20"/>
  <c r="G147" i="20" s="1"/>
  <c r="L146" i="20"/>
  <c r="F146" i="20"/>
  <c r="G146" i="20" s="1"/>
  <c r="L145" i="20"/>
  <c r="F145" i="20"/>
  <c r="L144" i="20"/>
  <c r="F144" i="20"/>
  <c r="G144" i="20" s="1"/>
  <c r="L143" i="20"/>
  <c r="F143" i="20"/>
  <c r="L142" i="20"/>
  <c r="F142" i="20"/>
  <c r="G142" i="20" s="1"/>
  <c r="L141" i="20"/>
  <c r="F141" i="20"/>
  <c r="G141" i="20" s="1"/>
  <c r="L140" i="20"/>
  <c r="F140" i="20"/>
  <c r="L139" i="20"/>
  <c r="F139" i="20"/>
  <c r="G140" i="20" s="1"/>
  <c r="L138" i="20"/>
  <c r="F138" i="20"/>
  <c r="G139" i="20" s="1"/>
  <c r="L137" i="20"/>
  <c r="F137" i="20"/>
  <c r="G137" i="20" s="1"/>
  <c r="L136" i="20"/>
  <c r="G136" i="20"/>
  <c r="F136" i="20"/>
  <c r="L135" i="20"/>
  <c r="F135" i="20"/>
  <c r="G135" i="20" s="1"/>
  <c r="L134" i="20"/>
  <c r="F134" i="20"/>
  <c r="G134" i="20" s="1"/>
  <c r="L133" i="20"/>
  <c r="F133" i="20"/>
  <c r="G133" i="20" s="1"/>
  <c r="L132" i="20"/>
  <c r="F132" i="20"/>
  <c r="L131" i="20"/>
  <c r="F131" i="20"/>
  <c r="G132" i="20" s="1"/>
  <c r="L130" i="20"/>
  <c r="F130" i="20"/>
  <c r="G130" i="20" s="1"/>
  <c r="L129" i="20"/>
  <c r="F129" i="20"/>
  <c r="L128" i="20"/>
  <c r="F128" i="20"/>
  <c r="L127" i="20"/>
  <c r="F127" i="20"/>
  <c r="G128" i="20" s="1"/>
  <c r="L126" i="20"/>
  <c r="F126" i="20"/>
  <c r="L125" i="20"/>
  <c r="F125" i="20"/>
  <c r="G125" i="20" s="1"/>
  <c r="L124" i="20"/>
  <c r="F124" i="20"/>
  <c r="L123" i="20"/>
  <c r="F123" i="20"/>
  <c r="G124" i="20" s="1"/>
  <c r="L122" i="20"/>
  <c r="G122" i="20"/>
  <c r="F122" i="20"/>
  <c r="L121" i="20"/>
  <c r="F121" i="20"/>
  <c r="G121" i="20" s="1"/>
  <c r="L120" i="20"/>
  <c r="G120" i="20"/>
  <c r="F120" i="20"/>
  <c r="L119" i="20"/>
  <c r="G119" i="20"/>
  <c r="F119" i="20"/>
  <c r="L118" i="20"/>
  <c r="F118" i="20"/>
  <c r="G118" i="20" s="1"/>
  <c r="L117" i="20"/>
  <c r="G117" i="20"/>
  <c r="L116" i="20"/>
  <c r="G116" i="20"/>
  <c r="L115" i="20"/>
  <c r="G115" i="20"/>
  <c r="L114" i="20"/>
  <c r="G114" i="20"/>
  <c r="L113" i="20"/>
  <c r="G113" i="20"/>
  <c r="L112" i="20"/>
  <c r="G112" i="20"/>
  <c r="L111" i="20"/>
  <c r="G111" i="20"/>
  <c r="K110" i="20"/>
  <c r="L110" i="20" s="1"/>
  <c r="G110" i="20"/>
  <c r="L109" i="20"/>
  <c r="G109" i="20"/>
  <c r="L108" i="20"/>
  <c r="G108" i="20"/>
  <c r="G107" i="20"/>
  <c r="L106" i="20"/>
  <c r="K106" i="20"/>
  <c r="L107" i="20" s="1"/>
  <c r="H106" i="20"/>
  <c r="G106" i="20"/>
  <c r="L105" i="20"/>
  <c r="G105" i="20"/>
  <c r="K104" i="20"/>
  <c r="L104" i="20" s="1"/>
  <c r="H104" i="20"/>
  <c r="G104" i="20"/>
  <c r="L103" i="20"/>
  <c r="G103" i="20"/>
  <c r="D103" i="20"/>
  <c r="L102" i="20"/>
  <c r="G102" i="20"/>
  <c r="D102" i="20"/>
  <c r="L101" i="20"/>
  <c r="G101" i="20"/>
  <c r="D101" i="20"/>
  <c r="L100" i="20"/>
  <c r="G100" i="20"/>
  <c r="D100" i="20"/>
  <c r="L99" i="20"/>
  <c r="G99" i="20"/>
  <c r="D99" i="20"/>
  <c r="L98" i="20"/>
  <c r="G98" i="20"/>
  <c r="D98" i="20"/>
  <c r="L97" i="20"/>
  <c r="G97" i="20"/>
  <c r="D97" i="20"/>
  <c r="L96" i="20"/>
  <c r="G96" i="20"/>
  <c r="D96" i="20"/>
  <c r="L95" i="20"/>
  <c r="G95" i="20"/>
  <c r="D95" i="20"/>
  <c r="L94" i="20"/>
  <c r="G94" i="20"/>
  <c r="D94" i="20"/>
  <c r="L93" i="20"/>
  <c r="G93" i="20"/>
  <c r="D93" i="20"/>
  <c r="L92" i="20"/>
  <c r="G92" i="20"/>
  <c r="D92" i="20"/>
  <c r="L91" i="20"/>
  <c r="G91" i="20"/>
  <c r="D91" i="20"/>
  <c r="L90" i="20"/>
  <c r="G90" i="20"/>
  <c r="D90" i="20"/>
  <c r="L89" i="20"/>
  <c r="G89" i="20"/>
  <c r="D89" i="20"/>
  <c r="L88" i="20"/>
  <c r="G88" i="20"/>
  <c r="D88" i="20"/>
  <c r="L87" i="20"/>
  <c r="G87" i="20"/>
  <c r="D87" i="20"/>
  <c r="L86" i="20"/>
  <c r="G86" i="20"/>
  <c r="D86" i="20"/>
  <c r="L85" i="20"/>
  <c r="G85" i="20"/>
  <c r="D85" i="20"/>
  <c r="L84" i="20"/>
  <c r="G84" i="20"/>
  <c r="D84" i="20"/>
  <c r="L83" i="20"/>
  <c r="G83" i="20"/>
  <c r="D83" i="20"/>
  <c r="L82" i="20"/>
  <c r="G82" i="20"/>
  <c r="D82" i="20"/>
  <c r="L81" i="20"/>
  <c r="G81" i="20"/>
  <c r="D81" i="20"/>
  <c r="L80" i="20"/>
  <c r="G80" i="20"/>
  <c r="D80" i="20"/>
  <c r="L79" i="20"/>
  <c r="G79" i="20"/>
  <c r="D79" i="20"/>
  <c r="L78" i="20"/>
  <c r="G78" i="20"/>
  <c r="D78" i="20"/>
  <c r="L77" i="20"/>
  <c r="G77" i="20"/>
  <c r="D77" i="20"/>
  <c r="L76" i="20"/>
  <c r="G76" i="20"/>
  <c r="D76" i="20"/>
  <c r="L75" i="20"/>
  <c r="G75" i="20"/>
  <c r="D75" i="20"/>
  <c r="L74" i="20"/>
  <c r="G74" i="20"/>
  <c r="D74" i="20"/>
  <c r="G73" i="20"/>
  <c r="D73" i="20"/>
  <c r="G72" i="20"/>
  <c r="D72" i="20"/>
  <c r="G71" i="20"/>
  <c r="D71" i="20"/>
  <c r="G70" i="20"/>
  <c r="D70" i="20"/>
  <c r="G69" i="20"/>
  <c r="D69" i="20"/>
  <c r="G68" i="20"/>
  <c r="D68" i="20"/>
  <c r="G67" i="20"/>
  <c r="D67" i="20"/>
  <c r="G66" i="20"/>
  <c r="D66" i="20"/>
  <c r="G65" i="20"/>
  <c r="D65" i="20"/>
  <c r="G64" i="20"/>
  <c r="D64" i="20"/>
  <c r="G63" i="20"/>
  <c r="D63" i="20"/>
  <c r="G62" i="20"/>
  <c r="D62" i="20"/>
  <c r="G61" i="20"/>
  <c r="D61" i="20"/>
  <c r="F60" i="20"/>
  <c r="G60" i="20" s="1"/>
  <c r="G59" i="20"/>
  <c r="E59" i="20"/>
  <c r="G58" i="20"/>
  <c r="D58" i="20"/>
  <c r="G57" i="20"/>
  <c r="D57" i="20"/>
  <c r="G56" i="20"/>
  <c r="D56" i="20"/>
  <c r="G55" i="20"/>
  <c r="D55" i="20"/>
  <c r="G54" i="20"/>
  <c r="D54" i="20"/>
  <c r="G53" i="20"/>
  <c r="D53" i="20"/>
  <c r="G52" i="20"/>
  <c r="D52" i="20"/>
  <c r="G51" i="20"/>
  <c r="D51" i="20"/>
  <c r="G50" i="20"/>
  <c r="D50" i="20"/>
  <c r="G49" i="20"/>
  <c r="D49" i="20"/>
  <c r="G48" i="20"/>
  <c r="D48" i="20"/>
  <c r="G47" i="20"/>
  <c r="D47" i="20"/>
  <c r="G46" i="20"/>
  <c r="D46" i="20"/>
  <c r="G45" i="20"/>
  <c r="D45" i="20"/>
  <c r="F44" i="20"/>
  <c r="G44" i="20" s="1"/>
  <c r="F43" i="20"/>
  <c r="F42" i="20"/>
  <c r="G43" i="20" s="1"/>
  <c r="F41" i="20"/>
  <c r="D40" i="20"/>
  <c r="F40" i="20" s="1"/>
  <c r="D39" i="20"/>
  <c r="F39" i="20" s="1"/>
  <c r="G39" i="20" s="1"/>
  <c r="G38" i="20"/>
  <c r="F38" i="20"/>
  <c r="F37" i="20"/>
  <c r="G36" i="20"/>
  <c r="F36" i="20"/>
  <c r="F35" i="20"/>
  <c r="G35" i="20" s="1"/>
  <c r="F34" i="20"/>
  <c r="G34" i="20" s="1"/>
  <c r="F33" i="20"/>
  <c r="F32" i="20"/>
  <c r="G33" i="20" s="1"/>
  <c r="F31" i="20"/>
  <c r="F30" i="20"/>
  <c r="G31" i="20" s="1"/>
  <c r="F29" i="20"/>
  <c r="F28" i="20"/>
  <c r="G28" i="20" s="1"/>
  <c r="F27" i="20"/>
  <c r="F26" i="20"/>
  <c r="G27" i="20" s="1"/>
  <c r="F25" i="20"/>
  <c r="G25" i="20" s="1"/>
  <c r="F24" i="20"/>
  <c r="G24" i="20" s="1"/>
  <c r="G23" i="20"/>
  <c r="F23" i="20"/>
  <c r="F22" i="20"/>
  <c r="G22" i="20" s="1"/>
  <c r="F21" i="20"/>
  <c r="F20" i="20"/>
  <c r="G21" i="20" s="1"/>
  <c r="F19" i="20"/>
  <c r="F18" i="20"/>
  <c r="G19" i="20" s="1"/>
  <c r="F17" i="20"/>
  <c r="G17" i="20" s="1"/>
  <c r="F16" i="20"/>
  <c r="G16" i="20" s="1"/>
  <c r="G15" i="20"/>
  <c r="F15" i="20"/>
  <c r="F14" i="20"/>
  <c r="G14" i="20" s="1"/>
  <c r="F13" i="20"/>
  <c r="F12" i="20"/>
  <c r="G13" i="20" s="1"/>
  <c r="F11" i="20"/>
  <c r="F10" i="20"/>
  <c r="G11" i="20" s="1"/>
  <c r="F9" i="20"/>
  <c r="G9" i="20" s="1"/>
  <c r="F8" i="20"/>
  <c r="G8" i="20" s="1"/>
  <c r="G7" i="20"/>
  <c r="F7" i="20"/>
  <c r="F6" i="20"/>
  <c r="G6" i="20" s="1"/>
  <c r="F5" i="20"/>
  <c r="F4" i="20"/>
  <c r="G5" i="20" s="1"/>
  <c r="G3" i="20"/>
  <c r="F3" i="20"/>
  <c r="E86" i="45"/>
  <c r="E85" i="45"/>
  <c r="E84" i="45"/>
  <c r="E83" i="45"/>
  <c r="E82" i="45"/>
  <c r="E81" i="45"/>
  <c r="E80" i="45"/>
  <c r="E79" i="45"/>
  <c r="E78" i="45"/>
  <c r="E77" i="45"/>
  <c r="E76" i="45"/>
  <c r="E75" i="45"/>
  <c r="E74" i="45"/>
  <c r="E73" i="45"/>
  <c r="E72" i="45"/>
  <c r="E71" i="45"/>
  <c r="E70" i="45"/>
  <c r="E69" i="45"/>
  <c r="E68" i="45"/>
  <c r="E67" i="45"/>
  <c r="E66" i="45"/>
  <c r="E65" i="45"/>
  <c r="E64" i="45"/>
  <c r="E63" i="45"/>
  <c r="X183" i="54"/>
  <c r="Y189" i="54" s="1"/>
  <c r="V183" i="54"/>
  <c r="W189" i="54" s="1"/>
  <c r="S183" i="54"/>
  <c r="T189" i="54" s="1"/>
  <c r="P183" i="54"/>
  <c r="Q189" i="54" s="1"/>
  <c r="X182" i="54"/>
  <c r="Y188" i="54" s="1"/>
  <c r="V182" i="54"/>
  <c r="S182" i="54"/>
  <c r="P182" i="54"/>
  <c r="X181" i="54"/>
  <c r="S181" i="54"/>
  <c r="P181" i="54"/>
  <c r="V181" i="54"/>
  <c r="V180" i="54"/>
  <c r="S180" i="54"/>
  <c r="P180" i="54"/>
  <c r="X180" i="54"/>
  <c r="X179" i="54"/>
  <c r="V179" i="54"/>
  <c r="S179" i="54"/>
  <c r="P178" i="54"/>
  <c r="I178" i="54"/>
  <c r="X178" i="54" s="1"/>
  <c r="G178" i="54"/>
  <c r="V178" i="54" s="1"/>
  <c r="S178" i="54"/>
  <c r="I177" i="54"/>
  <c r="X177" i="54" s="1"/>
  <c r="G177" i="54"/>
  <c r="V177" i="54" s="1"/>
  <c r="E177" i="54"/>
  <c r="P177" i="54" s="1"/>
  <c r="C177" i="54"/>
  <c r="S177" i="54" s="1"/>
  <c r="I176" i="54"/>
  <c r="X176" i="54" s="1"/>
  <c r="G176" i="54"/>
  <c r="V176" i="54" s="1"/>
  <c r="E176" i="54"/>
  <c r="P176" i="54" s="1"/>
  <c r="C176" i="54"/>
  <c r="S176" i="54" s="1"/>
  <c r="P175" i="54"/>
  <c r="I175" i="54"/>
  <c r="X175" i="54" s="1"/>
  <c r="G175" i="54"/>
  <c r="V175" i="54" s="1"/>
  <c r="E175" i="54"/>
  <c r="C175" i="54"/>
  <c r="S175" i="54" s="1"/>
  <c r="P174" i="54"/>
  <c r="I174" i="54"/>
  <c r="X174" i="54" s="1"/>
  <c r="G174" i="54"/>
  <c r="V174" i="54" s="1"/>
  <c r="E174" i="54"/>
  <c r="C174" i="54"/>
  <c r="S174" i="54" s="1"/>
  <c r="X173" i="54"/>
  <c r="I173" i="54"/>
  <c r="G173" i="54"/>
  <c r="V173" i="54" s="1"/>
  <c r="E173" i="54"/>
  <c r="P173" i="54" s="1"/>
  <c r="C173" i="54"/>
  <c r="S173" i="54" s="1"/>
  <c r="AA173" i="54"/>
  <c r="X172" i="54"/>
  <c r="V172" i="54"/>
  <c r="I172" i="54"/>
  <c r="G172" i="54"/>
  <c r="E172" i="54"/>
  <c r="P172" i="54" s="1"/>
  <c r="C172" i="54"/>
  <c r="S172" i="54" s="1"/>
  <c r="X171" i="54"/>
  <c r="V171" i="54"/>
  <c r="S171" i="54"/>
  <c r="Q171" i="54"/>
  <c r="I171" i="54"/>
  <c r="G171" i="54"/>
  <c r="E171" i="54"/>
  <c r="P171" i="54" s="1"/>
  <c r="C171" i="54"/>
  <c r="V170" i="54"/>
  <c r="S170" i="54"/>
  <c r="P170" i="54"/>
  <c r="I170" i="54"/>
  <c r="X170" i="54" s="1"/>
  <c r="G170" i="54"/>
  <c r="E170" i="54"/>
  <c r="C170" i="54"/>
  <c r="X169" i="54"/>
  <c r="S169" i="54"/>
  <c r="I169" i="54"/>
  <c r="G169" i="54"/>
  <c r="V169" i="54" s="1"/>
  <c r="W175" i="54" s="1"/>
  <c r="E169" i="54"/>
  <c r="P169" i="54" s="1"/>
  <c r="C169" i="54"/>
  <c r="P168" i="54"/>
  <c r="Q174" i="54" s="1"/>
  <c r="I168" i="54"/>
  <c r="X168" i="54" s="1"/>
  <c r="G168" i="54"/>
  <c r="V168" i="54" s="1"/>
  <c r="W174" i="54" s="1"/>
  <c r="E168" i="54"/>
  <c r="C168" i="54"/>
  <c r="S168" i="54" s="1"/>
  <c r="T174" i="54" s="1"/>
  <c r="AA167" i="54"/>
  <c r="I167" i="54"/>
  <c r="X167" i="54" s="1"/>
  <c r="G167" i="54"/>
  <c r="V167" i="54" s="1"/>
  <c r="E167" i="54"/>
  <c r="P167" i="54" s="1"/>
  <c r="C167" i="54"/>
  <c r="S167" i="54" s="1"/>
  <c r="AA172" i="54"/>
  <c r="P166" i="54"/>
  <c r="I166" i="54"/>
  <c r="X166" i="54" s="1"/>
  <c r="G166" i="54"/>
  <c r="V166" i="54" s="1"/>
  <c r="E166" i="54"/>
  <c r="C166" i="54"/>
  <c r="S166" i="54" s="1"/>
  <c r="AA171" i="54"/>
  <c r="X165" i="54"/>
  <c r="W165" i="54"/>
  <c r="I165" i="54"/>
  <c r="G165" i="54"/>
  <c r="V165" i="54" s="1"/>
  <c r="E165" i="54"/>
  <c r="P165" i="54" s="1"/>
  <c r="C165" i="54"/>
  <c r="S165" i="54" s="1"/>
  <c r="AA169" i="54"/>
  <c r="X164" i="54"/>
  <c r="V164" i="54"/>
  <c r="I164" i="54"/>
  <c r="G164" i="54"/>
  <c r="E164" i="54"/>
  <c r="P164" i="54" s="1"/>
  <c r="Q170" i="54" s="1"/>
  <c r="C164" i="54"/>
  <c r="S164" i="54" s="1"/>
  <c r="T170" i="54" s="1"/>
  <c r="X163" i="54"/>
  <c r="Y169" i="54" s="1"/>
  <c r="V163" i="54"/>
  <c r="S163" i="54"/>
  <c r="I163" i="54"/>
  <c r="G163" i="54"/>
  <c r="E163" i="54"/>
  <c r="P163" i="54" s="1"/>
  <c r="C163" i="54"/>
  <c r="AA168" i="54"/>
  <c r="V162" i="54"/>
  <c r="S162" i="54"/>
  <c r="P162" i="54"/>
  <c r="I162" i="54"/>
  <c r="X162" i="54" s="1"/>
  <c r="G162" i="54"/>
  <c r="E162" i="54"/>
  <c r="C162" i="54"/>
  <c r="S161" i="54"/>
  <c r="I161" i="54"/>
  <c r="X161" i="54" s="1"/>
  <c r="Y167" i="54" s="1"/>
  <c r="G161" i="54"/>
  <c r="V161" i="54" s="1"/>
  <c r="E161" i="54"/>
  <c r="P161" i="54" s="1"/>
  <c r="C161" i="54"/>
  <c r="I160" i="54"/>
  <c r="X160" i="54" s="1"/>
  <c r="G160" i="54"/>
  <c r="V160" i="54" s="1"/>
  <c r="E160" i="54"/>
  <c r="P160" i="54" s="1"/>
  <c r="C160" i="54"/>
  <c r="S160" i="54" s="1"/>
  <c r="Z159" i="54"/>
  <c r="I159" i="54"/>
  <c r="X159" i="54" s="1"/>
  <c r="G159" i="54"/>
  <c r="V159" i="54" s="1"/>
  <c r="E159" i="54"/>
  <c r="P159" i="54" s="1"/>
  <c r="Q165" i="54" s="1"/>
  <c r="C159" i="54"/>
  <c r="S159" i="54" s="1"/>
  <c r="S158" i="54"/>
  <c r="Z158" i="54"/>
  <c r="I158" i="54"/>
  <c r="X158" i="54" s="1"/>
  <c r="G158" i="54"/>
  <c r="V158" i="54" s="1"/>
  <c r="E158" i="54"/>
  <c r="P158" i="54" s="1"/>
  <c r="C158" i="54"/>
  <c r="Z157" i="54"/>
  <c r="I157" i="54"/>
  <c r="X157" i="54" s="1"/>
  <c r="G157" i="54"/>
  <c r="V157" i="54" s="1"/>
  <c r="E157" i="54"/>
  <c r="P157" i="54" s="1"/>
  <c r="Q163" i="54" s="1"/>
  <c r="C157" i="54"/>
  <c r="S157" i="54" s="1"/>
  <c r="Y156" i="54"/>
  <c r="X156" i="54"/>
  <c r="Z156" i="54"/>
  <c r="I156" i="54"/>
  <c r="G156" i="54"/>
  <c r="V156" i="54" s="1"/>
  <c r="E156" i="54"/>
  <c r="P156" i="54" s="1"/>
  <c r="C156" i="54"/>
  <c r="S156" i="54" s="1"/>
  <c r="X155" i="54"/>
  <c r="Z155" i="54"/>
  <c r="I155" i="54"/>
  <c r="G155" i="54"/>
  <c r="V155" i="54" s="1"/>
  <c r="E155" i="54"/>
  <c r="P155" i="54" s="1"/>
  <c r="C155" i="54"/>
  <c r="S155" i="54" s="1"/>
  <c r="X154" i="54"/>
  <c r="W154" i="54"/>
  <c r="P154" i="54"/>
  <c r="Z154" i="54"/>
  <c r="I154" i="54"/>
  <c r="G154" i="54"/>
  <c r="V154" i="54" s="1"/>
  <c r="W160" i="54" s="1"/>
  <c r="E154" i="54"/>
  <c r="C154" i="54"/>
  <c r="S154" i="54" s="1"/>
  <c r="X153" i="54"/>
  <c r="V153" i="54"/>
  <c r="Z153" i="54"/>
  <c r="I153" i="54"/>
  <c r="G153" i="54"/>
  <c r="E153" i="54"/>
  <c r="P153" i="54" s="1"/>
  <c r="C153" i="54"/>
  <c r="S153" i="54" s="1"/>
  <c r="X152" i="54"/>
  <c r="Y158" i="54" s="1"/>
  <c r="V152" i="54"/>
  <c r="T152" i="54"/>
  <c r="Z152" i="54"/>
  <c r="AA158" i="54" s="1"/>
  <c r="I152" i="54"/>
  <c r="G152" i="54"/>
  <c r="E152" i="54"/>
  <c r="P152" i="54" s="1"/>
  <c r="C152" i="54"/>
  <c r="S152" i="54" s="1"/>
  <c r="X151" i="54"/>
  <c r="V151" i="54"/>
  <c r="S151" i="54"/>
  <c r="Z151" i="54"/>
  <c r="I151" i="54"/>
  <c r="G151" i="54"/>
  <c r="E151" i="54"/>
  <c r="P151" i="54" s="1"/>
  <c r="C151" i="54"/>
  <c r="X150" i="54"/>
  <c r="V150" i="54"/>
  <c r="S150" i="54"/>
  <c r="T156" i="54" s="1"/>
  <c r="P150" i="54"/>
  <c r="Z150" i="54"/>
  <c r="I150" i="54"/>
  <c r="G150" i="54"/>
  <c r="E150" i="54"/>
  <c r="C150" i="54"/>
  <c r="X149" i="54"/>
  <c r="V149" i="54"/>
  <c r="S149" i="54"/>
  <c r="T155" i="54" s="1"/>
  <c r="P149" i="54"/>
  <c r="Q155" i="54" s="1"/>
  <c r="Z149" i="54"/>
  <c r="I149" i="54"/>
  <c r="G149" i="54"/>
  <c r="E149" i="54"/>
  <c r="C149" i="54"/>
  <c r="V148" i="54"/>
  <c r="S148" i="54"/>
  <c r="P148" i="54"/>
  <c r="I148" i="54"/>
  <c r="X148" i="54" s="1"/>
  <c r="Y154" i="54" s="1"/>
  <c r="G148" i="54"/>
  <c r="E148" i="54"/>
  <c r="C148" i="54"/>
  <c r="S147" i="54"/>
  <c r="T153" i="54" s="1"/>
  <c r="P147" i="54"/>
  <c r="I147" i="54"/>
  <c r="X147" i="54" s="1"/>
  <c r="Y153" i="54" s="1"/>
  <c r="G147" i="54"/>
  <c r="V147" i="54" s="1"/>
  <c r="W153" i="54" s="1"/>
  <c r="E147" i="54"/>
  <c r="C147" i="54"/>
  <c r="S146" i="54"/>
  <c r="P146" i="54"/>
  <c r="Z146" i="54"/>
  <c r="I146" i="54"/>
  <c r="X146" i="54" s="1"/>
  <c r="G146" i="54"/>
  <c r="V146" i="54" s="1"/>
  <c r="E146" i="54"/>
  <c r="C146" i="54"/>
  <c r="Z145" i="54"/>
  <c r="I145" i="54"/>
  <c r="X145" i="54" s="1"/>
  <c r="G145" i="54"/>
  <c r="V145" i="54" s="1"/>
  <c r="E145" i="54"/>
  <c r="P145" i="54" s="1"/>
  <c r="C145" i="54"/>
  <c r="S145" i="54" s="1"/>
  <c r="T151" i="54" s="1"/>
  <c r="V144" i="54"/>
  <c r="Z144" i="54"/>
  <c r="I144" i="54"/>
  <c r="X144" i="54" s="1"/>
  <c r="G144" i="54"/>
  <c r="E144" i="54"/>
  <c r="P144" i="54" s="1"/>
  <c r="Q150" i="54" s="1"/>
  <c r="C144" i="54"/>
  <c r="S144" i="54" s="1"/>
  <c r="Z143" i="54"/>
  <c r="I143" i="54"/>
  <c r="X143" i="54" s="1"/>
  <c r="G143" i="54"/>
  <c r="V143" i="54" s="1"/>
  <c r="E143" i="54"/>
  <c r="P143" i="54" s="1"/>
  <c r="C143" i="54"/>
  <c r="S143" i="54" s="1"/>
  <c r="S142" i="54"/>
  <c r="Z142" i="54"/>
  <c r="I142" i="54"/>
  <c r="X142" i="54" s="1"/>
  <c r="Y148" i="54" s="1"/>
  <c r="G142" i="54"/>
  <c r="V142" i="54" s="1"/>
  <c r="W148" i="54" s="1"/>
  <c r="E142" i="54"/>
  <c r="P142" i="54" s="1"/>
  <c r="Q148" i="54" s="1"/>
  <c r="C142" i="54"/>
  <c r="Z141" i="54"/>
  <c r="I141" i="54"/>
  <c r="X141" i="54" s="1"/>
  <c r="G141" i="54"/>
  <c r="V141" i="54" s="1"/>
  <c r="E141" i="54"/>
  <c r="P141" i="54" s="1"/>
  <c r="C141" i="54"/>
  <c r="S141" i="54" s="1"/>
  <c r="X140" i="54"/>
  <c r="Z140" i="54"/>
  <c r="I140" i="54"/>
  <c r="G140" i="54"/>
  <c r="V140" i="54" s="1"/>
  <c r="W146" i="54" s="1"/>
  <c r="E140" i="54"/>
  <c r="P140" i="54" s="1"/>
  <c r="Q146" i="54" s="1"/>
  <c r="C140" i="54"/>
  <c r="S140" i="54" s="1"/>
  <c r="X139" i="54"/>
  <c r="Z139" i="54"/>
  <c r="AA143" i="54" s="1"/>
  <c r="I139" i="54"/>
  <c r="G139" i="54"/>
  <c r="V139" i="54" s="1"/>
  <c r="E139" i="54"/>
  <c r="P139" i="54" s="1"/>
  <c r="C139" i="54"/>
  <c r="S139" i="54" s="1"/>
  <c r="X138" i="54"/>
  <c r="P138" i="54"/>
  <c r="Z138" i="54"/>
  <c r="I138" i="54"/>
  <c r="G138" i="54"/>
  <c r="V138" i="54" s="1"/>
  <c r="E138" i="54"/>
  <c r="C138" i="54"/>
  <c r="S138" i="54" s="1"/>
  <c r="T144" i="54" s="1"/>
  <c r="X137" i="54"/>
  <c r="V137" i="54"/>
  <c r="Z137" i="54"/>
  <c r="I137" i="54"/>
  <c r="G137" i="54"/>
  <c r="E137" i="54"/>
  <c r="P137" i="54" s="1"/>
  <c r="C137" i="54"/>
  <c r="S137" i="54" s="1"/>
  <c r="X136" i="54"/>
  <c r="V136" i="54"/>
  <c r="Z136" i="54"/>
  <c r="I136" i="54"/>
  <c r="G136" i="54"/>
  <c r="E136" i="54"/>
  <c r="P136" i="54" s="1"/>
  <c r="Q142" i="54" s="1"/>
  <c r="C136" i="54"/>
  <c r="S136" i="54" s="1"/>
  <c r="X135" i="54"/>
  <c r="V135" i="54"/>
  <c r="W141" i="54" s="1"/>
  <c r="S135" i="54"/>
  <c r="Z135" i="54"/>
  <c r="I135" i="54"/>
  <c r="G135" i="54"/>
  <c r="E135" i="54"/>
  <c r="P135" i="54" s="1"/>
  <c r="C135" i="54"/>
  <c r="X134" i="54"/>
  <c r="V134" i="54"/>
  <c r="S134" i="54"/>
  <c r="P134" i="54"/>
  <c r="Q140" i="54" s="1"/>
  <c r="Z134" i="54"/>
  <c r="I134" i="54"/>
  <c r="G134" i="54"/>
  <c r="E134" i="54"/>
  <c r="C134" i="54"/>
  <c r="X133" i="54"/>
  <c r="V133" i="54"/>
  <c r="S133" i="54"/>
  <c r="P133" i="54"/>
  <c r="Z133" i="54"/>
  <c r="I133" i="54"/>
  <c r="G133" i="54"/>
  <c r="E133" i="54"/>
  <c r="C133" i="54"/>
  <c r="V132" i="54"/>
  <c r="S132" i="54"/>
  <c r="P132" i="54"/>
  <c r="I132" i="54"/>
  <c r="X132" i="54" s="1"/>
  <c r="Y138" i="54" s="1"/>
  <c r="G132" i="54"/>
  <c r="E132" i="54"/>
  <c r="C132" i="54"/>
  <c r="S131" i="54"/>
  <c r="P131" i="54"/>
  <c r="Z131" i="54"/>
  <c r="I131" i="54"/>
  <c r="X131" i="54" s="1"/>
  <c r="G131" i="54"/>
  <c r="V131" i="54" s="1"/>
  <c r="W137" i="54" s="1"/>
  <c r="E131" i="54"/>
  <c r="C131" i="54"/>
  <c r="S130" i="54"/>
  <c r="P130" i="54"/>
  <c r="Q136" i="54" s="1"/>
  <c r="I130" i="54"/>
  <c r="X130" i="54" s="1"/>
  <c r="Y136" i="54" s="1"/>
  <c r="G130" i="54"/>
  <c r="V130" i="54" s="1"/>
  <c r="E130" i="54"/>
  <c r="C130" i="54"/>
  <c r="Z129" i="54"/>
  <c r="I129" i="54"/>
  <c r="X129" i="54" s="1"/>
  <c r="G129" i="54"/>
  <c r="V129" i="54" s="1"/>
  <c r="E129" i="54"/>
  <c r="P129" i="54" s="1"/>
  <c r="Q135" i="54" s="1"/>
  <c r="C129" i="54"/>
  <c r="S129" i="54" s="1"/>
  <c r="T135" i="54" s="1"/>
  <c r="V128" i="54"/>
  <c r="Z128" i="54"/>
  <c r="I128" i="54"/>
  <c r="X128" i="54" s="1"/>
  <c r="G128" i="54"/>
  <c r="E128" i="54"/>
  <c r="P128" i="54" s="1"/>
  <c r="Q134" i="54" s="1"/>
  <c r="C128" i="54"/>
  <c r="S128" i="54" s="1"/>
  <c r="T134" i="54" s="1"/>
  <c r="I127" i="54"/>
  <c r="X127" i="54" s="1"/>
  <c r="Y133" i="54" s="1"/>
  <c r="G127" i="54"/>
  <c r="V127" i="54" s="1"/>
  <c r="W133" i="54" s="1"/>
  <c r="E127" i="54"/>
  <c r="P127" i="54" s="1"/>
  <c r="Q133" i="54" s="1"/>
  <c r="C127" i="54"/>
  <c r="S127" i="54" s="1"/>
  <c r="S126" i="54"/>
  <c r="Z126" i="54"/>
  <c r="I126" i="54"/>
  <c r="X126" i="54" s="1"/>
  <c r="G126" i="54"/>
  <c r="V126" i="54" s="1"/>
  <c r="E126" i="54"/>
  <c r="P126" i="54" s="1"/>
  <c r="C126" i="54"/>
  <c r="Z125" i="54"/>
  <c r="I125" i="54"/>
  <c r="X125" i="54" s="1"/>
  <c r="Y131" i="54" s="1"/>
  <c r="G125" i="54"/>
  <c r="V125" i="54" s="1"/>
  <c r="W131" i="54" s="1"/>
  <c r="E125" i="54"/>
  <c r="P125" i="54" s="1"/>
  <c r="Q131" i="54" s="1"/>
  <c r="C125" i="54"/>
  <c r="S125" i="54" s="1"/>
  <c r="X124" i="54"/>
  <c r="Z124" i="54"/>
  <c r="I124" i="54"/>
  <c r="G124" i="54"/>
  <c r="V124" i="54" s="1"/>
  <c r="E124" i="54"/>
  <c r="P124" i="54" s="1"/>
  <c r="C124" i="54"/>
  <c r="S124" i="54" s="1"/>
  <c r="X123" i="54"/>
  <c r="Z123" i="54"/>
  <c r="I123" i="54"/>
  <c r="G123" i="54"/>
  <c r="V123" i="54" s="1"/>
  <c r="E123" i="54"/>
  <c r="P123" i="54" s="1"/>
  <c r="C123" i="54"/>
  <c r="S123" i="54" s="1"/>
  <c r="X122" i="54"/>
  <c r="W122" i="54"/>
  <c r="P122" i="54"/>
  <c r="Z122" i="54"/>
  <c r="I122" i="54"/>
  <c r="G122" i="54"/>
  <c r="V122" i="54" s="1"/>
  <c r="E122" i="54"/>
  <c r="C122" i="54"/>
  <c r="S122" i="54" s="1"/>
  <c r="X121" i="54"/>
  <c r="V121" i="54"/>
  <c r="P121" i="54"/>
  <c r="Z121" i="54"/>
  <c r="I121" i="54"/>
  <c r="G121" i="54"/>
  <c r="E121" i="54"/>
  <c r="C121" i="54"/>
  <c r="S121" i="54" s="1"/>
  <c r="X120" i="54"/>
  <c r="V120" i="54"/>
  <c r="Z120" i="54"/>
  <c r="I120" i="54"/>
  <c r="G120" i="54"/>
  <c r="E120" i="54"/>
  <c r="P120" i="54" s="1"/>
  <c r="C120" i="54"/>
  <c r="S120" i="54" s="1"/>
  <c r="T126" i="54" s="1"/>
  <c r="X119" i="54"/>
  <c r="V119" i="54"/>
  <c r="S119" i="54"/>
  <c r="T125" i="54" s="1"/>
  <c r="Z119" i="54"/>
  <c r="I119" i="54"/>
  <c r="G119" i="54"/>
  <c r="E119" i="54"/>
  <c r="P119" i="54" s="1"/>
  <c r="C119" i="54"/>
  <c r="X118" i="54"/>
  <c r="V118" i="54"/>
  <c r="S118" i="54"/>
  <c r="P118" i="54"/>
  <c r="Z118" i="54"/>
  <c r="I118" i="54"/>
  <c r="G118" i="54"/>
  <c r="E118" i="54"/>
  <c r="C118" i="54"/>
  <c r="X117" i="54"/>
  <c r="V117" i="54"/>
  <c r="W123" i="54" s="1"/>
  <c r="S117" i="54"/>
  <c r="P117" i="54"/>
  <c r="Z117" i="54"/>
  <c r="I117" i="54"/>
  <c r="G117" i="54"/>
  <c r="E117" i="54"/>
  <c r="C117" i="54"/>
  <c r="V116" i="54"/>
  <c r="S116" i="54"/>
  <c r="P116" i="54"/>
  <c r="I116" i="54"/>
  <c r="X116" i="54" s="1"/>
  <c r="Y122" i="54" s="1"/>
  <c r="G116" i="54"/>
  <c r="E116" i="54"/>
  <c r="C116" i="54"/>
  <c r="S115" i="54"/>
  <c r="P115" i="54"/>
  <c r="Q121" i="54" s="1"/>
  <c r="Z115" i="54"/>
  <c r="I115" i="54"/>
  <c r="X115" i="54" s="1"/>
  <c r="G115" i="54"/>
  <c r="V115" i="54" s="1"/>
  <c r="E115" i="54"/>
  <c r="C115" i="54"/>
  <c r="S114" i="54"/>
  <c r="P114" i="54"/>
  <c r="I114" i="54"/>
  <c r="X114" i="54" s="1"/>
  <c r="G114" i="54"/>
  <c r="V114" i="54" s="1"/>
  <c r="W120" i="54" s="1"/>
  <c r="E114" i="54"/>
  <c r="C114" i="54"/>
  <c r="I113" i="54"/>
  <c r="X113" i="54" s="1"/>
  <c r="Y119" i="54" s="1"/>
  <c r="G113" i="54"/>
  <c r="V113" i="54" s="1"/>
  <c r="E113" i="54"/>
  <c r="P113" i="54" s="1"/>
  <c r="Q119" i="54" s="1"/>
  <c r="C113" i="54"/>
  <c r="S113" i="54" s="1"/>
  <c r="V112" i="54"/>
  <c r="Z112" i="54"/>
  <c r="I112" i="54"/>
  <c r="X112" i="54" s="1"/>
  <c r="G112" i="54"/>
  <c r="E112" i="54"/>
  <c r="P112" i="54" s="1"/>
  <c r="Q118" i="54" s="1"/>
  <c r="C112" i="54"/>
  <c r="S112" i="54" s="1"/>
  <c r="T118" i="54" s="1"/>
  <c r="I111" i="54"/>
  <c r="X111" i="54" s="1"/>
  <c r="G111" i="54"/>
  <c r="V111" i="54" s="1"/>
  <c r="E111" i="54"/>
  <c r="P111" i="54" s="1"/>
  <c r="C111" i="54"/>
  <c r="S111" i="54" s="1"/>
  <c r="S110" i="54"/>
  <c r="Z110" i="54"/>
  <c r="I110" i="54"/>
  <c r="X110" i="54" s="1"/>
  <c r="G110" i="54"/>
  <c r="V110" i="54" s="1"/>
  <c r="E110" i="54"/>
  <c r="P110" i="54" s="1"/>
  <c r="C110" i="54"/>
  <c r="Z109" i="54"/>
  <c r="I109" i="54"/>
  <c r="X109" i="54" s="1"/>
  <c r="G109" i="54"/>
  <c r="V109" i="54" s="1"/>
  <c r="W115" i="54" s="1"/>
  <c r="E109" i="54"/>
  <c r="P109" i="54" s="1"/>
  <c r="C109" i="54"/>
  <c r="S109" i="54" s="1"/>
  <c r="Y108" i="54"/>
  <c r="X108" i="54"/>
  <c r="Y114" i="54" s="1"/>
  <c r="Z108" i="54"/>
  <c r="I108" i="54"/>
  <c r="G108" i="54"/>
  <c r="V108" i="54" s="1"/>
  <c r="W114" i="54" s="1"/>
  <c r="E108" i="54"/>
  <c r="P108" i="54" s="1"/>
  <c r="C108" i="54"/>
  <c r="S108" i="54" s="1"/>
  <c r="X107" i="54"/>
  <c r="Z107" i="54"/>
  <c r="I107" i="54"/>
  <c r="G107" i="54"/>
  <c r="V107" i="54" s="1"/>
  <c r="E107" i="54"/>
  <c r="P107" i="54" s="1"/>
  <c r="C107" i="54"/>
  <c r="S107" i="54" s="1"/>
  <c r="X106" i="54"/>
  <c r="P106" i="54"/>
  <c r="Z106" i="54"/>
  <c r="I106" i="54"/>
  <c r="G106" i="54"/>
  <c r="V106" i="54" s="1"/>
  <c r="E106" i="54"/>
  <c r="C106" i="54"/>
  <c r="S106" i="54" s="1"/>
  <c r="X105" i="54"/>
  <c r="V105" i="54"/>
  <c r="P105" i="54"/>
  <c r="Z105" i="54"/>
  <c r="I105" i="54"/>
  <c r="G105" i="54"/>
  <c r="E105" i="54"/>
  <c r="C105" i="54"/>
  <c r="S105" i="54" s="1"/>
  <c r="X104" i="54"/>
  <c r="Y110" i="54" s="1"/>
  <c r="V104" i="54"/>
  <c r="T104" i="54"/>
  <c r="Z104" i="54"/>
  <c r="AA110" i="54" s="1"/>
  <c r="I104" i="54"/>
  <c r="G104" i="54"/>
  <c r="E104" i="54"/>
  <c r="P104" i="54" s="1"/>
  <c r="C104" i="54"/>
  <c r="S104" i="54" s="1"/>
  <c r="X103" i="54"/>
  <c r="V103" i="54"/>
  <c r="S103" i="54"/>
  <c r="Z103" i="54"/>
  <c r="I103" i="54"/>
  <c r="G103" i="54"/>
  <c r="E103" i="54"/>
  <c r="P103" i="54" s="1"/>
  <c r="Q109" i="54" s="1"/>
  <c r="C103" i="54"/>
  <c r="X102" i="54"/>
  <c r="V102" i="54"/>
  <c r="S102" i="54"/>
  <c r="T108" i="54" s="1"/>
  <c r="P102" i="54"/>
  <c r="Z102" i="54"/>
  <c r="I102" i="54"/>
  <c r="G102" i="54"/>
  <c r="E102" i="54"/>
  <c r="C102" i="54"/>
  <c r="X101" i="54"/>
  <c r="V101" i="54"/>
  <c r="S101" i="54"/>
  <c r="P101" i="54"/>
  <c r="Q107" i="54" s="1"/>
  <c r="Z101" i="54"/>
  <c r="AA107" i="54" s="1"/>
  <c r="I101" i="54"/>
  <c r="G101" i="54"/>
  <c r="E101" i="54"/>
  <c r="C101" i="54"/>
  <c r="V100" i="54"/>
  <c r="S100" i="54"/>
  <c r="P100" i="54"/>
  <c r="I100" i="54"/>
  <c r="X100" i="54" s="1"/>
  <c r="Y106" i="54" s="1"/>
  <c r="G100" i="54"/>
  <c r="E100" i="54"/>
  <c r="C100" i="54"/>
  <c r="S99" i="54"/>
  <c r="T105" i="54" s="1"/>
  <c r="P99" i="54"/>
  <c r="I99" i="54"/>
  <c r="X99" i="54" s="1"/>
  <c r="Y105" i="54" s="1"/>
  <c r="G99" i="54"/>
  <c r="V99" i="54" s="1"/>
  <c r="W105" i="54" s="1"/>
  <c r="E99" i="54"/>
  <c r="C99" i="54"/>
  <c r="S98" i="54"/>
  <c r="P98" i="54"/>
  <c r="Z98" i="54"/>
  <c r="I98" i="54"/>
  <c r="X98" i="54" s="1"/>
  <c r="G98" i="54"/>
  <c r="V98" i="54" s="1"/>
  <c r="E98" i="54"/>
  <c r="C98" i="54"/>
  <c r="Z97" i="54"/>
  <c r="I97" i="54"/>
  <c r="X97" i="54" s="1"/>
  <c r="G97" i="54"/>
  <c r="V97" i="54" s="1"/>
  <c r="E97" i="54"/>
  <c r="P97" i="54" s="1"/>
  <c r="C97" i="54"/>
  <c r="S97" i="54" s="1"/>
  <c r="T103" i="54" s="1"/>
  <c r="V96" i="54"/>
  <c r="Z96" i="54"/>
  <c r="I96" i="54"/>
  <c r="X96" i="54" s="1"/>
  <c r="G96" i="54"/>
  <c r="E96" i="54"/>
  <c r="P96" i="54" s="1"/>
  <c r="Q102" i="54" s="1"/>
  <c r="C96" i="54"/>
  <c r="S96" i="54" s="1"/>
  <c r="Z95" i="54"/>
  <c r="I95" i="54"/>
  <c r="X95" i="54" s="1"/>
  <c r="G95" i="54"/>
  <c r="V95" i="54" s="1"/>
  <c r="E95" i="54"/>
  <c r="P95" i="54" s="1"/>
  <c r="C95" i="54"/>
  <c r="S95" i="54" s="1"/>
  <c r="S94" i="54"/>
  <c r="Z94" i="54"/>
  <c r="I94" i="54"/>
  <c r="X94" i="54" s="1"/>
  <c r="Y100" i="54" s="1"/>
  <c r="G94" i="54"/>
  <c r="V94" i="54" s="1"/>
  <c r="W100" i="54" s="1"/>
  <c r="E94" i="54"/>
  <c r="P94" i="54" s="1"/>
  <c r="Q100" i="54" s="1"/>
  <c r="C94" i="54"/>
  <c r="Z93" i="54"/>
  <c r="I93" i="54"/>
  <c r="X93" i="54" s="1"/>
  <c r="G93" i="54"/>
  <c r="V93" i="54" s="1"/>
  <c r="E93" i="54"/>
  <c r="P93" i="54" s="1"/>
  <c r="C93" i="54"/>
  <c r="S93" i="54" s="1"/>
  <c r="X92" i="54"/>
  <c r="Z92" i="54"/>
  <c r="I92" i="54"/>
  <c r="G92" i="54"/>
  <c r="V92" i="54" s="1"/>
  <c r="E92" i="54"/>
  <c r="P92" i="54" s="1"/>
  <c r="Q98" i="54" s="1"/>
  <c r="C92" i="54"/>
  <c r="S92" i="54" s="1"/>
  <c r="X91" i="54"/>
  <c r="Z91" i="54"/>
  <c r="I91" i="54"/>
  <c r="G91" i="54"/>
  <c r="V91" i="54" s="1"/>
  <c r="E91" i="54"/>
  <c r="P91" i="54" s="1"/>
  <c r="C91" i="54"/>
  <c r="S91" i="54" s="1"/>
  <c r="X90" i="54"/>
  <c r="P90" i="54"/>
  <c r="K90" i="54"/>
  <c r="Z90" i="54" s="1"/>
  <c r="I90" i="54"/>
  <c r="G90" i="54"/>
  <c r="V90" i="54" s="1"/>
  <c r="E90" i="54"/>
  <c r="C90" i="54"/>
  <c r="S90" i="54" s="1"/>
  <c r="T96" i="54" s="1"/>
  <c r="X89" i="54"/>
  <c r="V89" i="54"/>
  <c r="P89" i="54"/>
  <c r="K89" i="54"/>
  <c r="Z89" i="54" s="1"/>
  <c r="I89" i="54"/>
  <c r="G89" i="54"/>
  <c r="E89" i="54"/>
  <c r="C89" i="54"/>
  <c r="S89" i="54" s="1"/>
  <c r="X88" i="54"/>
  <c r="V88" i="54"/>
  <c r="W94" i="54" s="1"/>
  <c r="K88" i="54"/>
  <c r="Z88" i="54" s="1"/>
  <c r="I88" i="54"/>
  <c r="G88" i="54"/>
  <c r="E88" i="54"/>
  <c r="P88" i="54" s="1"/>
  <c r="C88" i="54"/>
  <c r="S88" i="54" s="1"/>
  <c r="X87" i="54"/>
  <c r="Y93" i="54" s="1"/>
  <c r="V87" i="54"/>
  <c r="S87" i="54"/>
  <c r="K87" i="54"/>
  <c r="Z87" i="54" s="1"/>
  <c r="I87" i="54"/>
  <c r="G87" i="54"/>
  <c r="E87" i="54"/>
  <c r="P87" i="54" s="1"/>
  <c r="C87" i="54"/>
  <c r="X86" i="54"/>
  <c r="V86" i="54"/>
  <c r="S86" i="54"/>
  <c r="P86" i="54"/>
  <c r="Q92" i="54" s="1"/>
  <c r="K86" i="54"/>
  <c r="Z86" i="54" s="1"/>
  <c r="I86" i="54"/>
  <c r="G86" i="54"/>
  <c r="E86" i="54"/>
  <c r="C86" i="54"/>
  <c r="X85" i="54"/>
  <c r="V85" i="54"/>
  <c r="S85" i="54"/>
  <c r="P85" i="54"/>
  <c r="K85" i="54"/>
  <c r="Z85" i="54" s="1"/>
  <c r="I85" i="54"/>
  <c r="G85" i="54"/>
  <c r="E85" i="54"/>
  <c r="C85" i="54"/>
  <c r="V84" i="54"/>
  <c r="S84" i="54"/>
  <c r="P84" i="54"/>
  <c r="Q90" i="54" s="1"/>
  <c r="K84" i="54"/>
  <c r="Z84" i="54" s="1"/>
  <c r="I84" i="54"/>
  <c r="X84" i="54" s="1"/>
  <c r="Y90" i="54" s="1"/>
  <c r="G84" i="54"/>
  <c r="E84" i="54"/>
  <c r="C84" i="54"/>
  <c r="S83" i="54"/>
  <c r="P83" i="54"/>
  <c r="K83" i="54"/>
  <c r="Z83" i="54" s="1"/>
  <c r="I83" i="54"/>
  <c r="X83" i="54" s="1"/>
  <c r="G83" i="54"/>
  <c r="V83" i="54" s="1"/>
  <c r="W89" i="54" s="1"/>
  <c r="E83" i="54"/>
  <c r="C83" i="54"/>
  <c r="S82" i="54"/>
  <c r="P82" i="54"/>
  <c r="Q88" i="54" s="1"/>
  <c r="K82" i="54"/>
  <c r="I82" i="54"/>
  <c r="X82" i="54" s="1"/>
  <c r="Y88" i="54" s="1"/>
  <c r="G82" i="54"/>
  <c r="V82" i="54" s="1"/>
  <c r="E82" i="54"/>
  <c r="C82" i="54"/>
  <c r="K81" i="54"/>
  <c r="Z81" i="54" s="1"/>
  <c r="I81" i="54"/>
  <c r="X81" i="54" s="1"/>
  <c r="G81" i="54"/>
  <c r="V81" i="54" s="1"/>
  <c r="E81" i="54"/>
  <c r="P81" i="54" s="1"/>
  <c r="Q87" i="54" s="1"/>
  <c r="C81" i="54"/>
  <c r="S81" i="54" s="1"/>
  <c r="T87" i="54" s="1"/>
  <c r="V80" i="54"/>
  <c r="K80" i="54"/>
  <c r="Z80" i="54" s="1"/>
  <c r="I80" i="54"/>
  <c r="X80" i="54" s="1"/>
  <c r="G80" i="54"/>
  <c r="E80" i="54"/>
  <c r="P80" i="54" s="1"/>
  <c r="Q86" i="54" s="1"/>
  <c r="C80" i="54"/>
  <c r="S80" i="54" s="1"/>
  <c r="T86" i="54" s="1"/>
  <c r="K79" i="54"/>
  <c r="I79" i="54"/>
  <c r="X79" i="54" s="1"/>
  <c r="Y85" i="54" s="1"/>
  <c r="G79" i="54"/>
  <c r="V79" i="54" s="1"/>
  <c r="E79" i="54"/>
  <c r="P79" i="54" s="1"/>
  <c r="Q85" i="54" s="1"/>
  <c r="C79" i="54"/>
  <c r="S79" i="54" s="1"/>
  <c r="S78" i="54"/>
  <c r="K78" i="54"/>
  <c r="Z78" i="54" s="1"/>
  <c r="I78" i="54"/>
  <c r="X78" i="54" s="1"/>
  <c r="G78" i="54"/>
  <c r="V78" i="54" s="1"/>
  <c r="E78" i="54"/>
  <c r="P78" i="54" s="1"/>
  <c r="Q84" i="54" s="1"/>
  <c r="C78" i="54"/>
  <c r="K77" i="54"/>
  <c r="Z77" i="54" s="1"/>
  <c r="I77" i="54"/>
  <c r="X77" i="54" s="1"/>
  <c r="Y83" i="54" s="1"/>
  <c r="G77" i="54"/>
  <c r="V77" i="54" s="1"/>
  <c r="W83" i="54" s="1"/>
  <c r="E77" i="54"/>
  <c r="P77" i="54" s="1"/>
  <c r="Q83" i="54" s="1"/>
  <c r="C77" i="54"/>
  <c r="S77" i="54" s="1"/>
  <c r="X76" i="54"/>
  <c r="K76" i="54"/>
  <c r="Z76" i="54" s="1"/>
  <c r="I76" i="54"/>
  <c r="G76" i="54"/>
  <c r="V76" i="54" s="1"/>
  <c r="E76" i="54"/>
  <c r="P76" i="54" s="1"/>
  <c r="C76" i="54"/>
  <c r="S76" i="54" s="1"/>
  <c r="X75" i="54"/>
  <c r="K75" i="54"/>
  <c r="Z75" i="54" s="1"/>
  <c r="I75" i="54"/>
  <c r="G75" i="54"/>
  <c r="V75" i="54" s="1"/>
  <c r="E75" i="54"/>
  <c r="P75" i="54" s="1"/>
  <c r="C75" i="54"/>
  <c r="S75" i="54" s="1"/>
  <c r="X74" i="54"/>
  <c r="W74" i="54"/>
  <c r="P74" i="54"/>
  <c r="K74" i="54"/>
  <c r="Z74" i="54" s="1"/>
  <c r="I74" i="54"/>
  <c r="G74" i="54"/>
  <c r="V74" i="54" s="1"/>
  <c r="E74" i="54"/>
  <c r="C74" i="54"/>
  <c r="S74" i="54" s="1"/>
  <c r="X73" i="54"/>
  <c r="V73" i="54"/>
  <c r="P73" i="54"/>
  <c r="K73" i="54"/>
  <c r="Z73" i="54" s="1"/>
  <c r="I73" i="54"/>
  <c r="G73" i="54"/>
  <c r="E73" i="54"/>
  <c r="C73" i="54"/>
  <c r="S73" i="54" s="1"/>
  <c r="X72" i="54"/>
  <c r="V72" i="54"/>
  <c r="K72" i="54"/>
  <c r="Z72" i="54" s="1"/>
  <c r="I72" i="54"/>
  <c r="G72" i="54"/>
  <c r="E72" i="54"/>
  <c r="P72" i="54" s="1"/>
  <c r="C72" i="54"/>
  <c r="S72" i="54" s="1"/>
  <c r="X71" i="54"/>
  <c r="V71" i="54"/>
  <c r="W77" i="54" s="1"/>
  <c r="T71" i="54"/>
  <c r="S71" i="54"/>
  <c r="K71" i="54"/>
  <c r="Z71" i="54" s="1"/>
  <c r="I71" i="54"/>
  <c r="G71" i="54"/>
  <c r="E71" i="54"/>
  <c r="P71" i="54" s="1"/>
  <c r="C71" i="54"/>
  <c r="X70" i="54"/>
  <c r="V70" i="54"/>
  <c r="W76" i="54" s="1"/>
  <c r="S70" i="54"/>
  <c r="P70" i="54"/>
  <c r="K70" i="54"/>
  <c r="Z70" i="54" s="1"/>
  <c r="I70" i="54"/>
  <c r="G70" i="54"/>
  <c r="E70" i="54"/>
  <c r="C70" i="54"/>
  <c r="X69" i="54"/>
  <c r="V69" i="54"/>
  <c r="W75" i="54" s="1"/>
  <c r="S69" i="54"/>
  <c r="P69" i="54"/>
  <c r="K69" i="54"/>
  <c r="I69" i="54"/>
  <c r="G69" i="54"/>
  <c r="E69" i="54"/>
  <c r="C69" i="54"/>
  <c r="V68" i="54"/>
  <c r="S68" i="54"/>
  <c r="P68" i="54"/>
  <c r="K68" i="54"/>
  <c r="I68" i="54"/>
  <c r="X68" i="54" s="1"/>
  <c r="Y74" i="54" s="1"/>
  <c r="G68" i="54"/>
  <c r="E68" i="54"/>
  <c r="C68" i="54"/>
  <c r="S67" i="54"/>
  <c r="P67" i="54"/>
  <c r="K67" i="54"/>
  <c r="Z67" i="54" s="1"/>
  <c r="I67" i="54"/>
  <c r="X67" i="54" s="1"/>
  <c r="G67" i="54"/>
  <c r="V67" i="54" s="1"/>
  <c r="W73" i="54" s="1"/>
  <c r="E67" i="54"/>
  <c r="C67" i="54"/>
  <c r="S66" i="54"/>
  <c r="P66" i="54"/>
  <c r="K66" i="54"/>
  <c r="Z66" i="54" s="1"/>
  <c r="I66" i="54"/>
  <c r="X66" i="54" s="1"/>
  <c r="G66" i="54"/>
  <c r="V66" i="54" s="1"/>
  <c r="W72" i="54" s="1"/>
  <c r="E66" i="54"/>
  <c r="C66" i="54"/>
  <c r="K65" i="54"/>
  <c r="Z65" i="54" s="1"/>
  <c r="I65" i="54"/>
  <c r="X65" i="54" s="1"/>
  <c r="G65" i="54"/>
  <c r="V65" i="54" s="1"/>
  <c r="E65" i="54"/>
  <c r="P65" i="54" s="1"/>
  <c r="C65" i="54"/>
  <c r="S65" i="54" s="1"/>
  <c r="V64" i="54"/>
  <c r="K64" i="54"/>
  <c r="Z64" i="54" s="1"/>
  <c r="I64" i="54"/>
  <c r="X64" i="54" s="1"/>
  <c r="G64" i="54"/>
  <c r="E64" i="54"/>
  <c r="P64" i="54" s="1"/>
  <c r="Q70" i="54" s="1"/>
  <c r="C64" i="54"/>
  <c r="S64" i="54" s="1"/>
  <c r="K63" i="54"/>
  <c r="Z63" i="54" s="1"/>
  <c r="I63" i="54"/>
  <c r="X63" i="54" s="1"/>
  <c r="G63" i="54"/>
  <c r="V63" i="54" s="1"/>
  <c r="W69" i="54" s="1"/>
  <c r="E63" i="54"/>
  <c r="P63" i="54" s="1"/>
  <c r="Q69" i="54" s="1"/>
  <c r="C63" i="54"/>
  <c r="S63" i="54" s="1"/>
  <c r="S62" i="54"/>
  <c r="K62" i="54"/>
  <c r="Z62" i="54" s="1"/>
  <c r="I62" i="54"/>
  <c r="X62" i="54" s="1"/>
  <c r="G62" i="54"/>
  <c r="V62" i="54" s="1"/>
  <c r="E62" i="54"/>
  <c r="P62" i="54" s="1"/>
  <c r="C62" i="54"/>
  <c r="K61" i="54"/>
  <c r="Z61" i="54" s="1"/>
  <c r="I61" i="54"/>
  <c r="X61" i="54" s="1"/>
  <c r="G61" i="54"/>
  <c r="V61" i="54" s="1"/>
  <c r="E61" i="54"/>
  <c r="P61" i="54" s="1"/>
  <c r="Q67" i="54" s="1"/>
  <c r="C61" i="54"/>
  <c r="S61" i="54" s="1"/>
  <c r="T67" i="54" s="1"/>
  <c r="X60" i="54"/>
  <c r="Y66" i="54" s="1"/>
  <c r="K60" i="54"/>
  <c r="Z60" i="54" s="1"/>
  <c r="I60" i="54"/>
  <c r="G60" i="54"/>
  <c r="V60" i="54" s="1"/>
  <c r="E60" i="54"/>
  <c r="P60" i="54" s="1"/>
  <c r="C60" i="54"/>
  <c r="S60" i="54" s="1"/>
  <c r="X59" i="54"/>
  <c r="K59" i="54"/>
  <c r="I59" i="54"/>
  <c r="G59" i="54"/>
  <c r="V59" i="54" s="1"/>
  <c r="E59" i="54"/>
  <c r="P59" i="54" s="1"/>
  <c r="C59" i="54"/>
  <c r="S59" i="54" s="1"/>
  <c r="T65" i="54" s="1"/>
  <c r="X58" i="54"/>
  <c r="Y64" i="54" s="1"/>
  <c r="W58" i="54"/>
  <c r="V58" i="54"/>
  <c r="P58" i="54"/>
  <c r="K58" i="54"/>
  <c r="Z58" i="54" s="1"/>
  <c r="I58" i="54"/>
  <c r="G58" i="54"/>
  <c r="E58" i="54"/>
  <c r="C58" i="54"/>
  <c r="S58" i="54" s="1"/>
  <c r="X57" i="54"/>
  <c r="Y63" i="54" s="1"/>
  <c r="V57" i="54"/>
  <c r="P57" i="54"/>
  <c r="K57" i="54"/>
  <c r="Z57" i="54" s="1"/>
  <c r="I57" i="54"/>
  <c r="G57" i="54"/>
  <c r="E57" i="54"/>
  <c r="C57" i="54"/>
  <c r="S57" i="54" s="1"/>
  <c r="X56" i="54"/>
  <c r="V56" i="54"/>
  <c r="S56" i="54"/>
  <c r="K56" i="54"/>
  <c r="Z56" i="54" s="1"/>
  <c r="I56" i="54"/>
  <c r="G56" i="54"/>
  <c r="E56" i="54"/>
  <c r="P56" i="54" s="1"/>
  <c r="C56" i="54"/>
  <c r="X55" i="54"/>
  <c r="Y61" i="54" s="1"/>
  <c r="V55" i="54"/>
  <c r="W61" i="54" s="1"/>
  <c r="T55" i="54"/>
  <c r="S55" i="54"/>
  <c r="K55" i="54"/>
  <c r="Z55" i="54" s="1"/>
  <c r="I55" i="54"/>
  <c r="G55" i="54"/>
  <c r="E55" i="54"/>
  <c r="P55" i="54" s="1"/>
  <c r="C55" i="54"/>
  <c r="X54" i="54"/>
  <c r="V54" i="54"/>
  <c r="W60" i="54" s="1"/>
  <c r="S54" i="54"/>
  <c r="P54" i="54"/>
  <c r="K54" i="54"/>
  <c r="Z54" i="54" s="1"/>
  <c r="I54" i="54"/>
  <c r="G54" i="54"/>
  <c r="E54" i="54"/>
  <c r="C54" i="54"/>
  <c r="X53" i="54"/>
  <c r="V53" i="54"/>
  <c r="W59" i="54" s="1"/>
  <c r="S53" i="54"/>
  <c r="P53" i="54"/>
  <c r="K53" i="54"/>
  <c r="Z53" i="54" s="1"/>
  <c r="I53" i="54"/>
  <c r="G53" i="54"/>
  <c r="E53" i="54"/>
  <c r="C53" i="54"/>
  <c r="V52" i="54"/>
  <c r="S52" i="54"/>
  <c r="P52" i="54"/>
  <c r="Q58" i="54" s="1"/>
  <c r="K52" i="54"/>
  <c r="I52" i="54"/>
  <c r="X52" i="54" s="1"/>
  <c r="Y58" i="54" s="1"/>
  <c r="G52" i="54"/>
  <c r="E52" i="54"/>
  <c r="C52" i="54"/>
  <c r="S51" i="54"/>
  <c r="P51" i="54"/>
  <c r="K51" i="54"/>
  <c r="Z51" i="54" s="1"/>
  <c r="I51" i="54"/>
  <c r="X51" i="54" s="1"/>
  <c r="G51" i="54"/>
  <c r="V51" i="54" s="1"/>
  <c r="W57" i="54" s="1"/>
  <c r="E51" i="54"/>
  <c r="C51" i="54"/>
  <c r="S50" i="54"/>
  <c r="P50" i="54"/>
  <c r="K50" i="54"/>
  <c r="Z50" i="54" s="1"/>
  <c r="I50" i="54"/>
  <c r="X50" i="54" s="1"/>
  <c r="G50" i="54"/>
  <c r="V50" i="54" s="1"/>
  <c r="W56" i="54" s="1"/>
  <c r="E50" i="54"/>
  <c r="C50" i="54"/>
  <c r="K49" i="54"/>
  <c r="Z49" i="54" s="1"/>
  <c r="I49" i="54"/>
  <c r="X49" i="54" s="1"/>
  <c r="Y55" i="54" s="1"/>
  <c r="G49" i="54"/>
  <c r="V49" i="54" s="1"/>
  <c r="E49" i="54"/>
  <c r="P49" i="54" s="1"/>
  <c r="C49" i="54"/>
  <c r="S49" i="54" s="1"/>
  <c r="V48" i="54"/>
  <c r="K48" i="54"/>
  <c r="Z48" i="54" s="1"/>
  <c r="I48" i="54"/>
  <c r="X48" i="54" s="1"/>
  <c r="G48" i="54"/>
  <c r="E48" i="54"/>
  <c r="P48" i="54" s="1"/>
  <c r="Q54" i="54" s="1"/>
  <c r="C48" i="54"/>
  <c r="S48" i="54" s="1"/>
  <c r="K47" i="54"/>
  <c r="Z47" i="54" s="1"/>
  <c r="I47" i="54"/>
  <c r="X47" i="54" s="1"/>
  <c r="Y53" i="54" s="1"/>
  <c r="G47" i="54"/>
  <c r="V47" i="54" s="1"/>
  <c r="W53" i="54" s="1"/>
  <c r="E47" i="54"/>
  <c r="P47" i="54" s="1"/>
  <c r="Q53" i="54" s="1"/>
  <c r="C47" i="54"/>
  <c r="S47" i="54" s="1"/>
  <c r="S46" i="54"/>
  <c r="K46" i="54"/>
  <c r="Z46" i="54" s="1"/>
  <c r="I46" i="54"/>
  <c r="X46" i="54" s="1"/>
  <c r="G46" i="54"/>
  <c r="V46" i="54" s="1"/>
  <c r="E46" i="54"/>
  <c r="P46" i="54" s="1"/>
  <c r="C46" i="54"/>
  <c r="K45" i="54"/>
  <c r="Z45" i="54" s="1"/>
  <c r="AA51" i="54" s="1"/>
  <c r="I45" i="54"/>
  <c r="X45" i="54" s="1"/>
  <c r="G45" i="54"/>
  <c r="V45" i="54" s="1"/>
  <c r="E45" i="54"/>
  <c r="P45" i="54" s="1"/>
  <c r="Q51" i="54" s="1"/>
  <c r="C45" i="54"/>
  <c r="S45" i="54" s="1"/>
  <c r="T51" i="54" s="1"/>
  <c r="X44" i="54"/>
  <c r="Y50" i="54" s="1"/>
  <c r="K44" i="54"/>
  <c r="Z44" i="54" s="1"/>
  <c r="I44" i="54"/>
  <c r="G44" i="54"/>
  <c r="V44" i="54" s="1"/>
  <c r="E44" i="54"/>
  <c r="P44" i="54" s="1"/>
  <c r="C44" i="54"/>
  <c r="S44" i="54" s="1"/>
  <c r="X43" i="54"/>
  <c r="K43" i="54"/>
  <c r="I43" i="54"/>
  <c r="G43" i="54"/>
  <c r="V43" i="54" s="1"/>
  <c r="E43" i="54"/>
  <c r="P43" i="54" s="1"/>
  <c r="C43" i="54"/>
  <c r="S43" i="54" s="1"/>
  <c r="T49" i="54" s="1"/>
  <c r="X42" i="54"/>
  <c r="Y48" i="54" s="1"/>
  <c r="V42" i="54"/>
  <c r="P42" i="54"/>
  <c r="K42" i="54"/>
  <c r="Z42" i="54" s="1"/>
  <c r="I42" i="54"/>
  <c r="G42" i="54"/>
  <c r="E42" i="54"/>
  <c r="C42" i="54"/>
  <c r="S42" i="54" s="1"/>
  <c r="X41" i="54"/>
  <c r="Y47" i="54" s="1"/>
  <c r="V41" i="54"/>
  <c r="S41" i="54"/>
  <c r="P41" i="54"/>
  <c r="Q47" i="54" s="1"/>
  <c r="K41" i="54"/>
  <c r="Z41" i="54" s="1"/>
  <c r="I41" i="54"/>
  <c r="G41" i="54"/>
  <c r="E41" i="54"/>
  <c r="C41" i="54"/>
  <c r="X40" i="54"/>
  <c r="V40" i="54"/>
  <c r="S40" i="54"/>
  <c r="K40" i="54"/>
  <c r="Z40" i="54" s="1"/>
  <c r="I40" i="54"/>
  <c r="G40" i="54"/>
  <c r="E40" i="54"/>
  <c r="P40" i="54" s="1"/>
  <c r="C40" i="54"/>
  <c r="X39" i="54"/>
  <c r="Y45" i="54" s="1"/>
  <c r="V39" i="54"/>
  <c r="W45" i="54" s="1"/>
  <c r="S39" i="54"/>
  <c r="K39" i="54"/>
  <c r="Z39" i="54" s="1"/>
  <c r="I39" i="54"/>
  <c r="G39" i="54"/>
  <c r="E39" i="54"/>
  <c r="P39" i="54" s="1"/>
  <c r="C39" i="54"/>
  <c r="X38" i="54"/>
  <c r="V38" i="54"/>
  <c r="S38" i="54"/>
  <c r="P38" i="54"/>
  <c r="K38" i="54"/>
  <c r="I38" i="54"/>
  <c r="G38" i="54"/>
  <c r="E38" i="54"/>
  <c r="C38" i="54"/>
  <c r="X37" i="54"/>
  <c r="V37" i="54"/>
  <c r="S37" i="54"/>
  <c r="P37" i="54"/>
  <c r="K37" i="54"/>
  <c r="Z37" i="54" s="1"/>
  <c r="I37" i="54"/>
  <c r="G37" i="54"/>
  <c r="E37" i="54"/>
  <c r="C37" i="54"/>
  <c r="V36" i="54"/>
  <c r="W42" i="54" s="1"/>
  <c r="S36" i="54"/>
  <c r="P36" i="54"/>
  <c r="Q42" i="54" s="1"/>
  <c r="K36" i="54"/>
  <c r="Z36" i="54" s="1"/>
  <c r="I36" i="54"/>
  <c r="X36" i="54" s="1"/>
  <c r="Y42" i="54" s="1"/>
  <c r="G36" i="54"/>
  <c r="E36" i="54"/>
  <c r="C36" i="54"/>
  <c r="S35" i="54"/>
  <c r="P35" i="54"/>
  <c r="K35" i="54"/>
  <c r="Z35" i="54" s="1"/>
  <c r="I35" i="54"/>
  <c r="X35" i="54" s="1"/>
  <c r="Y41" i="54" s="1"/>
  <c r="G35" i="54"/>
  <c r="V35" i="54" s="1"/>
  <c r="W41" i="54" s="1"/>
  <c r="E35" i="54"/>
  <c r="C35" i="54"/>
  <c r="S34" i="54"/>
  <c r="T40" i="54" s="1"/>
  <c r="P34" i="54"/>
  <c r="Q40" i="54" s="1"/>
  <c r="K34" i="54"/>
  <c r="Z34" i="54" s="1"/>
  <c r="I34" i="54"/>
  <c r="X34" i="54" s="1"/>
  <c r="Y40" i="54" s="1"/>
  <c r="G34" i="54"/>
  <c r="V34" i="54" s="1"/>
  <c r="E34" i="54"/>
  <c r="C34" i="54"/>
  <c r="P33" i="54"/>
  <c r="K33" i="54"/>
  <c r="Z33" i="54" s="1"/>
  <c r="I33" i="54"/>
  <c r="X33" i="54" s="1"/>
  <c r="G33" i="54"/>
  <c r="V33" i="54" s="1"/>
  <c r="W39" i="54" s="1"/>
  <c r="E33" i="54"/>
  <c r="C33" i="54"/>
  <c r="S33" i="54" s="1"/>
  <c r="V32" i="54"/>
  <c r="P32" i="54"/>
  <c r="Q38" i="54" s="1"/>
  <c r="K32" i="54"/>
  <c r="I32" i="54"/>
  <c r="X32" i="54" s="1"/>
  <c r="G32" i="54"/>
  <c r="E32" i="54"/>
  <c r="C32" i="54"/>
  <c r="S32" i="54" s="1"/>
  <c r="K31" i="54"/>
  <c r="Z31" i="54" s="1"/>
  <c r="I31" i="54"/>
  <c r="X31" i="54" s="1"/>
  <c r="G31" i="54"/>
  <c r="V31" i="54" s="1"/>
  <c r="W37" i="54" s="1"/>
  <c r="E31" i="54"/>
  <c r="P31" i="54" s="1"/>
  <c r="Q37" i="54" s="1"/>
  <c r="C31" i="54"/>
  <c r="S31" i="54" s="1"/>
  <c r="S30" i="54"/>
  <c r="K30" i="54"/>
  <c r="Z30" i="54" s="1"/>
  <c r="I30" i="54"/>
  <c r="X30" i="54" s="1"/>
  <c r="Y36" i="54" s="1"/>
  <c r="G30" i="54"/>
  <c r="V30" i="54" s="1"/>
  <c r="W36" i="54" s="1"/>
  <c r="E30" i="54"/>
  <c r="P30" i="54" s="1"/>
  <c r="C30" i="54"/>
  <c r="K29" i="54"/>
  <c r="Z29" i="54" s="1"/>
  <c r="I29" i="54"/>
  <c r="X29" i="54" s="1"/>
  <c r="G29" i="54"/>
  <c r="V29" i="54" s="1"/>
  <c r="E29" i="54"/>
  <c r="P29" i="54" s="1"/>
  <c r="C29" i="54"/>
  <c r="S29" i="54" s="1"/>
  <c r="T35" i="54" s="1"/>
  <c r="X28" i="54"/>
  <c r="P28" i="54"/>
  <c r="Q33" i="54" s="1"/>
  <c r="K28" i="54"/>
  <c r="Z28" i="54" s="1"/>
  <c r="I28" i="54"/>
  <c r="G28" i="54"/>
  <c r="V28" i="54" s="1"/>
  <c r="E28" i="54"/>
  <c r="C28" i="54"/>
  <c r="S28" i="54" s="1"/>
  <c r="X27" i="54"/>
  <c r="S27" i="54"/>
  <c r="T33" i="54" s="1"/>
  <c r="K27" i="54"/>
  <c r="Z27" i="54" s="1"/>
  <c r="I27" i="54"/>
  <c r="G27" i="54"/>
  <c r="V27" i="54" s="1"/>
  <c r="W33" i="54" s="1"/>
  <c r="E27" i="54"/>
  <c r="P27" i="54" s="1"/>
  <c r="C27" i="54"/>
  <c r="X26" i="54"/>
  <c r="V26" i="54"/>
  <c r="K26" i="54"/>
  <c r="Z26" i="54" s="1"/>
  <c r="I26" i="54"/>
  <c r="G26" i="54"/>
  <c r="E26" i="54"/>
  <c r="P26" i="54" s="1"/>
  <c r="C26" i="54"/>
  <c r="S26" i="54" s="1"/>
  <c r="T32" i="54" s="1"/>
  <c r="X25" i="54"/>
  <c r="P25" i="54"/>
  <c r="K25" i="54"/>
  <c r="Z25" i="54" s="1"/>
  <c r="I25" i="54"/>
  <c r="G25" i="54"/>
  <c r="V25" i="54" s="1"/>
  <c r="W31" i="54" s="1"/>
  <c r="E25" i="54"/>
  <c r="C25" i="54"/>
  <c r="S25" i="54" s="1"/>
  <c r="T31" i="54" s="1"/>
  <c r="X24" i="54"/>
  <c r="V24" i="54"/>
  <c r="S24" i="54"/>
  <c r="T30" i="54" s="1"/>
  <c r="K24" i="54"/>
  <c r="Z24" i="54" s="1"/>
  <c r="I24" i="54"/>
  <c r="G24" i="54"/>
  <c r="E24" i="54"/>
  <c r="P24" i="54" s="1"/>
  <c r="Q30" i="54" s="1"/>
  <c r="C24" i="54"/>
  <c r="X23" i="54"/>
  <c r="Y29" i="54" s="1"/>
  <c r="V23" i="54"/>
  <c r="S23" i="54"/>
  <c r="K23" i="54"/>
  <c r="Z23" i="54" s="1"/>
  <c r="I23" i="54"/>
  <c r="G23" i="54"/>
  <c r="E23" i="54"/>
  <c r="P23" i="54" s="1"/>
  <c r="Q29" i="54" s="1"/>
  <c r="C23" i="54"/>
  <c r="X22" i="54"/>
  <c r="Y27" i="54" s="1"/>
  <c r="V22" i="54"/>
  <c r="S22" i="54"/>
  <c r="T28" i="54" s="1"/>
  <c r="P22" i="54"/>
  <c r="K22" i="54"/>
  <c r="Z22" i="54" s="1"/>
  <c r="I22" i="54"/>
  <c r="G22" i="54"/>
  <c r="E22" i="54"/>
  <c r="C22" i="54"/>
  <c r="X21" i="54"/>
  <c r="V21" i="54"/>
  <c r="S21" i="54"/>
  <c r="T27" i="54" s="1"/>
  <c r="P21" i="54"/>
  <c r="K21" i="54"/>
  <c r="I21" i="54"/>
  <c r="G21" i="54"/>
  <c r="E21" i="54"/>
  <c r="C21" i="54"/>
  <c r="V20" i="54"/>
  <c r="P20" i="54"/>
  <c r="Q26" i="54" s="1"/>
  <c r="K20" i="54"/>
  <c r="Z20" i="54" s="1"/>
  <c r="I20" i="54"/>
  <c r="X20" i="54" s="1"/>
  <c r="G20" i="54"/>
  <c r="E20" i="54"/>
  <c r="C20" i="54"/>
  <c r="S20" i="54" s="1"/>
  <c r="S19" i="54"/>
  <c r="P19" i="54"/>
  <c r="K19" i="54"/>
  <c r="Z19" i="54" s="1"/>
  <c r="I19" i="54"/>
  <c r="X19" i="54" s="1"/>
  <c r="G19" i="54"/>
  <c r="V19" i="54" s="1"/>
  <c r="E19" i="54"/>
  <c r="C19" i="54"/>
  <c r="S18" i="54"/>
  <c r="P18" i="54"/>
  <c r="Q24" i="54" s="1"/>
  <c r="K18" i="54"/>
  <c r="I18" i="54"/>
  <c r="X18" i="54" s="1"/>
  <c r="Y24" i="54" s="1"/>
  <c r="G18" i="54"/>
  <c r="V18" i="54" s="1"/>
  <c r="E18" i="54"/>
  <c r="C18" i="54"/>
  <c r="P17" i="54"/>
  <c r="Q23" i="54" s="1"/>
  <c r="K17" i="54"/>
  <c r="I17" i="54"/>
  <c r="X17" i="54" s="1"/>
  <c r="Y23" i="54" s="1"/>
  <c r="G17" i="54"/>
  <c r="V17" i="54" s="1"/>
  <c r="W23" i="54" s="1"/>
  <c r="E17" i="54"/>
  <c r="C17" i="54"/>
  <c r="S17" i="54" s="1"/>
  <c r="V16" i="54"/>
  <c r="W22" i="54" s="1"/>
  <c r="P16" i="54"/>
  <c r="Q21" i="54" s="1"/>
  <c r="K16" i="54"/>
  <c r="Z16" i="54" s="1"/>
  <c r="I16" i="54"/>
  <c r="X16" i="54" s="1"/>
  <c r="G16" i="54"/>
  <c r="E16" i="54"/>
  <c r="C16" i="54"/>
  <c r="S16" i="54" s="1"/>
  <c r="X15" i="54"/>
  <c r="K15" i="54"/>
  <c r="Z15" i="54" s="1"/>
  <c r="I15" i="54"/>
  <c r="G15" i="54"/>
  <c r="V15" i="54" s="1"/>
  <c r="W21" i="54" s="1"/>
  <c r="E15" i="54"/>
  <c r="P15" i="54" s="1"/>
  <c r="C15" i="54"/>
  <c r="S15" i="54" s="1"/>
  <c r="S14" i="54"/>
  <c r="K14" i="54"/>
  <c r="Z14" i="54" s="1"/>
  <c r="I14" i="54"/>
  <c r="X14" i="54" s="1"/>
  <c r="G14" i="54"/>
  <c r="V14" i="54" s="1"/>
  <c r="E14" i="54"/>
  <c r="P14" i="54" s="1"/>
  <c r="C14" i="54"/>
  <c r="P13" i="54"/>
  <c r="Q19" i="54" s="1"/>
  <c r="K13" i="54"/>
  <c r="Z13" i="54" s="1"/>
  <c r="I13" i="54"/>
  <c r="X13" i="54" s="1"/>
  <c r="Y19" i="54" s="1"/>
  <c r="G13" i="54"/>
  <c r="V13" i="54" s="1"/>
  <c r="W19" i="54" s="1"/>
  <c r="E13" i="54"/>
  <c r="C13" i="54"/>
  <c r="S13" i="54" s="1"/>
  <c r="X12" i="54"/>
  <c r="P12" i="54"/>
  <c r="K12" i="54"/>
  <c r="Z12" i="54" s="1"/>
  <c r="I12" i="54"/>
  <c r="G12" i="54"/>
  <c r="V12" i="54" s="1"/>
  <c r="E12" i="54"/>
  <c r="C12" i="54"/>
  <c r="S12" i="54" s="1"/>
  <c r="X11" i="54"/>
  <c r="Y17" i="54" s="1"/>
  <c r="S11" i="54"/>
  <c r="K11" i="54"/>
  <c r="Z11" i="54" s="1"/>
  <c r="I11" i="54"/>
  <c r="G11" i="54"/>
  <c r="V11" i="54" s="1"/>
  <c r="E11" i="54"/>
  <c r="P11" i="54" s="1"/>
  <c r="Q17" i="54" s="1"/>
  <c r="C11" i="54"/>
  <c r="X10" i="54"/>
  <c r="V10" i="54"/>
  <c r="S10" i="54"/>
  <c r="K10" i="54"/>
  <c r="Z10" i="54" s="1"/>
  <c r="I10" i="54"/>
  <c r="G10" i="54"/>
  <c r="E10" i="54"/>
  <c r="P10" i="54" s="1"/>
  <c r="Q16" i="54" s="1"/>
  <c r="C10" i="54"/>
  <c r="X9" i="54"/>
  <c r="Y15" i="54" s="1"/>
  <c r="K9" i="54"/>
  <c r="Z9" i="54" s="1"/>
  <c r="I9" i="54"/>
  <c r="G9" i="54"/>
  <c r="V9" i="54" s="1"/>
  <c r="W15" i="54" s="1"/>
  <c r="E9" i="54"/>
  <c r="P9" i="54" s="1"/>
  <c r="C9" i="54"/>
  <c r="S9" i="54" s="1"/>
  <c r="X8" i="54"/>
  <c r="Y14" i="54" s="1"/>
  <c r="K8" i="54"/>
  <c r="Z8" i="54" s="1"/>
  <c r="I8" i="54"/>
  <c r="G8" i="54"/>
  <c r="V8" i="54" s="1"/>
  <c r="W14" i="54" s="1"/>
  <c r="E8" i="54"/>
  <c r="P8" i="54" s="1"/>
  <c r="C8" i="54"/>
  <c r="S8" i="54" s="1"/>
  <c r="V7" i="54"/>
  <c r="S7" i="54"/>
  <c r="P7" i="54"/>
  <c r="K7" i="54"/>
  <c r="Z7" i="54" s="1"/>
  <c r="I7" i="54"/>
  <c r="X7" i="54" s="1"/>
  <c r="Y13" i="54" s="1"/>
  <c r="G7" i="54"/>
  <c r="E7" i="54"/>
  <c r="C7" i="54"/>
  <c r="K6" i="54"/>
  <c r="Z6" i="54" s="1"/>
  <c r="I6" i="54"/>
  <c r="X6" i="54" s="1"/>
  <c r="G6" i="54"/>
  <c r="V6" i="54" s="1"/>
  <c r="W11" i="54" s="1"/>
  <c r="E6" i="54"/>
  <c r="P6" i="54" s="1"/>
  <c r="C6" i="54"/>
  <c r="S6" i="54" s="1"/>
  <c r="T12" i="54" s="1"/>
  <c r="V5" i="54"/>
  <c r="K5" i="54"/>
  <c r="Z5" i="54" s="1"/>
  <c r="I5" i="54"/>
  <c r="X5" i="54" s="1"/>
  <c r="G5" i="54"/>
  <c r="E5" i="54"/>
  <c r="P5" i="54" s="1"/>
  <c r="C5" i="54"/>
  <c r="S5" i="54" s="1"/>
  <c r="D117" i="33"/>
  <c r="D116" i="33"/>
  <c r="D115" i="33"/>
  <c r="D114" i="33"/>
  <c r="D113" i="33"/>
  <c r="D112" i="33"/>
  <c r="D111" i="33"/>
  <c r="D110" i="33"/>
  <c r="D109" i="33"/>
  <c r="D108" i="33"/>
  <c r="D107" i="33"/>
  <c r="D106" i="33"/>
  <c r="D105" i="33"/>
  <c r="D104" i="33"/>
  <c r="D103" i="33"/>
  <c r="D102" i="33"/>
  <c r="D101" i="33"/>
  <c r="D100" i="33"/>
  <c r="D99" i="33"/>
  <c r="D98" i="33"/>
  <c r="D97" i="33"/>
  <c r="D96" i="33"/>
  <c r="D95" i="33"/>
  <c r="D94" i="33"/>
  <c r="D93" i="33"/>
  <c r="D92" i="33"/>
  <c r="D91" i="33"/>
  <c r="D90" i="33"/>
  <c r="D89" i="33"/>
  <c r="D88" i="33"/>
  <c r="D87" i="33"/>
  <c r="D86" i="33"/>
  <c r="D85" i="33"/>
  <c r="D84" i="33"/>
  <c r="D83" i="33"/>
  <c r="D82" i="33"/>
  <c r="D81" i="33"/>
  <c r="D80" i="33"/>
  <c r="D79" i="33"/>
  <c r="D78" i="33"/>
  <c r="D77" i="33"/>
  <c r="D76" i="33"/>
  <c r="N75" i="33"/>
  <c r="D75" i="33"/>
  <c r="N74" i="33"/>
  <c r="D74" i="33"/>
  <c r="N73" i="33"/>
  <c r="D73" i="33"/>
  <c r="N72" i="33"/>
  <c r="D72" i="33"/>
  <c r="N71" i="33"/>
  <c r="D71" i="33"/>
  <c r="N70" i="33"/>
  <c r="D70" i="33"/>
  <c r="N69" i="33"/>
  <c r="D69" i="33"/>
  <c r="N68" i="33"/>
  <c r="D68" i="33"/>
  <c r="N67" i="33"/>
  <c r="D67" i="33"/>
  <c r="N66" i="33"/>
  <c r="D66" i="33"/>
  <c r="N65" i="33"/>
  <c r="D65" i="33"/>
  <c r="N64" i="33"/>
  <c r="D64" i="33"/>
  <c r="N63" i="33"/>
  <c r="J63" i="33"/>
  <c r="D63" i="33"/>
  <c r="N62" i="33"/>
  <c r="J62" i="33"/>
  <c r="D62" i="33"/>
  <c r="N61" i="33"/>
  <c r="J61" i="33"/>
  <c r="D61" i="33"/>
  <c r="N60" i="33"/>
  <c r="J60" i="33"/>
  <c r="D60" i="33"/>
  <c r="N59" i="33"/>
  <c r="J59" i="33"/>
  <c r="D59" i="33"/>
  <c r="N58" i="33"/>
  <c r="J58" i="33"/>
  <c r="D58" i="33"/>
  <c r="N57" i="33"/>
  <c r="M57" i="33"/>
  <c r="J57" i="33"/>
  <c r="D57" i="33"/>
  <c r="N56" i="33"/>
  <c r="M56" i="33"/>
  <c r="J56" i="33"/>
  <c r="D56" i="33"/>
  <c r="N55" i="33"/>
  <c r="M55" i="33"/>
  <c r="J55" i="33"/>
  <c r="D55" i="33"/>
  <c r="N54" i="33"/>
  <c r="M54" i="33"/>
  <c r="J54" i="33"/>
  <c r="D54" i="33"/>
  <c r="N53" i="33"/>
  <c r="M53" i="33"/>
  <c r="J53" i="33"/>
  <c r="D53" i="33"/>
  <c r="N52" i="33"/>
  <c r="M52" i="33"/>
  <c r="J52" i="33"/>
  <c r="D52" i="33"/>
  <c r="N51" i="33"/>
  <c r="M51" i="33"/>
  <c r="J51" i="33"/>
  <c r="D51" i="33"/>
  <c r="N50" i="33"/>
  <c r="M50" i="33"/>
  <c r="J50" i="33"/>
  <c r="D50" i="33"/>
  <c r="N49" i="33"/>
  <c r="M49" i="33"/>
  <c r="D49" i="33"/>
  <c r="N48" i="33"/>
  <c r="M48" i="33"/>
  <c r="K48" i="33"/>
  <c r="D48" i="33"/>
  <c r="N47" i="33"/>
  <c r="M47" i="33"/>
  <c r="K47" i="33"/>
  <c r="D47" i="33"/>
  <c r="N46" i="33"/>
  <c r="M46" i="33"/>
  <c r="K46" i="33"/>
  <c r="D46" i="33"/>
  <c r="N45" i="33"/>
  <c r="M45" i="33"/>
  <c r="K45" i="33"/>
  <c r="F45" i="33"/>
  <c r="F46" i="33" s="1"/>
  <c r="F47" i="33" s="1"/>
  <c r="F48" i="33" s="1"/>
  <c r="D45" i="33"/>
  <c r="N44" i="33"/>
  <c r="M44" i="33"/>
  <c r="K44" i="33"/>
  <c r="F44" i="33"/>
  <c r="D44" i="33"/>
  <c r="N43" i="33"/>
  <c r="M43" i="33"/>
  <c r="K43" i="33"/>
  <c r="F43" i="33"/>
  <c r="D43" i="33"/>
  <c r="N42" i="33"/>
  <c r="M42" i="33"/>
  <c r="K42" i="33"/>
  <c r="D42" i="33"/>
  <c r="N41" i="33"/>
  <c r="M41" i="33"/>
  <c r="K41" i="33"/>
  <c r="D41" i="33"/>
  <c r="N40" i="33"/>
  <c r="M40" i="33"/>
  <c r="K40" i="33"/>
  <c r="D40" i="33"/>
  <c r="N39" i="33"/>
  <c r="M39" i="33"/>
  <c r="K39" i="33"/>
  <c r="D39" i="33"/>
  <c r="N38" i="33"/>
  <c r="M38" i="33"/>
  <c r="K38" i="33"/>
  <c r="D38" i="33"/>
  <c r="N37" i="33"/>
  <c r="M37" i="33"/>
  <c r="K37" i="33"/>
  <c r="D37" i="33"/>
  <c r="N36" i="33"/>
  <c r="M36" i="33"/>
  <c r="K36" i="33"/>
  <c r="H36" i="33"/>
  <c r="R36" i="33" s="1"/>
  <c r="H37" i="33" s="1"/>
  <c r="R37" i="33" s="1"/>
  <c r="H38" i="33" s="1"/>
  <c r="R38" i="33" s="1"/>
  <c r="H39" i="33" s="1"/>
  <c r="R39" i="33" s="1"/>
  <c r="H40" i="33" s="1"/>
  <c r="R40" i="33" s="1"/>
  <c r="H41" i="33" s="1"/>
  <c r="R41" i="33" s="1"/>
  <c r="H42" i="33" s="1"/>
  <c r="R42" i="33" s="1"/>
  <c r="H43" i="33" s="1"/>
  <c r="D36" i="33"/>
  <c r="N35" i="33"/>
  <c r="M35" i="33"/>
  <c r="K35" i="33"/>
  <c r="D35" i="33"/>
  <c r="R34" i="33"/>
  <c r="H35" i="33" s="1"/>
  <c r="R35" i="33" s="1"/>
  <c r="N34" i="33"/>
  <c r="M34" i="33"/>
  <c r="K34" i="33"/>
  <c r="D34" i="33"/>
  <c r="N33" i="33"/>
  <c r="M33" i="33"/>
  <c r="K33" i="33"/>
  <c r="D33" i="33"/>
  <c r="N32" i="33"/>
  <c r="M32" i="33"/>
  <c r="K32" i="33"/>
  <c r="D32" i="33"/>
  <c r="N31" i="33"/>
  <c r="M31" i="33"/>
  <c r="K31" i="33"/>
  <c r="D31" i="33"/>
  <c r="N30" i="33"/>
  <c r="M30" i="33"/>
  <c r="K30" i="33"/>
  <c r="D30" i="33"/>
  <c r="N29" i="33"/>
  <c r="M29" i="33"/>
  <c r="K29" i="33"/>
  <c r="D29" i="33"/>
  <c r="N28" i="33"/>
  <c r="M28" i="33"/>
  <c r="K28" i="33"/>
  <c r="D28" i="33"/>
  <c r="N27" i="33"/>
  <c r="M27" i="33"/>
  <c r="K27" i="33"/>
  <c r="D27" i="33"/>
  <c r="N26" i="33"/>
  <c r="M26" i="33"/>
  <c r="K26" i="33"/>
  <c r="D26" i="33"/>
  <c r="N25" i="33"/>
  <c r="M25" i="33"/>
  <c r="K25" i="33"/>
  <c r="D25" i="33"/>
  <c r="N24" i="33"/>
  <c r="M24" i="33"/>
  <c r="K24" i="33"/>
  <c r="D24" i="33"/>
  <c r="N23" i="33"/>
  <c r="M23" i="33"/>
  <c r="D23" i="33"/>
  <c r="N22" i="33"/>
  <c r="M22" i="33"/>
  <c r="D22" i="33"/>
  <c r="N21" i="33"/>
  <c r="M21" i="33"/>
  <c r="D21" i="33"/>
  <c r="N20" i="33"/>
  <c r="M20" i="33"/>
  <c r="D20" i="33"/>
  <c r="M19" i="33"/>
  <c r="M18" i="33"/>
  <c r="I26" i="51"/>
  <c r="I25" i="51"/>
  <c r="I21" i="51"/>
  <c r="I20" i="51"/>
  <c r="CX17" i="53" l="1"/>
  <c r="AL16" i="53"/>
  <c r="CY18" i="53"/>
  <c r="GI16" i="53"/>
  <c r="L20" i="53"/>
  <c r="AB21" i="53"/>
  <c r="AR16" i="53"/>
  <c r="BH16" i="53"/>
  <c r="BX21" i="53"/>
  <c r="CN20" i="53"/>
  <c r="DD16" i="53"/>
  <c r="DT21" i="53"/>
  <c r="EJ19" i="53"/>
  <c r="EZ19" i="53"/>
  <c r="FP20" i="53"/>
  <c r="GF18" i="53"/>
  <c r="GV18" i="53"/>
  <c r="HL16" i="53"/>
  <c r="AM16" i="53"/>
  <c r="CY17" i="53"/>
  <c r="DN18" i="53"/>
  <c r="GW18" i="53"/>
  <c r="HM16" i="53"/>
  <c r="GP16" i="53"/>
  <c r="DO18" i="53"/>
  <c r="N20" i="53"/>
  <c r="AD21" i="53"/>
  <c r="AT17" i="53"/>
  <c r="BJ17" i="53"/>
  <c r="BZ21" i="53"/>
  <c r="CP20" i="53"/>
  <c r="DF17" i="53"/>
  <c r="DV21" i="53"/>
  <c r="EL17" i="53"/>
  <c r="FB17" i="53"/>
  <c r="FR20" i="53"/>
  <c r="GH20" i="53"/>
  <c r="GX17" i="53"/>
  <c r="HN17" i="53"/>
  <c r="ET16" i="53"/>
  <c r="GQ16" i="53"/>
  <c r="DN17" i="53"/>
  <c r="EE18" i="53"/>
  <c r="AE21" i="53"/>
  <c r="CA21" i="53"/>
  <c r="CQ21" i="53"/>
  <c r="DW21" i="53"/>
  <c r="FC18" i="53"/>
  <c r="FS18" i="53"/>
  <c r="GI18" i="53"/>
  <c r="GY18" i="53"/>
  <c r="HO18" i="53"/>
  <c r="CX16" i="53"/>
  <c r="EU16" i="53"/>
  <c r="GX16" i="53"/>
  <c r="AL17" i="53"/>
  <c r="DO17" i="53"/>
  <c r="GY17" i="53"/>
  <c r="P17" i="53"/>
  <c r="AF22" i="53"/>
  <c r="AV17" i="53"/>
  <c r="BL17" i="53"/>
  <c r="CB17" i="53"/>
  <c r="CR17" i="53"/>
  <c r="DH17" i="53"/>
  <c r="DX19" i="53"/>
  <c r="EN19" i="53"/>
  <c r="FD18" i="53"/>
  <c r="FT18" i="53"/>
  <c r="GJ18" i="53"/>
  <c r="GZ18" i="53"/>
  <c r="HP19" i="53"/>
  <c r="BB16" i="53"/>
  <c r="FB16" i="53"/>
  <c r="GY16" i="53"/>
  <c r="DW17" i="53"/>
  <c r="HF17" i="53"/>
  <c r="Q16" i="53"/>
  <c r="AG16" i="53"/>
  <c r="AW16" i="53"/>
  <c r="BM16" i="53"/>
  <c r="CC20" i="53"/>
  <c r="CS16" i="53"/>
  <c r="DI16" i="53"/>
  <c r="DY19" i="53"/>
  <c r="EO19" i="53"/>
  <c r="FE18" i="53"/>
  <c r="FU18" i="53"/>
  <c r="GK18" i="53"/>
  <c r="HA16" i="53"/>
  <c r="BC16" i="53"/>
  <c r="DF16" i="53"/>
  <c r="FC16" i="53"/>
  <c r="GZ16" i="53"/>
  <c r="AU17" i="53"/>
  <c r="HG17" i="53"/>
  <c r="R16" i="53"/>
  <c r="AH16" i="53"/>
  <c r="AX16" i="53"/>
  <c r="BN16" i="53"/>
  <c r="CD20" i="53"/>
  <c r="CT16" i="53"/>
  <c r="DJ16" i="53"/>
  <c r="DZ19" i="53"/>
  <c r="EP19" i="53"/>
  <c r="FF18" i="53"/>
  <c r="FV18" i="53"/>
  <c r="GL18" i="53"/>
  <c r="HB16" i="53"/>
  <c r="BJ16" i="53"/>
  <c r="DG16" i="53"/>
  <c r="HO17" i="53"/>
  <c r="S16" i="53"/>
  <c r="AI22" i="53"/>
  <c r="AY16" i="53"/>
  <c r="BO16" i="53"/>
  <c r="CE20" i="53"/>
  <c r="CU22" i="53"/>
  <c r="DK16" i="53"/>
  <c r="EA19" i="53"/>
  <c r="EQ19" i="53"/>
  <c r="FG18" i="53"/>
  <c r="FW18" i="53"/>
  <c r="GM22" i="53"/>
  <c r="HC16" i="53"/>
  <c r="N16" i="53"/>
  <c r="BK16" i="53"/>
  <c r="BC17" i="53"/>
  <c r="EM17" i="53"/>
  <c r="D22" i="53"/>
  <c r="T16" i="53"/>
  <c r="AJ22" i="53"/>
  <c r="AZ16" i="53"/>
  <c r="BP16" i="53"/>
  <c r="CF20" i="53"/>
  <c r="CV23" i="53"/>
  <c r="DL16" i="53"/>
  <c r="EB19" i="53"/>
  <c r="ER19" i="53"/>
  <c r="FH18" i="53"/>
  <c r="FX18" i="53"/>
  <c r="GN22" i="53"/>
  <c r="HD16" i="53"/>
  <c r="O16" i="53"/>
  <c r="HN16" i="53"/>
  <c r="BK17" i="53"/>
  <c r="E22" i="53"/>
  <c r="U16" i="53"/>
  <c r="AK22" i="53"/>
  <c r="BA16" i="53"/>
  <c r="BQ16" i="53"/>
  <c r="CG20" i="53"/>
  <c r="CW16" i="53"/>
  <c r="DM16" i="53"/>
  <c r="EC19" i="53"/>
  <c r="ES19" i="53"/>
  <c r="FI18" i="53"/>
  <c r="FY18" i="53"/>
  <c r="GO18" i="53"/>
  <c r="HE16" i="53"/>
  <c r="P16" i="53"/>
  <c r="BR16" i="53"/>
  <c r="FR16" i="53"/>
  <c r="HO16" i="53"/>
  <c r="F22" i="53"/>
  <c r="V20" i="53"/>
  <c r="AL22" i="53"/>
  <c r="BB19" i="53"/>
  <c r="BR22" i="53"/>
  <c r="CH20" i="53"/>
  <c r="CX22" i="53"/>
  <c r="DN20" i="53"/>
  <c r="ED19" i="53"/>
  <c r="ET19" i="53"/>
  <c r="FJ18" i="53"/>
  <c r="FZ18" i="53"/>
  <c r="GP18" i="53"/>
  <c r="HF18" i="53"/>
  <c r="V16" i="53"/>
  <c r="BS16" i="53"/>
  <c r="DV16" i="53"/>
  <c r="FS16" i="53"/>
  <c r="FC17" i="53"/>
  <c r="G20" i="53"/>
  <c r="W20" i="53"/>
  <c r="AM21" i="53"/>
  <c r="BC19" i="53"/>
  <c r="BS19" i="53"/>
  <c r="CI20" i="53"/>
  <c r="CY20" i="53"/>
  <c r="DO20" i="53"/>
  <c r="EE19" i="53"/>
  <c r="EU19" i="53"/>
  <c r="FK18" i="53"/>
  <c r="GA18" i="53"/>
  <c r="GQ21" i="53"/>
  <c r="HG18" i="53"/>
  <c r="W16" i="53"/>
  <c r="BZ16" i="53"/>
  <c r="DW16" i="53"/>
  <c r="CA17" i="53"/>
  <c r="FJ17" i="53"/>
  <c r="BR18" i="53"/>
  <c r="AD16" i="53"/>
  <c r="CA16" i="53"/>
  <c r="FZ16" i="53"/>
  <c r="CH17" i="53"/>
  <c r="FK17" i="53"/>
  <c r="CH18" i="53"/>
  <c r="EG19" i="53"/>
  <c r="FM20" i="53"/>
  <c r="AE16" i="53"/>
  <c r="CB16" i="53"/>
  <c r="ED16" i="53"/>
  <c r="GA16" i="53"/>
  <c r="F17" i="53"/>
  <c r="CI17" i="53"/>
  <c r="FS17" i="53"/>
  <c r="CI18" i="53"/>
  <c r="Z21" i="53"/>
  <c r="CL20" i="53"/>
  <c r="EH19" i="53"/>
  <c r="FN20" i="53"/>
  <c r="GD18" i="53"/>
  <c r="GT21" i="53"/>
  <c r="CH16" i="53"/>
  <c r="EE16" i="53"/>
  <c r="GH16" i="53"/>
  <c r="G17" i="53"/>
  <c r="CQ17" i="53"/>
  <c r="FZ17" i="53"/>
  <c r="CX18" i="53"/>
  <c r="F199" i="55"/>
  <c r="F200" i="55"/>
  <c r="AO200" i="55" s="1"/>
  <c r="AA67" i="54"/>
  <c r="AA123" i="54"/>
  <c r="AA95" i="54"/>
  <c r="Z116" i="54"/>
  <c r="AA122" i="54" s="1"/>
  <c r="Z21" i="54"/>
  <c r="AA26" i="54" s="1"/>
  <c r="Z32" i="54"/>
  <c r="AA37" i="54" s="1"/>
  <c r="Z68" i="54"/>
  <c r="AA69" i="54" s="1"/>
  <c r="Z132" i="54"/>
  <c r="AA138" i="54" s="1"/>
  <c r="Z111" i="54"/>
  <c r="AA116" i="54" s="1"/>
  <c r="Z114" i="54"/>
  <c r="AA120" i="54" s="1"/>
  <c r="Z82" i="54"/>
  <c r="AA85" i="54" s="1"/>
  <c r="Z127" i="54"/>
  <c r="AA129" i="54" s="1"/>
  <c r="Z130" i="54"/>
  <c r="AA136" i="54" s="1"/>
  <c r="AA155" i="54"/>
  <c r="Z17" i="54"/>
  <c r="AA20" i="54" s="1"/>
  <c r="Z147" i="54"/>
  <c r="AA147" i="54" s="1"/>
  <c r="Z43" i="54"/>
  <c r="AA48" i="54" s="1"/>
  <c r="Z99" i="54"/>
  <c r="Z160" i="54"/>
  <c r="AA164" i="54" s="1"/>
  <c r="Z69" i="54"/>
  <c r="AA75" i="54" s="1"/>
  <c r="Z18" i="54"/>
  <c r="AA24" i="54" s="1"/>
  <c r="Z59" i="54"/>
  <c r="AA63" i="54" s="1"/>
  <c r="Z38" i="54"/>
  <c r="AA44" i="54" s="1"/>
  <c r="Z113" i="54"/>
  <c r="Z148" i="54"/>
  <c r="AA154" i="54" s="1"/>
  <c r="Z79" i="54"/>
  <c r="AA80" i="54" s="1"/>
  <c r="Z52" i="54"/>
  <c r="AA58" i="54" s="1"/>
  <c r="Z100" i="54"/>
  <c r="AA105" i="54" s="1"/>
  <c r="W178" i="54"/>
  <c r="W179" i="54"/>
  <c r="W176" i="54"/>
  <c r="W187" i="54"/>
  <c r="Q181" i="54"/>
  <c r="Q177" i="54"/>
  <c r="Q179" i="54"/>
  <c r="Q180" i="54"/>
  <c r="Q176" i="54"/>
  <c r="T187" i="54"/>
  <c r="T176" i="54"/>
  <c r="Y185" i="54"/>
  <c r="Y184" i="54"/>
  <c r="Y186" i="54"/>
  <c r="Y187" i="54"/>
  <c r="Y181" i="54"/>
  <c r="W184" i="54"/>
  <c r="W185" i="54"/>
  <c r="W186" i="54"/>
  <c r="W188" i="54"/>
  <c r="Q182" i="54"/>
  <c r="T185" i="54"/>
  <c r="T184" i="54"/>
  <c r="T186" i="54"/>
  <c r="T181" i="54"/>
  <c r="T188" i="54"/>
  <c r="Q184" i="54"/>
  <c r="Q185" i="54"/>
  <c r="Q186" i="54"/>
  <c r="Q183" i="54"/>
  <c r="Q187" i="54"/>
  <c r="Q188" i="54"/>
  <c r="E5" i="55"/>
  <c r="D6" i="55" s="1"/>
  <c r="AK71" i="55"/>
  <c r="AK32" i="55"/>
  <c r="AK97" i="55"/>
  <c r="AK31" i="55"/>
  <c r="AK77" i="55"/>
  <c r="AK100" i="55"/>
  <c r="AK34" i="55"/>
  <c r="AK88" i="55"/>
  <c r="Y196" i="55"/>
  <c r="Y40" i="55"/>
  <c r="Y164" i="55"/>
  <c r="Y84" i="55"/>
  <c r="Y186" i="55"/>
  <c r="L179" i="55"/>
  <c r="L177" i="55"/>
  <c r="G197" i="20"/>
  <c r="G196" i="20"/>
  <c r="AE199" i="55"/>
  <c r="Y235" i="55"/>
  <c r="AE205" i="55"/>
  <c r="AK156" i="55"/>
  <c r="AK217" i="55"/>
  <c r="F227" i="55"/>
  <c r="AE198" i="55"/>
  <c r="AC198" i="55" s="1"/>
  <c r="L215" i="55"/>
  <c r="AE210" i="55"/>
  <c r="Y234" i="55"/>
  <c r="L171" i="55"/>
  <c r="AK29" i="55"/>
  <c r="AK87" i="55"/>
  <c r="AK103" i="55"/>
  <c r="AK81" i="55"/>
  <c r="Y75" i="55"/>
  <c r="L146" i="55"/>
  <c r="L191" i="55"/>
  <c r="S203" i="55"/>
  <c r="AK210" i="55"/>
  <c r="P227" i="55"/>
  <c r="AK70" i="55"/>
  <c r="AN71" i="55" s="1"/>
  <c r="L106" i="55"/>
  <c r="L10" i="55"/>
  <c r="Y105" i="55"/>
  <c r="Y39" i="55"/>
  <c r="AB40" i="55" s="1"/>
  <c r="L61" i="55"/>
  <c r="AK66" i="55"/>
  <c r="L69" i="55"/>
  <c r="AK75" i="55"/>
  <c r="AK84" i="55"/>
  <c r="AK112" i="55"/>
  <c r="AE180" i="55"/>
  <c r="AQ180" i="55" s="1"/>
  <c r="AE184" i="55"/>
  <c r="Y191" i="55"/>
  <c r="AE216" i="55"/>
  <c r="AC216" i="55" s="1"/>
  <c r="Y208" i="55"/>
  <c r="AK209" i="55"/>
  <c r="Y221" i="55"/>
  <c r="L226" i="55"/>
  <c r="L58" i="55"/>
  <c r="Y61" i="55"/>
  <c r="AK72" i="55"/>
  <c r="AK102" i="55"/>
  <c r="AE194" i="55"/>
  <c r="AC194" i="55" s="1"/>
  <c r="AE195" i="55"/>
  <c r="AE209" i="55"/>
  <c r="AC209" i="55" s="1"/>
  <c r="AK227" i="55"/>
  <c r="AN32" i="55"/>
  <c r="AK37" i="55"/>
  <c r="AN37" i="55" s="1"/>
  <c r="AK105" i="55"/>
  <c r="L33" i="55"/>
  <c r="AK36" i="55"/>
  <c r="AN36" i="55" s="1"/>
  <c r="L130" i="55"/>
  <c r="AK201" i="55"/>
  <c r="Y213" i="55"/>
  <c r="AK214" i="55"/>
  <c r="F230" i="55"/>
  <c r="AK42" i="55"/>
  <c r="L71" i="55"/>
  <c r="Y85" i="55"/>
  <c r="AB85" i="55" s="1"/>
  <c r="AK98" i="55"/>
  <c r="AN98" i="55" s="1"/>
  <c r="L212" i="55"/>
  <c r="Y231" i="55"/>
  <c r="AK17" i="55"/>
  <c r="AK35" i="55"/>
  <c r="AN35" i="55" s="1"/>
  <c r="L128" i="55"/>
  <c r="Y82" i="55"/>
  <c r="AK126" i="55"/>
  <c r="AK213" i="55"/>
  <c r="AK101" i="55"/>
  <c r="AK25" i="55"/>
  <c r="L30" i="55"/>
  <c r="Y47" i="55"/>
  <c r="AK74" i="55"/>
  <c r="AK96" i="55"/>
  <c r="AN97" i="55" s="1"/>
  <c r="AK106" i="55"/>
  <c r="AN106" i="55" s="1"/>
  <c r="AE219" i="55"/>
  <c r="F223" i="55"/>
  <c r="S229" i="55"/>
  <c r="AK28" i="55"/>
  <c r="Y71" i="55"/>
  <c r="AK78" i="55"/>
  <c r="AK48" i="55"/>
  <c r="L50" i="55"/>
  <c r="L48" i="55"/>
  <c r="AK162" i="55"/>
  <c r="AK163" i="55"/>
  <c r="AN163" i="55" s="1"/>
  <c r="AK22" i="55"/>
  <c r="Y77" i="55"/>
  <c r="Y94" i="55"/>
  <c r="L155" i="55"/>
  <c r="P156" i="55" s="1"/>
  <c r="Y148" i="55"/>
  <c r="AK20" i="55"/>
  <c r="L144" i="55"/>
  <c r="Y41" i="55"/>
  <c r="L49" i="55"/>
  <c r="AK85" i="55"/>
  <c r="L93" i="55"/>
  <c r="Y138" i="55"/>
  <c r="AK10" i="55"/>
  <c r="AK80" i="55"/>
  <c r="AK82" i="55"/>
  <c r="Y96" i="55"/>
  <c r="AK130" i="55"/>
  <c r="AK132" i="55"/>
  <c r="AK26" i="55"/>
  <c r="AN26" i="55" s="1"/>
  <c r="AK76" i="55"/>
  <c r="AN76" i="55" s="1"/>
  <c r="AK79" i="55"/>
  <c r="AN79" i="55" s="1"/>
  <c r="Y92" i="55"/>
  <c r="Y90" i="55"/>
  <c r="L44" i="55"/>
  <c r="Y70" i="55"/>
  <c r="L78" i="55"/>
  <c r="AK73" i="55"/>
  <c r="L129" i="55"/>
  <c r="Y139" i="55"/>
  <c r="Y149" i="55"/>
  <c r="AB149" i="55" s="1"/>
  <c r="AK24" i="55"/>
  <c r="AN101" i="55"/>
  <c r="L113" i="55"/>
  <c r="L134" i="55"/>
  <c r="AK160" i="55"/>
  <c r="AN160" i="55" s="1"/>
  <c r="AK67" i="55"/>
  <c r="AN67" i="55" s="1"/>
  <c r="Y78" i="55"/>
  <c r="AK83" i="55"/>
  <c r="AN84" i="55" s="1"/>
  <c r="Y89" i="55"/>
  <c r="Y83" i="55"/>
  <c r="AK119" i="55"/>
  <c r="F215" i="55"/>
  <c r="AP216" i="55"/>
  <c r="S227" i="55"/>
  <c r="Y168" i="55"/>
  <c r="AB168" i="55" s="1"/>
  <c r="Y181" i="55"/>
  <c r="S187" i="55"/>
  <c r="S200" i="55"/>
  <c r="F212" i="55"/>
  <c r="L220" i="55"/>
  <c r="Y233" i="55"/>
  <c r="Y236" i="55"/>
  <c r="AK149" i="55"/>
  <c r="Y166" i="55"/>
  <c r="L175" i="55"/>
  <c r="AE185" i="55"/>
  <c r="AC185" i="55" s="1"/>
  <c r="Y193" i="55"/>
  <c r="Y205" i="55"/>
  <c r="AE203" i="55"/>
  <c r="AQ210" i="55" s="1"/>
  <c r="AE204" i="55"/>
  <c r="L219" i="55"/>
  <c r="AK222" i="55"/>
  <c r="Y179" i="55"/>
  <c r="AK191" i="55"/>
  <c r="AN191" i="55" s="1"/>
  <c r="Y220" i="55"/>
  <c r="AK236" i="55"/>
  <c r="AN236" i="55" s="1"/>
  <c r="Y155" i="55"/>
  <c r="AK159" i="55"/>
  <c r="L216" i="55"/>
  <c r="P216" i="55" s="1"/>
  <c r="Y217" i="55"/>
  <c r="AB217" i="55" s="1"/>
  <c r="Y219" i="55"/>
  <c r="AE214" i="55"/>
  <c r="S224" i="55"/>
  <c r="AE226" i="55"/>
  <c r="AC226" i="55" s="1"/>
  <c r="AK148" i="55"/>
  <c r="L150" i="55"/>
  <c r="L14" i="55"/>
  <c r="L18" i="55"/>
  <c r="Y27" i="55"/>
  <c r="AK27" i="55"/>
  <c r="AK30" i="55"/>
  <c r="AN30" i="55" s="1"/>
  <c r="AK41" i="55"/>
  <c r="AN42" i="55" s="1"/>
  <c r="L92" i="55"/>
  <c r="AK99" i="55"/>
  <c r="AK108" i="55"/>
  <c r="AK166" i="55"/>
  <c r="L169" i="55"/>
  <c r="AK170" i="55"/>
  <c r="Y175" i="55"/>
  <c r="L198" i="55"/>
  <c r="L199" i="55"/>
  <c r="P199" i="55" s="1"/>
  <c r="Y204" i="55"/>
  <c r="Y227" i="55"/>
  <c r="AK229" i="55"/>
  <c r="AK138" i="55"/>
  <c r="AK18" i="55"/>
  <c r="AK33" i="55"/>
  <c r="AN33" i="55" s="1"/>
  <c r="AK58" i="55"/>
  <c r="L60" i="55"/>
  <c r="Y98" i="55"/>
  <c r="Y142" i="55"/>
  <c r="Y162" i="55"/>
  <c r="L176" i="55"/>
  <c r="S193" i="55"/>
  <c r="AE213" i="55"/>
  <c r="Y14" i="55"/>
  <c r="Y16" i="55"/>
  <c r="Y24" i="55"/>
  <c r="L26" i="55"/>
  <c r="Y35" i="55"/>
  <c r="Y46" i="55"/>
  <c r="Y91" i="55"/>
  <c r="AB91" i="55" s="1"/>
  <c r="Y111" i="55"/>
  <c r="AB111" i="55" s="1"/>
  <c r="L116" i="55"/>
  <c r="Y117" i="55"/>
  <c r="L127" i="55"/>
  <c r="P128" i="55" s="1"/>
  <c r="Y133" i="55"/>
  <c r="L140" i="55"/>
  <c r="L147" i="55"/>
  <c r="L158" i="55"/>
  <c r="L167" i="55"/>
  <c r="L182" i="55"/>
  <c r="L185" i="55"/>
  <c r="S194" i="55"/>
  <c r="S195" i="55"/>
  <c r="AK219" i="55"/>
  <c r="L228" i="55"/>
  <c r="Y215" i="55"/>
  <c r="AE223" i="55"/>
  <c r="Y160" i="55"/>
  <c r="AK11" i="55"/>
  <c r="Y21" i="55"/>
  <c r="AK38" i="55"/>
  <c r="L73" i="55"/>
  <c r="AK139" i="55"/>
  <c r="L156" i="55"/>
  <c r="Y171" i="55"/>
  <c r="L178" i="55"/>
  <c r="P178" i="55" s="1"/>
  <c r="Y185" i="55"/>
  <c r="AK197" i="55"/>
  <c r="AC195" i="55"/>
  <c r="F207" i="55"/>
  <c r="Y211" i="55"/>
  <c r="AB211" i="55" s="1"/>
  <c r="S221" i="55"/>
  <c r="Y158" i="55"/>
  <c r="L163" i="55"/>
  <c r="Y167" i="55"/>
  <c r="Y180" i="55"/>
  <c r="AK181" i="55"/>
  <c r="AE179" i="55"/>
  <c r="AE222" i="55"/>
  <c r="AK183" i="55"/>
  <c r="AK184" i="55"/>
  <c r="AK185" i="55"/>
  <c r="Y202" i="55"/>
  <c r="Y226" i="55"/>
  <c r="AB226" i="55" s="1"/>
  <c r="AN228" i="55"/>
  <c r="AK64" i="55"/>
  <c r="AN65" i="55" s="1"/>
  <c r="L88" i="55"/>
  <c r="L112" i="55"/>
  <c r="AK13" i="55"/>
  <c r="L16" i="55"/>
  <c r="Y22" i="55"/>
  <c r="L54" i="55"/>
  <c r="Y81" i="55"/>
  <c r="L139" i="55"/>
  <c r="Y146" i="55"/>
  <c r="L11" i="55"/>
  <c r="P11" i="55" s="1"/>
  <c r="L38" i="55"/>
  <c r="Y44" i="55"/>
  <c r="AK50" i="55"/>
  <c r="L52" i="55"/>
  <c r="L63" i="55"/>
  <c r="AK69" i="55"/>
  <c r="AN70" i="55" s="1"/>
  <c r="L74" i="55"/>
  <c r="P74" i="55" s="1"/>
  <c r="L77" i="55"/>
  <c r="L98" i="55"/>
  <c r="Y135" i="55"/>
  <c r="L57" i="55"/>
  <c r="Y60" i="55"/>
  <c r="Y68" i="55"/>
  <c r="L76" i="55"/>
  <c r="L91" i="55"/>
  <c r="AK129" i="55"/>
  <c r="L12" i="55"/>
  <c r="AK14" i="55"/>
  <c r="L45" i="55"/>
  <c r="P45" i="55" s="1"/>
  <c r="L62" i="55"/>
  <c r="P62" i="55" s="1"/>
  <c r="Y65" i="55"/>
  <c r="AK68" i="55"/>
  <c r="L70" i="55"/>
  <c r="P71" i="55" s="1"/>
  <c r="Y110" i="55"/>
  <c r="AK128" i="55"/>
  <c r="L137" i="55"/>
  <c r="L142" i="55"/>
  <c r="Y165" i="55"/>
  <c r="L20" i="55"/>
  <c r="X31" i="55"/>
  <c r="Y45" i="55"/>
  <c r="AB45" i="55" s="1"/>
  <c r="AK57" i="55"/>
  <c r="AN58" i="55" s="1"/>
  <c r="L59" i="55"/>
  <c r="P59" i="55" s="1"/>
  <c r="AK65" i="55"/>
  <c r="Y121" i="55"/>
  <c r="AK133" i="55"/>
  <c r="AN133" i="55" s="1"/>
  <c r="L186" i="55"/>
  <c r="F205" i="55"/>
  <c r="AE221" i="55"/>
  <c r="L236" i="55"/>
  <c r="L152" i="55"/>
  <c r="Y143" i="55"/>
  <c r="Y154" i="55"/>
  <c r="Y163" i="55"/>
  <c r="AB163" i="55" s="1"/>
  <c r="L172" i="55"/>
  <c r="P172" i="55" s="1"/>
  <c r="S182" i="55"/>
  <c r="S183" i="55"/>
  <c r="AP190" i="55" s="1"/>
  <c r="AK202" i="55"/>
  <c r="AN202" i="55" s="1"/>
  <c r="L209" i="55"/>
  <c r="L211" i="55"/>
  <c r="Y212" i="55"/>
  <c r="AB213" i="55" s="1"/>
  <c r="L223" i="55"/>
  <c r="F231" i="55"/>
  <c r="F233" i="55"/>
  <c r="AK147" i="55"/>
  <c r="Y12" i="55"/>
  <c r="L17" i="55"/>
  <c r="P17" i="55" s="1"/>
  <c r="AK21" i="55"/>
  <c r="Y25" i="55"/>
  <c r="AB25" i="55" s="1"/>
  <c r="AP28" i="55"/>
  <c r="L40" i="55"/>
  <c r="L47" i="55"/>
  <c r="Y54" i="55"/>
  <c r="L90" i="55"/>
  <c r="AK169" i="55"/>
  <c r="AK12" i="55"/>
  <c r="Y19" i="55"/>
  <c r="X28" i="55"/>
  <c r="Y31" i="55"/>
  <c r="Y37" i="55"/>
  <c r="AK127" i="55"/>
  <c r="Y137" i="55"/>
  <c r="L13" i="55"/>
  <c r="Y15" i="55"/>
  <c r="AB15" i="55" s="1"/>
  <c r="Y20" i="55"/>
  <c r="AB20" i="55" s="1"/>
  <c r="Y28" i="55"/>
  <c r="AB28" i="55" s="1"/>
  <c r="L36" i="55"/>
  <c r="AK40" i="55"/>
  <c r="L42" i="55"/>
  <c r="L53" i="55"/>
  <c r="P53" i="55" s="1"/>
  <c r="L56" i="55"/>
  <c r="L72" i="55"/>
  <c r="P72" i="55" s="1"/>
  <c r="L75" i="55"/>
  <c r="P75" i="55" s="1"/>
  <c r="Y86" i="55"/>
  <c r="AB86" i="55" s="1"/>
  <c r="L102" i="55"/>
  <c r="L170" i="55"/>
  <c r="Y174" i="55"/>
  <c r="Y187" i="55"/>
  <c r="AB187" i="55" s="1"/>
  <c r="F201" i="55"/>
  <c r="L210" i="55"/>
  <c r="S205" i="55"/>
  <c r="L233" i="55"/>
  <c r="L234" i="55"/>
  <c r="P234" i="55" s="1"/>
  <c r="S204" i="55"/>
  <c r="AK211" i="55"/>
  <c r="AN211" i="55" s="1"/>
  <c r="F216" i="55"/>
  <c r="F225" i="55"/>
  <c r="S228" i="55"/>
  <c r="F232" i="55"/>
  <c r="L195" i="55"/>
  <c r="L196" i="55"/>
  <c r="L203" i="55"/>
  <c r="P186" i="55"/>
  <c r="L190" i="55"/>
  <c r="T20" i="54"/>
  <c r="Q14" i="54"/>
  <c r="Q13" i="54"/>
  <c r="AA16" i="54"/>
  <c r="AA15" i="54"/>
  <c r="AA11" i="54"/>
  <c r="AA14" i="54"/>
  <c r="T21" i="54"/>
  <c r="T24" i="54"/>
  <c r="T26" i="54"/>
  <c r="T25" i="54"/>
  <c r="Q12" i="54"/>
  <c r="F49" i="33"/>
  <c r="Y12" i="54"/>
  <c r="AA13" i="54"/>
  <c r="T15" i="54"/>
  <c r="W17" i="54"/>
  <c r="T11" i="54"/>
  <c r="W25" i="54"/>
  <c r="Y11" i="54"/>
  <c r="T23" i="54"/>
  <c r="W13" i="54"/>
  <c r="T17" i="54"/>
  <c r="Y22" i="54"/>
  <c r="Q22" i="54"/>
  <c r="AA29" i="54"/>
  <c r="T45" i="54"/>
  <c r="W48" i="54"/>
  <c r="AA52" i="54"/>
  <c r="T63" i="54"/>
  <c r="W64" i="54"/>
  <c r="Y71" i="54"/>
  <c r="T79" i="54"/>
  <c r="AA82" i="54"/>
  <c r="Q95" i="54"/>
  <c r="AA99" i="54"/>
  <c r="T123" i="54"/>
  <c r="Q125" i="54"/>
  <c r="T169" i="54"/>
  <c r="Y176" i="54"/>
  <c r="G41" i="20"/>
  <c r="G40" i="20"/>
  <c r="AA22" i="54"/>
  <c r="W24" i="54"/>
  <c r="T19" i="54"/>
  <c r="W32" i="54"/>
  <c r="W34" i="54"/>
  <c r="AA40" i="54"/>
  <c r="AA42" i="54"/>
  <c r="T39" i="54"/>
  <c r="Y44" i="54"/>
  <c r="AA46" i="54"/>
  <c r="T61" i="54"/>
  <c r="Y60" i="54"/>
  <c r="Y80" i="54"/>
  <c r="T83" i="54"/>
  <c r="W85" i="54"/>
  <c r="W88" i="54"/>
  <c r="AA90" i="54"/>
  <c r="W95" i="54"/>
  <c r="AA97" i="54"/>
  <c r="AA93" i="54"/>
  <c r="Y102" i="54"/>
  <c r="W108" i="54"/>
  <c r="W112" i="54"/>
  <c r="W118" i="54"/>
  <c r="W119" i="54"/>
  <c r="T121" i="54"/>
  <c r="T127" i="54"/>
  <c r="Y128" i="54"/>
  <c r="T131" i="54"/>
  <c r="W136" i="54"/>
  <c r="Y141" i="54"/>
  <c r="W143" i="54"/>
  <c r="AA145" i="54"/>
  <c r="AA141" i="54"/>
  <c r="Y150" i="54"/>
  <c r="W156" i="54"/>
  <c r="T167" i="54"/>
  <c r="W169" i="54"/>
  <c r="Y171" i="54"/>
  <c r="W183" i="54"/>
  <c r="T14" i="54"/>
  <c r="Q27" i="54"/>
  <c r="W28" i="54"/>
  <c r="W26" i="54"/>
  <c r="Q36" i="54"/>
  <c r="Y38" i="54"/>
  <c r="AA50" i="54"/>
  <c r="T52" i="54"/>
  <c r="T53" i="54"/>
  <c r="AA66" i="54"/>
  <c r="T68" i="54"/>
  <c r="T69" i="54"/>
  <c r="T77" i="54"/>
  <c r="T94" i="54"/>
  <c r="Y95" i="54"/>
  <c r="Y97" i="54"/>
  <c r="Q138" i="54"/>
  <c r="Y143" i="54"/>
  <c r="Y145" i="54"/>
  <c r="T172" i="54"/>
  <c r="W12" i="54"/>
  <c r="T16" i="54"/>
  <c r="Q31" i="54"/>
  <c r="Y32" i="54"/>
  <c r="Q34" i="54"/>
  <c r="T42" i="54"/>
  <c r="T81" i="54"/>
  <c r="T90" i="54"/>
  <c r="AA91" i="54"/>
  <c r="AA92" i="54"/>
  <c r="Q94" i="54"/>
  <c r="T98" i="54"/>
  <c r="W110" i="54"/>
  <c r="T129" i="54"/>
  <c r="T138" i="54"/>
  <c r="T142" i="54"/>
  <c r="T146" i="54"/>
  <c r="W158" i="54"/>
  <c r="T165" i="54"/>
  <c r="Y174" i="54"/>
  <c r="W181" i="54"/>
  <c r="T36" i="54"/>
  <c r="Q80" i="54"/>
  <c r="Q81" i="54"/>
  <c r="T116" i="54"/>
  <c r="T117" i="54"/>
  <c r="Q128" i="54"/>
  <c r="Q129" i="54"/>
  <c r="T18" i="54"/>
  <c r="Y16" i="54"/>
  <c r="Q18" i="54"/>
  <c r="W38" i="54"/>
  <c r="Q48" i="54"/>
  <c r="Q49" i="54"/>
  <c r="W51" i="54"/>
  <c r="Y56" i="54"/>
  <c r="Q63" i="54"/>
  <c r="Q64" i="54"/>
  <c r="Q65" i="54"/>
  <c r="W67" i="54"/>
  <c r="Y69" i="54"/>
  <c r="Y72" i="54"/>
  <c r="Q74" i="54"/>
  <c r="Y77" i="54"/>
  <c r="Q79" i="54"/>
  <c r="W81" i="54"/>
  <c r="W98" i="54"/>
  <c r="Q103" i="54"/>
  <c r="Q105" i="54"/>
  <c r="T107" i="54"/>
  <c r="W106" i="54"/>
  <c r="AA114" i="54"/>
  <c r="Q117" i="54"/>
  <c r="W125" i="54"/>
  <c r="W129" i="54"/>
  <c r="Q151" i="54"/>
  <c r="Q153" i="54"/>
  <c r="Q157" i="54"/>
  <c r="Y160" i="54"/>
  <c r="T163" i="54"/>
  <c r="W172" i="54"/>
  <c r="Y26" i="54"/>
  <c r="W27" i="54"/>
  <c r="Y34" i="54"/>
  <c r="Q44" i="54"/>
  <c r="Q46" i="54"/>
  <c r="W47" i="54"/>
  <c r="W49" i="54"/>
  <c r="Y51" i="54"/>
  <c r="AA53" i="54"/>
  <c r="AA56" i="54"/>
  <c r="T58" i="54"/>
  <c r="W63" i="54"/>
  <c r="W65" i="54"/>
  <c r="Y67" i="54"/>
  <c r="T74" i="54"/>
  <c r="W79" i="54"/>
  <c r="AA83" i="54"/>
  <c r="T92" i="54"/>
  <c r="W96" i="54"/>
  <c r="W102" i="54"/>
  <c r="W103" i="54"/>
  <c r="W107" i="54"/>
  <c r="T111" i="54"/>
  <c r="Y112" i="54"/>
  <c r="T115" i="54"/>
  <c r="W117" i="54"/>
  <c r="Y125" i="54"/>
  <c r="Q127" i="54"/>
  <c r="AA131" i="54"/>
  <c r="T140" i="54"/>
  <c r="W144" i="54"/>
  <c r="W150" i="54"/>
  <c r="W151" i="54"/>
  <c r="W155" i="54"/>
  <c r="T159" i="54"/>
  <c r="Y165" i="54"/>
  <c r="Y168" i="54"/>
  <c r="Y172" i="54"/>
  <c r="T179" i="54"/>
  <c r="Y183" i="54"/>
  <c r="W18" i="54"/>
  <c r="Y31" i="54"/>
  <c r="Y28" i="54"/>
  <c r="AA36" i="54"/>
  <c r="T54" i="54"/>
  <c r="Q56" i="54"/>
  <c r="Q60" i="54"/>
  <c r="Q62" i="54"/>
  <c r="T70" i="54"/>
  <c r="Q72" i="54"/>
  <c r="Q76" i="54"/>
  <c r="T78" i="54"/>
  <c r="AA81" i="54"/>
  <c r="AA77" i="54"/>
  <c r="Y86" i="54"/>
  <c r="W92" i="54"/>
  <c r="T88" i="54"/>
  <c r="Y103" i="54"/>
  <c r="AA112" i="54"/>
  <c r="Q115" i="54"/>
  <c r="Y117" i="54"/>
  <c r="Y120" i="54"/>
  <c r="Q122" i="54"/>
  <c r="W127" i="54"/>
  <c r="AA125" i="54"/>
  <c r="Y134" i="54"/>
  <c r="W140" i="54"/>
  <c r="Y151" i="54"/>
  <c r="Q159" i="54"/>
  <c r="T161" i="54"/>
  <c r="W163" i="54"/>
  <c r="AA165" i="54"/>
  <c r="Q168" i="54"/>
  <c r="Q172" i="54"/>
  <c r="Q175" i="54"/>
  <c r="R43" i="33"/>
  <c r="H44" i="33" s="1"/>
  <c r="AA12" i="54"/>
  <c r="W16" i="54"/>
  <c r="Y25" i="54"/>
  <c r="AA30" i="54"/>
  <c r="T44" i="54"/>
  <c r="Q78" i="54"/>
  <c r="Y79" i="54"/>
  <c r="Y81" i="54"/>
  <c r="AA86" i="54"/>
  <c r="Y98" i="54"/>
  <c r="AA94" i="54"/>
  <c r="T113" i="54"/>
  <c r="T122" i="54"/>
  <c r="Y127" i="54"/>
  <c r="Y129" i="54"/>
  <c r="Q132" i="54"/>
  <c r="AA134" i="54"/>
  <c r="T136" i="54"/>
  <c r="Y146" i="54"/>
  <c r="AA142" i="54"/>
  <c r="Q160" i="54"/>
  <c r="Q161" i="54"/>
  <c r="Y162" i="54"/>
  <c r="Y163" i="54"/>
  <c r="T166" i="54"/>
  <c r="T168" i="54"/>
  <c r="T164" i="54"/>
  <c r="Y166" i="54"/>
  <c r="Q11" i="54"/>
  <c r="AA31" i="54"/>
  <c r="T37" i="54"/>
  <c r="Y39" i="54"/>
  <c r="AA41" i="54"/>
  <c r="W44" i="54"/>
  <c r="AA47" i="54"/>
  <c r="Y49" i="54"/>
  <c r="AA45" i="54"/>
  <c r="T60" i="54"/>
  <c r="Y65" i="54"/>
  <c r="AA61" i="54"/>
  <c r="T76" i="54"/>
  <c r="AA79" i="54"/>
  <c r="T82" i="54"/>
  <c r="W84" i="54"/>
  <c r="Y89" i="54"/>
  <c r="Y94" i="54"/>
  <c r="Y92" i="54"/>
  <c r="T100" i="54"/>
  <c r="T101" i="54"/>
  <c r="T109" i="54"/>
  <c r="Q112" i="54"/>
  <c r="Q113" i="54"/>
  <c r="Y115" i="54"/>
  <c r="Q120" i="54"/>
  <c r="Q124" i="54"/>
  <c r="Q126" i="54"/>
  <c r="AA127" i="54"/>
  <c r="T130" i="54"/>
  <c r="W132" i="54"/>
  <c r="Y137" i="54"/>
  <c r="W142" i="54"/>
  <c r="Y140" i="54"/>
  <c r="T148" i="54"/>
  <c r="T149" i="54"/>
  <c r="T157" i="54"/>
  <c r="W161" i="54"/>
  <c r="Q166" i="54"/>
  <c r="W168" i="54"/>
  <c r="W170" i="54"/>
  <c r="Y182" i="54"/>
  <c r="W30" i="54"/>
  <c r="AA33" i="54"/>
  <c r="Q35" i="54"/>
  <c r="AA39" i="54"/>
  <c r="Q41" i="54"/>
  <c r="AA43" i="54"/>
  <c r="T46" i="54"/>
  <c r="T47" i="54"/>
  <c r="T48" i="54"/>
  <c r="Y43" i="54"/>
  <c r="Y54" i="54"/>
  <c r="T64" i="54"/>
  <c r="Y59" i="54"/>
  <c r="Y70" i="54"/>
  <c r="T80" i="54"/>
  <c r="Q82" i="54"/>
  <c r="Y84" i="54"/>
  <c r="AA89" i="54"/>
  <c r="Q91" i="54"/>
  <c r="Q93" i="54"/>
  <c r="W90" i="54"/>
  <c r="AA98" i="54"/>
  <c r="Q101" i="54"/>
  <c r="W109" i="54"/>
  <c r="W113" i="54"/>
  <c r="T128" i="54"/>
  <c r="Q130" i="54"/>
  <c r="Y132" i="54"/>
  <c r="AA137" i="54"/>
  <c r="Q139" i="54"/>
  <c r="Y142" i="54"/>
  <c r="W138" i="54"/>
  <c r="AA146" i="54"/>
  <c r="Q149" i="54"/>
  <c r="W157" i="54"/>
  <c r="AA163" i="54"/>
  <c r="W166" i="54"/>
  <c r="Y170" i="54"/>
  <c r="T173" i="54"/>
  <c r="T175" i="54"/>
  <c r="Y179" i="54"/>
  <c r="Q15" i="54"/>
  <c r="Q20" i="54"/>
  <c r="Y21" i="54"/>
  <c r="Y30" i="54"/>
  <c r="W35" i="54"/>
  <c r="Q39" i="54"/>
  <c r="T41" i="54"/>
  <c r="Q43" i="54"/>
  <c r="T50" i="54"/>
  <c r="Q52" i="54"/>
  <c r="AA54" i="54"/>
  <c r="T62" i="54"/>
  <c r="T66" i="54"/>
  <c r="Q68" i="54"/>
  <c r="W82" i="54"/>
  <c r="Q89" i="54"/>
  <c r="T91" i="54"/>
  <c r="T95" i="54"/>
  <c r="Y96" i="54"/>
  <c r="T99" i="54"/>
  <c r="W101" i="54"/>
  <c r="W104" i="54"/>
  <c r="Y109" i="54"/>
  <c r="Q111" i="54"/>
  <c r="AA115" i="54"/>
  <c r="T124" i="54"/>
  <c r="W130" i="54"/>
  <c r="Q137" i="54"/>
  <c r="T139" i="54"/>
  <c r="Q141" i="54"/>
  <c r="AA139" i="54"/>
  <c r="Y144" i="54"/>
  <c r="T147" i="54"/>
  <c r="W149" i="54"/>
  <c r="W152" i="54"/>
  <c r="Y157" i="54"/>
  <c r="W159" i="54"/>
  <c r="AA161" i="54"/>
  <c r="AA157" i="54"/>
  <c r="Q173" i="54"/>
  <c r="Y175" i="54"/>
  <c r="W177" i="54"/>
  <c r="T182" i="54"/>
  <c r="Y18" i="54"/>
  <c r="W20" i="54"/>
  <c r="T29" i="54"/>
  <c r="Q32" i="54"/>
  <c r="Y33" i="54"/>
  <c r="Y35" i="54"/>
  <c r="Y37" i="54"/>
  <c r="Q45" i="54"/>
  <c r="W46" i="54"/>
  <c r="Q50" i="54"/>
  <c r="W52" i="54"/>
  <c r="Y57" i="54"/>
  <c r="AA59" i="54"/>
  <c r="T56" i="54"/>
  <c r="Q66" i="54"/>
  <c r="W68" i="54"/>
  <c r="Y73" i="54"/>
  <c r="T72" i="54"/>
  <c r="W80" i="54"/>
  <c r="W86" i="54"/>
  <c r="W87" i="54"/>
  <c r="T89" i="54"/>
  <c r="W91" i="54"/>
  <c r="AA96" i="54"/>
  <c r="Q99" i="54"/>
  <c r="Y101" i="54"/>
  <c r="Y104" i="54"/>
  <c r="Q106" i="54"/>
  <c r="W111" i="54"/>
  <c r="AA113" i="54"/>
  <c r="AA109" i="54"/>
  <c r="Y118" i="54"/>
  <c r="W124" i="54"/>
  <c r="W128" i="54"/>
  <c r="W134" i="54"/>
  <c r="W135" i="54"/>
  <c r="T137" i="54"/>
  <c r="W139" i="54"/>
  <c r="T143" i="54"/>
  <c r="AA144" i="54"/>
  <c r="Q147" i="54"/>
  <c r="Y149" i="54"/>
  <c r="Y152" i="54"/>
  <c r="Q154" i="54"/>
  <c r="Y159" i="54"/>
  <c r="Y161" i="54"/>
  <c r="Q164" i="54"/>
  <c r="Q169" i="54"/>
  <c r="T171" i="54"/>
  <c r="W173" i="54"/>
  <c r="Y177" i="54"/>
  <c r="T180" i="54"/>
  <c r="W182" i="54"/>
  <c r="Y20" i="54"/>
  <c r="T22" i="54"/>
  <c r="AA28" i="54"/>
  <c r="T43" i="54"/>
  <c r="Y46" i="54"/>
  <c r="W50" i="54"/>
  <c r="Y52" i="54"/>
  <c r="AA57" i="54"/>
  <c r="Q59" i="54"/>
  <c r="Q61" i="54"/>
  <c r="W62" i="54"/>
  <c r="W66" i="54"/>
  <c r="Y68" i="54"/>
  <c r="Q75" i="54"/>
  <c r="W78" i="54"/>
  <c r="AA84" i="54"/>
  <c r="Y87" i="54"/>
  <c r="T97" i="54"/>
  <c r="W99" i="54"/>
  <c r="T106" i="54"/>
  <c r="T110" i="54"/>
  <c r="Y111" i="54"/>
  <c r="Y113" i="54"/>
  <c r="Q116" i="54"/>
  <c r="AA118" i="54"/>
  <c r="W121" i="54"/>
  <c r="T120" i="54"/>
  <c r="Y135" i="54"/>
  <c r="Q143" i="54"/>
  <c r="T145" i="54"/>
  <c r="W147" i="54"/>
  <c r="T154" i="54"/>
  <c r="T158" i="54"/>
  <c r="AA159" i="54"/>
  <c r="T162" i="54"/>
  <c r="W164" i="54"/>
  <c r="Y173" i="54"/>
  <c r="T183" i="54"/>
  <c r="R44" i="33"/>
  <c r="H45" i="33" s="1"/>
  <c r="R45" i="33" s="1"/>
  <c r="H46" i="33" s="1"/>
  <c r="R46" i="33" s="1"/>
  <c r="H47" i="33" s="1"/>
  <c r="R47" i="33" s="1"/>
  <c r="H48" i="33" s="1"/>
  <c r="R48" i="33" s="1"/>
  <c r="H49" i="33" s="1"/>
  <c r="Q25" i="54"/>
  <c r="W29" i="54"/>
  <c r="W43" i="54"/>
  <c r="Q55" i="54"/>
  <c r="Q57" i="54"/>
  <c r="Y62" i="54"/>
  <c r="Q71" i="54"/>
  <c r="Q73" i="54"/>
  <c r="Q77" i="54"/>
  <c r="Y78" i="54"/>
  <c r="Y82" i="54"/>
  <c r="AA78" i="54"/>
  <c r="AA87" i="54"/>
  <c r="T93" i="54"/>
  <c r="Q96" i="54"/>
  <c r="Q97" i="54"/>
  <c r="Y99" i="54"/>
  <c r="T102" i="54"/>
  <c r="Q104" i="54"/>
  <c r="Q108" i="54"/>
  <c r="Q110" i="54"/>
  <c r="AA111" i="54"/>
  <c r="T114" i="54"/>
  <c r="W116" i="54"/>
  <c r="Y121" i="54"/>
  <c r="W126" i="54"/>
  <c r="Y130" i="54"/>
  <c r="AA126" i="54"/>
  <c r="AA135" i="54"/>
  <c r="Q144" i="54"/>
  <c r="Q145" i="54"/>
  <c r="Y147" i="54"/>
  <c r="T150" i="54"/>
  <c r="Q152" i="54"/>
  <c r="Q156" i="54"/>
  <c r="Q158" i="54"/>
  <c r="T160" i="54"/>
  <c r="Q162" i="54"/>
  <c r="Y164" i="54"/>
  <c r="Q167" i="54"/>
  <c r="W171" i="54"/>
  <c r="T178" i="54"/>
  <c r="T177" i="54"/>
  <c r="W180" i="54"/>
  <c r="T13" i="54"/>
  <c r="AA17" i="54"/>
  <c r="Q28" i="54"/>
  <c r="T34" i="54"/>
  <c r="AA35" i="54"/>
  <c r="T38" i="54"/>
  <c r="W40" i="54"/>
  <c r="W54" i="54"/>
  <c r="W55" i="54"/>
  <c r="T57" i="54"/>
  <c r="T59" i="54"/>
  <c r="W70" i="54"/>
  <c r="W71" i="54"/>
  <c r="T73" i="54"/>
  <c r="T75" i="54"/>
  <c r="AA76" i="54"/>
  <c r="Y76" i="54"/>
  <c r="T84" i="54"/>
  <c r="T85" i="54"/>
  <c r="W93" i="54"/>
  <c r="W97" i="54"/>
  <c r="T112" i="54"/>
  <c r="Q114" i="54"/>
  <c r="Y116" i="54"/>
  <c r="T119" i="54"/>
  <c r="AA121" i="54"/>
  <c r="Q123" i="54"/>
  <c r="Y126" i="54"/>
  <c r="Y124" i="54"/>
  <c r="T132" i="54"/>
  <c r="T133" i="54"/>
  <c r="T141" i="54"/>
  <c r="W145" i="54"/>
  <c r="W162" i="54"/>
  <c r="W167" i="54"/>
  <c r="Q178" i="54"/>
  <c r="Y180" i="54"/>
  <c r="Y178" i="54"/>
  <c r="M22" i="53"/>
  <c r="M23" i="53"/>
  <c r="M24" i="53"/>
  <c r="M25" i="53"/>
  <c r="M19" i="53"/>
  <c r="M18" i="53"/>
  <c r="M21" i="53"/>
  <c r="M20" i="53"/>
  <c r="M16" i="53"/>
  <c r="S29" i="53" s="1"/>
  <c r="M17" i="53"/>
  <c r="AC21" i="53"/>
  <c r="AC22" i="53"/>
  <c r="AC23" i="53"/>
  <c r="AC24" i="53"/>
  <c r="AC25" i="53"/>
  <c r="AC20" i="53"/>
  <c r="AC19" i="53"/>
  <c r="AC18" i="53"/>
  <c r="AC16" i="53"/>
  <c r="AC17" i="53"/>
  <c r="AS21" i="53"/>
  <c r="AS22" i="53"/>
  <c r="AS23" i="53"/>
  <c r="AS24" i="53"/>
  <c r="AS25" i="53"/>
  <c r="AS19" i="53"/>
  <c r="AS20" i="53"/>
  <c r="AS18" i="53"/>
  <c r="AS16" i="53"/>
  <c r="AS17" i="53"/>
  <c r="BI21" i="53"/>
  <c r="BI22" i="53"/>
  <c r="BI23" i="53"/>
  <c r="BI24" i="53"/>
  <c r="BI25" i="53"/>
  <c r="BI19" i="53"/>
  <c r="BI18" i="53"/>
  <c r="BI20" i="53"/>
  <c r="BI16" i="53"/>
  <c r="BI17" i="53"/>
  <c r="BY21" i="53"/>
  <c r="BY22" i="53"/>
  <c r="BY23" i="53"/>
  <c r="BY24" i="53"/>
  <c r="BY25" i="53"/>
  <c r="BY19" i="53"/>
  <c r="BY18" i="53"/>
  <c r="BY20" i="53"/>
  <c r="BY16" i="53"/>
  <c r="BY17" i="53"/>
  <c r="CO21" i="53"/>
  <c r="CO22" i="53"/>
  <c r="CO23" i="53"/>
  <c r="CO24" i="53"/>
  <c r="CO25" i="53"/>
  <c r="CO19" i="53"/>
  <c r="CO18" i="53"/>
  <c r="CO20" i="53"/>
  <c r="CO16" i="53"/>
  <c r="CO17" i="53"/>
  <c r="DE21" i="53"/>
  <c r="DE22" i="53"/>
  <c r="DE23" i="53"/>
  <c r="DE24" i="53"/>
  <c r="DE25" i="53"/>
  <c r="DE19" i="53"/>
  <c r="DE18" i="53"/>
  <c r="DE16" i="53"/>
  <c r="DE17" i="53"/>
  <c r="DE20" i="53"/>
  <c r="DU25" i="53"/>
  <c r="DU21" i="53"/>
  <c r="DU22" i="53"/>
  <c r="DU23" i="53"/>
  <c r="DU24" i="53"/>
  <c r="DU20" i="53"/>
  <c r="DU18" i="53"/>
  <c r="DU19" i="53"/>
  <c r="DU16" i="53"/>
  <c r="DU17" i="53"/>
  <c r="EK25" i="53"/>
  <c r="EK21" i="53"/>
  <c r="EK22" i="53"/>
  <c r="EK23" i="53"/>
  <c r="EK24" i="53"/>
  <c r="EK20" i="53"/>
  <c r="EK18" i="53"/>
  <c r="EK19" i="53"/>
  <c r="EK16" i="53"/>
  <c r="EK17" i="53"/>
  <c r="FA21" i="53"/>
  <c r="FA22" i="53"/>
  <c r="FA25" i="53"/>
  <c r="FA23" i="53"/>
  <c r="FA24" i="53"/>
  <c r="FA20" i="53"/>
  <c r="FA18" i="53"/>
  <c r="FA19" i="53"/>
  <c r="FA16" i="53"/>
  <c r="FA17" i="53"/>
  <c r="FQ21" i="53"/>
  <c r="FQ22" i="53"/>
  <c r="FQ23" i="53"/>
  <c r="FQ24" i="53"/>
  <c r="FQ25" i="53"/>
  <c r="FQ19" i="53"/>
  <c r="FQ20" i="53"/>
  <c r="FQ18" i="53"/>
  <c r="FQ16" i="53"/>
  <c r="FQ17" i="53"/>
  <c r="GG21" i="53"/>
  <c r="GG22" i="53"/>
  <c r="GG23" i="53"/>
  <c r="GG24" i="53"/>
  <c r="GG25" i="53"/>
  <c r="GG19" i="53"/>
  <c r="GG18" i="53"/>
  <c r="GG16" i="53"/>
  <c r="GG20" i="53"/>
  <c r="GG17" i="53"/>
  <c r="Y75" i="54"/>
  <c r="Y91" i="54"/>
  <c r="Y107" i="54"/>
  <c r="Y123" i="54"/>
  <c r="Y139" i="54"/>
  <c r="Y155" i="54"/>
  <c r="G32" i="20"/>
  <c r="G131" i="20"/>
  <c r="G165" i="20"/>
  <c r="G182" i="20"/>
  <c r="G199" i="20"/>
  <c r="AA108" i="54"/>
  <c r="AA124" i="54"/>
  <c r="AA140" i="54"/>
  <c r="AA156" i="54"/>
  <c r="G171" i="20"/>
  <c r="G126" i="20"/>
  <c r="G143" i="20"/>
  <c r="G138" i="20"/>
  <c r="G155" i="20"/>
  <c r="G178" i="20"/>
  <c r="G195" i="20"/>
  <c r="G10" i="20"/>
  <c r="G18" i="20"/>
  <c r="G26" i="20"/>
  <c r="G42" i="20"/>
  <c r="G127" i="20"/>
  <c r="G190" i="20"/>
  <c r="G145" i="20"/>
  <c r="G162" i="20"/>
  <c r="AA170" i="54"/>
  <c r="G4" i="20"/>
  <c r="G12" i="20"/>
  <c r="G20" i="20"/>
  <c r="G37" i="20"/>
  <c r="G29" i="20"/>
  <c r="G123" i="20"/>
  <c r="G129" i="20"/>
  <c r="G163" i="20"/>
  <c r="H20" i="53"/>
  <c r="H23" i="53"/>
  <c r="H24" i="53"/>
  <c r="H25" i="53"/>
  <c r="H22" i="53"/>
  <c r="H16" i="53"/>
  <c r="H17" i="53"/>
  <c r="H19" i="53"/>
  <c r="H18" i="53"/>
  <c r="H21" i="53"/>
  <c r="X20" i="53"/>
  <c r="X23" i="53"/>
  <c r="X24" i="53"/>
  <c r="X25" i="53"/>
  <c r="X16" i="53"/>
  <c r="X17" i="53"/>
  <c r="X19" i="53"/>
  <c r="X18" i="53"/>
  <c r="X22" i="53"/>
  <c r="X21" i="53"/>
  <c r="AN20" i="53"/>
  <c r="AN22" i="53"/>
  <c r="AN23" i="53"/>
  <c r="AN24" i="53"/>
  <c r="AN25" i="53"/>
  <c r="AN16" i="53"/>
  <c r="AN17" i="53"/>
  <c r="AN21" i="53"/>
  <c r="AN19" i="53"/>
  <c r="AN18" i="53"/>
  <c r="G169" i="20"/>
  <c r="G30" i="20"/>
  <c r="G158" i="20"/>
  <c r="K22" i="53"/>
  <c r="K23" i="53"/>
  <c r="K24" i="53"/>
  <c r="K25" i="53"/>
  <c r="K17" i="53"/>
  <c r="K19" i="53"/>
  <c r="K18" i="53"/>
  <c r="K21" i="53"/>
  <c r="K20" i="53"/>
  <c r="K16" i="53"/>
  <c r="AA21" i="53"/>
  <c r="AA22" i="53"/>
  <c r="AA23" i="53"/>
  <c r="AA24" i="53"/>
  <c r="AA25" i="53"/>
  <c r="AA17" i="53"/>
  <c r="AA20" i="53"/>
  <c r="AA19" i="53"/>
  <c r="AA18" i="53"/>
  <c r="AA16" i="53"/>
  <c r="AQ21" i="53"/>
  <c r="AQ22" i="53"/>
  <c r="AQ23" i="53"/>
  <c r="AQ24" i="53"/>
  <c r="AQ25" i="53"/>
  <c r="AQ17" i="53"/>
  <c r="AQ19" i="53"/>
  <c r="AQ20" i="53"/>
  <c r="AQ18" i="53"/>
  <c r="AQ16" i="53"/>
  <c r="BG21" i="53"/>
  <c r="BG22" i="53"/>
  <c r="BG23" i="53"/>
  <c r="BG24" i="53"/>
  <c r="BG25" i="53"/>
  <c r="BG17" i="53"/>
  <c r="BG19" i="53"/>
  <c r="BG18" i="53"/>
  <c r="BG20" i="53"/>
  <c r="BG16" i="53"/>
  <c r="BW21" i="53"/>
  <c r="BW22" i="53"/>
  <c r="BW23" i="53"/>
  <c r="BW24" i="53"/>
  <c r="BW25" i="53"/>
  <c r="BW17" i="53"/>
  <c r="BW19" i="53"/>
  <c r="BW18" i="53"/>
  <c r="BW20" i="53"/>
  <c r="BW16" i="53"/>
  <c r="CM21" i="53"/>
  <c r="CM22" i="53"/>
  <c r="CM23" i="53"/>
  <c r="CM24" i="53"/>
  <c r="CM25" i="53"/>
  <c r="CM17" i="53"/>
  <c r="CM19" i="53"/>
  <c r="CM18" i="53"/>
  <c r="CM20" i="53"/>
  <c r="CM16" i="53"/>
  <c r="DC25" i="53"/>
  <c r="DC21" i="53"/>
  <c r="DC22" i="53"/>
  <c r="DC23" i="53"/>
  <c r="DC24" i="53"/>
  <c r="DC17" i="53"/>
  <c r="DC20" i="53"/>
  <c r="DC19" i="53"/>
  <c r="DC18" i="53"/>
  <c r="DC16" i="53"/>
  <c r="DS25" i="53"/>
  <c r="DS21" i="53"/>
  <c r="DS22" i="53"/>
  <c r="DS23" i="53"/>
  <c r="DS24" i="53"/>
  <c r="DS17" i="53"/>
  <c r="DS20" i="53"/>
  <c r="DS18" i="53"/>
  <c r="DS19" i="53"/>
  <c r="DS16" i="53"/>
  <c r="EI25" i="53"/>
  <c r="EI21" i="53"/>
  <c r="EI22" i="53"/>
  <c r="EI23" i="53"/>
  <c r="EI24" i="53"/>
  <c r="EI17" i="53"/>
  <c r="EI20" i="53"/>
  <c r="EI18" i="53"/>
  <c r="EI19" i="53"/>
  <c r="EI16" i="53"/>
  <c r="EY25" i="53"/>
  <c r="EY21" i="53"/>
  <c r="EY22" i="53"/>
  <c r="EY23" i="53"/>
  <c r="EY24" i="53"/>
  <c r="EY17" i="53"/>
  <c r="EY20" i="53"/>
  <c r="EY18" i="53"/>
  <c r="EY19" i="53"/>
  <c r="EY16" i="53"/>
  <c r="FO25" i="53"/>
  <c r="FO21" i="53"/>
  <c r="FO22" i="53"/>
  <c r="FO23" i="53"/>
  <c r="FO24" i="53"/>
  <c r="FO17" i="53"/>
  <c r="FO19" i="53"/>
  <c r="FO20" i="53"/>
  <c r="FO18" i="53"/>
  <c r="FO16" i="53"/>
  <c r="GE25" i="53"/>
  <c r="GE21" i="53"/>
  <c r="GE22" i="53"/>
  <c r="GE23" i="53"/>
  <c r="GE24" i="53"/>
  <c r="GE20" i="53"/>
  <c r="GE17" i="53"/>
  <c r="GE19" i="53"/>
  <c r="GE18" i="53"/>
  <c r="GE16" i="53"/>
  <c r="GU25" i="53"/>
  <c r="GU21" i="53"/>
  <c r="GU22" i="53"/>
  <c r="GU23" i="53"/>
  <c r="GU24" i="53"/>
  <c r="GU17" i="53"/>
  <c r="GU20" i="53"/>
  <c r="GU19" i="53"/>
  <c r="GU18" i="53"/>
  <c r="GU16" i="53"/>
  <c r="HK25" i="53"/>
  <c r="HK21" i="53"/>
  <c r="HK22" i="53"/>
  <c r="HK23" i="53"/>
  <c r="HK24" i="53"/>
  <c r="HK18" i="53"/>
  <c r="HK17" i="53"/>
  <c r="HK20" i="53"/>
  <c r="HK19" i="53"/>
  <c r="HK16" i="53"/>
  <c r="G193" i="20"/>
  <c r="BD20" i="53"/>
  <c r="BD22" i="53"/>
  <c r="BD23" i="53"/>
  <c r="BD24" i="53"/>
  <c r="BD25" i="53"/>
  <c r="BT25" i="53"/>
  <c r="BT20" i="53"/>
  <c r="BT22" i="53"/>
  <c r="BT23" i="53"/>
  <c r="BT24" i="53"/>
  <c r="CJ25" i="53"/>
  <c r="CJ20" i="53"/>
  <c r="CJ22" i="53"/>
  <c r="CJ23" i="53"/>
  <c r="CJ24" i="53"/>
  <c r="CZ25" i="53"/>
  <c r="CZ20" i="53"/>
  <c r="CZ22" i="53"/>
  <c r="CZ23" i="53"/>
  <c r="CZ24" i="53"/>
  <c r="DP25" i="53"/>
  <c r="DP20" i="53"/>
  <c r="DP22" i="53"/>
  <c r="DP23" i="53"/>
  <c r="DP24" i="53"/>
  <c r="EF25" i="53"/>
  <c r="EF20" i="53"/>
  <c r="EF22" i="53"/>
  <c r="EF23" i="53"/>
  <c r="EF24" i="53"/>
  <c r="EV20" i="53"/>
  <c r="EV25" i="53"/>
  <c r="EV22" i="53"/>
  <c r="EV23" i="53"/>
  <c r="EV24" i="53"/>
  <c r="FL20" i="53"/>
  <c r="FL22" i="53"/>
  <c r="FL23" i="53"/>
  <c r="FL25" i="53"/>
  <c r="FL24" i="53"/>
  <c r="GB20" i="53"/>
  <c r="GB22" i="53"/>
  <c r="GB23" i="53"/>
  <c r="GB24" i="53"/>
  <c r="GB25" i="53"/>
  <c r="GR25" i="53"/>
  <c r="GR20" i="53"/>
  <c r="GR22" i="53"/>
  <c r="GR23" i="53"/>
  <c r="GR24" i="53"/>
  <c r="HH25" i="53"/>
  <c r="HH20" i="53"/>
  <c r="HH22" i="53"/>
  <c r="HH23" i="53"/>
  <c r="HH24" i="53"/>
  <c r="L17" i="53"/>
  <c r="AB17" i="53"/>
  <c r="AR17" i="53"/>
  <c r="BH17" i="53"/>
  <c r="BX17" i="53"/>
  <c r="CN17" i="53"/>
  <c r="DD17" i="53"/>
  <c r="DT17" i="53"/>
  <c r="EJ17" i="53"/>
  <c r="EZ17" i="53"/>
  <c r="FP17" i="53"/>
  <c r="GF17" i="53"/>
  <c r="GV17" i="53"/>
  <c r="P18" i="53"/>
  <c r="AG18" i="53"/>
  <c r="AX18" i="53"/>
  <c r="BO18" i="53"/>
  <c r="CF18" i="53"/>
  <c r="CW18" i="53"/>
  <c r="EV18" i="53"/>
  <c r="FM18" i="53"/>
  <c r="HL18" i="53"/>
  <c r="N19" i="53"/>
  <c r="AF19" i="53"/>
  <c r="AW19" i="53"/>
  <c r="BN19" i="53"/>
  <c r="CE19" i="53"/>
  <c r="CW19" i="53"/>
  <c r="DO19" i="53"/>
  <c r="FT19" i="53"/>
  <c r="GM19" i="53"/>
  <c r="HF19" i="53"/>
  <c r="AD20" i="53"/>
  <c r="AY20" i="53"/>
  <c r="BR20" i="53"/>
  <c r="DZ20" i="53"/>
  <c r="ES20" i="53"/>
  <c r="GF20" i="53"/>
  <c r="HA20" i="53"/>
  <c r="E21" i="53"/>
  <c r="AX21" i="53"/>
  <c r="BS21" i="53"/>
  <c r="DO21" i="53"/>
  <c r="EQ21" i="53"/>
  <c r="FS21" i="53"/>
  <c r="P22" i="53"/>
  <c r="BA22" i="53"/>
  <c r="EA22" i="53"/>
  <c r="D23" i="53"/>
  <c r="I21" i="53"/>
  <c r="I23" i="53"/>
  <c r="I24" i="53"/>
  <c r="I25" i="53"/>
  <c r="Y21" i="53"/>
  <c r="Y23" i="53"/>
  <c r="Y24" i="53"/>
  <c r="Y25" i="53"/>
  <c r="AO21" i="53"/>
  <c r="AO23" i="53"/>
  <c r="AO24" i="53"/>
  <c r="AO25" i="53"/>
  <c r="BE21" i="53"/>
  <c r="BE22" i="53"/>
  <c r="BE23" i="53"/>
  <c r="BE24" i="53"/>
  <c r="BE25" i="53"/>
  <c r="BU21" i="53"/>
  <c r="BU22" i="53"/>
  <c r="BU23" i="53"/>
  <c r="BU24" i="53"/>
  <c r="BU25" i="53"/>
  <c r="CK25" i="53"/>
  <c r="CK21" i="53"/>
  <c r="CK22" i="53"/>
  <c r="CK23" i="53"/>
  <c r="CK24" i="53"/>
  <c r="DA25" i="53"/>
  <c r="DA21" i="53"/>
  <c r="DA22" i="53"/>
  <c r="DA23" i="53"/>
  <c r="DA24" i="53"/>
  <c r="DQ25" i="53"/>
  <c r="DQ21" i="53"/>
  <c r="DQ22" i="53"/>
  <c r="DQ23" i="53"/>
  <c r="DQ24" i="53"/>
  <c r="EG25" i="53"/>
  <c r="EG21" i="53"/>
  <c r="EG22" i="53"/>
  <c r="EG23" i="53"/>
  <c r="EG24" i="53"/>
  <c r="EW25" i="53"/>
  <c r="EW21" i="53"/>
  <c r="EW22" i="53"/>
  <c r="EW23" i="53"/>
  <c r="EW24" i="53"/>
  <c r="FM21" i="53"/>
  <c r="FM22" i="53"/>
  <c r="FM23" i="53"/>
  <c r="FM25" i="53"/>
  <c r="FM24" i="53"/>
  <c r="GC21" i="53"/>
  <c r="GC22" i="53"/>
  <c r="GC23" i="53"/>
  <c r="GC24" i="53"/>
  <c r="GC25" i="53"/>
  <c r="GS25" i="53"/>
  <c r="GS21" i="53"/>
  <c r="GS22" i="53"/>
  <c r="GS23" i="53"/>
  <c r="GS24" i="53"/>
  <c r="HI25" i="53"/>
  <c r="HI21" i="53"/>
  <c r="HI22" i="53"/>
  <c r="HI23" i="53"/>
  <c r="HI24" i="53"/>
  <c r="L16" i="53"/>
  <c r="AB16" i="53"/>
  <c r="BX16" i="53"/>
  <c r="CN16" i="53"/>
  <c r="DT16" i="53"/>
  <c r="EJ16" i="53"/>
  <c r="EZ16" i="53"/>
  <c r="FP16" i="53"/>
  <c r="GF16" i="53"/>
  <c r="GV16" i="53"/>
  <c r="Q18" i="53"/>
  <c r="AH18" i="53"/>
  <c r="AY18" i="53"/>
  <c r="BP18" i="53"/>
  <c r="CG18" i="53"/>
  <c r="EF18" i="53"/>
  <c r="EW18" i="53"/>
  <c r="FN18" i="53"/>
  <c r="HM18" i="53"/>
  <c r="P19" i="53"/>
  <c r="AG19" i="53"/>
  <c r="AX19" i="53"/>
  <c r="BO19" i="53"/>
  <c r="CF19" i="53"/>
  <c r="DP19" i="53"/>
  <c r="FU19" i="53"/>
  <c r="GN19" i="53"/>
  <c r="HH19" i="53"/>
  <c r="AG20" i="53"/>
  <c r="AZ20" i="53"/>
  <c r="BS20" i="53"/>
  <c r="DF20" i="53"/>
  <c r="EA20" i="53"/>
  <c r="ET20" i="53"/>
  <c r="HB20" i="53"/>
  <c r="F21" i="53"/>
  <c r="AY21" i="53"/>
  <c r="BT21" i="53"/>
  <c r="CT21" i="53"/>
  <c r="DP21" i="53"/>
  <c r="ER21" i="53"/>
  <c r="FV21" i="53"/>
  <c r="GY21" i="53"/>
  <c r="S22" i="53"/>
  <c r="BB22" i="53"/>
  <c r="EB22" i="53"/>
  <c r="E23" i="53"/>
  <c r="J22" i="53"/>
  <c r="J23" i="53"/>
  <c r="J24" i="53"/>
  <c r="J25" i="53"/>
  <c r="Z22" i="53"/>
  <c r="Z23" i="53"/>
  <c r="Z24" i="53"/>
  <c r="Z25" i="53"/>
  <c r="AP22" i="53"/>
  <c r="AP23" i="53"/>
  <c r="AP24" i="53"/>
  <c r="AP25" i="53"/>
  <c r="BF22" i="53"/>
  <c r="BF23" i="53"/>
  <c r="BF24" i="53"/>
  <c r="BF25" i="53"/>
  <c r="BV22" i="53"/>
  <c r="BV23" i="53"/>
  <c r="BV24" i="53"/>
  <c r="BV25" i="53"/>
  <c r="CL22" i="53"/>
  <c r="CL23" i="53"/>
  <c r="CL24" i="53"/>
  <c r="CL25" i="53"/>
  <c r="DB25" i="53"/>
  <c r="DB22" i="53"/>
  <c r="DB23" i="53"/>
  <c r="DB24" i="53"/>
  <c r="DR25" i="53"/>
  <c r="DR22" i="53"/>
  <c r="DR23" i="53"/>
  <c r="DR24" i="53"/>
  <c r="EH25" i="53"/>
  <c r="EH22" i="53"/>
  <c r="EH23" i="53"/>
  <c r="EH24" i="53"/>
  <c r="EX25" i="53"/>
  <c r="EX22" i="53"/>
  <c r="EX23" i="53"/>
  <c r="EX24" i="53"/>
  <c r="FN22" i="53"/>
  <c r="FN23" i="53"/>
  <c r="FN25" i="53"/>
  <c r="FN24" i="53"/>
  <c r="GD22" i="53"/>
  <c r="GD23" i="53"/>
  <c r="GD24" i="53"/>
  <c r="GD25" i="53"/>
  <c r="GT25" i="53"/>
  <c r="GT22" i="53"/>
  <c r="GT23" i="53"/>
  <c r="GT24" i="53"/>
  <c r="HJ25" i="53"/>
  <c r="HJ21" i="53"/>
  <c r="HJ22" i="53"/>
  <c r="HJ23" i="53"/>
  <c r="HJ24" i="53"/>
  <c r="GW16" i="53"/>
  <c r="N17" i="53"/>
  <c r="AD17" i="53"/>
  <c r="BZ17" i="53"/>
  <c r="CP17" i="53"/>
  <c r="DV17" i="53"/>
  <c r="FR17" i="53"/>
  <c r="GH17" i="53"/>
  <c r="HP17" i="53"/>
  <c r="R18" i="53"/>
  <c r="AI18" i="53"/>
  <c r="AZ18" i="53"/>
  <c r="BQ18" i="53"/>
  <c r="DP18" i="53"/>
  <c r="EG18" i="53"/>
  <c r="EX18" i="53"/>
  <c r="Q19" i="53"/>
  <c r="AH19" i="53"/>
  <c r="AY19" i="53"/>
  <c r="BP19" i="53"/>
  <c r="CG19" i="53"/>
  <c r="CY19" i="53"/>
  <c r="DQ19" i="53"/>
  <c r="FV19" i="53"/>
  <c r="GO19" i="53"/>
  <c r="HI19" i="53"/>
  <c r="AH20" i="53"/>
  <c r="BA20" i="53"/>
  <c r="BU20" i="53"/>
  <c r="DI20" i="53"/>
  <c r="EB20" i="53"/>
  <c r="EU20" i="53"/>
  <c r="HC20" i="53"/>
  <c r="G21" i="53"/>
  <c r="AZ21" i="53"/>
  <c r="BV21" i="53"/>
  <c r="CU21" i="53"/>
  <c r="DR21" i="53"/>
  <c r="ES21" i="53"/>
  <c r="FW21" i="53"/>
  <c r="HB21" i="53"/>
  <c r="T22" i="53"/>
  <c r="BO22" i="53"/>
  <c r="ED22" i="53"/>
  <c r="T23" i="53"/>
  <c r="GZ17" i="53"/>
  <c r="S18" i="53"/>
  <c r="AJ18" i="53"/>
  <c r="BA18" i="53"/>
  <c r="CZ18" i="53"/>
  <c r="DQ18" i="53"/>
  <c r="EH18" i="53"/>
  <c r="FP18" i="53"/>
  <c r="HP18" i="53"/>
  <c r="R19" i="53"/>
  <c r="AI19" i="53"/>
  <c r="AZ19" i="53"/>
  <c r="BQ19" i="53"/>
  <c r="CH19" i="53"/>
  <c r="CZ19" i="53"/>
  <c r="DR19" i="53"/>
  <c r="FD19" i="53"/>
  <c r="FW19" i="53"/>
  <c r="GP19" i="53"/>
  <c r="HJ19" i="53"/>
  <c r="AI20" i="53"/>
  <c r="BB20" i="53"/>
  <c r="BV20" i="53"/>
  <c r="DJ20" i="53"/>
  <c r="EC20" i="53"/>
  <c r="EW20" i="53"/>
  <c r="GK20" i="53"/>
  <c r="HD20" i="53"/>
  <c r="BA21" i="53"/>
  <c r="CV21" i="53"/>
  <c r="EU21" i="53"/>
  <c r="FX21" i="53"/>
  <c r="HC21" i="53"/>
  <c r="U22" i="53"/>
  <c r="BP22" i="53"/>
  <c r="EQ22" i="53"/>
  <c r="U23" i="53"/>
  <c r="L22" i="53"/>
  <c r="L23" i="53"/>
  <c r="L24" i="53"/>
  <c r="L25" i="53"/>
  <c r="AB25" i="53"/>
  <c r="AB22" i="53"/>
  <c r="AB23" i="53"/>
  <c r="AB24" i="53"/>
  <c r="AR25" i="53"/>
  <c r="AR22" i="53"/>
  <c r="AR23" i="53"/>
  <c r="AR24" i="53"/>
  <c r="BH25" i="53"/>
  <c r="BH22" i="53"/>
  <c r="BH23" i="53"/>
  <c r="BH24" i="53"/>
  <c r="BX25" i="53"/>
  <c r="BX22" i="53"/>
  <c r="BX23" i="53"/>
  <c r="BX24" i="53"/>
  <c r="CN25" i="53"/>
  <c r="CN22" i="53"/>
  <c r="CN23" i="53"/>
  <c r="CN24" i="53"/>
  <c r="DD25" i="53"/>
  <c r="DD22" i="53"/>
  <c r="DD23" i="53"/>
  <c r="DD24" i="53"/>
  <c r="DT25" i="53"/>
  <c r="DT22" i="53"/>
  <c r="DT23" i="53"/>
  <c r="DT24" i="53"/>
  <c r="EJ25" i="53"/>
  <c r="EJ21" i="53"/>
  <c r="EJ22" i="53"/>
  <c r="EJ23" i="53"/>
  <c r="EJ24" i="53"/>
  <c r="EZ25" i="53"/>
  <c r="EZ21" i="53"/>
  <c r="EZ22" i="53"/>
  <c r="EZ23" i="53"/>
  <c r="EZ24" i="53"/>
  <c r="FP25" i="53"/>
  <c r="FP21" i="53"/>
  <c r="FP22" i="53"/>
  <c r="FP23" i="53"/>
  <c r="FP24" i="53"/>
  <c r="GF25" i="53"/>
  <c r="GF21" i="53"/>
  <c r="GF22" i="53"/>
  <c r="GF23" i="53"/>
  <c r="GF24" i="53"/>
  <c r="GV25" i="53"/>
  <c r="GV21" i="53"/>
  <c r="GV22" i="53"/>
  <c r="GV23" i="53"/>
  <c r="GV24" i="53"/>
  <c r="HL25" i="53"/>
  <c r="HL21" i="53"/>
  <c r="HL22" i="53"/>
  <c r="HL23" i="53"/>
  <c r="HL24" i="53"/>
  <c r="AF17" i="53"/>
  <c r="DX17" i="53"/>
  <c r="EN17" i="53"/>
  <c r="FD17" i="53"/>
  <c r="FT17" i="53"/>
  <c r="GJ17" i="53"/>
  <c r="HA17" i="53"/>
  <c r="T18" i="53"/>
  <c r="AK18" i="53"/>
  <c r="BB18" i="53"/>
  <c r="BS18" i="53"/>
  <c r="CJ18" i="53"/>
  <c r="DA18" i="53"/>
  <c r="DR18" i="53"/>
  <c r="EZ18" i="53"/>
  <c r="S19" i="53"/>
  <c r="AJ19" i="53"/>
  <c r="BA19" i="53"/>
  <c r="BR19" i="53"/>
  <c r="CI19" i="53"/>
  <c r="DA19" i="53"/>
  <c r="FE19" i="53"/>
  <c r="FX19" i="53"/>
  <c r="GR19" i="53"/>
  <c r="Q20" i="53"/>
  <c r="AJ20" i="53"/>
  <c r="BC20" i="53"/>
  <c r="DK20" i="53"/>
  <c r="ED20" i="53"/>
  <c r="EX20" i="53"/>
  <c r="GL20" i="53"/>
  <c r="HE20" i="53"/>
  <c r="J21" i="53"/>
  <c r="BB21" i="53"/>
  <c r="CW21" i="53"/>
  <c r="EV21" i="53"/>
  <c r="FY21" i="53"/>
  <c r="HD21" i="53"/>
  <c r="V22" i="53"/>
  <c r="BQ22" i="53"/>
  <c r="ER22" i="53"/>
  <c r="AJ23" i="53"/>
  <c r="GW17" i="53"/>
  <c r="GW21" i="53"/>
  <c r="GW22" i="53"/>
  <c r="GW23" i="53"/>
  <c r="GW24" i="53"/>
  <c r="GW25" i="53"/>
  <c r="HM17" i="53"/>
  <c r="HM25" i="53"/>
  <c r="HM21" i="53"/>
  <c r="HM22" i="53"/>
  <c r="HM23" i="53"/>
  <c r="HM24" i="53"/>
  <c r="Q17" i="53"/>
  <c r="AG17" i="53"/>
  <c r="AW17" i="53"/>
  <c r="BM17" i="53"/>
  <c r="CC17" i="53"/>
  <c r="CS17" i="53"/>
  <c r="DI17" i="53"/>
  <c r="DY17" i="53"/>
  <c r="EO17" i="53"/>
  <c r="FE17" i="53"/>
  <c r="FU17" i="53"/>
  <c r="GK17" i="53"/>
  <c r="HB17" i="53"/>
  <c r="D18" i="53"/>
  <c r="U18" i="53"/>
  <c r="BT18" i="53"/>
  <c r="CK18" i="53"/>
  <c r="DB18" i="53"/>
  <c r="EJ18" i="53"/>
  <c r="HA18" i="53"/>
  <c r="T19" i="53"/>
  <c r="AK19" i="53"/>
  <c r="CJ19" i="53"/>
  <c r="DB19" i="53"/>
  <c r="DT19" i="53"/>
  <c r="FF19" i="53"/>
  <c r="FY19" i="53"/>
  <c r="GS19" i="53"/>
  <c r="HL19" i="53"/>
  <c r="R20" i="53"/>
  <c r="AK20" i="53"/>
  <c r="BE20" i="53"/>
  <c r="BX20" i="53"/>
  <c r="CS20" i="53"/>
  <c r="DL20" i="53"/>
  <c r="EE20" i="53"/>
  <c r="GM20" i="53"/>
  <c r="HF20" i="53"/>
  <c r="AH21" i="53"/>
  <c r="BC21" i="53"/>
  <c r="CX21" i="53"/>
  <c r="EX21" i="53"/>
  <c r="GA21" i="53"/>
  <c r="HE21" i="53"/>
  <c r="ET22" i="53"/>
  <c r="AK23" i="53"/>
  <c r="N18" i="53"/>
  <c r="N22" i="53"/>
  <c r="N23" i="53"/>
  <c r="N24" i="53"/>
  <c r="N25" i="53"/>
  <c r="AD18" i="53"/>
  <c r="AD22" i="53"/>
  <c r="AD23" i="53"/>
  <c r="AD24" i="53"/>
  <c r="AD25" i="53"/>
  <c r="AT18" i="53"/>
  <c r="AT22" i="53"/>
  <c r="AT23" i="53"/>
  <c r="AT24" i="53"/>
  <c r="AT25" i="53"/>
  <c r="BJ18" i="53"/>
  <c r="BJ22" i="53"/>
  <c r="BJ23" i="53"/>
  <c r="BJ24" i="53"/>
  <c r="BJ25" i="53"/>
  <c r="BZ18" i="53"/>
  <c r="BZ22" i="53"/>
  <c r="BZ23" i="53"/>
  <c r="BZ24" i="53"/>
  <c r="BZ25" i="53"/>
  <c r="CP18" i="53"/>
  <c r="CP19" i="53"/>
  <c r="CP22" i="53"/>
  <c r="CP23" i="53"/>
  <c r="CP24" i="53"/>
  <c r="CP25" i="53"/>
  <c r="DF18" i="53"/>
  <c r="DF19" i="53"/>
  <c r="DF22" i="53"/>
  <c r="DF23" i="53"/>
  <c r="DF24" i="53"/>
  <c r="DF25" i="53"/>
  <c r="DV25" i="53"/>
  <c r="DV18" i="53"/>
  <c r="DV19" i="53"/>
  <c r="DV22" i="53"/>
  <c r="DV23" i="53"/>
  <c r="DV24" i="53"/>
  <c r="EL18" i="53"/>
  <c r="EL19" i="53"/>
  <c r="EL25" i="53"/>
  <c r="EL22" i="53"/>
  <c r="EL23" i="53"/>
  <c r="EL24" i="53"/>
  <c r="FB18" i="53"/>
  <c r="FB19" i="53"/>
  <c r="FB22" i="53"/>
  <c r="FB25" i="53"/>
  <c r="FB23" i="53"/>
  <c r="FB24" i="53"/>
  <c r="FR18" i="53"/>
  <c r="FR19" i="53"/>
  <c r="FR22" i="53"/>
  <c r="FR23" i="53"/>
  <c r="FR24" i="53"/>
  <c r="FR25" i="53"/>
  <c r="GH18" i="53"/>
  <c r="GH19" i="53"/>
  <c r="GH22" i="53"/>
  <c r="GH23" i="53"/>
  <c r="GH24" i="53"/>
  <c r="GH25" i="53"/>
  <c r="GX18" i="53"/>
  <c r="GX19" i="53"/>
  <c r="GX21" i="53"/>
  <c r="GX22" i="53"/>
  <c r="GX23" i="53"/>
  <c r="GX24" i="53"/>
  <c r="GX25" i="53"/>
  <c r="HN18" i="53"/>
  <c r="HN25" i="53"/>
  <c r="HN19" i="53"/>
  <c r="HN21" i="53"/>
  <c r="HN22" i="53"/>
  <c r="HN23" i="53"/>
  <c r="HN24" i="53"/>
  <c r="CC16" i="53"/>
  <c r="DY16" i="53"/>
  <c r="EO16" i="53"/>
  <c r="FE16" i="53"/>
  <c r="FU16" i="53"/>
  <c r="GK16" i="53"/>
  <c r="R17" i="53"/>
  <c r="AH17" i="53"/>
  <c r="AX17" i="53"/>
  <c r="BN17" i="53"/>
  <c r="CD17" i="53"/>
  <c r="CT17" i="53"/>
  <c r="DJ17" i="53"/>
  <c r="DZ17" i="53"/>
  <c r="EP17" i="53"/>
  <c r="FF17" i="53"/>
  <c r="FV17" i="53"/>
  <c r="GL17" i="53"/>
  <c r="HC17" i="53"/>
  <c r="E18" i="53"/>
  <c r="V18" i="53"/>
  <c r="AM18" i="53"/>
  <c r="BD18" i="53"/>
  <c r="BU18" i="53"/>
  <c r="CL18" i="53"/>
  <c r="DT18" i="53"/>
  <c r="HB18" i="53"/>
  <c r="D19" i="53"/>
  <c r="U19" i="53"/>
  <c r="AL19" i="53"/>
  <c r="BT19" i="53"/>
  <c r="CK19" i="53"/>
  <c r="FG19" i="53"/>
  <c r="FZ19" i="53"/>
  <c r="GT19" i="53"/>
  <c r="HM19" i="53"/>
  <c r="S20" i="53"/>
  <c r="AL20" i="53"/>
  <c r="BF20" i="53"/>
  <c r="CT20" i="53"/>
  <c r="DM20" i="53"/>
  <c r="EG20" i="53"/>
  <c r="EZ20" i="53"/>
  <c r="FU20" i="53"/>
  <c r="GN20" i="53"/>
  <c r="HG20" i="53"/>
  <c r="L21" i="53"/>
  <c r="AI21" i="53"/>
  <c r="BD21" i="53"/>
  <c r="CD21" i="53"/>
  <c r="CY21" i="53"/>
  <c r="DZ21" i="53"/>
  <c r="FB21" i="53"/>
  <c r="GB21" i="53"/>
  <c r="HG21" i="53"/>
  <c r="Y22" i="53"/>
  <c r="CE22" i="53"/>
  <c r="FG22" i="53"/>
  <c r="AZ23" i="53"/>
  <c r="O19" i="53"/>
  <c r="O20" i="53"/>
  <c r="O22" i="53"/>
  <c r="O23" i="53"/>
  <c r="O24" i="53"/>
  <c r="O25" i="53"/>
  <c r="AE19" i="53"/>
  <c r="AE20" i="53"/>
  <c r="AE22" i="53"/>
  <c r="AE23" i="53"/>
  <c r="AE24" i="53"/>
  <c r="AE25" i="53"/>
  <c r="AU19" i="53"/>
  <c r="AU20" i="53"/>
  <c r="AU22" i="53"/>
  <c r="AU23" i="53"/>
  <c r="AU24" i="53"/>
  <c r="AU25" i="53"/>
  <c r="BK19" i="53"/>
  <c r="BK20" i="53"/>
  <c r="BK22" i="53"/>
  <c r="BK23" i="53"/>
  <c r="BK24" i="53"/>
  <c r="BK25" i="53"/>
  <c r="CA19" i="53"/>
  <c r="CA20" i="53"/>
  <c r="CA22" i="53"/>
  <c r="CA23" i="53"/>
  <c r="CA24" i="53"/>
  <c r="CA25" i="53"/>
  <c r="CQ19" i="53"/>
  <c r="CQ20" i="53"/>
  <c r="CQ22" i="53"/>
  <c r="CQ23" i="53"/>
  <c r="CQ24" i="53"/>
  <c r="CQ25" i="53"/>
  <c r="DG19" i="53"/>
  <c r="DG20" i="53"/>
  <c r="DG22" i="53"/>
  <c r="DG23" i="53"/>
  <c r="DG24" i="53"/>
  <c r="DG25" i="53"/>
  <c r="DW19" i="53"/>
  <c r="DW20" i="53"/>
  <c r="DW22" i="53"/>
  <c r="DW23" i="53"/>
  <c r="DW24" i="53"/>
  <c r="DW25" i="53"/>
  <c r="EM19" i="53"/>
  <c r="EM25" i="53"/>
  <c r="EM20" i="53"/>
  <c r="EM22" i="53"/>
  <c r="EM23" i="53"/>
  <c r="EM24" i="53"/>
  <c r="FC19" i="53"/>
  <c r="FC20" i="53"/>
  <c r="FC22" i="53"/>
  <c r="FC25" i="53"/>
  <c r="FC23" i="53"/>
  <c r="FC24" i="53"/>
  <c r="FS19" i="53"/>
  <c r="FS20" i="53"/>
  <c r="FS22" i="53"/>
  <c r="FS23" i="53"/>
  <c r="FS24" i="53"/>
  <c r="FS25" i="53"/>
  <c r="GI19" i="53"/>
  <c r="GI20" i="53"/>
  <c r="GI22" i="53"/>
  <c r="GI23" i="53"/>
  <c r="GI24" i="53"/>
  <c r="GI25" i="53"/>
  <c r="GY19" i="53"/>
  <c r="GY20" i="53"/>
  <c r="GY22" i="53"/>
  <c r="GY23" i="53"/>
  <c r="GY24" i="53"/>
  <c r="GY25" i="53"/>
  <c r="HO25" i="53"/>
  <c r="HO19" i="53"/>
  <c r="HO20" i="53"/>
  <c r="HO22" i="53"/>
  <c r="HO23" i="53"/>
  <c r="HO24" i="53"/>
  <c r="CD16" i="53"/>
  <c r="DZ16" i="53"/>
  <c r="EP16" i="53"/>
  <c r="FF16" i="53"/>
  <c r="FV16" i="53"/>
  <c r="GL16" i="53"/>
  <c r="S17" i="53"/>
  <c r="AI17" i="53"/>
  <c r="AY17" i="53"/>
  <c r="BO17" i="53"/>
  <c r="CE17" i="53"/>
  <c r="CU17" i="53"/>
  <c r="DK17" i="53"/>
  <c r="EA17" i="53"/>
  <c r="EQ17" i="53"/>
  <c r="FG17" i="53"/>
  <c r="FW17" i="53"/>
  <c r="GM17" i="53"/>
  <c r="HD17" i="53"/>
  <c r="F18" i="53"/>
  <c r="W18" i="53"/>
  <c r="BE18" i="53"/>
  <c r="BV18" i="53"/>
  <c r="DD18" i="53"/>
  <c r="EM18" i="53"/>
  <c r="HC18" i="53"/>
  <c r="E19" i="53"/>
  <c r="V19" i="53"/>
  <c r="AM19" i="53"/>
  <c r="BD19" i="53"/>
  <c r="BU19" i="53"/>
  <c r="CL19" i="53"/>
  <c r="DD19" i="53"/>
  <c r="FH19" i="53"/>
  <c r="GB19" i="53"/>
  <c r="T20" i="53"/>
  <c r="AM20" i="53"/>
  <c r="BZ20" i="53"/>
  <c r="CU20" i="53"/>
  <c r="EH20" i="53"/>
  <c r="FV20" i="53"/>
  <c r="GO20" i="53"/>
  <c r="HI20" i="53"/>
  <c r="AJ21" i="53"/>
  <c r="BF21" i="53"/>
  <c r="CE21" i="53"/>
  <c r="CZ21" i="53"/>
  <c r="EA21" i="53"/>
  <c r="FC21" i="53"/>
  <c r="GD21" i="53"/>
  <c r="HH21" i="53"/>
  <c r="CF22" i="53"/>
  <c r="FH22" i="53"/>
  <c r="BA23" i="53"/>
  <c r="P20" i="53"/>
  <c r="P21" i="53"/>
  <c r="P23" i="53"/>
  <c r="P24" i="53"/>
  <c r="P25" i="53"/>
  <c r="AF20" i="53"/>
  <c r="AF21" i="53"/>
  <c r="AF23" i="53"/>
  <c r="AF24" i="53"/>
  <c r="AF25" i="53"/>
  <c r="AV20" i="53"/>
  <c r="AV21" i="53"/>
  <c r="AV23" i="53"/>
  <c r="AV24" i="53"/>
  <c r="AV25" i="53"/>
  <c r="BL20" i="53"/>
  <c r="BL21" i="53"/>
  <c r="BL22" i="53"/>
  <c r="BL23" i="53"/>
  <c r="BL24" i="53"/>
  <c r="BL25" i="53"/>
  <c r="CB20" i="53"/>
  <c r="CB21" i="53"/>
  <c r="CB22" i="53"/>
  <c r="CB23" i="53"/>
  <c r="CB24" i="53"/>
  <c r="CB25" i="53"/>
  <c r="CR20" i="53"/>
  <c r="CR21" i="53"/>
  <c r="CR22" i="53"/>
  <c r="CR23" i="53"/>
  <c r="CR24" i="53"/>
  <c r="CR25" i="53"/>
  <c r="DH20" i="53"/>
  <c r="DH21" i="53"/>
  <c r="DH22" i="53"/>
  <c r="DH23" i="53"/>
  <c r="DH24" i="53"/>
  <c r="DH25" i="53"/>
  <c r="DX20" i="53"/>
  <c r="DX21" i="53"/>
  <c r="DX22" i="53"/>
  <c r="DX23" i="53"/>
  <c r="DX24" i="53"/>
  <c r="DX25" i="53"/>
  <c r="EN25" i="53"/>
  <c r="EN20" i="53"/>
  <c r="EN21" i="53"/>
  <c r="EN22" i="53"/>
  <c r="EN23" i="53"/>
  <c r="EN24" i="53"/>
  <c r="FD20" i="53"/>
  <c r="FD21" i="53"/>
  <c r="FD22" i="53"/>
  <c r="FD25" i="53"/>
  <c r="FD23" i="53"/>
  <c r="FD24" i="53"/>
  <c r="FT20" i="53"/>
  <c r="FT21" i="53"/>
  <c r="FT22" i="53"/>
  <c r="FT23" i="53"/>
  <c r="FT24" i="53"/>
  <c r="FT25" i="53"/>
  <c r="GJ20" i="53"/>
  <c r="GJ21" i="53"/>
  <c r="GJ22" i="53"/>
  <c r="GJ23" i="53"/>
  <c r="GJ24" i="53"/>
  <c r="GJ25" i="53"/>
  <c r="GZ20" i="53"/>
  <c r="GZ21" i="53"/>
  <c r="GZ22" i="53"/>
  <c r="GZ23" i="53"/>
  <c r="GZ24" i="53"/>
  <c r="GZ25" i="53"/>
  <c r="HP20" i="53"/>
  <c r="HP21" i="53"/>
  <c r="HP22" i="53"/>
  <c r="HP23" i="53"/>
  <c r="HP24" i="53"/>
  <c r="HP25" i="53"/>
  <c r="AI16" i="53"/>
  <c r="CE16" i="53"/>
  <c r="CU16" i="53"/>
  <c r="EA16" i="53"/>
  <c r="EQ16" i="53"/>
  <c r="FG16" i="53"/>
  <c r="FW16" i="53"/>
  <c r="GM16" i="53"/>
  <c r="D17" i="53"/>
  <c r="T17" i="53"/>
  <c r="AJ17" i="53"/>
  <c r="AZ17" i="53"/>
  <c r="BP17" i="53"/>
  <c r="CF17" i="53"/>
  <c r="CV17" i="53"/>
  <c r="DL17" i="53"/>
  <c r="EB17" i="53"/>
  <c r="ER17" i="53"/>
  <c r="FH17" i="53"/>
  <c r="FX17" i="53"/>
  <c r="GN17" i="53"/>
  <c r="HE17" i="53"/>
  <c r="G18" i="53"/>
  <c r="AO18" i="53"/>
  <c r="BF18" i="53"/>
  <c r="CN18" i="53"/>
  <c r="DW18" i="53"/>
  <c r="EN18" i="53"/>
  <c r="GM18" i="53"/>
  <c r="HD18" i="53"/>
  <c r="F19" i="53"/>
  <c r="W19" i="53"/>
  <c r="BE19" i="53"/>
  <c r="BV19" i="53"/>
  <c r="FI19" i="53"/>
  <c r="GC19" i="53"/>
  <c r="GV19" i="53"/>
  <c r="U20" i="53"/>
  <c r="AO20" i="53"/>
  <c r="BH20" i="53"/>
  <c r="CV20" i="53"/>
  <c r="FB20" i="53"/>
  <c r="FW20" i="53"/>
  <c r="GP20" i="53"/>
  <c r="HJ20" i="53"/>
  <c r="N21" i="53"/>
  <c r="AK21" i="53"/>
  <c r="BH21" i="53"/>
  <c r="CF21" i="53"/>
  <c r="DB21" i="53"/>
  <c r="EB21" i="53"/>
  <c r="FF21" i="53"/>
  <c r="GH21" i="53"/>
  <c r="HO21" i="53"/>
  <c r="CG22" i="53"/>
  <c r="FW22" i="53"/>
  <c r="BP23" i="53"/>
  <c r="Q21" i="53"/>
  <c r="Q22" i="53"/>
  <c r="Q23" i="53"/>
  <c r="Q24" i="53"/>
  <c r="Q25" i="53"/>
  <c r="AG21" i="53"/>
  <c r="AG22" i="53"/>
  <c r="AG23" i="53"/>
  <c r="AG24" i="53"/>
  <c r="AG25" i="53"/>
  <c r="AW21" i="53"/>
  <c r="AW22" i="53"/>
  <c r="AW23" i="53"/>
  <c r="AW24" i="53"/>
  <c r="AW25" i="53"/>
  <c r="BM21" i="53"/>
  <c r="BM22" i="53"/>
  <c r="BM23" i="53"/>
  <c r="BM24" i="53"/>
  <c r="BM25" i="53"/>
  <c r="CC21" i="53"/>
  <c r="CC22" i="53"/>
  <c r="CC23" i="53"/>
  <c r="CC24" i="53"/>
  <c r="CC25" i="53"/>
  <c r="CS21" i="53"/>
  <c r="CS22" i="53"/>
  <c r="CS23" i="53"/>
  <c r="CS24" i="53"/>
  <c r="CS25" i="53"/>
  <c r="DI21" i="53"/>
  <c r="DI22" i="53"/>
  <c r="DI23" i="53"/>
  <c r="DI24" i="53"/>
  <c r="DI25" i="53"/>
  <c r="DY21" i="53"/>
  <c r="DY22" i="53"/>
  <c r="DY23" i="53"/>
  <c r="DY24" i="53"/>
  <c r="DY25" i="53"/>
  <c r="EO21" i="53"/>
  <c r="EO22" i="53"/>
  <c r="EO23" i="53"/>
  <c r="EO24" i="53"/>
  <c r="EO25" i="53"/>
  <c r="FE21" i="53"/>
  <c r="FE22" i="53"/>
  <c r="FE25" i="53"/>
  <c r="FE23" i="53"/>
  <c r="FE24" i="53"/>
  <c r="FU21" i="53"/>
  <c r="FU22" i="53"/>
  <c r="FU23" i="53"/>
  <c r="FU24" i="53"/>
  <c r="FU25" i="53"/>
  <c r="GK21" i="53"/>
  <c r="GK22" i="53"/>
  <c r="GK23" i="53"/>
  <c r="GK24" i="53"/>
  <c r="GK25" i="53"/>
  <c r="HA21" i="53"/>
  <c r="HA22" i="53"/>
  <c r="HA23" i="53"/>
  <c r="HA24" i="53"/>
  <c r="HA25" i="53"/>
  <c r="D16" i="53"/>
  <c r="AJ16" i="53"/>
  <c r="CF16" i="53"/>
  <c r="CV16" i="53"/>
  <c r="EB16" i="53"/>
  <c r="ER16" i="53"/>
  <c r="FH16" i="53"/>
  <c r="FX16" i="53"/>
  <c r="GN16" i="53"/>
  <c r="E17" i="53"/>
  <c r="U17" i="53"/>
  <c r="AK17" i="53"/>
  <c r="BA17" i="53"/>
  <c r="BQ17" i="53"/>
  <c r="CG17" i="53"/>
  <c r="CW17" i="53"/>
  <c r="DM17" i="53"/>
  <c r="EC17" i="53"/>
  <c r="ES17" i="53"/>
  <c r="FI17" i="53"/>
  <c r="FY17" i="53"/>
  <c r="GO17" i="53"/>
  <c r="Y18" i="53"/>
  <c r="AP18" i="53"/>
  <c r="BX18" i="53"/>
  <c r="DG18" i="53"/>
  <c r="DX18" i="53"/>
  <c r="EO18" i="53"/>
  <c r="GN18" i="53"/>
  <c r="HE18" i="53"/>
  <c r="G19" i="53"/>
  <c r="AO19" i="53"/>
  <c r="BF19" i="53"/>
  <c r="CN19" i="53"/>
  <c r="DH19" i="53"/>
  <c r="FJ19" i="53"/>
  <c r="GD19" i="53"/>
  <c r="GW19" i="53"/>
  <c r="AP20" i="53"/>
  <c r="CW20" i="53"/>
  <c r="DQ20" i="53"/>
  <c r="EJ20" i="53"/>
  <c r="FE20" i="53"/>
  <c r="FX20" i="53"/>
  <c r="GQ20" i="53"/>
  <c r="O21" i="53"/>
  <c r="AL21" i="53"/>
  <c r="BJ21" i="53"/>
  <c r="CG21" i="53"/>
  <c r="DD21" i="53"/>
  <c r="EC21" i="53"/>
  <c r="FG21" i="53"/>
  <c r="GI21" i="53"/>
  <c r="CH22" i="53"/>
  <c r="FX22" i="53"/>
  <c r="BQ23" i="53"/>
  <c r="R22" i="53"/>
  <c r="R23" i="53"/>
  <c r="R24" i="53"/>
  <c r="R25" i="53"/>
  <c r="AH22" i="53"/>
  <c r="AH23" i="53"/>
  <c r="AH24" i="53"/>
  <c r="AH25" i="53"/>
  <c r="AX22" i="53"/>
  <c r="AX23" i="53"/>
  <c r="AX24" i="53"/>
  <c r="AX25" i="53"/>
  <c r="BN22" i="53"/>
  <c r="BN23" i="53"/>
  <c r="BN24" i="53"/>
  <c r="BN25" i="53"/>
  <c r="CD22" i="53"/>
  <c r="CD23" i="53"/>
  <c r="CD24" i="53"/>
  <c r="CD25" i="53"/>
  <c r="CT22" i="53"/>
  <c r="CT23" i="53"/>
  <c r="CT24" i="53"/>
  <c r="CT25" i="53"/>
  <c r="DJ22" i="53"/>
  <c r="DJ23" i="53"/>
  <c r="DJ24" i="53"/>
  <c r="DJ25" i="53"/>
  <c r="DZ22" i="53"/>
  <c r="DZ23" i="53"/>
  <c r="DZ24" i="53"/>
  <c r="DZ25" i="53"/>
  <c r="EP22" i="53"/>
  <c r="EP23" i="53"/>
  <c r="EP24" i="53"/>
  <c r="EP25" i="53"/>
  <c r="FF22" i="53"/>
  <c r="FF25" i="53"/>
  <c r="FF23" i="53"/>
  <c r="FF24" i="53"/>
  <c r="FV22" i="53"/>
  <c r="FV23" i="53"/>
  <c r="FV24" i="53"/>
  <c r="FV25" i="53"/>
  <c r="GL22" i="53"/>
  <c r="GL23" i="53"/>
  <c r="GL24" i="53"/>
  <c r="GL25" i="53"/>
  <c r="HB22" i="53"/>
  <c r="HB23" i="53"/>
  <c r="HB24" i="53"/>
  <c r="HB25" i="53"/>
  <c r="E16" i="53"/>
  <c r="AK16" i="53"/>
  <c r="CG16" i="53"/>
  <c r="EC16" i="53"/>
  <c r="ES16" i="53"/>
  <c r="FI16" i="53"/>
  <c r="FY16" i="53"/>
  <c r="GO16" i="53"/>
  <c r="I18" i="53"/>
  <c r="Z18" i="53"/>
  <c r="BH18" i="53"/>
  <c r="CQ18" i="53"/>
  <c r="DH18" i="53"/>
  <c r="DY18" i="53"/>
  <c r="EP18" i="53"/>
  <c r="Y19" i="53"/>
  <c r="AP19" i="53"/>
  <c r="BX19" i="53"/>
  <c r="DI19" i="53"/>
  <c r="FL19" i="53"/>
  <c r="GZ19" i="53"/>
  <c r="D20" i="53"/>
  <c r="BJ20" i="53"/>
  <c r="CX20" i="53"/>
  <c r="DR20" i="53"/>
  <c r="FF20" i="53"/>
  <c r="FY20" i="53"/>
  <c r="GS20" i="53"/>
  <c r="HL20" i="53"/>
  <c r="R21" i="53"/>
  <c r="BK21" i="53"/>
  <c r="CH21" i="53"/>
  <c r="DF21" i="53"/>
  <c r="EE21" i="53"/>
  <c r="FH21" i="53"/>
  <c r="GL21" i="53"/>
  <c r="CF23" i="53"/>
  <c r="S23" i="53"/>
  <c r="S24" i="53"/>
  <c r="S25" i="53"/>
  <c r="AI23" i="53"/>
  <c r="AI24" i="53"/>
  <c r="AI25" i="53"/>
  <c r="AY23" i="53"/>
  <c r="AY24" i="53"/>
  <c r="AY25" i="53"/>
  <c r="BO23" i="53"/>
  <c r="BO24" i="53"/>
  <c r="BO25" i="53"/>
  <c r="CE23" i="53"/>
  <c r="CE24" i="53"/>
  <c r="CE25" i="53"/>
  <c r="CU23" i="53"/>
  <c r="CU24" i="53"/>
  <c r="CU25" i="53"/>
  <c r="DK23" i="53"/>
  <c r="DK24" i="53"/>
  <c r="DK25" i="53"/>
  <c r="EA23" i="53"/>
  <c r="EA24" i="53"/>
  <c r="EA25" i="53"/>
  <c r="EQ23" i="53"/>
  <c r="EQ24" i="53"/>
  <c r="EQ25" i="53"/>
  <c r="FG25" i="53"/>
  <c r="FG23" i="53"/>
  <c r="FG24" i="53"/>
  <c r="FW23" i="53"/>
  <c r="FW24" i="53"/>
  <c r="FW25" i="53"/>
  <c r="GM23" i="53"/>
  <c r="GM24" i="53"/>
  <c r="GM25" i="53"/>
  <c r="HC23" i="53"/>
  <c r="HC24" i="53"/>
  <c r="HC25" i="53"/>
  <c r="HH17" i="53"/>
  <c r="J18" i="53"/>
  <c r="AR18" i="53"/>
  <c r="CA18" i="53"/>
  <c r="CR18" i="53"/>
  <c r="DI18" i="53"/>
  <c r="DZ18" i="53"/>
  <c r="EQ18" i="53"/>
  <c r="I19" i="53"/>
  <c r="Z19" i="53"/>
  <c r="BH19" i="53"/>
  <c r="CR19" i="53"/>
  <c r="DJ19" i="53"/>
  <c r="FM19" i="53"/>
  <c r="GF19" i="53"/>
  <c r="HA19" i="53"/>
  <c r="E20" i="53"/>
  <c r="Y20" i="53"/>
  <c r="AR20" i="53"/>
  <c r="BM20" i="53"/>
  <c r="EL20" i="53"/>
  <c r="FG20" i="53"/>
  <c r="FZ20" i="53"/>
  <c r="GT20" i="53"/>
  <c r="HM20" i="53"/>
  <c r="S21" i="53"/>
  <c r="BN21" i="53"/>
  <c r="CI21" i="53"/>
  <c r="DG21" i="53"/>
  <c r="EF21" i="53"/>
  <c r="FI21" i="53"/>
  <c r="GM21" i="53"/>
  <c r="CV22" i="53"/>
  <c r="D24" i="53"/>
  <c r="D25" i="53"/>
  <c r="T24" i="53"/>
  <c r="T25" i="53"/>
  <c r="AJ24" i="53"/>
  <c r="AJ25" i="53"/>
  <c r="AZ24" i="53"/>
  <c r="AZ25" i="53"/>
  <c r="BP24" i="53"/>
  <c r="BP25" i="53"/>
  <c r="CF24" i="53"/>
  <c r="CF25" i="53"/>
  <c r="CV25" i="53"/>
  <c r="CV24" i="53"/>
  <c r="DL25" i="53"/>
  <c r="DL24" i="53"/>
  <c r="EB25" i="53"/>
  <c r="EB24" i="53"/>
  <c r="EB23" i="53"/>
  <c r="ER25" i="53"/>
  <c r="ER24" i="53"/>
  <c r="ER23" i="53"/>
  <c r="FH25" i="53"/>
  <c r="FH24" i="53"/>
  <c r="FH23" i="53"/>
  <c r="FX25" i="53"/>
  <c r="FX24" i="53"/>
  <c r="FX23" i="53"/>
  <c r="GN25" i="53"/>
  <c r="GN24" i="53"/>
  <c r="GN23" i="53"/>
  <c r="HD25" i="53"/>
  <c r="HD24" i="53"/>
  <c r="HD23" i="53"/>
  <c r="BD17" i="53"/>
  <c r="BT17" i="53"/>
  <c r="CJ17" i="53"/>
  <c r="CZ17" i="53"/>
  <c r="DP17" i="53"/>
  <c r="EF17" i="53"/>
  <c r="EV17" i="53"/>
  <c r="FL17" i="53"/>
  <c r="GB17" i="53"/>
  <c r="GR17" i="53"/>
  <c r="HI17" i="53"/>
  <c r="AB18" i="53"/>
  <c r="BK18" i="53"/>
  <c r="CB18" i="53"/>
  <c r="CS18" i="53"/>
  <c r="DJ18" i="53"/>
  <c r="EA18" i="53"/>
  <c r="ER18" i="53"/>
  <c r="GQ18" i="53"/>
  <c r="HH18" i="53"/>
  <c r="J19" i="53"/>
  <c r="AR19" i="53"/>
  <c r="BZ19" i="53"/>
  <c r="CS19" i="53"/>
  <c r="DK19" i="53"/>
  <c r="FN19" i="53"/>
  <c r="HB19" i="53"/>
  <c r="F20" i="53"/>
  <c r="Z20" i="53"/>
  <c r="BN20" i="53"/>
  <c r="DA20" i="53"/>
  <c r="DT20" i="53"/>
  <c r="EO20" i="53"/>
  <c r="FH20" i="53"/>
  <c r="GA20" i="53"/>
  <c r="HN20" i="53"/>
  <c r="T21" i="53"/>
  <c r="AP21" i="53"/>
  <c r="BO21" i="53"/>
  <c r="CJ21" i="53"/>
  <c r="DJ21" i="53"/>
  <c r="EH21" i="53"/>
  <c r="FK21" i="53"/>
  <c r="GN21" i="53"/>
  <c r="AO22" i="53"/>
  <c r="HC22" i="53"/>
  <c r="DL23" i="53"/>
  <c r="E25" i="53"/>
  <c r="E24" i="53"/>
  <c r="U25" i="53"/>
  <c r="U24" i="53"/>
  <c r="AK25" i="53"/>
  <c r="AK24" i="53"/>
  <c r="BA25" i="53"/>
  <c r="BA24" i="53"/>
  <c r="BQ25" i="53"/>
  <c r="BQ24" i="53"/>
  <c r="CG25" i="53"/>
  <c r="CG23" i="53"/>
  <c r="CG24" i="53"/>
  <c r="CW25" i="53"/>
  <c r="CW22" i="53"/>
  <c r="CW23" i="53"/>
  <c r="CW24" i="53"/>
  <c r="DM25" i="53"/>
  <c r="DM22" i="53"/>
  <c r="DM23" i="53"/>
  <c r="DM24" i="53"/>
  <c r="EC25" i="53"/>
  <c r="EC22" i="53"/>
  <c r="EC23" i="53"/>
  <c r="EC24" i="53"/>
  <c r="ES25" i="53"/>
  <c r="ES22" i="53"/>
  <c r="ES23" i="53"/>
  <c r="ES24" i="53"/>
  <c r="FI22" i="53"/>
  <c r="FI23" i="53"/>
  <c r="FI25" i="53"/>
  <c r="FI24" i="53"/>
  <c r="FY25" i="53"/>
  <c r="FY22" i="53"/>
  <c r="FY23" i="53"/>
  <c r="FY24" i="53"/>
  <c r="GO25" i="53"/>
  <c r="GO22" i="53"/>
  <c r="GO23" i="53"/>
  <c r="GO24" i="53"/>
  <c r="HE25" i="53"/>
  <c r="HE22" i="53"/>
  <c r="HE23" i="53"/>
  <c r="HE24" i="53"/>
  <c r="BD16" i="53"/>
  <c r="BT16" i="53"/>
  <c r="CJ16" i="53"/>
  <c r="CZ16" i="53"/>
  <c r="DP16" i="53"/>
  <c r="EF16" i="53"/>
  <c r="EV16" i="53"/>
  <c r="FL16" i="53"/>
  <c r="GB16" i="53"/>
  <c r="GR16" i="53"/>
  <c r="HH16" i="53"/>
  <c r="I17" i="53"/>
  <c r="Y17" i="53"/>
  <c r="AO17" i="53"/>
  <c r="BE17" i="53"/>
  <c r="BU17" i="53"/>
  <c r="CK17" i="53"/>
  <c r="DA17" i="53"/>
  <c r="DQ17" i="53"/>
  <c r="EG17" i="53"/>
  <c r="EW17" i="53"/>
  <c r="FM17" i="53"/>
  <c r="GC17" i="53"/>
  <c r="GS17" i="53"/>
  <c r="HJ17" i="53"/>
  <c r="L18" i="53"/>
  <c r="AU18" i="53"/>
  <c r="BL18" i="53"/>
  <c r="CC18" i="53"/>
  <c r="CT18" i="53"/>
  <c r="DK18" i="53"/>
  <c r="EB18" i="53"/>
  <c r="ES18" i="53"/>
  <c r="GR18" i="53"/>
  <c r="HI18" i="53"/>
  <c r="AB19" i="53"/>
  <c r="BJ19" i="53"/>
  <c r="CB19" i="53"/>
  <c r="CT19" i="53"/>
  <c r="DL19" i="53"/>
  <c r="EV19" i="53"/>
  <c r="GJ19" i="53"/>
  <c r="HC19" i="53"/>
  <c r="AT20" i="53"/>
  <c r="BO20" i="53"/>
  <c r="DB20" i="53"/>
  <c r="EP20" i="53"/>
  <c r="FI20" i="53"/>
  <c r="GC20" i="53"/>
  <c r="GV20" i="53"/>
  <c r="U21" i="53"/>
  <c r="AR21" i="53"/>
  <c r="BP21" i="53"/>
  <c r="CL21" i="53"/>
  <c r="DK21" i="53"/>
  <c r="EL21" i="53"/>
  <c r="FL21" i="53"/>
  <c r="GO21" i="53"/>
  <c r="AV22" i="53"/>
  <c r="DK22" i="53"/>
  <c r="HD22" i="53"/>
  <c r="F23" i="53"/>
  <c r="F24" i="53"/>
  <c r="F25" i="53"/>
  <c r="V23" i="53"/>
  <c r="V24" i="53"/>
  <c r="V25" i="53"/>
  <c r="AL25" i="53"/>
  <c r="AL23" i="53"/>
  <c r="AL24" i="53"/>
  <c r="BB25" i="53"/>
  <c r="BB23" i="53"/>
  <c r="BB24" i="53"/>
  <c r="BR25" i="53"/>
  <c r="BR23" i="53"/>
  <c r="BR24" i="53"/>
  <c r="CH25" i="53"/>
  <c r="CH23" i="53"/>
  <c r="CH24" i="53"/>
  <c r="CX25" i="53"/>
  <c r="CX23" i="53"/>
  <c r="CX24" i="53"/>
  <c r="DN25" i="53"/>
  <c r="DN21" i="53"/>
  <c r="DN23" i="53"/>
  <c r="DN24" i="53"/>
  <c r="ED25" i="53"/>
  <c r="ED21" i="53"/>
  <c r="ED23" i="53"/>
  <c r="ED24" i="53"/>
  <c r="ET25" i="53"/>
  <c r="ET21" i="53"/>
  <c r="ET23" i="53"/>
  <c r="ET24" i="53"/>
  <c r="FJ21" i="53"/>
  <c r="FJ22" i="53"/>
  <c r="FJ23" i="53"/>
  <c r="FJ25" i="53"/>
  <c r="FJ24" i="53"/>
  <c r="FZ25" i="53"/>
  <c r="FZ21" i="53"/>
  <c r="FZ22" i="53"/>
  <c r="FZ23" i="53"/>
  <c r="FZ24" i="53"/>
  <c r="GP25" i="53"/>
  <c r="GP21" i="53"/>
  <c r="GP22" i="53"/>
  <c r="GP23" i="53"/>
  <c r="GP24" i="53"/>
  <c r="HF25" i="53"/>
  <c r="HF21" i="53"/>
  <c r="HF22" i="53"/>
  <c r="HF23" i="53"/>
  <c r="HF24" i="53"/>
  <c r="I16" i="53"/>
  <c r="Y16" i="53"/>
  <c r="AO16" i="53"/>
  <c r="BE16" i="53"/>
  <c r="BU16" i="53"/>
  <c r="CK16" i="53"/>
  <c r="DA16" i="53"/>
  <c r="DQ16" i="53"/>
  <c r="EG16" i="53"/>
  <c r="EW16" i="53"/>
  <c r="FM16" i="53"/>
  <c r="GC16" i="53"/>
  <c r="GS16" i="53"/>
  <c r="HI16" i="53"/>
  <c r="J17" i="53"/>
  <c r="Z17" i="53"/>
  <c r="AP17" i="53"/>
  <c r="BF17" i="53"/>
  <c r="BV17" i="53"/>
  <c r="CL17" i="53"/>
  <c r="DB17" i="53"/>
  <c r="DR17" i="53"/>
  <c r="EH17" i="53"/>
  <c r="EX17" i="53"/>
  <c r="FN17" i="53"/>
  <c r="GD17" i="53"/>
  <c r="GT17" i="53"/>
  <c r="AE18" i="53"/>
  <c r="AV18" i="53"/>
  <c r="BM18" i="53"/>
  <c r="CD18" i="53"/>
  <c r="CU18" i="53"/>
  <c r="DL18" i="53"/>
  <c r="EC18" i="53"/>
  <c r="ET18" i="53"/>
  <c r="GB18" i="53"/>
  <c r="GS18" i="53"/>
  <c r="HJ18" i="53"/>
  <c r="L19" i="53"/>
  <c r="AT19" i="53"/>
  <c r="BL19" i="53"/>
  <c r="CC19" i="53"/>
  <c r="CU19" i="53"/>
  <c r="DM19" i="53"/>
  <c r="EW19" i="53"/>
  <c r="FP19" i="53"/>
  <c r="GK19" i="53"/>
  <c r="HD19" i="53"/>
  <c r="I20" i="53"/>
  <c r="AB20" i="53"/>
  <c r="AW20" i="53"/>
  <c r="BP20" i="53"/>
  <c r="DV20" i="53"/>
  <c r="EQ20" i="53"/>
  <c r="FJ20" i="53"/>
  <c r="GD20" i="53"/>
  <c r="GW20" i="53"/>
  <c r="V21" i="53"/>
  <c r="AT21" i="53"/>
  <c r="BQ21" i="53"/>
  <c r="CN21" i="53"/>
  <c r="DL21" i="53"/>
  <c r="EM21" i="53"/>
  <c r="FN21" i="53"/>
  <c r="AY22" i="53"/>
  <c r="DL22" i="53"/>
  <c r="G22" i="53"/>
  <c r="G23" i="53"/>
  <c r="G24" i="53"/>
  <c r="G25" i="53"/>
  <c r="W22" i="53"/>
  <c r="W23" i="53"/>
  <c r="W24" i="53"/>
  <c r="W25" i="53"/>
  <c r="AM22" i="53"/>
  <c r="AM23" i="53"/>
  <c r="AM24" i="53"/>
  <c r="AM25" i="53"/>
  <c r="BC25" i="53"/>
  <c r="BC22" i="53"/>
  <c r="BC23" i="53"/>
  <c r="BC24" i="53"/>
  <c r="BS25" i="53"/>
  <c r="BS22" i="53"/>
  <c r="BS23" i="53"/>
  <c r="BS24" i="53"/>
  <c r="CI25" i="53"/>
  <c r="CI22" i="53"/>
  <c r="CI23" i="53"/>
  <c r="CI24" i="53"/>
  <c r="CY25" i="53"/>
  <c r="CY22" i="53"/>
  <c r="CY23" i="53"/>
  <c r="CY24" i="53"/>
  <c r="DO25" i="53"/>
  <c r="DO22" i="53"/>
  <c r="DO23" i="53"/>
  <c r="DO24" i="53"/>
  <c r="EE25" i="53"/>
  <c r="EE22" i="53"/>
  <c r="EE23" i="53"/>
  <c r="EE24" i="53"/>
  <c r="EU25" i="53"/>
  <c r="EU22" i="53"/>
  <c r="EU23" i="53"/>
  <c r="EU24" i="53"/>
  <c r="FK19" i="53"/>
  <c r="FK22" i="53"/>
  <c r="FK23" i="53"/>
  <c r="FK25" i="53"/>
  <c r="FK24" i="53"/>
  <c r="GA25" i="53"/>
  <c r="GA19" i="53"/>
  <c r="GA22" i="53"/>
  <c r="GA23" i="53"/>
  <c r="GA24" i="53"/>
  <c r="GQ25" i="53"/>
  <c r="GQ19" i="53"/>
  <c r="GQ22" i="53"/>
  <c r="GQ23" i="53"/>
  <c r="GQ24" i="53"/>
  <c r="HG25" i="53"/>
  <c r="HG19" i="53"/>
  <c r="HG22" i="53"/>
  <c r="HG23" i="53"/>
  <c r="HG24" i="53"/>
  <c r="J16" i="53"/>
  <c r="Z16" i="53"/>
  <c r="AP16" i="53"/>
  <c r="BF16" i="53"/>
  <c r="BV16" i="53"/>
  <c r="CL16" i="53"/>
  <c r="CR29" i="53" s="1"/>
  <c r="DB16" i="53"/>
  <c r="DR16" i="53"/>
  <c r="EH16" i="53"/>
  <c r="EX16" i="53"/>
  <c r="FN16" i="53"/>
  <c r="GD16" i="53"/>
  <c r="GT16" i="53"/>
  <c r="HJ16" i="53"/>
  <c r="HL17" i="53"/>
  <c r="O18" i="53"/>
  <c r="AF18" i="53"/>
  <c r="AW18" i="53"/>
  <c r="BN18" i="53"/>
  <c r="CE18" i="53"/>
  <c r="CV18" i="53"/>
  <c r="DM18" i="53"/>
  <c r="ED18" i="53"/>
  <c r="EU18" i="53"/>
  <c r="FL18" i="53"/>
  <c r="GC18" i="53"/>
  <c r="GT18" i="53"/>
  <c r="AD19" i="53"/>
  <c r="AV19" i="53"/>
  <c r="BM19" i="53"/>
  <c r="CD19" i="53"/>
  <c r="CV19" i="53"/>
  <c r="DN19" i="53"/>
  <c r="EF19" i="53"/>
  <c r="EX19" i="53"/>
  <c r="GL19" i="53"/>
  <c r="HE19" i="53"/>
  <c r="J20" i="53"/>
  <c r="AX20" i="53"/>
  <c r="BQ20" i="53"/>
  <c r="CK20" i="53"/>
  <c r="DD20" i="53"/>
  <c r="DY20" i="53"/>
  <c r="ER20" i="53"/>
  <c r="FK20" i="53"/>
  <c r="GX20" i="53"/>
  <c r="D21" i="53"/>
  <c r="W21" i="53"/>
  <c r="AU21" i="53"/>
  <c r="BR21" i="53"/>
  <c r="CP21" i="53"/>
  <c r="DM21" i="53"/>
  <c r="EP21" i="53"/>
  <c r="FR21" i="53"/>
  <c r="GR21" i="53"/>
  <c r="I22" i="53"/>
  <c r="AZ22" i="53"/>
  <c r="DN22" i="53"/>
  <c r="R7" i="55"/>
  <c r="Z5" i="55"/>
  <c r="AA5" i="55" s="1"/>
  <c r="W6" i="55"/>
  <c r="P12" i="55"/>
  <c r="AN22" i="55"/>
  <c r="AC15" i="55"/>
  <c r="AD16" i="55"/>
  <c r="R35" i="55"/>
  <c r="AB22" i="55"/>
  <c r="Y11" i="55"/>
  <c r="AB12" i="55" s="1"/>
  <c r="Y23" i="55"/>
  <c r="AB23" i="55" s="1"/>
  <c r="AN25" i="55"/>
  <c r="AN31" i="55"/>
  <c r="L15" i="55"/>
  <c r="P15" i="55" s="1"/>
  <c r="AK16" i="55"/>
  <c r="AP22" i="55"/>
  <c r="Y26" i="55"/>
  <c r="AN28" i="55"/>
  <c r="AI5" i="55"/>
  <c r="AI6" i="55" s="1"/>
  <c r="AI7" i="55" s="1"/>
  <c r="AI8" i="55" s="1"/>
  <c r="AI9" i="55" s="1"/>
  <c r="AI10" i="55" s="1"/>
  <c r="AI11" i="55" s="1"/>
  <c r="AI12" i="55" s="1"/>
  <c r="AI13" i="55" s="1"/>
  <c r="AI14" i="55" s="1"/>
  <c r="AI15" i="55" s="1"/>
  <c r="Y13" i="55"/>
  <c r="AB13" i="55" s="1"/>
  <c r="Y29" i="55"/>
  <c r="AB29" i="55" s="1"/>
  <c r="AN41" i="55"/>
  <c r="AC14" i="55"/>
  <c r="AK15" i="55"/>
  <c r="Y18" i="55"/>
  <c r="AB19" i="55" s="1"/>
  <c r="X34" i="55"/>
  <c r="AP35" i="55"/>
  <c r="X37" i="55"/>
  <c r="AP31" i="55"/>
  <c r="AB41" i="55"/>
  <c r="L25" i="55"/>
  <c r="X27" i="55"/>
  <c r="AP21" i="55"/>
  <c r="Y34" i="55"/>
  <c r="AB35" i="55" s="1"/>
  <c r="Y43" i="55"/>
  <c r="AB44" i="55" s="1"/>
  <c r="AK45" i="55"/>
  <c r="J5" i="55"/>
  <c r="L19" i="55"/>
  <c r="P19" i="55" s="1"/>
  <c r="Y17" i="55"/>
  <c r="AB17" i="55" s="1"/>
  <c r="L29" i="55"/>
  <c r="L24" i="55"/>
  <c r="AK23" i="55"/>
  <c r="AN23" i="55" s="1"/>
  <c r="L32" i="55"/>
  <c r="P33" i="55" s="1"/>
  <c r="X30" i="55"/>
  <c r="L35" i="55"/>
  <c r="AP38" i="55"/>
  <c r="AN66" i="55"/>
  <c r="AK19" i="55"/>
  <c r="AN20" i="55" s="1"/>
  <c r="X26" i="55"/>
  <c r="AP20" i="55"/>
  <c r="Y30" i="55"/>
  <c r="X33" i="55"/>
  <c r="AP34" i="55"/>
  <c r="L23" i="55"/>
  <c r="L22" i="55"/>
  <c r="L28" i="55"/>
  <c r="Y33" i="55"/>
  <c r="AB33" i="55" s="1"/>
  <c r="X36" i="55"/>
  <c r="Y36" i="55"/>
  <c r="AB36" i="55" s="1"/>
  <c r="AK39" i="55"/>
  <c r="AK43" i="55"/>
  <c r="AN43" i="55" s="1"/>
  <c r="L31" i="55"/>
  <c r="P31" i="55" s="1"/>
  <c r="P61" i="55"/>
  <c r="X25" i="55"/>
  <c r="AP19" i="55"/>
  <c r="X29" i="55"/>
  <c r="AP26" i="55"/>
  <c r="L34" i="55"/>
  <c r="P34" i="55" s="1"/>
  <c r="L37" i="55"/>
  <c r="P37" i="55" s="1"/>
  <c r="AP32" i="55"/>
  <c r="L46" i="55"/>
  <c r="P46" i="55" s="1"/>
  <c r="L21" i="55"/>
  <c r="P21" i="55" s="1"/>
  <c r="L27" i="55"/>
  <c r="P27" i="55" s="1"/>
  <c r="X32" i="55"/>
  <c r="AP33" i="55"/>
  <c r="AP29" i="55"/>
  <c r="Y38" i="55"/>
  <c r="AB38" i="55" s="1"/>
  <c r="L39" i="55"/>
  <c r="P39" i="55" s="1"/>
  <c r="L41" i="55"/>
  <c r="P41" i="55" s="1"/>
  <c r="Y42" i="55"/>
  <c r="AB42" i="55" s="1"/>
  <c r="L43" i="55"/>
  <c r="P43" i="55" s="1"/>
  <c r="X38" i="55"/>
  <c r="P58" i="55"/>
  <c r="Y32" i="55"/>
  <c r="AB32" i="55" s="1"/>
  <c r="X35" i="55"/>
  <c r="AP36" i="55"/>
  <c r="Y49" i="55"/>
  <c r="P49" i="55"/>
  <c r="AB82" i="55"/>
  <c r="Y72" i="55"/>
  <c r="AB72" i="55" s="1"/>
  <c r="L87" i="55"/>
  <c r="AK52" i="55"/>
  <c r="AK56" i="55"/>
  <c r="Y59" i="55"/>
  <c r="AB60" i="55" s="1"/>
  <c r="Y67" i="55"/>
  <c r="Y73" i="55"/>
  <c r="AB71" i="55"/>
  <c r="L55" i="55"/>
  <c r="P55" i="55" s="1"/>
  <c r="AK53" i="55"/>
  <c r="Y69" i="55"/>
  <c r="AB69" i="55" s="1"/>
  <c r="AN72" i="55"/>
  <c r="AK95" i="55"/>
  <c r="AK94" i="55"/>
  <c r="AK90" i="55"/>
  <c r="AK44" i="55"/>
  <c r="Y51" i="55"/>
  <c r="L64" i="55"/>
  <c r="P64" i="55" s="1"/>
  <c r="Y80" i="55"/>
  <c r="Y55" i="55"/>
  <c r="AB55" i="55" s="1"/>
  <c r="AK59" i="55"/>
  <c r="AN59" i="55" s="1"/>
  <c r="Y62" i="55"/>
  <c r="P92" i="55"/>
  <c r="AK47" i="55"/>
  <c r="L65" i="55"/>
  <c r="AK54" i="55"/>
  <c r="AK60" i="55"/>
  <c r="Y63" i="55"/>
  <c r="AN68" i="55"/>
  <c r="AK46" i="55"/>
  <c r="AN46" i="55" s="1"/>
  <c r="L66" i="55"/>
  <c r="Y48" i="55"/>
  <c r="AB48" i="55" s="1"/>
  <c r="AK49" i="55"/>
  <c r="AN49" i="55" s="1"/>
  <c r="Y52" i="55"/>
  <c r="Y56" i="55"/>
  <c r="AB56" i="55" s="1"/>
  <c r="L51" i="55"/>
  <c r="P51" i="55" s="1"/>
  <c r="AK61" i="55"/>
  <c r="Y64" i="55"/>
  <c r="AK89" i="55"/>
  <c r="AN89" i="55" s="1"/>
  <c r="AK92" i="55"/>
  <c r="AK51" i="55"/>
  <c r="AN51" i="55" s="1"/>
  <c r="L67" i="55"/>
  <c r="Y50" i="55"/>
  <c r="AK55" i="55"/>
  <c r="Y57" i="55"/>
  <c r="AK62" i="55"/>
  <c r="L68" i="55"/>
  <c r="P69" i="55" s="1"/>
  <c r="Y66" i="55"/>
  <c r="AB66" i="55" s="1"/>
  <c r="L82" i="55"/>
  <c r="L83" i="55"/>
  <c r="Y53" i="55"/>
  <c r="AB54" i="55" s="1"/>
  <c r="Y58" i="55"/>
  <c r="AK63" i="55"/>
  <c r="Y74" i="55"/>
  <c r="Y76" i="55"/>
  <c r="Y79" i="55"/>
  <c r="AB79" i="55" s="1"/>
  <c r="L95" i="55"/>
  <c r="L99" i="55"/>
  <c r="P99" i="55" s="1"/>
  <c r="Y106" i="55"/>
  <c r="AB106" i="55" s="1"/>
  <c r="Y113" i="55"/>
  <c r="AK115" i="55"/>
  <c r="AK116" i="55"/>
  <c r="AK114" i="55"/>
  <c r="P129" i="55"/>
  <c r="L79" i="55"/>
  <c r="P79" i="55" s="1"/>
  <c r="AN73" i="55"/>
  <c r="L84" i="55"/>
  <c r="AN81" i="55"/>
  <c r="Y112" i="55"/>
  <c r="L126" i="55"/>
  <c r="P127" i="55" s="1"/>
  <c r="Y107" i="55"/>
  <c r="L108" i="55"/>
  <c r="Y125" i="55"/>
  <c r="Y122" i="55"/>
  <c r="AB122" i="55" s="1"/>
  <c r="Y124" i="55"/>
  <c r="Y123" i="55"/>
  <c r="Y127" i="55"/>
  <c r="Y103" i="55"/>
  <c r="Y101" i="55"/>
  <c r="AK118" i="55"/>
  <c r="AN118" i="55" s="1"/>
  <c r="AK117" i="55"/>
  <c r="Y126" i="55"/>
  <c r="Y128" i="55"/>
  <c r="Y95" i="55"/>
  <c r="AB95" i="55" s="1"/>
  <c r="Y93" i="55"/>
  <c r="AB93" i="55" s="1"/>
  <c r="Y99" i="55"/>
  <c r="L85" i="55"/>
  <c r="P85" i="55" s="1"/>
  <c r="AN82" i="55"/>
  <c r="AK91" i="55"/>
  <c r="AN91" i="55" s="1"/>
  <c r="Y100" i="55"/>
  <c r="L101" i="55"/>
  <c r="P101" i="55" s="1"/>
  <c r="Y104" i="55"/>
  <c r="Y108" i="55"/>
  <c r="AK121" i="55"/>
  <c r="AK123" i="55"/>
  <c r="AK125" i="55"/>
  <c r="AN148" i="55"/>
  <c r="L80" i="55"/>
  <c r="AN74" i="55"/>
  <c r="L97" i="55"/>
  <c r="P98" i="55" s="1"/>
  <c r="AK120" i="55"/>
  <c r="AN120" i="55" s="1"/>
  <c r="AK124" i="55"/>
  <c r="L105" i="55"/>
  <c r="P106" i="55" s="1"/>
  <c r="AN127" i="55"/>
  <c r="L110" i="55"/>
  <c r="AK122" i="55"/>
  <c r="AB90" i="55"/>
  <c r="Y109" i="55"/>
  <c r="AB109" i="55" s="1"/>
  <c r="L86" i="55"/>
  <c r="Y87" i="55"/>
  <c r="AB87" i="55" s="1"/>
  <c r="Y97" i="55"/>
  <c r="AN103" i="55"/>
  <c r="AN102" i="55"/>
  <c r="P113" i="55"/>
  <c r="Y116" i="55"/>
  <c r="Y88" i="55"/>
  <c r="L107" i="55"/>
  <c r="P107" i="55" s="1"/>
  <c r="Y118" i="55"/>
  <c r="L81" i="55"/>
  <c r="AN75" i="55"/>
  <c r="AN78" i="55"/>
  <c r="L89" i="55"/>
  <c r="AK93" i="55"/>
  <c r="Y102" i="55"/>
  <c r="L103" i="55"/>
  <c r="AK107" i="55"/>
  <c r="AN107" i="55" s="1"/>
  <c r="AK110" i="55"/>
  <c r="L124" i="55"/>
  <c r="P124" i="55" s="1"/>
  <c r="Y132" i="55"/>
  <c r="AB133" i="55" s="1"/>
  <c r="Y130" i="55"/>
  <c r="Y134" i="55"/>
  <c r="AB134" i="55" s="1"/>
  <c r="AK144" i="55"/>
  <c r="AK177" i="55"/>
  <c r="AK175" i="55"/>
  <c r="AK134" i="55"/>
  <c r="AN134" i="55" s="1"/>
  <c r="AK86" i="55"/>
  <c r="AN86" i="55" s="1"/>
  <c r="L96" i="55"/>
  <c r="AK113" i="55"/>
  <c r="AN113" i="55" s="1"/>
  <c r="L125" i="55"/>
  <c r="P125" i="55" s="1"/>
  <c r="AN128" i="55"/>
  <c r="AK136" i="55"/>
  <c r="L100" i="55"/>
  <c r="P100" i="55" s="1"/>
  <c r="L104" i="55"/>
  <c r="AK104" i="55"/>
  <c r="AN104" i="55" s="1"/>
  <c r="Y114" i="55"/>
  <c r="L115" i="55"/>
  <c r="L138" i="55"/>
  <c r="P138" i="55" s="1"/>
  <c r="AK111" i="55"/>
  <c r="Y119" i="55"/>
  <c r="AB119" i="55" s="1"/>
  <c r="L131" i="55"/>
  <c r="P131" i="55" s="1"/>
  <c r="L133" i="55"/>
  <c r="Y129" i="55"/>
  <c r="P130" i="55"/>
  <c r="L132" i="55"/>
  <c r="AN139" i="55"/>
  <c r="AK140" i="55"/>
  <c r="AN140" i="55" s="1"/>
  <c r="AK141" i="55"/>
  <c r="AB143" i="55"/>
  <c r="AK146" i="55"/>
  <c r="L94" i="55"/>
  <c r="P94" i="55" s="1"/>
  <c r="L109" i="55"/>
  <c r="P109" i="55" s="1"/>
  <c r="L111" i="55"/>
  <c r="P112" i="55" s="1"/>
  <c r="Y131" i="55"/>
  <c r="Y136" i="55"/>
  <c r="AB136" i="55" s="1"/>
  <c r="AB138" i="55"/>
  <c r="AK135" i="55"/>
  <c r="AN135" i="55" s="1"/>
  <c r="Y115" i="55"/>
  <c r="L121" i="55"/>
  <c r="L118" i="55"/>
  <c r="L119" i="55"/>
  <c r="L120" i="55"/>
  <c r="L117" i="55"/>
  <c r="P117" i="55" s="1"/>
  <c r="AN149" i="55"/>
  <c r="Y120" i="55"/>
  <c r="AB120" i="55" s="1"/>
  <c r="L122" i="55"/>
  <c r="Y141" i="55"/>
  <c r="AB142" i="55" s="1"/>
  <c r="AK145" i="55"/>
  <c r="L135" i="55"/>
  <c r="L151" i="55"/>
  <c r="L148" i="55"/>
  <c r="P148" i="55" s="1"/>
  <c r="AB155" i="55"/>
  <c r="L159" i="55"/>
  <c r="AK143" i="55"/>
  <c r="L149" i="55"/>
  <c r="AK174" i="55"/>
  <c r="AK109" i="55"/>
  <c r="AN109" i="55" s="1"/>
  <c r="L114" i="55"/>
  <c r="P114" i="55" s="1"/>
  <c r="AO187" i="55"/>
  <c r="L143" i="55"/>
  <c r="L136" i="55"/>
  <c r="P137" i="55" s="1"/>
  <c r="AK137" i="55"/>
  <c r="P147" i="55"/>
  <c r="AK171" i="55"/>
  <c r="AN171" i="55" s="1"/>
  <c r="AK176" i="55"/>
  <c r="AE176" i="55"/>
  <c r="AC176" i="55" s="1"/>
  <c r="Y145" i="55"/>
  <c r="Y150" i="55"/>
  <c r="Y147" i="55"/>
  <c r="AB147" i="55" s="1"/>
  <c r="L162" i="55"/>
  <c r="P163" i="55" s="1"/>
  <c r="AB165" i="55"/>
  <c r="AK131" i="55"/>
  <c r="AN131" i="55" s="1"/>
  <c r="L141" i="55"/>
  <c r="P141" i="55" s="1"/>
  <c r="Y151" i="55"/>
  <c r="AK155" i="55"/>
  <c r="AK150" i="55"/>
  <c r="AN150" i="55" s="1"/>
  <c r="AE178" i="55"/>
  <c r="AQ185" i="55" s="1"/>
  <c r="AE177" i="55"/>
  <c r="AB164" i="55"/>
  <c r="AB175" i="55"/>
  <c r="AK154" i="55"/>
  <c r="L161" i="55"/>
  <c r="AB167" i="55"/>
  <c r="AK173" i="55"/>
  <c r="AK153" i="55"/>
  <c r="L164" i="55"/>
  <c r="AN170" i="55"/>
  <c r="AC189" i="55"/>
  <c r="L166" i="55"/>
  <c r="P166" i="55" s="1"/>
  <c r="L165" i="55"/>
  <c r="Y140" i="55"/>
  <c r="AK142" i="55"/>
  <c r="AK151" i="55"/>
  <c r="AN151" i="55" s="1"/>
  <c r="Y157" i="55"/>
  <c r="AB158" i="55" s="1"/>
  <c r="AK158" i="55"/>
  <c r="AN159" i="55" s="1"/>
  <c r="AK157" i="55"/>
  <c r="AN157" i="55" s="1"/>
  <c r="Y159" i="55"/>
  <c r="AB159" i="55" s="1"/>
  <c r="AC179" i="55"/>
  <c r="AO212" i="55"/>
  <c r="Y172" i="55"/>
  <c r="AB172" i="55" s="1"/>
  <c r="Y178" i="55"/>
  <c r="AQ179" i="55"/>
  <c r="AC180" i="55"/>
  <c r="AQ184" i="55"/>
  <c r="AC184" i="55"/>
  <c r="AB186" i="55"/>
  <c r="P196" i="55"/>
  <c r="Y144" i="55"/>
  <c r="AB144" i="55" s="1"/>
  <c r="L145" i="55"/>
  <c r="P145" i="55" s="1"/>
  <c r="AK152" i="55"/>
  <c r="AN185" i="55"/>
  <c r="AQ183" i="55"/>
  <c r="S211" i="55"/>
  <c r="AE186" i="55"/>
  <c r="Y161" i="55"/>
  <c r="AB161" i="55" s="1"/>
  <c r="L174" i="55"/>
  <c r="P175" i="55" s="1"/>
  <c r="AK180" i="55"/>
  <c r="AN181" i="55" s="1"/>
  <c r="AP182" i="55"/>
  <c r="S185" i="55"/>
  <c r="Y156" i="55"/>
  <c r="AB156" i="55" s="1"/>
  <c r="L157" i="55"/>
  <c r="P157" i="55" s="1"/>
  <c r="AK165" i="55"/>
  <c r="AN166" i="55" s="1"/>
  <c r="AO180" i="55"/>
  <c r="P191" i="55"/>
  <c r="Y199" i="55"/>
  <c r="Y198" i="55"/>
  <c r="Y197" i="55"/>
  <c r="AB197" i="55" s="1"/>
  <c r="AK161" i="55"/>
  <c r="L168" i="55"/>
  <c r="AK168" i="55"/>
  <c r="AN169" i="55" s="1"/>
  <c r="L184" i="55"/>
  <c r="AP180" i="55"/>
  <c r="Y182" i="55"/>
  <c r="AB182" i="55" s="1"/>
  <c r="L187" i="55"/>
  <c r="P187" i="55" s="1"/>
  <c r="AE188" i="55"/>
  <c r="AC188" i="55" s="1"/>
  <c r="Y190" i="55"/>
  <c r="AE193" i="55"/>
  <c r="AC193" i="55" s="1"/>
  <c r="AO194" i="55"/>
  <c r="Y173" i="55"/>
  <c r="L181" i="55"/>
  <c r="L183" i="55"/>
  <c r="P183" i="55" s="1"/>
  <c r="AO192" i="55"/>
  <c r="AQ223" i="55"/>
  <c r="AK164" i="55"/>
  <c r="AN164" i="55" s="1"/>
  <c r="AK167" i="55"/>
  <c r="AN167" i="55" s="1"/>
  <c r="Y170" i="55"/>
  <c r="AB171" i="55" s="1"/>
  <c r="AK178" i="55"/>
  <c r="AP176" i="55"/>
  <c r="S181" i="55"/>
  <c r="AE182" i="55"/>
  <c r="AQ189" i="55" s="1"/>
  <c r="BS189" i="55"/>
  <c r="AE190" i="55"/>
  <c r="AC190" i="55" s="1"/>
  <c r="L197" i="55"/>
  <c r="P197" i="55" s="1"/>
  <c r="L194" i="55"/>
  <c r="P176" i="55"/>
  <c r="P177" i="55"/>
  <c r="L180" i="55"/>
  <c r="P180" i="55" s="1"/>
  <c r="AP187" i="55"/>
  <c r="AP194" i="55"/>
  <c r="AO201" i="55"/>
  <c r="Y153" i="55"/>
  <c r="L154" i="55"/>
  <c r="Y152" i="55"/>
  <c r="L153" i="55"/>
  <c r="P153" i="55" s="1"/>
  <c r="L189" i="55"/>
  <c r="S191" i="55"/>
  <c r="S192" i="55"/>
  <c r="AN214" i="55"/>
  <c r="AK172" i="55"/>
  <c r="AN172" i="55" s="1"/>
  <c r="AK179" i="55"/>
  <c r="AP202" i="55"/>
  <c r="AQ221" i="55"/>
  <c r="AP179" i="55"/>
  <c r="AE207" i="55"/>
  <c r="AE206" i="55"/>
  <c r="AJ210" i="55" s="1"/>
  <c r="L173" i="55"/>
  <c r="P173" i="55" s="1"/>
  <c r="S177" i="55"/>
  <c r="X182" i="55" s="1"/>
  <c r="S178" i="55"/>
  <c r="AP183" i="55"/>
  <c r="AE187" i="55"/>
  <c r="AQ194" i="55" s="1"/>
  <c r="AE191" i="55"/>
  <c r="AC191" i="55" s="1"/>
  <c r="AE192" i="55"/>
  <c r="AJ195" i="55" s="1"/>
  <c r="AN201" i="55"/>
  <c r="S197" i="55"/>
  <c r="AE201" i="55"/>
  <c r="AC201" i="55" s="1"/>
  <c r="AE202" i="55"/>
  <c r="F228" i="55"/>
  <c r="L160" i="55"/>
  <c r="P160" i="55" s="1"/>
  <c r="Y169" i="55"/>
  <c r="X176" i="55"/>
  <c r="Y183" i="55"/>
  <c r="Y184" i="55"/>
  <c r="AB184" i="55" s="1"/>
  <c r="AE181" i="55"/>
  <c r="Y189" i="55"/>
  <c r="S196" i="55"/>
  <c r="Y176" i="55"/>
  <c r="AB176" i="55" s="1"/>
  <c r="Y177" i="55"/>
  <c r="AK186" i="55"/>
  <c r="AN186" i="55" s="1"/>
  <c r="L188" i="55"/>
  <c r="S186" i="55"/>
  <c r="AP193" i="55" s="1"/>
  <c r="AK187" i="55"/>
  <c r="AN188" i="55" s="1"/>
  <c r="AQ198" i="55"/>
  <c r="AK207" i="55"/>
  <c r="L202" i="55"/>
  <c r="P203" i="55" s="1"/>
  <c r="Y203" i="55"/>
  <c r="AO204" i="55"/>
  <c r="AQ205" i="55"/>
  <c r="AB216" i="55"/>
  <c r="AE225" i="55"/>
  <c r="AE224" i="55"/>
  <c r="R21" i="36"/>
  <c r="Q21" i="36"/>
  <c r="R22" i="36"/>
  <c r="AK194" i="55"/>
  <c r="AN194" i="55" s="1"/>
  <c r="AB205" i="55"/>
  <c r="P210" i="55"/>
  <c r="AP227" i="55"/>
  <c r="AC183" i="55"/>
  <c r="S188" i="55"/>
  <c r="AP195" i="55" s="1"/>
  <c r="L192" i="55"/>
  <c r="P192" i="55" s="1"/>
  <c r="AK198" i="55"/>
  <c r="AN198" i="55" s="1"/>
  <c r="L201" i="55"/>
  <c r="S198" i="55"/>
  <c r="Q198" i="55" s="1"/>
  <c r="S199" i="55"/>
  <c r="Q199" i="55" s="1"/>
  <c r="D199" i="55" s="1"/>
  <c r="AJ209" i="55"/>
  <c r="P212" i="55"/>
  <c r="AQ226" i="55"/>
  <c r="Y194" i="55"/>
  <c r="Y200" i="55"/>
  <c r="AN229" i="55"/>
  <c r="H6" i="36"/>
  <c r="J8" i="36" s="1"/>
  <c r="K5" i="36"/>
  <c r="H62" i="36" s="1"/>
  <c r="P220" i="55"/>
  <c r="AO231" i="55"/>
  <c r="AK189" i="55"/>
  <c r="AN189" i="55" s="1"/>
  <c r="AK192" i="55"/>
  <c r="AN192" i="55" s="1"/>
  <c r="AK195" i="55"/>
  <c r="AE228" i="55"/>
  <c r="AC228" i="55" s="1"/>
  <c r="AE229" i="55"/>
  <c r="Y188" i="55"/>
  <c r="AB188" i="55" s="1"/>
  <c r="AK199" i="55"/>
  <c r="AE196" i="55"/>
  <c r="AE200" i="55"/>
  <c r="AC200" i="55" s="1"/>
  <c r="L207" i="55"/>
  <c r="S215" i="55"/>
  <c r="S214" i="55"/>
  <c r="F235" i="55"/>
  <c r="AO235" i="55" s="1"/>
  <c r="AE197" i="55"/>
  <c r="AC197" i="55" s="1"/>
  <c r="AK206" i="55"/>
  <c r="P211" i="55"/>
  <c r="AO232" i="55"/>
  <c r="Y192" i="55"/>
  <c r="AB192" i="55" s="1"/>
  <c r="L193" i="55"/>
  <c r="AK203" i="55"/>
  <c r="AN203" i="55" s="1"/>
  <c r="AC199" i="55"/>
  <c r="AC202" i="55"/>
  <c r="Q202" i="55" s="1"/>
  <c r="D202" i="55" s="1"/>
  <c r="AO203" i="55"/>
  <c r="L221" i="55"/>
  <c r="P221" i="55" s="1"/>
  <c r="AK182" i="55"/>
  <c r="AN182" i="55" s="1"/>
  <c r="S184" i="55"/>
  <c r="AK196" i="55"/>
  <c r="AN197" i="55" s="1"/>
  <c r="AO197" i="55"/>
  <c r="AC204" i="55"/>
  <c r="AO195" i="55"/>
  <c r="AK205" i="55"/>
  <c r="AK204" i="55"/>
  <c r="AN210" i="55"/>
  <c r="AO219" i="55"/>
  <c r="P228" i="55"/>
  <c r="AO206" i="55"/>
  <c r="S201" i="55"/>
  <c r="Q201" i="55" s="1"/>
  <c r="D201" i="55" s="1"/>
  <c r="S208" i="55"/>
  <c r="AO208" i="55"/>
  <c r="L225" i="55"/>
  <c r="P225" i="55" s="1"/>
  <c r="L224" i="55"/>
  <c r="P224" i="55" s="1"/>
  <c r="AP221" i="55"/>
  <c r="S223" i="55"/>
  <c r="AO224" i="55"/>
  <c r="Y201" i="55"/>
  <c r="L204" i="55"/>
  <c r="P204" i="55" s="1"/>
  <c r="L205" i="55"/>
  <c r="L200" i="55"/>
  <c r="Y206" i="55"/>
  <c r="AB206" i="55" s="1"/>
  <c r="Y207" i="55"/>
  <c r="AB208" i="55" s="1"/>
  <c r="AP204" i="55"/>
  <c r="L206" i="55"/>
  <c r="S207" i="55"/>
  <c r="S222" i="55"/>
  <c r="S189" i="55"/>
  <c r="AO196" i="55"/>
  <c r="F202" i="55"/>
  <c r="K207" i="55" s="1"/>
  <c r="X209" i="55"/>
  <c r="F210" i="55"/>
  <c r="AO217" i="55" s="1"/>
  <c r="AK221" i="55"/>
  <c r="AN222" i="55" s="1"/>
  <c r="AK220" i="55"/>
  <c r="AN220" i="55" s="1"/>
  <c r="AP224" i="55"/>
  <c r="AQ231" i="55"/>
  <c r="Y195" i="55"/>
  <c r="L208" i="55"/>
  <c r="P209" i="55" s="1"/>
  <c r="AP209" i="55"/>
  <c r="AC219" i="55"/>
  <c r="AE220" i="55"/>
  <c r="AC220" i="55" s="1"/>
  <c r="AB221" i="55"/>
  <c r="AB227" i="55"/>
  <c r="AC210" i="55"/>
  <c r="AQ211" i="55"/>
  <c r="AK212" i="55"/>
  <c r="AN212" i="55" s="1"/>
  <c r="F213" i="55"/>
  <c r="L218" i="55"/>
  <c r="AK223" i="55"/>
  <c r="AN223" i="55" s="1"/>
  <c r="AK234" i="55"/>
  <c r="AN235" i="55" s="1"/>
  <c r="AE234" i="55"/>
  <c r="AQ234" i="55" s="1"/>
  <c r="E17" i="36"/>
  <c r="R29" i="36"/>
  <c r="Q29" i="36"/>
  <c r="R30" i="36"/>
  <c r="AC213" i="55"/>
  <c r="AK215" i="55"/>
  <c r="AN215" i="55" s="1"/>
  <c r="AQ217" i="55"/>
  <c r="F220" i="55"/>
  <c r="AO227" i="55" s="1"/>
  <c r="AK226" i="55"/>
  <c r="AC221" i="55"/>
  <c r="S226" i="55"/>
  <c r="AP233" i="55" s="1"/>
  <c r="AE236" i="55"/>
  <c r="AC236" i="55" s="1"/>
  <c r="AQ208" i="55"/>
  <c r="Y222" i="55"/>
  <c r="AB222" i="55" s="1"/>
  <c r="AO223" i="55"/>
  <c r="Y232" i="55"/>
  <c r="AB232" i="55" s="1"/>
  <c r="F229" i="55"/>
  <c r="L235" i="55"/>
  <c r="P235" i="55" s="1"/>
  <c r="AC203" i="55"/>
  <c r="AC205" i="55"/>
  <c r="Y209" i="55"/>
  <c r="AQ209" i="55"/>
  <c r="AK216" i="55"/>
  <c r="AN217" i="55" s="1"/>
  <c r="F221" i="55"/>
  <c r="AE230" i="55"/>
  <c r="F211" i="55"/>
  <c r="S212" i="55"/>
  <c r="L213" i="55"/>
  <c r="P213" i="55" s="1"/>
  <c r="AO215" i="55"/>
  <c r="AQ216" i="55"/>
  <c r="L231" i="55"/>
  <c r="L230" i="55"/>
  <c r="L217" i="55"/>
  <c r="P217" i="55" s="1"/>
  <c r="AC211" i="55"/>
  <c r="S218" i="55"/>
  <c r="AO230" i="55"/>
  <c r="L232" i="55"/>
  <c r="P233" i="55" s="1"/>
  <c r="S235" i="55"/>
  <c r="R27" i="36"/>
  <c r="AK208" i="55"/>
  <c r="F209" i="55"/>
  <c r="BS210" i="55" s="1"/>
  <c r="F214" i="55"/>
  <c r="AC214" i="55"/>
  <c r="Y224" i="55"/>
  <c r="AB225" i="55" s="1"/>
  <c r="F222" i="55"/>
  <c r="AC222" i="55"/>
  <c r="AP228" i="55"/>
  <c r="L229" i="55"/>
  <c r="P229" i="55" s="1"/>
  <c r="F234" i="55"/>
  <c r="AO234" i="55" s="1"/>
  <c r="AQ214" i="55"/>
  <c r="S219" i="55"/>
  <c r="AB235" i="55"/>
  <c r="R25" i="36"/>
  <c r="Q25" i="36"/>
  <c r="R26" i="36"/>
  <c r="S210" i="55"/>
  <c r="Y223" i="55"/>
  <c r="F226" i="55"/>
  <c r="K230" i="55" s="1"/>
  <c r="S232" i="55"/>
  <c r="X233" i="55" s="1"/>
  <c r="F236" i="55"/>
  <c r="Y218" i="55"/>
  <c r="AB218" i="55" s="1"/>
  <c r="Y230" i="55"/>
  <c r="Y229" i="55"/>
  <c r="AK225" i="55"/>
  <c r="AN225" i="55" s="1"/>
  <c r="AC227" i="55"/>
  <c r="Y214" i="55"/>
  <c r="AB214" i="55" s="1"/>
  <c r="S213" i="55"/>
  <c r="L214" i="55"/>
  <c r="P215" i="55" s="1"/>
  <c r="L222" i="55"/>
  <c r="AC223" i="55"/>
  <c r="AK232" i="55"/>
  <c r="AK230" i="55"/>
  <c r="AN230" i="55" s="1"/>
  <c r="AK231" i="55"/>
  <c r="AK233" i="55"/>
  <c r="AE235" i="55"/>
  <c r="R28" i="36"/>
  <c r="S225" i="55"/>
  <c r="Y228" i="55"/>
  <c r="AB228" i="55" s="1"/>
  <c r="AP231" i="55"/>
  <c r="S234" i="55"/>
  <c r="AP234" i="55" s="1"/>
  <c r="AE212" i="55"/>
  <c r="AJ215" i="55" s="1"/>
  <c r="AB236" i="55"/>
  <c r="R23" i="36"/>
  <c r="AK218" i="55"/>
  <c r="AN218" i="55" s="1"/>
  <c r="AE215" i="55"/>
  <c r="F218" i="55"/>
  <c r="AE218" i="55"/>
  <c r="AC232" i="55"/>
  <c r="AQ233" i="55"/>
  <c r="S236" i="55"/>
  <c r="N24" i="36"/>
  <c r="N28" i="36"/>
  <c r="N32" i="36"/>
  <c r="BO29" i="53" l="1"/>
  <c r="DK29" i="53"/>
  <c r="HR30" i="53"/>
  <c r="DH29" i="53"/>
  <c r="BY36" i="53"/>
  <c r="DN29" i="53"/>
  <c r="GW38" i="53"/>
  <c r="DM29" i="53"/>
  <c r="DL29" i="53"/>
  <c r="EX33" i="53"/>
  <c r="AV29" i="53"/>
  <c r="AC38" i="53"/>
  <c r="FY31" i="53"/>
  <c r="CR30" i="53"/>
  <c r="CR42" i="53" s="1"/>
  <c r="HR29" i="53"/>
  <c r="HR42" i="53" s="1"/>
  <c r="EK38" i="53"/>
  <c r="BY38" i="53"/>
  <c r="FX31" i="53"/>
  <c r="AE34" i="53"/>
  <c r="CQ33" i="53"/>
  <c r="U29" i="53"/>
  <c r="DS31" i="53"/>
  <c r="BQ29" i="53"/>
  <c r="T29" i="53"/>
  <c r="AL31" i="53"/>
  <c r="BB32" i="53"/>
  <c r="HM32" i="53"/>
  <c r="HM38" i="53"/>
  <c r="FA37" i="53"/>
  <c r="CO37" i="53"/>
  <c r="BX37" i="53"/>
  <c r="BC34" i="53"/>
  <c r="FI31" i="53"/>
  <c r="HE29" i="53"/>
  <c r="HC29" i="53"/>
  <c r="FR33" i="53"/>
  <c r="FQ37" i="53"/>
  <c r="P30" i="53"/>
  <c r="CQ30" i="53"/>
  <c r="BS32" i="53"/>
  <c r="GJ30" i="53"/>
  <c r="BF35" i="53"/>
  <c r="EN30" i="53"/>
  <c r="BN29" i="53"/>
  <c r="EJ31" i="53"/>
  <c r="FT29" i="53"/>
  <c r="FH31" i="53"/>
  <c r="HD29" i="53"/>
  <c r="FA38" i="53"/>
  <c r="CO38" i="53"/>
  <c r="AC35" i="53"/>
  <c r="EI38" i="53"/>
  <c r="BR29" i="53"/>
  <c r="DX29" i="53"/>
  <c r="V29" i="53"/>
  <c r="GZ31" i="53"/>
  <c r="X29" i="53"/>
  <c r="M37" i="53"/>
  <c r="P33" i="53"/>
  <c r="GG37" i="53"/>
  <c r="EK35" i="53"/>
  <c r="M36" i="53"/>
  <c r="BP29" i="53"/>
  <c r="DH30" i="53"/>
  <c r="DH42" i="53" s="1"/>
  <c r="DB31" i="53"/>
  <c r="CB29" i="53"/>
  <c r="GG36" i="53"/>
  <c r="CB30" i="53"/>
  <c r="ES32" i="53"/>
  <c r="HQ29" i="53"/>
  <c r="CK31" i="53"/>
  <c r="BL29" i="53"/>
  <c r="AH33" i="53"/>
  <c r="BY29" i="53"/>
  <c r="DD36" i="53"/>
  <c r="EY31" i="53"/>
  <c r="FO35" i="53"/>
  <c r="AU35" i="53"/>
  <c r="BM29" i="53"/>
  <c r="AC34" i="53"/>
  <c r="HO29" i="53"/>
  <c r="EC32" i="53"/>
  <c r="HF29" i="53"/>
  <c r="HP29" i="53"/>
  <c r="BA29" i="53"/>
  <c r="DB32" i="53"/>
  <c r="CJ32" i="53"/>
  <c r="EN29" i="53"/>
  <c r="FR34" i="53"/>
  <c r="DV30" i="53"/>
  <c r="CO29" i="53"/>
  <c r="BB29" i="53"/>
  <c r="BD33" i="53"/>
  <c r="EK36" i="53"/>
  <c r="BZ34" i="53"/>
  <c r="BV33" i="53"/>
  <c r="GW35" i="53"/>
  <c r="FP33" i="53"/>
  <c r="EZ31" i="53"/>
  <c r="AU29" i="53"/>
  <c r="DT36" i="53"/>
  <c r="AX29" i="53"/>
  <c r="AW29" i="53"/>
  <c r="AH29" i="53"/>
  <c r="R29" i="53"/>
  <c r="AB36" i="53"/>
  <c r="DC38" i="53"/>
  <c r="AF33" i="53"/>
  <c r="DT32" i="53"/>
  <c r="BI38" i="53"/>
  <c r="U31" i="53"/>
  <c r="HM37" i="53"/>
  <c r="HM46" i="53" s="1"/>
  <c r="FQ38" i="53"/>
  <c r="FQ46" i="53" s="1"/>
  <c r="DE37" i="53"/>
  <c r="AS38" i="53"/>
  <c r="FV32" i="53"/>
  <c r="BS31" i="53"/>
  <c r="HL35" i="53"/>
  <c r="FP35" i="53"/>
  <c r="DD38" i="53"/>
  <c r="L38" i="53"/>
  <c r="FO33" i="53"/>
  <c r="CA30" i="53"/>
  <c r="L33" i="53"/>
  <c r="DN33" i="53"/>
  <c r="BA34" i="53"/>
  <c r="DU38" i="53"/>
  <c r="CJ31" i="53"/>
  <c r="CJ43" i="53" s="1"/>
  <c r="GI33" i="53"/>
  <c r="J34" i="53"/>
  <c r="FQ36" i="53"/>
  <c r="DE36" i="53"/>
  <c r="AS37" i="53"/>
  <c r="CT34" i="53"/>
  <c r="FC32" i="53"/>
  <c r="HL34" i="53"/>
  <c r="AS29" i="53"/>
  <c r="GQ32" i="53"/>
  <c r="FP36" i="53"/>
  <c r="HD33" i="53"/>
  <c r="HM35" i="53"/>
  <c r="FQ35" i="53"/>
  <c r="AS36" i="53"/>
  <c r="AU30" i="53"/>
  <c r="GW30" i="53"/>
  <c r="AY29" i="53"/>
  <c r="P29" i="53"/>
  <c r="P42" i="53" s="1"/>
  <c r="ES34" i="53"/>
  <c r="HL36" i="53"/>
  <c r="FQ33" i="53"/>
  <c r="AB30" i="53"/>
  <c r="AJ32" i="53"/>
  <c r="EI37" i="53"/>
  <c r="EI46" i="53" s="1"/>
  <c r="BW38" i="53"/>
  <c r="HM36" i="53"/>
  <c r="BB31" i="53"/>
  <c r="GY29" i="53"/>
  <c r="FP34" i="53"/>
  <c r="L37" i="53"/>
  <c r="DQ31" i="53"/>
  <c r="FQ34" i="53"/>
  <c r="HM30" i="53"/>
  <c r="EK31" i="53"/>
  <c r="GZ30" i="53"/>
  <c r="GG30" i="53"/>
  <c r="CN29" i="53"/>
  <c r="DF34" i="53"/>
  <c r="GT38" i="53"/>
  <c r="CW36" i="53"/>
  <c r="AS30" i="53"/>
  <c r="GZ29" i="53"/>
  <c r="DE38" i="53"/>
  <c r="GJ29" i="53"/>
  <c r="FP30" i="53"/>
  <c r="AR29" i="53"/>
  <c r="CZ35" i="53"/>
  <c r="FY38" i="53"/>
  <c r="FA36" i="53"/>
  <c r="AC37" i="53"/>
  <c r="HC33" i="53"/>
  <c r="BR32" i="53"/>
  <c r="EM29" i="53"/>
  <c r="GV35" i="53"/>
  <c r="EZ38" i="53"/>
  <c r="BX36" i="53"/>
  <c r="HI32" i="53"/>
  <c r="HM29" i="53"/>
  <c r="EI36" i="53"/>
  <c r="BU34" i="53"/>
  <c r="FA30" i="53"/>
  <c r="GD36" i="53"/>
  <c r="BE36" i="53"/>
  <c r="CW31" i="53"/>
  <c r="AQ30" i="53"/>
  <c r="BC36" i="53"/>
  <c r="DN38" i="53"/>
  <c r="U32" i="53"/>
  <c r="CW30" i="53"/>
  <c r="FA29" i="53"/>
  <c r="EZ34" i="53"/>
  <c r="AZ33" i="53"/>
  <c r="EL34" i="53"/>
  <c r="EG38" i="53"/>
  <c r="AN35" i="53"/>
  <c r="EE33" i="53"/>
  <c r="GW37" i="53"/>
  <c r="GW46" i="53" s="1"/>
  <c r="CO36" i="53"/>
  <c r="FT30" i="53"/>
  <c r="DT35" i="53"/>
  <c r="DT45" i="53" s="1"/>
  <c r="DJ33" i="53"/>
  <c r="GI31" i="53"/>
  <c r="FD29" i="53"/>
  <c r="GW36" i="53"/>
  <c r="FA35" i="53"/>
  <c r="CO35" i="53"/>
  <c r="AC36" i="53"/>
  <c r="GJ33" i="53"/>
  <c r="AZ32" i="53"/>
  <c r="FD30" i="53"/>
  <c r="DW29" i="53"/>
  <c r="GV34" i="53"/>
  <c r="EJ37" i="53"/>
  <c r="BX38" i="53"/>
  <c r="BX46" i="53" s="1"/>
  <c r="GW29" i="53"/>
  <c r="EI35" i="53"/>
  <c r="EK30" i="53"/>
  <c r="GD37" i="53"/>
  <c r="HF33" i="53"/>
  <c r="GV38" i="53"/>
  <c r="R32" i="53"/>
  <c r="DG29" i="53"/>
  <c r="EJ36" i="53"/>
  <c r="GG29" i="53"/>
  <c r="BW33" i="53"/>
  <c r="FA31" i="53"/>
  <c r="EK37" i="53"/>
  <c r="BY37" i="53"/>
  <c r="BY46" i="53" s="1"/>
  <c r="M38" i="53"/>
  <c r="HP31" i="53"/>
  <c r="DX30" i="53"/>
  <c r="CY34" i="53"/>
  <c r="HI31" i="53"/>
  <c r="BA33" i="53"/>
  <c r="DS33" i="53"/>
  <c r="EZ29" i="53"/>
  <c r="CN30" i="53"/>
  <c r="O32" i="53"/>
  <c r="GV30" i="53"/>
  <c r="EF38" i="53"/>
  <c r="DC33" i="53"/>
  <c r="CK29" i="53"/>
  <c r="FY32" i="53"/>
  <c r="BP33" i="53"/>
  <c r="DT30" i="53"/>
  <c r="AM36" i="53"/>
  <c r="BK32" i="53"/>
  <c r="BR35" i="53"/>
  <c r="HM34" i="53"/>
  <c r="BI31" i="53"/>
  <c r="EB32" i="53"/>
  <c r="CX30" i="53"/>
  <c r="BC33" i="53"/>
  <c r="DS34" i="53"/>
  <c r="GG35" i="53"/>
  <c r="DU37" i="53"/>
  <c r="BI37" i="53"/>
  <c r="EI31" i="53"/>
  <c r="BL30" i="53"/>
  <c r="BL42" i="53" s="1"/>
  <c r="GF38" i="53"/>
  <c r="DT34" i="53"/>
  <c r="EM30" i="53"/>
  <c r="HK32" i="53"/>
  <c r="AR30" i="53"/>
  <c r="GR32" i="53"/>
  <c r="FD32" i="53"/>
  <c r="BT31" i="53"/>
  <c r="GG32" i="53"/>
  <c r="DU36" i="53"/>
  <c r="BI36" i="53"/>
  <c r="AV30" i="53"/>
  <c r="AV42" i="53" s="1"/>
  <c r="HO31" i="53"/>
  <c r="DW30" i="53"/>
  <c r="GC36" i="53"/>
  <c r="FX34" i="53"/>
  <c r="EJ29" i="53"/>
  <c r="AR36" i="53"/>
  <c r="BX34" i="53"/>
  <c r="BC31" i="53"/>
  <c r="AF29" i="53"/>
  <c r="GG38" i="53"/>
  <c r="DU35" i="53"/>
  <c r="BI35" i="53"/>
  <c r="AF30" i="53"/>
  <c r="DG30" i="53"/>
  <c r="BB34" i="53"/>
  <c r="GJ34" i="53"/>
  <c r="GS30" i="53"/>
  <c r="BX31" i="53"/>
  <c r="HR37" i="53"/>
  <c r="HB29" i="53"/>
  <c r="BC29" i="53"/>
  <c r="AZ29" i="53"/>
  <c r="HG29" i="53"/>
  <c r="FK31" i="53"/>
  <c r="CH33" i="53"/>
  <c r="AL33" i="53"/>
  <c r="CT29" i="53"/>
  <c r="GJ31" i="53"/>
  <c r="HN34" i="53"/>
  <c r="AK32" i="53"/>
  <c r="DI29" i="53"/>
  <c r="FZ31" i="53"/>
  <c r="ED32" i="53"/>
  <c r="DO29" i="53"/>
  <c r="BS29" i="53"/>
  <c r="W29" i="53"/>
  <c r="ET32" i="53"/>
  <c r="GA31" i="53"/>
  <c r="EE32" i="53"/>
  <c r="CI33" i="53"/>
  <c r="FJ31" i="53"/>
  <c r="EU32" i="53"/>
  <c r="Q200" i="55"/>
  <c r="D200" i="55" s="1"/>
  <c r="AP200" i="55"/>
  <c r="AO188" i="55"/>
  <c r="BS187" i="55"/>
  <c r="BS194" i="55"/>
  <c r="BS199" i="55"/>
  <c r="AO189" i="55"/>
  <c r="BS188" i="55"/>
  <c r="BS195" i="55"/>
  <c r="BS186" i="55"/>
  <c r="K194" i="55"/>
  <c r="BS197" i="55"/>
  <c r="AO179" i="55"/>
  <c r="BS185" i="55"/>
  <c r="AO185" i="55"/>
  <c r="BS184" i="55"/>
  <c r="BS183" i="55"/>
  <c r="BS193" i="55"/>
  <c r="BS191" i="55"/>
  <c r="BS196" i="55"/>
  <c r="BS198" i="55"/>
  <c r="BS182" i="55"/>
  <c r="BS176" i="55"/>
  <c r="BS179" i="55"/>
  <c r="BS181" i="55"/>
  <c r="BS178" i="55"/>
  <c r="BS180" i="55"/>
  <c r="BS177" i="55"/>
  <c r="BS192" i="55"/>
  <c r="BS190" i="55"/>
  <c r="BS201" i="55"/>
  <c r="BS200" i="55"/>
  <c r="AA119" i="54"/>
  <c r="AA104" i="54"/>
  <c r="AA103" i="54"/>
  <c r="AA55" i="54"/>
  <c r="AA101" i="54"/>
  <c r="AA148" i="54"/>
  <c r="AA153" i="54"/>
  <c r="AA152" i="54"/>
  <c r="AA150" i="54"/>
  <c r="AA117" i="54"/>
  <c r="AA149" i="54"/>
  <c r="AA102" i="54"/>
  <c r="AA132" i="54"/>
  <c r="AA151" i="54"/>
  <c r="AA100" i="54"/>
  <c r="AA74" i="54"/>
  <c r="AA23" i="54"/>
  <c r="AA38" i="54"/>
  <c r="AA73" i="54"/>
  <c r="AA65" i="54"/>
  <c r="AA27" i="54"/>
  <c r="AA130" i="54"/>
  <c r="AA70" i="54"/>
  <c r="AA133" i="54"/>
  <c r="AA68" i="54"/>
  <c r="AA18" i="54"/>
  <c r="AA106" i="54"/>
  <c r="AA32" i="54"/>
  <c r="AA72" i="54"/>
  <c r="AA71" i="54"/>
  <c r="AA88" i="54"/>
  <c r="AA34" i="54"/>
  <c r="AA62" i="54"/>
  <c r="AA21" i="54"/>
  <c r="AA166" i="54"/>
  <c r="AA64" i="54"/>
  <c r="AA19" i="54"/>
  <c r="AA128" i="54"/>
  <c r="AA25" i="54"/>
  <c r="AA60" i="54"/>
  <c r="AA49" i="54"/>
  <c r="AA160" i="54"/>
  <c r="AA162" i="54"/>
  <c r="AJ204" i="55"/>
  <c r="AJ205" i="55"/>
  <c r="E6" i="55"/>
  <c r="D7" i="55" s="1"/>
  <c r="AN83" i="55"/>
  <c r="AN115" i="55"/>
  <c r="AN38" i="55"/>
  <c r="AN122" i="55"/>
  <c r="AN142" i="55"/>
  <c r="AN39" i="55"/>
  <c r="AN205" i="55"/>
  <c r="AN64" i="55"/>
  <c r="AN129" i="55"/>
  <c r="AN158" i="55"/>
  <c r="AN154" i="55"/>
  <c r="AN77" i="55"/>
  <c r="AN137" i="55"/>
  <c r="AN21" i="55"/>
  <c r="AN88" i="55"/>
  <c r="AN85" i="55"/>
  <c r="AN29" i="55"/>
  <c r="AB150" i="55"/>
  <c r="AB102" i="55"/>
  <c r="AB46" i="55"/>
  <c r="AB47" i="55"/>
  <c r="AB104" i="55"/>
  <c r="AB61" i="55"/>
  <c r="AB203" i="55"/>
  <c r="AB26" i="55"/>
  <c r="AB97" i="55"/>
  <c r="AB140" i="55"/>
  <c r="AB100" i="55"/>
  <c r="AB118" i="55"/>
  <c r="AB131" i="55"/>
  <c r="AB135" i="55"/>
  <c r="AB76" i="55"/>
  <c r="AB169" i="55"/>
  <c r="AB99" i="55"/>
  <c r="AB194" i="55"/>
  <c r="AB112" i="55"/>
  <c r="AB62" i="55"/>
  <c r="AB67" i="55"/>
  <c r="AB195" i="55"/>
  <c r="P200" i="55"/>
  <c r="P90" i="55"/>
  <c r="P66" i="55"/>
  <c r="P159" i="55"/>
  <c r="P81" i="55"/>
  <c r="P150" i="55"/>
  <c r="P95" i="55"/>
  <c r="P54" i="55"/>
  <c r="P151" i="55"/>
  <c r="P168" i="55"/>
  <c r="P135" i="55"/>
  <c r="P70" i="55"/>
  <c r="P164" i="55"/>
  <c r="P170" i="55"/>
  <c r="P80" i="55"/>
  <c r="P155" i="55"/>
  <c r="P83" i="55"/>
  <c r="AN224" i="55"/>
  <c r="AB152" i="55"/>
  <c r="AN116" i="55"/>
  <c r="AN62" i="55"/>
  <c r="AB21" i="55"/>
  <c r="AC182" i="55"/>
  <c r="AP217" i="55"/>
  <c r="P198" i="55"/>
  <c r="AB63" i="55"/>
  <c r="P25" i="55"/>
  <c r="X210" i="55"/>
  <c r="AN207" i="55"/>
  <c r="AB114" i="55"/>
  <c r="AN232" i="55"/>
  <c r="AC212" i="55"/>
  <c r="P222" i="55"/>
  <c r="X208" i="55"/>
  <c r="AN199" i="55"/>
  <c r="P13" i="55"/>
  <c r="P76" i="55"/>
  <c r="X235" i="55"/>
  <c r="AB223" i="55"/>
  <c r="AJ211" i="55"/>
  <c r="P193" i="55"/>
  <c r="X206" i="55"/>
  <c r="AJ185" i="55"/>
  <c r="AN179" i="55"/>
  <c r="P104" i="55"/>
  <c r="AB74" i="55"/>
  <c r="AN53" i="55"/>
  <c r="P16" i="55"/>
  <c r="AB233" i="55"/>
  <c r="X215" i="55"/>
  <c r="AN219" i="55"/>
  <c r="P132" i="55"/>
  <c r="AB78" i="55"/>
  <c r="AJ222" i="55"/>
  <c r="AQ236" i="55"/>
  <c r="AC234" i="55"/>
  <c r="AN176" i="55"/>
  <c r="P118" i="55"/>
  <c r="P96" i="55"/>
  <c r="AB52" i="55"/>
  <c r="AJ233" i="55"/>
  <c r="AJ228" i="55"/>
  <c r="AB105" i="55"/>
  <c r="AB234" i="55"/>
  <c r="AQ204" i="55"/>
  <c r="P142" i="55"/>
  <c r="AB88" i="55"/>
  <c r="AN108" i="55"/>
  <c r="P24" i="55"/>
  <c r="P18" i="55"/>
  <c r="P171" i="55"/>
  <c r="AJ219" i="55"/>
  <c r="P223" i="55"/>
  <c r="X199" i="55"/>
  <c r="AJ227" i="55"/>
  <c r="AB183" i="55"/>
  <c r="AN178" i="55"/>
  <c r="AB116" i="55"/>
  <c r="AB94" i="55"/>
  <c r="P68" i="55"/>
  <c r="AB70" i="55"/>
  <c r="AB30" i="55"/>
  <c r="AN69" i="55"/>
  <c r="P14" i="55"/>
  <c r="K191" i="55"/>
  <c r="AN143" i="55"/>
  <c r="P120" i="55"/>
  <c r="AB130" i="55"/>
  <c r="P44" i="55"/>
  <c r="P63" i="55"/>
  <c r="P179" i="55"/>
  <c r="AB123" i="55"/>
  <c r="AB96" i="55"/>
  <c r="P29" i="55"/>
  <c r="AB92" i="55"/>
  <c r="P140" i="55"/>
  <c r="AB160" i="55"/>
  <c r="AN110" i="55"/>
  <c r="AB59" i="55"/>
  <c r="K229" i="55"/>
  <c r="BS233" i="55"/>
  <c r="X223" i="55"/>
  <c r="P236" i="55"/>
  <c r="AO233" i="55"/>
  <c r="K210" i="55"/>
  <c r="X180" i="55"/>
  <c r="P133" i="55"/>
  <c r="P102" i="55"/>
  <c r="AB125" i="55"/>
  <c r="AN55" i="55"/>
  <c r="AN44" i="55"/>
  <c r="P38" i="55"/>
  <c r="AN34" i="55"/>
  <c r="P48" i="55"/>
  <c r="AQ227" i="55"/>
  <c r="BS236" i="55"/>
  <c r="AB177" i="55"/>
  <c r="AJ225" i="55"/>
  <c r="P194" i="55"/>
  <c r="K196" i="55"/>
  <c r="P136" i="55"/>
  <c r="AN124" i="55"/>
  <c r="AN105" i="55"/>
  <c r="AB50" i="55"/>
  <c r="AB181" i="55"/>
  <c r="P50" i="55"/>
  <c r="AQ232" i="55"/>
  <c r="K195" i="55"/>
  <c r="AC206" i="55"/>
  <c r="AB162" i="55"/>
  <c r="AN94" i="55"/>
  <c r="P87" i="55"/>
  <c r="P60" i="55"/>
  <c r="P231" i="55"/>
  <c r="X189" i="55"/>
  <c r="AB193" i="55"/>
  <c r="P181" i="55"/>
  <c r="AN153" i="55"/>
  <c r="AN111" i="55"/>
  <c r="AN175" i="55"/>
  <c r="P97" i="55"/>
  <c r="AB107" i="55"/>
  <c r="P35" i="55"/>
  <c r="AN184" i="55"/>
  <c r="AB139" i="55"/>
  <c r="AN99" i="55"/>
  <c r="AN100" i="55"/>
  <c r="AN130" i="55"/>
  <c r="AB198" i="55"/>
  <c r="P57" i="55"/>
  <c r="AB199" i="55"/>
  <c r="P146" i="55"/>
  <c r="AB128" i="55"/>
  <c r="AN92" i="55"/>
  <c r="AB49" i="55"/>
  <c r="P20" i="55"/>
  <c r="AB83" i="55"/>
  <c r="AB84" i="55"/>
  <c r="P78" i="55"/>
  <c r="AP203" i="55"/>
  <c r="AB189" i="55"/>
  <c r="BS225" i="55"/>
  <c r="AQ213" i="55"/>
  <c r="AB153" i="55"/>
  <c r="AB145" i="55"/>
  <c r="P122" i="55"/>
  <c r="AN146" i="55"/>
  <c r="P110" i="55"/>
  <c r="AB64" i="55"/>
  <c r="AB68" i="55"/>
  <c r="AB212" i="55"/>
  <c r="P77" i="55"/>
  <c r="AN27" i="55"/>
  <c r="AN80" i="55"/>
  <c r="K222" i="55"/>
  <c r="AN195" i="55"/>
  <c r="P232" i="55"/>
  <c r="AB110" i="55"/>
  <c r="AN123" i="55"/>
  <c r="AB180" i="55"/>
  <c r="P73" i="55"/>
  <c r="AB16" i="55"/>
  <c r="AB220" i="55"/>
  <c r="AB166" i="55"/>
  <c r="P189" i="55"/>
  <c r="P205" i="55"/>
  <c r="K201" i="55"/>
  <c r="K198" i="55"/>
  <c r="AO205" i="55"/>
  <c r="K200" i="55"/>
  <c r="X219" i="55"/>
  <c r="AP213" i="55"/>
  <c r="AP220" i="55"/>
  <c r="BS231" i="55"/>
  <c r="X211" i="55"/>
  <c r="AQ196" i="55"/>
  <c r="AJ202" i="55"/>
  <c r="AC196" i="55"/>
  <c r="AB200" i="55"/>
  <c r="AQ225" i="55"/>
  <c r="AJ231" i="55"/>
  <c r="AC225" i="55"/>
  <c r="AP197" i="55"/>
  <c r="X203" i="55"/>
  <c r="P184" i="55"/>
  <c r="K184" i="55"/>
  <c r="AO178" i="55"/>
  <c r="P161" i="55"/>
  <c r="P152" i="55"/>
  <c r="P116" i="55"/>
  <c r="P115" i="55"/>
  <c r="AN177" i="55"/>
  <c r="P103" i="55"/>
  <c r="P105" i="55"/>
  <c r="AB127" i="55"/>
  <c r="AN138" i="55"/>
  <c r="AN47" i="55"/>
  <c r="AB89" i="55"/>
  <c r="P26" i="55"/>
  <c r="EV34" i="53"/>
  <c r="M35" i="53"/>
  <c r="J35" i="53"/>
  <c r="L35" i="53"/>
  <c r="K35" i="53"/>
  <c r="GF34" i="53"/>
  <c r="BV34" i="53"/>
  <c r="BP32" i="53"/>
  <c r="FC30" i="53"/>
  <c r="DV29" i="53"/>
  <c r="DP29" i="53"/>
  <c r="DQ29" i="53"/>
  <c r="DR29" i="53"/>
  <c r="DS29" i="53"/>
  <c r="GE38" i="53"/>
  <c r="DS38" i="53"/>
  <c r="K37" i="53"/>
  <c r="EU33" i="53"/>
  <c r="EG31" i="53"/>
  <c r="BJ30" i="53"/>
  <c r="HJ37" i="53"/>
  <c r="EH38" i="53"/>
  <c r="J37" i="53"/>
  <c r="AE33" i="53"/>
  <c r="AE44" i="53" s="1"/>
  <c r="AC33" i="53"/>
  <c r="P31" i="53"/>
  <c r="GF29" i="53"/>
  <c r="GS37" i="53"/>
  <c r="DQ36" i="53"/>
  <c r="Y38" i="53"/>
  <c r="DD33" i="53"/>
  <c r="EY29" i="53"/>
  <c r="GB35" i="53"/>
  <c r="DP35" i="53"/>
  <c r="BD35" i="53"/>
  <c r="CM34" i="53"/>
  <c r="BL32" i="53"/>
  <c r="EI30" i="53"/>
  <c r="AP29" i="53"/>
  <c r="GA34" i="53"/>
  <c r="DO38" i="53"/>
  <c r="BS37" i="53"/>
  <c r="W36" i="53"/>
  <c r="GV33" i="53"/>
  <c r="ET31" i="53"/>
  <c r="BF30" i="53"/>
  <c r="FZ36" i="53"/>
  <c r="ED38" i="53"/>
  <c r="CX34" i="53"/>
  <c r="CW34" i="53"/>
  <c r="BB36" i="53"/>
  <c r="GH32" i="53"/>
  <c r="HJ30" i="53"/>
  <c r="EV29" i="53"/>
  <c r="GO37" i="53"/>
  <c r="FI32" i="53"/>
  <c r="DM35" i="53"/>
  <c r="BQ37" i="53"/>
  <c r="CJ34" i="53"/>
  <c r="CO31" i="53"/>
  <c r="AN226" i="55"/>
  <c r="P218" i="55"/>
  <c r="P226" i="55"/>
  <c r="K231" i="55"/>
  <c r="BS203" i="55"/>
  <c r="K209" i="55"/>
  <c r="AJ203" i="55"/>
  <c r="AQ197" i="55"/>
  <c r="AP191" i="55"/>
  <c r="X197" i="55"/>
  <c r="AO186" i="55"/>
  <c r="K192" i="55"/>
  <c r="K183" i="55"/>
  <c r="AO177" i="55"/>
  <c r="AO184" i="55"/>
  <c r="P86" i="55"/>
  <c r="P82" i="55"/>
  <c r="AN56" i="55"/>
  <c r="AB24" i="55"/>
  <c r="DR35" i="53"/>
  <c r="AE29" i="53"/>
  <c r="Z29" i="53"/>
  <c r="AA29" i="53"/>
  <c r="AR38" i="53"/>
  <c r="AX34" i="53"/>
  <c r="AH32" i="53"/>
  <c r="DF29" i="53"/>
  <c r="DC29" i="53"/>
  <c r="FO37" i="53"/>
  <c r="DC37" i="53"/>
  <c r="DC46" i="53" s="1"/>
  <c r="K38" i="53"/>
  <c r="DZ33" i="53"/>
  <c r="DP31" i="53"/>
  <c r="HJ38" i="53"/>
  <c r="DR37" i="53"/>
  <c r="DB35" i="53"/>
  <c r="DA35" i="53"/>
  <c r="K33" i="53"/>
  <c r="HN30" i="53"/>
  <c r="FP29" i="53"/>
  <c r="GS36" i="53"/>
  <c r="DA38" i="53"/>
  <c r="Y37" i="53"/>
  <c r="EI29" i="53"/>
  <c r="FL37" i="53"/>
  <c r="CZ38" i="53"/>
  <c r="AN38" i="53"/>
  <c r="BP34" i="53"/>
  <c r="AU32" i="53"/>
  <c r="DS30" i="53"/>
  <c r="J29" i="53"/>
  <c r="FK37" i="53"/>
  <c r="DO37" i="53"/>
  <c r="BS36" i="53"/>
  <c r="W35" i="53"/>
  <c r="GC33" i="53"/>
  <c r="EC31" i="53"/>
  <c r="EC43" i="53" s="1"/>
  <c r="AP30" i="53"/>
  <c r="FZ35" i="53"/>
  <c r="ED37" i="53"/>
  <c r="CX33" i="53"/>
  <c r="FN32" i="53"/>
  <c r="EF29" i="53"/>
  <c r="GO36" i="53"/>
  <c r="ES37" i="53"/>
  <c r="DM33" i="53"/>
  <c r="BQ36" i="53"/>
  <c r="U38" i="53"/>
  <c r="CG29" i="53"/>
  <c r="AC218" i="55"/>
  <c r="AC235" i="55"/>
  <c r="AQ235" i="55"/>
  <c r="AB224" i="55"/>
  <c r="P230" i="55"/>
  <c r="AO220" i="55"/>
  <c r="K226" i="55"/>
  <c r="BS226" i="55"/>
  <c r="P208" i="55"/>
  <c r="AB207" i="55"/>
  <c r="X226" i="55"/>
  <c r="K225" i="55"/>
  <c r="AO225" i="55"/>
  <c r="AN196" i="55"/>
  <c r="K197" i="55"/>
  <c r="AO191" i="55"/>
  <c r="AN187" i="55"/>
  <c r="AO182" i="55"/>
  <c r="K188" i="55"/>
  <c r="AB204" i="55"/>
  <c r="AN190" i="55"/>
  <c r="AB170" i="55"/>
  <c r="AB173" i="55"/>
  <c r="K177" i="55"/>
  <c r="K182" i="55"/>
  <c r="AO176" i="55"/>
  <c r="K180" i="55"/>
  <c r="K178" i="55"/>
  <c r="K176" i="55"/>
  <c r="K179" i="55"/>
  <c r="K181" i="55"/>
  <c r="K199" i="55"/>
  <c r="AO193" i="55"/>
  <c r="P139" i="55"/>
  <c r="AN93" i="55"/>
  <c r="AB117" i="55"/>
  <c r="P134" i="55"/>
  <c r="AB124" i="55"/>
  <c r="AN61" i="55"/>
  <c r="AN52" i="55"/>
  <c r="AB65" i="55"/>
  <c r="P30" i="55"/>
  <c r="AB14" i="55"/>
  <c r="CV34" i="53"/>
  <c r="BE35" i="53"/>
  <c r="O33" i="53"/>
  <c r="DR31" i="53"/>
  <c r="O29" i="53"/>
  <c r="FP37" i="53"/>
  <c r="DT38" i="53"/>
  <c r="AB38" i="53"/>
  <c r="AA34" i="53"/>
  <c r="CP29" i="53"/>
  <c r="FO38" i="53"/>
  <c r="DC36" i="53"/>
  <c r="DB36" i="53"/>
  <c r="DR36" i="53"/>
  <c r="DG33" i="53"/>
  <c r="CY31" i="53"/>
  <c r="GT36" i="53"/>
  <c r="DR38" i="53"/>
  <c r="GS34" i="53"/>
  <c r="HG32" i="53"/>
  <c r="GC38" i="53"/>
  <c r="DA37" i="53"/>
  <c r="Y36" i="53"/>
  <c r="J33" i="53"/>
  <c r="GF30" i="53"/>
  <c r="CM29" i="53"/>
  <c r="FL36" i="53"/>
  <c r="CZ37" i="53"/>
  <c r="AN37" i="53"/>
  <c r="AR34" i="53"/>
  <c r="M32" i="53"/>
  <c r="DC30" i="53"/>
  <c r="HG38" i="53"/>
  <c r="FK36" i="53"/>
  <c r="DO36" i="53"/>
  <c r="BS35" i="53"/>
  <c r="W34" i="53"/>
  <c r="FH33" i="53"/>
  <c r="CT31" i="53"/>
  <c r="Z30" i="53"/>
  <c r="HF38" i="53"/>
  <c r="FZ34" i="53"/>
  <c r="ED36" i="53"/>
  <c r="CH38" i="53"/>
  <c r="BB33" i="53"/>
  <c r="FI34" i="53"/>
  <c r="DJ32" i="53"/>
  <c r="K228" i="55"/>
  <c r="AO222" i="55"/>
  <c r="BS228" i="55"/>
  <c r="AN233" i="55"/>
  <c r="AP210" i="55"/>
  <c r="X216" i="55"/>
  <c r="AJ216" i="55"/>
  <c r="BS208" i="55"/>
  <c r="AO202" i="55"/>
  <c r="K208" i="55"/>
  <c r="BS209" i="55"/>
  <c r="K202" i="55"/>
  <c r="X234" i="55"/>
  <c r="AP186" i="55"/>
  <c r="X192" i="55"/>
  <c r="AJ187" i="55"/>
  <c r="AC181" i="55"/>
  <c r="AQ181" i="55"/>
  <c r="AN200" i="55"/>
  <c r="BS202" i="55"/>
  <c r="AN168" i="55"/>
  <c r="AN165" i="55"/>
  <c r="P162" i="55"/>
  <c r="P182" i="55"/>
  <c r="P149" i="55"/>
  <c r="AN141" i="55"/>
  <c r="AN132" i="55"/>
  <c r="P89" i="55"/>
  <c r="AB137" i="55"/>
  <c r="AN114" i="55"/>
  <c r="AI16" i="55"/>
  <c r="AL15" i="55"/>
  <c r="AM15" i="55" s="1"/>
  <c r="W7" i="55"/>
  <c r="Z6" i="55"/>
  <c r="AA6" i="55" s="1"/>
  <c r="EL32" i="53"/>
  <c r="EF32" i="53"/>
  <c r="EK32" i="53"/>
  <c r="EG32" i="53"/>
  <c r="EH32" i="53"/>
  <c r="EJ32" i="53"/>
  <c r="EI32" i="53"/>
  <c r="EI43" i="53" s="1"/>
  <c r="FT34" i="53"/>
  <c r="HJ32" i="53"/>
  <c r="DA31" i="53"/>
  <c r="HL37" i="53"/>
  <c r="FP38" i="53"/>
  <c r="DD37" i="53"/>
  <c r="AB37" i="53"/>
  <c r="HB33" i="53"/>
  <c r="GX31" i="53"/>
  <c r="BZ29" i="53"/>
  <c r="BU29" i="53"/>
  <c r="BV29" i="53"/>
  <c r="BW29" i="53"/>
  <c r="BT29" i="53"/>
  <c r="FO36" i="53"/>
  <c r="DC35" i="53"/>
  <c r="HI35" i="53"/>
  <c r="BT33" i="53"/>
  <c r="CH31" i="53"/>
  <c r="GT37" i="53"/>
  <c r="DB37" i="53"/>
  <c r="FO34" i="53"/>
  <c r="FO44" i="53" s="1"/>
  <c r="GL32" i="53"/>
  <c r="GC37" i="53"/>
  <c r="DA36" i="53"/>
  <c r="CL36" i="53"/>
  <c r="HF32" i="53"/>
  <c r="AQ29" i="53"/>
  <c r="FL38" i="53"/>
  <c r="CZ36" i="53"/>
  <c r="AN36" i="53"/>
  <c r="U34" i="53"/>
  <c r="HK31" i="53"/>
  <c r="CM30" i="53"/>
  <c r="HG37" i="53"/>
  <c r="FK38" i="53"/>
  <c r="DO35" i="53"/>
  <c r="BS34" i="53"/>
  <c r="BV36" i="53"/>
  <c r="DB33" i="53"/>
  <c r="BL31" i="53"/>
  <c r="J30" i="53"/>
  <c r="HF37" i="53"/>
  <c r="FZ33" i="53"/>
  <c r="ED35" i="53"/>
  <c r="CH37" i="53"/>
  <c r="AL38" i="53"/>
  <c r="EG34" i="53"/>
  <c r="CR32" i="53"/>
  <c r="FM30" i="53"/>
  <c r="GO33" i="53"/>
  <c r="GN33" i="53"/>
  <c r="ES35" i="53"/>
  <c r="CW38" i="53"/>
  <c r="BQ33" i="53"/>
  <c r="U36" i="53"/>
  <c r="R34" i="53"/>
  <c r="BZ32" i="53"/>
  <c r="BY32" i="53"/>
  <c r="EV30" i="53"/>
  <c r="GN35" i="53"/>
  <c r="ER36" i="53"/>
  <c r="DL31" i="53"/>
  <c r="BP31" i="53"/>
  <c r="AQ36" i="53"/>
  <c r="HE30" i="53"/>
  <c r="AQ186" i="55"/>
  <c r="AJ192" i="55"/>
  <c r="AC186" i="55"/>
  <c r="K187" i="55"/>
  <c r="AO181" i="55"/>
  <c r="P158" i="55"/>
  <c r="P42" i="55"/>
  <c r="AN40" i="55"/>
  <c r="BJ29" i="53"/>
  <c r="BE29" i="53"/>
  <c r="BF29" i="53"/>
  <c r="BG29" i="53"/>
  <c r="BD29" i="53"/>
  <c r="BQ31" i="53"/>
  <c r="FQ29" i="53"/>
  <c r="DB38" i="53"/>
  <c r="FS32" i="53"/>
  <c r="FQ30" i="53"/>
  <c r="DT29" i="53"/>
  <c r="CK38" i="53"/>
  <c r="GR34" i="53"/>
  <c r="FR32" i="53"/>
  <c r="EZ30" i="53"/>
  <c r="K29" i="53"/>
  <c r="FL35" i="53"/>
  <c r="GW33" i="53"/>
  <c r="GT31" i="53"/>
  <c r="BW30" i="53"/>
  <c r="HG36" i="53"/>
  <c r="FK35" i="53"/>
  <c r="DO34" i="53"/>
  <c r="BC38" i="53"/>
  <c r="GC35" i="53"/>
  <c r="GC45" i="53" s="1"/>
  <c r="BN33" i="53"/>
  <c r="AU31" i="53"/>
  <c r="AR31" i="53"/>
  <c r="GS29" i="53"/>
  <c r="GS42" i="53" s="1"/>
  <c r="GO29" i="53"/>
  <c r="GP29" i="53"/>
  <c r="HF36" i="53"/>
  <c r="FJ37" i="53"/>
  <c r="ED34" i="53"/>
  <c r="DZ34" i="53"/>
  <c r="EB34" i="53"/>
  <c r="EC34" i="53"/>
  <c r="CH36" i="53"/>
  <c r="AL37" i="53"/>
  <c r="CA32" i="53"/>
  <c r="EW30" i="53"/>
  <c r="GO32" i="53"/>
  <c r="ES33" i="53"/>
  <c r="CW37" i="53"/>
  <c r="BQ32" i="53"/>
  <c r="U35" i="53"/>
  <c r="HM33" i="53"/>
  <c r="HM44" i="53" s="1"/>
  <c r="AR32" i="53"/>
  <c r="EF30" i="53"/>
  <c r="GN32" i="53"/>
  <c r="AP236" i="55"/>
  <c r="AJ218" i="55"/>
  <c r="AQ212" i="55"/>
  <c r="K233" i="55"/>
  <c r="AO214" i="55"/>
  <c r="K220" i="55"/>
  <c r="BS220" i="55"/>
  <c r="AJ235" i="55"/>
  <c r="AQ229" i="55"/>
  <c r="AC229" i="55"/>
  <c r="AQ192" i="55"/>
  <c r="AJ198" i="55"/>
  <c r="AC192" i="55"/>
  <c r="AQ199" i="55"/>
  <c r="AJ200" i="55"/>
  <c r="AN161" i="55"/>
  <c r="AN162" i="55"/>
  <c r="AB185" i="55"/>
  <c r="P143" i="55"/>
  <c r="P144" i="55"/>
  <c r="P119" i="55"/>
  <c r="AB146" i="55"/>
  <c r="AB75" i="55"/>
  <c r="P40" i="55"/>
  <c r="P36" i="55"/>
  <c r="DR34" i="53"/>
  <c r="FP45" i="53"/>
  <c r="EH31" i="53"/>
  <c r="HK37" i="53"/>
  <c r="EY37" i="53"/>
  <c r="CM37" i="53"/>
  <c r="GT34" i="53"/>
  <c r="AH31" i="53"/>
  <c r="CL38" i="53"/>
  <c r="DM34" i="53"/>
  <c r="DP32" i="53"/>
  <c r="DD29" i="53"/>
  <c r="FM37" i="53"/>
  <c r="CK37" i="53"/>
  <c r="FN34" i="53"/>
  <c r="DO32" i="53"/>
  <c r="EJ30" i="53"/>
  <c r="HH38" i="53"/>
  <c r="EV38" i="53"/>
  <c r="CJ38" i="53"/>
  <c r="X38" i="53"/>
  <c r="GD33" i="53"/>
  <c r="EU31" i="53"/>
  <c r="BG30" i="53"/>
  <c r="HG35" i="53"/>
  <c r="FK34" i="53"/>
  <c r="CY38" i="53"/>
  <c r="BC37" i="53"/>
  <c r="CM35" i="53"/>
  <c r="AU33" i="53"/>
  <c r="M31" i="53"/>
  <c r="GC29" i="53"/>
  <c r="HF35" i="53"/>
  <c r="FJ36" i="53"/>
  <c r="ED33" i="53"/>
  <c r="CH35" i="53"/>
  <c r="AL36" i="53"/>
  <c r="CK34" i="53"/>
  <c r="BJ32" i="53"/>
  <c r="BI32" i="53"/>
  <c r="BI43" i="53" s="1"/>
  <c r="BH32" i="53"/>
  <c r="EG30" i="53"/>
  <c r="ES38" i="53"/>
  <c r="BA38" i="53"/>
  <c r="U33" i="53"/>
  <c r="T33" i="53"/>
  <c r="R33" i="53"/>
  <c r="AB229" i="55"/>
  <c r="K215" i="55"/>
  <c r="AO209" i="55"/>
  <c r="BS215" i="55"/>
  <c r="K221" i="55"/>
  <c r="P219" i="55"/>
  <c r="AJ229" i="55"/>
  <c r="BS212" i="55"/>
  <c r="X217" i="55"/>
  <c r="AP211" i="55"/>
  <c r="AN183" i="55"/>
  <c r="AN147" i="55"/>
  <c r="AB113" i="55"/>
  <c r="AN87" i="55"/>
  <c r="P93" i="55"/>
  <c r="R8" i="55"/>
  <c r="CN37" i="53"/>
  <c r="EV33" i="53"/>
  <c r="BK30" i="53"/>
  <c r="HK36" i="53"/>
  <c r="EY36" i="53"/>
  <c r="CM36" i="53"/>
  <c r="HH32" i="53"/>
  <c r="HO30" i="53"/>
  <c r="EK29" i="53"/>
  <c r="EK42" i="53" s="1"/>
  <c r="CL37" i="53"/>
  <c r="CO34" i="53"/>
  <c r="CX32" i="53"/>
  <c r="FM36" i="53"/>
  <c r="CK36" i="53"/>
  <c r="EK34" i="53"/>
  <c r="CD32" i="53"/>
  <c r="HH37" i="53"/>
  <c r="EV37" i="53"/>
  <c r="CJ37" i="53"/>
  <c r="X37" i="53"/>
  <c r="FK33" i="53"/>
  <c r="ED31" i="53"/>
  <c r="HG34" i="53"/>
  <c r="EU38" i="53"/>
  <c r="CY37" i="53"/>
  <c r="AA33" i="53"/>
  <c r="HK30" i="53"/>
  <c r="FM29" i="53"/>
  <c r="HF34" i="53"/>
  <c r="FJ38" i="53"/>
  <c r="CH34" i="53"/>
  <c r="CF34" i="53"/>
  <c r="CG34" i="53"/>
  <c r="CD34" i="53"/>
  <c r="AL34" i="53"/>
  <c r="AJ34" i="53"/>
  <c r="AK34" i="53"/>
  <c r="AH34" i="53"/>
  <c r="BL34" i="53"/>
  <c r="AS32" i="53"/>
  <c r="DQ30" i="53"/>
  <c r="FY37" i="53"/>
  <c r="CW35" i="53"/>
  <c r="CW45" i="53" s="1"/>
  <c r="BA37" i="53"/>
  <c r="M33" i="53"/>
  <c r="BS235" i="55"/>
  <c r="AO229" i="55"/>
  <c r="K235" i="55"/>
  <c r="BS219" i="55"/>
  <c r="AO213" i="55"/>
  <c r="K219" i="55"/>
  <c r="AP184" i="55"/>
  <c r="X190" i="55"/>
  <c r="AN231" i="55"/>
  <c r="AB230" i="55"/>
  <c r="AN208" i="55"/>
  <c r="AB201" i="55"/>
  <c r="BS214" i="55"/>
  <c r="X220" i="55"/>
  <c r="AP214" i="55"/>
  <c r="AJ234" i="55"/>
  <c r="AQ228" i="55"/>
  <c r="AQ195" i="55"/>
  <c r="P188" i="55"/>
  <c r="AJ197" i="55"/>
  <c r="AQ191" i="55"/>
  <c r="X196" i="55"/>
  <c r="AB215" i="55"/>
  <c r="AJ199" i="55"/>
  <c r="AQ193" i="55"/>
  <c r="AJ190" i="55"/>
  <c r="X185" i="55"/>
  <c r="P121" i="55"/>
  <c r="AN136" i="55"/>
  <c r="AN144" i="55"/>
  <c r="P123" i="55"/>
  <c r="P91" i="55"/>
  <c r="AB98" i="55"/>
  <c r="AB39" i="55"/>
  <c r="AN24" i="55"/>
  <c r="DE35" i="53"/>
  <c r="DD35" i="53"/>
  <c r="DD45" i="53" s="1"/>
  <c r="BW34" i="53"/>
  <c r="DS32" i="53"/>
  <c r="AK31" i="53"/>
  <c r="GI29" i="53"/>
  <c r="HL38" i="53"/>
  <c r="EZ37" i="53"/>
  <c r="CN36" i="53"/>
  <c r="L36" i="53"/>
  <c r="DH33" i="53"/>
  <c r="CZ31" i="53"/>
  <c r="HK35" i="53"/>
  <c r="EY35" i="53"/>
  <c r="CM38" i="53"/>
  <c r="EN34" i="53"/>
  <c r="FT32" i="53"/>
  <c r="GX30" i="53"/>
  <c r="DU29" i="53"/>
  <c r="GD38" i="53"/>
  <c r="BV38" i="53"/>
  <c r="BT34" i="53"/>
  <c r="BN32" i="53"/>
  <c r="DU30" i="53"/>
  <c r="BX29" i="53"/>
  <c r="FM38" i="53"/>
  <c r="BU38" i="53"/>
  <c r="DL34" i="53"/>
  <c r="AV32" i="53"/>
  <c r="DD30" i="53"/>
  <c r="HH36" i="53"/>
  <c r="EV36" i="53"/>
  <c r="CJ36" i="53"/>
  <c r="X36" i="53"/>
  <c r="EP33" i="53"/>
  <c r="DM31" i="53"/>
  <c r="AA30" i="53"/>
  <c r="GQ38" i="53"/>
  <c r="EU37" i="53"/>
  <c r="CY36" i="53"/>
  <c r="BC35" i="53"/>
  <c r="GN34" i="53"/>
  <c r="HB32" i="53"/>
  <c r="GT30" i="53"/>
  <c r="EW29" i="53"/>
  <c r="FJ35" i="53"/>
  <c r="DN37" i="53"/>
  <c r="AP34" i="53"/>
  <c r="AB32" i="53"/>
  <c r="DA30" i="53"/>
  <c r="FY36" i="53"/>
  <c r="EC38" i="53"/>
  <c r="CW33" i="53"/>
  <c r="CT33" i="53"/>
  <c r="CT44" i="53" s="1"/>
  <c r="CV33" i="53"/>
  <c r="BA36" i="53"/>
  <c r="BF36" i="53"/>
  <c r="BF45" i="53" s="1"/>
  <c r="FF33" i="53"/>
  <c r="HH31" i="53"/>
  <c r="CJ30" i="53"/>
  <c r="FX37" i="53"/>
  <c r="AP219" i="55"/>
  <c r="X225" i="55"/>
  <c r="AP189" i="55"/>
  <c r="X195" i="55"/>
  <c r="K214" i="55"/>
  <c r="AN204" i="55"/>
  <c r="AP215" i="55"/>
  <c r="X221" i="55"/>
  <c r="AN227" i="55"/>
  <c r="AJ201" i="55"/>
  <c r="P202" i="55"/>
  <c r="AQ187" i="55"/>
  <c r="AJ193" i="55"/>
  <c r="AC187" i="55"/>
  <c r="X201" i="55"/>
  <c r="P154" i="55"/>
  <c r="AJ196" i="55"/>
  <c r="AQ190" i="55"/>
  <c r="X191" i="55"/>
  <c r="AP185" i="55"/>
  <c r="AJ189" i="55"/>
  <c r="P169" i="55"/>
  <c r="K193" i="55"/>
  <c r="AB115" i="55"/>
  <c r="AB129" i="55"/>
  <c r="P108" i="55"/>
  <c r="AB57" i="55"/>
  <c r="AB80" i="55"/>
  <c r="AB77" i="55"/>
  <c r="AB81" i="55"/>
  <c r="P52" i="55"/>
  <c r="AB37" i="55"/>
  <c r="AB27" i="55"/>
  <c r="FQ32" i="53"/>
  <c r="AS35" i="53"/>
  <c r="AO35" i="53"/>
  <c r="AP35" i="53"/>
  <c r="AR35" i="53"/>
  <c r="AQ35" i="53"/>
  <c r="AZ34" i="53"/>
  <c r="AZ44" i="53" s="1"/>
  <c r="DA32" i="53"/>
  <c r="FS29" i="53"/>
  <c r="GV37" i="53"/>
  <c r="EZ36" i="53"/>
  <c r="CN38" i="53"/>
  <c r="HJ35" i="53"/>
  <c r="BU33" i="53"/>
  <c r="CI31" i="53"/>
  <c r="AE30" i="53"/>
  <c r="HK38" i="53"/>
  <c r="EY38" i="53"/>
  <c r="BW37" i="53"/>
  <c r="DP34" i="53"/>
  <c r="DQ32" i="53"/>
  <c r="GH30" i="53"/>
  <c r="DE29" i="53"/>
  <c r="FN36" i="53"/>
  <c r="BV37" i="53"/>
  <c r="Y34" i="53"/>
  <c r="AF32" i="53"/>
  <c r="DE30" i="53"/>
  <c r="BH29" i="53"/>
  <c r="EW38" i="53"/>
  <c r="BU37" i="53"/>
  <c r="CN34" i="53"/>
  <c r="AE32" i="53"/>
  <c r="HH35" i="53"/>
  <c r="EV35" i="53"/>
  <c r="CJ35" i="53"/>
  <c r="X35" i="53"/>
  <c r="DW33" i="53"/>
  <c r="CD31" i="53"/>
  <c r="K30" i="53"/>
  <c r="GQ37" i="53"/>
  <c r="EU36" i="53"/>
  <c r="CY35" i="53"/>
  <c r="FL34" i="53"/>
  <c r="GI32" i="53"/>
  <c r="GD30" i="53"/>
  <c r="EG29" i="53"/>
  <c r="GP38" i="53"/>
  <c r="FJ34" i="53"/>
  <c r="DN36" i="53"/>
  <c r="BR38" i="53"/>
  <c r="V38" i="53"/>
  <c r="HO33" i="53"/>
  <c r="K32" i="53"/>
  <c r="CK30" i="53"/>
  <c r="CK42" i="53" s="1"/>
  <c r="FH30" i="53"/>
  <c r="X218" i="55"/>
  <c r="AP212" i="55"/>
  <c r="K223" i="55"/>
  <c r="AB219" i="55"/>
  <c r="BS222" i="55"/>
  <c r="AP199" i="55"/>
  <c r="X205" i="55"/>
  <c r="K234" i="55"/>
  <c r="BS234" i="55"/>
  <c r="AO228" i="55"/>
  <c r="X186" i="55"/>
  <c r="K186" i="55"/>
  <c r="AB190" i="55"/>
  <c r="AB157" i="55"/>
  <c r="AQ177" i="55"/>
  <c r="AJ183" i="55"/>
  <c r="M5" i="55"/>
  <c r="N5" i="55" s="1"/>
  <c r="J6" i="55"/>
  <c r="AB31" i="55"/>
  <c r="AN50" i="55"/>
  <c r="AB34" i="53"/>
  <c r="CI32" i="53"/>
  <c r="FC29" i="53"/>
  <c r="GV36" i="53"/>
  <c r="DQ35" i="53"/>
  <c r="BR31" i="53"/>
  <c r="O30" i="53"/>
  <c r="L30" i="53"/>
  <c r="M30" i="53"/>
  <c r="GU37" i="53"/>
  <c r="CP34" i="53"/>
  <c r="CY32" i="53"/>
  <c r="FR30" i="53"/>
  <c r="FN37" i="53"/>
  <c r="BF38" i="53"/>
  <c r="CO30" i="53"/>
  <c r="CO42" i="53" s="1"/>
  <c r="EW37" i="53"/>
  <c r="BU36" i="53"/>
  <c r="BQ34" i="53"/>
  <c r="EV31" i="53"/>
  <c r="BX30" i="53"/>
  <c r="GR38" i="53"/>
  <c r="BT38" i="53"/>
  <c r="BW36" i="53"/>
  <c r="AV31" i="53"/>
  <c r="GT29" i="53"/>
  <c r="GQ36" i="53"/>
  <c r="EU35" i="53"/>
  <c r="AM38" i="53"/>
  <c r="EH34" i="53"/>
  <c r="FO32" i="53"/>
  <c r="FN30" i="53"/>
  <c r="DA29" i="53"/>
  <c r="CW29" i="53"/>
  <c r="CZ29" i="53"/>
  <c r="CV29" i="53"/>
  <c r="CX29" i="53"/>
  <c r="CY29" i="53"/>
  <c r="GP37" i="53"/>
  <c r="FJ33" i="53"/>
  <c r="DN35" i="53"/>
  <c r="BR37" i="53"/>
  <c r="V37" i="53"/>
  <c r="GU33" i="53"/>
  <c r="HI43" i="53"/>
  <c r="BU30" i="53"/>
  <c r="HE38" i="53"/>
  <c r="FY33" i="53"/>
  <c r="FX33" i="53"/>
  <c r="FV33" i="53"/>
  <c r="EC36" i="53"/>
  <c r="CG38" i="53"/>
  <c r="BA44" i="53"/>
  <c r="CK35" i="53"/>
  <c r="CR31" i="53"/>
  <c r="BD30" i="53"/>
  <c r="HD38" i="53"/>
  <c r="FX35" i="53"/>
  <c r="EB36" i="53"/>
  <c r="CV31" i="53"/>
  <c r="ER30" i="53"/>
  <c r="AQ218" i="55"/>
  <c r="AJ224" i="55"/>
  <c r="AJ223" i="55"/>
  <c r="AP235" i="55"/>
  <c r="BS217" i="55"/>
  <c r="K217" i="55"/>
  <c r="AO211" i="55"/>
  <c r="AN221" i="55"/>
  <c r="BS223" i="55"/>
  <c r="K211" i="55"/>
  <c r="H7" i="36"/>
  <c r="J9" i="36" s="1"/>
  <c r="K6" i="36"/>
  <c r="H63" i="36" s="1"/>
  <c r="AP198" i="55"/>
  <c r="X204" i="55"/>
  <c r="AP205" i="55"/>
  <c r="X184" i="55"/>
  <c r="AP178" i="55"/>
  <c r="AB196" i="55"/>
  <c r="X188" i="55"/>
  <c r="AC177" i="55"/>
  <c r="AJ176" i="55"/>
  <c r="AJ177" i="55"/>
  <c r="AJ178" i="55"/>
  <c r="AJ180" i="55"/>
  <c r="AJ181" i="55"/>
  <c r="AJ182" i="55"/>
  <c r="AQ176" i="55"/>
  <c r="AJ179" i="55"/>
  <c r="K185" i="55"/>
  <c r="AB126" i="55"/>
  <c r="P126" i="55"/>
  <c r="BB35" i="53"/>
  <c r="BA31" i="53"/>
  <c r="HN29" i="53"/>
  <c r="HK29" i="53"/>
  <c r="HH29" i="53"/>
  <c r="HI29" i="53"/>
  <c r="HJ29" i="53"/>
  <c r="GU36" i="53"/>
  <c r="BG37" i="53"/>
  <c r="CF32" i="53"/>
  <c r="FB30" i="53"/>
  <c r="FN38" i="53"/>
  <c r="BF37" i="53"/>
  <c r="GZ33" i="53"/>
  <c r="EW31" i="53"/>
  <c r="BY30" i="53"/>
  <c r="BY42" i="53" s="1"/>
  <c r="AB29" i="53"/>
  <c r="AB42" i="53" s="1"/>
  <c r="EW36" i="53"/>
  <c r="BE38" i="53"/>
  <c r="X34" i="53"/>
  <c r="EE31" i="53"/>
  <c r="BH30" i="53"/>
  <c r="GR37" i="53"/>
  <c r="EF37" i="53"/>
  <c r="EF46" i="53" s="1"/>
  <c r="BT37" i="53"/>
  <c r="GD35" i="53"/>
  <c r="AV33" i="53"/>
  <c r="AE31" i="53"/>
  <c r="GD29" i="53"/>
  <c r="GQ35" i="53"/>
  <c r="EU34" i="53"/>
  <c r="CI38" i="53"/>
  <c r="AM37" i="53"/>
  <c r="DH34" i="53"/>
  <c r="CB32" i="53"/>
  <c r="EX30" i="53"/>
  <c r="GP36" i="53"/>
  <c r="ET37" i="53"/>
  <c r="DN34" i="53"/>
  <c r="BR36" i="53"/>
  <c r="V36" i="53"/>
  <c r="GB33" i="53"/>
  <c r="ES31" i="53"/>
  <c r="ES43" i="53" s="1"/>
  <c r="BE30" i="53"/>
  <c r="DN30" i="53"/>
  <c r="DN42" i="53" s="1"/>
  <c r="CL33" i="53"/>
  <c r="FS33" i="53"/>
  <c r="AO218" i="55"/>
  <c r="K224" i="55"/>
  <c r="BS224" i="55"/>
  <c r="BS229" i="55"/>
  <c r="AO236" i="55"/>
  <c r="AQ230" i="55"/>
  <c r="AJ236" i="55"/>
  <c r="AC230" i="55"/>
  <c r="E18" i="36"/>
  <c r="AO210" i="55"/>
  <c r="K216" i="55"/>
  <c r="BS216" i="55"/>
  <c r="AP222" i="55"/>
  <c r="AP229" i="55"/>
  <c r="X228" i="55"/>
  <c r="BS230" i="55"/>
  <c r="AP208" i="55"/>
  <c r="X214" i="55"/>
  <c r="BS211" i="55"/>
  <c r="AO216" i="55"/>
  <c r="AQ219" i="55"/>
  <c r="X183" i="55"/>
  <c r="AP177" i="55"/>
  <c r="X200" i="55"/>
  <c r="AO183" i="55"/>
  <c r="K189" i="55"/>
  <c r="AO190" i="55"/>
  <c r="AJ194" i="55"/>
  <c r="AQ188" i="55"/>
  <c r="AB178" i="55"/>
  <c r="AJ184" i="55"/>
  <c r="AQ178" i="55"/>
  <c r="AC178" i="55"/>
  <c r="X181" i="55"/>
  <c r="AN125" i="55"/>
  <c r="AN117" i="55"/>
  <c r="AB51" i="55"/>
  <c r="P28" i="55"/>
  <c r="R36" i="55"/>
  <c r="GU34" i="53"/>
  <c r="GP32" i="53"/>
  <c r="R31" i="53"/>
  <c r="GX29" i="53"/>
  <c r="GU35" i="53"/>
  <c r="GS35" i="53"/>
  <c r="GT35" i="53"/>
  <c r="BG38" i="53"/>
  <c r="AV34" i="53"/>
  <c r="AX32" i="53"/>
  <c r="EL30" i="53"/>
  <c r="BI29" i="53"/>
  <c r="EX36" i="53"/>
  <c r="AP38" i="53"/>
  <c r="GF33" i="53"/>
  <c r="EF31" i="53"/>
  <c r="BI30" i="53"/>
  <c r="L29" i="53"/>
  <c r="BE37" i="53"/>
  <c r="HR33" i="53"/>
  <c r="DN31" i="53"/>
  <c r="GR36" i="53"/>
  <c r="EF36" i="53"/>
  <c r="BT36" i="53"/>
  <c r="CN35" i="53"/>
  <c r="HC32" i="53"/>
  <c r="HL30" i="53"/>
  <c r="FN29" i="53"/>
  <c r="GQ34" i="53"/>
  <c r="EE38" i="53"/>
  <c r="CI37" i="53"/>
  <c r="CL34" i="53"/>
  <c r="EH30" i="53"/>
  <c r="AO29" i="53"/>
  <c r="AJ29" i="53"/>
  <c r="AM29" i="53"/>
  <c r="AK29" i="53"/>
  <c r="AN29" i="53"/>
  <c r="AL29" i="53"/>
  <c r="GP35" i="53"/>
  <c r="ET36" i="53"/>
  <c r="V34" i="53"/>
  <c r="EN33" i="53"/>
  <c r="DJ31" i="53"/>
  <c r="AO30" i="53"/>
  <c r="HE36" i="53"/>
  <c r="FI37" i="53"/>
  <c r="EC33" i="53"/>
  <c r="CG36" i="53"/>
  <c r="AK38" i="53"/>
  <c r="AK30" i="53"/>
  <c r="CR33" i="53"/>
  <c r="AS34" i="53"/>
  <c r="AJ221" i="55"/>
  <c r="AC215" i="55"/>
  <c r="AQ215" i="55"/>
  <c r="AQ222" i="55"/>
  <c r="K227" i="55"/>
  <c r="BS227" i="55"/>
  <c r="AO221" i="55"/>
  <c r="BS206" i="55"/>
  <c r="K206" i="55"/>
  <c r="AJ220" i="55"/>
  <c r="AJ186" i="55"/>
  <c r="AN180" i="55"/>
  <c r="AB148" i="55"/>
  <c r="AB132" i="55"/>
  <c r="AN60" i="55"/>
  <c r="AN119" i="55"/>
  <c r="P22" i="55"/>
  <c r="AN45" i="55"/>
  <c r="FR31" i="53"/>
  <c r="FL31" i="53"/>
  <c r="FQ31" i="53"/>
  <c r="FM31" i="53"/>
  <c r="FN31" i="53"/>
  <c r="FN43" i="53" s="1"/>
  <c r="FP31" i="53"/>
  <c r="FO31" i="53"/>
  <c r="BH37" i="53"/>
  <c r="FB32" i="53"/>
  <c r="EV32" i="53"/>
  <c r="FA32" i="53"/>
  <c r="FA43" i="53" s="1"/>
  <c r="EW32" i="53"/>
  <c r="EX32" i="53"/>
  <c r="EZ32" i="53"/>
  <c r="EY32" i="53"/>
  <c r="HP30" i="53"/>
  <c r="GH29" i="53"/>
  <c r="GU38" i="53"/>
  <c r="AQ37" i="53"/>
  <c r="Z34" i="53"/>
  <c r="P32" i="53"/>
  <c r="EX37" i="53"/>
  <c r="AP37" i="53"/>
  <c r="FM33" i="53"/>
  <c r="DO31" i="53"/>
  <c r="HI38" i="53"/>
  <c r="EG37" i="53"/>
  <c r="GY33" i="53"/>
  <c r="AL35" i="53"/>
  <c r="GZ34" i="53"/>
  <c r="X227" i="55"/>
  <c r="AP232" i="55"/>
  <c r="K236" i="55"/>
  <c r="AN216" i="55"/>
  <c r="X232" i="55"/>
  <c r="AP226" i="55"/>
  <c r="AJ226" i="55"/>
  <c r="AQ220" i="55"/>
  <c r="AP201" i="55"/>
  <c r="X207" i="55"/>
  <c r="AO207" i="55"/>
  <c r="X236" i="55"/>
  <c r="AQ203" i="55"/>
  <c r="BS207" i="55"/>
  <c r="X202" i="55"/>
  <c r="AP196" i="55"/>
  <c r="AJ208" i="55"/>
  <c r="AQ202" i="55"/>
  <c r="AQ206" i="55"/>
  <c r="AJ212" i="55"/>
  <c r="X179" i="55"/>
  <c r="P195" i="55"/>
  <c r="AJ188" i="55"/>
  <c r="AQ182" i="55"/>
  <c r="P190" i="55"/>
  <c r="AB191" i="55"/>
  <c r="AN152" i="55"/>
  <c r="AB179" i="55"/>
  <c r="AN193" i="55"/>
  <c r="AN155" i="55"/>
  <c r="AN156" i="55"/>
  <c r="P111" i="55"/>
  <c r="AB174" i="55"/>
  <c r="AN121" i="55"/>
  <c r="AN112" i="55"/>
  <c r="P84" i="55"/>
  <c r="AN63" i="55"/>
  <c r="P67" i="55"/>
  <c r="AN54" i="55"/>
  <c r="AN90" i="55"/>
  <c r="AB73" i="55"/>
  <c r="P47" i="55"/>
  <c r="P23" i="55"/>
  <c r="P32" i="55"/>
  <c r="AB43" i="55"/>
  <c r="O35" i="53"/>
  <c r="GW32" i="53"/>
  <c r="EW33" i="53"/>
  <c r="CQ29" i="53"/>
  <c r="GF37" i="53"/>
  <c r="EJ34" i="53"/>
  <c r="BH36" i="53"/>
  <c r="ER34" i="53"/>
  <c r="DR32" i="53"/>
  <c r="GY30" i="53"/>
  <c r="FR29" i="53"/>
  <c r="GE37" i="53"/>
  <c r="GE46" i="53" s="1"/>
  <c r="DS37" i="53"/>
  <c r="AQ38" i="53"/>
  <c r="HN31" i="53"/>
  <c r="HM31" i="53"/>
  <c r="HM43" i="53" s="1"/>
  <c r="HL31" i="53"/>
  <c r="DF30" i="53"/>
  <c r="AC29" i="53"/>
  <c r="EX38" i="53"/>
  <c r="Z38" i="53"/>
  <c r="ER33" i="53"/>
  <c r="CX31" i="53"/>
  <c r="AC30" i="53"/>
  <c r="GU29" i="53"/>
  <c r="GB38" i="53"/>
  <c r="DP38" i="53"/>
  <c r="BD38" i="53"/>
  <c r="FM34" i="53"/>
  <c r="GN29" i="53"/>
  <c r="HE31" i="53"/>
  <c r="EM32" i="53"/>
  <c r="X231" i="55"/>
  <c r="AP225" i="55"/>
  <c r="X230" i="55"/>
  <c r="P201" i="55"/>
  <c r="BS221" i="55"/>
  <c r="AJ214" i="55"/>
  <c r="K232" i="55"/>
  <c r="BS232" i="55"/>
  <c r="AO226" i="55"/>
  <c r="AJ232" i="55"/>
  <c r="AP206" i="55"/>
  <c r="X213" i="55"/>
  <c r="AP207" i="55"/>
  <c r="BS205" i="55"/>
  <c r="K205" i="55"/>
  <c r="AO199" i="55"/>
  <c r="K213" i="55"/>
  <c r="P207" i="55"/>
  <c r="AJ217" i="55"/>
  <c r="AB202" i="55"/>
  <c r="X178" i="55"/>
  <c r="AN213" i="55"/>
  <c r="K190" i="55"/>
  <c r="P174" i="55"/>
  <c r="BS218" i="55"/>
  <c r="P165" i="55"/>
  <c r="AN173" i="55"/>
  <c r="AB151" i="55"/>
  <c r="AN174" i="55"/>
  <c r="AN145" i="55"/>
  <c r="P167" i="55"/>
  <c r="AN126" i="55"/>
  <c r="AB108" i="55"/>
  <c r="AB101" i="55"/>
  <c r="AB58" i="55"/>
  <c r="AB121" i="55"/>
  <c r="P88" i="55"/>
  <c r="P56" i="55"/>
  <c r="AB34" i="55"/>
  <c r="AB18" i="55"/>
  <c r="AC16" i="55"/>
  <c r="AD17" i="55"/>
  <c r="GX34" i="53"/>
  <c r="GW34" i="53"/>
  <c r="EB33" i="53"/>
  <c r="GY31" i="53"/>
  <c r="CA29" i="53"/>
  <c r="GF36" i="53"/>
  <c r="EJ38" i="53"/>
  <c r="EJ46" i="53" s="1"/>
  <c r="BH38" i="53"/>
  <c r="DQ34" i="53"/>
  <c r="CZ32" i="53"/>
  <c r="GI30" i="53"/>
  <c r="FB29" i="53"/>
  <c r="GE36" i="53"/>
  <c r="DS36" i="53"/>
  <c r="AA37" i="53"/>
  <c r="GG33" i="53"/>
  <c r="GW31" i="53"/>
  <c r="GV31" i="53"/>
  <c r="GU31" i="53"/>
  <c r="CP30" i="53"/>
  <c r="M29" i="53"/>
  <c r="EH36" i="53"/>
  <c r="Z37" i="53"/>
  <c r="HL29" i="53"/>
  <c r="HI36" i="53"/>
  <c r="DQ38" i="53"/>
  <c r="AO37" i="53"/>
  <c r="FL33" i="53"/>
  <c r="AF31" i="53"/>
  <c r="GE29" i="53"/>
  <c r="GB37" i="53"/>
  <c r="DP37" i="53"/>
  <c r="BD37" i="53"/>
  <c r="EI34" i="53"/>
  <c r="DN32" i="53"/>
  <c r="FO30" i="53"/>
  <c r="DB29" i="53"/>
  <c r="GA36" i="53"/>
  <c r="EE35" i="53"/>
  <c r="CI34" i="53"/>
  <c r="W38" i="53"/>
  <c r="T34" i="53"/>
  <c r="HJ31" i="53"/>
  <c r="CL30" i="53"/>
  <c r="FZ38" i="53"/>
  <c r="ET33" i="53"/>
  <c r="CX36" i="53"/>
  <c r="BB38" i="53"/>
  <c r="FN35" i="53"/>
  <c r="AS33" i="53"/>
  <c r="AC31" i="53"/>
  <c r="GB29" i="53"/>
  <c r="FY29" i="53"/>
  <c r="FX29" i="53"/>
  <c r="FZ29" i="53"/>
  <c r="HE32" i="53"/>
  <c r="FI35" i="53"/>
  <c r="DM37" i="53"/>
  <c r="CG32" i="53"/>
  <c r="AK35" i="53"/>
  <c r="K212" i="55"/>
  <c r="P214" i="55"/>
  <c r="X224" i="55"/>
  <c r="AP218" i="55"/>
  <c r="AB209" i="55"/>
  <c r="AB210" i="55"/>
  <c r="X222" i="55"/>
  <c r="AN234" i="55"/>
  <c r="X212" i="55"/>
  <c r="P206" i="55"/>
  <c r="AP230" i="55"/>
  <c r="AP223" i="55"/>
  <c r="X229" i="55"/>
  <c r="K204" i="55"/>
  <c r="AO198" i="55"/>
  <c r="BS204" i="55"/>
  <c r="AB231" i="55"/>
  <c r="K203" i="55"/>
  <c r="BS213" i="55"/>
  <c r="AN206" i="55"/>
  <c r="AJ206" i="55"/>
  <c r="AQ200" i="55"/>
  <c r="AN209" i="55"/>
  <c r="X194" i="55"/>
  <c r="AP188" i="55"/>
  <c r="AQ224" i="55"/>
  <c r="AJ230" i="55"/>
  <c r="AC224" i="55"/>
  <c r="AJ191" i="55"/>
  <c r="AJ207" i="55"/>
  <c r="AQ201" i="55"/>
  <c r="AJ213" i="55"/>
  <c r="AC207" i="55"/>
  <c r="AQ207" i="55"/>
  <c r="X177" i="55"/>
  <c r="X198" i="55"/>
  <c r="AP192" i="55"/>
  <c r="X193" i="55"/>
  <c r="X187" i="55"/>
  <c r="AP181" i="55"/>
  <c r="P185" i="55"/>
  <c r="K218" i="55"/>
  <c r="AB154" i="55"/>
  <c r="AB141" i="55"/>
  <c r="AB103" i="55"/>
  <c r="AB53" i="55"/>
  <c r="P65" i="55"/>
  <c r="AN95" i="55"/>
  <c r="AN96" i="55"/>
  <c r="AN57" i="55"/>
  <c r="AN48" i="55"/>
  <c r="BY35" i="53"/>
  <c r="BY45" i="53" s="1"/>
  <c r="BX35" i="53"/>
  <c r="BX45" i="53" s="1"/>
  <c r="GH31" i="53"/>
  <c r="GB31" i="53"/>
  <c r="GG31" i="53"/>
  <c r="GC31" i="53"/>
  <c r="GD31" i="53"/>
  <c r="GF31" i="53"/>
  <c r="GE31" i="53"/>
  <c r="BK29" i="53"/>
  <c r="GF35" i="53"/>
  <c r="DT37" i="53"/>
  <c r="AR37" i="53"/>
  <c r="CR34" i="53"/>
  <c r="CH32" i="53"/>
  <c r="FS30" i="53"/>
  <c r="EL29" i="53"/>
  <c r="GE35" i="53"/>
  <c r="DS35" i="53"/>
  <c r="AA38" i="53"/>
  <c r="FN33" i="53"/>
  <c r="EX31" i="53"/>
  <c r="BZ30" i="53"/>
  <c r="HJ36" i="53"/>
  <c r="EH37" i="53"/>
  <c r="J38" i="53"/>
  <c r="AX33" i="53"/>
  <c r="AX31" i="53"/>
  <c r="GV29" i="53"/>
  <c r="GS38" i="53"/>
  <c r="DQ37" i="53"/>
  <c r="AO36" i="53"/>
  <c r="DX33" i="53"/>
  <c r="O31" i="53"/>
  <c r="FO29" i="53"/>
  <c r="GB36" i="53"/>
  <c r="DP36" i="53"/>
  <c r="BD36" i="53"/>
  <c r="DJ34" i="53"/>
  <c r="CT32" i="53"/>
  <c r="EY30" i="53"/>
  <c r="CL29" i="53"/>
  <c r="GA35" i="53"/>
  <c r="EE34" i="53"/>
  <c r="BS38" i="53"/>
  <c r="W37" i="53"/>
  <c r="HP33" i="53"/>
  <c r="GS31" i="53"/>
  <c r="GO31" i="53"/>
  <c r="GR31" i="53"/>
  <c r="GR43" i="53" s="1"/>
  <c r="GP31" i="53"/>
  <c r="GQ31" i="53"/>
  <c r="BV30" i="53"/>
  <c r="FZ37" i="53"/>
  <c r="ET38" i="53"/>
  <c r="CX35" i="53"/>
  <c r="BB37" i="53"/>
  <c r="CL35" i="53"/>
  <c r="Z33" i="53"/>
  <c r="L31" i="53"/>
  <c r="FL29" i="53"/>
  <c r="GO38" i="53"/>
  <c r="FI33" i="53"/>
  <c r="DM36" i="53"/>
  <c r="BQ38" i="53"/>
  <c r="AK33" i="53"/>
  <c r="DE34" i="53"/>
  <c r="GZ32" i="53"/>
  <c r="HI30" i="53"/>
  <c r="EU29" i="53"/>
  <c r="ES29" i="53"/>
  <c r="ER29" i="53"/>
  <c r="ET29" i="53"/>
  <c r="HD31" i="53"/>
  <c r="HB31" i="53"/>
  <c r="HC31" i="53"/>
  <c r="FH35" i="53"/>
  <c r="DL37" i="53"/>
  <c r="BP38" i="53"/>
  <c r="T37" i="53"/>
  <c r="CY33" i="53"/>
  <c r="EF34" i="53"/>
  <c r="K31" i="53"/>
  <c r="FK29" i="53"/>
  <c r="HD32" i="53"/>
  <c r="FH38" i="53"/>
  <c r="DL38" i="53"/>
  <c r="CF31" i="53"/>
  <c r="T38" i="53"/>
  <c r="DR33" i="53"/>
  <c r="DR44" i="53" s="1"/>
  <c r="EP31" i="53"/>
  <c r="CI30" i="53"/>
  <c r="BW35" i="53"/>
  <c r="GX32" i="53"/>
  <c r="Z31" i="53"/>
  <c r="GL36" i="53"/>
  <c r="EP35" i="53"/>
  <c r="CD36" i="53"/>
  <c r="R37" i="53"/>
  <c r="DP33" i="53"/>
  <c r="FV31" i="53"/>
  <c r="EJ35" i="53"/>
  <c r="EJ45" i="53" s="1"/>
  <c r="BG33" i="53"/>
  <c r="CN31" i="53"/>
  <c r="HP36" i="53"/>
  <c r="FD37" i="53"/>
  <c r="CR38" i="53"/>
  <c r="AF38" i="53"/>
  <c r="CZ34" i="53"/>
  <c r="CL32" i="53"/>
  <c r="GY36" i="53"/>
  <c r="FC35" i="53"/>
  <c r="DG34" i="53"/>
  <c r="BK34" i="53"/>
  <c r="V35" i="53"/>
  <c r="FZ32" i="53"/>
  <c r="FZ43" i="53" s="1"/>
  <c r="BD31" i="53"/>
  <c r="HN37" i="53"/>
  <c r="FR38" i="53"/>
  <c r="DV35" i="53"/>
  <c r="BZ33" i="53"/>
  <c r="HA29" i="53"/>
  <c r="GK36" i="53"/>
  <c r="FE31" i="53"/>
  <c r="EO34" i="53"/>
  <c r="DI30" i="53"/>
  <c r="CC29" i="53"/>
  <c r="BM37" i="53"/>
  <c r="AG32" i="53"/>
  <c r="Q36" i="53"/>
  <c r="AT31" i="53"/>
  <c r="AD38" i="53"/>
  <c r="HF31" i="53"/>
  <c r="GM34" i="53"/>
  <c r="FG37" i="53"/>
  <c r="EA29" i="53"/>
  <c r="DK36" i="53"/>
  <c r="CE31" i="53"/>
  <c r="BO34" i="53"/>
  <c r="AI38" i="53"/>
  <c r="DH31" i="53"/>
  <c r="BS30" i="53"/>
  <c r="AB35" i="53"/>
  <c r="GD32" i="53"/>
  <c r="HG30" i="53"/>
  <c r="GL35" i="53"/>
  <c r="EP34" i="53"/>
  <c r="CD35" i="53"/>
  <c r="R36" i="53"/>
  <c r="CB33" i="53"/>
  <c r="EN31" i="53"/>
  <c r="CG30" i="53"/>
  <c r="BU35" i="53"/>
  <c r="AN33" i="53"/>
  <c r="BW31" i="53"/>
  <c r="HP35" i="53"/>
  <c r="FD36" i="53"/>
  <c r="CR37" i="53"/>
  <c r="AF37" i="53"/>
  <c r="BU32" i="53"/>
  <c r="GL29" i="53"/>
  <c r="GY35" i="53"/>
  <c r="FC34" i="53"/>
  <c r="DG38" i="53"/>
  <c r="AU38" i="53"/>
  <c r="FY34" i="53"/>
  <c r="DU32" i="53"/>
  <c r="AM31" i="53"/>
  <c r="HN36" i="53"/>
  <c r="FR36" i="53"/>
  <c r="DV33" i="53"/>
  <c r="BZ38" i="53"/>
  <c r="HA31" i="53"/>
  <c r="GK35" i="53"/>
  <c r="FE33" i="53"/>
  <c r="EO38" i="53"/>
  <c r="DI37" i="53"/>
  <c r="CC33" i="53"/>
  <c r="BM36" i="53"/>
  <c r="AG33" i="53"/>
  <c r="Q35" i="53"/>
  <c r="AT32" i="53"/>
  <c r="AD37" i="53"/>
  <c r="FW30" i="53"/>
  <c r="FG36" i="53"/>
  <c r="EA32" i="53"/>
  <c r="DK35" i="53"/>
  <c r="CE32" i="53"/>
  <c r="AY30" i="53"/>
  <c r="AY42" i="53" s="1"/>
  <c r="AI37" i="53"/>
  <c r="GF32" i="53"/>
  <c r="GR30" i="53"/>
  <c r="EE29" i="53"/>
  <c r="GN38" i="53"/>
  <c r="FH32" i="53"/>
  <c r="DL36" i="53"/>
  <c r="BP37" i="53"/>
  <c r="T36" i="53"/>
  <c r="CD33" i="53"/>
  <c r="CQ31" i="53"/>
  <c r="BC30" i="53"/>
  <c r="HJ34" i="53"/>
  <c r="FK32" i="53"/>
  <c r="GP30" i="53"/>
  <c r="GL34" i="53"/>
  <c r="EP38" i="53"/>
  <c r="CD38" i="53"/>
  <c r="R35" i="53"/>
  <c r="BH33" i="53"/>
  <c r="DW31" i="53"/>
  <c r="BQ30" i="53"/>
  <c r="BQ42" i="53" s="1"/>
  <c r="Z35" i="53"/>
  <c r="HO32" i="53"/>
  <c r="BF31" i="53"/>
  <c r="HP34" i="53"/>
  <c r="FD35" i="53"/>
  <c r="CR36" i="53"/>
  <c r="AF36" i="53"/>
  <c r="BE34" i="53"/>
  <c r="BD32" i="53"/>
  <c r="FV29" i="53"/>
  <c r="GY34" i="53"/>
  <c r="FC38" i="53"/>
  <c r="CQ37" i="53"/>
  <c r="AU37" i="53"/>
  <c r="EW34" i="53"/>
  <c r="DC32" i="53"/>
  <c r="V31" i="53"/>
  <c r="HN35" i="53"/>
  <c r="FR35" i="53"/>
  <c r="DV38" i="53"/>
  <c r="BJ38" i="53"/>
  <c r="HA32" i="53"/>
  <c r="GK34" i="53"/>
  <c r="FE30" i="53"/>
  <c r="DY29" i="53"/>
  <c r="DI36" i="53"/>
  <c r="CC31" i="53"/>
  <c r="BM35" i="53"/>
  <c r="AG30" i="53"/>
  <c r="AT34" i="53"/>
  <c r="AD36" i="53"/>
  <c r="FW29" i="53"/>
  <c r="FG38" i="53"/>
  <c r="EA31" i="53"/>
  <c r="DK34" i="53"/>
  <c r="CE38" i="53"/>
  <c r="AI36" i="53"/>
  <c r="BJ34" i="53"/>
  <c r="FM32" i="53"/>
  <c r="GB30" i="53"/>
  <c r="CI29" i="53"/>
  <c r="GN37" i="53"/>
  <c r="DL35" i="53"/>
  <c r="BP36" i="53"/>
  <c r="T35" i="53"/>
  <c r="BK33" i="53"/>
  <c r="BZ31" i="53"/>
  <c r="AM30" i="53"/>
  <c r="GE34" i="53"/>
  <c r="DG32" i="53"/>
  <c r="FZ30" i="53"/>
  <c r="GL38" i="53"/>
  <c r="DZ37" i="53"/>
  <c r="BN37" i="53"/>
  <c r="AA36" i="53"/>
  <c r="AO33" i="53"/>
  <c r="DF31" i="53"/>
  <c r="BA30" i="53"/>
  <c r="HH34" i="53"/>
  <c r="GU32" i="53"/>
  <c r="AO31" i="53"/>
  <c r="HP38" i="53"/>
  <c r="FD38" i="53"/>
  <c r="CR35" i="53"/>
  <c r="AF35" i="53"/>
  <c r="L34" i="53"/>
  <c r="AM32" i="53"/>
  <c r="FF29" i="53"/>
  <c r="GY38" i="53"/>
  <c r="EM37" i="53"/>
  <c r="CQ36" i="53"/>
  <c r="AU36" i="53"/>
  <c r="AU45" i="53" s="1"/>
  <c r="DU34" i="53"/>
  <c r="CK32" i="53"/>
  <c r="HB30" i="53"/>
  <c r="HB42" i="53" s="1"/>
  <c r="HN33" i="53"/>
  <c r="DF37" i="53"/>
  <c r="BJ37" i="53"/>
  <c r="HA33" i="53"/>
  <c r="GK38" i="53"/>
  <c r="FE37" i="53"/>
  <c r="DY32" i="53"/>
  <c r="DI35" i="53"/>
  <c r="CC32" i="53"/>
  <c r="BM34" i="53"/>
  <c r="AG38" i="53"/>
  <c r="AT30" i="53"/>
  <c r="AD33" i="53"/>
  <c r="DL30" i="53"/>
  <c r="DL42" i="53" s="1"/>
  <c r="FW31" i="53"/>
  <c r="FG35" i="53"/>
  <c r="EA33" i="53"/>
  <c r="CU30" i="53"/>
  <c r="CE37" i="53"/>
  <c r="AY31" i="53"/>
  <c r="AI35" i="53"/>
  <c r="GC30" i="53"/>
  <c r="CJ29" i="53"/>
  <c r="GO35" i="53"/>
  <c r="ES36" i="53"/>
  <c r="DM32" i="53"/>
  <c r="BQ35" i="53"/>
  <c r="U37" i="53"/>
  <c r="AO34" i="53"/>
  <c r="CQ32" i="53"/>
  <c r="FL30" i="53"/>
  <c r="GN36" i="53"/>
  <c r="ER37" i="53"/>
  <c r="DL32" i="53"/>
  <c r="BP35" i="53"/>
  <c r="T31" i="53"/>
  <c r="AQ33" i="53"/>
  <c r="W30" i="53"/>
  <c r="W42" i="53" s="1"/>
  <c r="FB34" i="53"/>
  <c r="CO32" i="53"/>
  <c r="FJ30" i="53"/>
  <c r="FV37" i="53"/>
  <c r="DZ36" i="53"/>
  <c r="BN36" i="53"/>
  <c r="EW35" i="53"/>
  <c r="HP32" i="53"/>
  <c r="GC34" i="53"/>
  <c r="GB32" i="53"/>
  <c r="X31" i="53"/>
  <c r="GZ37" i="53"/>
  <c r="EN37" i="53"/>
  <c r="CB38" i="53"/>
  <c r="P38" i="53"/>
  <c r="HH33" i="53"/>
  <c r="V32" i="53"/>
  <c r="EP29" i="53"/>
  <c r="GI38" i="53"/>
  <c r="EM36" i="53"/>
  <c r="CQ35" i="53"/>
  <c r="AU34" i="53"/>
  <c r="BY34" i="53"/>
  <c r="BT32" i="53"/>
  <c r="GL30" i="53"/>
  <c r="HN38" i="53"/>
  <c r="FB37" i="53"/>
  <c r="DF36" i="53"/>
  <c r="BJ36" i="53"/>
  <c r="HA30" i="53"/>
  <c r="FU29" i="53"/>
  <c r="FE36" i="53"/>
  <c r="DY31" i="53"/>
  <c r="DY43" i="53" s="1"/>
  <c r="DI34" i="53"/>
  <c r="CC30" i="53"/>
  <c r="AG37" i="53"/>
  <c r="FT33" i="53"/>
  <c r="AT29" i="53"/>
  <c r="N34" i="53"/>
  <c r="FW33" i="53"/>
  <c r="FG34" i="53"/>
  <c r="EA37" i="53"/>
  <c r="CU29" i="53"/>
  <c r="CE36" i="53"/>
  <c r="AY33" i="53"/>
  <c r="AI34" i="53"/>
  <c r="X33" i="53"/>
  <c r="DC34" i="53"/>
  <c r="BX32" i="53"/>
  <c r="ET30" i="53"/>
  <c r="FV36" i="53"/>
  <c r="DZ35" i="53"/>
  <c r="BN35" i="53"/>
  <c r="BV35" i="53"/>
  <c r="GV32" i="53"/>
  <c r="U30" i="53"/>
  <c r="EY34" i="53"/>
  <c r="DW32" i="53"/>
  <c r="GZ36" i="53"/>
  <c r="EN36" i="53"/>
  <c r="CB37" i="53"/>
  <c r="P37" i="53"/>
  <c r="EZ33" i="53"/>
  <c r="DZ29" i="53"/>
  <c r="GI37" i="53"/>
  <c r="EM35" i="53"/>
  <c r="CQ34" i="53"/>
  <c r="AE38" i="53"/>
  <c r="BD34" i="53"/>
  <c r="BC32" i="53"/>
  <c r="FV30" i="53"/>
  <c r="GX37" i="53"/>
  <c r="FB36" i="53"/>
  <c r="DF35" i="53"/>
  <c r="BJ35" i="53"/>
  <c r="HA37" i="53"/>
  <c r="FU31" i="53"/>
  <c r="FE35" i="53"/>
  <c r="DY33" i="53"/>
  <c r="DI38" i="53"/>
  <c r="CC38" i="53"/>
  <c r="AW31" i="53"/>
  <c r="AG36" i="53"/>
  <c r="EN32" i="53"/>
  <c r="AT38" i="53"/>
  <c r="N31" i="53"/>
  <c r="FW32" i="53"/>
  <c r="EQ30" i="53"/>
  <c r="EA36" i="53"/>
  <c r="CU33" i="53"/>
  <c r="CE35" i="53"/>
  <c r="AY32" i="53"/>
  <c r="S30" i="53"/>
  <c r="S42" i="53" s="1"/>
  <c r="F50" i="33"/>
  <c r="R49" i="33"/>
  <c r="H50" i="33" s="1"/>
  <c r="ER35" i="53"/>
  <c r="CV38" i="53"/>
  <c r="AZ38" i="53"/>
  <c r="EZ35" i="53"/>
  <c r="HR32" i="53"/>
  <c r="AA31" i="53"/>
  <c r="BH34" i="53"/>
  <c r="BG32" i="53"/>
  <c r="ED30" i="53"/>
  <c r="HR36" i="53"/>
  <c r="FV35" i="53"/>
  <c r="DZ38" i="53"/>
  <c r="BN38" i="53"/>
  <c r="AA35" i="53"/>
  <c r="GC32" i="53"/>
  <c r="BG31" i="53"/>
  <c r="DX34" i="53"/>
  <c r="DE32" i="53"/>
  <c r="GZ35" i="53"/>
  <c r="EN35" i="53"/>
  <c r="CB36" i="53"/>
  <c r="P36" i="53"/>
  <c r="EG33" i="53"/>
  <c r="FT31" i="53"/>
  <c r="GI36" i="53"/>
  <c r="EM34" i="53"/>
  <c r="CQ38" i="53"/>
  <c r="AE37" i="53"/>
  <c r="K34" i="53"/>
  <c r="AL32" i="53"/>
  <c r="AL43" i="53" s="1"/>
  <c r="FF30" i="53"/>
  <c r="GX36" i="53"/>
  <c r="FB35" i="53"/>
  <c r="DF33" i="53"/>
  <c r="BJ33" i="53"/>
  <c r="HA36" i="53"/>
  <c r="FU33" i="53"/>
  <c r="FE34" i="53"/>
  <c r="DY30" i="53"/>
  <c r="CS29" i="53"/>
  <c r="CC37" i="53"/>
  <c r="AW33" i="53"/>
  <c r="AG35" i="53"/>
  <c r="AT37" i="53"/>
  <c r="N32" i="53"/>
  <c r="DT33" i="53"/>
  <c r="CH30" i="53"/>
  <c r="BP30" i="53"/>
  <c r="FW38" i="53"/>
  <c r="EQ29" i="53"/>
  <c r="EA35" i="53"/>
  <c r="CU31" i="53"/>
  <c r="CE34" i="53"/>
  <c r="AY38" i="53"/>
  <c r="GT33" i="53"/>
  <c r="AA32" i="53"/>
  <c r="DP30" i="53"/>
  <c r="GN31" i="53"/>
  <c r="ER38" i="53"/>
  <c r="CV37" i="53"/>
  <c r="AZ37" i="53"/>
  <c r="HK34" i="53"/>
  <c r="GY32" i="53"/>
  <c r="J31" i="53"/>
  <c r="P34" i="53"/>
  <c r="P44" i="53" s="1"/>
  <c r="AP32" i="53"/>
  <c r="AL30" i="53"/>
  <c r="HR35" i="53"/>
  <c r="FV34" i="53"/>
  <c r="DJ37" i="53"/>
  <c r="AX37" i="53"/>
  <c r="HI34" i="53"/>
  <c r="FJ32" i="53"/>
  <c r="AP31" i="53"/>
  <c r="DA34" i="53"/>
  <c r="CM32" i="53"/>
  <c r="GN30" i="53"/>
  <c r="GZ38" i="53"/>
  <c r="EN38" i="53"/>
  <c r="CB35" i="53"/>
  <c r="P35" i="53"/>
  <c r="DL33" i="53"/>
  <c r="FC31" i="53"/>
  <c r="CD29" i="53"/>
  <c r="GI35" i="53"/>
  <c r="EM38" i="53"/>
  <c r="CA38" i="53"/>
  <c r="AE36" i="53"/>
  <c r="HG33" i="53"/>
  <c r="HG44" i="53" s="1"/>
  <c r="T32" i="53"/>
  <c r="EP30" i="53"/>
  <c r="GX35" i="53"/>
  <c r="FB38" i="53"/>
  <c r="DF38" i="53"/>
  <c r="HQ32" i="53"/>
  <c r="HA35" i="53"/>
  <c r="FU32" i="53"/>
  <c r="FE38" i="53"/>
  <c r="DY37" i="53"/>
  <c r="CS33" i="53"/>
  <c r="CC36" i="53"/>
  <c r="AW32" i="53"/>
  <c r="AG34" i="53"/>
  <c r="AF34" i="53"/>
  <c r="AF44" i="53" s="1"/>
  <c r="AT36" i="53"/>
  <c r="N30" i="53"/>
  <c r="CM33" i="53"/>
  <c r="BR30" i="53"/>
  <c r="BR42" i="53" s="1"/>
  <c r="AZ30" i="53"/>
  <c r="GM30" i="53"/>
  <c r="FW37" i="53"/>
  <c r="EQ32" i="53"/>
  <c r="EA34" i="53"/>
  <c r="CU32" i="53"/>
  <c r="BO30" i="53"/>
  <c r="BO42" i="53" s="1"/>
  <c r="AY37" i="53"/>
  <c r="S33" i="53"/>
  <c r="GA33" i="53"/>
  <c r="J32" i="53"/>
  <c r="CZ30" i="53"/>
  <c r="FX38" i="53"/>
  <c r="ER32" i="53"/>
  <c r="CV36" i="53"/>
  <c r="AZ36" i="53"/>
  <c r="GG34" i="53"/>
  <c r="GE32" i="53"/>
  <c r="HH30" i="53"/>
  <c r="FJ29" i="53"/>
  <c r="HC38" i="53"/>
  <c r="HK33" i="53"/>
  <c r="Y32" i="53"/>
  <c r="HR34" i="53"/>
  <c r="FV38" i="53"/>
  <c r="DJ36" i="53"/>
  <c r="AX36" i="53"/>
  <c r="GD34" i="53"/>
  <c r="DX32" i="53"/>
  <c r="Y31" i="53"/>
  <c r="CB34" i="53"/>
  <c r="BV32" i="53"/>
  <c r="FX30" i="53"/>
  <c r="GJ38" i="53"/>
  <c r="DX37" i="53"/>
  <c r="BL38" i="53"/>
  <c r="K36" i="53"/>
  <c r="BY33" i="53"/>
  <c r="EL31" i="53"/>
  <c r="GI34" i="53"/>
  <c r="GI44" i="53" s="1"/>
  <c r="DW37" i="53"/>
  <c r="CA37" i="53"/>
  <c r="GL33" i="53"/>
  <c r="HR31" i="53"/>
  <c r="DZ30" i="53"/>
  <c r="GX33" i="53"/>
  <c r="FB33" i="53"/>
  <c r="CP37" i="53"/>
  <c r="HQ33" i="53"/>
  <c r="HA34" i="53"/>
  <c r="FU30" i="53"/>
  <c r="EO29" i="53"/>
  <c r="DY36" i="53"/>
  <c r="CS31" i="53"/>
  <c r="CC35" i="53"/>
  <c r="AW30" i="53"/>
  <c r="AW42" i="53" s="1"/>
  <c r="Q29" i="53"/>
  <c r="AT35" i="53"/>
  <c r="N29" i="53"/>
  <c r="CN33" i="53"/>
  <c r="BB30" i="53"/>
  <c r="BB42" i="53" s="1"/>
  <c r="GM33" i="53"/>
  <c r="FW36" i="53"/>
  <c r="EQ31" i="53"/>
  <c r="EA38" i="53"/>
  <c r="CU38" i="53"/>
  <c r="AY36" i="53"/>
  <c r="S34" i="53"/>
  <c r="ER31" i="53"/>
  <c r="CV35" i="53"/>
  <c r="AZ35" i="53"/>
  <c r="FD34" i="53"/>
  <c r="FL32" i="53"/>
  <c r="GQ30" i="53"/>
  <c r="HC37" i="53"/>
  <c r="GR33" i="53"/>
  <c r="GR44" i="53" s="1"/>
  <c r="FF31" i="53"/>
  <c r="HR38" i="53"/>
  <c r="HR46" i="53" s="1"/>
  <c r="FF37" i="53"/>
  <c r="DJ35" i="53"/>
  <c r="AX35" i="53"/>
  <c r="FA34" i="53"/>
  <c r="DF32" i="53"/>
  <c r="HF30" i="53"/>
  <c r="FH29" i="53"/>
  <c r="BF34" i="53"/>
  <c r="BE32" i="53"/>
  <c r="EB30" i="53"/>
  <c r="GJ37" i="53"/>
  <c r="DX36" i="53"/>
  <c r="BL37" i="53"/>
  <c r="EH35" i="53"/>
  <c r="BF33" i="53"/>
  <c r="DU31" i="53"/>
  <c r="FS37" i="53"/>
  <c r="DW36" i="53"/>
  <c r="CA36" i="53"/>
  <c r="O38" i="53"/>
  <c r="EY33" i="53"/>
  <c r="FS31" i="53"/>
  <c r="FS43" i="53" s="1"/>
  <c r="DJ30" i="53"/>
  <c r="GX38" i="53"/>
  <c r="EL37" i="53"/>
  <c r="CP36" i="53"/>
  <c r="GL31" i="53"/>
  <c r="HQ30" i="53"/>
  <c r="HA38" i="53"/>
  <c r="FU37" i="53"/>
  <c r="EO32" i="53"/>
  <c r="DY35" i="53"/>
  <c r="CS32" i="53"/>
  <c r="CC34" i="53"/>
  <c r="AW38" i="53"/>
  <c r="Q33" i="53"/>
  <c r="AT33" i="53"/>
  <c r="N35" i="53"/>
  <c r="GM29" i="53"/>
  <c r="FW35" i="53"/>
  <c r="EQ33" i="53"/>
  <c r="DK33" i="53"/>
  <c r="CU37" i="53"/>
  <c r="BO33" i="53"/>
  <c r="AY35" i="53"/>
  <c r="S31" i="53"/>
  <c r="FY35" i="53"/>
  <c r="EC37" i="53"/>
  <c r="CW32" i="53"/>
  <c r="BA35" i="53"/>
  <c r="FM35" i="53"/>
  <c r="FM45" i="53" s="1"/>
  <c r="EM33" i="53"/>
  <c r="DZ31" i="53"/>
  <c r="BT30" i="53"/>
  <c r="FX36" i="53"/>
  <c r="EB37" i="53"/>
  <c r="CV32" i="53"/>
  <c r="AZ31" i="53"/>
  <c r="DD34" i="53"/>
  <c r="DZ32" i="53"/>
  <c r="GA30" i="53"/>
  <c r="ED29" i="53"/>
  <c r="ED42" i="53" s="1"/>
  <c r="HC36" i="53"/>
  <c r="FD33" i="53"/>
  <c r="DX31" i="53"/>
  <c r="HB37" i="53"/>
  <c r="FF36" i="53"/>
  <c r="DJ38" i="53"/>
  <c r="AX38" i="53"/>
  <c r="DB34" i="53"/>
  <c r="CN32" i="53"/>
  <c r="GO30" i="53"/>
  <c r="M34" i="53"/>
  <c r="AN32" i="53"/>
  <c r="CV30" i="53"/>
  <c r="GJ36" i="53"/>
  <c r="DX35" i="53"/>
  <c r="BL36" i="53"/>
  <c r="BH35" i="53"/>
  <c r="AM33" i="53"/>
  <c r="DD31" i="53"/>
  <c r="HO37" i="53"/>
  <c r="FS38" i="53"/>
  <c r="DW35" i="53"/>
  <c r="CA35" i="53"/>
  <c r="O37" i="53"/>
  <c r="EF33" i="53"/>
  <c r="FB31" i="53"/>
  <c r="CT30" i="53"/>
  <c r="CT42" i="53" s="1"/>
  <c r="GH38" i="53"/>
  <c r="EL36" i="53"/>
  <c r="CP35" i="53"/>
  <c r="HQ31" i="53"/>
  <c r="GK29" i="53"/>
  <c r="FU36" i="53"/>
  <c r="EO31" i="53"/>
  <c r="DY34" i="53"/>
  <c r="CS30" i="53"/>
  <c r="AW37" i="53"/>
  <c r="Q34" i="53"/>
  <c r="AD34" i="53"/>
  <c r="N38" i="53"/>
  <c r="V30" i="53"/>
  <c r="GM31" i="53"/>
  <c r="FW34" i="53"/>
  <c r="EQ37" i="53"/>
  <c r="DK30" i="53"/>
  <c r="DK42" i="53" s="1"/>
  <c r="CU36" i="53"/>
  <c r="BO31" i="53"/>
  <c r="AY34" i="53"/>
  <c r="S32" i="53"/>
  <c r="AJ38" i="53"/>
  <c r="BI34" i="53"/>
  <c r="DH32" i="53"/>
  <c r="FK30" i="53"/>
  <c r="HC35" i="53"/>
  <c r="EJ33" i="53"/>
  <c r="DG31" i="53"/>
  <c r="FI29" i="53"/>
  <c r="HB36" i="53"/>
  <c r="FF35" i="53"/>
  <c r="CT37" i="53"/>
  <c r="AH37" i="53"/>
  <c r="BG34" i="53"/>
  <c r="BW32" i="53"/>
  <c r="FY30" i="53"/>
  <c r="EB29" i="53"/>
  <c r="HI33" i="53"/>
  <c r="W32" i="53"/>
  <c r="CF30" i="53"/>
  <c r="GJ35" i="53"/>
  <c r="DX38" i="53"/>
  <c r="BL35" i="53"/>
  <c r="Y35" i="53"/>
  <c r="HN32" i="53"/>
  <c r="CM31" i="53"/>
  <c r="HO36" i="53"/>
  <c r="FS36" i="53"/>
  <c r="DW34" i="53"/>
  <c r="CA34" i="53"/>
  <c r="O36" i="53"/>
  <c r="BX33" i="53"/>
  <c r="CD30" i="53"/>
  <c r="GH37" i="53"/>
  <c r="EL35" i="53"/>
  <c r="CP33" i="53"/>
  <c r="FF32" i="53"/>
  <c r="HQ37" i="53"/>
  <c r="GK31" i="53"/>
  <c r="FU35" i="53"/>
  <c r="EO33" i="53"/>
  <c r="DY38" i="53"/>
  <c r="CS38" i="53"/>
  <c r="BM33" i="53"/>
  <c r="AW36" i="53"/>
  <c r="Q31" i="53"/>
  <c r="AD35" i="53"/>
  <c r="N37" i="53"/>
  <c r="DU33" i="53"/>
  <c r="CK33" i="53"/>
  <c r="CK44" i="53" s="1"/>
  <c r="GM32" i="53"/>
  <c r="FG30" i="53"/>
  <c r="EQ36" i="53"/>
  <c r="CU35" i="53"/>
  <c r="BO32" i="53"/>
  <c r="AI30" i="53"/>
  <c r="S38" i="53"/>
  <c r="HE37" i="53"/>
  <c r="EC35" i="53"/>
  <c r="EC45" i="53" s="1"/>
  <c r="CG37" i="53"/>
  <c r="CG46" i="53" s="1"/>
  <c r="BA32" i="53"/>
  <c r="AE35" i="53"/>
  <c r="CZ33" i="53"/>
  <c r="CA31" i="53"/>
  <c r="AN30" i="53"/>
  <c r="HD37" i="53"/>
  <c r="FX32" i="53"/>
  <c r="FX43" i="53" s="1"/>
  <c r="EB35" i="53"/>
  <c r="CF38" i="53"/>
  <c r="AJ37" i="53"/>
  <c r="AN34" i="53"/>
  <c r="CP32" i="53"/>
  <c r="EU30" i="53"/>
  <c r="HC34" i="53"/>
  <c r="DQ33" i="53"/>
  <c r="CP31" i="53"/>
  <c r="HB35" i="53"/>
  <c r="FF34" i="53"/>
  <c r="CT36" i="53"/>
  <c r="AH36" i="53"/>
  <c r="HJ33" i="53"/>
  <c r="BF32" i="53"/>
  <c r="FI30" i="53"/>
  <c r="FA33" i="53"/>
  <c r="FD31" i="53"/>
  <c r="AJ30" i="53"/>
  <c r="FT37" i="53"/>
  <c r="DH37" i="53"/>
  <c r="AV38" i="53"/>
  <c r="HE34" i="53"/>
  <c r="GT32" i="53"/>
  <c r="BV31" i="53"/>
  <c r="HO35" i="53"/>
  <c r="FS35" i="53"/>
  <c r="DW38" i="53"/>
  <c r="BK38" i="53"/>
  <c r="O34" i="53"/>
  <c r="BE33" i="53"/>
  <c r="DT31" i="53"/>
  <c r="BN30" i="53"/>
  <c r="GH36" i="53"/>
  <c r="EL33" i="53"/>
  <c r="CP38" i="53"/>
  <c r="EP32" i="53"/>
  <c r="HQ36" i="53"/>
  <c r="GK32" i="53"/>
  <c r="FU34" i="53"/>
  <c r="EO30" i="53"/>
  <c r="CS37" i="53"/>
  <c r="BM31" i="53"/>
  <c r="AW35" i="53"/>
  <c r="Q32" i="53"/>
  <c r="AD31" i="53"/>
  <c r="N36" i="53"/>
  <c r="DE33" i="53"/>
  <c r="AB33" i="53"/>
  <c r="GM38" i="53"/>
  <c r="FG29" i="53"/>
  <c r="EQ35" i="53"/>
  <c r="DK31" i="53"/>
  <c r="CU34" i="53"/>
  <c r="BO38" i="53"/>
  <c r="AI29" i="53"/>
  <c r="S37" i="53"/>
  <c r="BL33" i="53"/>
  <c r="BL44" i="53" s="1"/>
  <c r="BJ31" i="53"/>
  <c r="X30" i="53"/>
  <c r="HD36" i="53"/>
  <c r="CF37" i="53"/>
  <c r="AJ36" i="53"/>
  <c r="HL33" i="53"/>
  <c r="AQ32" i="53"/>
  <c r="EE30" i="53"/>
  <c r="CH29" i="53"/>
  <c r="HC30" i="53"/>
  <c r="BI33" i="53"/>
  <c r="BY31" i="53"/>
  <c r="EC29" i="53"/>
  <c r="HB34" i="53"/>
  <c r="FF38" i="53"/>
  <c r="CT35" i="53"/>
  <c r="AH35" i="53"/>
  <c r="GQ33" i="53"/>
  <c r="AO32" i="53"/>
  <c r="ES30" i="53"/>
  <c r="EH33" i="53"/>
  <c r="EM31" i="53"/>
  <c r="EM43" i="53" s="1"/>
  <c r="T30" i="53"/>
  <c r="FT38" i="53"/>
  <c r="DH36" i="53"/>
  <c r="AV37" i="53"/>
  <c r="GB34" i="53"/>
  <c r="GA32" i="53"/>
  <c r="BE31" i="53"/>
  <c r="HO34" i="53"/>
  <c r="FS34" i="53"/>
  <c r="DG37" i="53"/>
  <c r="BK37" i="53"/>
  <c r="J36" i="53"/>
  <c r="AJ33" i="53"/>
  <c r="DC31" i="53"/>
  <c r="AX30" i="53"/>
  <c r="GH35" i="53"/>
  <c r="EL38" i="53"/>
  <c r="BZ37" i="53"/>
  <c r="HQ35" i="53"/>
  <c r="GK30" i="53"/>
  <c r="FU38" i="53"/>
  <c r="EO37" i="53"/>
  <c r="DI31" i="53"/>
  <c r="CS36" i="53"/>
  <c r="BM32" i="53"/>
  <c r="AW34" i="53"/>
  <c r="Q30" i="53"/>
  <c r="AD32" i="53"/>
  <c r="N33" i="53"/>
  <c r="CO33" i="53"/>
  <c r="HD30" i="53"/>
  <c r="GM37" i="53"/>
  <c r="FG32" i="53"/>
  <c r="EQ34" i="53"/>
  <c r="DK32" i="53"/>
  <c r="CE30" i="53"/>
  <c r="BO37" i="53"/>
  <c r="AI31" i="53"/>
  <c r="S36" i="53"/>
  <c r="BS33" i="53"/>
  <c r="BS44" i="53" s="1"/>
  <c r="CG31" i="53"/>
  <c r="HI37" i="53"/>
  <c r="EG36" i="53"/>
  <c r="AO38" i="53"/>
  <c r="GE33" i="53"/>
  <c r="BN31" i="53"/>
  <c r="GR35" i="53"/>
  <c r="EF35" i="53"/>
  <c r="BT35" i="53"/>
  <c r="GO34" i="53"/>
  <c r="GJ32" i="53"/>
  <c r="GJ43" i="53" s="1"/>
  <c r="GU30" i="53"/>
  <c r="EX29" i="53"/>
  <c r="GA38" i="53"/>
  <c r="EE37" i="53"/>
  <c r="CI36" i="53"/>
  <c r="AM35" i="53"/>
  <c r="BN34" i="53"/>
  <c r="AC32" i="53"/>
  <c r="DR30" i="53"/>
  <c r="GP34" i="53"/>
  <c r="ET35" i="53"/>
  <c r="CX38" i="53"/>
  <c r="BR34" i="53"/>
  <c r="V33" i="53"/>
  <c r="DA33" i="53"/>
  <c r="CB31" i="53"/>
  <c r="Y30" i="53"/>
  <c r="HE35" i="53"/>
  <c r="FI36" i="53"/>
  <c r="CG35" i="53"/>
  <c r="CG45" i="53" s="1"/>
  <c r="AK37" i="53"/>
  <c r="AK46" i="53" s="1"/>
  <c r="GH34" i="53"/>
  <c r="AR33" i="53"/>
  <c r="AS31" i="53"/>
  <c r="GQ29" i="53"/>
  <c r="HD35" i="53"/>
  <c r="FH37" i="53"/>
  <c r="FH46" i="53" s="1"/>
  <c r="EB31" i="53"/>
  <c r="CF36" i="53"/>
  <c r="AJ35" i="53"/>
  <c r="GS33" i="53"/>
  <c r="Z32" i="53"/>
  <c r="DO30" i="53"/>
  <c r="DO42" i="53" s="1"/>
  <c r="AP36" i="53"/>
  <c r="AP33" i="53"/>
  <c r="BH31" i="53"/>
  <c r="HB38" i="53"/>
  <c r="EP37" i="53"/>
  <c r="CT38" i="53"/>
  <c r="AH38" i="53"/>
  <c r="FC33" i="53"/>
  <c r="X32" i="53"/>
  <c r="EC30" i="53"/>
  <c r="CF29" i="53"/>
  <c r="DO33" i="53"/>
  <c r="DV31" i="53"/>
  <c r="FT36" i="53"/>
  <c r="DH35" i="53"/>
  <c r="AV36" i="53"/>
  <c r="EX34" i="53"/>
  <c r="EX44" i="53" s="1"/>
  <c r="DV32" i="53"/>
  <c r="AN31" i="53"/>
  <c r="HO38" i="53"/>
  <c r="FC37" i="53"/>
  <c r="DG36" i="53"/>
  <c r="BK36" i="53"/>
  <c r="EG35" i="53"/>
  <c r="HL32" i="53"/>
  <c r="CL31" i="53"/>
  <c r="AH30" i="53"/>
  <c r="GH33" i="53"/>
  <c r="DV37" i="53"/>
  <c r="BZ36" i="53"/>
  <c r="DJ29" i="53"/>
  <c r="HQ34" i="53"/>
  <c r="GK33" i="53"/>
  <c r="FE29" i="53"/>
  <c r="EO36" i="53"/>
  <c r="DI32" i="53"/>
  <c r="CS35" i="53"/>
  <c r="BM30" i="53"/>
  <c r="AG29" i="53"/>
  <c r="Q38" i="53"/>
  <c r="AD30" i="53"/>
  <c r="GM36" i="53"/>
  <c r="FG31" i="53"/>
  <c r="EQ38" i="53"/>
  <c r="DK38" i="53"/>
  <c r="CE29" i="53"/>
  <c r="BO36" i="53"/>
  <c r="AI32" i="53"/>
  <c r="S35" i="53"/>
  <c r="FP32" i="53"/>
  <c r="GE30" i="53"/>
  <c r="EH29" i="53"/>
  <c r="EH42" i="53" s="1"/>
  <c r="GA37" i="53"/>
  <c r="EE36" i="53"/>
  <c r="CI35" i="53"/>
  <c r="AM34" i="53"/>
  <c r="AQ34" i="53"/>
  <c r="L32" i="53"/>
  <c r="DB30" i="53"/>
  <c r="GP33" i="53"/>
  <c r="ET34" i="53"/>
  <c r="CX37" i="53"/>
  <c r="BR33" i="53"/>
  <c r="BG36" i="53"/>
  <c r="CF33" i="53"/>
  <c r="BK31" i="53"/>
  <c r="GR29" i="53"/>
  <c r="HE33" i="53"/>
  <c r="FI38" i="53"/>
  <c r="DM38" i="53"/>
  <c r="CG33" i="53"/>
  <c r="AK36" i="53"/>
  <c r="FH34" i="53"/>
  <c r="Y33" i="53"/>
  <c r="AB31" i="53"/>
  <c r="GA29" i="53"/>
  <c r="HD34" i="53"/>
  <c r="FH36" i="53"/>
  <c r="EB38" i="53"/>
  <c r="CF35" i="53"/>
  <c r="AJ31" i="53"/>
  <c r="EK33" i="53"/>
  <c r="EK44" i="53" s="1"/>
  <c r="HG31" i="53"/>
  <c r="CY30" i="53"/>
  <c r="EX35" i="53"/>
  <c r="W33" i="53"/>
  <c r="AQ31" i="53"/>
  <c r="GL37" i="53"/>
  <c r="EP36" i="53"/>
  <c r="CD37" i="53"/>
  <c r="R38" i="53"/>
  <c r="EI33" i="53"/>
  <c r="DM30" i="53"/>
  <c r="DM42" i="53" s="1"/>
  <c r="Z36" i="53"/>
  <c r="CA33" i="53"/>
  <c r="DE31" i="53"/>
  <c r="HP37" i="53"/>
  <c r="FT35" i="53"/>
  <c r="DH38" i="53"/>
  <c r="AV35" i="53"/>
  <c r="DV34" i="53"/>
  <c r="DD32" i="53"/>
  <c r="W31" i="53"/>
  <c r="GY37" i="53"/>
  <c r="FC36" i="53"/>
  <c r="DG35" i="53"/>
  <c r="BK35" i="53"/>
  <c r="BG35" i="53"/>
  <c r="GS32" i="53"/>
  <c r="BU31" i="53"/>
  <c r="R30" i="53"/>
  <c r="FR37" i="53"/>
  <c r="FR46" i="53" s="1"/>
  <c r="DV36" i="53"/>
  <c r="BZ35" i="53"/>
  <c r="HQ38" i="53"/>
  <c r="GK37" i="53"/>
  <c r="FE32" i="53"/>
  <c r="EO35" i="53"/>
  <c r="DI33" i="53"/>
  <c r="CS34" i="53"/>
  <c r="BM38" i="53"/>
  <c r="AG31" i="53"/>
  <c r="Q37" i="53"/>
  <c r="AD29" i="53"/>
  <c r="Y29" i="53"/>
  <c r="CJ33" i="53"/>
  <c r="GM35" i="53"/>
  <c r="FG33" i="53"/>
  <c r="EA30" i="53"/>
  <c r="DK37" i="53"/>
  <c r="CE33" i="53"/>
  <c r="BO35" i="53"/>
  <c r="AI33" i="53"/>
  <c r="FY43" i="53" l="1"/>
  <c r="EK46" i="53"/>
  <c r="BV45" i="53"/>
  <c r="GL43" i="53"/>
  <c r="GD45" i="53"/>
  <c r="FP42" i="53"/>
  <c r="EE43" i="53"/>
  <c r="FO45" i="53"/>
  <c r="BS43" i="53"/>
  <c r="DQ43" i="53"/>
  <c r="AC46" i="53"/>
  <c r="HG42" i="53"/>
  <c r="CJ44" i="53"/>
  <c r="DQ44" i="53"/>
  <c r="FC42" i="53"/>
  <c r="AB43" i="53"/>
  <c r="AW46" i="53"/>
  <c r="CQ42" i="53"/>
  <c r="BD44" i="53"/>
  <c r="GO45" i="53"/>
  <c r="GG43" i="53"/>
  <c r="GW42" i="53"/>
  <c r="AC45" i="53"/>
  <c r="EC46" i="53"/>
  <c r="DE46" i="53"/>
  <c r="AX42" i="53"/>
  <c r="BS42" i="53"/>
  <c r="AH44" i="53"/>
  <c r="GG45" i="53"/>
  <c r="EE44" i="53"/>
  <c r="GV44" i="53"/>
  <c r="BB43" i="53"/>
  <c r="EY43" i="53"/>
  <c r="BZ44" i="53"/>
  <c r="BB44" i="53"/>
  <c r="DQ45" i="53"/>
  <c r="BV44" i="53"/>
  <c r="M46" i="53"/>
  <c r="HM45" i="53"/>
  <c r="GJ42" i="53"/>
  <c r="O43" i="53"/>
  <c r="FQ44" i="53"/>
  <c r="CO46" i="53"/>
  <c r="EU43" i="53"/>
  <c r="M43" i="53"/>
  <c r="M42" i="53"/>
  <c r="EI44" i="53"/>
  <c r="DC43" i="53"/>
  <c r="FK43" i="53"/>
  <c r="DI42" i="53"/>
  <c r="CD46" i="53"/>
  <c r="GT45" i="53"/>
  <c r="BJ43" i="53"/>
  <c r="GT44" i="53"/>
  <c r="FC46" i="53"/>
  <c r="GQ43" i="53"/>
  <c r="DU46" i="53"/>
  <c r="BC45" i="53"/>
  <c r="EE46" i="53"/>
  <c r="AQ42" i="53"/>
  <c r="EK43" i="53"/>
  <c r="CQ44" i="53"/>
  <c r="DJ44" i="53"/>
  <c r="CA42" i="53"/>
  <c r="FX44" i="53"/>
  <c r="HD44" i="53"/>
  <c r="GG42" i="53"/>
  <c r="FQ45" i="53"/>
  <c r="EW45" i="53"/>
  <c r="AG43" i="53"/>
  <c r="FP44" i="53"/>
  <c r="HE45" i="53"/>
  <c r="DO43" i="53"/>
  <c r="V45" i="53"/>
  <c r="EO46" i="53"/>
  <c r="BU43" i="53"/>
  <c r="U42" i="53"/>
  <c r="BU45" i="53"/>
  <c r="L44" i="53"/>
  <c r="HL45" i="53"/>
  <c r="DS43" i="53"/>
  <c r="W45" i="53"/>
  <c r="CN42" i="53"/>
  <c r="X42" i="53"/>
  <c r="FJ43" i="53"/>
  <c r="BB45" i="53"/>
  <c r="DX42" i="53"/>
  <c r="AU42" i="53"/>
  <c r="FR44" i="53"/>
  <c r="EZ43" i="53"/>
  <c r="BI46" i="53"/>
  <c r="V42" i="53"/>
  <c r="BW46" i="53"/>
  <c r="HC42" i="53"/>
  <c r="HF42" i="53"/>
  <c r="ER45" i="53"/>
  <c r="AS45" i="53"/>
  <c r="EJ44" i="53"/>
  <c r="FH43" i="53"/>
  <c r="GZ43" i="53"/>
  <c r="DT42" i="53"/>
  <c r="DV42" i="53"/>
  <c r="DT44" i="53"/>
  <c r="DS44" i="53"/>
  <c r="HD42" i="53"/>
  <c r="HE42" i="53"/>
  <c r="DB43" i="53"/>
  <c r="BA42" i="53"/>
  <c r="J44" i="53"/>
  <c r="FB42" i="53"/>
  <c r="GF46" i="53"/>
  <c r="BH43" i="53"/>
  <c r="EZ45" i="53"/>
  <c r="HP42" i="53"/>
  <c r="HC44" i="53"/>
  <c r="HE46" i="53"/>
  <c r="CI44" i="53"/>
  <c r="BX43" i="53"/>
  <c r="GD46" i="53"/>
  <c r="DC44" i="53"/>
  <c r="BW44" i="53"/>
  <c r="DE45" i="53"/>
  <c r="T42" i="53"/>
  <c r="AJ43" i="53"/>
  <c r="DN44" i="53"/>
  <c r="DN46" i="53"/>
  <c r="EK45" i="53"/>
  <c r="FA46" i="53"/>
  <c r="AH42" i="53"/>
  <c r="DT43" i="53"/>
  <c r="CW43" i="53"/>
  <c r="GI43" i="53"/>
  <c r="ET45" i="53"/>
  <c r="BN43" i="53"/>
  <c r="CK43" i="53"/>
  <c r="U43" i="53"/>
  <c r="CR45" i="53"/>
  <c r="AJ44" i="53"/>
  <c r="DQ46" i="53"/>
  <c r="DA42" i="53"/>
  <c r="CM43" i="53"/>
  <c r="HN45" i="53"/>
  <c r="EZ46" i="53"/>
  <c r="HK43" i="53"/>
  <c r="EU45" i="53"/>
  <c r="CY46" i="53"/>
  <c r="HO42" i="53"/>
  <c r="Y45" i="53"/>
  <c r="EZ44" i="53"/>
  <c r="DV46" i="53"/>
  <c r="BT45" i="53"/>
  <c r="BN42" i="53"/>
  <c r="EB45" i="53"/>
  <c r="BR45" i="53"/>
  <c r="EH44" i="53"/>
  <c r="CY44" i="53"/>
  <c r="HJ42" i="53"/>
  <c r="Y44" i="53"/>
  <c r="CH44" i="53"/>
  <c r="CA43" i="53"/>
  <c r="HN42" i="53"/>
  <c r="BC44" i="53"/>
  <c r="BM42" i="53"/>
  <c r="HQ42" i="53"/>
  <c r="FJ42" i="53"/>
  <c r="GS45" i="53"/>
  <c r="EG46" i="53"/>
  <c r="GJ45" i="53"/>
  <c r="V44" i="53"/>
  <c r="BA45" i="53"/>
  <c r="BT46" i="53"/>
  <c r="AL44" i="53"/>
  <c r="GO43" i="53"/>
  <c r="AG45" i="53"/>
  <c r="FV45" i="53"/>
  <c r="AF46" i="53"/>
  <c r="CC43" i="53"/>
  <c r="GY46" i="53"/>
  <c r="FT42" i="53"/>
  <c r="FT44" i="53"/>
  <c r="AX44" i="53"/>
  <c r="FD43" i="53"/>
  <c r="ED43" i="53"/>
  <c r="EB43" i="53"/>
  <c r="BD46" i="53"/>
  <c r="FR42" i="53"/>
  <c r="GY42" i="53"/>
  <c r="FY45" i="53"/>
  <c r="GN43" i="53"/>
  <c r="N46" i="53"/>
  <c r="DI44" i="53"/>
  <c r="AH45" i="53"/>
  <c r="CI42" i="53"/>
  <c r="CX43" i="53"/>
  <c r="GW45" i="53"/>
  <c r="U46" i="53"/>
  <c r="DD46" i="53"/>
  <c r="Z44" i="53"/>
  <c r="EW46" i="53"/>
  <c r="AU43" i="53"/>
  <c r="AI42" i="53"/>
  <c r="AZ43" i="53"/>
  <c r="HG43" i="53"/>
  <c r="FI43" i="53"/>
  <c r="AL45" i="53"/>
  <c r="DA44" i="53"/>
  <c r="EL44" i="53"/>
  <c r="FW42" i="53"/>
  <c r="DP44" i="53"/>
  <c r="CW44" i="53"/>
  <c r="L46" i="53"/>
  <c r="AY46" i="53"/>
  <c r="CL45" i="53"/>
  <c r="BK42" i="53"/>
  <c r="AP44" i="53"/>
  <c r="EL43" i="53"/>
  <c r="FQ43" i="53"/>
  <c r="AM46" i="53"/>
  <c r="BC46" i="53"/>
  <c r="ED46" i="53"/>
  <c r="DL44" i="53"/>
  <c r="Z46" i="53"/>
  <c r="AF45" i="53"/>
  <c r="AZ42" i="53"/>
  <c r="AA45" i="53"/>
  <c r="CB46" i="53"/>
  <c r="CE46" i="53"/>
  <c r="BZ43" i="53"/>
  <c r="K43" i="53"/>
  <c r="GP43" i="53"/>
  <c r="DS46" i="53"/>
  <c r="ED45" i="53"/>
  <c r="DO46" i="53"/>
  <c r="FL45" i="53"/>
  <c r="M45" i="53"/>
  <c r="CK45" i="53"/>
  <c r="FI44" i="53"/>
  <c r="EV44" i="53"/>
  <c r="GQ44" i="53"/>
  <c r="FJ45" i="53"/>
  <c r="EX45" i="53"/>
  <c r="AR44" i="53"/>
  <c r="AY45" i="53"/>
  <c r="CG43" i="53"/>
  <c r="S46" i="53"/>
  <c r="DK45" i="53"/>
  <c r="HK42" i="53"/>
  <c r="EJ43" i="53"/>
  <c r="AM45" i="53"/>
  <c r="HP43" i="53"/>
  <c r="L42" i="53"/>
  <c r="BW45" i="53"/>
  <c r="EJ42" i="53"/>
  <c r="CW42" i="53"/>
  <c r="CK46" i="53"/>
  <c r="ER43" i="53"/>
  <c r="HH43" i="53"/>
  <c r="GG46" i="53"/>
  <c r="GV46" i="53"/>
  <c r="EF45" i="53"/>
  <c r="DE44" i="53"/>
  <c r="BP42" i="53"/>
  <c r="AS43" i="53"/>
  <c r="AD44" i="53"/>
  <c r="AR45" i="53"/>
  <c r="AS46" i="53"/>
  <c r="CH45" i="53"/>
  <c r="DK43" i="53"/>
  <c r="BC42" i="53"/>
  <c r="HF46" i="53"/>
  <c r="S45" i="53"/>
  <c r="EH46" i="53"/>
  <c r="GF44" i="53"/>
  <c r="GV45" i="53"/>
  <c r="BK43" i="53"/>
  <c r="HC45" i="53"/>
  <c r="ES44" i="53"/>
  <c r="GY45" i="53"/>
  <c r="GT46" i="53"/>
  <c r="CF46" i="53"/>
  <c r="W43" i="53"/>
  <c r="HD46" i="53"/>
  <c r="EN42" i="53"/>
  <c r="DJ45" i="53"/>
  <c r="FQ42" i="53"/>
  <c r="AS42" i="53"/>
  <c r="HP46" i="53"/>
  <c r="FE42" i="53"/>
  <c r="CA46" i="53"/>
  <c r="GN46" i="53"/>
  <c r="GK45" i="53"/>
  <c r="EU46" i="53"/>
  <c r="GA44" i="53"/>
  <c r="AH43" i="53"/>
  <c r="N43" i="53"/>
  <c r="DA46" i="53"/>
  <c r="HJ43" i="53"/>
  <c r="BR43" i="53"/>
  <c r="FK44" i="53"/>
  <c r="CZ45" i="53"/>
  <c r="FH42" i="53"/>
  <c r="FC43" i="53"/>
  <c r="GR46" i="53"/>
  <c r="FZ44" i="53"/>
  <c r="CV45" i="53"/>
  <c r="BZ46" i="53"/>
  <c r="BJ44" i="53"/>
  <c r="EM45" i="53"/>
  <c r="CI46" i="53"/>
  <c r="CB42" i="53"/>
  <c r="DG45" i="53"/>
  <c r="DO44" i="53"/>
  <c r="AT44" i="53"/>
  <c r="EY44" i="53"/>
  <c r="DF44" i="53"/>
  <c r="FR45" i="53"/>
  <c r="CF43" i="53"/>
  <c r="GH42" i="53"/>
  <c r="DW42" i="53"/>
  <c r="EM44" i="53"/>
  <c r="DZ42" i="53"/>
  <c r="HH44" i="53"/>
  <c r="EA43" i="53"/>
  <c r="HO43" i="53"/>
  <c r="DJ43" i="53"/>
  <c r="EG42" i="53"/>
  <c r="BL43" i="53"/>
  <c r="CP44" i="53"/>
  <c r="AX45" i="53"/>
  <c r="BP44" i="53"/>
  <c r="GR45" i="53"/>
  <c r="CO44" i="53"/>
  <c r="FV43" i="53"/>
  <c r="GJ44" i="53"/>
  <c r="FF46" i="53"/>
  <c r="GL45" i="53"/>
  <c r="CY45" i="53"/>
  <c r="HF44" i="53"/>
  <c r="BK46" i="53"/>
  <c r="AE46" i="53"/>
  <c r="AK44" i="53"/>
  <c r="GP45" i="53"/>
  <c r="FM42" i="53"/>
  <c r="FA45" i="53"/>
  <c r="HE44" i="53"/>
  <c r="EP46" i="53"/>
  <c r="DG46" i="53"/>
  <c r="FS45" i="53"/>
  <c r="GK42" i="53"/>
  <c r="FG45" i="53"/>
  <c r="HN44" i="53"/>
  <c r="GQ45" i="53"/>
  <c r="AC44" i="53"/>
  <c r="AE45" i="53"/>
  <c r="DX45" i="53"/>
  <c r="DL45" i="53"/>
  <c r="BM45" i="53"/>
  <c r="AT43" i="53"/>
  <c r="FO42" i="53"/>
  <c r="EB44" i="53"/>
  <c r="GN42" i="53"/>
  <c r="DM44" i="53"/>
  <c r="AT45" i="53"/>
  <c r="CS42" i="53"/>
  <c r="FV42" i="53"/>
  <c r="DX44" i="53"/>
  <c r="AN45" i="53"/>
  <c r="DJ46" i="53"/>
  <c r="BC43" i="53"/>
  <c r="AB45" i="53"/>
  <c r="T46" i="53"/>
  <c r="CM45" i="53"/>
  <c r="GU44" i="53"/>
  <c r="HM42" i="53"/>
  <c r="R42" i="53"/>
  <c r="BI44" i="53"/>
  <c r="CX46" i="53"/>
  <c r="GM43" i="53"/>
  <c r="FW45" i="53"/>
  <c r="BY44" i="53"/>
  <c r="DZ45" i="53"/>
  <c r="HP45" i="53"/>
  <c r="DL46" i="53"/>
  <c r="W46" i="53"/>
  <c r="AP46" i="53"/>
  <c r="AK42" i="53"/>
  <c r="GD42" i="53"/>
  <c r="V46" i="53"/>
  <c r="CV44" i="53"/>
  <c r="AN46" i="53"/>
  <c r="AI43" i="53"/>
  <c r="BO46" i="53"/>
  <c r="BQ45" i="53"/>
  <c r="CB43" i="53"/>
  <c r="DG43" i="53"/>
  <c r="EF44" i="53"/>
  <c r="AF43" i="53"/>
  <c r="GX42" i="53"/>
  <c r="AE43" i="53"/>
  <c r="BR46" i="53"/>
  <c r="GT42" i="53"/>
  <c r="AA44" i="53"/>
  <c r="CZ46" i="53"/>
  <c r="GA43" i="53"/>
  <c r="AA43" i="53"/>
  <c r="BK45" i="53"/>
  <c r="GP44" i="53"/>
  <c r="GS44" i="53"/>
  <c r="GK43" i="53"/>
  <c r="FD45" i="53"/>
  <c r="FE43" i="53"/>
  <c r="FL44" i="53"/>
  <c r="BE46" i="53"/>
  <c r="R43" i="53"/>
  <c r="AQ45" i="53"/>
  <c r="AL46" i="53"/>
  <c r="HG46" i="53"/>
  <c r="FZ45" i="53"/>
  <c r="Y46" i="53"/>
  <c r="BY43" i="53"/>
  <c r="BN45" i="53"/>
  <c r="AJ45" i="53"/>
  <c r="CU45" i="53"/>
  <c r="CA45" i="53"/>
  <c r="DZ43" i="53"/>
  <c r="GI46" i="53"/>
  <c r="CE43" i="53"/>
  <c r="HB43" i="53"/>
  <c r="ER44" i="53"/>
  <c r="EC44" i="53"/>
  <c r="CR43" i="53"/>
  <c r="X45" i="53"/>
  <c r="FK45" i="53"/>
  <c r="HL44" i="53"/>
  <c r="AD46" i="53"/>
  <c r="EF43" i="53"/>
  <c r="HH45" i="53"/>
  <c r="CG44" i="53"/>
  <c r="AG42" i="53"/>
  <c r="GQ42" i="53"/>
  <c r="EB42" i="53"/>
  <c r="FD44" i="53"/>
  <c r="DU43" i="53"/>
  <c r="GM44" i="53"/>
  <c r="HA46" i="53"/>
  <c r="CD45" i="53"/>
  <c r="ED44" i="53"/>
  <c r="EH43" i="53"/>
  <c r="BF42" i="53"/>
  <c r="BW42" i="53"/>
  <c r="CI45" i="53"/>
  <c r="FS46" i="53"/>
  <c r="AI44" i="53"/>
  <c r="BO45" i="53"/>
  <c r="AV45" i="53"/>
  <c r="GA46" i="53"/>
  <c r="CS45" i="53"/>
  <c r="ER46" i="53"/>
  <c r="HF43" i="53"/>
  <c r="FN44" i="53"/>
  <c r="EV46" i="53"/>
  <c r="BS45" i="53"/>
  <c r="AF42" i="53"/>
  <c r="DG42" i="53"/>
  <c r="HQ44" i="53"/>
  <c r="AM43" i="53"/>
  <c r="W44" i="53"/>
  <c r="CL43" i="53"/>
  <c r="CF42" i="53"/>
  <c r="DH46" i="53"/>
  <c r="EO43" i="53"/>
  <c r="AM44" i="53"/>
  <c r="CE45" i="53"/>
  <c r="BJ45" i="53"/>
  <c r="GM46" i="53"/>
  <c r="GH45" i="53"/>
  <c r="FG42" i="53"/>
  <c r="EO44" i="53"/>
  <c r="FI42" i="53"/>
  <c r="BH45" i="53"/>
  <c r="CU44" i="53"/>
  <c r="DF45" i="53"/>
  <c r="FB46" i="53"/>
  <c r="BK44" i="53"/>
  <c r="FN45" i="53"/>
  <c r="GW43" i="53"/>
  <c r="CN45" i="53"/>
  <c r="BU44" i="53"/>
  <c r="CH46" i="53"/>
  <c r="AR42" i="53"/>
  <c r="BH44" i="53"/>
  <c r="AG44" i="53"/>
  <c r="GV42" i="53"/>
  <c r="AR46" i="53"/>
  <c r="AB44" i="53"/>
  <c r="FG44" i="53"/>
  <c r="BZ45" i="53"/>
  <c r="FT45" i="53"/>
  <c r="GR42" i="53"/>
  <c r="N44" i="53"/>
  <c r="FA44" i="53"/>
  <c r="HQ46" i="53"/>
  <c r="DY45" i="53"/>
  <c r="DY46" i="53"/>
  <c r="HR45" i="53"/>
  <c r="FT43" i="53"/>
  <c r="BT43" i="53"/>
  <c r="FW43" i="53"/>
  <c r="CQ46" i="53"/>
  <c r="R45" i="53"/>
  <c r="DT46" i="53"/>
  <c r="FM44" i="53"/>
  <c r="EW43" i="53"/>
  <c r="R44" i="53"/>
  <c r="BJ42" i="53"/>
  <c r="EG44" i="53"/>
  <c r="EZ42" i="53"/>
  <c r="BE45" i="53"/>
  <c r="DF43" i="53"/>
  <c r="BF46" i="53"/>
  <c r="U44" i="53"/>
  <c r="EL42" i="53"/>
  <c r="T45" i="53"/>
  <c r="AO44" i="53"/>
  <c r="BB46" i="53"/>
  <c r="DD42" i="53"/>
  <c r="GC46" i="53"/>
  <c r="CO45" i="53"/>
  <c r="GZ42" i="53"/>
  <c r="GX44" i="53"/>
  <c r="HA45" i="53"/>
  <c r="EA45" i="53"/>
  <c r="BR44" i="53"/>
  <c r="AW45" i="53"/>
  <c r="HJ44" i="53"/>
  <c r="GH46" i="53"/>
  <c r="FB43" i="53"/>
  <c r="CN44" i="53"/>
  <c r="CB45" i="53"/>
  <c r="J43" i="53"/>
  <c r="EQ42" i="53"/>
  <c r="EN45" i="53"/>
  <c r="CN43" i="53"/>
  <c r="ER42" i="53"/>
  <c r="CX45" i="53"/>
  <c r="FO43" i="53"/>
  <c r="AV43" i="53"/>
  <c r="FY46" i="53"/>
  <c r="FA42" i="53"/>
  <c r="HI46" i="53"/>
  <c r="Y42" i="53"/>
  <c r="CF45" i="53"/>
  <c r="EL45" i="53"/>
  <c r="BM43" i="53"/>
  <c r="GJ46" i="53"/>
  <c r="N42" i="53"/>
  <c r="GL44" i="53"/>
  <c r="GZ45" i="53"/>
  <c r="AW43" i="53"/>
  <c r="BN46" i="53"/>
  <c r="GD43" i="53"/>
  <c r="CL46" i="53"/>
  <c r="ET43" i="53"/>
  <c r="EM42" i="53"/>
  <c r="CF44" i="53"/>
  <c r="CA44" i="53"/>
  <c r="AN43" i="53"/>
  <c r="BO44" i="53"/>
  <c r="P45" i="53"/>
  <c r="BE43" i="53"/>
  <c r="CS46" i="53"/>
  <c r="CZ44" i="53"/>
  <c r="BX44" i="53"/>
  <c r="O46" i="53"/>
  <c r="FB45" i="53"/>
  <c r="EP42" i="53"/>
  <c r="HA43" i="53"/>
  <c r="CR46" i="53"/>
  <c r="FZ46" i="53"/>
  <c r="EX43" i="53"/>
  <c r="GC43" i="53"/>
  <c r="HL42" i="53"/>
  <c r="AC42" i="53"/>
  <c r="DO45" i="53"/>
  <c r="CX44" i="53"/>
  <c r="FD42" i="53"/>
  <c r="AZ45" i="53"/>
  <c r="FZ42" i="53"/>
  <c r="AK43" i="53"/>
  <c r="CX42" i="53"/>
  <c r="GM45" i="53"/>
  <c r="HB45" i="53"/>
  <c r="GM42" i="53"/>
  <c r="CM44" i="53"/>
  <c r="CJ42" i="53"/>
  <c r="FE46" i="53"/>
  <c r="CQ43" i="53"/>
  <c r="GH43" i="53"/>
  <c r="BI45" i="53"/>
  <c r="EI45" i="53"/>
  <c r="EX42" i="53"/>
  <c r="HO45" i="53"/>
  <c r="AD45" i="53"/>
  <c r="BV43" i="53"/>
  <c r="DW45" i="53"/>
  <c r="X44" i="53"/>
  <c r="GL46" i="53"/>
  <c r="N45" i="53"/>
  <c r="S44" i="53"/>
  <c r="AP43" i="53"/>
  <c r="FU43" i="53"/>
  <c r="CD44" i="53"/>
  <c r="FR43" i="53"/>
  <c r="BQ43" i="53"/>
  <c r="DU45" i="53"/>
  <c r="E7" i="55"/>
  <c r="D8" i="55" s="1"/>
  <c r="AD43" i="53"/>
  <c r="BE44" i="53"/>
  <c r="DK44" i="53"/>
  <c r="HR43" i="53"/>
  <c r="AT46" i="53"/>
  <c r="FV46" i="53"/>
  <c r="AI45" i="53"/>
  <c r="AU46" i="53"/>
  <c r="DV45" i="53"/>
  <c r="HD43" i="53"/>
  <c r="CL42" i="53"/>
  <c r="AS44" i="53"/>
  <c r="GV43" i="53"/>
  <c r="HE43" i="53"/>
  <c r="HN43" i="53"/>
  <c r="AQ46" i="53"/>
  <c r="FP43" i="53"/>
  <c r="AM42" i="53"/>
  <c r="HR44" i="53"/>
  <c r="CY42" i="53"/>
  <c r="DW44" i="53"/>
  <c r="DH44" i="53"/>
  <c r="CJ46" i="53"/>
  <c r="BT42" i="53"/>
  <c r="AA42" i="53"/>
  <c r="BQ46" i="53"/>
  <c r="BS46" i="53"/>
  <c r="P43" i="53"/>
  <c r="EB46" i="53"/>
  <c r="AY43" i="53"/>
  <c r="EE42" i="53"/>
  <c r="ET42" i="53"/>
  <c r="GE43" i="53"/>
  <c r="AJ42" i="53"/>
  <c r="BA43" i="53"/>
  <c r="HO44" i="53"/>
  <c r="BN44" i="53"/>
  <c r="GN45" i="53"/>
  <c r="CT43" i="53"/>
  <c r="CG42" i="53"/>
  <c r="K44" i="53"/>
  <c r="Z42" i="53"/>
  <c r="DM45" i="53"/>
  <c r="EQ44" i="53"/>
  <c r="FG43" i="53"/>
  <c r="GH44" i="53"/>
  <c r="DV43" i="53"/>
  <c r="AV46" i="53"/>
  <c r="FU45" i="53"/>
  <c r="EL46" i="53"/>
  <c r="AW44" i="53"/>
  <c r="HA44" i="53"/>
  <c r="HN46" i="53"/>
  <c r="BG44" i="53"/>
  <c r="GF43" i="53"/>
  <c r="DP46" i="53"/>
  <c r="GG44" i="53"/>
  <c r="FM43" i="53"/>
  <c r="AO42" i="53"/>
  <c r="FS44" i="53"/>
  <c r="CV42" i="53"/>
  <c r="CJ45" i="53"/>
  <c r="AP45" i="53"/>
  <c r="BX42" i="53"/>
  <c r="HH46" i="53"/>
  <c r="GD44" i="53"/>
  <c r="BV42" i="53"/>
  <c r="FH44" i="53"/>
  <c r="FK46" i="53"/>
  <c r="DA45" i="53"/>
  <c r="AE42" i="53"/>
  <c r="DX46" i="53"/>
  <c r="DE43" i="53"/>
  <c r="HQ45" i="53"/>
  <c r="CH42" i="53"/>
  <c r="BL45" i="53"/>
  <c r="Q42" i="53"/>
  <c r="DW46" i="53"/>
  <c r="AX46" i="53"/>
  <c r="CC46" i="53"/>
  <c r="BJ46" i="53"/>
  <c r="DV44" i="53"/>
  <c r="BW43" i="53"/>
  <c r="DH43" i="53"/>
  <c r="BD43" i="53"/>
  <c r="ES42" i="53"/>
  <c r="GB46" i="53"/>
  <c r="AA46" i="53"/>
  <c r="O45" i="53"/>
  <c r="FI46" i="53"/>
  <c r="CL44" i="53"/>
  <c r="CZ42" i="53"/>
  <c r="EV43" i="53"/>
  <c r="EV45" i="53"/>
  <c r="AO45" i="53"/>
  <c r="CM46" i="53"/>
  <c r="BU42" i="53"/>
  <c r="FP46" i="53"/>
  <c r="J42" i="53"/>
  <c r="DB45" i="53"/>
  <c r="GO46" i="53"/>
  <c r="AP42" i="53"/>
  <c r="J46" i="53"/>
  <c r="EA44" i="53"/>
  <c r="DF46" i="53"/>
  <c r="DY42" i="53"/>
  <c r="AN44" i="53"/>
  <c r="EU42" i="53"/>
  <c r="ET44" i="53"/>
  <c r="GE42" i="53"/>
  <c r="AD18" i="55"/>
  <c r="AC17" i="55"/>
  <c r="FL43" i="53"/>
  <c r="GZ44" i="53"/>
  <c r="FV44" i="53"/>
  <c r="EY46" i="53"/>
  <c r="BZ42" i="53"/>
  <c r="O42" i="53"/>
  <c r="DR46" i="53"/>
  <c r="EV42" i="53"/>
  <c r="CC45" i="53"/>
  <c r="CS44" i="53"/>
  <c r="GI45" i="53"/>
  <c r="AY44" i="53"/>
  <c r="FU42" i="53"/>
  <c r="AO43" i="53"/>
  <c r="FK42" i="53"/>
  <c r="GI42" i="53"/>
  <c r="CN46" i="53"/>
  <c r="HK46" i="53"/>
  <c r="GX43" i="53"/>
  <c r="DR43" i="53"/>
  <c r="ES46" i="53"/>
  <c r="DR45" i="53"/>
  <c r="HJ46" i="53"/>
  <c r="AQ44" i="53"/>
  <c r="R46" i="53"/>
  <c r="GB43" i="53"/>
  <c r="AK45" i="53"/>
  <c r="GU42" i="53"/>
  <c r="FY44" i="53"/>
  <c r="M44" i="53"/>
  <c r="DB44" i="53"/>
  <c r="HB44" i="53"/>
  <c r="O44" i="53"/>
  <c r="DP43" i="53"/>
  <c r="K45" i="53"/>
  <c r="AD42" i="53"/>
  <c r="EG45" i="53"/>
  <c r="CS43" i="53"/>
  <c r="FW46" i="53"/>
  <c r="CD42" i="53"/>
  <c r="BG45" i="53"/>
  <c r="FC44" i="53"/>
  <c r="CP43" i="53"/>
  <c r="HO46" i="53"/>
  <c r="HB46" i="53"/>
  <c r="Q44" i="53"/>
  <c r="CU43" i="53"/>
  <c r="FU44" i="53"/>
  <c r="DY44" i="53"/>
  <c r="CU42" i="53"/>
  <c r="EN46" i="53"/>
  <c r="T43" i="53"/>
  <c r="EN43" i="53"/>
  <c r="DS45" i="53"/>
  <c r="AO46" i="53"/>
  <c r="GY44" i="53"/>
  <c r="EN44" i="53"/>
  <c r="GB44" i="53"/>
  <c r="AV44" i="53"/>
  <c r="BU46" i="53"/>
  <c r="CI43" i="53"/>
  <c r="DM43" i="53"/>
  <c r="BA46" i="53"/>
  <c r="HF45" i="53"/>
  <c r="BQ44" i="53"/>
  <c r="AB46" i="53"/>
  <c r="W8" i="55"/>
  <c r="Z7" i="55"/>
  <c r="AA7" i="55" s="1"/>
  <c r="EF42" i="53"/>
  <c r="DZ44" i="53"/>
  <c r="BD45" i="53"/>
  <c r="EG43" i="53"/>
  <c r="L45" i="53"/>
  <c r="BO43" i="53"/>
  <c r="Q46" i="53"/>
  <c r="GA42" i="53"/>
  <c r="HD45" i="53"/>
  <c r="GE44" i="53"/>
  <c r="DU44" i="53"/>
  <c r="HI44" i="53"/>
  <c r="DD43" i="53"/>
  <c r="DX43" i="53"/>
  <c r="EO42" i="53"/>
  <c r="HK44" i="53"/>
  <c r="FE45" i="53"/>
  <c r="P46" i="53"/>
  <c r="EA46" i="53"/>
  <c r="GZ46" i="53"/>
  <c r="BP45" i="53"/>
  <c r="Q45" i="53"/>
  <c r="CB44" i="53"/>
  <c r="BM46" i="53"/>
  <c r="FC45" i="53"/>
  <c r="EP45" i="53"/>
  <c r="GE45" i="53"/>
  <c r="DM46" i="53"/>
  <c r="FN42" i="53"/>
  <c r="BI42" i="53"/>
  <c r="R37" i="55"/>
  <c r="EP44" i="53"/>
  <c r="DU42" i="53"/>
  <c r="R9" i="55"/>
  <c r="GC42" i="53"/>
  <c r="GT43" i="53"/>
  <c r="CY43" i="53"/>
  <c r="DP45" i="53"/>
  <c r="EU44" i="53"/>
  <c r="J45" i="53"/>
  <c r="EQ46" i="53"/>
  <c r="X43" i="53"/>
  <c r="CC42" i="53"/>
  <c r="FI45" i="53"/>
  <c r="E19" i="36"/>
  <c r="CV43" i="53"/>
  <c r="FN46" i="53"/>
  <c r="BH42" i="53"/>
  <c r="HJ45" i="53"/>
  <c r="GW44" i="53"/>
  <c r="ES45" i="53"/>
  <c r="DB46" i="53"/>
  <c r="AI17" i="55"/>
  <c r="AL16" i="55"/>
  <c r="AM16" i="55" s="1"/>
  <c r="DG44" i="53"/>
  <c r="FL46" i="53"/>
  <c r="GB45" i="53"/>
  <c r="K46" i="53"/>
  <c r="FW44" i="53"/>
  <c r="Z43" i="53"/>
  <c r="GS43" i="53"/>
  <c r="BG46" i="53"/>
  <c r="T44" i="53"/>
  <c r="AU44" i="53"/>
  <c r="FJ46" i="53"/>
  <c r="GN44" i="53"/>
  <c r="HL46" i="53"/>
  <c r="EI42" i="53"/>
  <c r="FO46" i="53"/>
  <c r="EY42" i="53"/>
  <c r="R50" i="33"/>
  <c r="H51" i="33" s="1"/>
  <c r="F51" i="33"/>
  <c r="BF43" i="53"/>
  <c r="CC44" i="53"/>
  <c r="EA42" i="53"/>
  <c r="HP44" i="53"/>
  <c r="EE45" i="53"/>
  <c r="BH46" i="53"/>
  <c r="ET46" i="53"/>
  <c r="FX45" i="53"/>
  <c r="FX46" i="53"/>
  <c r="FM46" i="53"/>
  <c r="BD42" i="53"/>
  <c r="GO44" i="53"/>
  <c r="CH43" i="53"/>
  <c r="DA43" i="53"/>
  <c r="DC42" i="53"/>
  <c r="DD44" i="53"/>
  <c r="EM46" i="53"/>
  <c r="DI46" i="53"/>
  <c r="FG46" i="53"/>
  <c r="FX42" i="53"/>
  <c r="K7" i="36"/>
  <c r="H64" i="36" s="1"/>
  <c r="H8" i="36"/>
  <c r="J10" i="36" s="1"/>
  <c r="M6" i="55"/>
  <c r="N6" i="55" s="1"/>
  <c r="J7" i="55"/>
  <c r="GP42" i="53"/>
  <c r="BG42" i="53"/>
  <c r="BT44" i="53"/>
  <c r="DF42" i="53"/>
  <c r="DS42" i="53"/>
  <c r="CT45" i="53"/>
  <c r="HQ43" i="53"/>
  <c r="S43" i="53"/>
  <c r="EQ43" i="53"/>
  <c r="EO45" i="53"/>
  <c r="GK44" i="53"/>
  <c r="AJ46" i="53"/>
  <c r="AH46" i="53"/>
  <c r="CP45" i="53"/>
  <c r="FU46" i="53"/>
  <c r="BF44" i="53"/>
  <c r="FF43" i="53"/>
  <c r="FB44" i="53"/>
  <c r="AZ46" i="53"/>
  <c r="AT42" i="53"/>
  <c r="DZ46" i="53"/>
  <c r="V43" i="53"/>
  <c r="Z45" i="53"/>
  <c r="BP46" i="53"/>
  <c r="GL42" i="53"/>
  <c r="FH45" i="53"/>
  <c r="FL42" i="53"/>
  <c r="FY42" i="53"/>
  <c r="DB42" i="53"/>
  <c r="EW44" i="53"/>
  <c r="EX46" i="53"/>
  <c r="CR44" i="53"/>
  <c r="AL42" i="53"/>
  <c r="HI42" i="53"/>
  <c r="DN45" i="53"/>
  <c r="O6" i="55"/>
  <c r="O5" i="55"/>
  <c r="GQ46" i="53"/>
  <c r="BV46" i="53"/>
  <c r="FS42" i="53"/>
  <c r="EY45" i="53"/>
  <c r="U45" i="53"/>
  <c r="GO42" i="53"/>
  <c r="K42" i="53"/>
  <c r="HI45" i="53"/>
  <c r="DR42" i="53"/>
  <c r="EQ45" i="53"/>
  <c r="FT46" i="53"/>
  <c r="Q43" i="53"/>
  <c r="CP46" i="53"/>
  <c r="CE44" i="53"/>
  <c r="BM44" i="53"/>
  <c r="CT46" i="53"/>
  <c r="EH45" i="53"/>
  <c r="GX45" i="53"/>
  <c r="CV46" i="53"/>
  <c r="GX46" i="53"/>
  <c r="DI45" i="53"/>
  <c r="FF42" i="53"/>
  <c r="AI46" i="53"/>
  <c r="FE44" i="53"/>
  <c r="HA42" i="53"/>
  <c r="EP43" i="53"/>
  <c r="HC43" i="53"/>
  <c r="L43" i="53"/>
  <c r="AX43" i="53"/>
  <c r="GB42" i="53"/>
  <c r="GY43" i="53"/>
  <c r="HL43" i="53"/>
  <c r="AN42" i="53"/>
  <c r="HH42" i="53"/>
  <c r="FJ44" i="53"/>
  <c r="GU46" i="53"/>
  <c r="FF44" i="53"/>
  <c r="EW42" i="53"/>
  <c r="HK45" i="53"/>
  <c r="BE42" i="53"/>
  <c r="BP43" i="53"/>
  <c r="DC45" i="53"/>
  <c r="CM42" i="53"/>
  <c r="CP42" i="53"/>
  <c r="GC44" i="53"/>
  <c r="CO43" i="53"/>
  <c r="GS46" i="53"/>
  <c r="DQ42" i="53"/>
  <c r="AQ43" i="53"/>
  <c r="DK46" i="53"/>
  <c r="GK46" i="53"/>
  <c r="CE42" i="53"/>
  <c r="DJ42" i="53"/>
  <c r="DH45" i="53"/>
  <c r="DI43" i="53"/>
  <c r="EC42" i="53"/>
  <c r="FF45" i="53"/>
  <c r="CU46" i="53"/>
  <c r="BL46" i="53"/>
  <c r="HC46" i="53"/>
  <c r="Y43" i="53"/>
  <c r="BG43" i="53"/>
  <c r="AG46" i="53"/>
  <c r="CQ45" i="53"/>
  <c r="DW43" i="53"/>
  <c r="FD46" i="53"/>
  <c r="GA45" i="53"/>
  <c r="GF45" i="53"/>
  <c r="AC43" i="53"/>
  <c r="GU43" i="53"/>
  <c r="DN43" i="53"/>
  <c r="GU45" i="53"/>
  <c r="GP46" i="53"/>
  <c r="CD43" i="53"/>
  <c r="DE42" i="53"/>
  <c r="CZ43" i="53"/>
  <c r="X46" i="53"/>
  <c r="HG45" i="53"/>
  <c r="CW46" i="53"/>
  <c r="AR43" i="53"/>
  <c r="DL43" i="53"/>
  <c r="GF42" i="53"/>
  <c r="DP42" i="53"/>
  <c r="E8" i="55" l="1"/>
  <c r="D9" i="55" s="1"/>
  <c r="R51" i="33"/>
  <c r="F52" i="33"/>
  <c r="AL17" i="55"/>
  <c r="AM17" i="55" s="1"/>
  <c r="AI18" i="55"/>
  <c r="AD19" i="55"/>
  <c r="AC18" i="55"/>
  <c r="R10" i="55"/>
  <c r="J8" i="55"/>
  <c r="M7" i="55"/>
  <c r="N7" i="55" s="1"/>
  <c r="H9" i="36"/>
  <c r="J11" i="36" s="1"/>
  <c r="K8" i="36"/>
  <c r="H65" i="36" s="1"/>
  <c r="E20" i="36"/>
  <c r="R38" i="55"/>
  <c r="W9" i="55"/>
  <c r="Z8" i="55"/>
  <c r="AA8" i="55" s="1"/>
  <c r="E9" i="55" l="1"/>
  <c r="D10" i="55" s="1"/>
  <c r="R11" i="55"/>
  <c r="R39" i="55"/>
  <c r="W10" i="55"/>
  <c r="Z9" i="55"/>
  <c r="AA9" i="55" s="1"/>
  <c r="E21" i="36"/>
  <c r="H52" i="33"/>
  <c r="R52" i="33" s="1"/>
  <c r="H53" i="33" s="1"/>
  <c r="AL18" i="55"/>
  <c r="AM18" i="55" s="1"/>
  <c r="AI19" i="55"/>
  <c r="H10" i="36"/>
  <c r="J12" i="36" s="1"/>
  <c r="K9" i="36"/>
  <c r="H66" i="36" s="1"/>
  <c r="F53" i="33"/>
  <c r="J9" i="55"/>
  <c r="M8" i="55"/>
  <c r="N8" i="55" s="1"/>
  <c r="AD20" i="55"/>
  <c r="AC19" i="55"/>
  <c r="O7" i="55"/>
  <c r="E10" i="55" l="1"/>
  <c r="D11" i="55" s="1"/>
  <c r="AD21" i="55"/>
  <c r="AC20" i="55"/>
  <c r="O8" i="55"/>
  <c r="W11" i="55"/>
  <c r="Z10" i="55"/>
  <c r="AA10" i="55" s="1"/>
  <c r="F54" i="33"/>
  <c r="R53" i="33"/>
  <c r="H54" i="33" s="1"/>
  <c r="R40" i="55"/>
  <c r="H11" i="36"/>
  <c r="J13" i="36" s="1"/>
  <c r="K10" i="36"/>
  <c r="H67" i="36" s="1"/>
  <c r="J10" i="55"/>
  <c r="M9" i="55"/>
  <c r="N9" i="55" s="1"/>
  <c r="O9" i="55" s="1"/>
  <c r="AI20" i="55"/>
  <c r="AL19" i="55"/>
  <c r="AM19" i="55" s="1"/>
  <c r="R12" i="55"/>
  <c r="E22" i="36"/>
  <c r="E11" i="55" l="1"/>
  <c r="D12" i="55" s="1"/>
  <c r="AD22" i="55"/>
  <c r="AC21" i="55"/>
  <c r="R13" i="55"/>
  <c r="W12" i="55"/>
  <c r="Z11" i="55"/>
  <c r="AA11" i="55" s="1"/>
  <c r="J11" i="55"/>
  <c r="M10" i="55"/>
  <c r="N10" i="55" s="1"/>
  <c r="O10" i="55" s="1"/>
  <c r="E23" i="36"/>
  <c r="F55" i="33"/>
  <c r="R54" i="33"/>
  <c r="H55" i="33" s="1"/>
  <c r="K11" i="36"/>
  <c r="H68" i="36" s="1"/>
  <c r="H12" i="36"/>
  <c r="J14" i="36" s="1"/>
  <c r="AI21" i="55"/>
  <c r="AL20" i="55"/>
  <c r="AM20" i="55" s="1"/>
  <c r="R41" i="55"/>
  <c r="E12" i="55" l="1"/>
  <c r="D13" i="55" s="1"/>
  <c r="AI22" i="55"/>
  <c r="AL21" i="55"/>
  <c r="AM21" i="55" s="1"/>
  <c r="R55" i="33"/>
  <c r="F56" i="33"/>
  <c r="Z12" i="55"/>
  <c r="AA12" i="55" s="1"/>
  <c r="W13" i="55"/>
  <c r="R14" i="55"/>
  <c r="H13" i="36"/>
  <c r="J15" i="36" s="1"/>
  <c r="K12" i="36"/>
  <c r="H69" i="36" s="1"/>
  <c r="E24" i="36"/>
  <c r="J12" i="55"/>
  <c r="M11" i="55"/>
  <c r="N11" i="55" s="1"/>
  <c r="R42" i="55"/>
  <c r="AD23" i="55"/>
  <c r="AC22" i="55"/>
  <c r="E13" i="55" l="1"/>
  <c r="J13" i="55"/>
  <c r="M12" i="55"/>
  <c r="N12" i="55" s="1"/>
  <c r="W14" i="55"/>
  <c r="Z13" i="55"/>
  <c r="AA13" i="55" s="1"/>
  <c r="E25" i="36"/>
  <c r="AD24" i="55"/>
  <c r="AC23" i="55"/>
  <c r="R43" i="55"/>
  <c r="F57" i="33"/>
  <c r="K13" i="36"/>
  <c r="H70" i="36" s="1"/>
  <c r="H14" i="36"/>
  <c r="J16" i="36" s="1"/>
  <c r="H56" i="33"/>
  <c r="R56" i="33" s="1"/>
  <c r="H57" i="33" s="1"/>
  <c r="O11" i="55"/>
  <c r="R15" i="55"/>
  <c r="AI23" i="55"/>
  <c r="AL22" i="55"/>
  <c r="AM22" i="55" s="1"/>
  <c r="D14" i="55" l="1"/>
  <c r="E14" i="55" s="1"/>
  <c r="D15" i="55" s="1"/>
  <c r="E15" i="55" s="1"/>
  <c r="D16" i="55" s="1"/>
  <c r="AI24" i="55"/>
  <c r="AL23" i="55"/>
  <c r="AM23" i="55" s="1"/>
  <c r="R16" i="55"/>
  <c r="E26" i="36"/>
  <c r="K14" i="36"/>
  <c r="H71" i="36" s="1"/>
  <c r="H15" i="36"/>
  <c r="J17" i="36" s="1"/>
  <c r="W15" i="55"/>
  <c r="Z14" i="55"/>
  <c r="AA14" i="55" s="1"/>
  <c r="M13" i="55"/>
  <c r="N13" i="55" s="1"/>
  <c r="O13" i="55" s="1"/>
  <c r="J14" i="55"/>
  <c r="F58" i="33"/>
  <c r="R57" i="33"/>
  <c r="H58" i="33" s="1"/>
  <c r="O12" i="55"/>
  <c r="R44" i="55"/>
  <c r="AD25" i="55"/>
  <c r="AC24" i="55"/>
  <c r="E16" i="55" l="1"/>
  <c r="D17" i="55" s="1"/>
  <c r="R45" i="55"/>
  <c r="Z15" i="55"/>
  <c r="AA15" i="55" s="1"/>
  <c r="W16" i="55"/>
  <c r="K15" i="36"/>
  <c r="H72" i="36" s="1"/>
  <c r="H16" i="36"/>
  <c r="J18" i="36" s="1"/>
  <c r="E27" i="36"/>
  <c r="M39" i="36"/>
  <c r="R58" i="33"/>
  <c r="H59" i="33" s="1"/>
  <c r="F59" i="33"/>
  <c r="AD26" i="55"/>
  <c r="AC25" i="55"/>
  <c r="J15" i="55"/>
  <c r="M14" i="55"/>
  <c r="N14" i="55" s="1"/>
  <c r="O14" i="55"/>
  <c r="R17" i="55"/>
  <c r="AI25" i="55"/>
  <c r="AL24" i="55"/>
  <c r="AM24" i="55" s="1"/>
  <c r="AD27" i="55" l="1"/>
  <c r="AC26" i="55"/>
  <c r="S18" i="55"/>
  <c r="E28" i="36"/>
  <c r="M40" i="36"/>
  <c r="E17" i="55"/>
  <c r="D18" i="55" s="1"/>
  <c r="AI26" i="55"/>
  <c r="AL25" i="55"/>
  <c r="AM25" i="55" s="1"/>
  <c r="H17" i="36"/>
  <c r="J19" i="36" s="1"/>
  <c r="K16" i="36"/>
  <c r="H73" i="36" s="1"/>
  <c r="Z16" i="55"/>
  <c r="AA16" i="55" s="1"/>
  <c r="W17" i="55"/>
  <c r="F60" i="33"/>
  <c r="R59" i="33"/>
  <c r="H60" i="33" s="1"/>
  <c r="J16" i="55"/>
  <c r="M15" i="55"/>
  <c r="N15" i="55" s="1"/>
  <c r="R46" i="55"/>
  <c r="E18" i="55" l="1"/>
  <c r="D19" i="55" s="1"/>
  <c r="AI27" i="55"/>
  <c r="AL26" i="55"/>
  <c r="AM26" i="55" s="1"/>
  <c r="R60" i="33"/>
  <c r="F61" i="33"/>
  <c r="F62" i="33" s="1"/>
  <c r="F63" i="33" s="1"/>
  <c r="M41" i="36"/>
  <c r="E29" i="36"/>
  <c r="O15" i="55"/>
  <c r="X24" i="55"/>
  <c r="X23" i="55"/>
  <c r="X20" i="55"/>
  <c r="X21" i="55"/>
  <c r="X22" i="55"/>
  <c r="X18" i="55"/>
  <c r="AP25" i="55"/>
  <c r="X19" i="55"/>
  <c r="AP18" i="55"/>
  <c r="Z17" i="55"/>
  <c r="AA17" i="55" s="1"/>
  <c r="W18" i="55"/>
  <c r="J17" i="55"/>
  <c r="M16" i="55"/>
  <c r="N16" i="55" s="1"/>
  <c r="K17" i="36"/>
  <c r="H74" i="36" s="1"/>
  <c r="H18" i="36"/>
  <c r="J20" i="36" s="1"/>
  <c r="AD28" i="55"/>
  <c r="AC27" i="55"/>
  <c r="R47" i="55"/>
  <c r="AI28" i="55" l="1"/>
  <c r="AL27" i="55"/>
  <c r="AM27" i="55" s="1"/>
  <c r="W19" i="55"/>
  <c r="Z18" i="55"/>
  <c r="AA18" i="55" s="1"/>
  <c r="O16" i="55"/>
  <c r="M17" i="55"/>
  <c r="N17" i="55" s="1"/>
  <c r="J18" i="55"/>
  <c r="O17" i="55"/>
  <c r="R48" i="55"/>
  <c r="AD29" i="55"/>
  <c r="AC28" i="55"/>
  <c r="E30" i="36"/>
  <c r="M42" i="36"/>
  <c r="K18" i="36"/>
  <c r="H75" i="36" s="1"/>
  <c r="H19" i="36"/>
  <c r="J21" i="36" s="1"/>
  <c r="R49" i="55" l="1"/>
  <c r="M18" i="55"/>
  <c r="N18" i="55" s="1"/>
  <c r="J19" i="55"/>
  <c r="W20" i="55"/>
  <c r="Z19" i="55"/>
  <c r="AA19" i="55" s="1"/>
  <c r="E31" i="36"/>
  <c r="AD30" i="55"/>
  <c r="AC29" i="55"/>
  <c r="AI29" i="55"/>
  <c r="AL28" i="55"/>
  <c r="AM28" i="55" s="1"/>
  <c r="K19" i="36"/>
  <c r="H76" i="36" s="1"/>
  <c r="H20" i="36"/>
  <c r="J22" i="36" s="1"/>
  <c r="K20" i="36" l="1"/>
  <c r="H77" i="36" s="1"/>
  <c r="H21" i="36"/>
  <c r="J23" i="36" s="1"/>
  <c r="Z20" i="55"/>
  <c r="AA20" i="55" s="1"/>
  <c r="W21" i="55"/>
  <c r="E32" i="36"/>
  <c r="O18" i="55"/>
  <c r="AI30" i="55"/>
  <c r="AL29" i="55"/>
  <c r="AM29" i="55" s="1"/>
  <c r="M19" i="55"/>
  <c r="N19" i="55" s="1"/>
  <c r="O19" i="55" s="1"/>
  <c r="J20" i="55"/>
  <c r="R50" i="55"/>
  <c r="AD31" i="55"/>
  <c r="AC30" i="55"/>
  <c r="AI31" i="55" l="1"/>
  <c r="AL30" i="55"/>
  <c r="AM30" i="55" s="1"/>
  <c r="R51" i="55"/>
  <c r="Z21" i="55"/>
  <c r="AA21" i="55" s="1"/>
  <c r="W22" i="55"/>
  <c r="M20" i="55"/>
  <c r="N20" i="55" s="1"/>
  <c r="J21" i="55"/>
  <c r="H22" i="36"/>
  <c r="J24" i="36" s="1"/>
  <c r="K21" i="36"/>
  <c r="H78" i="36" s="1"/>
  <c r="AD32" i="55"/>
  <c r="AC31" i="55"/>
  <c r="O20" i="55" l="1"/>
  <c r="AI32" i="55"/>
  <c r="AL31" i="55"/>
  <c r="AM31" i="55" s="1"/>
  <c r="W23" i="55"/>
  <c r="Z22" i="55"/>
  <c r="AA22" i="55" s="1"/>
  <c r="AD33" i="55"/>
  <c r="AC32" i="55"/>
  <c r="M21" i="55"/>
  <c r="N21" i="55" s="1"/>
  <c r="J22" i="55"/>
  <c r="H23" i="36"/>
  <c r="J25" i="36" s="1"/>
  <c r="K22" i="36"/>
  <c r="H79" i="36" s="1"/>
  <c r="R52" i="55"/>
  <c r="O21" i="55"/>
  <c r="AD34" i="55" l="1"/>
  <c r="AC33" i="55"/>
  <c r="R53" i="55"/>
  <c r="W24" i="55"/>
  <c r="Z23" i="55"/>
  <c r="AA23" i="55" s="1"/>
  <c r="K23" i="36"/>
  <c r="H80" i="36" s="1"/>
  <c r="H24" i="36"/>
  <c r="J26" i="36" s="1"/>
  <c r="AI33" i="55"/>
  <c r="AL32" i="55"/>
  <c r="AM32" i="55" s="1"/>
  <c r="M22" i="55"/>
  <c r="N22" i="55" s="1"/>
  <c r="J23" i="55"/>
  <c r="O22" i="55"/>
  <c r="R54" i="55" l="1"/>
  <c r="M23" i="55"/>
  <c r="N23" i="55" s="1"/>
  <c r="J24" i="55"/>
  <c r="Z24" i="55"/>
  <c r="AA24" i="55" s="1"/>
  <c r="W25" i="55"/>
  <c r="K24" i="36"/>
  <c r="H81" i="36" s="1"/>
  <c r="H25" i="36"/>
  <c r="J27" i="36" s="1"/>
  <c r="AI34" i="55"/>
  <c r="AL33" i="55"/>
  <c r="AM33" i="55" s="1"/>
  <c r="AD35" i="55"/>
  <c r="AC34" i="55"/>
  <c r="M24" i="55" l="1"/>
  <c r="N24" i="55" s="1"/>
  <c r="J25" i="55"/>
  <c r="O23" i="55"/>
  <c r="O24" i="55"/>
  <c r="R55" i="55"/>
  <c r="AD36" i="55"/>
  <c r="AC35" i="55"/>
  <c r="AI35" i="55"/>
  <c r="AL34" i="55"/>
  <c r="AM34" i="55" s="1"/>
  <c r="Z25" i="55"/>
  <c r="AA25" i="55" s="1"/>
  <c r="W26" i="55"/>
  <c r="K25" i="36"/>
  <c r="H82" i="36" s="1"/>
  <c r="H26" i="36"/>
  <c r="J28" i="36" s="1"/>
  <c r="W27" i="55" l="1"/>
  <c r="Z26" i="55"/>
  <c r="AA26" i="55" s="1"/>
  <c r="R56" i="55"/>
  <c r="AI36" i="55"/>
  <c r="AL35" i="55"/>
  <c r="AM35" i="55" s="1"/>
  <c r="M25" i="55"/>
  <c r="N25" i="55" s="1"/>
  <c r="J26" i="55"/>
  <c r="H27" i="36"/>
  <c r="J29" i="36" s="1"/>
  <c r="K26" i="36"/>
  <c r="H83" i="36" s="1"/>
  <c r="AD37" i="55"/>
  <c r="AC36" i="55"/>
  <c r="AI37" i="55" l="1"/>
  <c r="AL36" i="55"/>
  <c r="AM36" i="55" s="1"/>
  <c r="M26" i="55"/>
  <c r="N26" i="55" s="1"/>
  <c r="J27" i="55"/>
  <c r="Z27" i="55"/>
  <c r="AA27" i="55" s="1"/>
  <c r="W28" i="55"/>
  <c r="O26" i="55"/>
  <c r="O25" i="55"/>
  <c r="R57" i="55"/>
  <c r="K27" i="36"/>
  <c r="H84" i="36" s="1"/>
  <c r="H28" i="36"/>
  <c r="J30" i="36" s="1"/>
  <c r="AC37" i="55"/>
  <c r="AD38" i="55"/>
  <c r="K28" i="36" l="1"/>
  <c r="H85" i="36" s="1"/>
  <c r="H29" i="36"/>
  <c r="J31" i="36" s="1"/>
  <c r="Z28" i="55"/>
  <c r="AA28" i="55" s="1"/>
  <c r="W29" i="55"/>
  <c r="AD39" i="55"/>
  <c r="AC38" i="55"/>
  <c r="M27" i="55"/>
  <c r="N27" i="55" s="1"/>
  <c r="J28" i="55"/>
  <c r="R58" i="55"/>
  <c r="AI38" i="55"/>
  <c r="AL37" i="55"/>
  <c r="AM37" i="55" s="1"/>
  <c r="K29" i="36" l="1"/>
  <c r="H86" i="36" s="1"/>
  <c r="H30" i="36"/>
  <c r="J32" i="36" s="1"/>
  <c r="W30" i="55"/>
  <c r="Z29" i="55"/>
  <c r="AA29" i="55" s="1"/>
  <c r="M28" i="55"/>
  <c r="N28" i="55" s="1"/>
  <c r="J29" i="55"/>
  <c r="O27" i="55"/>
  <c r="R59" i="55"/>
  <c r="AI39" i="55"/>
  <c r="AL38" i="55"/>
  <c r="AM38" i="55" s="1"/>
  <c r="AD40" i="55"/>
  <c r="AC39" i="55"/>
  <c r="AC40" i="55" l="1"/>
  <c r="AD41" i="55"/>
  <c r="M29" i="55"/>
  <c r="N29" i="55" s="1"/>
  <c r="J30" i="55"/>
  <c r="AL39" i="55"/>
  <c r="AM39" i="55" s="1"/>
  <c r="AI40" i="55"/>
  <c r="R60" i="55"/>
  <c r="Z30" i="55"/>
  <c r="AA30" i="55" s="1"/>
  <c r="W31" i="55"/>
  <c r="H31" i="36"/>
  <c r="J33" i="36" s="1"/>
  <c r="K30" i="36"/>
  <c r="H87" i="36" s="1"/>
  <c r="O29" i="55"/>
  <c r="O28" i="55"/>
  <c r="W32" i="55" l="1"/>
  <c r="Z31" i="55"/>
  <c r="AA31" i="55" s="1"/>
  <c r="AC41" i="55"/>
  <c r="AD42" i="55"/>
  <c r="AI41" i="55"/>
  <c r="AL40" i="55"/>
  <c r="AM40" i="55" s="1"/>
  <c r="M30" i="55"/>
  <c r="N30" i="55" s="1"/>
  <c r="O30" i="55" s="1"/>
  <c r="J31" i="55"/>
  <c r="R61" i="55"/>
  <c r="K31" i="36"/>
  <c r="H88" i="36" s="1"/>
  <c r="H32" i="36"/>
  <c r="J34" i="36" s="1"/>
  <c r="K32" i="36" s="1"/>
  <c r="H89" i="36" s="1"/>
  <c r="AD43" i="55" l="1"/>
  <c r="AC42" i="55"/>
  <c r="W33" i="55"/>
  <c r="Z32" i="55"/>
  <c r="AA32" i="55" s="1"/>
  <c r="R62" i="55"/>
  <c r="M31" i="55"/>
  <c r="N31" i="55" s="1"/>
  <c r="J32" i="55"/>
  <c r="AI42" i="55"/>
  <c r="AL41" i="55"/>
  <c r="AM41" i="55" s="1"/>
  <c r="O31" i="55" l="1"/>
  <c r="W34" i="55"/>
  <c r="Z33" i="55"/>
  <c r="AA33" i="55" s="1"/>
  <c r="AI43" i="55"/>
  <c r="AL42" i="55"/>
  <c r="AM42" i="55" s="1"/>
  <c r="M32" i="55"/>
  <c r="N32" i="55" s="1"/>
  <c r="J33" i="55"/>
  <c r="R63" i="55"/>
  <c r="AC43" i="55"/>
  <c r="AD44" i="55"/>
  <c r="W35" i="55" l="1"/>
  <c r="Z34" i="55"/>
  <c r="AA34" i="55" s="1"/>
  <c r="AD45" i="55"/>
  <c r="AC44" i="55"/>
  <c r="R64" i="55"/>
  <c r="O32" i="55"/>
  <c r="M33" i="55"/>
  <c r="N33" i="55" s="1"/>
  <c r="J34" i="55"/>
  <c r="AI44" i="55"/>
  <c r="AL43" i="55"/>
  <c r="AM43" i="55" s="1"/>
  <c r="R65" i="55" l="1"/>
  <c r="W36" i="55"/>
  <c r="Z35" i="55"/>
  <c r="AA35" i="55" s="1"/>
  <c r="AC45" i="55"/>
  <c r="AD46" i="55"/>
  <c r="AI45" i="55"/>
  <c r="AL44" i="55"/>
  <c r="AM44" i="55" s="1"/>
  <c r="O33" i="55"/>
  <c r="M34" i="55"/>
  <c r="N34" i="55" s="1"/>
  <c r="O34" i="55" s="1"/>
  <c r="J35" i="55"/>
  <c r="M35" i="55" l="1"/>
  <c r="N35" i="55" s="1"/>
  <c r="J36" i="55"/>
  <c r="AC46" i="55"/>
  <c r="AD47" i="55"/>
  <c r="R66" i="55"/>
  <c r="AI46" i="55"/>
  <c r="AL45" i="55"/>
  <c r="AM45" i="55" s="1"/>
  <c r="Z36" i="55"/>
  <c r="AA36" i="55" s="1"/>
  <c r="W37" i="55"/>
  <c r="Z37" i="55" l="1"/>
  <c r="AA37" i="55" s="1"/>
  <c r="W38" i="55"/>
  <c r="O35" i="55"/>
  <c r="AD48" i="55"/>
  <c r="AC47" i="55"/>
  <c r="AI47" i="55"/>
  <c r="AL46" i="55"/>
  <c r="AM46" i="55" s="1"/>
  <c r="M36" i="55"/>
  <c r="N36" i="55" s="1"/>
  <c r="J37" i="55"/>
  <c r="R67" i="55"/>
  <c r="R68" i="55" l="1"/>
  <c r="AD49" i="55"/>
  <c r="AC48" i="55"/>
  <c r="Z38" i="55"/>
  <c r="AA38" i="55" s="1"/>
  <c r="W39" i="55"/>
  <c r="AI48" i="55"/>
  <c r="AL47" i="55"/>
  <c r="AM47" i="55" s="1"/>
  <c r="M37" i="55"/>
  <c r="N37" i="55" s="1"/>
  <c r="J38" i="55"/>
  <c r="O36" i="55"/>
  <c r="O37" i="55" l="1"/>
  <c r="M38" i="55"/>
  <c r="N38" i="55" s="1"/>
  <c r="O38" i="55" s="1"/>
  <c r="J39" i="55"/>
  <c r="AC49" i="55"/>
  <c r="AD50" i="55"/>
  <c r="R69" i="55"/>
  <c r="Z39" i="55"/>
  <c r="AA39" i="55" s="1"/>
  <c r="W40" i="55"/>
  <c r="AI49" i="55"/>
  <c r="AL48" i="55"/>
  <c r="AM48" i="55" s="1"/>
  <c r="AC50" i="55" l="1"/>
  <c r="AD51" i="55"/>
  <c r="AI50" i="55"/>
  <c r="AL49" i="55"/>
  <c r="AM49" i="55" s="1"/>
  <c r="R70" i="55"/>
  <c r="W41" i="55"/>
  <c r="Z40" i="55"/>
  <c r="AA40" i="55" s="1"/>
  <c r="M39" i="55"/>
  <c r="N39" i="55" s="1"/>
  <c r="J40" i="55"/>
  <c r="M40" i="55" l="1"/>
  <c r="N40" i="55" s="1"/>
  <c r="J41" i="55"/>
  <c r="R71" i="55"/>
  <c r="AI51" i="55"/>
  <c r="AL50" i="55"/>
  <c r="AM50" i="55" s="1"/>
  <c r="Z41" i="55"/>
  <c r="AA41" i="55" s="1"/>
  <c r="W42" i="55"/>
  <c r="AD52" i="55"/>
  <c r="AC51" i="55"/>
  <c r="O39" i="55"/>
  <c r="O40" i="55"/>
  <c r="AI52" i="55" l="1"/>
  <c r="AL51" i="55"/>
  <c r="AM51" i="55" s="1"/>
  <c r="R72" i="55"/>
  <c r="M41" i="55"/>
  <c r="N41" i="55" s="1"/>
  <c r="J42" i="55"/>
  <c r="Z42" i="55"/>
  <c r="AA42" i="55" s="1"/>
  <c r="W43" i="55"/>
  <c r="AD53" i="55"/>
  <c r="AC52" i="55"/>
  <c r="M42" i="55" l="1"/>
  <c r="N42" i="55" s="1"/>
  <c r="J43" i="55"/>
  <c r="AD54" i="55"/>
  <c r="AC53" i="55"/>
  <c r="O42" i="55"/>
  <c r="R73" i="55"/>
  <c r="Z43" i="55"/>
  <c r="AA43" i="55" s="1"/>
  <c r="W44" i="55"/>
  <c r="O41" i="55"/>
  <c r="AI53" i="55"/>
  <c r="AL52" i="55"/>
  <c r="AM52" i="55" s="1"/>
  <c r="R74" i="55" l="1"/>
  <c r="AI54" i="55"/>
  <c r="AL53" i="55"/>
  <c r="AM53" i="55" s="1"/>
  <c r="M43" i="55"/>
  <c r="N43" i="55" s="1"/>
  <c r="O43" i="55" s="1"/>
  <c r="J44" i="55"/>
  <c r="AD55" i="55"/>
  <c r="AC54" i="55"/>
  <c r="Z44" i="55"/>
  <c r="AA44" i="55" s="1"/>
  <c r="W45" i="55"/>
  <c r="AI55" i="55" l="1"/>
  <c r="AL54" i="55"/>
  <c r="AM54" i="55" s="1"/>
  <c r="R75" i="55"/>
  <c r="Z45" i="55"/>
  <c r="AA45" i="55" s="1"/>
  <c r="W46" i="55"/>
  <c r="AD56" i="55"/>
  <c r="AC55" i="55"/>
  <c r="M44" i="55"/>
  <c r="N44" i="55" s="1"/>
  <c r="J45" i="55"/>
  <c r="O44" i="55"/>
  <c r="Z46" i="55" l="1"/>
  <c r="AA46" i="55" s="1"/>
  <c r="W47" i="55"/>
  <c r="R76" i="55"/>
  <c r="AI56" i="55"/>
  <c r="AL55" i="55"/>
  <c r="AM55" i="55" s="1"/>
  <c r="M45" i="55"/>
  <c r="N45" i="55" s="1"/>
  <c r="J46" i="55"/>
  <c r="AD57" i="55"/>
  <c r="AC56" i="55"/>
  <c r="AI57" i="55" l="1"/>
  <c r="AL56" i="55"/>
  <c r="AM56" i="55" s="1"/>
  <c r="R77" i="55"/>
  <c r="O45" i="55"/>
  <c r="Z47" i="55"/>
  <c r="AA47" i="55" s="1"/>
  <c r="W48" i="55"/>
  <c r="AC57" i="55"/>
  <c r="AD58" i="55"/>
  <c r="M46" i="55"/>
  <c r="N46" i="55" s="1"/>
  <c r="J47" i="55"/>
  <c r="AC58" i="55" l="1"/>
  <c r="AD59" i="55"/>
  <c r="R78" i="55"/>
  <c r="AI58" i="55"/>
  <c r="AL57" i="55"/>
  <c r="AM57" i="55" s="1"/>
  <c r="M47" i="55"/>
  <c r="N47" i="55" s="1"/>
  <c r="J48" i="55"/>
  <c r="O46" i="55"/>
  <c r="Z48" i="55"/>
  <c r="AA48" i="55" s="1"/>
  <c r="W49" i="55"/>
  <c r="Z49" i="55" l="1"/>
  <c r="AA49" i="55" s="1"/>
  <c r="W50" i="55"/>
  <c r="O47" i="55"/>
  <c r="R79" i="55"/>
  <c r="AI59" i="55"/>
  <c r="AL58" i="55"/>
  <c r="AM58" i="55" s="1"/>
  <c r="AD60" i="55"/>
  <c r="AC59" i="55"/>
  <c r="M48" i="55"/>
  <c r="N48" i="55" s="1"/>
  <c r="O48" i="55" s="1"/>
  <c r="J49" i="55"/>
  <c r="M49" i="55" l="1"/>
  <c r="N49" i="55" s="1"/>
  <c r="O49" i="55" s="1"/>
  <c r="J50" i="55"/>
  <c r="Z50" i="55"/>
  <c r="AA50" i="55" s="1"/>
  <c r="W51" i="55"/>
  <c r="AI60" i="55"/>
  <c r="AL59" i="55"/>
  <c r="AM59" i="55" s="1"/>
  <c r="R80" i="55"/>
  <c r="AD61" i="55"/>
  <c r="AC60" i="55"/>
  <c r="M50" i="55" l="1"/>
  <c r="N50" i="55" s="1"/>
  <c r="J51" i="55"/>
  <c r="R81" i="55"/>
  <c r="AD62" i="55"/>
  <c r="AC61" i="55"/>
  <c r="AI61" i="55"/>
  <c r="AL60" i="55"/>
  <c r="AM60" i="55" s="1"/>
  <c r="O50" i="55"/>
  <c r="Z51" i="55"/>
  <c r="AA51" i="55" s="1"/>
  <c r="W52" i="55"/>
  <c r="AI62" i="55" l="1"/>
  <c r="AL61" i="55"/>
  <c r="AM61" i="55" s="1"/>
  <c r="AD63" i="55"/>
  <c r="AC62" i="55"/>
  <c r="R82" i="55"/>
  <c r="M51" i="55"/>
  <c r="N51" i="55" s="1"/>
  <c r="J52" i="55"/>
  <c r="Z52" i="55"/>
  <c r="AA52" i="55" s="1"/>
  <c r="W53" i="55"/>
  <c r="Z53" i="55" l="1"/>
  <c r="AA53" i="55" s="1"/>
  <c r="W54" i="55"/>
  <c r="M52" i="55"/>
  <c r="N52" i="55" s="1"/>
  <c r="J53" i="55"/>
  <c r="R83" i="55"/>
  <c r="AD64" i="55"/>
  <c r="AC63" i="55"/>
  <c r="O51" i="55"/>
  <c r="AI63" i="55"/>
  <c r="AL62" i="55"/>
  <c r="AM62" i="55" s="1"/>
  <c r="AL63" i="55" l="1"/>
  <c r="AM63" i="55" s="1"/>
  <c r="AI64" i="55"/>
  <c r="M53" i="55"/>
  <c r="N53" i="55" s="1"/>
  <c r="J54" i="55"/>
  <c r="R84" i="55"/>
  <c r="AD65" i="55"/>
  <c r="AC64" i="55"/>
  <c r="Z54" i="55"/>
  <c r="AA54" i="55" s="1"/>
  <c r="W55" i="55"/>
  <c r="O52" i="55"/>
  <c r="M54" i="55" l="1"/>
  <c r="N54" i="55" s="1"/>
  <c r="J55" i="55"/>
  <c r="O54" i="55"/>
  <c r="Z55" i="55"/>
  <c r="AA55" i="55" s="1"/>
  <c r="W56" i="55"/>
  <c r="AD66" i="55"/>
  <c r="AC65" i="55"/>
  <c r="AL64" i="55"/>
  <c r="AM64" i="55" s="1"/>
  <c r="AI65" i="55"/>
  <c r="R85" i="55"/>
  <c r="O53" i="55"/>
  <c r="R86" i="55" l="1"/>
  <c r="AL65" i="55"/>
  <c r="AM65" i="55" s="1"/>
  <c r="AI66" i="55"/>
  <c r="Z56" i="55"/>
  <c r="AA56" i="55" s="1"/>
  <c r="W57" i="55"/>
  <c r="AD67" i="55"/>
  <c r="AC66" i="55"/>
  <c r="M55" i="55"/>
  <c r="N55" i="55" s="1"/>
  <c r="J56" i="55"/>
  <c r="Z57" i="55" l="1"/>
  <c r="AA57" i="55" s="1"/>
  <c r="W58" i="55"/>
  <c r="M56" i="55"/>
  <c r="N56" i="55" s="1"/>
  <c r="J57" i="55"/>
  <c r="R87" i="55"/>
  <c r="AD68" i="55"/>
  <c r="AC67" i="55"/>
  <c r="AL66" i="55"/>
  <c r="AM66" i="55" s="1"/>
  <c r="AI67" i="55"/>
  <c r="O56" i="55"/>
  <c r="O55" i="55"/>
  <c r="AL67" i="55" l="1"/>
  <c r="AM67" i="55" s="1"/>
  <c r="AI68" i="55"/>
  <c r="R88" i="55"/>
  <c r="M57" i="55"/>
  <c r="N57" i="55" s="1"/>
  <c r="J58" i="55"/>
  <c r="AD69" i="55"/>
  <c r="AC68" i="55"/>
  <c r="Z58" i="55"/>
  <c r="AA58" i="55" s="1"/>
  <c r="W59" i="55"/>
  <c r="AD70" i="55" l="1"/>
  <c r="AC69" i="55"/>
  <c r="Z59" i="55"/>
  <c r="AA59" i="55" s="1"/>
  <c r="W60" i="55"/>
  <c r="M58" i="55"/>
  <c r="N58" i="55" s="1"/>
  <c r="J59" i="55"/>
  <c r="O57" i="55"/>
  <c r="R89" i="55"/>
  <c r="AL68" i="55"/>
  <c r="AM68" i="55" s="1"/>
  <c r="AI69" i="55"/>
  <c r="R90" i="55" l="1"/>
  <c r="M59" i="55"/>
  <c r="N59" i="55" s="1"/>
  <c r="J60" i="55"/>
  <c r="O58" i="55"/>
  <c r="Z60" i="55"/>
  <c r="AA60" i="55" s="1"/>
  <c r="W61" i="55"/>
  <c r="AL69" i="55"/>
  <c r="AM69" i="55" s="1"/>
  <c r="AI70" i="55"/>
  <c r="AD71" i="55"/>
  <c r="AC70" i="55"/>
  <c r="O59" i="55" l="1"/>
  <c r="Z61" i="55"/>
  <c r="AA61" i="55" s="1"/>
  <c r="W62" i="55"/>
  <c r="AL70" i="55"/>
  <c r="AM70" i="55" s="1"/>
  <c r="AI71" i="55"/>
  <c r="M60" i="55"/>
  <c r="N60" i="55" s="1"/>
  <c r="J61" i="55"/>
  <c r="AD72" i="55"/>
  <c r="AC71" i="55"/>
  <c r="R91" i="55"/>
  <c r="AD73" i="55" l="1"/>
  <c r="AC72" i="55"/>
  <c r="R92" i="55"/>
  <c r="AL71" i="55"/>
  <c r="AM71" i="55" s="1"/>
  <c r="AI72" i="55"/>
  <c r="M61" i="55"/>
  <c r="N61" i="55" s="1"/>
  <c r="O61" i="55" s="1"/>
  <c r="J62" i="55"/>
  <c r="O60" i="55"/>
  <c r="Z62" i="55"/>
  <c r="AA62" i="55" s="1"/>
  <c r="W63" i="55"/>
  <c r="M62" i="55" l="1"/>
  <c r="N62" i="55" s="1"/>
  <c r="J63" i="55"/>
  <c r="W64" i="55"/>
  <c r="Z63" i="55"/>
  <c r="AA63" i="55" s="1"/>
  <c r="AL72" i="55"/>
  <c r="AM72" i="55" s="1"/>
  <c r="AI73" i="55"/>
  <c r="AD74" i="55"/>
  <c r="AC73" i="55"/>
  <c r="O62" i="55"/>
  <c r="R93" i="55"/>
  <c r="AL73" i="55" l="1"/>
  <c r="AM73" i="55" s="1"/>
  <c r="AI74" i="55"/>
  <c r="AD75" i="55"/>
  <c r="AC74" i="55"/>
  <c r="W65" i="55"/>
  <c r="Z64" i="55"/>
  <c r="AA64" i="55" s="1"/>
  <c r="R94" i="55"/>
  <c r="M63" i="55"/>
  <c r="N63" i="55" s="1"/>
  <c r="J64" i="55"/>
  <c r="Z65" i="55" l="1"/>
  <c r="AA65" i="55" s="1"/>
  <c r="W66" i="55"/>
  <c r="AD76" i="55"/>
  <c r="AC75" i="55"/>
  <c r="J65" i="55"/>
  <c r="M64" i="55"/>
  <c r="N64" i="55" s="1"/>
  <c r="R95" i="55"/>
  <c r="AL74" i="55"/>
  <c r="AM74" i="55" s="1"/>
  <c r="AI75" i="55"/>
  <c r="O63" i="55"/>
  <c r="J66" i="55" l="1"/>
  <c r="M65" i="55"/>
  <c r="N65" i="55" s="1"/>
  <c r="O65" i="55" s="1"/>
  <c r="W67" i="55"/>
  <c r="Z66" i="55"/>
  <c r="AA66" i="55" s="1"/>
  <c r="AL75" i="55"/>
  <c r="AM75" i="55" s="1"/>
  <c r="AI76" i="55"/>
  <c r="R96" i="55"/>
  <c r="O64" i="55"/>
  <c r="AD77" i="55"/>
  <c r="AC76" i="55"/>
  <c r="R97" i="55" l="1"/>
  <c r="Z67" i="55"/>
  <c r="AA67" i="55" s="1"/>
  <c r="W68" i="55"/>
  <c r="M66" i="55"/>
  <c r="N66" i="55" s="1"/>
  <c r="J67" i="55"/>
  <c r="AI77" i="55"/>
  <c r="AL76" i="55"/>
  <c r="AM76" i="55" s="1"/>
  <c r="AD78" i="55"/>
  <c r="AC77" i="55"/>
  <c r="AI78" i="55" l="1"/>
  <c r="AL77" i="55"/>
  <c r="AM77" i="55" s="1"/>
  <c r="O66" i="55"/>
  <c r="J68" i="55"/>
  <c r="M67" i="55"/>
  <c r="N67" i="55" s="1"/>
  <c r="AD79" i="55"/>
  <c r="AC78" i="55"/>
  <c r="Z68" i="55"/>
  <c r="AA68" i="55" s="1"/>
  <c r="W69" i="55"/>
  <c r="R98" i="55"/>
  <c r="Z69" i="55" l="1"/>
  <c r="AA69" i="55" s="1"/>
  <c r="W70" i="55"/>
  <c r="M68" i="55"/>
  <c r="N68" i="55" s="1"/>
  <c r="J69" i="55"/>
  <c r="O67" i="55"/>
  <c r="AD80" i="55"/>
  <c r="AC79" i="55"/>
  <c r="R99" i="55"/>
  <c r="AI79" i="55"/>
  <c r="AL78" i="55"/>
  <c r="AM78" i="55" s="1"/>
  <c r="Z70" i="55" l="1"/>
  <c r="AA70" i="55" s="1"/>
  <c r="W71" i="55"/>
  <c r="R100" i="55"/>
  <c r="AD81" i="55"/>
  <c r="AC80" i="55"/>
  <c r="J70" i="55"/>
  <c r="M69" i="55"/>
  <c r="N69" i="55" s="1"/>
  <c r="O69" i="55" s="1"/>
  <c r="O68" i="55"/>
  <c r="AI80" i="55"/>
  <c r="AL79" i="55"/>
  <c r="AM79" i="55" s="1"/>
  <c r="R101" i="55" l="1"/>
  <c r="Z71" i="55"/>
  <c r="AA71" i="55" s="1"/>
  <c r="W72" i="55"/>
  <c r="M70" i="55"/>
  <c r="N70" i="55" s="1"/>
  <c r="J71" i="55"/>
  <c r="AD82" i="55"/>
  <c r="AC81" i="55"/>
  <c r="AI81" i="55"/>
  <c r="AL80" i="55"/>
  <c r="AM80" i="55" s="1"/>
  <c r="W73" i="55" l="1"/>
  <c r="Z72" i="55"/>
  <c r="AA72" i="55" s="1"/>
  <c r="AI82" i="55"/>
  <c r="AL81" i="55"/>
  <c r="AM81" i="55" s="1"/>
  <c r="AD83" i="55"/>
  <c r="AC82" i="55"/>
  <c r="R102" i="55"/>
  <c r="O70" i="55"/>
  <c r="M71" i="55"/>
  <c r="N71" i="55" s="1"/>
  <c r="J72" i="55"/>
  <c r="R103" i="55" l="1"/>
  <c r="M72" i="55"/>
  <c r="N72" i="55" s="1"/>
  <c r="J73" i="55"/>
  <c r="AD84" i="55"/>
  <c r="AC83" i="55"/>
  <c r="O72" i="55"/>
  <c r="AI83" i="55"/>
  <c r="AL82" i="55"/>
  <c r="AM82" i="55" s="1"/>
  <c r="W74" i="55"/>
  <c r="Z73" i="55"/>
  <c r="AA73" i="55" s="1"/>
  <c r="O71" i="55"/>
  <c r="W75" i="55" l="1"/>
  <c r="Z74" i="55"/>
  <c r="AA74" i="55" s="1"/>
  <c r="AI84" i="55"/>
  <c r="AL83" i="55"/>
  <c r="AM83" i="55" s="1"/>
  <c r="AD85" i="55"/>
  <c r="AC84" i="55"/>
  <c r="M73" i="55"/>
  <c r="N73" i="55" s="1"/>
  <c r="O73" i="55" s="1"/>
  <c r="J74" i="55"/>
  <c r="AI85" i="55" l="1"/>
  <c r="AL84" i="55"/>
  <c r="AM84" i="55" s="1"/>
  <c r="J75" i="55"/>
  <c r="M74" i="55"/>
  <c r="N74" i="55" s="1"/>
  <c r="O74" i="55" s="1"/>
  <c r="AD86" i="55"/>
  <c r="AC85" i="55"/>
  <c r="Z75" i="55"/>
  <c r="AA75" i="55" s="1"/>
  <c r="W76" i="55"/>
  <c r="J76" i="55" l="1"/>
  <c r="M75" i="55"/>
  <c r="N75" i="55" s="1"/>
  <c r="O75" i="55" s="1"/>
  <c r="Z76" i="55"/>
  <c r="AA76" i="55" s="1"/>
  <c r="W77" i="55"/>
  <c r="AD87" i="55"/>
  <c r="AC86" i="55"/>
  <c r="AL85" i="55"/>
  <c r="AM85" i="55" s="1"/>
  <c r="AI86" i="55"/>
  <c r="W78" i="55" l="1"/>
  <c r="Z77" i="55"/>
  <c r="AA77" i="55" s="1"/>
  <c r="AL86" i="55"/>
  <c r="AM86" i="55" s="1"/>
  <c r="AI87" i="55"/>
  <c r="M76" i="55"/>
  <c r="N76" i="55" s="1"/>
  <c r="J77" i="55"/>
  <c r="AD88" i="55"/>
  <c r="AC87" i="55"/>
  <c r="M77" i="55" l="1"/>
  <c r="N77" i="55" s="1"/>
  <c r="J78" i="55"/>
  <c r="O76" i="55"/>
  <c r="O77" i="55"/>
  <c r="AL87" i="55"/>
  <c r="AM87" i="55" s="1"/>
  <c r="AI88" i="55"/>
  <c r="AD89" i="55"/>
  <c r="AC88" i="55"/>
  <c r="W79" i="55"/>
  <c r="Z78" i="55"/>
  <c r="AA78" i="55" s="1"/>
  <c r="M78" i="55" l="1"/>
  <c r="N78" i="55" s="1"/>
  <c r="J79" i="55"/>
  <c r="Z79" i="55"/>
  <c r="AA79" i="55" s="1"/>
  <c r="W80" i="55"/>
  <c r="AL88" i="55"/>
  <c r="AM88" i="55" s="1"/>
  <c r="AI89" i="55"/>
  <c r="AD90" i="55"/>
  <c r="AC89" i="55"/>
  <c r="M79" i="55" l="1"/>
  <c r="N79" i="55" s="1"/>
  <c r="J80" i="55"/>
  <c r="O78" i="55"/>
  <c r="O79" i="55"/>
  <c r="AD91" i="55"/>
  <c r="AC90" i="55"/>
  <c r="AL89" i="55"/>
  <c r="AM89" i="55" s="1"/>
  <c r="AI90" i="55"/>
  <c r="Z80" i="55"/>
  <c r="AA80" i="55" s="1"/>
  <c r="W81" i="55"/>
  <c r="AD92" i="55" l="1"/>
  <c r="AC91" i="55"/>
  <c r="M80" i="55"/>
  <c r="N80" i="55" s="1"/>
  <c r="J81" i="55"/>
  <c r="W82" i="55"/>
  <c r="Z81" i="55"/>
  <c r="AA81" i="55" s="1"/>
  <c r="AL90" i="55"/>
  <c r="AM90" i="55" s="1"/>
  <c r="AI91" i="55"/>
  <c r="Z82" i="55" l="1"/>
  <c r="AA82" i="55" s="1"/>
  <c r="W83" i="55"/>
  <c r="AL91" i="55"/>
  <c r="AM91" i="55" s="1"/>
  <c r="AI92" i="55"/>
  <c r="O80" i="55"/>
  <c r="AD93" i="55"/>
  <c r="AC92" i="55"/>
  <c r="M81" i="55"/>
  <c r="N81" i="55" s="1"/>
  <c r="J82" i="55"/>
  <c r="AD94" i="55" l="1"/>
  <c r="AC93" i="55"/>
  <c r="AL92" i="55"/>
  <c r="AM92" i="55" s="1"/>
  <c r="AI93" i="55"/>
  <c r="M82" i="55"/>
  <c r="N82" i="55" s="1"/>
  <c r="J83" i="55"/>
  <c r="O82" i="55"/>
  <c r="O81" i="55"/>
  <c r="Z83" i="55"/>
  <c r="AA83" i="55" s="1"/>
  <c r="W84" i="55"/>
  <c r="AL93" i="55" l="1"/>
  <c r="AM93" i="55" s="1"/>
  <c r="AI94" i="55"/>
  <c r="M83" i="55"/>
  <c r="N83" i="55" s="1"/>
  <c r="J84" i="55"/>
  <c r="W85" i="55"/>
  <c r="Z84" i="55"/>
  <c r="AA84" i="55" s="1"/>
  <c r="AD95" i="55"/>
  <c r="AC94" i="55"/>
  <c r="AL94" i="55" l="1"/>
  <c r="AM94" i="55" s="1"/>
  <c r="AI95" i="55"/>
  <c r="O83" i="55"/>
  <c r="W86" i="55"/>
  <c r="Z85" i="55"/>
  <c r="AA85" i="55" s="1"/>
  <c r="M84" i="55"/>
  <c r="N84" i="55" s="1"/>
  <c r="O84" i="55" s="1"/>
  <c r="J85" i="55"/>
  <c r="AD96" i="55"/>
  <c r="AC95" i="55"/>
  <c r="AL95" i="55" l="1"/>
  <c r="AM95" i="55" s="1"/>
  <c r="AI96" i="55"/>
  <c r="AD97" i="55"/>
  <c r="AC96" i="55"/>
  <c r="M85" i="55"/>
  <c r="N85" i="55" s="1"/>
  <c r="J86" i="55"/>
  <c r="W87" i="55"/>
  <c r="Z86" i="55"/>
  <c r="AA86" i="55" s="1"/>
  <c r="AL96" i="55" l="1"/>
  <c r="AM96" i="55" s="1"/>
  <c r="AI97" i="55"/>
  <c r="AD98" i="55"/>
  <c r="AC97" i="55"/>
  <c r="Z87" i="55"/>
  <c r="AA87" i="55" s="1"/>
  <c r="W88" i="55"/>
  <c r="O85" i="55"/>
  <c r="M86" i="55"/>
  <c r="N86" i="55" s="1"/>
  <c r="J87" i="55"/>
  <c r="AD99" i="55" l="1"/>
  <c r="AC98" i="55"/>
  <c r="O86" i="55"/>
  <c r="J88" i="55"/>
  <c r="M87" i="55"/>
  <c r="N87" i="55" s="1"/>
  <c r="AL97" i="55"/>
  <c r="AM97" i="55" s="1"/>
  <c r="AI98" i="55"/>
  <c r="W89" i="55"/>
  <c r="Z88" i="55"/>
  <c r="AA88" i="55" s="1"/>
  <c r="M88" i="55" l="1"/>
  <c r="N88" i="55" s="1"/>
  <c r="J89" i="55"/>
  <c r="AL98" i="55"/>
  <c r="AM98" i="55" s="1"/>
  <c r="AI99" i="55"/>
  <c r="Z89" i="55"/>
  <c r="AA89" i="55" s="1"/>
  <c r="W90" i="55"/>
  <c r="O87" i="55"/>
  <c r="AD100" i="55"/>
  <c r="AC99" i="55"/>
  <c r="AL99" i="55" l="1"/>
  <c r="AM99" i="55" s="1"/>
  <c r="AI100" i="55"/>
  <c r="AD101" i="55"/>
  <c r="AC100" i="55"/>
  <c r="M89" i="55"/>
  <c r="N89" i="55" s="1"/>
  <c r="J90" i="55"/>
  <c r="W91" i="55"/>
  <c r="Z90" i="55"/>
  <c r="AA90" i="55" s="1"/>
  <c r="O88" i="55"/>
  <c r="O89" i="55" l="1"/>
  <c r="AD102" i="55"/>
  <c r="AC101" i="55"/>
  <c r="W92" i="55"/>
  <c r="Z91" i="55"/>
  <c r="AA91" i="55" s="1"/>
  <c r="AL100" i="55"/>
  <c r="AM100" i="55" s="1"/>
  <c r="AI101" i="55"/>
  <c r="J91" i="55"/>
  <c r="M90" i="55"/>
  <c r="N90" i="55" s="1"/>
  <c r="O90" i="55" s="1"/>
  <c r="AD103" i="55" l="1"/>
  <c r="AC102" i="55"/>
  <c r="M91" i="55"/>
  <c r="N91" i="55" s="1"/>
  <c r="O91" i="55" s="1"/>
  <c r="J92" i="55"/>
  <c r="W93" i="55"/>
  <c r="Z92" i="55"/>
  <c r="AA92" i="55" s="1"/>
  <c r="AL101" i="55"/>
  <c r="AM101" i="55" s="1"/>
  <c r="AI102" i="55"/>
  <c r="J93" i="55" l="1"/>
  <c r="M92" i="55"/>
  <c r="N92" i="55" s="1"/>
  <c r="O92" i="55" s="1"/>
  <c r="AL102" i="55"/>
  <c r="AM102" i="55" s="1"/>
  <c r="AI103" i="55"/>
  <c r="Z93" i="55"/>
  <c r="AA93" i="55" s="1"/>
  <c r="W94" i="55"/>
  <c r="AC103" i="55"/>
  <c r="W95" i="55" l="1"/>
  <c r="Z94" i="55"/>
  <c r="AA94" i="55" s="1"/>
  <c r="M93" i="55"/>
  <c r="N93" i="55" s="1"/>
  <c r="O93" i="55" s="1"/>
  <c r="J94" i="55"/>
  <c r="AL103" i="55"/>
  <c r="AM103" i="55" s="1"/>
  <c r="AI104" i="55"/>
  <c r="W96" i="55" l="1"/>
  <c r="Z95" i="55"/>
  <c r="AA95" i="55" s="1"/>
  <c r="AI105" i="55"/>
  <c r="AL104" i="55"/>
  <c r="AM104" i="55" s="1"/>
  <c r="J95" i="55"/>
  <c r="M94" i="55"/>
  <c r="N94" i="55" s="1"/>
  <c r="M95" i="55" l="1"/>
  <c r="N95" i="55" s="1"/>
  <c r="J96" i="55"/>
  <c r="O94" i="55"/>
  <c r="W97" i="55"/>
  <c r="Z96" i="55"/>
  <c r="AA96" i="55" s="1"/>
  <c r="O95" i="55"/>
  <c r="AI106" i="55"/>
  <c r="AL105" i="55"/>
  <c r="AM105" i="55" s="1"/>
  <c r="AI107" i="55" l="1"/>
  <c r="AL106" i="55"/>
  <c r="AM106" i="55" s="1"/>
  <c r="Z97" i="55"/>
  <c r="AA97" i="55" s="1"/>
  <c r="W98" i="55"/>
  <c r="J97" i="55"/>
  <c r="M96" i="55"/>
  <c r="N96" i="55" s="1"/>
  <c r="M97" i="55" l="1"/>
  <c r="N97" i="55" s="1"/>
  <c r="J98" i="55"/>
  <c r="W99" i="55"/>
  <c r="Z98" i="55"/>
  <c r="AA98" i="55" s="1"/>
  <c r="O96" i="55"/>
  <c r="AL107" i="55"/>
  <c r="AM107" i="55" s="1"/>
  <c r="AI108" i="55"/>
  <c r="W100" i="55" l="1"/>
  <c r="Z99" i="55"/>
  <c r="AA99" i="55" s="1"/>
  <c r="J99" i="55"/>
  <c r="M98" i="55"/>
  <c r="N98" i="55" s="1"/>
  <c r="O97" i="55"/>
  <c r="AI109" i="55"/>
  <c r="AL108" i="55"/>
  <c r="AM108" i="55" s="1"/>
  <c r="J100" i="55" l="1"/>
  <c r="M99" i="55"/>
  <c r="N99" i="55" s="1"/>
  <c r="O98" i="55"/>
  <c r="AL109" i="55"/>
  <c r="AM109" i="55" s="1"/>
  <c r="AI110" i="55"/>
  <c r="W101" i="55"/>
  <c r="Z100" i="55"/>
  <c r="AA100" i="55" s="1"/>
  <c r="O99" i="55" l="1"/>
  <c r="J101" i="55"/>
  <c r="M100" i="55"/>
  <c r="N100" i="55" s="1"/>
  <c r="W102" i="55"/>
  <c r="Z101" i="55"/>
  <c r="AA101" i="55" s="1"/>
  <c r="AL110" i="55"/>
  <c r="AM110" i="55" s="1"/>
  <c r="AI111" i="55"/>
  <c r="W103" i="55" l="1"/>
  <c r="Z102" i="55"/>
  <c r="AA102" i="55" s="1"/>
  <c r="J102" i="55"/>
  <c r="M101" i="55"/>
  <c r="N101" i="55" s="1"/>
  <c r="O101" i="55" s="1"/>
  <c r="O100" i="55"/>
  <c r="AL111" i="55"/>
  <c r="AM111" i="55" s="1"/>
  <c r="AI112" i="55"/>
  <c r="W104" i="55" l="1"/>
  <c r="Z103" i="55"/>
  <c r="AA103" i="55" s="1"/>
  <c r="J103" i="55"/>
  <c r="M102" i="55"/>
  <c r="N102" i="55" s="1"/>
  <c r="AL112" i="55"/>
  <c r="AM112" i="55" s="1"/>
  <c r="AI113" i="55"/>
  <c r="AI114" i="55" l="1"/>
  <c r="AL113" i="55"/>
  <c r="AM113" i="55" s="1"/>
  <c r="M103" i="55"/>
  <c r="N103" i="55" s="1"/>
  <c r="J104" i="55"/>
  <c r="Z104" i="55"/>
  <c r="AA104" i="55" s="1"/>
  <c r="W105" i="55"/>
  <c r="O102" i="55"/>
  <c r="O103" i="55" l="1"/>
  <c r="M104" i="55"/>
  <c r="N104" i="55" s="1"/>
  <c r="J105" i="55"/>
  <c r="W106" i="55"/>
  <c r="Z105" i="55"/>
  <c r="AA105" i="55" s="1"/>
  <c r="O104" i="55"/>
  <c r="AI115" i="55"/>
  <c r="AL114" i="55"/>
  <c r="AM114" i="55" s="1"/>
  <c r="AL115" i="55" l="1"/>
  <c r="AM115" i="55" s="1"/>
  <c r="AI116" i="55"/>
  <c r="J106" i="55"/>
  <c r="M105" i="55"/>
  <c r="N105" i="55" s="1"/>
  <c r="O105" i="55" s="1"/>
  <c r="Z106" i="55"/>
  <c r="AA106" i="55" s="1"/>
  <c r="W107" i="55"/>
  <c r="Z107" i="55" l="1"/>
  <c r="AA107" i="55" s="1"/>
  <c r="W108" i="55"/>
  <c r="AL116" i="55"/>
  <c r="AM116" i="55" s="1"/>
  <c r="AI117" i="55"/>
  <c r="J107" i="55"/>
  <c r="M106" i="55"/>
  <c r="N106" i="55" s="1"/>
  <c r="M107" i="55" l="1"/>
  <c r="N107" i="55" s="1"/>
  <c r="J108" i="55"/>
  <c r="O106" i="55"/>
  <c r="O107" i="55"/>
  <c r="AL117" i="55"/>
  <c r="AM117" i="55" s="1"/>
  <c r="AI118" i="55"/>
  <c r="W109" i="55"/>
  <c r="Z108" i="55"/>
  <c r="AA108" i="55" s="1"/>
  <c r="AI119" i="55" l="1"/>
  <c r="AL118" i="55"/>
  <c r="AM118" i="55" s="1"/>
  <c r="M108" i="55"/>
  <c r="N108" i="55" s="1"/>
  <c r="J109" i="55"/>
  <c r="W110" i="55"/>
  <c r="Z109" i="55"/>
  <c r="AA109" i="55" s="1"/>
  <c r="J110" i="55" l="1"/>
  <c r="M109" i="55"/>
  <c r="N109" i="55" s="1"/>
  <c r="W111" i="55"/>
  <c r="Z110" i="55"/>
  <c r="AA110" i="55" s="1"/>
  <c r="O108" i="55"/>
  <c r="O109" i="55"/>
  <c r="AI120" i="55"/>
  <c r="AL119" i="55"/>
  <c r="AM119" i="55" s="1"/>
  <c r="J111" i="55" l="1"/>
  <c r="M110" i="55"/>
  <c r="N110" i="55" s="1"/>
  <c r="Z111" i="55"/>
  <c r="AA111" i="55" s="1"/>
  <c r="W112" i="55"/>
  <c r="AL120" i="55"/>
  <c r="AM120" i="55" s="1"/>
  <c r="AI121" i="55"/>
  <c r="AL121" i="55" l="1"/>
  <c r="AM121" i="55" s="1"/>
  <c r="AI122" i="55"/>
  <c r="Z112" i="55"/>
  <c r="AA112" i="55" s="1"/>
  <c r="W113" i="55"/>
  <c r="O110" i="55"/>
  <c r="M111" i="55"/>
  <c r="N111" i="55" s="1"/>
  <c r="O111" i="55" s="1"/>
  <c r="J112" i="55"/>
  <c r="W114" i="55" l="1"/>
  <c r="Z113" i="55"/>
  <c r="AA113" i="55" s="1"/>
  <c r="M112" i="55"/>
  <c r="N112" i="55" s="1"/>
  <c r="J113" i="55"/>
  <c r="AI123" i="55"/>
  <c r="AL122" i="55"/>
  <c r="AM122" i="55" s="1"/>
  <c r="O112" i="55"/>
  <c r="AL123" i="55" l="1"/>
  <c r="AM123" i="55" s="1"/>
  <c r="AI124" i="55"/>
  <c r="W115" i="55"/>
  <c r="Z114" i="55"/>
  <c r="AA114" i="55" s="1"/>
  <c r="M113" i="55"/>
  <c r="N113" i="55" s="1"/>
  <c r="J114" i="55"/>
  <c r="O113" i="55"/>
  <c r="AL124" i="55" l="1"/>
  <c r="AM124" i="55" s="1"/>
  <c r="AI125" i="55"/>
  <c r="J115" i="55"/>
  <c r="M114" i="55"/>
  <c r="N114" i="55" s="1"/>
  <c r="W116" i="55"/>
  <c r="Z115" i="55"/>
  <c r="AA115" i="55" s="1"/>
  <c r="AL125" i="55" l="1"/>
  <c r="AM125" i="55" s="1"/>
  <c r="AI126" i="55"/>
  <c r="O114" i="55"/>
  <c r="M115" i="55"/>
  <c r="N115" i="55" s="1"/>
  <c r="O115" i="55" s="1"/>
  <c r="J116" i="55"/>
  <c r="W117" i="55"/>
  <c r="Z116" i="55"/>
  <c r="AA116" i="55" s="1"/>
  <c r="M116" i="55" l="1"/>
  <c r="N116" i="55" s="1"/>
  <c r="J117" i="55"/>
  <c r="AI127" i="55"/>
  <c r="AL126" i="55"/>
  <c r="AM126" i="55" s="1"/>
  <c r="W118" i="55"/>
  <c r="Z117" i="55"/>
  <c r="AA117" i="55" s="1"/>
  <c r="J118" i="55" l="1"/>
  <c r="M117" i="55"/>
  <c r="N117" i="55" s="1"/>
  <c r="AI128" i="55"/>
  <c r="AL127" i="55"/>
  <c r="AM127" i="55" s="1"/>
  <c r="Z118" i="55"/>
  <c r="AA118" i="55" s="1"/>
  <c r="W119" i="55"/>
  <c r="O116" i="55"/>
  <c r="AI129" i="55" l="1"/>
  <c r="AL128" i="55"/>
  <c r="AM128" i="55" s="1"/>
  <c r="Z119" i="55"/>
  <c r="AA119" i="55" s="1"/>
  <c r="W120" i="55"/>
  <c r="J119" i="55"/>
  <c r="M118" i="55"/>
  <c r="N118" i="55" s="1"/>
  <c r="O117" i="55"/>
  <c r="O118" i="55" l="1"/>
  <c r="Z120" i="55"/>
  <c r="AA120" i="55" s="1"/>
  <c r="W121" i="55"/>
  <c r="J120" i="55"/>
  <c r="M119" i="55"/>
  <c r="N119" i="55" s="1"/>
  <c r="AI130" i="55"/>
  <c r="AL129" i="55"/>
  <c r="AM129" i="55" s="1"/>
  <c r="O119" i="55" l="1"/>
  <c r="AI131" i="55"/>
  <c r="AL130" i="55"/>
  <c r="AM130" i="55" s="1"/>
  <c r="J121" i="55"/>
  <c r="M120" i="55"/>
  <c r="N120" i="55" s="1"/>
  <c r="O120" i="55" s="1"/>
  <c r="Z121" i="55"/>
  <c r="AA121" i="55" s="1"/>
  <c r="W122" i="55"/>
  <c r="J122" i="55" l="1"/>
  <c r="M121" i="55"/>
  <c r="N121" i="55" s="1"/>
  <c r="AI132" i="55"/>
  <c r="AL131" i="55"/>
  <c r="AM131" i="55" s="1"/>
  <c r="W123" i="55"/>
  <c r="Z122" i="55"/>
  <c r="AA122" i="55" s="1"/>
  <c r="W124" i="55" l="1"/>
  <c r="Z123" i="55"/>
  <c r="AA123" i="55" s="1"/>
  <c r="AI133" i="55"/>
  <c r="AL132" i="55"/>
  <c r="AM132" i="55" s="1"/>
  <c r="O121" i="55"/>
  <c r="J123" i="55"/>
  <c r="M122" i="55"/>
  <c r="N122" i="55" s="1"/>
  <c r="W125" i="55" l="1"/>
  <c r="Z124" i="55"/>
  <c r="AA124" i="55" s="1"/>
  <c r="J124" i="55"/>
  <c r="M123" i="55"/>
  <c r="N123" i="55" s="1"/>
  <c r="O123" i="55" s="1"/>
  <c r="AL133" i="55"/>
  <c r="AM133" i="55" s="1"/>
  <c r="AI134" i="55"/>
  <c r="O122" i="55"/>
  <c r="AI135" i="55" l="1"/>
  <c r="AL134" i="55"/>
  <c r="AM134" i="55" s="1"/>
  <c r="J125" i="55"/>
  <c r="M124" i="55"/>
  <c r="N124" i="55" s="1"/>
  <c r="W126" i="55"/>
  <c r="Z125" i="55"/>
  <c r="AA125" i="55" s="1"/>
  <c r="O124" i="55" l="1"/>
  <c r="M125" i="55"/>
  <c r="N125" i="55" s="1"/>
  <c r="J126" i="55"/>
  <c r="O125" i="55"/>
  <c r="W127" i="55"/>
  <c r="Z126" i="55"/>
  <c r="AA126" i="55" s="1"/>
  <c r="AL135" i="55"/>
  <c r="AM135" i="55" s="1"/>
  <c r="AI136" i="55"/>
  <c r="W128" i="55" l="1"/>
  <c r="Z127" i="55"/>
  <c r="AA127" i="55" s="1"/>
  <c r="M126" i="55"/>
  <c r="N126" i="55" s="1"/>
  <c r="J127" i="55"/>
  <c r="AI137" i="55"/>
  <c r="AL136" i="55"/>
  <c r="AM136" i="55" s="1"/>
  <c r="J128" i="55" l="1"/>
  <c r="M127" i="55"/>
  <c r="N127" i="55" s="1"/>
  <c r="O127" i="55"/>
  <c r="O126" i="55"/>
  <c r="AI138" i="55"/>
  <c r="AL137" i="55"/>
  <c r="AM137" i="55" s="1"/>
  <c r="Z128" i="55"/>
  <c r="AA128" i="55" s="1"/>
  <c r="W129" i="55"/>
  <c r="AL138" i="55" l="1"/>
  <c r="AM138" i="55" s="1"/>
  <c r="AI139" i="55"/>
  <c r="Z129" i="55"/>
  <c r="AA129" i="55" s="1"/>
  <c r="W130" i="55"/>
  <c r="J129" i="55"/>
  <c r="M128" i="55"/>
  <c r="N128" i="55" s="1"/>
  <c r="W131" i="55" l="1"/>
  <c r="Z130" i="55"/>
  <c r="AA130" i="55" s="1"/>
  <c r="O128" i="55"/>
  <c r="AL139" i="55"/>
  <c r="AM139" i="55" s="1"/>
  <c r="AI140" i="55"/>
  <c r="M129" i="55"/>
  <c r="N129" i="55" s="1"/>
  <c r="J130" i="55"/>
  <c r="J131" i="55" l="1"/>
  <c r="M130" i="55"/>
  <c r="N130" i="55" s="1"/>
  <c r="O130" i="55" s="1"/>
  <c r="AL140" i="55"/>
  <c r="AM140" i="55" s="1"/>
  <c r="AI141" i="55"/>
  <c r="O129" i="55"/>
  <c r="W132" i="55"/>
  <c r="Z131" i="55"/>
  <c r="AA131" i="55" s="1"/>
  <c r="M131" i="55" l="1"/>
  <c r="N131" i="55" s="1"/>
  <c r="J132" i="55"/>
  <c r="W133" i="55"/>
  <c r="Z132" i="55"/>
  <c r="AA132" i="55" s="1"/>
  <c r="AL141" i="55"/>
  <c r="AM141" i="55" s="1"/>
  <c r="AI142" i="55"/>
  <c r="AL142" i="55" l="1"/>
  <c r="AM142" i="55" s="1"/>
  <c r="AI143" i="55"/>
  <c r="Z133" i="55"/>
  <c r="AA133" i="55" s="1"/>
  <c r="W134" i="55"/>
  <c r="J133" i="55"/>
  <c r="M132" i="55"/>
  <c r="N132" i="55" s="1"/>
  <c r="O131" i="55"/>
  <c r="J134" i="55" l="1"/>
  <c r="M133" i="55"/>
  <c r="N133" i="55" s="1"/>
  <c r="W135" i="55"/>
  <c r="Z134" i="55"/>
  <c r="AA134" i="55" s="1"/>
  <c r="AI144" i="55"/>
  <c r="AL143" i="55"/>
  <c r="AM143" i="55" s="1"/>
  <c r="O132" i="55"/>
  <c r="AL144" i="55" l="1"/>
  <c r="AM144" i="55" s="1"/>
  <c r="AI145" i="55"/>
  <c r="W136" i="55"/>
  <c r="Z135" i="55"/>
  <c r="AA135" i="55" s="1"/>
  <c r="J135" i="55"/>
  <c r="M134" i="55"/>
  <c r="N134" i="55" s="1"/>
  <c r="O133" i="55"/>
  <c r="M135" i="55" l="1"/>
  <c r="N135" i="55" s="1"/>
  <c r="O135" i="55" s="1"/>
  <c r="J136" i="55"/>
  <c r="AI146" i="55"/>
  <c r="AL145" i="55"/>
  <c r="AM145" i="55" s="1"/>
  <c r="O134" i="55"/>
  <c r="W137" i="55"/>
  <c r="Z136" i="55"/>
  <c r="AA136" i="55" s="1"/>
  <c r="W138" i="55" l="1"/>
  <c r="Z137" i="55"/>
  <c r="AA137" i="55" s="1"/>
  <c r="AI147" i="55"/>
  <c r="AL146" i="55"/>
  <c r="AM146" i="55" s="1"/>
  <c r="J137" i="55"/>
  <c r="M136" i="55"/>
  <c r="N136" i="55" s="1"/>
  <c r="J138" i="55" l="1"/>
  <c r="M137" i="55"/>
  <c r="N137" i="55" s="1"/>
  <c r="AL147" i="55"/>
  <c r="AM147" i="55" s="1"/>
  <c r="AI148" i="55"/>
  <c r="O136" i="55"/>
  <c r="W139" i="55"/>
  <c r="Z138" i="55"/>
  <c r="AA138" i="55" s="1"/>
  <c r="O137" i="55"/>
  <c r="J139" i="55" l="1"/>
  <c r="M138" i="55"/>
  <c r="N138" i="55" s="1"/>
  <c r="W140" i="55"/>
  <c r="Z139" i="55"/>
  <c r="AA139" i="55" s="1"/>
  <c r="AL148" i="55"/>
  <c r="AM148" i="55" s="1"/>
  <c r="AI149" i="55"/>
  <c r="O138" i="55" l="1"/>
  <c r="AI150" i="55"/>
  <c r="AL149" i="55"/>
  <c r="AM149" i="55" s="1"/>
  <c r="W141" i="55"/>
  <c r="Z140" i="55"/>
  <c r="AA140" i="55" s="1"/>
  <c r="J140" i="55"/>
  <c r="M139" i="55"/>
  <c r="N139" i="55" s="1"/>
  <c r="M140" i="55" l="1"/>
  <c r="N140" i="55" s="1"/>
  <c r="J141" i="55"/>
  <c r="W142" i="55"/>
  <c r="Z141" i="55"/>
  <c r="AA141" i="55" s="1"/>
  <c r="AL150" i="55"/>
  <c r="AM150" i="55" s="1"/>
  <c r="AI151" i="55"/>
  <c r="O139" i="55"/>
  <c r="O140" i="55"/>
  <c r="AL151" i="55" l="1"/>
  <c r="AM151" i="55" s="1"/>
  <c r="AI152" i="55"/>
  <c r="Z142" i="55"/>
  <c r="AA142" i="55" s="1"/>
  <c r="W143" i="55"/>
  <c r="M141" i="55"/>
  <c r="N141" i="55" s="1"/>
  <c r="J142" i="55"/>
  <c r="J143" i="55" l="1"/>
  <c r="M142" i="55"/>
  <c r="N142" i="55" s="1"/>
  <c r="O141" i="55"/>
  <c r="O142" i="55"/>
  <c r="Z143" i="55"/>
  <c r="AA143" i="55" s="1"/>
  <c r="W144" i="55"/>
  <c r="AI153" i="55"/>
  <c r="AL152" i="55"/>
  <c r="AM152" i="55" s="1"/>
  <c r="AL153" i="55" l="1"/>
  <c r="AM153" i="55" s="1"/>
  <c r="AI154" i="55"/>
  <c r="W145" i="55"/>
  <c r="Z144" i="55"/>
  <c r="AA144" i="55" s="1"/>
  <c r="M143" i="55"/>
  <c r="N143" i="55" s="1"/>
  <c r="J144" i="55"/>
  <c r="O143" i="55" l="1"/>
  <c r="M144" i="55"/>
  <c r="N144" i="55" s="1"/>
  <c r="J145" i="55"/>
  <c r="W146" i="55"/>
  <c r="Z145" i="55"/>
  <c r="AA145" i="55" s="1"/>
  <c r="AL154" i="55"/>
  <c r="AM154" i="55" s="1"/>
  <c r="AI155" i="55"/>
  <c r="AI156" i="55" l="1"/>
  <c r="AL155" i="55"/>
  <c r="AM155" i="55" s="1"/>
  <c r="J146" i="55"/>
  <c r="M145" i="55"/>
  <c r="N145" i="55" s="1"/>
  <c r="W147" i="55"/>
  <c r="Z146" i="55"/>
  <c r="AA146" i="55" s="1"/>
  <c r="O144" i="55"/>
  <c r="Z147" i="55" l="1"/>
  <c r="AA147" i="55" s="1"/>
  <c r="W148" i="55"/>
  <c r="J147" i="55"/>
  <c r="M146" i="55"/>
  <c r="N146" i="55" s="1"/>
  <c r="AL156" i="55"/>
  <c r="AM156" i="55" s="1"/>
  <c r="AI157" i="55"/>
  <c r="O145" i="55"/>
  <c r="AI158" i="55" l="1"/>
  <c r="AL157" i="55"/>
  <c r="AM157" i="55" s="1"/>
  <c r="J148" i="55"/>
  <c r="M147" i="55"/>
  <c r="N147" i="55" s="1"/>
  <c r="O146" i="55"/>
  <c r="Z148" i="55"/>
  <c r="AA148" i="55" s="1"/>
  <c r="W149" i="55"/>
  <c r="O147" i="55"/>
  <c r="W150" i="55" l="1"/>
  <c r="Z149" i="55"/>
  <c r="AA149" i="55" s="1"/>
  <c r="M148" i="55"/>
  <c r="N148" i="55" s="1"/>
  <c r="J149" i="55"/>
  <c r="AL158" i="55"/>
  <c r="AM158" i="55" s="1"/>
  <c r="AI159" i="55"/>
  <c r="J150" i="55" l="1"/>
  <c r="M149" i="55"/>
  <c r="N149" i="55" s="1"/>
  <c r="Z150" i="55"/>
  <c r="AA150" i="55" s="1"/>
  <c r="W151" i="55"/>
  <c r="AL159" i="55"/>
  <c r="AM159" i="55" s="1"/>
  <c r="AI160" i="55"/>
  <c r="O148" i="55"/>
  <c r="AI161" i="55" l="1"/>
  <c r="AL160" i="55"/>
  <c r="AM160" i="55" s="1"/>
  <c r="W152" i="55"/>
  <c r="Z151" i="55"/>
  <c r="AA151" i="55" s="1"/>
  <c r="J151" i="55"/>
  <c r="M150" i="55"/>
  <c r="N150" i="55" s="1"/>
  <c r="O149" i="55"/>
  <c r="M151" i="55" l="1"/>
  <c r="N151" i="55" s="1"/>
  <c r="J152" i="55"/>
  <c r="Z152" i="55"/>
  <c r="AA152" i="55" s="1"/>
  <c r="W153" i="55"/>
  <c r="O150" i="55"/>
  <c r="O151" i="55"/>
  <c r="AI162" i="55"/>
  <c r="AL161" i="55"/>
  <c r="AM161" i="55" s="1"/>
  <c r="Z153" i="55" l="1"/>
  <c r="AA153" i="55" s="1"/>
  <c r="W154" i="55"/>
  <c r="AI163" i="55"/>
  <c r="AL162" i="55"/>
  <c r="AM162" i="55" s="1"/>
  <c r="J153" i="55"/>
  <c r="M152" i="55"/>
  <c r="N152" i="55" s="1"/>
  <c r="O152" i="55" l="1"/>
  <c r="M153" i="55"/>
  <c r="N153" i="55" s="1"/>
  <c r="J154" i="55"/>
  <c r="W155" i="55"/>
  <c r="Z154" i="55"/>
  <c r="AA154" i="55" s="1"/>
  <c r="AI164" i="55"/>
  <c r="AL163" i="55"/>
  <c r="AM163" i="55" s="1"/>
  <c r="M154" i="55" l="1"/>
  <c r="N154" i="55" s="1"/>
  <c r="J155" i="55"/>
  <c r="AL164" i="55"/>
  <c r="AM164" i="55" s="1"/>
  <c r="AI165" i="55"/>
  <c r="Z155" i="55"/>
  <c r="AA155" i="55" s="1"/>
  <c r="W156" i="55"/>
  <c r="O153" i="55"/>
  <c r="W157" i="55" l="1"/>
  <c r="Z156" i="55"/>
  <c r="AA156" i="55" s="1"/>
  <c r="J156" i="55"/>
  <c r="M155" i="55"/>
  <c r="N155" i="55" s="1"/>
  <c r="AI166" i="55"/>
  <c r="AL165" i="55"/>
  <c r="AM165" i="55" s="1"/>
  <c r="O154" i="55"/>
  <c r="O155" i="55" l="1"/>
  <c r="AI167" i="55"/>
  <c r="AL166" i="55"/>
  <c r="AM166" i="55" s="1"/>
  <c r="J157" i="55"/>
  <c r="M156" i="55"/>
  <c r="N156" i="55" s="1"/>
  <c r="W158" i="55"/>
  <c r="Z157" i="55"/>
  <c r="AA157" i="55" s="1"/>
  <c r="O156" i="55" l="1"/>
  <c r="Z158" i="55"/>
  <c r="AA158" i="55" s="1"/>
  <c r="W159" i="55"/>
  <c r="AL167" i="55"/>
  <c r="AM167" i="55" s="1"/>
  <c r="AI168" i="55"/>
  <c r="J158" i="55"/>
  <c r="M157" i="55"/>
  <c r="N157" i="55" s="1"/>
  <c r="AI169" i="55" l="1"/>
  <c r="AL168" i="55"/>
  <c r="AM168" i="55" s="1"/>
  <c r="J159" i="55"/>
  <c r="M158" i="55"/>
  <c r="N158" i="55" s="1"/>
  <c r="O158" i="55" s="1"/>
  <c r="O157" i="55"/>
  <c r="W160" i="55"/>
  <c r="Z159" i="55"/>
  <c r="AA159" i="55" s="1"/>
  <c r="J160" i="55" l="1"/>
  <c r="M159" i="55"/>
  <c r="N159" i="55" s="1"/>
  <c r="O159" i="55" s="1"/>
  <c r="AI170" i="55"/>
  <c r="AL169" i="55"/>
  <c r="AM169" i="55" s="1"/>
  <c r="W161" i="55"/>
  <c r="Z160" i="55"/>
  <c r="AA160" i="55" s="1"/>
  <c r="Z161" i="55" l="1"/>
  <c r="AA161" i="55" s="1"/>
  <c r="W162" i="55"/>
  <c r="AI171" i="55"/>
  <c r="AL170" i="55"/>
  <c r="AM170" i="55" s="1"/>
  <c r="J161" i="55"/>
  <c r="M160" i="55"/>
  <c r="N160" i="55" s="1"/>
  <c r="O160" i="55" s="1"/>
  <c r="J162" i="55" l="1"/>
  <c r="M161" i="55"/>
  <c r="N161" i="55" s="1"/>
  <c r="W163" i="55"/>
  <c r="Z162" i="55"/>
  <c r="AA162" i="55" s="1"/>
  <c r="AL171" i="55"/>
  <c r="AM171" i="55" s="1"/>
  <c r="AI172" i="55"/>
  <c r="Z163" i="55" l="1"/>
  <c r="AA163" i="55" s="1"/>
  <c r="W164" i="55"/>
  <c r="J163" i="55"/>
  <c r="M162" i="55"/>
  <c r="N162" i="55" s="1"/>
  <c r="O162" i="55" s="1"/>
  <c r="O161" i="55"/>
  <c r="AI173" i="55"/>
  <c r="AL172" i="55"/>
  <c r="AM172" i="55" s="1"/>
  <c r="J164" i="55" l="1"/>
  <c r="M163" i="55"/>
  <c r="N163" i="55" s="1"/>
  <c r="O163" i="55" s="1"/>
  <c r="AI174" i="55"/>
  <c r="AL173" i="55"/>
  <c r="AM173" i="55" s="1"/>
  <c r="W165" i="55"/>
  <c r="Z164" i="55"/>
  <c r="AA164" i="55" s="1"/>
  <c r="Z165" i="55" l="1"/>
  <c r="AA165" i="55" s="1"/>
  <c r="W166" i="55"/>
  <c r="AL174" i="55"/>
  <c r="AM174" i="55" s="1"/>
  <c r="AI175" i="55"/>
  <c r="M164" i="55"/>
  <c r="N164" i="55" s="1"/>
  <c r="J165" i="55"/>
  <c r="AI176" i="55" l="1"/>
  <c r="AL175" i="55"/>
  <c r="AM175" i="55" s="1"/>
  <c r="O164" i="55"/>
  <c r="Z166" i="55"/>
  <c r="AA166" i="55" s="1"/>
  <c r="W167" i="55"/>
  <c r="J166" i="55"/>
  <c r="M165" i="55"/>
  <c r="N165" i="55" s="1"/>
  <c r="J167" i="55" l="1"/>
  <c r="M166" i="55"/>
  <c r="N166" i="55" s="1"/>
  <c r="AI177" i="55"/>
  <c r="AL176" i="55"/>
  <c r="AM176" i="55" s="1"/>
  <c r="W168" i="55"/>
  <c r="Z167" i="55"/>
  <c r="AA167" i="55" s="1"/>
  <c r="O165" i="55"/>
  <c r="O166" i="55" l="1"/>
  <c r="Z168" i="55"/>
  <c r="AA168" i="55" s="1"/>
  <c r="W169" i="55"/>
  <c r="AL177" i="55"/>
  <c r="AM177" i="55" s="1"/>
  <c r="AI178" i="55"/>
  <c r="M167" i="55"/>
  <c r="N167" i="55" s="1"/>
  <c r="O167" i="55" s="1"/>
  <c r="J168" i="55"/>
  <c r="AL178" i="55" l="1"/>
  <c r="AM178" i="55" s="1"/>
  <c r="AI179" i="55"/>
  <c r="W170" i="55"/>
  <c r="Z169" i="55"/>
  <c r="AA169" i="55" s="1"/>
  <c r="J169" i="55"/>
  <c r="M168" i="55"/>
  <c r="N168" i="55" s="1"/>
  <c r="J170" i="55" l="1"/>
  <c r="M169" i="55"/>
  <c r="N169" i="55" s="1"/>
  <c r="AL179" i="55"/>
  <c r="AM179" i="55" s="1"/>
  <c r="AI180" i="55"/>
  <c r="O168" i="55"/>
  <c r="W171" i="55"/>
  <c r="Z170" i="55"/>
  <c r="AA170" i="55" s="1"/>
  <c r="AL180" i="55" l="1"/>
  <c r="AM180" i="55" s="1"/>
  <c r="AI181" i="55"/>
  <c r="J171" i="55"/>
  <c r="M170" i="55"/>
  <c r="N170" i="55" s="1"/>
  <c r="Z171" i="55"/>
  <c r="AA171" i="55" s="1"/>
  <c r="W172" i="55"/>
  <c r="O169" i="55"/>
  <c r="W173" i="55" l="1"/>
  <c r="Z172" i="55"/>
  <c r="AA172" i="55" s="1"/>
  <c r="O170" i="55"/>
  <c r="AI182" i="55"/>
  <c r="AL181" i="55"/>
  <c r="AM181" i="55" s="1"/>
  <c r="J172" i="55"/>
  <c r="M171" i="55"/>
  <c r="N171" i="55" s="1"/>
  <c r="J173" i="55" l="1"/>
  <c r="M172" i="55"/>
  <c r="N172" i="55" s="1"/>
  <c r="AL182" i="55"/>
  <c r="AM182" i="55" s="1"/>
  <c r="AI183" i="55"/>
  <c r="W174" i="55"/>
  <c r="Z173" i="55"/>
  <c r="AA173" i="55" s="1"/>
  <c r="O171" i="55"/>
  <c r="W175" i="55" l="1"/>
  <c r="Z174" i="55"/>
  <c r="AA174" i="55" s="1"/>
  <c r="AL183" i="55"/>
  <c r="AM183" i="55" s="1"/>
  <c r="AI184" i="55"/>
  <c r="O172" i="55"/>
  <c r="J174" i="55"/>
  <c r="M173" i="55"/>
  <c r="N173" i="55" s="1"/>
  <c r="AL184" i="55" l="1"/>
  <c r="AM184" i="55" s="1"/>
  <c r="AI185" i="55"/>
  <c r="J175" i="55"/>
  <c r="M174" i="55"/>
  <c r="N174" i="55" s="1"/>
  <c r="W176" i="55"/>
  <c r="Z175" i="55"/>
  <c r="AA175" i="55" s="1"/>
  <c r="O173" i="55"/>
  <c r="W177" i="55" l="1"/>
  <c r="Z176" i="55"/>
  <c r="AA176" i="55" s="1"/>
  <c r="AI186" i="55"/>
  <c r="AL185" i="55"/>
  <c r="AM185" i="55" s="1"/>
  <c r="J176" i="55"/>
  <c r="M175" i="55"/>
  <c r="N175" i="55" s="1"/>
  <c r="O174" i="55"/>
  <c r="AL186" i="55" l="1"/>
  <c r="AM186" i="55" s="1"/>
  <c r="AI187" i="55"/>
  <c r="O175" i="55"/>
  <c r="W178" i="55"/>
  <c r="Z177" i="55"/>
  <c r="AA177" i="55" s="1"/>
  <c r="M176" i="55"/>
  <c r="N176" i="55" s="1"/>
  <c r="J177" i="55"/>
  <c r="M177" i="55" l="1"/>
  <c r="N177" i="55" s="1"/>
  <c r="J178" i="55"/>
  <c r="AL187" i="55"/>
  <c r="AM187" i="55" s="1"/>
  <c r="AI188" i="55"/>
  <c r="O176" i="55"/>
  <c r="Z178" i="55"/>
  <c r="AA178" i="55" s="1"/>
  <c r="W179" i="55"/>
  <c r="AI189" i="55" l="1"/>
  <c r="AL188" i="55"/>
  <c r="AM188" i="55" s="1"/>
  <c r="O177" i="55"/>
  <c r="M178" i="55"/>
  <c r="N178" i="55" s="1"/>
  <c r="J179" i="55"/>
  <c r="Z179" i="55"/>
  <c r="AA179" i="55" s="1"/>
  <c r="W180" i="55"/>
  <c r="O178" i="55" l="1"/>
  <c r="W181" i="55"/>
  <c r="Z180" i="55"/>
  <c r="AA180" i="55" s="1"/>
  <c r="M179" i="55"/>
  <c r="N179" i="55" s="1"/>
  <c r="O179" i="55" s="1"/>
  <c r="J180" i="55"/>
  <c r="AI190" i="55"/>
  <c r="AL189" i="55"/>
  <c r="AM189" i="55" s="1"/>
  <c r="J181" i="55" l="1"/>
  <c r="M180" i="55"/>
  <c r="N180" i="55" s="1"/>
  <c r="O180" i="55" s="1"/>
  <c r="W182" i="55"/>
  <c r="Z181" i="55"/>
  <c r="AA181" i="55" s="1"/>
  <c r="AL190" i="55"/>
  <c r="AM190" i="55" s="1"/>
  <c r="AI191" i="55"/>
  <c r="W183" i="55" l="1"/>
  <c r="Z182" i="55"/>
  <c r="AA182" i="55" s="1"/>
  <c r="J182" i="55"/>
  <c r="M181" i="55"/>
  <c r="N181" i="55" s="1"/>
  <c r="AL191" i="55"/>
  <c r="AM191" i="55" s="1"/>
  <c r="AI192" i="55"/>
  <c r="AL192" i="55" l="1"/>
  <c r="AM192" i="55" s="1"/>
  <c r="AI193" i="55"/>
  <c r="O181" i="55"/>
  <c r="Z183" i="55"/>
  <c r="AA183" i="55" s="1"/>
  <c r="W184" i="55"/>
  <c r="M182" i="55"/>
  <c r="N182" i="55" s="1"/>
  <c r="J183" i="55"/>
  <c r="O182" i="55"/>
  <c r="M183" i="55" l="1"/>
  <c r="N183" i="55" s="1"/>
  <c r="J184" i="55"/>
  <c r="Z184" i="55"/>
  <c r="AA184" i="55" s="1"/>
  <c r="W185" i="55"/>
  <c r="AL193" i="55"/>
  <c r="AM193" i="55" s="1"/>
  <c r="AI194" i="55"/>
  <c r="AI195" i="55" l="1"/>
  <c r="AL194" i="55"/>
  <c r="AM194" i="55" s="1"/>
  <c r="Z185" i="55"/>
  <c r="AA185" i="55" s="1"/>
  <c r="W186" i="55"/>
  <c r="M184" i="55"/>
  <c r="N184" i="55" s="1"/>
  <c r="J185" i="55"/>
  <c r="O183" i="55"/>
  <c r="Z186" i="55" l="1"/>
  <c r="AA186" i="55" s="1"/>
  <c r="W187" i="55"/>
  <c r="AI196" i="55"/>
  <c r="AL195" i="55"/>
  <c r="AM195" i="55" s="1"/>
  <c r="J186" i="55"/>
  <c r="M185" i="55"/>
  <c r="N185" i="55" s="1"/>
  <c r="O184" i="55"/>
  <c r="O185" i="55" l="1"/>
  <c r="Z187" i="55"/>
  <c r="AA187" i="55" s="1"/>
  <c r="W188" i="55"/>
  <c r="J187" i="55"/>
  <c r="M186" i="55"/>
  <c r="N186" i="55" s="1"/>
  <c r="AL196" i="55"/>
  <c r="AM196" i="55" s="1"/>
  <c r="AI197" i="55"/>
  <c r="J188" i="55" l="1"/>
  <c r="M187" i="55"/>
  <c r="N187" i="55" s="1"/>
  <c r="O187" i="55" s="1"/>
  <c r="W189" i="55"/>
  <c r="Z188" i="55"/>
  <c r="AA188" i="55" s="1"/>
  <c r="AI198" i="55"/>
  <c r="AL197" i="55"/>
  <c r="AM197" i="55" s="1"/>
  <c r="O186" i="55"/>
  <c r="W190" i="55" l="1"/>
  <c r="Z189" i="55"/>
  <c r="AA189" i="55" s="1"/>
  <c r="AL198" i="55"/>
  <c r="AM198" i="55" s="1"/>
  <c r="AI199" i="55"/>
  <c r="M188" i="55"/>
  <c r="N188" i="55" s="1"/>
  <c r="J189" i="55"/>
  <c r="AI200" i="55" l="1"/>
  <c r="AL199" i="55"/>
  <c r="AM199" i="55" s="1"/>
  <c r="Z190" i="55"/>
  <c r="AA190" i="55" s="1"/>
  <c r="W191" i="55"/>
  <c r="M189" i="55"/>
  <c r="N189" i="55" s="1"/>
  <c r="J190" i="55"/>
  <c r="O188" i="55"/>
  <c r="O189" i="55"/>
  <c r="J191" i="55" l="1"/>
  <c r="M190" i="55"/>
  <c r="N190" i="55" s="1"/>
  <c r="W192" i="55"/>
  <c r="Z191" i="55"/>
  <c r="AA191" i="55" s="1"/>
  <c r="AI201" i="55"/>
  <c r="AL200" i="55"/>
  <c r="AM200" i="55" s="1"/>
  <c r="AI202" i="55" l="1"/>
  <c r="AL201" i="55"/>
  <c r="AM201" i="55" s="1"/>
  <c r="O190" i="55"/>
  <c r="W193" i="55"/>
  <c r="Z192" i="55"/>
  <c r="AA192" i="55" s="1"/>
  <c r="J192" i="55"/>
  <c r="M191" i="55"/>
  <c r="N191" i="55" s="1"/>
  <c r="J193" i="55" l="1"/>
  <c r="M192" i="55"/>
  <c r="N192" i="55" s="1"/>
  <c r="O191" i="55"/>
  <c r="Z193" i="55"/>
  <c r="AA193" i="55" s="1"/>
  <c r="W194" i="55"/>
  <c r="AL202" i="55"/>
  <c r="AM202" i="55" s="1"/>
  <c r="AI203" i="55"/>
  <c r="W195" i="55" l="1"/>
  <c r="Z194" i="55"/>
  <c r="AA194" i="55" s="1"/>
  <c r="J194" i="55"/>
  <c r="M193" i="55"/>
  <c r="N193" i="55" s="1"/>
  <c r="AI204" i="55"/>
  <c r="AL203" i="55"/>
  <c r="AM203" i="55" s="1"/>
  <c r="O192" i="55"/>
  <c r="AI205" i="55" l="1"/>
  <c r="AL204" i="55"/>
  <c r="AM204" i="55" s="1"/>
  <c r="J195" i="55"/>
  <c r="M194" i="55"/>
  <c r="N194" i="55" s="1"/>
  <c r="O194" i="55" s="1"/>
  <c r="Z195" i="55"/>
  <c r="AA195" i="55" s="1"/>
  <c r="W196" i="55"/>
  <c r="O193" i="55"/>
  <c r="W197" i="55" l="1"/>
  <c r="Z196" i="55"/>
  <c r="AA196" i="55" s="1"/>
  <c r="J196" i="55"/>
  <c r="M195" i="55"/>
  <c r="N195" i="55" s="1"/>
  <c r="O195" i="55" s="1"/>
  <c r="AI206" i="55"/>
  <c r="AL205" i="55"/>
  <c r="AM205" i="55" s="1"/>
  <c r="AI207" i="55" l="1"/>
  <c r="AL206" i="55"/>
  <c r="AM206" i="55" s="1"/>
  <c r="J197" i="55"/>
  <c r="M196" i="55"/>
  <c r="N196" i="55" s="1"/>
  <c r="W198" i="55"/>
  <c r="Z197" i="55"/>
  <c r="AA197" i="55" s="1"/>
  <c r="M197" i="55" l="1"/>
  <c r="N197" i="55" s="1"/>
  <c r="J198" i="55"/>
  <c r="O197" i="55"/>
  <c r="O196" i="55"/>
  <c r="Z198" i="55"/>
  <c r="AA198" i="55" s="1"/>
  <c r="W199" i="55"/>
  <c r="AI208" i="55"/>
  <c r="AL207" i="55"/>
  <c r="AM207" i="55" s="1"/>
  <c r="Z199" i="55" l="1"/>
  <c r="AA199" i="55" s="1"/>
  <c r="W200" i="55"/>
  <c r="J199" i="55"/>
  <c r="M198" i="55"/>
  <c r="N198" i="55" s="1"/>
  <c r="AI209" i="55"/>
  <c r="AL208" i="55"/>
  <c r="AM208" i="55" s="1"/>
  <c r="AI210" i="55" l="1"/>
  <c r="AL209" i="55"/>
  <c r="AM209" i="55" s="1"/>
  <c r="M199" i="55"/>
  <c r="N199" i="55" s="1"/>
  <c r="J200" i="55"/>
  <c r="O199" i="55"/>
  <c r="O198" i="55"/>
  <c r="W201" i="55"/>
  <c r="Z200" i="55"/>
  <c r="AA200" i="55" s="1"/>
  <c r="J201" i="55" l="1"/>
  <c r="M200" i="55"/>
  <c r="N200" i="55" s="1"/>
  <c r="W202" i="55"/>
  <c r="Z201" i="55"/>
  <c r="AA201" i="55" s="1"/>
  <c r="AI211" i="55"/>
  <c r="AL210" i="55"/>
  <c r="AM210" i="55" s="1"/>
  <c r="AL211" i="55" l="1"/>
  <c r="AM211" i="55" s="1"/>
  <c r="AI212" i="55"/>
  <c r="W203" i="55"/>
  <c r="Z202" i="55"/>
  <c r="AA202" i="55" s="1"/>
  <c r="O200" i="55"/>
  <c r="M201" i="55"/>
  <c r="N201" i="55" s="1"/>
  <c r="J202" i="55"/>
  <c r="M202" i="55" l="1"/>
  <c r="N202" i="55" s="1"/>
  <c r="J203" i="55"/>
  <c r="O202" i="55"/>
  <c r="O201" i="55"/>
  <c r="W204" i="55"/>
  <c r="Z203" i="55"/>
  <c r="AA203" i="55" s="1"/>
  <c r="AI213" i="55"/>
  <c r="AL212" i="55"/>
  <c r="AM212" i="55" s="1"/>
  <c r="AL213" i="55" l="1"/>
  <c r="AM213" i="55" s="1"/>
  <c r="AI214" i="55"/>
  <c r="Z204" i="55"/>
  <c r="AA204" i="55" s="1"/>
  <c r="W205" i="55"/>
  <c r="J204" i="55"/>
  <c r="M203" i="55"/>
  <c r="N203" i="55" s="1"/>
  <c r="J205" i="55" l="1"/>
  <c r="M204" i="55"/>
  <c r="N204" i="55" s="1"/>
  <c r="AL214" i="55"/>
  <c r="AM214" i="55" s="1"/>
  <c r="AI215" i="55"/>
  <c r="O203" i="55"/>
  <c r="W206" i="55"/>
  <c r="Z205" i="55"/>
  <c r="AA205" i="55" s="1"/>
  <c r="AI216" i="55" l="1"/>
  <c r="AL215" i="55"/>
  <c r="AM215" i="55" s="1"/>
  <c r="Z206" i="55"/>
  <c r="AA206" i="55" s="1"/>
  <c r="W207" i="55"/>
  <c r="O204" i="55"/>
  <c r="J206" i="55"/>
  <c r="M205" i="55"/>
  <c r="N205" i="55" s="1"/>
  <c r="O205" i="55" l="1"/>
  <c r="J207" i="55"/>
  <c r="M206" i="55"/>
  <c r="N206" i="55" s="1"/>
  <c r="W208" i="55"/>
  <c r="Z207" i="55"/>
  <c r="AA207" i="55" s="1"/>
  <c r="AI217" i="55"/>
  <c r="AL216" i="55"/>
  <c r="AM216" i="55" s="1"/>
  <c r="AI218" i="55" l="1"/>
  <c r="AL217" i="55"/>
  <c r="AM217" i="55" s="1"/>
  <c r="W209" i="55"/>
  <c r="Z208" i="55"/>
  <c r="AA208" i="55" s="1"/>
  <c r="M207" i="55"/>
  <c r="N207" i="55" s="1"/>
  <c r="J208" i="55"/>
  <c r="O206" i="55"/>
  <c r="O207" i="55"/>
  <c r="W210" i="55" l="1"/>
  <c r="Z209" i="55"/>
  <c r="AA209" i="55" s="1"/>
  <c r="J209" i="55"/>
  <c r="M208" i="55"/>
  <c r="N208" i="55" s="1"/>
  <c r="O208" i="55" s="1"/>
  <c r="AI219" i="55"/>
  <c r="AL218" i="55"/>
  <c r="AM218" i="55" s="1"/>
  <c r="AL219" i="55" l="1"/>
  <c r="AM219" i="55" s="1"/>
  <c r="AI220" i="55"/>
  <c r="M209" i="55"/>
  <c r="N209" i="55" s="1"/>
  <c r="J210" i="55"/>
  <c r="Z210" i="55"/>
  <c r="AA210" i="55" s="1"/>
  <c r="W211" i="55"/>
  <c r="Z211" i="55" l="1"/>
  <c r="AA211" i="55" s="1"/>
  <c r="W212" i="55"/>
  <c r="J211" i="55"/>
  <c r="M210" i="55"/>
  <c r="N210" i="55" s="1"/>
  <c r="O209" i="55"/>
  <c r="AI221" i="55"/>
  <c r="AL220" i="55"/>
  <c r="AM220" i="55" s="1"/>
  <c r="AI222" i="55" l="1"/>
  <c r="AL221" i="55"/>
  <c r="AM221" i="55" s="1"/>
  <c r="M211" i="55"/>
  <c r="N211" i="55" s="1"/>
  <c r="O211" i="55" s="1"/>
  <c r="J212" i="55"/>
  <c r="W213" i="55"/>
  <c r="Z212" i="55"/>
  <c r="AA212" i="55" s="1"/>
  <c r="O210" i="55"/>
  <c r="M212" i="55" l="1"/>
  <c r="N212" i="55" s="1"/>
  <c r="J213" i="55"/>
  <c r="W214" i="55"/>
  <c r="Z213" i="55"/>
  <c r="AA213" i="55" s="1"/>
  <c r="O212" i="55"/>
  <c r="AL222" i="55"/>
  <c r="AM222" i="55" s="1"/>
  <c r="AI223" i="55"/>
  <c r="AL223" i="55" l="1"/>
  <c r="AM223" i="55" s="1"/>
  <c r="AI224" i="55"/>
  <c r="J214" i="55"/>
  <c r="M213" i="55"/>
  <c r="N213" i="55" s="1"/>
  <c r="W215" i="55"/>
  <c r="Z214" i="55"/>
  <c r="AA214" i="55" s="1"/>
  <c r="W216" i="55" l="1"/>
  <c r="Z215" i="55"/>
  <c r="AA215" i="55" s="1"/>
  <c r="O213" i="55"/>
  <c r="J215" i="55"/>
  <c r="M214" i="55"/>
  <c r="N214" i="55" s="1"/>
  <c r="O214" i="55" s="1"/>
  <c r="AI225" i="55"/>
  <c r="AL224" i="55"/>
  <c r="AM224" i="55" s="1"/>
  <c r="AI226" i="55" l="1"/>
  <c r="AL225" i="55"/>
  <c r="AM225" i="55" s="1"/>
  <c r="J216" i="55"/>
  <c r="M215" i="55"/>
  <c r="N215" i="55" s="1"/>
  <c r="O215" i="55" s="1"/>
  <c r="W217" i="55"/>
  <c r="Z216" i="55"/>
  <c r="AA216" i="55" s="1"/>
  <c r="W218" i="55" l="1"/>
  <c r="Z217" i="55"/>
  <c r="AA217" i="55" s="1"/>
  <c r="J217" i="55"/>
  <c r="M216" i="55"/>
  <c r="N216" i="55" s="1"/>
  <c r="O216" i="55" s="1"/>
  <c r="AL226" i="55"/>
  <c r="AM226" i="55" s="1"/>
  <c r="AI227" i="55"/>
  <c r="AI228" i="55" l="1"/>
  <c r="AL227" i="55"/>
  <c r="AM227" i="55" s="1"/>
  <c r="M217" i="55"/>
  <c r="N217" i="55" s="1"/>
  <c r="O217" i="55" s="1"/>
  <c r="J218" i="55"/>
  <c r="W219" i="55"/>
  <c r="Z218" i="55"/>
  <c r="AA218" i="55" s="1"/>
  <c r="M218" i="55" l="1"/>
  <c r="N218" i="55" s="1"/>
  <c r="J219" i="55"/>
  <c r="W220" i="55"/>
  <c r="Z219" i="55"/>
  <c r="AA219" i="55" s="1"/>
  <c r="O218" i="55"/>
  <c r="AL228" i="55"/>
  <c r="AM228" i="55" s="1"/>
  <c r="AI229" i="55"/>
  <c r="AL229" i="55" l="1"/>
  <c r="AM229" i="55" s="1"/>
  <c r="AI230" i="55"/>
  <c r="J220" i="55"/>
  <c r="M219" i="55"/>
  <c r="N219" i="55" s="1"/>
  <c r="W221" i="55"/>
  <c r="Z220" i="55"/>
  <c r="AA220" i="55" s="1"/>
  <c r="O219" i="55" l="1"/>
  <c r="Z221" i="55"/>
  <c r="AA221" i="55" s="1"/>
  <c r="W222" i="55"/>
  <c r="J221" i="55"/>
  <c r="M220" i="55"/>
  <c r="N220" i="55" s="1"/>
  <c r="AL230" i="55"/>
  <c r="AM230" i="55" s="1"/>
  <c r="AI231" i="55"/>
  <c r="AI232" i="55" l="1"/>
  <c r="AL231" i="55"/>
  <c r="AM231" i="55" s="1"/>
  <c r="J222" i="55"/>
  <c r="M221" i="55"/>
  <c r="N221" i="55" s="1"/>
  <c r="O221" i="55" s="1"/>
  <c r="W223" i="55"/>
  <c r="Z222" i="55"/>
  <c r="AA222" i="55" s="1"/>
  <c r="O220" i="55"/>
  <c r="W224" i="55" l="1"/>
  <c r="Z223" i="55"/>
  <c r="AA223" i="55" s="1"/>
  <c r="M222" i="55"/>
  <c r="N222" i="55" s="1"/>
  <c r="J223" i="55"/>
  <c r="AI233" i="55"/>
  <c r="AL232" i="55"/>
  <c r="AM232" i="55" s="1"/>
  <c r="AL233" i="55" l="1"/>
  <c r="AM233" i="55" s="1"/>
  <c r="AI234" i="55"/>
  <c r="J224" i="55"/>
  <c r="M223" i="55"/>
  <c r="N223" i="55" s="1"/>
  <c r="W225" i="55"/>
  <c r="Z224" i="55"/>
  <c r="AA224" i="55" s="1"/>
  <c r="O222" i="55"/>
  <c r="W226" i="55" l="1"/>
  <c r="Z225" i="55"/>
  <c r="AA225" i="55" s="1"/>
  <c r="O223" i="55"/>
  <c r="J225" i="55"/>
  <c r="M224" i="55"/>
  <c r="N224" i="55" s="1"/>
  <c r="AI235" i="55"/>
  <c r="AL234" i="55"/>
  <c r="AM234" i="55" s="1"/>
  <c r="AL235" i="55" l="1"/>
  <c r="AM235" i="55" s="1"/>
  <c r="AI236" i="55"/>
  <c r="AL236" i="55" s="1"/>
  <c r="AM236" i="55" s="1"/>
  <c r="J226" i="55"/>
  <c r="M225" i="55"/>
  <c r="N225" i="55" s="1"/>
  <c r="Z226" i="55"/>
  <c r="AA226" i="55" s="1"/>
  <c r="W227" i="55"/>
  <c r="O224" i="55"/>
  <c r="Z227" i="55" l="1"/>
  <c r="AA227" i="55" s="1"/>
  <c r="W228" i="55"/>
  <c r="M226" i="55"/>
  <c r="N226" i="55" s="1"/>
  <c r="J227" i="55"/>
  <c r="O225" i="55"/>
  <c r="M227" i="55" l="1"/>
  <c r="N227" i="55" s="1"/>
  <c r="J228" i="55"/>
  <c r="O227" i="55"/>
  <c r="Z228" i="55"/>
  <c r="AA228" i="55" s="1"/>
  <c r="W229" i="55"/>
  <c r="O226" i="55"/>
  <c r="W230" i="55" l="1"/>
  <c r="Z229" i="55"/>
  <c r="AA229" i="55" s="1"/>
  <c r="M228" i="55"/>
  <c r="N228" i="55" s="1"/>
  <c r="J229" i="55"/>
  <c r="O228" i="55"/>
  <c r="J230" i="55" l="1"/>
  <c r="M229" i="55"/>
  <c r="N229" i="55" s="1"/>
  <c r="W231" i="55"/>
  <c r="Z230" i="55"/>
  <c r="AA230" i="55" s="1"/>
  <c r="W232" i="55" l="1"/>
  <c r="Z231" i="55"/>
  <c r="AA231" i="55" s="1"/>
  <c r="O229" i="55"/>
  <c r="J231" i="55"/>
  <c r="M230" i="55"/>
  <c r="N230" i="55" s="1"/>
  <c r="O230" i="55" l="1"/>
  <c r="M231" i="55"/>
  <c r="N231" i="55" s="1"/>
  <c r="J232" i="55"/>
  <c r="Z232" i="55"/>
  <c r="AA232" i="55" s="1"/>
  <c r="W233" i="55"/>
  <c r="J233" i="55" l="1"/>
  <c r="M232" i="55"/>
  <c r="N232" i="55" s="1"/>
  <c r="Z233" i="55"/>
  <c r="AA233" i="55" s="1"/>
  <c r="W234" i="55"/>
  <c r="O231" i="55"/>
  <c r="Z234" i="55" l="1"/>
  <c r="AA234" i="55" s="1"/>
  <c r="W235" i="55"/>
  <c r="O232" i="55"/>
  <c r="J234" i="55"/>
  <c r="M233" i="55"/>
  <c r="N233" i="55" s="1"/>
  <c r="M234" i="55" l="1"/>
  <c r="N234" i="55" s="1"/>
  <c r="J235" i="55"/>
  <c r="O233" i="55"/>
  <c r="W236" i="55"/>
  <c r="Z236" i="55" s="1"/>
  <c r="AA236" i="55" s="1"/>
  <c r="Z235" i="55"/>
  <c r="AA235" i="55" s="1"/>
  <c r="M235" i="55" l="1"/>
  <c r="N235" i="55" s="1"/>
  <c r="J236" i="55"/>
  <c r="M236" i="55" s="1"/>
  <c r="N236" i="55" s="1"/>
  <c r="O234" i="55"/>
  <c r="O236" i="55" l="1"/>
  <c r="O235" i="55"/>
</calcChain>
</file>

<file path=xl/sharedStrings.xml><?xml version="1.0" encoding="utf-8"?>
<sst xmlns="http://schemas.openxmlformats.org/spreadsheetml/2006/main" count="3548" uniqueCount="528">
  <si>
    <t>vorig</t>
  </si>
  <si>
    <t>GF</t>
  </si>
  <si>
    <t>New</t>
  </si>
  <si>
    <t>Deaths</t>
  </si>
  <si>
    <t>date</t>
  </si>
  <si>
    <t>Noord-Brabant</t>
  </si>
  <si>
    <t>Utrecht</t>
  </si>
  <si>
    <t>Zuid-Holland</t>
  </si>
  <si>
    <t>Gelderland</t>
  </si>
  <si>
    <t>Limburg</t>
  </si>
  <si>
    <t>Noord-Holland</t>
  </si>
  <si>
    <t>Overijssel</t>
  </si>
  <si>
    <t>Drenthe</t>
  </si>
  <si>
    <t>Zeeland</t>
  </si>
  <si>
    <t>Flevoland</t>
  </si>
  <si>
    <t>Groningen</t>
  </si>
  <si>
    <t>Provincie</t>
  </si>
  <si>
    <t>Friesland</t>
  </si>
  <si>
    <t>GR</t>
  </si>
  <si>
    <t>Change in the growth</t>
  </si>
  <si>
    <t>Growth %</t>
  </si>
  <si>
    <t>Patiënt met nieuw coronavirus in Nederland</t>
  </si>
  <si>
    <t>Alleen noodzakelijke reizen naar Noord-Italië</t>
  </si>
  <si>
    <t>Patiënt met nieuw coronavirus overleden</t>
  </si>
  <si>
    <t xml:space="preserve"> Iemand met koorts en luchtwegklachten en die de afgelopen 14 dagen in een gebied is geweest waar COVID-19 wijdverspreid is, kan worden getest op COVID-19.  // Het RIVM Rijksinstituut voor Volksgezondheid en Milieu  adviseert inwoners van de provincie Noord-Brabant bij verkoudheid,  //hoesten of koorts hun sociale contacten te beperken. Dit betekent: blijf thuis. //  Mocht je klachten hebben en toch het huis willen verlaten, probeer dan zo veel mogelijk afstand te houden tot anderen. </t>
  </si>
  <si>
    <t>Tot die tijd geldt voor Noord-Brabant het advies: ben je verkouden, hoest je of heb je koorts: blijf dan thuis en beperk de sociale contacten.</t>
  </si>
  <si>
    <t>Nieuwe maatregel: stop met handen schudden! </t>
  </si>
  <si>
    <t>Resultaat steekproef: 4% onderzochte ziekenhuismedewerkers heeft coronavirus</t>
  </si>
  <si>
    <t>Vanaf nu geldt dus: </t>
  </si>
  <si>
    <t>Heb je</t>
  </si>
  <si>
    <t>Verkoudheidsklachten of verhoging tot 38,0 graden Celsius én</t>
  </si>
  <si>
    <t>Contact gehad met een patiënt met het coronavirus, of ben je in een gebied geweest waar het coronavirus heerst: </t>
  </si>
  <si>
    <t>Blijf thuis, ziek uit en zorg dat je anderen niet besmet. Houd dus afstand tot andere mensen. Je hoeft de huisarts niet te bellen. Je klachten zijn mild. Dit kan ook een gewone verkoudheid zijn.</t>
  </si>
  <si>
    <t>Uitbreiding maatregelen coronavirus</t>
  </si>
  <si>
    <t>(100 pers; zieken: thuis isolatie; ga thuiswerken; ga niet naar oma; online colleges)</t>
  </si>
  <si>
    <t>Vanaf 12 maart worden mensen met milde klachten niet meer getest omdat er een landelijke maatregel is om thuis te blijven bij de eerste klachten. </t>
  </si>
  <si>
    <t>Aanvullende maatregelen onderwijs, horeca, sport </t>
  </si>
  <si>
    <t>Scholen dicht.</t>
  </si>
  <si>
    <t>https://time.graphics/line/356085</t>
  </si>
  <si>
    <t>21 feb, 17:11   carnival  25th feb. 23:11</t>
  </si>
  <si>
    <t>900 students in italie - 29th feb- 7 march</t>
  </si>
  <si>
    <t>ICU</t>
  </si>
  <si>
    <t>Hospitalized</t>
  </si>
  <si>
    <t>info graphic</t>
  </si>
  <si>
    <t>overleden  totaal/vandaag</t>
  </si>
  <si>
    <t>besmet  totaal vandaag</t>
  </si>
  <si>
    <t>Groei aantal besmettingen</t>
  </si>
  <si>
    <t>sterfte cijfer</t>
  </si>
  <si>
    <t>aantal mensen op de IC</t>
  </si>
  <si>
    <t>aantal mensen opgenomen in ziekenhuis</t>
  </si>
  <si>
    <t>New Cases</t>
  </si>
  <si>
    <t>Cumulative cases</t>
  </si>
  <si>
    <t>Bezoek aan verpleeghuizen niet langer mogelijk vanwege corona</t>
  </si>
  <si>
    <t>Toespraak koning WA</t>
  </si>
  <si>
    <t>Speech Prime minister march 16th.  At 19:00h</t>
  </si>
  <si>
    <t>day</t>
  </si>
  <si>
    <t xml:space="preserve">case fatality rate </t>
  </si>
  <si>
    <t>NL alert (11:30u)</t>
  </si>
  <si>
    <t>test</t>
  </si>
  <si>
    <t>bsd</t>
  </si>
  <si>
    <t>Test2</t>
  </si>
  <si>
    <t>Datum</t>
  </si>
  <si>
    <t>new death</t>
  </si>
  <si>
    <t>GR hos</t>
  </si>
  <si>
    <t>GF Hos</t>
  </si>
  <si>
    <t>gr dead</t>
  </si>
  <si>
    <t>GF dead</t>
  </si>
  <si>
    <t xml:space="preserve"> </t>
  </si>
  <si>
    <t>GGD</t>
  </si>
  <si>
    <t>Growth</t>
  </si>
  <si>
    <t>GF Dead</t>
  </si>
  <si>
    <t>new in ICU</t>
  </si>
  <si>
    <t>Growth Cases</t>
  </si>
  <si>
    <t>Growth dead1</t>
  </si>
  <si>
    <t>Growth deceased</t>
  </si>
  <si>
    <t>GR hospitalizations</t>
  </si>
  <si>
    <t>total ICU</t>
  </si>
  <si>
    <t>Deceased  in the last 7 days</t>
  </si>
  <si>
    <t>Cases in the last 7 days</t>
  </si>
  <si>
    <t>Hospitalized in the last 7 days</t>
  </si>
  <si>
    <t>Inteligente lockdown</t>
  </si>
  <si>
    <t>Deceased  T-19</t>
  </si>
  <si>
    <t>New Deceased</t>
  </si>
  <si>
    <t>Estimated date of infection  (T-14)</t>
  </si>
  <si>
    <t>new cases 5 day MA</t>
  </si>
  <si>
    <t>Case finding and Contact tracing</t>
  </si>
  <si>
    <t>Nieuwe maatregel: stop met handen schudden!  - work at home Nood-Brabant</t>
  </si>
  <si>
    <t>Pandemic  and Uitbreiding maatregelen coronavirus - stay home with coughing - work from home</t>
  </si>
  <si>
    <t>Aanvullende maatregelen onderwijs, horeca, sport (coling of schools)</t>
  </si>
  <si>
    <t>GF new cases</t>
  </si>
  <si>
    <t>Date of diagnosis , new cases</t>
  </si>
  <si>
    <t>*Notes:</t>
  </si>
  <si>
    <t>- RIVM is predicted we need 2.500 beds by Mid-April.</t>
  </si>
  <si>
    <t>- Capacity depends on number of ventilators and available staff</t>
  </si>
  <si>
    <t>https://twitter.com/jburnmurdoch/status/1246185697914040321?s=20</t>
  </si>
  <si>
    <t>COVID-19 [16627] Confirmed COVID-19</t>
  </si>
  <si>
    <t>Confirmed COVID-19 [1392] Died</t>
  </si>
  <si>
    <t>Confirmed COVID-19 [6622] Hospitalization</t>
  </si>
  <si>
    <t>Hospitalization [1776] To the ICU</t>
  </si>
  <si>
    <t>To the ICU [259] Died</t>
  </si>
  <si>
    <t xml:space="preserve">Deceased </t>
  </si>
  <si>
    <t>ICU (Netherlands)</t>
  </si>
  <si>
    <t>ICU (Germany)</t>
  </si>
  <si>
    <t>CODE BLACK:  More patients than resources</t>
  </si>
  <si>
    <t>prov</t>
  </si>
  <si>
    <t>non-COVID-19</t>
  </si>
  <si>
    <t>Cases</t>
  </si>
  <si>
    <t xml:space="preserve"> 7 day moving average</t>
  </si>
  <si>
    <t xml:space="preserve"> Reported before today</t>
  </si>
  <si>
    <t>Week 11</t>
  </si>
  <si>
    <t>Week 13</t>
  </si>
  <si>
    <t>Week 14</t>
  </si>
  <si>
    <t>Week 15</t>
  </si>
  <si>
    <t>Week 16</t>
  </si>
  <si>
    <t>Week 17</t>
  </si>
  <si>
    <t>Week 12</t>
  </si>
  <si>
    <t>dead-prev</t>
  </si>
  <si>
    <t>hos-prev</t>
  </si>
  <si>
    <t>Week 18</t>
  </si>
  <si>
    <t>Week 19</t>
  </si>
  <si>
    <t>Week 20</t>
  </si>
  <si>
    <t>reopening</t>
  </si>
  <si>
    <t>total</t>
  </si>
  <si>
    <t>NewHosDate</t>
  </si>
  <si>
    <t>NewHos</t>
  </si>
  <si>
    <t>NewCaseDate</t>
  </si>
  <si>
    <t>change week on week</t>
  </si>
  <si>
    <t>Week 21</t>
  </si>
  <si>
    <t>Week 22</t>
  </si>
  <si>
    <t>21-2-25-2 - carnaval</t>
  </si>
  <si>
    <t>Nederland</t>
  </si>
  <si>
    <t>Zuid Holland</t>
  </si>
  <si>
    <t>Noord Brabant</t>
  </si>
  <si>
    <t>Noord Holland</t>
  </si>
  <si>
    <t>Week 23</t>
  </si>
  <si>
    <t>Aantal besmette mensen</t>
  </si>
  <si>
    <t>Week 24</t>
  </si>
  <si>
    <t>Inwoners</t>
  </si>
  <si>
    <t>Currently contagious</t>
  </si>
  <si>
    <t>week 22</t>
  </si>
  <si>
    <t>May 15th-29th</t>
  </si>
  <si>
    <t>Week 25</t>
  </si>
  <si>
    <t>Week 26</t>
  </si>
  <si>
    <t>Week 27</t>
  </si>
  <si>
    <t>Week 28</t>
  </si>
  <si>
    <t>Week 29</t>
  </si>
  <si>
    <t>Week 30</t>
  </si>
  <si>
    <t>Week 31</t>
  </si>
  <si>
    <t>Week 32</t>
  </si>
  <si>
    <t>Week 33</t>
  </si>
  <si>
    <t>17/Aug</t>
  </si>
  <si>
    <t>18/Aug</t>
  </si>
  <si>
    <t>19/Aug</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</si>
  <si>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</si>
  <si>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</si>
  <si>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</si>
  <si>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</si>
  <si>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</si>
  <si>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</si>
  <si>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</si>
  <si>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</si>
  <si>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</si>
  <si>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</si>
  <si>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</si>
  <si>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</si>
  <si>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</si>
  <si>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</si>
  <si>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</si>
  <si>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</si>
  <si>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</si>
  <si>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</si>
  <si>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</si>
  <si>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</si>
  <si>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</si>
  <si>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</si>
  <si>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</si>
  <si>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</si>
  <si>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</si>
  <si>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</si>
  <si>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</si>
  <si>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</si>
  <si>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</si>
  <si>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</si>
  <si>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</si>
  <si>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</si>
  <si>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</si>
  <si>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</si>
  <si>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</si>
  <si>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</si>
  <si>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</si>
  <si>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</si>
  <si>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</si>
  <si>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</si>
  <si>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</si>
  <si>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</si>
  <si>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13/Aug</t>
  </si>
  <si>
    <t>14/Aug</t>
  </si>
  <si>
    <t>15/Aug</t>
  </si>
  <si>
    <t>16/Aug</t>
  </si>
  <si>
    <t>Nieuw</t>
  </si>
  <si>
    <t>oud</t>
  </si>
  <si>
    <t>diff.</t>
  </si>
  <si>
    <t>cases</t>
  </si>
  <si>
    <t>hosp.</t>
  </si>
  <si>
    <t>death</t>
  </si>
  <si>
    <t>klad</t>
  </si>
  <si>
    <t>20/Aug</t>
  </si>
  <si>
    <t>21/Aug</t>
  </si>
  <si>
    <t>22/Aug</t>
  </si>
  <si>
    <t>0-9</t>
  </si>
  <si>
    <t>10-19</t>
  </si>
  <si>
    <t>20-29</t>
  </si>
  <si>
    <t>30-39</t>
  </si>
  <si>
    <t>40-49</t>
  </si>
  <si>
    <t>50-59</t>
  </si>
  <si>
    <t>60-69</t>
  </si>
  <si>
    <t>70-79</t>
  </si>
  <si>
    <t>80-89</t>
  </si>
  <si>
    <t>90+</t>
  </si>
  <si>
    <t>23/Aug</t>
  </si>
  <si>
    <t>0-19</t>
  </si>
  <si>
    <t>20-39</t>
  </si>
  <si>
    <t>40-59</t>
  </si>
  <si>
    <t>60-79</t>
  </si>
  <si>
    <t>80-90+</t>
  </si>
  <si>
    <t>24/Aug</t>
  </si>
  <si>
    <t>Week 34</t>
  </si>
  <si>
    <t>30/Jun</t>
  </si>
  <si>
    <t>29/Jun</t>
  </si>
  <si>
    <t>28/Jun</t>
  </si>
  <si>
    <t>27/Jun</t>
  </si>
  <si>
    <t>26/Jun</t>
  </si>
  <si>
    <t>25/Jun</t>
  </si>
  <si>
    <t>24/Jun</t>
  </si>
  <si>
    <t>23/Jun</t>
  </si>
  <si>
    <t>22/Jun</t>
  </si>
  <si>
    <t>21/Jun</t>
  </si>
  <si>
    <t>20/Jun</t>
  </si>
  <si>
    <t>19/Jun</t>
  </si>
  <si>
    <t>18/Jun</t>
  </si>
  <si>
    <t>17/Jun</t>
  </si>
  <si>
    <t>16/Jun</t>
  </si>
  <si>
    <t>15/Jun</t>
  </si>
  <si>
    <t>14/Jun</t>
  </si>
  <si>
    <t>13/Jun</t>
  </si>
  <si>
    <t>12/Jun</t>
  </si>
  <si>
    <t>11/Jun</t>
  </si>
  <si>
    <t>10/Jun</t>
  </si>
  <si>
    <t>09/Jun</t>
  </si>
  <si>
    <t>08/Jun</t>
  </si>
  <si>
    <t>07/Jun</t>
  </si>
  <si>
    <t>06/Jun</t>
  </si>
  <si>
    <t>05/Jun</t>
  </si>
  <si>
    <t>04/Jun</t>
  </si>
  <si>
    <t>03/Jun</t>
  </si>
  <si>
    <t>02/Jun</t>
  </si>
  <si>
    <t>01/Jun</t>
  </si>
  <si>
    <t>31/May</t>
  </si>
  <si>
    <t>30/May</t>
  </si>
  <si>
    <t>29/May</t>
  </si>
  <si>
    <t>28/May</t>
  </si>
  <si>
    <t>27/May</t>
  </si>
  <si>
    <t>26/May</t>
  </si>
  <si>
    <t>25/May</t>
  </si>
  <si>
    <t>24/May</t>
  </si>
  <si>
    <t>23/May</t>
  </si>
  <si>
    <t>22/May</t>
  </si>
  <si>
    <t>21/May</t>
  </si>
  <si>
    <t>20/May</t>
  </si>
  <si>
    <t>19/May</t>
  </si>
  <si>
    <t>18/May</t>
  </si>
  <si>
    <t>17/May</t>
  </si>
  <si>
    <t>16/May</t>
  </si>
  <si>
    <t>15/May</t>
  </si>
  <si>
    <t>14/May</t>
  </si>
  <si>
    <t>13/May</t>
  </si>
  <si>
    <t>12/May</t>
  </si>
  <si>
    <t>11/May</t>
  </si>
  <si>
    <t>10/May</t>
  </si>
  <si>
    <t>09/May</t>
  </si>
  <si>
    <t>08/May</t>
  </si>
  <si>
    <t>07/May</t>
  </si>
  <si>
    <t>06/May</t>
  </si>
  <si>
    <t>05/May</t>
  </si>
  <si>
    <t>04/May</t>
  </si>
  <si>
    <t>03/May</t>
  </si>
  <si>
    <t>02/May</t>
  </si>
  <si>
    <t>01/May</t>
  </si>
  <si>
    <t>30/Apr</t>
  </si>
  <si>
    <t>29/Apr</t>
  </si>
  <si>
    <t>28/Apr</t>
  </si>
  <si>
    <t>27/Apr</t>
  </si>
  <si>
    <t>26/Apr</t>
  </si>
  <si>
    <t>25/Apr</t>
  </si>
  <si>
    <t>24/Apr</t>
  </si>
  <si>
    <t>23/Apr</t>
  </si>
  <si>
    <t>22/Apr</t>
  </si>
  <si>
    <t>21/Apr</t>
  </si>
  <si>
    <t>20/Apr</t>
  </si>
  <si>
    <t>19/Apr</t>
  </si>
  <si>
    <t>18/Apr</t>
  </si>
  <si>
    <t>17/Apr</t>
  </si>
  <si>
    <t>16/Apr</t>
  </si>
  <si>
    <t>15/Apr</t>
  </si>
  <si>
    <t>14/Apr</t>
  </si>
  <si>
    <t>13/Apr</t>
  </si>
  <si>
    <t>12/Apr</t>
  </si>
  <si>
    <t>11/Apr</t>
  </si>
  <si>
    <t>10/Apr</t>
  </si>
  <si>
    <t>09/Apr</t>
  </si>
  <si>
    <t>08/Apr</t>
  </si>
  <si>
    <t>07/Apr</t>
  </si>
  <si>
    <t>06/Apr</t>
  </si>
  <si>
    <t>05/Apr</t>
  </si>
  <si>
    <t>04/Apr</t>
  </si>
  <si>
    <t>03/Apr</t>
  </si>
  <si>
    <t>02/Apr</t>
  </si>
  <si>
    <t>01/Apr</t>
  </si>
  <si>
    <t>31/Mar</t>
  </si>
  <si>
    <t>30/Mar</t>
  </si>
  <si>
    <t>29/Mar</t>
  </si>
  <si>
    <t>28/Mar</t>
  </si>
  <si>
    <t>27/Mar</t>
  </si>
  <si>
    <t>26/Mar</t>
  </si>
  <si>
    <t>25/Mar</t>
  </si>
  <si>
    <t>24/Mar</t>
  </si>
  <si>
    <t>23/Mar</t>
  </si>
  <si>
    <t>22/Mar</t>
  </si>
  <si>
    <t>21/Mar</t>
  </si>
  <si>
    <t>20/Mar</t>
  </si>
  <si>
    <t>19/Mar</t>
  </si>
  <si>
    <t>18/Mar</t>
  </si>
  <si>
    <t>17/Mar</t>
  </si>
  <si>
    <t>16/Mar</t>
  </si>
  <si>
    <t>15/Mar</t>
  </si>
  <si>
    <t>14/Mar</t>
  </si>
  <si>
    <t>13/Mar</t>
  </si>
  <si>
    <t>7 day MA - Bergen op Zoom</t>
  </si>
  <si>
    <t>Bergen op Zoom - Cases</t>
  </si>
  <si>
    <t>7 day MA - Utrecht</t>
  </si>
  <si>
    <t>Utrecht - Cases</t>
  </si>
  <si>
    <t>7 day MA - Den Haag</t>
  </si>
  <si>
    <t>Den Haag - Cases</t>
  </si>
  <si>
    <t>7 day MA - Amsterdam</t>
  </si>
  <si>
    <t>Amsterdam - Cases</t>
  </si>
  <si>
    <t>7 day MA - Rotterdam</t>
  </si>
  <si>
    <t>Rotterdam - Cases</t>
  </si>
  <si>
    <t>Bergen op Zoom</t>
  </si>
  <si>
    <t>Den Haag</t>
  </si>
  <si>
    <t>Rotterda,</t>
  </si>
  <si>
    <t>Amsterdam</t>
  </si>
  <si>
    <t>Row Labels</t>
  </si>
  <si>
    <t>25/Aug</t>
  </si>
  <si>
    <t>12/Aug</t>
  </si>
  <si>
    <t>01/Jan</t>
  </si>
  <si>
    <t>20/Jan</t>
  </si>
  <si>
    <t>29/Jan</t>
  </si>
  <si>
    <t>31/Jan</t>
  </si>
  <si>
    <t>01/Feb</t>
  </si>
  <si>
    <t>03/Feb</t>
  </si>
  <si>
    <t>06/Feb</t>
  </si>
  <si>
    <t>07/Feb</t>
  </si>
  <si>
    <t>10/Feb</t>
  </si>
  <si>
    <t>11/Feb</t>
  </si>
  <si>
    <t>12/Feb</t>
  </si>
  <si>
    <t>13/Feb</t>
  </si>
  <si>
    <t>14/Feb</t>
  </si>
  <si>
    <t>15/Feb</t>
  </si>
  <si>
    <t>16/Feb</t>
  </si>
  <si>
    <t>17/Feb</t>
  </si>
  <si>
    <t>18/Feb</t>
  </si>
  <si>
    <t>19/Feb</t>
  </si>
  <si>
    <t>20/Feb</t>
  </si>
  <si>
    <t>21/Feb</t>
  </si>
  <si>
    <t>22/Feb</t>
  </si>
  <si>
    <t>23/Feb</t>
  </si>
  <si>
    <t>24/Feb</t>
  </si>
  <si>
    <t>25/Feb</t>
  </si>
  <si>
    <t>26/Feb</t>
  </si>
  <si>
    <t>27/Feb</t>
  </si>
  <si>
    <t>28/Feb</t>
  </si>
  <si>
    <t>29/Feb</t>
  </si>
  <si>
    <t>01/Mar</t>
  </si>
  <si>
    <t>02/Mar</t>
  </si>
  <si>
    <t>03/Mar</t>
  </si>
  <si>
    <t>04/Mar</t>
  </si>
  <si>
    <t>05/Mar</t>
  </si>
  <si>
    <t>06/Mar</t>
  </si>
  <si>
    <t>07/Mar</t>
  </si>
  <si>
    <t>08/Mar</t>
  </si>
  <si>
    <t>09/Mar</t>
  </si>
  <si>
    <t>10/Mar</t>
  </si>
  <si>
    <t>11/Mar</t>
  </si>
  <si>
    <t>12/Mar</t>
  </si>
  <si>
    <t>26/Aug</t>
  </si>
  <si>
    <t>27/Aug</t>
  </si>
  <si>
    <t>28/Aug</t>
  </si>
  <si>
    <t>Door GGD</t>
  </si>
  <si>
    <t>testen met uitslag heranalyse of onbeoordeelbaar zijn geëxcludeerd</t>
  </si>
  <si>
    <t>1 t/m 7 juni</t>
  </si>
  <si>
    <t>8 t/m 14 juni</t>
  </si>
  <si>
    <t>15 t/m 21 juni</t>
  </si>
  <si>
    <t>22 t/m 28 juni</t>
  </si>
  <si>
    <t>29 juni t/m 5 juli</t>
  </si>
  <si>
    <t>6 juli t/m 12 juli</t>
  </si>
  <si>
    <t>13 t/m 19 juli</t>
  </si>
  <si>
    <t>20 t/m 26 juli</t>
  </si>
  <si>
    <t>27 juli t/m 2 augustus</t>
  </si>
  <si>
    <t>3 t/m 9 augustus</t>
  </si>
  <si>
    <t>10 t/m 16 augustus</t>
  </si>
  <si>
    <t>17 t/m 23 augustus</t>
  </si>
  <si>
    <r>
      <rPr>
        <b/>
        <sz val="14"/>
        <color theme="1"/>
        <rFont val="Calibri"/>
        <family val="2"/>
        <scheme val="minor"/>
      </rPr>
      <t>GGD volgens het RIVM</t>
    </r>
    <r>
      <rPr>
        <sz val="14"/>
        <color theme="1"/>
        <rFont val="Calibri"/>
        <family val="2"/>
        <scheme val="minor"/>
      </rPr>
      <t xml:space="preserve"> (tabel 11)</t>
    </r>
  </si>
  <si>
    <r>
      <rPr>
        <b/>
        <sz val="14"/>
        <color theme="1"/>
        <rFont val="Calibri"/>
        <family val="2"/>
        <scheme val="minor"/>
      </rPr>
      <t>Labs</t>
    </r>
    <r>
      <rPr>
        <sz val="14"/>
        <color theme="1"/>
        <rFont val="Calibri"/>
        <family val="2"/>
        <scheme val="minor"/>
      </rPr>
      <t xml:space="preserve"> (tabel 14)</t>
    </r>
  </si>
  <si>
    <t>aantal</t>
  </si>
  <si>
    <t>positief</t>
  </si>
  <si>
    <t>% positief</t>
  </si>
  <si>
    <t>Aantal testen uitgevoerd door de GGD’en, met bekende uitslag</t>
  </si>
  <si>
    <t>29/Aug</t>
  </si>
  <si>
    <t>Subtracted today</t>
  </si>
  <si>
    <t>30/Aug</t>
  </si>
  <si>
    <t>31/Aug</t>
  </si>
  <si>
    <t xml:space="preserve"> Reported before this week</t>
  </si>
  <si>
    <t xml:space="preserve"> Added this week</t>
  </si>
  <si>
    <t>01/Sep</t>
  </si>
  <si>
    <t>Week 35</t>
  </si>
  <si>
    <t>02/Sep</t>
  </si>
  <si>
    <t>03/Sep</t>
  </si>
  <si>
    <t>Week 36</t>
  </si>
  <si>
    <t>Week 37</t>
  </si>
  <si>
    <t>Week 38</t>
  </si>
  <si>
    <t>Week 39</t>
  </si>
  <si>
    <t>Week 40</t>
  </si>
  <si>
    <t>Week 41</t>
  </si>
  <si>
    <t>Week 42</t>
  </si>
  <si>
    <t>Week 43</t>
  </si>
  <si>
    <t>Week 44</t>
  </si>
  <si>
    <t>Week 45</t>
  </si>
  <si>
    <t>Week 46</t>
  </si>
  <si>
    <t>Week 47</t>
  </si>
  <si>
    <t>Week 48</t>
  </si>
  <si>
    <t>Week 49</t>
  </si>
  <si>
    <t>Week 50</t>
  </si>
  <si>
    <t>Week 51</t>
  </si>
  <si>
    <t>Week 52</t>
  </si>
  <si>
    <t>Week 1</t>
  </si>
  <si>
    <t>Total tests per week</t>
  </si>
  <si>
    <t>Predicted demand by Januari 2021</t>
  </si>
  <si>
    <t>04/Sep</t>
  </si>
  <si>
    <t>Datum melding bij de GGD</t>
  </si>
  <si>
    <t>Datum positieve labuitslag.</t>
  </si>
  <si>
    <t>Datum eerste ziektedag</t>
  </si>
  <si>
    <t>Voortschrijdend gemiddelde (7 dagen)</t>
  </si>
  <si>
    <t>Toename besmettingen per dag</t>
  </si>
  <si>
    <t>correcties</t>
  </si>
  <si>
    <t>Besmettingen tot gisteren</t>
  </si>
  <si>
    <t>05/Sep</t>
  </si>
  <si>
    <t>06/Sep</t>
  </si>
  <si>
    <t xml:space="preserve"> Added this today</t>
  </si>
  <si>
    <t>Melding aan GGD (nieuw)</t>
  </si>
  <si>
    <t>Datum eerste ziektedag (nieuw)</t>
  </si>
  <si>
    <t>Datum labuitslag (nieuw)</t>
  </si>
  <si>
    <t>Eerste ziektedag</t>
  </si>
  <si>
    <t>Datum test</t>
  </si>
  <si>
    <t>Melding aan GGD</t>
  </si>
  <si>
    <t>Het ministerie verwachtte 30.000 coronatests per dag in september, maar er blijken er nu al dagelijks 40.000 nodig te zijn. Verwacht wordt dat er in het najaar zo'n 70.000 nodig zijn en in januari 100.000.</t>
  </si>
  <si>
    <t>VWS wil 100.000 tests in januari, maar 30.000 is nu al te veel gevraagd</t>
  </si>
  <si>
    <t>max 40000 in september</t>
  </si>
  <si>
    <t>november</t>
  </si>
  <si>
    <t>Totaal aantal testen</t>
  </si>
  <si>
    <t>huidige capaciteit</t>
  </si>
  <si>
    <t>Extra met non-med labs</t>
  </si>
  <si>
    <t>Oproep GGD: Laat je niet testen zonder symptomen, testlocaties overbelast</t>
  </si>
  <si>
    <t>De Jonge: komende weken veel meer (Duitse) testcapaciteit</t>
  </si>
  <si>
    <t>kamerbrief</t>
  </si>
  <si>
    <t>december</t>
  </si>
  <si>
    <t>Week 2</t>
  </si>
  <si>
    <t>Week 3</t>
  </si>
  <si>
    <t>Week 4</t>
  </si>
  <si>
    <t>Week 5</t>
  </si>
  <si>
    <t>Week 6</t>
  </si>
  <si>
    <t>Week 7</t>
  </si>
  <si>
    <t>07/Sep</t>
  </si>
  <si>
    <t>hosp</t>
  </si>
  <si>
    <t>Positieve testen</t>
  </si>
  <si>
    <t>percentage positief</t>
  </si>
  <si>
    <t>Totaal</t>
  </si>
  <si>
    <t>Niet vermeld</t>
  </si>
  <si>
    <t>Nee</t>
  </si>
  <si>
    <t>Ja, Setting onbekend</t>
  </si>
  <si>
    <t>Ja, Setting niet vermeld</t>
  </si>
  <si>
    <t>Ja, Setting vermeld</t>
  </si>
  <si>
    <t>Thuissituatie</t>
  </si>
  <si>
    <t>Overige familie</t>
  </si>
  <si>
    <t>Kennissen en vrienden</t>
  </si>
  <si>
    <t>Werksituatie</t>
  </si>
  <si>
    <t>Reis / vakantie</t>
  </si>
  <si>
    <t>Horeca</t>
  </si>
  <si>
    <t>Feest / verjaardag / borrel</t>
  </si>
  <si>
    <t>Vrijetijdsbesteding</t>
  </si>
  <si>
    <t>Verpleeghuis</t>
  </si>
  <si>
    <t>Setting onbekend</t>
  </si>
  <si>
    <t>vermoedelijke setting</t>
  </si>
  <si>
    <t>partner, niet samenwoned</t>
  </si>
  <si>
    <t>School en KO</t>
  </si>
  <si>
    <t>Vlucht</t>
  </si>
  <si>
    <t>Studenten dingen</t>
  </si>
  <si>
    <t>Bijeenkomst religie</t>
  </si>
  <si>
    <t>Koor</t>
  </si>
  <si>
    <t>huisarts</t>
  </si>
  <si>
    <t>ziekenhuis</t>
  </si>
  <si>
    <t>gezondheiszorg overig</t>
  </si>
  <si>
    <t>Woonzorg ouderen</t>
  </si>
  <si>
    <t>overig</t>
  </si>
  <si>
    <t>08/Sep</t>
  </si>
  <si>
    <t>09/Sep</t>
  </si>
  <si>
    <t>Minister valt flauw</t>
  </si>
  <si>
    <t>A</t>
  </si>
  <si>
    <t>b</t>
  </si>
  <si>
    <t>c</t>
  </si>
  <si>
    <t>d</t>
  </si>
  <si>
    <t>Hoi</t>
  </si>
  <si>
    <t>bla</t>
  </si>
  <si>
    <t>Nieuwe besmettingen</t>
  </si>
  <si>
    <t>7-daags voortschrijdend gemiddelde</t>
  </si>
  <si>
    <t>10/Sep</t>
  </si>
  <si>
    <t>11/Sep</t>
  </si>
  <si>
    <t>Op de IC</t>
  </si>
  <si>
    <t>Buiten de 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</si>
</sst>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 #,##0.00_ ;_ * \-#,##0.00_ ;_ * &quot;-&quot;??_ ;_ @_ "/>
    <numFmt numFmtId="164" formatCode="0.0"/>
    <numFmt numFmtId="165" formatCode="0.0%"/>
    <numFmt numFmtId="166" formatCode="dd\ mmm"/>
    <numFmt numFmtId="167" formatCode="[$]d\ mmm;@" x16r2:formatCode16="[$-en-NL,1]d\ mmm;@"/>
  </numFmts>
  <fonts count="37" x14ac:knownFonts="1">
    <font>
      <sz val="11"/>
      <color theme="1"/>
      <name val="Calibri"/>
      <family val="2"/>
      <scheme val="minor"/>
    </font>
    <font>
      <sz val="11"/>
      <color theme="0" tint="-0.249977111117893"/>
      <name val="Calibri"/>
      <family val="2"/>
      <scheme val="minor"/>
    </font>
    <font>
      <sz val="11"/>
      <color theme="2" tint="-0.499984740745262"/>
      <name val="Calibri"/>
      <family val="2"/>
      <scheme val="minor"/>
    </font>
    <font>
      <b/>
      <sz val="9"/>
      <color rgb="FF7F7F7F"/>
      <name val="Calibri"/>
      <family val="2"/>
      <scheme val="minor"/>
    </font>
    <font>
      <b/>
      <sz val="11"/>
      <color theme="1"/>
      <name val="Calibri"/>
      <family val="2"/>
      <scheme val="minor"/>
    </font>
    <font>
      <sz val="11"/>
      <color theme="1"/>
      <name val="Calibri"/>
      <family val="2"/>
      <scheme val="minor"/>
    </font>
    <font>
      <u/>
      <sz val="11"/>
      <color theme="10"/>
      <name val="Calibri"/>
      <family val="2"/>
      <scheme val="minor"/>
    </font>
    <font>
      <sz val="12"/>
      <color rgb="FF000000"/>
      <name val="Calibri"/>
      <family val="2"/>
      <scheme val="minor"/>
    </font>
    <font>
      <b/>
      <sz val="11"/>
      <name val="Calibri"/>
      <family val="2"/>
      <scheme val="minor"/>
    </font>
    <font>
      <b/>
      <sz val="9"/>
      <color rgb="FF404040"/>
      <name val="Calibri"/>
      <family val="2"/>
      <scheme val="minor"/>
    </font>
    <font>
      <sz val="11"/>
      <name val="Calibri"/>
      <family val="2"/>
      <scheme val="minor"/>
    </font>
    <font>
      <sz val="8"/>
      <name val="Calibri"/>
      <family val="2"/>
      <scheme val="minor"/>
    </font>
    <font>
      <sz val="9.5"/>
      <color rgb="FF000000"/>
      <name val="Arial"/>
      <family val="2"/>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color theme="1"/>
      <name val="Calibri"/>
      <family val="2"/>
      <scheme val="minor"/>
    </font>
    <font>
      <sz val="12"/>
      <color theme="0"/>
      <name val="Calibri"/>
      <family val="2"/>
      <scheme val="minor"/>
    </font>
    <font>
      <b/>
      <sz val="12"/>
      <color theme="1"/>
      <name val="Calibri"/>
      <family val="2"/>
      <scheme val="minor"/>
    </font>
    <font>
      <b/>
      <sz val="16"/>
      <color theme="0"/>
      <name val="Calibri"/>
      <family val="2"/>
      <scheme val="minor"/>
    </font>
    <font>
      <sz val="14"/>
      <color theme="1"/>
      <name val="Calibri"/>
      <family val="2"/>
      <scheme val="minor"/>
    </font>
    <font>
      <b/>
      <sz val="14"/>
      <color theme="1"/>
      <name val="Calibri"/>
      <family val="2"/>
      <scheme val="minor"/>
    </font>
    <font>
      <i/>
      <sz val="11"/>
      <color theme="1"/>
      <name val="Calibri"/>
      <family val="2"/>
      <scheme val="minor"/>
    </font>
    <font>
      <sz val="11"/>
      <color theme="1"/>
      <name val="Calibri"/>
      <family val="2"/>
    </font>
    <font>
      <sz val="11"/>
      <name val="Times New Roman"/>
      <family val="1"/>
    </font>
  </fonts>
  <fills count="47">
    <fill>
      <patternFill patternType="none"/>
    </fill>
    <fill>
      <patternFill patternType="gray125"/>
    </fill>
    <fill>
      <patternFill patternType="solid">
        <fgColor theme="9"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AACAC"/>
        <bgColor indexed="64"/>
      </patternFill>
    </fill>
    <fill>
      <patternFill patternType="solid">
        <fgColor rgb="FF00B050"/>
        <bgColor indexed="64"/>
      </patternFill>
    </fill>
    <fill>
      <patternFill patternType="solid">
        <fgColor theme="8" tint="-0.499984740745262"/>
        <bgColor indexed="64"/>
      </patternFill>
    </fill>
    <fill>
      <patternFill patternType="solid">
        <fgColor theme="5" tint="0.79998168889431442"/>
        <bgColor indexed="64"/>
      </patternFill>
    </fill>
    <fill>
      <patternFill patternType="solid">
        <fgColor rgb="FFFFE7E7"/>
        <bgColor indexed="64"/>
      </patternFill>
    </fill>
    <fill>
      <patternFill patternType="solid">
        <fgColor theme="7" tint="0.79998168889431442"/>
        <bgColor indexed="64"/>
      </patternFill>
    </fill>
    <fill>
      <patternFill patternType="solid">
        <fgColor theme="0"/>
        <bgColor indexed="64"/>
      </patternFill>
    </fill>
    <fill>
      <patternFill patternType="solid">
        <fgColor theme="0" tint="-4.9989318521683403E-2"/>
        <bgColor indexed="64"/>
      </patternFill>
    </fill>
  </fills>
  <borders count="28">
    <border>
      <left/>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6">
    <xf numFmtId="0" fontId="0" fillId="0" borderId="0"/>
    <xf numFmtId="9" fontId="5" fillId="0" borderId="0" applyFont="0" applyFill="0" applyBorder="0" applyAlignment="0" applyProtection="0"/>
    <xf numFmtId="0" fontId="6" fillId="0" borderId="0" applyNumberFormat="0" applyFill="0" applyBorder="0" applyAlignment="0" applyProtection="0"/>
    <xf numFmtId="43" fontId="5" fillId="0" borderId="0" applyFont="0" applyFill="0" applyBorder="0" applyAlignment="0" applyProtection="0"/>
    <xf numFmtId="0" fontId="12" fillId="0" borderId="0"/>
    <xf numFmtId="0" fontId="13" fillId="0" borderId="0" applyNumberFormat="0" applyFill="0" applyBorder="0" applyAlignment="0" applyProtection="0"/>
    <xf numFmtId="0" fontId="14" fillId="0" borderId="16" applyNumberFormat="0" applyFill="0" applyAlignment="0" applyProtection="0"/>
    <xf numFmtId="0" fontId="15" fillId="0" borderId="17" applyNumberFormat="0" applyFill="0" applyAlignment="0" applyProtection="0"/>
    <xf numFmtId="0" fontId="16" fillId="0" borderId="18" applyNumberFormat="0" applyFill="0" applyAlignment="0" applyProtection="0"/>
    <xf numFmtId="0" fontId="16" fillId="0" borderId="0" applyNumberFormat="0" applyFill="0" applyBorder="0" applyAlignment="0" applyProtection="0"/>
    <xf numFmtId="0" fontId="17" fillId="8" borderId="0" applyNumberFormat="0" applyBorder="0" applyAlignment="0" applyProtection="0"/>
    <xf numFmtId="0" fontId="18" fillId="9" borderId="0" applyNumberFormat="0" applyBorder="0" applyAlignment="0" applyProtection="0"/>
    <xf numFmtId="0" fontId="19" fillId="10" borderId="0" applyNumberFormat="0" applyBorder="0" applyAlignment="0" applyProtection="0"/>
    <xf numFmtId="0" fontId="20" fillId="11" borderId="19" applyNumberFormat="0" applyAlignment="0" applyProtection="0"/>
    <xf numFmtId="0" fontId="21" fillId="12" borderId="20" applyNumberFormat="0" applyAlignment="0" applyProtection="0"/>
    <xf numFmtId="0" fontId="22" fillId="12" borderId="19" applyNumberFormat="0" applyAlignment="0" applyProtection="0"/>
    <xf numFmtId="0" fontId="23" fillId="0" borderId="21" applyNumberFormat="0" applyFill="0" applyAlignment="0" applyProtection="0"/>
    <xf numFmtId="0" fontId="24" fillId="13" borderId="22" applyNumberFormat="0" applyAlignment="0" applyProtection="0"/>
    <xf numFmtId="0" fontId="25" fillId="0" borderId="0" applyNumberFormat="0" applyFill="0" applyBorder="0" applyAlignment="0" applyProtection="0"/>
    <xf numFmtId="0" fontId="5" fillId="14" borderId="23" applyNumberFormat="0" applyFont="0" applyAlignment="0" applyProtection="0"/>
    <xf numFmtId="0" fontId="26" fillId="0" borderId="0" applyNumberFormat="0" applyFill="0" applyBorder="0" applyAlignment="0" applyProtection="0"/>
    <xf numFmtId="0" fontId="4" fillId="0" borderId="24" applyNumberFormat="0" applyFill="0" applyAlignment="0" applyProtection="0"/>
    <xf numFmtId="0" fontId="27"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27"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27"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27" fillId="27" borderId="0" applyNumberFormat="0" applyBorder="0" applyAlignment="0" applyProtection="0"/>
    <xf numFmtId="0" fontId="5" fillId="28"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27" fillId="31" borderId="0" applyNumberFormat="0" applyBorder="0" applyAlignment="0" applyProtection="0"/>
    <xf numFmtId="0" fontId="5" fillId="32"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27" fillId="35" borderId="0" applyNumberFormat="0" applyBorder="0" applyAlignment="0" applyProtection="0"/>
    <xf numFmtId="0" fontId="5" fillId="36" borderId="0" applyNumberFormat="0" applyBorder="0" applyAlignment="0" applyProtection="0"/>
    <xf numFmtId="0" fontId="5" fillId="37" borderId="0" applyNumberFormat="0" applyBorder="0" applyAlignment="0" applyProtection="0"/>
    <xf numFmtId="0" fontId="5" fillId="38" borderId="0" applyNumberFormat="0" applyBorder="0" applyAlignment="0" applyProtection="0"/>
  </cellStyleXfs>
  <cellXfs count="288">
    <xf numFmtId="0" fontId="0" fillId="0" borderId="0" xfId="0"/>
    <xf numFmtId="14" fontId="0" fillId="0" borderId="0" xfId="0" applyNumberFormat="1"/>
    <xf numFmtId="0" fontId="0" fillId="0" borderId="0" xfId="0" applyAlignment="1">
      <alignment horizontal="center"/>
    </xf>
    <xf numFmtId="14" fontId="0" fillId="0" borderId="0" xfId="0" applyNumberFormat="1" applyAlignment="1">
      <alignment horizontal="center"/>
    </xf>
    <xf numFmtId="1" fontId="0" fillId="0" borderId="0" xfId="0" applyNumberFormat="1" applyAlignment="1">
      <alignment horizontal="center"/>
    </xf>
    <xf numFmtId="1" fontId="0" fillId="0" borderId="0" xfId="0" applyNumberFormat="1" applyAlignment="1">
      <alignment horizontal="center" vertical="center"/>
    </xf>
    <xf numFmtId="1" fontId="0" fillId="0" borderId="0" xfId="0" applyNumberFormat="1"/>
    <xf numFmtId="164" fontId="0" fillId="0" borderId="0" xfId="0" applyNumberFormat="1"/>
    <xf numFmtId="0" fontId="1" fillId="0" borderId="0" xfId="0" applyFont="1" applyAlignment="1">
      <alignment horizontal="center"/>
    </xf>
    <xf numFmtId="0" fontId="2" fillId="0" borderId="0" xfId="0" applyFont="1"/>
    <xf numFmtId="2" fontId="0" fillId="0" borderId="0" xfId="0" applyNumberFormat="1"/>
    <xf numFmtId="2" fontId="0" fillId="0" borderId="0" xfId="0" applyNumberFormat="1" applyAlignment="1">
      <alignment horizontal="center"/>
    </xf>
    <xf numFmtId="0" fontId="3" fillId="0" borderId="0" xfId="0" applyFont="1"/>
    <xf numFmtId="0" fontId="0" fillId="0" borderId="0" xfId="0" applyAlignment="1">
      <alignment horizontal="left"/>
    </xf>
    <xf numFmtId="16" fontId="0" fillId="0" borderId="0" xfId="0" applyNumberFormat="1"/>
    <xf numFmtId="0" fontId="0" fillId="0" borderId="3" xfId="0" applyBorder="1"/>
    <xf numFmtId="0" fontId="0" fillId="0" borderId="0" xfId="0" applyBorder="1" applyAlignment="1">
      <alignment horizontal="left"/>
    </xf>
    <xf numFmtId="0" fontId="0" fillId="0" borderId="0" xfId="0" applyBorder="1"/>
    <xf numFmtId="9" fontId="0" fillId="0" borderId="0" xfId="1" applyFont="1"/>
    <xf numFmtId="0" fontId="4" fillId="0" borderId="0" xfId="0" applyFont="1"/>
    <xf numFmtId="0" fontId="0" fillId="0" borderId="0" xfId="0" applyNumberFormat="1"/>
    <xf numFmtId="0" fontId="6" fillId="0" borderId="0" xfId="2"/>
    <xf numFmtId="0" fontId="7" fillId="0" borderId="0" xfId="0" applyFont="1"/>
    <xf numFmtId="0" fontId="0" fillId="0" borderId="4" xfId="0" applyBorder="1"/>
    <xf numFmtId="0" fontId="8" fillId="0" borderId="0" xfId="0" applyFont="1" applyFill="1" applyBorder="1" applyAlignment="1">
      <alignment horizontal="left"/>
    </xf>
    <xf numFmtId="16" fontId="0" fillId="0" borderId="0" xfId="0" applyNumberFormat="1" applyBorder="1"/>
    <xf numFmtId="0" fontId="0" fillId="0" borderId="0" xfId="0" applyNumberFormat="1" applyBorder="1"/>
    <xf numFmtId="164" fontId="0" fillId="0" borderId="0" xfId="0" applyNumberFormat="1" applyBorder="1"/>
    <xf numFmtId="2" fontId="0" fillId="0" borderId="0" xfId="0" applyNumberFormat="1" applyBorder="1" applyAlignment="1">
      <alignment horizontal="left"/>
    </xf>
    <xf numFmtId="1" fontId="0" fillId="0" borderId="4" xfId="0" applyNumberFormat="1" applyBorder="1"/>
    <xf numFmtId="0" fontId="9" fillId="0" borderId="0" xfId="0" applyFont="1"/>
    <xf numFmtId="0" fontId="0" fillId="0" borderId="7" xfId="0" applyBorder="1"/>
    <xf numFmtId="0" fontId="0" fillId="0" borderId="8" xfId="0" applyBorder="1"/>
    <xf numFmtId="0" fontId="0" fillId="0" borderId="9" xfId="0" applyBorder="1"/>
    <xf numFmtId="0" fontId="0" fillId="0" borderId="10" xfId="0" applyBorder="1"/>
    <xf numFmtId="0" fontId="0" fillId="0" borderId="13" xfId="0" applyBorder="1"/>
    <xf numFmtId="14" fontId="0" fillId="0" borderId="4" xfId="0" applyNumberFormat="1" applyBorder="1"/>
    <xf numFmtId="0" fontId="0" fillId="0" borderId="4" xfId="0" applyBorder="1" applyAlignment="1">
      <alignment horizontal="center"/>
    </xf>
    <xf numFmtId="0" fontId="1" fillId="0" borderId="4" xfId="0" applyFont="1" applyBorder="1" applyAlignment="1">
      <alignment horizontal="center"/>
    </xf>
    <xf numFmtId="10" fontId="0" fillId="0" borderId="0" xfId="1" applyNumberFormat="1" applyFont="1"/>
    <xf numFmtId="0" fontId="0" fillId="0" borderId="6" xfId="0" applyBorder="1"/>
    <xf numFmtId="1" fontId="0" fillId="0" borderId="0" xfId="0" applyNumberFormat="1" applyBorder="1"/>
    <xf numFmtId="1" fontId="0" fillId="0" borderId="0" xfId="0" applyNumberFormat="1" applyBorder="1" applyAlignment="1">
      <alignment horizontal="left"/>
    </xf>
    <xf numFmtId="0" fontId="1" fillId="0" borderId="8" xfId="0" applyFont="1" applyBorder="1" applyAlignment="1">
      <alignment horizontal="center"/>
    </xf>
    <xf numFmtId="0" fontId="1" fillId="0" borderId="0" xfId="0" applyFont="1" applyBorder="1" applyAlignment="1">
      <alignment horizontal="center"/>
    </xf>
    <xf numFmtId="0" fontId="0" fillId="0" borderId="5" xfId="0" applyBorder="1" applyAlignment="1">
      <alignment horizontal="center"/>
    </xf>
    <xf numFmtId="1" fontId="1" fillId="0" borderId="0" xfId="0" applyNumberFormat="1" applyFont="1" applyBorder="1" applyAlignment="1">
      <alignment horizontal="center"/>
    </xf>
    <xf numFmtId="1" fontId="0" fillId="0" borderId="4" xfId="0" applyNumberFormat="1" applyBorder="1" applyAlignment="1">
      <alignment horizontal="center"/>
    </xf>
    <xf numFmtId="0" fontId="6" fillId="0" borderId="4" xfId="2" applyBorder="1"/>
    <xf numFmtId="2" fontId="0" fillId="0" borderId="5" xfId="0" applyNumberFormat="1" applyBorder="1"/>
    <xf numFmtId="14" fontId="0" fillId="0" borderId="0" xfId="0" applyNumberFormat="1" applyBorder="1"/>
    <xf numFmtId="0" fontId="0" fillId="0" borderId="0" xfId="0" applyBorder="1" applyAlignment="1">
      <alignment horizontal="center"/>
    </xf>
    <xf numFmtId="1" fontId="0" fillId="0" borderId="0" xfId="0" applyNumberFormat="1" applyBorder="1" applyAlignment="1">
      <alignment horizontal="center"/>
    </xf>
    <xf numFmtId="2" fontId="0" fillId="0" borderId="0" xfId="0" applyNumberFormat="1" applyBorder="1" applyAlignment="1">
      <alignment horizontal="center"/>
    </xf>
    <xf numFmtId="14" fontId="0" fillId="0" borderId="0" xfId="0" applyNumberFormat="1" applyBorder="1" applyAlignment="1">
      <alignment horizontal="center"/>
    </xf>
    <xf numFmtId="9" fontId="0" fillId="0" borderId="0" xfId="1" applyFont="1"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1" xfId="0" applyBorder="1" applyAlignment="1">
      <alignment horizontal="center"/>
    </xf>
    <xf numFmtId="1" fontId="0" fillId="0" borderId="8" xfId="0" applyNumberFormat="1" applyBorder="1" applyAlignment="1">
      <alignment horizontal="center"/>
    </xf>
    <xf numFmtId="0" fontId="0" fillId="0" borderId="15" xfId="0" applyBorder="1" applyAlignment="1">
      <alignment horizontal="center"/>
    </xf>
    <xf numFmtId="0" fontId="0" fillId="0" borderId="1" xfId="0" applyBorder="1" applyAlignment="1">
      <alignment horizontal="center"/>
    </xf>
    <xf numFmtId="1" fontId="0" fillId="0" borderId="1" xfId="0" applyNumberFormat="1" applyBorder="1" applyAlignment="1">
      <alignment horizontal="center"/>
    </xf>
    <xf numFmtId="0" fontId="0" fillId="0" borderId="0" xfId="0" applyFill="1" applyBorder="1" applyAlignment="1">
      <alignment horizontal="center"/>
    </xf>
    <xf numFmtId="0" fontId="0" fillId="0" borderId="0" xfId="0" applyFill="1" applyBorder="1"/>
    <xf numFmtId="14" fontId="0" fillId="0" borderId="0" xfId="0" applyNumberFormat="1" applyFill="1" applyBorder="1"/>
    <xf numFmtId="9" fontId="0" fillId="0" borderId="0" xfId="1" applyFont="1" applyFill="1" applyBorder="1"/>
    <xf numFmtId="2" fontId="0" fillId="0" borderId="0" xfId="0" applyNumberFormat="1" applyFill="1" applyBorder="1"/>
    <xf numFmtId="1" fontId="0" fillId="0" borderId="0" xfId="0" applyNumberFormat="1" applyFill="1" applyBorder="1"/>
    <xf numFmtId="14" fontId="10" fillId="0" borderId="0" xfId="0" applyNumberFormat="1" applyFont="1"/>
    <xf numFmtId="2" fontId="0" fillId="0" borderId="0" xfId="0" applyNumberFormat="1" applyFill="1" applyBorder="1" applyAlignment="1">
      <alignment horizontal="center"/>
    </xf>
    <xf numFmtId="3" fontId="0" fillId="0" borderId="0" xfId="0" applyNumberFormat="1" applyBorder="1" applyAlignment="1">
      <alignment horizontal="center"/>
    </xf>
    <xf numFmtId="3" fontId="0" fillId="0" borderId="0" xfId="0" applyNumberFormat="1" applyFill="1" applyBorder="1" applyAlignment="1">
      <alignment horizontal="center"/>
    </xf>
    <xf numFmtId="9" fontId="0" fillId="0" borderId="0" xfId="1" applyFont="1" applyFill="1" applyBorder="1" applyAlignment="1">
      <alignment horizontal="center"/>
    </xf>
    <xf numFmtId="2" fontId="0" fillId="0" borderId="11" xfId="0" applyNumberFormat="1" applyFill="1" applyBorder="1" applyAlignment="1">
      <alignment horizontal="center"/>
    </xf>
    <xf numFmtId="3" fontId="0" fillId="0" borderId="1" xfId="0" applyNumberFormat="1" applyBorder="1" applyAlignment="1">
      <alignment horizontal="center"/>
    </xf>
    <xf numFmtId="3" fontId="10" fillId="0" borderId="0" xfId="0" applyNumberFormat="1" applyFont="1" applyAlignment="1">
      <alignment horizontal="center"/>
    </xf>
    <xf numFmtId="1" fontId="0" fillId="0" borderId="0" xfId="0" applyNumberFormat="1" applyFill="1" applyBorder="1" applyAlignment="1">
      <alignment horizontal="center"/>
    </xf>
    <xf numFmtId="1" fontId="0" fillId="2" borderId="13" xfId="0" applyNumberFormat="1" applyFill="1" applyBorder="1" applyAlignment="1">
      <alignment horizontal="center"/>
    </xf>
    <xf numFmtId="1" fontId="0" fillId="0" borderId="0" xfId="1" applyNumberFormat="1" applyFont="1"/>
    <xf numFmtId="1" fontId="0" fillId="0" borderId="0" xfId="3" applyNumberFormat="1" applyFont="1" applyAlignment="1">
      <alignment horizontal="center"/>
    </xf>
    <xf numFmtId="1" fontId="0" fillId="0" borderId="0" xfId="1" applyNumberFormat="1" applyFont="1" applyAlignment="1">
      <alignment horizontal="center"/>
    </xf>
    <xf numFmtId="1" fontId="0" fillId="2" borderId="0" xfId="0" applyNumberFormat="1" applyFill="1" applyBorder="1" applyAlignment="1">
      <alignment horizontal="center"/>
    </xf>
    <xf numFmtId="0" fontId="0" fillId="0" borderId="0" xfId="0" applyFont="1"/>
    <xf numFmtId="3" fontId="0" fillId="2" borderId="0" xfId="0" applyNumberFormat="1" applyFill="1" applyBorder="1" applyAlignment="1">
      <alignment horizontal="center"/>
    </xf>
    <xf numFmtId="0" fontId="0" fillId="0" borderId="0" xfId="0" applyFill="1" applyAlignment="1">
      <alignment horizontal="center"/>
    </xf>
    <xf numFmtId="0" fontId="0" fillId="0" borderId="0" xfId="0" applyFill="1"/>
    <xf numFmtId="14" fontId="0" fillId="0" borderId="0" xfId="0" applyNumberFormat="1" applyFill="1" applyAlignment="1">
      <alignment horizontal="center"/>
    </xf>
    <xf numFmtId="14" fontId="0" fillId="0" borderId="0" xfId="0" applyNumberFormat="1" applyFill="1" applyBorder="1" applyAlignment="1">
      <alignment horizontal="center"/>
    </xf>
    <xf numFmtId="2" fontId="0" fillId="0" borderId="0" xfId="0" applyNumberFormat="1" applyFill="1"/>
    <xf numFmtId="1" fontId="0" fillId="0" borderId="0" xfId="0" applyNumberFormat="1" applyFill="1"/>
    <xf numFmtId="0" fontId="9" fillId="0" borderId="0" xfId="0" applyFont="1" applyFill="1"/>
    <xf numFmtId="2" fontId="0" fillId="0" borderId="0" xfId="0" applyNumberFormat="1" applyFill="1" applyAlignment="1">
      <alignment horizontal="right"/>
    </xf>
    <xf numFmtId="9" fontId="0" fillId="0" borderId="0" xfId="1" applyFont="1" applyFill="1"/>
    <xf numFmtId="2" fontId="10" fillId="0" borderId="0" xfId="0" applyNumberFormat="1" applyFont="1" applyFill="1" applyAlignment="1">
      <alignment horizontal="right"/>
    </xf>
    <xf numFmtId="2" fontId="10" fillId="0" borderId="0" xfId="0" applyNumberFormat="1" applyFont="1" applyFill="1"/>
    <xf numFmtId="1" fontId="0" fillId="0" borderId="0" xfId="0" applyNumberFormat="1" applyFill="1" applyAlignment="1">
      <alignment horizontal="center"/>
    </xf>
    <xf numFmtId="9" fontId="10" fillId="0" borderId="0" xfId="1" applyFont="1" applyFill="1"/>
    <xf numFmtId="1" fontId="10" fillId="0" borderId="0" xfId="0" applyNumberFormat="1" applyFont="1" applyFill="1" applyAlignment="1">
      <alignment horizontal="center"/>
    </xf>
    <xf numFmtId="1" fontId="10" fillId="0" borderId="0" xfId="0" applyNumberFormat="1" applyFont="1" applyFill="1"/>
    <xf numFmtId="0" fontId="10" fillId="0" borderId="0" xfId="0" applyFont="1" applyFill="1"/>
    <xf numFmtId="0" fontId="0" fillId="2" borderId="0" xfId="0" applyFill="1" applyAlignment="1">
      <alignment horizontal="center"/>
    </xf>
    <xf numFmtId="3" fontId="0" fillId="0" borderId="4" xfId="0" applyNumberFormat="1" applyBorder="1" applyAlignment="1">
      <alignment horizontal="center"/>
    </xf>
    <xf numFmtId="14" fontId="0" fillId="0" borderId="5" xfId="0" applyNumberFormat="1" applyBorder="1"/>
    <xf numFmtId="165" fontId="0" fillId="0" borderId="0" xfId="1" applyNumberFormat="1" applyFont="1"/>
    <xf numFmtId="164" fontId="0" fillId="0" borderId="0" xfId="0" applyNumberFormat="1" applyFill="1" applyBorder="1" applyAlignment="1">
      <alignment horizontal="center"/>
    </xf>
    <xf numFmtId="3" fontId="1" fillId="0" borderId="1" xfId="0" applyNumberFormat="1" applyFont="1" applyBorder="1" applyAlignment="1">
      <alignment horizontal="center"/>
    </xf>
    <xf numFmtId="1" fontId="1" fillId="0" borderId="1" xfId="0" applyNumberFormat="1" applyFont="1" applyBorder="1" applyAlignment="1">
      <alignment horizontal="center"/>
    </xf>
    <xf numFmtId="0" fontId="0" fillId="2" borderId="8" xfId="0" applyFill="1" applyBorder="1" applyAlignment="1">
      <alignment horizontal="center"/>
    </xf>
    <xf numFmtId="0" fontId="0" fillId="3" borderId="8" xfId="0" applyFill="1" applyBorder="1" applyAlignment="1">
      <alignment horizontal="center"/>
    </xf>
    <xf numFmtId="3" fontId="0" fillId="3" borderId="0" xfId="0" applyNumberFormat="1" applyFill="1" applyBorder="1" applyAlignment="1">
      <alignment horizontal="center"/>
    </xf>
    <xf numFmtId="0" fontId="0" fillId="4" borderId="8" xfId="0" applyFill="1" applyBorder="1" applyAlignment="1">
      <alignment horizontal="center"/>
    </xf>
    <xf numFmtId="0" fontId="0" fillId="2" borderId="7" xfId="0" applyFill="1" applyBorder="1" applyAlignment="1">
      <alignment horizontal="center"/>
    </xf>
    <xf numFmtId="3" fontId="0" fillId="2" borderId="10" xfId="0" applyNumberFormat="1" applyFill="1" applyBorder="1" applyAlignment="1">
      <alignment horizontal="center"/>
    </xf>
    <xf numFmtId="0" fontId="0" fillId="5" borderId="0" xfId="0" applyFill="1" applyBorder="1" applyAlignment="1">
      <alignment horizontal="center"/>
    </xf>
    <xf numFmtId="0" fontId="2" fillId="0" borderId="0" xfId="0" applyFont="1" applyFill="1" applyAlignment="1">
      <alignment horizontal="center"/>
    </xf>
    <xf numFmtId="0" fontId="0" fillId="4" borderId="0" xfId="0" applyFill="1" applyAlignment="1">
      <alignment horizontal="center"/>
    </xf>
    <xf numFmtId="1" fontId="0" fillId="5" borderId="0" xfId="0" applyNumberFormat="1" applyFill="1" applyAlignment="1">
      <alignment horizontal="center"/>
    </xf>
    <xf numFmtId="0" fontId="0" fillId="0" borderId="13" xfId="0" applyFill="1" applyBorder="1" applyAlignment="1">
      <alignment horizontal="center"/>
    </xf>
    <xf numFmtId="0" fontId="1" fillId="0" borderId="1" xfId="0" applyFont="1" applyBorder="1" applyAlignment="1">
      <alignment horizontal="center"/>
    </xf>
    <xf numFmtId="1" fontId="0" fillId="2" borderId="8" xfId="0" applyNumberFormat="1" applyFill="1" applyBorder="1" applyAlignment="1">
      <alignment horizontal="center"/>
    </xf>
    <xf numFmtId="0" fontId="0" fillId="6" borderId="8" xfId="0" applyFill="1" applyBorder="1" applyAlignment="1">
      <alignment horizontal="center"/>
    </xf>
    <xf numFmtId="1" fontId="0" fillId="3" borderId="8" xfId="0" applyNumberFormat="1" applyFill="1" applyBorder="1" applyAlignment="1">
      <alignment horizontal="center"/>
    </xf>
    <xf numFmtId="1" fontId="0" fillId="5" borderId="0" xfId="0" applyNumberFormat="1" applyFill="1" applyBorder="1" applyAlignment="1">
      <alignment horizontal="center"/>
    </xf>
    <xf numFmtId="0" fontId="0" fillId="7" borderId="0" xfId="0" applyFill="1" applyBorder="1" applyAlignment="1">
      <alignment horizontal="center"/>
    </xf>
    <xf numFmtId="1" fontId="0" fillId="7" borderId="0" xfId="0" applyNumberFormat="1" applyFill="1" applyAlignment="1">
      <alignment horizontal="center"/>
    </xf>
    <xf numFmtId="3" fontId="0" fillId="7" borderId="0" xfId="0" applyNumberFormat="1" applyFill="1" applyBorder="1" applyAlignment="1">
      <alignment horizontal="center"/>
    </xf>
    <xf numFmtId="0" fontId="0" fillId="5" borderId="0" xfId="0" applyFill="1" applyAlignment="1">
      <alignment horizontal="center"/>
    </xf>
    <xf numFmtId="0" fontId="0" fillId="3" borderId="0" xfId="0" applyFill="1" applyAlignment="1">
      <alignment horizontal="center"/>
    </xf>
    <xf numFmtId="0" fontId="0" fillId="7" borderId="0" xfId="0" applyFill="1" applyAlignment="1">
      <alignment horizontal="center"/>
    </xf>
    <xf numFmtId="0" fontId="0" fillId="0" borderId="2" xfId="0" applyBorder="1"/>
    <xf numFmtId="3" fontId="0" fillId="0" borderId="0" xfId="0" applyNumberFormat="1"/>
    <xf numFmtId="0" fontId="0" fillId="0" borderId="0" xfId="0"/>
    <xf numFmtId="0" fontId="0" fillId="39" borderId="0" xfId="0" applyFill="1" applyBorder="1" applyAlignment="1">
      <alignment horizontal="center"/>
    </xf>
    <xf numFmtId="0" fontId="0" fillId="39" borderId="0" xfId="0" applyFill="1"/>
    <xf numFmtId="14" fontId="0" fillId="39" borderId="0" xfId="0" applyNumberFormat="1" applyFill="1" applyBorder="1" applyAlignment="1">
      <alignment horizontal="center"/>
    </xf>
    <xf numFmtId="14" fontId="28" fillId="6" borderId="10" xfId="0" applyNumberFormat="1" applyFont="1" applyFill="1" applyBorder="1"/>
    <xf numFmtId="0" fontId="28" fillId="0" borderId="0" xfId="0" applyFont="1" applyBorder="1" applyAlignment="1">
      <alignment horizontal="center"/>
    </xf>
    <xf numFmtId="0" fontId="28" fillId="0" borderId="11" xfId="0" applyFont="1" applyBorder="1" applyAlignment="1">
      <alignment horizontal="center"/>
    </xf>
    <xf numFmtId="0" fontId="28" fillId="40" borderId="0" xfId="0" applyFont="1" applyFill="1" applyBorder="1" applyAlignment="1">
      <alignment horizontal="center"/>
    </xf>
    <xf numFmtId="0" fontId="29" fillId="0" borderId="0" xfId="0" applyFont="1" applyBorder="1" applyAlignment="1">
      <alignment horizontal="center"/>
    </xf>
    <xf numFmtId="0" fontId="28" fillId="40" borderId="11" xfId="0" applyFont="1" applyFill="1" applyBorder="1" applyAlignment="1">
      <alignment horizontal="center"/>
    </xf>
    <xf numFmtId="14" fontId="28" fillId="6" borderId="12" xfId="0" applyNumberFormat="1" applyFont="1" applyFill="1" applyBorder="1"/>
    <xf numFmtId="3" fontId="0" fillId="39" borderId="10" xfId="0" applyNumberFormat="1" applyFill="1" applyBorder="1" applyAlignment="1">
      <alignment horizontal="center"/>
    </xf>
    <xf numFmtId="3" fontId="0" fillId="39" borderId="0" xfId="0" applyNumberFormat="1" applyFill="1" applyBorder="1" applyAlignment="1">
      <alignment horizontal="center"/>
    </xf>
    <xf numFmtId="0" fontId="0" fillId="39" borderId="0" xfId="0" applyFill="1" applyAlignment="1">
      <alignment horizontal="center"/>
    </xf>
    <xf numFmtId="1" fontId="0" fillId="39" borderId="0" xfId="0" applyNumberFormat="1" applyFill="1" applyBorder="1" applyAlignment="1">
      <alignment horizontal="center"/>
    </xf>
    <xf numFmtId="2" fontId="0" fillId="39" borderId="0" xfId="0" applyNumberFormat="1" applyFill="1" applyBorder="1" applyAlignment="1">
      <alignment horizontal="center"/>
    </xf>
    <xf numFmtId="9" fontId="0" fillId="39" borderId="0" xfId="1" applyFont="1" applyFill="1" applyBorder="1" applyAlignment="1">
      <alignment horizontal="center"/>
    </xf>
    <xf numFmtId="1" fontId="0" fillId="39" borderId="0" xfId="0" applyNumberFormat="1" applyFill="1" applyAlignment="1">
      <alignment horizontal="center"/>
    </xf>
    <xf numFmtId="164" fontId="0" fillId="39" borderId="0" xfId="0" applyNumberFormat="1" applyFill="1" applyBorder="1" applyAlignment="1">
      <alignment horizontal="center"/>
    </xf>
    <xf numFmtId="3" fontId="1" fillId="39" borderId="1" xfId="0" applyNumberFormat="1" applyFont="1" applyFill="1" applyBorder="1" applyAlignment="1">
      <alignment horizontal="center"/>
    </xf>
    <xf numFmtId="2" fontId="0" fillId="39" borderId="11" xfId="0" applyNumberFormat="1" applyFill="1" applyBorder="1" applyAlignment="1">
      <alignment horizontal="center"/>
    </xf>
    <xf numFmtId="0" fontId="31" fillId="41" borderId="25" xfId="0" applyFont="1" applyFill="1" applyBorder="1"/>
    <xf numFmtId="0" fontId="30" fillId="0" borderId="26" xfId="0" applyFont="1" applyBorder="1" applyAlignment="1">
      <alignment horizontal="center" textRotation="90"/>
    </xf>
    <xf numFmtId="0" fontId="30" fillId="0" borderId="27" xfId="0" applyFont="1" applyBorder="1" applyAlignment="1">
      <alignment horizontal="center" textRotation="90"/>
    </xf>
    <xf numFmtId="0" fontId="30" fillId="0" borderId="0" xfId="0" applyFont="1" applyBorder="1" applyAlignment="1">
      <alignment horizontal="center" textRotation="90"/>
    </xf>
    <xf numFmtId="0" fontId="30" fillId="0" borderId="11" xfId="0" applyFont="1" applyBorder="1" applyAlignment="1">
      <alignment horizontal="center" textRotation="90"/>
    </xf>
    <xf numFmtId="0" fontId="0" fillId="0" borderId="0" xfId="0" applyFont="1" applyBorder="1" applyAlignment="1">
      <alignment horizontal="center"/>
    </xf>
    <xf numFmtId="0" fontId="0" fillId="0" borderId="11" xfId="0" applyFont="1" applyBorder="1" applyAlignment="1">
      <alignment horizontal="center"/>
    </xf>
    <xf numFmtId="0" fontId="0" fillId="40" borderId="0" xfId="0" applyFont="1" applyFill="1" applyBorder="1" applyAlignment="1">
      <alignment horizontal="center"/>
    </xf>
    <xf numFmtId="0" fontId="0" fillId="0" borderId="13" xfId="0" applyBorder="1" applyAlignment="1">
      <alignment horizontal="center"/>
    </xf>
    <xf numFmtId="0" fontId="0" fillId="40" borderId="13" xfId="0" applyFill="1" applyBorder="1" applyAlignment="1">
      <alignment horizontal="center"/>
    </xf>
    <xf numFmtId="0" fontId="0" fillId="0" borderId="14" xfId="0" applyBorder="1" applyAlignment="1">
      <alignment horizontal="center"/>
    </xf>
    <xf numFmtId="1" fontId="28" fillId="0" borderId="0" xfId="0" applyNumberFormat="1" applyFont="1" applyBorder="1" applyAlignment="1">
      <alignment horizontal="center"/>
    </xf>
    <xf numFmtId="1" fontId="28" fillId="0" borderId="11" xfId="0" applyNumberFormat="1" applyFont="1" applyBorder="1" applyAlignment="1">
      <alignment horizontal="center"/>
    </xf>
    <xf numFmtId="1" fontId="28" fillId="40" borderId="0" xfId="0" applyNumberFormat="1" applyFont="1" applyFill="1" applyBorder="1" applyAlignment="1">
      <alignment horizontal="center"/>
    </xf>
    <xf numFmtId="1" fontId="0" fillId="0" borderId="11" xfId="0" applyNumberFormat="1" applyBorder="1" applyAlignment="1">
      <alignment horizontal="center"/>
    </xf>
    <xf numFmtId="3" fontId="0" fillId="2" borderId="0" xfId="0" applyNumberFormat="1" applyFill="1" applyAlignment="1">
      <alignment horizontal="center"/>
    </xf>
    <xf numFmtId="0" fontId="0" fillId="42" borderId="0" xfId="0" applyFill="1" applyBorder="1" applyAlignment="1">
      <alignment horizontal="center"/>
    </xf>
    <xf numFmtId="1" fontId="0" fillId="42" borderId="0" xfId="0" applyNumberFormat="1" applyFill="1" applyBorder="1" applyAlignment="1">
      <alignment horizontal="center"/>
    </xf>
    <xf numFmtId="0" fontId="0" fillId="42" borderId="8" xfId="0" applyFill="1" applyBorder="1" applyAlignment="1">
      <alignment horizontal="center"/>
    </xf>
    <xf numFmtId="1" fontId="0" fillId="6" borderId="0" xfId="0" applyNumberFormat="1" applyFill="1" applyBorder="1" applyAlignment="1">
      <alignment horizontal="center"/>
    </xf>
    <xf numFmtId="1" fontId="0" fillId="42" borderId="0" xfId="1" applyNumberFormat="1" applyFont="1" applyFill="1" applyBorder="1" applyAlignment="1">
      <alignment horizontal="center"/>
    </xf>
    <xf numFmtId="0" fontId="0" fillId="6" borderId="0" xfId="0" applyFill="1" applyBorder="1" applyAlignment="1">
      <alignment horizontal="center"/>
    </xf>
    <xf numFmtId="16" fontId="0" fillId="6" borderId="0" xfId="0" applyNumberFormat="1" applyFill="1" applyBorder="1" applyAlignment="1">
      <alignment horizontal="center"/>
    </xf>
    <xf numFmtId="0" fontId="0" fillId="6" borderId="0" xfId="0" applyNumberFormat="1" applyFill="1" applyBorder="1" applyAlignment="1">
      <alignment horizontal="center"/>
    </xf>
    <xf numFmtId="0" fontId="10" fillId="43" borderId="9" xfId="0" applyFont="1" applyFill="1" applyBorder="1" applyAlignment="1">
      <alignment horizontal="center"/>
    </xf>
    <xf numFmtId="0" fontId="10" fillId="43" borderId="11" xfId="0" applyFont="1" applyFill="1" applyBorder="1" applyAlignment="1">
      <alignment horizontal="center"/>
    </xf>
    <xf numFmtId="1" fontId="10" fillId="43" borderId="11" xfId="0" applyNumberFormat="1" applyFont="1" applyFill="1" applyBorder="1" applyAlignment="1">
      <alignment horizontal="center"/>
    </xf>
    <xf numFmtId="0" fontId="0" fillId="0" borderId="11" xfId="0" applyBorder="1"/>
    <xf numFmtId="0" fontId="0" fillId="44" borderId="0" xfId="0" applyFill="1" applyBorder="1" applyAlignment="1">
      <alignment horizontal="center"/>
    </xf>
    <xf numFmtId="0" fontId="0" fillId="44" borderId="0" xfId="0" applyFill="1"/>
    <xf numFmtId="14" fontId="0" fillId="44" borderId="0" xfId="0" applyNumberFormat="1" applyFill="1" applyBorder="1" applyAlignment="1">
      <alignment horizontal="center"/>
    </xf>
    <xf numFmtId="3" fontId="0" fillId="44" borderId="10" xfId="0" applyNumberFormat="1" applyFill="1" applyBorder="1" applyAlignment="1">
      <alignment horizontal="center"/>
    </xf>
    <xf numFmtId="3" fontId="0" fillId="44" borderId="0" xfId="0" applyNumberFormat="1" applyFill="1" applyBorder="1" applyAlignment="1">
      <alignment horizontal="center"/>
    </xf>
    <xf numFmtId="0" fontId="0" fillId="44" borderId="0" xfId="0" applyFill="1" applyAlignment="1">
      <alignment horizontal="center"/>
    </xf>
    <xf numFmtId="1" fontId="0" fillId="44" borderId="0" xfId="0" applyNumberFormat="1" applyFill="1" applyBorder="1" applyAlignment="1">
      <alignment horizontal="center"/>
    </xf>
    <xf numFmtId="2" fontId="0" fillId="44" borderId="0" xfId="0" applyNumberFormat="1" applyFill="1" applyBorder="1" applyAlignment="1">
      <alignment horizontal="center"/>
    </xf>
    <xf numFmtId="9" fontId="0" fillId="44" borderId="0" xfId="1" applyFont="1" applyFill="1" applyBorder="1" applyAlignment="1">
      <alignment horizontal="center"/>
    </xf>
    <xf numFmtId="1" fontId="0" fillId="44" borderId="0" xfId="0" applyNumberFormat="1" applyFill="1" applyAlignment="1">
      <alignment horizontal="center"/>
    </xf>
    <xf numFmtId="164" fontId="0" fillId="44" borderId="0" xfId="0" applyNumberFormat="1" applyFill="1" applyBorder="1" applyAlignment="1">
      <alignment horizontal="center"/>
    </xf>
    <xf numFmtId="3" fontId="1" fillId="44" borderId="1" xfId="0" applyNumberFormat="1" applyFont="1" applyFill="1" applyBorder="1" applyAlignment="1">
      <alignment horizontal="center"/>
    </xf>
    <xf numFmtId="2" fontId="0" fillId="44" borderId="11" xfId="0" applyNumberFormat="1" applyFill="1" applyBorder="1" applyAlignment="1">
      <alignment horizontal="center"/>
    </xf>
    <xf numFmtId="16" fontId="0" fillId="44" borderId="0" xfId="0" applyNumberFormat="1" applyFill="1" applyBorder="1" applyAlignment="1">
      <alignment horizontal="center"/>
    </xf>
    <xf numFmtId="0" fontId="10" fillId="44" borderId="11" xfId="0" applyFont="1" applyFill="1" applyBorder="1" applyAlignment="1">
      <alignment horizontal="center"/>
    </xf>
    <xf numFmtId="9" fontId="0" fillId="0" borderId="0" xfId="0" applyNumberFormat="1"/>
    <xf numFmtId="0" fontId="32" fillId="45" borderId="3" xfId="0" applyFont="1" applyFill="1" applyBorder="1" applyAlignment="1">
      <alignment horizontal="center"/>
    </xf>
    <xf numFmtId="0" fontId="32" fillId="45" borderId="4" xfId="0" applyFont="1" applyFill="1" applyBorder="1" applyAlignment="1">
      <alignment horizontal="center"/>
    </xf>
    <xf numFmtId="0" fontId="32" fillId="45" borderId="5" xfId="0" applyFont="1" applyFill="1" applyBorder="1" applyAlignment="1">
      <alignment horizontal="center"/>
    </xf>
    <xf numFmtId="0" fontId="33" fillId="45" borderId="1" xfId="0" applyFont="1" applyFill="1" applyBorder="1"/>
    <xf numFmtId="3" fontId="32" fillId="45" borderId="0" xfId="0" applyNumberFormat="1" applyFont="1" applyFill="1" applyBorder="1" applyAlignment="1">
      <alignment horizontal="center"/>
    </xf>
    <xf numFmtId="165" fontId="32" fillId="45" borderId="11" xfId="1" applyNumberFormat="1" applyFont="1" applyFill="1" applyBorder="1" applyAlignment="1">
      <alignment horizontal="center"/>
    </xf>
    <xf numFmtId="0" fontId="33" fillId="46" borderId="1" xfId="0" applyFont="1" applyFill="1" applyBorder="1"/>
    <xf numFmtId="3" fontId="32" fillId="46" borderId="0" xfId="0" applyNumberFormat="1" applyFont="1" applyFill="1" applyBorder="1" applyAlignment="1">
      <alignment horizontal="center"/>
    </xf>
    <xf numFmtId="165" fontId="32" fillId="46" borderId="11" xfId="1" applyNumberFormat="1" applyFont="1" applyFill="1" applyBorder="1" applyAlignment="1">
      <alignment horizontal="center"/>
    </xf>
    <xf numFmtId="0" fontId="33" fillId="46" borderId="2" xfId="0" applyFont="1" applyFill="1" applyBorder="1"/>
    <xf numFmtId="3" fontId="32" fillId="46" borderId="13" xfId="0" applyNumberFormat="1" applyFont="1" applyFill="1" applyBorder="1" applyAlignment="1">
      <alignment horizontal="center"/>
    </xf>
    <xf numFmtId="165" fontId="32" fillId="46" borderId="14" xfId="1" applyNumberFormat="1" applyFont="1" applyFill="1" applyBorder="1" applyAlignment="1">
      <alignment horizontal="center"/>
    </xf>
    <xf numFmtId="3" fontId="33" fillId="45" borderId="10" xfId="0" applyNumberFormat="1" applyFont="1" applyFill="1" applyBorder="1" applyAlignment="1">
      <alignment horizontal="center"/>
    </xf>
    <xf numFmtId="3" fontId="33" fillId="46" borderId="10" xfId="0" applyNumberFormat="1" applyFont="1" applyFill="1" applyBorder="1" applyAlignment="1">
      <alignment horizontal="center"/>
    </xf>
    <xf numFmtId="3" fontId="33" fillId="46" borderId="12" xfId="0" applyNumberFormat="1" applyFont="1" applyFill="1" applyBorder="1" applyAlignment="1">
      <alignment horizontal="center"/>
    </xf>
    <xf numFmtId="0" fontId="34" fillId="0" borderId="3" xfId="0" applyFont="1" applyBorder="1" applyAlignment="1">
      <alignment horizontal="center"/>
    </xf>
    <xf numFmtId="0" fontId="34" fillId="0" borderId="4" xfId="0" applyFont="1" applyBorder="1" applyAlignment="1">
      <alignment horizontal="center"/>
    </xf>
    <xf numFmtId="0" fontId="34" fillId="0" borderId="5" xfId="0" applyFont="1" applyBorder="1" applyAlignment="1">
      <alignment horizontal="center"/>
    </xf>
    <xf numFmtId="3" fontId="33" fillId="45" borderId="5" xfId="0" applyNumberFormat="1" applyFont="1" applyFill="1" applyBorder="1" applyAlignment="1">
      <alignment horizontal="center"/>
    </xf>
    <xf numFmtId="3" fontId="33" fillId="45" borderId="1" xfId="0" applyNumberFormat="1" applyFont="1" applyFill="1" applyBorder="1" applyAlignment="1">
      <alignment horizontal="center"/>
    </xf>
    <xf numFmtId="3" fontId="33" fillId="46" borderId="1" xfId="0" applyNumberFormat="1" applyFont="1" applyFill="1" applyBorder="1" applyAlignment="1">
      <alignment horizontal="center"/>
    </xf>
    <xf numFmtId="3" fontId="33" fillId="46" borderId="2" xfId="0" applyNumberFormat="1" applyFont="1" applyFill="1" applyBorder="1" applyAlignment="1">
      <alignment horizontal="center"/>
    </xf>
    <xf numFmtId="14" fontId="0" fillId="0" borderId="0" xfId="0" applyNumberFormat="1" applyAlignment="1">
      <alignment horizontal="left"/>
    </xf>
    <xf numFmtId="0" fontId="4" fillId="0" borderId="7" xfId="0" applyFont="1" applyFill="1" applyBorder="1" applyAlignment="1">
      <alignment horizontal="center"/>
    </xf>
    <xf numFmtId="0" fontId="4" fillId="0" borderId="10" xfId="0" applyFont="1" applyFill="1" applyBorder="1" applyAlignment="1">
      <alignment horizontal="center"/>
    </xf>
    <xf numFmtId="1" fontId="4" fillId="0" borderId="10" xfId="0" applyNumberFormat="1" applyFont="1" applyFill="1" applyBorder="1" applyAlignment="1">
      <alignment horizontal="center"/>
    </xf>
    <xf numFmtId="16" fontId="4" fillId="44" borderId="10" xfId="0" applyNumberFormat="1" applyFont="1" applyFill="1" applyBorder="1" applyAlignment="1">
      <alignment horizontal="center"/>
    </xf>
    <xf numFmtId="0" fontId="4" fillId="0" borderId="10" xfId="0" applyNumberFormat="1" applyFont="1" applyFill="1" applyBorder="1" applyAlignment="1">
      <alignment horizontal="center"/>
    </xf>
    <xf numFmtId="16" fontId="4" fillId="0" borderId="10" xfId="0" applyNumberFormat="1" applyFont="1" applyFill="1" applyBorder="1" applyAlignment="1">
      <alignment horizontal="center"/>
    </xf>
    <xf numFmtId="0" fontId="4" fillId="0" borderId="10" xfId="0" applyFont="1" applyBorder="1" applyAlignment="1">
      <alignment horizontal="center"/>
    </xf>
    <xf numFmtId="14" fontId="35" fillId="0" borderId="7" xfId="0" applyNumberFormat="1" applyFont="1" applyBorder="1" applyAlignment="1">
      <alignment horizontal="left" indent="1"/>
    </xf>
    <xf numFmtId="14" fontId="35" fillId="0" borderId="10" xfId="0" applyNumberFormat="1" applyFont="1" applyBorder="1" applyAlignment="1">
      <alignment horizontal="left" indent="1"/>
    </xf>
    <xf numFmtId="2" fontId="0" fillId="0" borderId="0" xfId="0" applyNumberFormat="1" applyFill="1" applyAlignment="1">
      <alignment horizontal="center"/>
    </xf>
    <xf numFmtId="0" fontId="35" fillId="0" borderId="9" xfId="0" applyFont="1" applyBorder="1" applyAlignment="1">
      <alignment horizontal="center"/>
    </xf>
    <xf numFmtId="0" fontId="35" fillId="0" borderId="11" xfId="0" applyFont="1" applyBorder="1" applyAlignment="1">
      <alignment horizontal="center"/>
    </xf>
    <xf numFmtId="0" fontId="10" fillId="6" borderId="0" xfId="0" applyFont="1" applyFill="1" applyBorder="1" applyAlignment="1">
      <alignment horizontal="center"/>
    </xf>
    <xf numFmtId="0" fontId="0" fillId="43" borderId="0" xfId="0" applyFill="1" applyBorder="1" applyAlignment="1">
      <alignment horizontal="center"/>
    </xf>
    <xf numFmtId="1" fontId="0" fillId="0" borderId="11" xfId="0" applyNumberFormat="1" applyBorder="1"/>
    <xf numFmtId="166" fontId="0" fillId="0" borderId="0" xfId="0" applyNumberFormat="1" applyAlignment="1">
      <alignment horizontal="center"/>
    </xf>
    <xf numFmtId="167" fontId="0" fillId="0" borderId="0" xfId="0" applyNumberFormat="1"/>
    <xf numFmtId="3" fontId="0" fillId="0" borderId="0" xfId="0" applyNumberFormat="1" applyAlignment="1">
      <alignment horizontal="center"/>
    </xf>
    <xf numFmtId="165" fontId="0" fillId="0" borderId="0" xfId="0" applyNumberFormat="1"/>
    <xf numFmtId="1" fontId="10" fillId="0" borderId="0" xfId="3" applyNumberFormat="1" applyFont="1" applyFill="1" applyBorder="1"/>
    <xf numFmtId="0" fontId="10" fillId="0" borderId="0" xfId="0" applyFont="1" applyFill="1" applyBorder="1"/>
    <xf numFmtId="1" fontId="10" fillId="0" borderId="4" xfId="3" applyNumberFormat="1" applyFont="1" applyFill="1" applyBorder="1"/>
    <xf numFmtId="0" fontId="10" fillId="0" borderId="6" xfId="0" applyFont="1" applyFill="1" applyBorder="1"/>
    <xf numFmtId="16" fontId="10" fillId="0" borderId="4" xfId="0" applyNumberFormat="1" applyFont="1" applyFill="1" applyBorder="1"/>
    <xf numFmtId="16" fontId="10" fillId="0" borderId="0" xfId="0" applyNumberFormat="1" applyFont="1" applyFill="1" applyBorder="1"/>
    <xf numFmtId="0" fontId="10" fillId="0" borderId="0" xfId="0" applyFont="1" applyFill="1" applyAlignment="1">
      <alignment horizontal="left"/>
    </xf>
    <xf numFmtId="0" fontId="10" fillId="0" borderId="0" xfId="0" applyNumberFormat="1" applyFont="1" applyFill="1"/>
    <xf numFmtId="0" fontId="10" fillId="0" borderId="1" xfId="0" applyFont="1" applyFill="1" applyBorder="1"/>
    <xf numFmtId="1" fontId="10" fillId="0" borderId="0" xfId="0" applyNumberFormat="1" applyFont="1" applyFill="1" applyBorder="1"/>
    <xf numFmtId="0" fontId="10" fillId="0" borderId="1" xfId="0" applyFont="1" applyFill="1" applyBorder="1" applyAlignment="1">
      <alignment horizontal="left"/>
    </xf>
    <xf numFmtId="0" fontId="10" fillId="0" borderId="0" xfId="0" applyNumberFormat="1" applyFont="1" applyFill="1" applyBorder="1"/>
    <xf numFmtId="0" fontId="10" fillId="0" borderId="2" xfId="0" applyFont="1" applyFill="1" applyBorder="1" applyAlignment="1">
      <alignment horizontal="left"/>
    </xf>
    <xf numFmtId="0" fontId="36" fillId="0" borderId="0" xfId="0" applyFont="1" applyFill="1"/>
    <xf numFmtId="0" fontId="10" fillId="0" borderId="0" xfId="0" applyFont="1" applyFill="1" applyBorder="1" applyAlignment="1">
      <alignment horizontal="left"/>
    </xf>
    <xf numFmtId="0" fontId="10" fillId="0" borderId="11" xfId="0" applyFont="1" applyFill="1" applyBorder="1"/>
    <xf numFmtId="0" fontId="10" fillId="0" borderId="11" xfId="0" applyFont="1" applyFill="1" applyBorder="1" applyAlignment="1">
      <alignment horizontal="left"/>
    </xf>
    <xf numFmtId="0" fontId="10" fillId="0" borderId="14" xfId="0" applyFont="1" applyFill="1" applyBorder="1" applyAlignment="1">
      <alignment horizontal="left"/>
    </xf>
    <xf numFmtId="164" fontId="10" fillId="0" borderId="0" xfId="0" applyNumberFormat="1" applyFont="1" applyFill="1"/>
    <xf numFmtId="0" fontId="4" fillId="0" borderId="7" xfId="0" applyFont="1" applyBorder="1"/>
    <xf numFmtId="0" fontId="4" fillId="0" borderId="9" xfId="0" applyFont="1" applyBorder="1"/>
    <xf numFmtId="0" fontId="4" fillId="0" borderId="10" xfId="0" applyFont="1" applyBorder="1"/>
    <xf numFmtId="0" fontId="4" fillId="0" borderId="12" xfId="0" applyFont="1" applyBorder="1"/>
    <xf numFmtId="3" fontId="4" fillId="0" borderId="11" xfId="0" applyNumberFormat="1" applyFont="1" applyBorder="1"/>
    <xf numFmtId="3" fontId="4" fillId="0" borderId="14" xfId="0" applyNumberFormat="1" applyFont="1" applyBorder="1"/>
    <xf numFmtId="0" fontId="4" fillId="0" borderId="0" xfId="0" applyFont="1" applyBorder="1"/>
    <xf numFmtId="3" fontId="4" fillId="0" borderId="9" xfId="0" applyNumberFormat="1" applyFont="1" applyBorder="1"/>
    <xf numFmtId="164" fontId="0" fillId="0" borderId="7" xfId="0" applyNumberFormat="1" applyBorder="1"/>
    <xf numFmtId="164" fontId="0" fillId="0" borderId="8" xfId="0" applyNumberFormat="1" applyBorder="1"/>
    <xf numFmtId="164" fontId="0" fillId="0" borderId="9" xfId="0" applyNumberFormat="1" applyBorder="1"/>
    <xf numFmtId="164" fontId="0" fillId="0" borderId="10" xfId="0" applyNumberFormat="1" applyBorder="1"/>
    <xf numFmtId="164" fontId="0" fillId="0" borderId="11" xfId="0" applyNumberFormat="1" applyBorder="1"/>
    <xf numFmtId="0" fontId="4" fillId="0" borderId="4" xfId="0" applyFont="1" applyBorder="1"/>
    <xf numFmtId="0" fontId="4" fillId="0" borderId="5" xfId="0" applyFont="1" applyBorder="1"/>
    <xf numFmtId="164" fontId="0" fillId="0" borderId="12" xfId="0" applyNumberFormat="1" applyBorder="1"/>
    <xf numFmtId="164" fontId="0" fillId="0" borderId="13" xfId="0" applyNumberFormat="1" applyBorder="1"/>
    <xf numFmtId="164" fontId="0" fillId="0" borderId="14" xfId="0" applyNumberFormat="1" applyBorder="1"/>
    <xf numFmtId="2" fontId="0" fillId="0" borderId="0" xfId="1" applyNumberFormat="1" applyFont="1"/>
    <xf numFmtId="164" fontId="0" fillId="46" borderId="0" xfId="0" applyNumberFormat="1" applyFill="1"/>
    <xf numFmtId="2" fontId="0" fillId="46" borderId="0" xfId="1" applyNumberFormat="1" applyFont="1" applyFill="1"/>
    <xf numFmtId="164" fontId="0" fillId="0" borderId="0" xfId="0" applyNumberFormat="1" applyFill="1"/>
    <xf numFmtId="0" fontId="0" fillId="0" borderId="12" xfId="0" applyBorder="1"/>
    <xf numFmtId="1" fontId="0" fillId="0" borderId="7" xfId="0" applyNumberFormat="1" applyBorder="1"/>
    <xf numFmtId="1" fontId="0" fillId="0" borderId="8" xfId="0" applyNumberFormat="1" applyBorder="1"/>
    <xf numFmtId="1" fontId="0" fillId="0" borderId="9" xfId="0" applyNumberFormat="1" applyBorder="1"/>
    <xf numFmtId="1" fontId="0" fillId="0" borderId="10" xfId="0" applyNumberFormat="1" applyBorder="1"/>
    <xf numFmtId="1" fontId="0" fillId="0" borderId="12" xfId="0" applyNumberFormat="1" applyBorder="1"/>
    <xf numFmtId="1" fontId="0" fillId="0" borderId="13" xfId="0" applyNumberFormat="1" applyBorder="1"/>
    <xf numFmtId="1" fontId="0" fillId="0" borderId="14" xfId="0" applyNumberFormat="1" applyBorder="1"/>
  </cellXfs>
  <cellStyles count="46">
    <cellStyle name="20% - Accent1" xfId="23" builtinId="30" customBuiltin="1"/>
    <cellStyle name="20% - Accent2" xfId="27" builtinId="34" customBuiltin="1"/>
    <cellStyle name="20% - Accent3" xfId="31" builtinId="38" customBuiltin="1"/>
    <cellStyle name="20% - Accent4" xfId="35" builtinId="42" customBuiltin="1"/>
    <cellStyle name="20% - Accent5" xfId="39" builtinId="46" customBuiltin="1"/>
    <cellStyle name="20% - Accent6" xfId="43" builtinId="50" customBuiltin="1"/>
    <cellStyle name="40% - Accent1" xfId="24" builtinId="31" customBuiltin="1"/>
    <cellStyle name="40% - Accent2" xfId="28" builtinId="35" customBuiltin="1"/>
    <cellStyle name="40% - Accent3" xfId="32" builtinId="39" customBuiltin="1"/>
    <cellStyle name="40% - Accent4" xfId="36" builtinId="43" customBuiltin="1"/>
    <cellStyle name="40% - Accent5" xfId="40" builtinId="47" customBuiltin="1"/>
    <cellStyle name="40% - Accent6" xfId="44" builtinId="51" customBuiltin="1"/>
    <cellStyle name="60% - Accent1" xfId="25" builtinId="32" customBuiltin="1"/>
    <cellStyle name="60% - Accent2" xfId="29" builtinId="36" customBuiltin="1"/>
    <cellStyle name="60% - Accent3" xfId="33" builtinId="40" customBuiltin="1"/>
    <cellStyle name="60% - Accent4" xfId="37" builtinId="44" customBuiltin="1"/>
    <cellStyle name="60% - Accent5" xfId="41" builtinId="48" customBuiltin="1"/>
    <cellStyle name="60% - Accent6" xfId="45" builtinId="52" customBuiltin="1"/>
    <cellStyle name="Accent1" xfId="22" builtinId="29" customBuiltin="1"/>
    <cellStyle name="Accent2" xfId="26" builtinId="33" customBuiltin="1"/>
    <cellStyle name="Accent3" xfId="30" builtinId="37" customBuiltin="1"/>
    <cellStyle name="Accent4" xfId="34" builtinId="41" customBuiltin="1"/>
    <cellStyle name="Accent5" xfId="38" builtinId="45" customBuiltin="1"/>
    <cellStyle name="Accent6" xfId="42" builtinId="49" customBuiltin="1"/>
    <cellStyle name="Bad" xfId="11" builtinId="27" customBuiltin="1"/>
    <cellStyle name="Calculation" xfId="15" builtinId="22" customBuiltin="1"/>
    <cellStyle name="Check Cell" xfId="17" builtinId="23" customBuiltin="1"/>
    <cellStyle name="Comma" xfId="3" builtinId="3"/>
    <cellStyle name="Explanatory Text" xfId="20"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 builtinId="8"/>
    <cellStyle name="Input" xfId="13" builtinId="20" customBuiltin="1"/>
    <cellStyle name="Linked Cell" xfId="16" builtinId="24" customBuiltin="1"/>
    <cellStyle name="Neutral" xfId="12" builtinId="28" customBuiltin="1"/>
    <cellStyle name="Normal" xfId="0" builtinId="0"/>
    <cellStyle name="Note" xfId="19" builtinId="10" customBuiltin="1"/>
    <cellStyle name="Output" xfId="14" builtinId="21" customBuiltin="1"/>
    <cellStyle name="Percent" xfId="1" builtinId="5"/>
    <cellStyle name="Standaard 2" xfId="4" xr:uid="{271ACFC6-C827-48AB-A731-14CC0A6C4187}"/>
    <cellStyle name="Title" xfId="5" builtinId="15" customBuiltin="1"/>
    <cellStyle name="Total" xfId="21" builtinId="25" customBuiltin="1"/>
    <cellStyle name="Warning Text" xfId="18" builtinId="11" customBuiltin="1"/>
  </cellStyles>
  <dxfs count="7">
    <dxf>
      <fill>
        <patternFill>
          <bgColor rgb="FFFF5050"/>
        </patternFill>
      </fill>
    </dxf>
    <dxf>
      <fill>
        <patternFill>
          <bgColor rgb="FF00B050"/>
        </patternFill>
      </fill>
    </dxf>
    <dxf>
      <fill>
        <patternFill>
          <bgColor rgb="FFFFFF00"/>
        </patternFill>
      </fill>
    </dxf>
    <dxf>
      <fill>
        <patternFill>
          <bgColor rgb="FFFF9900"/>
        </patternFill>
      </fill>
    </dxf>
    <dxf>
      <fill>
        <patternFill>
          <bgColor rgb="FFB45F06"/>
        </patternFill>
      </fill>
    </dxf>
    <dxf>
      <fill>
        <patternFill>
          <bgColor rgb="FFFF0000"/>
        </patternFill>
      </fill>
    </dxf>
    <dxf>
      <fill>
        <patternFill>
          <bgColor rgb="FF741B47"/>
        </patternFill>
      </fill>
    </dxf>
  </dxfs>
  <tableStyles count="0" defaultTableStyle="TableStyleMedium2" defaultPivotStyle="PivotStyleLight16"/>
  <colors>
    <mruColors>
      <color rgb="FFF5F5F5"/>
      <color rgb="FF024B76"/>
      <color rgb="FFBA5800"/>
      <color rgb="FFBAE4FE"/>
      <color rgb="FFFDE3E3"/>
      <color rgb="FFAA0E0E"/>
      <color rgb="FFFAACAC"/>
      <color rgb="FFFFAD48"/>
      <color rgb="FF43B7C2"/>
      <color rgb="FFFBFBF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7.xml"/><Relationship Id="rId1" Type="http://schemas.microsoft.com/office/2011/relationships/chartStyle" Target="style7.xml"/><Relationship Id="rId4"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8.xml"/><Relationship Id="rId1" Type="http://schemas.microsoft.com/office/2011/relationships/chartStyle" Target="style8.xml"/><Relationship Id="rId4"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9.xml"/><Relationship Id="rId1" Type="http://schemas.microsoft.com/office/2011/relationships/chartStyle" Target="style9.xml"/><Relationship Id="rId4"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17.xml"/><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18.xml"/><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3" Type="http://schemas.openxmlformats.org/officeDocument/2006/relationships/chartUserShapes" Target="../drawings/drawing22.xml"/><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3" Type="http://schemas.openxmlformats.org/officeDocument/2006/relationships/chartUserShapes" Target="../drawings/drawing24.xml"/><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3" Type="http://schemas.openxmlformats.org/officeDocument/2006/relationships/chartUserShapes" Target="../drawings/drawing25.xml"/><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3" Type="http://schemas.openxmlformats.org/officeDocument/2006/relationships/chartUserShapes" Target="../drawings/drawing27.xml"/><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3" Type="http://schemas.openxmlformats.org/officeDocument/2006/relationships/chartUserShapes" Target="../drawings/drawing28.xml"/><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3" Type="http://schemas.openxmlformats.org/officeDocument/2006/relationships/chartUserShapes" Target="../drawings/drawing29.xml"/><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3" Type="http://schemas.openxmlformats.org/officeDocument/2006/relationships/chartUserShapes" Target="../drawings/drawing31.xml"/><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3" Type="http://schemas.openxmlformats.org/officeDocument/2006/relationships/chartUserShapes" Target="../drawings/drawing32.xml"/><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3" Type="http://schemas.openxmlformats.org/officeDocument/2006/relationships/chartUserShapes" Target="../drawings/drawing33.xml"/><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3" Type="http://schemas.openxmlformats.org/officeDocument/2006/relationships/chartUserShapes" Target="../drawings/drawing34.xml"/><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3" Type="http://schemas.openxmlformats.org/officeDocument/2006/relationships/chartUserShapes" Target="../drawings/drawing35.xml"/><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3" Type="http://schemas.openxmlformats.org/officeDocument/2006/relationships/chartUserShapes" Target="../drawings/drawing36.xml"/><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3" Type="http://schemas.openxmlformats.org/officeDocument/2006/relationships/chartUserShapes" Target="../drawings/drawing37.xml"/><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3" Type="http://schemas.openxmlformats.org/officeDocument/2006/relationships/chartUserShapes" Target="../drawings/drawing38.xml"/><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3" Type="http://schemas.openxmlformats.org/officeDocument/2006/relationships/chartUserShapes" Target="../drawings/drawing39.xml"/><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3" Type="http://schemas.openxmlformats.org/officeDocument/2006/relationships/chartUserShapes" Target="../drawings/drawing40.xml"/><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3" Type="http://schemas.openxmlformats.org/officeDocument/2006/relationships/chartUserShapes" Target="../drawings/drawing41.xml"/><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3" Type="http://schemas.openxmlformats.org/officeDocument/2006/relationships/chartUserShapes" Target="../drawings/drawing42.xml"/><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3" Type="http://schemas.openxmlformats.org/officeDocument/2006/relationships/chartUserShapes" Target="../drawings/drawing43.xml"/><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3" Type="http://schemas.openxmlformats.org/officeDocument/2006/relationships/chartUserShapes" Target="../drawings/drawing44.xml"/><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3" Type="http://schemas.openxmlformats.org/officeDocument/2006/relationships/chartUserShapes" Target="../drawings/drawing45.xml"/><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3" Type="http://schemas.openxmlformats.org/officeDocument/2006/relationships/chartUserShapes" Target="../drawings/drawing46.xml"/><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3" Type="http://schemas.openxmlformats.org/officeDocument/2006/relationships/chartUserShapes" Target="../drawings/drawing47.xml"/><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3" Type="http://schemas.openxmlformats.org/officeDocument/2006/relationships/chartUserShapes" Target="../drawings/drawing49.xml"/><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3" Type="http://schemas.openxmlformats.org/officeDocument/2006/relationships/chartUserShapes" Target="../drawings/drawing50.xml"/><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54.xml"/><Relationship Id="rId1" Type="http://schemas.microsoft.com/office/2011/relationships/chartStyle" Target="style54.xml"/><Relationship Id="rId4" Type="http://schemas.openxmlformats.org/officeDocument/2006/relationships/chartUserShapes" Target="../drawings/drawing51.xml"/></Relationships>
</file>

<file path=xl/charts/_rels/chart55.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55.xml"/><Relationship Id="rId1" Type="http://schemas.microsoft.com/office/2011/relationships/chartStyle" Target="style55.xml"/><Relationship Id="rId4" Type="http://schemas.openxmlformats.org/officeDocument/2006/relationships/chartUserShapes" Target="../drawings/drawing52.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2000" b="1">
                <a:solidFill>
                  <a:schemeClr val="bg2">
                    <a:lumMod val="25000"/>
                  </a:schemeClr>
                </a:solidFill>
              </a:rPr>
              <a:t>Number of contagious people in The</a:t>
            </a:r>
            <a:r>
              <a:rPr lang="nl-NL" sz="2000" b="1" baseline="0">
                <a:solidFill>
                  <a:schemeClr val="bg2">
                    <a:lumMod val="25000"/>
                  </a:schemeClr>
                </a:solidFill>
              </a:rPr>
              <a:t> Netherlands</a:t>
            </a:r>
            <a:br>
              <a:rPr lang="nl-NL" sz="2000" b="1" baseline="0">
                <a:solidFill>
                  <a:schemeClr val="bg2">
                    <a:lumMod val="25000"/>
                  </a:schemeClr>
                </a:solidFill>
              </a:rPr>
            </a:br>
            <a:r>
              <a:rPr lang="nl-NL" sz="2000" b="1" baseline="0">
                <a:solidFill>
                  <a:schemeClr val="bg2">
                    <a:lumMod val="25000"/>
                  </a:schemeClr>
                </a:solidFill>
              </a:rPr>
              <a:t>compared to the total population</a:t>
            </a:r>
          </a:p>
        </c:rich>
      </c:tx>
      <c:layout>
        <c:manualLayout>
          <c:xMode val="edge"/>
          <c:yMode val="edge"/>
          <c:x val="0.18692291666666663"/>
          <c:y val="4.233333333333333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0.16716986111111112"/>
          <c:y val="0.13379986111111111"/>
          <c:w val="0.81342736111111114"/>
          <c:h val="0.78493180555555553"/>
        </c:manualLayout>
      </c:layout>
      <c:barChart>
        <c:barDir val="col"/>
        <c:grouping val="stacked"/>
        <c:varyColors val="0"/>
        <c:ser>
          <c:idx val="0"/>
          <c:order val="0"/>
          <c:tx>
            <c:strRef>
              <c:f>Contagious!$I$24</c:f>
              <c:strCache>
                <c:ptCount val="1"/>
              </c:strCache>
            </c:strRef>
          </c:tx>
          <c:spPr>
            <a:solidFill>
              <a:schemeClr val="accent5">
                <a:lumMod val="20000"/>
                <a:lumOff val="80000"/>
              </a:schemeClr>
            </a:solidFill>
            <a:ln>
              <a:noFill/>
            </a:ln>
            <a:effectLst/>
          </c:spPr>
          <c:invertIfNegative val="0"/>
          <c:cat>
            <c:strRef>
              <c:f>Contagious!$H$25:$H$30</c:f>
              <c:strCache>
                <c:ptCount val="2"/>
                <c:pt idx="0">
                  <c:v>May 15th-29th</c:v>
                </c:pt>
                <c:pt idx="1">
                  <c:v>week 22</c:v>
                </c:pt>
              </c:strCache>
            </c:strRef>
          </c:cat>
          <c:val>
            <c:numRef>
              <c:f>Contagious!$I$25:$I$28</c:f>
              <c:numCache>
                <c:formatCode>General</c:formatCode>
                <c:ptCount val="4"/>
                <c:pt idx="0">
                  <c:v>17422391</c:v>
                </c:pt>
                <c:pt idx="1">
                  <c:v>17422581</c:v>
                </c:pt>
              </c:numCache>
            </c:numRef>
          </c:val>
          <c:extLst>
            <c:ext xmlns:c16="http://schemas.microsoft.com/office/drawing/2014/chart" uri="{C3380CC4-5D6E-409C-BE32-E72D297353CC}">
              <c16:uniqueId val="{00000000-328E-4240-B0F0-E9C37BE5A0B1}"/>
            </c:ext>
          </c:extLst>
        </c:ser>
        <c:ser>
          <c:idx val="1"/>
          <c:order val="1"/>
          <c:tx>
            <c:strRef>
              <c:f>Contagious!$J$24</c:f>
              <c:strCache>
                <c:ptCount val="1"/>
                <c:pt idx="0">
                  <c:v>Currently contagious</c:v>
                </c:pt>
              </c:strCache>
            </c:strRef>
          </c:tx>
          <c:spPr>
            <a:solidFill>
              <a:srgbClr val="FAACAC"/>
            </a:solidFill>
            <a:ln>
              <a:noFill/>
            </a:ln>
            <a:effectLst/>
          </c:spPr>
          <c:invertIfNegative val="0"/>
          <c:cat>
            <c:strRef>
              <c:f>Contagious!$H$25:$H$30</c:f>
              <c:strCache>
                <c:ptCount val="2"/>
                <c:pt idx="0">
                  <c:v>May 15th-29th</c:v>
                </c:pt>
                <c:pt idx="1">
                  <c:v>week 22</c:v>
                </c:pt>
              </c:strCache>
            </c:strRef>
          </c:cat>
          <c:val>
            <c:numRef>
              <c:f>Contagious!$J$25:$J$28</c:f>
              <c:numCache>
                <c:formatCode>#,##0</c:formatCode>
                <c:ptCount val="4"/>
                <c:pt idx="0">
                  <c:v>1715</c:v>
                </c:pt>
                <c:pt idx="1">
                  <c:v>1525</c:v>
                </c:pt>
              </c:numCache>
            </c:numRef>
          </c:val>
          <c:extLst>
            <c:ext xmlns:c16="http://schemas.microsoft.com/office/drawing/2014/chart" uri="{C3380CC4-5D6E-409C-BE32-E72D297353CC}">
              <c16:uniqueId val="{00000001-328E-4240-B0F0-E9C37BE5A0B1}"/>
            </c:ext>
          </c:extLst>
        </c:ser>
        <c:dLbls>
          <c:showLegendKey val="0"/>
          <c:showVal val="0"/>
          <c:showCatName val="0"/>
          <c:showSerName val="0"/>
          <c:showPercent val="0"/>
          <c:showBubbleSize val="0"/>
        </c:dLbls>
        <c:gapWidth val="50"/>
        <c:overlap val="100"/>
        <c:axId val="714445032"/>
        <c:axId val="714443720"/>
      </c:barChart>
      <c:catAx>
        <c:axId val="714445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714443720"/>
        <c:crosses val="autoZero"/>
        <c:auto val="1"/>
        <c:lblAlgn val="ctr"/>
        <c:lblOffset val="100"/>
        <c:noMultiLvlLbl val="0"/>
      </c:catAx>
      <c:valAx>
        <c:axId val="714443720"/>
        <c:scaling>
          <c:orientation val="minMax"/>
          <c:max val="20000000"/>
          <c:min val="0"/>
        </c:scaling>
        <c:delete val="0"/>
        <c:axPos val="l"/>
        <c:majorGridlines>
          <c:spPr>
            <a:ln w="9525" cap="flat" cmpd="sng" algn="ctr">
              <a:solidFill>
                <a:schemeClr val="tx1">
                  <a:lumMod val="15000"/>
                  <a:lumOff val="85000"/>
                </a:schemeClr>
              </a:solidFill>
              <a:prstDash val="lgDash"/>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714445032"/>
        <c:crosses val="autoZero"/>
        <c:crossBetween val="between"/>
      </c:valAx>
      <c:spPr>
        <a:noFill/>
        <a:ln>
          <a:noFill/>
        </a:ln>
        <a:effectLst/>
      </c:spPr>
    </c:plotArea>
    <c:legend>
      <c:legendPos val="b"/>
      <c:legendEntry>
        <c:idx val="0"/>
        <c:delete val="1"/>
      </c:legendEntry>
      <c:layout>
        <c:manualLayout>
          <c:xMode val="edge"/>
          <c:yMode val="edge"/>
          <c:x val="0.33893430555555559"/>
          <c:y val="0.1394425"/>
          <c:w val="0.3997425"/>
          <c:h val="4.0349166666666658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3115381944444442"/>
          <c:y val="0.13379986111111111"/>
          <c:w val="0.56884618055555558"/>
          <c:h val="0.78493180555555553"/>
        </c:manualLayout>
      </c:layout>
      <c:barChart>
        <c:barDir val="col"/>
        <c:grouping val="stacked"/>
        <c:varyColors val="0"/>
        <c:ser>
          <c:idx val="0"/>
          <c:order val="0"/>
          <c:tx>
            <c:strRef>
              <c:f>Contagious!$I$24</c:f>
              <c:strCache>
                <c:ptCount val="1"/>
              </c:strCache>
            </c:strRef>
          </c:tx>
          <c:spPr>
            <a:solidFill>
              <a:schemeClr val="accent1">
                <a:lumMod val="20000"/>
                <a:lumOff val="80000"/>
              </a:schemeClr>
            </a:solidFill>
            <a:ln>
              <a:noFill/>
            </a:ln>
            <a:effectLst/>
          </c:spPr>
          <c:invertIfNegative val="0"/>
          <c:cat>
            <c:strRef>
              <c:f>Contagious!$H$25</c:f>
              <c:strCache>
                <c:ptCount val="1"/>
                <c:pt idx="0">
                  <c:v>May 15th-29th</c:v>
                </c:pt>
              </c:strCache>
            </c:strRef>
          </c:cat>
          <c:val>
            <c:numRef>
              <c:f>Contagious!$I$25</c:f>
              <c:numCache>
                <c:formatCode>General</c:formatCode>
                <c:ptCount val="1"/>
                <c:pt idx="0">
                  <c:v>17422391</c:v>
                </c:pt>
              </c:numCache>
            </c:numRef>
          </c:val>
          <c:extLst>
            <c:ext xmlns:c16="http://schemas.microsoft.com/office/drawing/2014/chart" uri="{C3380CC4-5D6E-409C-BE32-E72D297353CC}">
              <c16:uniqueId val="{00000000-DB5F-4E23-B055-F3A8DCAA6D61}"/>
            </c:ext>
          </c:extLst>
        </c:ser>
        <c:ser>
          <c:idx val="1"/>
          <c:order val="1"/>
          <c:tx>
            <c:strRef>
              <c:f>Contagious!$J$24</c:f>
              <c:strCache>
                <c:ptCount val="1"/>
                <c:pt idx="0">
                  <c:v>Currently contagious</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NL"/>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Contagious!$H$25</c:f>
              <c:strCache>
                <c:ptCount val="1"/>
                <c:pt idx="0">
                  <c:v>May 15th-29th</c:v>
                </c:pt>
              </c:strCache>
            </c:strRef>
          </c:cat>
          <c:val>
            <c:numRef>
              <c:f>Contagious!$J$25</c:f>
              <c:numCache>
                <c:formatCode>#,##0</c:formatCode>
                <c:ptCount val="1"/>
                <c:pt idx="0">
                  <c:v>1715</c:v>
                </c:pt>
              </c:numCache>
            </c:numRef>
          </c:val>
          <c:extLst>
            <c:ext xmlns:c16="http://schemas.microsoft.com/office/drawing/2014/chart" uri="{C3380CC4-5D6E-409C-BE32-E72D297353CC}">
              <c16:uniqueId val="{00000001-DB5F-4E23-B055-F3A8DCAA6D61}"/>
            </c:ext>
          </c:extLst>
        </c:ser>
        <c:dLbls>
          <c:showLegendKey val="0"/>
          <c:showVal val="0"/>
          <c:showCatName val="0"/>
          <c:showSerName val="0"/>
          <c:showPercent val="0"/>
          <c:showBubbleSize val="0"/>
        </c:dLbls>
        <c:gapWidth val="50"/>
        <c:overlap val="100"/>
        <c:axId val="714445032"/>
        <c:axId val="714443720"/>
      </c:barChart>
      <c:catAx>
        <c:axId val="714445032"/>
        <c:scaling>
          <c:orientation val="minMax"/>
        </c:scaling>
        <c:delete val="1"/>
        <c:axPos val="b"/>
        <c:numFmt formatCode="General" sourceLinked="1"/>
        <c:majorTickMark val="none"/>
        <c:minorTickMark val="none"/>
        <c:tickLblPos val="nextTo"/>
        <c:crossAx val="714443720"/>
        <c:crosses val="autoZero"/>
        <c:auto val="1"/>
        <c:lblAlgn val="ctr"/>
        <c:lblOffset val="100"/>
        <c:noMultiLvlLbl val="0"/>
      </c:catAx>
      <c:valAx>
        <c:axId val="714443720"/>
        <c:scaling>
          <c:orientation val="minMax"/>
        </c:scaling>
        <c:delete val="0"/>
        <c:axPos val="l"/>
        <c:majorGridlines>
          <c:spPr>
            <a:ln w="9525" cap="flat" cmpd="sng" algn="ctr">
              <a:solidFill>
                <a:schemeClr val="tx1">
                  <a:lumMod val="15000"/>
                  <a:lumOff val="85000"/>
                </a:schemeClr>
              </a:solidFill>
              <a:prstDash val="lgDash"/>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714445032"/>
        <c:crosses val="autoZero"/>
        <c:crossBetween val="between"/>
        <c:majorUnit val="1000"/>
      </c:valAx>
      <c:spPr>
        <a:noFill/>
        <a:ln>
          <a:noFill/>
        </a:ln>
        <a:effectLst/>
      </c:spPr>
    </c:plotArea>
    <c:plotVisOnly val="1"/>
    <c:dispBlanksAs val="gap"/>
    <c:showDLblsOverMax val="0"/>
  </c:chart>
  <c:spPr>
    <a:solidFill>
      <a:schemeClr val="bg1">
        <a:lumMod val="95000"/>
      </a:schemeClr>
    </a:solidFill>
    <a:ln w="63500" cap="flat" cmpd="sng" algn="ctr">
      <a:solidFill>
        <a:schemeClr val="tx1"/>
      </a:solidFill>
      <a:round/>
    </a:ln>
    <a:effectLst/>
  </c:spPr>
  <c:txPr>
    <a:bodyPr/>
    <a:lstStyle/>
    <a:p>
      <a:pPr>
        <a:defRPr/>
      </a:pPr>
      <a:endParaRPr lang="en-NL"/>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nl-NL" sz="2000" b="1"/>
              <a:t>Netherlands</a:t>
            </a:r>
            <a:r>
              <a:rPr lang="nl-NL" sz="2000" b="1" baseline="0"/>
              <a:t> Timeline - The "Grain of Salt graph".</a:t>
            </a:r>
            <a:endParaRPr lang="nl-NL" sz="2000" b="1"/>
          </a:p>
        </c:rich>
      </c:tx>
      <c:layout>
        <c:manualLayout>
          <c:xMode val="edge"/>
          <c:yMode val="edge"/>
          <c:x val="0.39184763071895423"/>
          <c:y val="4.5653594771241833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6.6094934640522879E-2"/>
          <c:y val="0.10042285783627081"/>
          <c:w val="0.92229959150326801"/>
          <c:h val="0.75272673998263318"/>
        </c:manualLayout>
      </c:layout>
      <c:barChart>
        <c:barDir val="col"/>
        <c:grouping val="clustered"/>
        <c:varyColors val="0"/>
        <c:ser>
          <c:idx val="1"/>
          <c:order val="0"/>
          <c:tx>
            <c:strRef>
              <c:f>'timeline 1'!$N$11</c:f>
              <c:strCache>
                <c:ptCount val="1"/>
                <c:pt idx="0">
                  <c:v>Estimated date of infection  (T-14)</c:v>
                </c:pt>
              </c:strCache>
            </c:strRef>
          </c:tx>
          <c:spPr>
            <a:gradFill flip="none" rotWithShape="1">
              <a:gsLst>
                <a:gs pos="82000">
                  <a:schemeClr val="bg1">
                    <a:lumMod val="65000"/>
                  </a:schemeClr>
                </a:gs>
                <a:gs pos="100000">
                  <a:schemeClr val="bg1">
                    <a:lumMod val="95000"/>
                  </a:schemeClr>
                </a:gs>
              </a:gsLst>
              <a:lin ang="16200000" scaled="1"/>
              <a:tileRect/>
            </a:gradFill>
            <a:ln>
              <a:noFill/>
            </a:ln>
            <a:effectLst/>
          </c:spPr>
          <c:invertIfNegative val="0"/>
          <c:cat>
            <c:numRef>
              <c:extLst>
                <c:ext xmlns:c15="http://schemas.microsoft.com/office/drawing/2012/chart" uri="{02D57815-91ED-43cb-92C2-25804820EDAC}">
                  <c15:fullRef>
                    <c15:sqref>'timeline 1'!$S$12:$S$89</c15:sqref>
                  </c15:fullRef>
                </c:ext>
              </c:extLst>
              <c:f>'timeline 1'!$S$24:$S$89</c:f>
              <c:numCache>
                <c:formatCode>m/d/yyyy</c:formatCode>
                <c:ptCount val="66"/>
                <c:pt idx="0">
                  <c:v>43878</c:v>
                </c:pt>
                <c:pt idx="1">
                  <c:v>43879</c:v>
                </c:pt>
                <c:pt idx="2">
                  <c:v>43880</c:v>
                </c:pt>
                <c:pt idx="3">
                  <c:v>43881</c:v>
                </c:pt>
                <c:pt idx="4">
                  <c:v>43882</c:v>
                </c:pt>
                <c:pt idx="5">
                  <c:v>43883</c:v>
                </c:pt>
                <c:pt idx="6">
                  <c:v>43884</c:v>
                </c:pt>
                <c:pt idx="7">
                  <c:v>43885</c:v>
                </c:pt>
                <c:pt idx="8">
                  <c:v>43886</c:v>
                </c:pt>
                <c:pt idx="9">
                  <c:v>43887</c:v>
                </c:pt>
                <c:pt idx="10">
                  <c:v>43888</c:v>
                </c:pt>
                <c:pt idx="11">
                  <c:v>43889</c:v>
                </c:pt>
                <c:pt idx="12">
                  <c:v>43890</c:v>
                </c:pt>
                <c:pt idx="13">
                  <c:v>43891</c:v>
                </c:pt>
                <c:pt idx="14">
                  <c:v>43892</c:v>
                </c:pt>
                <c:pt idx="15">
                  <c:v>43893</c:v>
                </c:pt>
                <c:pt idx="16">
                  <c:v>43894</c:v>
                </c:pt>
                <c:pt idx="17">
                  <c:v>43895</c:v>
                </c:pt>
                <c:pt idx="18">
                  <c:v>43896</c:v>
                </c:pt>
                <c:pt idx="19">
                  <c:v>43897</c:v>
                </c:pt>
                <c:pt idx="20">
                  <c:v>43898</c:v>
                </c:pt>
                <c:pt idx="21">
                  <c:v>43899</c:v>
                </c:pt>
                <c:pt idx="22">
                  <c:v>43900</c:v>
                </c:pt>
                <c:pt idx="23">
                  <c:v>43901</c:v>
                </c:pt>
                <c:pt idx="24">
                  <c:v>43902</c:v>
                </c:pt>
                <c:pt idx="25">
                  <c:v>43903</c:v>
                </c:pt>
                <c:pt idx="26">
                  <c:v>43904</c:v>
                </c:pt>
                <c:pt idx="27">
                  <c:v>43905</c:v>
                </c:pt>
                <c:pt idx="28">
                  <c:v>43906</c:v>
                </c:pt>
                <c:pt idx="29">
                  <c:v>43907</c:v>
                </c:pt>
                <c:pt idx="30">
                  <c:v>43908</c:v>
                </c:pt>
                <c:pt idx="31">
                  <c:v>43909</c:v>
                </c:pt>
                <c:pt idx="32">
                  <c:v>43910</c:v>
                </c:pt>
                <c:pt idx="33">
                  <c:v>43911</c:v>
                </c:pt>
                <c:pt idx="34">
                  <c:v>43912</c:v>
                </c:pt>
                <c:pt idx="35">
                  <c:v>43913</c:v>
                </c:pt>
                <c:pt idx="36">
                  <c:v>43914</c:v>
                </c:pt>
                <c:pt idx="37">
                  <c:v>43915</c:v>
                </c:pt>
                <c:pt idx="38">
                  <c:v>43916</c:v>
                </c:pt>
                <c:pt idx="39">
                  <c:v>43917</c:v>
                </c:pt>
                <c:pt idx="40">
                  <c:v>43918</c:v>
                </c:pt>
                <c:pt idx="41">
                  <c:v>43919</c:v>
                </c:pt>
                <c:pt idx="42">
                  <c:v>43920</c:v>
                </c:pt>
                <c:pt idx="43">
                  <c:v>43921</c:v>
                </c:pt>
                <c:pt idx="44">
                  <c:v>43922</c:v>
                </c:pt>
                <c:pt idx="45">
                  <c:v>43923</c:v>
                </c:pt>
                <c:pt idx="46">
                  <c:v>43924</c:v>
                </c:pt>
                <c:pt idx="47">
                  <c:v>43925</c:v>
                </c:pt>
                <c:pt idx="48">
                  <c:v>43926</c:v>
                </c:pt>
                <c:pt idx="49">
                  <c:v>43927</c:v>
                </c:pt>
                <c:pt idx="50">
                  <c:v>43928</c:v>
                </c:pt>
                <c:pt idx="51">
                  <c:v>43929</c:v>
                </c:pt>
                <c:pt idx="52">
                  <c:v>43930</c:v>
                </c:pt>
                <c:pt idx="53">
                  <c:v>43931</c:v>
                </c:pt>
                <c:pt idx="54">
                  <c:v>43932</c:v>
                </c:pt>
                <c:pt idx="55">
                  <c:v>43933</c:v>
                </c:pt>
                <c:pt idx="56">
                  <c:v>43934</c:v>
                </c:pt>
                <c:pt idx="57">
                  <c:v>43935</c:v>
                </c:pt>
                <c:pt idx="58">
                  <c:v>43936</c:v>
                </c:pt>
                <c:pt idx="59">
                  <c:v>43937</c:v>
                </c:pt>
                <c:pt idx="60">
                  <c:v>43938</c:v>
                </c:pt>
                <c:pt idx="61">
                  <c:v>43939</c:v>
                </c:pt>
                <c:pt idx="62">
                  <c:v>43940</c:v>
                </c:pt>
                <c:pt idx="63">
                  <c:v>43941</c:v>
                </c:pt>
                <c:pt idx="64">
                  <c:v>43942</c:v>
                </c:pt>
                <c:pt idx="65">
                  <c:v>43943</c:v>
                </c:pt>
              </c:numCache>
            </c:numRef>
          </c:cat>
          <c:val>
            <c:numRef>
              <c:extLst>
                <c:ext xmlns:c15="http://schemas.microsoft.com/office/drawing/2012/chart" uri="{02D57815-91ED-43cb-92C2-25804820EDAC}">
                  <c15:fullRef>
                    <c15:sqref>'timeline 1'!$N$12:$N$75</c15:sqref>
                  </c15:fullRef>
                </c:ext>
              </c:extLst>
              <c:f>'timeline 1'!$N$24:$N$75</c:f>
              <c:numCache>
                <c:formatCode>General</c:formatCode>
                <c:ptCount val="52"/>
                <c:pt idx="0" formatCode="#,##0">
                  <c:v>47</c:v>
                </c:pt>
                <c:pt idx="1">
                  <c:v>40</c:v>
                </c:pt>
                <c:pt idx="2">
                  <c:v>41</c:v>
                </c:pt>
                <c:pt idx="3">
                  <c:v>41</c:v>
                </c:pt>
                <c:pt idx="4">
                  <c:v>32</c:v>
                </c:pt>
                <c:pt idx="5">
                  <c:v>45</c:v>
                </c:pt>
                <c:pt idx="6">
                  <c:v>72</c:v>
                </c:pt>
                <c:pt idx="7">
                  <c:v>76</c:v>
                </c:pt>
                <c:pt idx="8">
                  <c:v>138</c:v>
                </c:pt>
                <c:pt idx="9">
                  <c:v>169</c:v>
                </c:pt>
                <c:pt idx="10">
                  <c:v>184</c:v>
                </c:pt>
                <c:pt idx="11">
                  <c:v>220</c:v>
                </c:pt>
                <c:pt idx="12">
                  <c:v>222</c:v>
                </c:pt>
                <c:pt idx="13">
                  <c:v>234</c:v>
                </c:pt>
                <c:pt idx="14">
                  <c:v>271</c:v>
                </c:pt>
                <c:pt idx="15">
                  <c:v>374</c:v>
                </c:pt>
                <c:pt idx="16">
                  <c:v>461</c:v>
                </c:pt>
                <c:pt idx="17">
                  <c:v>515</c:v>
                </c:pt>
                <c:pt idx="18">
                  <c:v>700</c:v>
                </c:pt>
                <c:pt idx="19">
                  <c:v>668</c:v>
                </c:pt>
                <c:pt idx="20">
                  <c:v>542</c:v>
                </c:pt>
                <c:pt idx="21">
                  <c:v>622</c:v>
                </c:pt>
                <c:pt idx="22">
                  <c:v>1128</c:v>
                </c:pt>
                <c:pt idx="23">
                  <c:v>1052</c:v>
                </c:pt>
                <c:pt idx="24">
                  <c:v>1056</c:v>
                </c:pt>
                <c:pt idx="25">
                  <c:v>1193</c:v>
                </c:pt>
                <c:pt idx="26">
                  <c:v>992</c:v>
                </c:pt>
                <c:pt idx="27">
                  <c:v>748</c:v>
                </c:pt>
                <c:pt idx="28">
                  <c:v>807</c:v>
                </c:pt>
                <c:pt idx="29">
                  <c:v>1131</c:v>
                </c:pt>
                <c:pt idx="30">
                  <c:v>1042</c:v>
                </c:pt>
                <c:pt idx="31">
                  <c:v>1032</c:v>
                </c:pt>
                <c:pt idx="32">
                  <c:v>1227</c:v>
                </c:pt>
                <c:pt idx="33">
                  <c:v>1098</c:v>
                </c:pt>
                <c:pt idx="34">
                  <c:v>854</c:v>
                </c:pt>
                <c:pt idx="35">
                  <c:v>774</c:v>
                </c:pt>
                <c:pt idx="36">
                  <c:v>1089</c:v>
                </c:pt>
                <c:pt idx="37">
                  <c:v>1344</c:v>
                </c:pt>
                <c:pt idx="38">
                  <c:v>1315</c:v>
                </c:pt>
                <c:pt idx="39">
                  <c:v>1389</c:v>
                </c:pt>
                <c:pt idx="40">
                  <c:v>1043</c:v>
                </c:pt>
                <c:pt idx="41">
                  <c:v>820</c:v>
                </c:pt>
                <c:pt idx="42">
                  <c:v>759</c:v>
                </c:pt>
                <c:pt idx="43">
                  <c:v>804</c:v>
                </c:pt>
                <c:pt idx="44">
                  <c:v>1098</c:v>
                </c:pt>
                <c:pt idx="45">
                  <c:v>1158</c:v>
                </c:pt>
                <c:pt idx="46">
                  <c:v>1262</c:v>
                </c:pt>
                <c:pt idx="47">
                  <c:v>982</c:v>
                </c:pt>
                <c:pt idx="48">
                  <c:v>611</c:v>
                </c:pt>
                <c:pt idx="49">
                  <c:v>576</c:v>
                </c:pt>
                <c:pt idx="50">
                  <c:v>602</c:v>
                </c:pt>
                <c:pt idx="51">
                  <c:v>110</c:v>
                </c:pt>
              </c:numCache>
            </c:numRef>
          </c:val>
          <c:extLst>
            <c:ext xmlns:c16="http://schemas.microsoft.com/office/drawing/2014/chart" uri="{C3380CC4-5D6E-409C-BE32-E72D297353CC}">
              <c16:uniqueId val="{00000000-496C-4CA7-ABC6-64E3C2CC9755}"/>
            </c:ext>
          </c:extLst>
        </c:ser>
        <c:ser>
          <c:idx val="0"/>
          <c:order val="1"/>
          <c:tx>
            <c:strRef>
              <c:f>'timeline 1'!$O$11</c:f>
              <c:strCache>
                <c:ptCount val="1"/>
                <c:pt idx="0">
                  <c:v>Date of diagnosis , new cases</c:v>
                </c:pt>
              </c:strCache>
            </c:strRef>
          </c:tx>
          <c:spPr>
            <a:solidFill>
              <a:schemeClr val="accent1"/>
            </a:solidFill>
            <a:ln>
              <a:noFill/>
            </a:ln>
            <a:effectLst/>
          </c:spPr>
          <c:invertIfNegative val="0"/>
          <c:cat>
            <c:numRef>
              <c:extLst>
                <c:ext xmlns:c15="http://schemas.microsoft.com/office/drawing/2012/chart" uri="{02D57815-91ED-43cb-92C2-25804820EDAC}">
                  <c15:fullRef>
                    <c15:sqref>'timeline 1'!$S$12:$S$89</c15:sqref>
                  </c15:fullRef>
                </c:ext>
              </c:extLst>
              <c:f>'timeline 1'!$S$24:$S$89</c:f>
              <c:numCache>
                <c:formatCode>m/d/yyyy</c:formatCode>
                <c:ptCount val="66"/>
                <c:pt idx="0">
                  <c:v>43878</c:v>
                </c:pt>
                <c:pt idx="1">
                  <c:v>43879</c:v>
                </c:pt>
                <c:pt idx="2">
                  <c:v>43880</c:v>
                </c:pt>
                <c:pt idx="3">
                  <c:v>43881</c:v>
                </c:pt>
                <c:pt idx="4">
                  <c:v>43882</c:v>
                </c:pt>
                <c:pt idx="5">
                  <c:v>43883</c:v>
                </c:pt>
                <c:pt idx="6">
                  <c:v>43884</c:v>
                </c:pt>
                <c:pt idx="7">
                  <c:v>43885</c:v>
                </c:pt>
                <c:pt idx="8">
                  <c:v>43886</c:v>
                </c:pt>
                <c:pt idx="9">
                  <c:v>43887</c:v>
                </c:pt>
                <c:pt idx="10">
                  <c:v>43888</c:v>
                </c:pt>
                <c:pt idx="11">
                  <c:v>43889</c:v>
                </c:pt>
                <c:pt idx="12">
                  <c:v>43890</c:v>
                </c:pt>
                <c:pt idx="13">
                  <c:v>43891</c:v>
                </c:pt>
                <c:pt idx="14">
                  <c:v>43892</c:v>
                </c:pt>
                <c:pt idx="15">
                  <c:v>43893</c:v>
                </c:pt>
                <c:pt idx="16">
                  <c:v>43894</c:v>
                </c:pt>
                <c:pt idx="17">
                  <c:v>43895</c:v>
                </c:pt>
                <c:pt idx="18">
                  <c:v>43896</c:v>
                </c:pt>
                <c:pt idx="19">
                  <c:v>43897</c:v>
                </c:pt>
                <c:pt idx="20">
                  <c:v>43898</c:v>
                </c:pt>
                <c:pt idx="21">
                  <c:v>43899</c:v>
                </c:pt>
                <c:pt idx="22">
                  <c:v>43900</c:v>
                </c:pt>
                <c:pt idx="23">
                  <c:v>43901</c:v>
                </c:pt>
                <c:pt idx="24">
                  <c:v>43902</c:v>
                </c:pt>
                <c:pt idx="25">
                  <c:v>43903</c:v>
                </c:pt>
                <c:pt idx="26">
                  <c:v>43904</c:v>
                </c:pt>
                <c:pt idx="27">
                  <c:v>43905</c:v>
                </c:pt>
                <c:pt idx="28">
                  <c:v>43906</c:v>
                </c:pt>
                <c:pt idx="29">
                  <c:v>43907</c:v>
                </c:pt>
                <c:pt idx="30">
                  <c:v>43908</c:v>
                </c:pt>
                <c:pt idx="31">
                  <c:v>43909</c:v>
                </c:pt>
                <c:pt idx="32">
                  <c:v>43910</c:v>
                </c:pt>
                <c:pt idx="33">
                  <c:v>43911</c:v>
                </c:pt>
                <c:pt idx="34">
                  <c:v>43912</c:v>
                </c:pt>
                <c:pt idx="35">
                  <c:v>43913</c:v>
                </c:pt>
                <c:pt idx="36">
                  <c:v>43914</c:v>
                </c:pt>
                <c:pt idx="37">
                  <c:v>43915</c:v>
                </c:pt>
                <c:pt idx="38">
                  <c:v>43916</c:v>
                </c:pt>
                <c:pt idx="39">
                  <c:v>43917</c:v>
                </c:pt>
                <c:pt idx="40">
                  <c:v>43918</c:v>
                </c:pt>
                <c:pt idx="41">
                  <c:v>43919</c:v>
                </c:pt>
                <c:pt idx="42">
                  <c:v>43920</c:v>
                </c:pt>
                <c:pt idx="43">
                  <c:v>43921</c:v>
                </c:pt>
                <c:pt idx="44">
                  <c:v>43922</c:v>
                </c:pt>
                <c:pt idx="45">
                  <c:v>43923</c:v>
                </c:pt>
                <c:pt idx="46">
                  <c:v>43924</c:v>
                </c:pt>
                <c:pt idx="47">
                  <c:v>43925</c:v>
                </c:pt>
                <c:pt idx="48">
                  <c:v>43926</c:v>
                </c:pt>
                <c:pt idx="49">
                  <c:v>43927</c:v>
                </c:pt>
                <c:pt idx="50">
                  <c:v>43928</c:v>
                </c:pt>
                <c:pt idx="51">
                  <c:v>43929</c:v>
                </c:pt>
                <c:pt idx="52">
                  <c:v>43930</c:v>
                </c:pt>
                <c:pt idx="53">
                  <c:v>43931</c:v>
                </c:pt>
                <c:pt idx="54">
                  <c:v>43932</c:v>
                </c:pt>
                <c:pt idx="55">
                  <c:v>43933</c:v>
                </c:pt>
                <c:pt idx="56">
                  <c:v>43934</c:v>
                </c:pt>
                <c:pt idx="57">
                  <c:v>43935</c:v>
                </c:pt>
                <c:pt idx="58">
                  <c:v>43936</c:v>
                </c:pt>
                <c:pt idx="59">
                  <c:v>43937</c:v>
                </c:pt>
                <c:pt idx="60">
                  <c:v>43938</c:v>
                </c:pt>
                <c:pt idx="61">
                  <c:v>43939</c:v>
                </c:pt>
                <c:pt idx="62">
                  <c:v>43940</c:v>
                </c:pt>
                <c:pt idx="63">
                  <c:v>43941</c:v>
                </c:pt>
                <c:pt idx="64">
                  <c:v>43942</c:v>
                </c:pt>
                <c:pt idx="65">
                  <c:v>43943</c:v>
                </c:pt>
              </c:numCache>
            </c:numRef>
          </c:cat>
          <c:val>
            <c:numRef>
              <c:extLst>
                <c:ext xmlns:c15="http://schemas.microsoft.com/office/drawing/2012/chart" uri="{02D57815-91ED-43cb-92C2-25804820EDAC}">
                  <c15:fullRef>
                    <c15:sqref>'timeline 1'!$Q$12:$Q$89</c15:sqref>
                  </c15:fullRef>
                </c:ext>
              </c:extLst>
              <c:f>'timeline 1'!$Q$24:$Q$89</c:f>
              <c:numCache>
                <c:formatCode>General</c:formatCode>
                <c:ptCount val="66"/>
                <c:pt idx="10" formatCode="#,##0">
                  <c:v>3</c:v>
                </c:pt>
                <c:pt idx="11" formatCode="#,##0">
                  <c:v>4</c:v>
                </c:pt>
                <c:pt idx="12" formatCode="#,##0">
                  <c:v>12</c:v>
                </c:pt>
                <c:pt idx="13" formatCode="#,##0">
                  <c:v>13</c:v>
                </c:pt>
                <c:pt idx="14" formatCode="#,##0">
                  <c:v>47</c:v>
                </c:pt>
                <c:pt idx="15" formatCode="#,##0">
                  <c:v>40</c:v>
                </c:pt>
                <c:pt idx="16" formatCode="#,##0">
                  <c:v>41</c:v>
                </c:pt>
                <c:pt idx="17" formatCode="#,##0">
                  <c:v>41</c:v>
                </c:pt>
                <c:pt idx="18" formatCode="#,##0">
                  <c:v>32</c:v>
                </c:pt>
                <c:pt idx="19" formatCode="#,##0">
                  <c:v>45</c:v>
                </c:pt>
                <c:pt idx="20" formatCode="#,##0">
                  <c:v>72</c:v>
                </c:pt>
                <c:pt idx="21" formatCode="#,##0">
                  <c:v>76</c:v>
                </c:pt>
                <c:pt idx="22" formatCode="#,##0">
                  <c:v>138</c:v>
                </c:pt>
                <c:pt idx="23" formatCode="#,##0">
                  <c:v>169</c:v>
                </c:pt>
                <c:pt idx="24" formatCode="#,##0">
                  <c:v>184</c:v>
                </c:pt>
                <c:pt idx="25" formatCode="#,##0">
                  <c:v>220</c:v>
                </c:pt>
                <c:pt idx="26" formatCode="#,##0">
                  <c:v>222</c:v>
                </c:pt>
                <c:pt idx="27" formatCode="#,##0">
                  <c:v>234</c:v>
                </c:pt>
                <c:pt idx="28" formatCode="#,##0">
                  <c:v>271</c:v>
                </c:pt>
                <c:pt idx="29" formatCode="#,##0">
                  <c:v>374</c:v>
                </c:pt>
                <c:pt idx="30" formatCode="#,##0">
                  <c:v>461</c:v>
                </c:pt>
                <c:pt idx="31" formatCode="#,##0">
                  <c:v>515</c:v>
                </c:pt>
                <c:pt idx="32" formatCode="#,##0">
                  <c:v>700</c:v>
                </c:pt>
                <c:pt idx="33" formatCode="#,##0">
                  <c:v>668</c:v>
                </c:pt>
                <c:pt idx="34" formatCode="#,##0">
                  <c:v>542</c:v>
                </c:pt>
                <c:pt idx="35" formatCode="#,##0">
                  <c:v>622</c:v>
                </c:pt>
                <c:pt idx="36" formatCode="#,##0">
                  <c:v>1128</c:v>
                </c:pt>
                <c:pt idx="37" formatCode="#,##0">
                  <c:v>1052</c:v>
                </c:pt>
                <c:pt idx="38" formatCode="#,##0">
                  <c:v>1056</c:v>
                </c:pt>
                <c:pt idx="39" formatCode="#,##0">
                  <c:v>1193</c:v>
                </c:pt>
                <c:pt idx="40" formatCode="#,##0">
                  <c:v>992</c:v>
                </c:pt>
                <c:pt idx="41" formatCode="0">
                  <c:v>748</c:v>
                </c:pt>
                <c:pt idx="42" formatCode="0">
                  <c:v>807</c:v>
                </c:pt>
                <c:pt idx="43" formatCode="0">
                  <c:v>1131</c:v>
                </c:pt>
                <c:pt idx="44" formatCode="0">
                  <c:v>1042</c:v>
                </c:pt>
                <c:pt idx="45" formatCode="0">
                  <c:v>1032</c:v>
                </c:pt>
                <c:pt idx="46" formatCode="0">
                  <c:v>1227</c:v>
                </c:pt>
                <c:pt idx="47" formatCode="0">
                  <c:v>1098</c:v>
                </c:pt>
                <c:pt idx="48" formatCode="0">
                  <c:v>854</c:v>
                </c:pt>
                <c:pt idx="49" formatCode="#,##0">
                  <c:v>774</c:v>
                </c:pt>
                <c:pt idx="50" formatCode="0">
                  <c:v>1089</c:v>
                </c:pt>
                <c:pt idx="51" formatCode="0">
                  <c:v>1344</c:v>
                </c:pt>
                <c:pt idx="52" formatCode="0">
                  <c:v>1315</c:v>
                </c:pt>
                <c:pt idx="53" formatCode="0">
                  <c:v>1389</c:v>
                </c:pt>
                <c:pt idx="54" formatCode="0">
                  <c:v>1043</c:v>
                </c:pt>
                <c:pt idx="55" formatCode="0">
                  <c:v>820</c:v>
                </c:pt>
                <c:pt idx="56" formatCode="0">
                  <c:v>759</c:v>
                </c:pt>
                <c:pt idx="57" formatCode="0">
                  <c:v>804</c:v>
                </c:pt>
                <c:pt idx="58" formatCode="0">
                  <c:v>1098</c:v>
                </c:pt>
                <c:pt idx="59" formatCode="0">
                  <c:v>1158</c:v>
                </c:pt>
                <c:pt idx="60" formatCode="0">
                  <c:v>1262</c:v>
                </c:pt>
                <c:pt idx="61" formatCode="0">
                  <c:v>982</c:v>
                </c:pt>
                <c:pt idx="62" formatCode="0">
                  <c:v>611</c:v>
                </c:pt>
                <c:pt idx="63" formatCode="0">
                  <c:v>576</c:v>
                </c:pt>
                <c:pt idx="64" formatCode="0">
                  <c:v>602</c:v>
                </c:pt>
                <c:pt idx="65" formatCode="0">
                  <c:v>110</c:v>
                </c:pt>
              </c:numCache>
            </c:numRef>
          </c:val>
          <c:extLst>
            <c:ext xmlns:c16="http://schemas.microsoft.com/office/drawing/2014/chart" uri="{C3380CC4-5D6E-409C-BE32-E72D297353CC}">
              <c16:uniqueId val="{00000001-496C-4CA7-ABC6-64E3C2CC9755}"/>
            </c:ext>
          </c:extLst>
        </c:ser>
        <c:dLbls>
          <c:showLegendKey val="0"/>
          <c:showVal val="0"/>
          <c:showCatName val="0"/>
          <c:showSerName val="0"/>
          <c:showPercent val="0"/>
          <c:showBubbleSize val="0"/>
        </c:dLbls>
        <c:gapWidth val="50"/>
        <c:axId val="778517976"/>
        <c:axId val="778510760"/>
        <c:extLst>
          <c:ext xmlns:c15="http://schemas.microsoft.com/office/drawing/2012/chart" uri="{02D57815-91ED-43cb-92C2-25804820EDAC}">
            <c15:filteredBarSeries>
              <c15:ser>
                <c:idx val="3"/>
                <c:order val="2"/>
                <c:tx>
                  <c:strRef>
                    <c:extLst>
                      <c:ext uri="{02D57815-91ED-43cb-92C2-25804820EDAC}">
                        <c15:formulaRef>
                          <c15:sqref>'timeline 1'!$L$11</c15:sqref>
                        </c15:formulaRef>
                      </c:ext>
                    </c:extLst>
                    <c:strCache>
                      <c:ptCount val="1"/>
                      <c:pt idx="0">
                        <c:v>New Deceased</c:v>
                      </c:pt>
                    </c:strCache>
                  </c:strRef>
                </c:tx>
                <c:spPr>
                  <a:solidFill>
                    <a:srgbClr val="FF0000"/>
                  </a:solidFill>
                  <a:ln>
                    <a:solidFill>
                      <a:srgbClr val="FF0000"/>
                    </a:solidFill>
                  </a:ln>
                  <a:effectLst/>
                </c:spPr>
                <c:invertIfNegative val="0"/>
                <c:cat>
                  <c:numRef>
                    <c:extLst>
                      <c:ext uri="{02D57815-91ED-43cb-92C2-25804820EDAC}">
                        <c15:fullRef>
                          <c15:sqref>'timeline 1'!$S$12:$S$89</c15:sqref>
                        </c15:fullRef>
                        <c15:formulaRef>
                          <c15:sqref>'timeline 1'!$S$24:$S$89</c15:sqref>
                        </c15:formulaRef>
                      </c:ext>
                    </c:extLst>
                    <c:numCache>
                      <c:formatCode>m/d/yyyy</c:formatCode>
                      <c:ptCount val="66"/>
                      <c:pt idx="0">
                        <c:v>43878</c:v>
                      </c:pt>
                      <c:pt idx="1">
                        <c:v>43879</c:v>
                      </c:pt>
                      <c:pt idx="2">
                        <c:v>43880</c:v>
                      </c:pt>
                      <c:pt idx="3">
                        <c:v>43881</c:v>
                      </c:pt>
                      <c:pt idx="4">
                        <c:v>43882</c:v>
                      </c:pt>
                      <c:pt idx="5">
                        <c:v>43883</c:v>
                      </c:pt>
                      <c:pt idx="6">
                        <c:v>43884</c:v>
                      </c:pt>
                      <c:pt idx="7">
                        <c:v>43885</c:v>
                      </c:pt>
                      <c:pt idx="8">
                        <c:v>43886</c:v>
                      </c:pt>
                      <c:pt idx="9">
                        <c:v>43887</c:v>
                      </c:pt>
                      <c:pt idx="10">
                        <c:v>43888</c:v>
                      </c:pt>
                      <c:pt idx="11">
                        <c:v>43889</c:v>
                      </c:pt>
                      <c:pt idx="12">
                        <c:v>43890</c:v>
                      </c:pt>
                      <c:pt idx="13">
                        <c:v>43891</c:v>
                      </c:pt>
                      <c:pt idx="14">
                        <c:v>43892</c:v>
                      </c:pt>
                      <c:pt idx="15">
                        <c:v>43893</c:v>
                      </c:pt>
                      <c:pt idx="16">
                        <c:v>43894</c:v>
                      </c:pt>
                      <c:pt idx="17">
                        <c:v>43895</c:v>
                      </c:pt>
                      <c:pt idx="18">
                        <c:v>43896</c:v>
                      </c:pt>
                      <c:pt idx="19">
                        <c:v>43897</c:v>
                      </c:pt>
                      <c:pt idx="20">
                        <c:v>43898</c:v>
                      </c:pt>
                      <c:pt idx="21">
                        <c:v>43899</c:v>
                      </c:pt>
                      <c:pt idx="22">
                        <c:v>43900</c:v>
                      </c:pt>
                      <c:pt idx="23">
                        <c:v>43901</c:v>
                      </c:pt>
                      <c:pt idx="24">
                        <c:v>43902</c:v>
                      </c:pt>
                      <c:pt idx="25">
                        <c:v>43903</c:v>
                      </c:pt>
                      <c:pt idx="26">
                        <c:v>43904</c:v>
                      </c:pt>
                      <c:pt idx="27">
                        <c:v>43905</c:v>
                      </c:pt>
                      <c:pt idx="28">
                        <c:v>43906</c:v>
                      </c:pt>
                      <c:pt idx="29">
                        <c:v>43907</c:v>
                      </c:pt>
                      <c:pt idx="30">
                        <c:v>43908</c:v>
                      </c:pt>
                      <c:pt idx="31">
                        <c:v>43909</c:v>
                      </c:pt>
                      <c:pt idx="32">
                        <c:v>43910</c:v>
                      </c:pt>
                      <c:pt idx="33">
                        <c:v>43911</c:v>
                      </c:pt>
                      <c:pt idx="34">
                        <c:v>43912</c:v>
                      </c:pt>
                      <c:pt idx="35">
                        <c:v>43913</c:v>
                      </c:pt>
                      <c:pt idx="36">
                        <c:v>43914</c:v>
                      </c:pt>
                      <c:pt idx="37">
                        <c:v>43915</c:v>
                      </c:pt>
                      <c:pt idx="38">
                        <c:v>43916</c:v>
                      </c:pt>
                      <c:pt idx="39">
                        <c:v>43917</c:v>
                      </c:pt>
                      <c:pt idx="40">
                        <c:v>43918</c:v>
                      </c:pt>
                      <c:pt idx="41">
                        <c:v>43919</c:v>
                      </c:pt>
                      <c:pt idx="42">
                        <c:v>43920</c:v>
                      </c:pt>
                      <c:pt idx="43">
                        <c:v>43921</c:v>
                      </c:pt>
                      <c:pt idx="44">
                        <c:v>43922</c:v>
                      </c:pt>
                      <c:pt idx="45">
                        <c:v>43923</c:v>
                      </c:pt>
                      <c:pt idx="46">
                        <c:v>43924</c:v>
                      </c:pt>
                      <c:pt idx="47">
                        <c:v>43925</c:v>
                      </c:pt>
                      <c:pt idx="48">
                        <c:v>43926</c:v>
                      </c:pt>
                      <c:pt idx="49">
                        <c:v>43927</c:v>
                      </c:pt>
                      <c:pt idx="50">
                        <c:v>43928</c:v>
                      </c:pt>
                      <c:pt idx="51">
                        <c:v>43929</c:v>
                      </c:pt>
                      <c:pt idx="52">
                        <c:v>43930</c:v>
                      </c:pt>
                      <c:pt idx="53">
                        <c:v>43931</c:v>
                      </c:pt>
                      <c:pt idx="54">
                        <c:v>43932</c:v>
                      </c:pt>
                      <c:pt idx="55">
                        <c:v>43933</c:v>
                      </c:pt>
                      <c:pt idx="56">
                        <c:v>43934</c:v>
                      </c:pt>
                      <c:pt idx="57">
                        <c:v>43935</c:v>
                      </c:pt>
                      <c:pt idx="58">
                        <c:v>43936</c:v>
                      </c:pt>
                      <c:pt idx="59">
                        <c:v>43937</c:v>
                      </c:pt>
                      <c:pt idx="60">
                        <c:v>43938</c:v>
                      </c:pt>
                      <c:pt idx="61">
                        <c:v>43939</c:v>
                      </c:pt>
                      <c:pt idx="62">
                        <c:v>43940</c:v>
                      </c:pt>
                      <c:pt idx="63">
                        <c:v>43941</c:v>
                      </c:pt>
                      <c:pt idx="64">
                        <c:v>43942</c:v>
                      </c:pt>
                      <c:pt idx="65">
                        <c:v>43943</c:v>
                      </c:pt>
                    </c:numCache>
                  </c:numRef>
                </c:cat>
                <c:val>
                  <c:numRef>
                    <c:extLst>
                      <c:ext uri="{02D57815-91ED-43cb-92C2-25804820EDAC}">
                        <c15:fullRef>
                          <c15:sqref>'timeline 1'!$L$12:$L$66</c15:sqref>
                        </c15:fullRef>
                        <c15:formulaRef>
                          <c15:sqref>'timeline 1'!$L$24:$L$66</c15:sqref>
                        </c15:formulaRef>
                      </c:ext>
                    </c:extLst>
                    <c:numCache>
                      <c:formatCode>General</c:formatCode>
                      <c:ptCount val="43"/>
                      <c:pt idx="18" formatCode="#,##0">
                        <c:v>1</c:v>
                      </c:pt>
                      <c:pt idx="19" formatCode="#,##0">
                        <c:v>0</c:v>
                      </c:pt>
                      <c:pt idx="20" formatCode="#,##0">
                        <c:v>2</c:v>
                      </c:pt>
                      <c:pt idx="21" formatCode="#,##0">
                        <c:v>0</c:v>
                      </c:pt>
                      <c:pt idx="22" formatCode="#,##0">
                        <c:v>1</c:v>
                      </c:pt>
                      <c:pt idx="23" formatCode="#,##0">
                        <c:v>1</c:v>
                      </c:pt>
                      <c:pt idx="24" formatCode="#,##0">
                        <c:v>0</c:v>
                      </c:pt>
                      <c:pt idx="25" formatCode="#,##0">
                        <c:v>5</c:v>
                      </c:pt>
                      <c:pt idx="26" formatCode="#,##0">
                        <c:v>2</c:v>
                      </c:pt>
                      <c:pt idx="27" formatCode="#,##0">
                        <c:v>8</c:v>
                      </c:pt>
                      <c:pt idx="28" formatCode="#,##0">
                        <c:v>4</c:v>
                      </c:pt>
                      <c:pt idx="29" formatCode="#,##0">
                        <c:v>19</c:v>
                      </c:pt>
                      <c:pt idx="30" formatCode="#,##0">
                        <c:v>15</c:v>
                      </c:pt>
                      <c:pt idx="31" formatCode="#,##0">
                        <c:v>18</c:v>
                      </c:pt>
                      <c:pt idx="32" formatCode="#,##0">
                        <c:v>30</c:v>
                      </c:pt>
                      <c:pt idx="33" formatCode="#,##0">
                        <c:v>30</c:v>
                      </c:pt>
                      <c:pt idx="34" formatCode="#,##0">
                        <c:v>43</c:v>
                      </c:pt>
                      <c:pt idx="35" formatCode="#,##0">
                        <c:v>34</c:v>
                      </c:pt>
                      <c:pt idx="36" formatCode="#,##0">
                        <c:v>63</c:v>
                      </c:pt>
                      <c:pt idx="37" formatCode="#,##0">
                        <c:v>80</c:v>
                      </c:pt>
                      <c:pt idx="38" formatCode="#,##0">
                        <c:v>78</c:v>
                      </c:pt>
                      <c:pt idx="39" formatCode="#,##0">
                        <c:v>112</c:v>
                      </c:pt>
                      <c:pt idx="40" formatCode="#,##0">
                        <c:v>93</c:v>
                      </c:pt>
                      <c:pt idx="41" formatCode="0">
                        <c:v>132</c:v>
                      </c:pt>
                      <c:pt idx="42" formatCode="0">
                        <c:v>93</c:v>
                      </c:pt>
                    </c:numCache>
                  </c:numRef>
                </c:val>
                <c:extLst>
                  <c:ext xmlns:c16="http://schemas.microsoft.com/office/drawing/2014/chart" uri="{C3380CC4-5D6E-409C-BE32-E72D297353CC}">
                    <c16:uniqueId val="{00000002-496C-4CA7-ABC6-64E3C2CC9755}"/>
                  </c:ext>
                </c:extLst>
              </c15:ser>
            </c15:filteredBarSeries>
            <c15:filteredBarSeries>
              <c15:ser>
                <c:idx val="4"/>
                <c:order val="3"/>
                <c:tx>
                  <c:strRef>
                    <c:extLst xmlns:c15="http://schemas.microsoft.com/office/drawing/2012/chart">
                      <c:ext xmlns:c15="http://schemas.microsoft.com/office/drawing/2012/chart" uri="{02D57815-91ED-43cb-92C2-25804820EDAC}">
                        <c15:formulaRef>
                          <c15:sqref>'timeline 1'!$K$11</c15:sqref>
                        </c15:formulaRef>
                      </c:ext>
                    </c:extLst>
                    <c:strCache>
                      <c:ptCount val="1"/>
                      <c:pt idx="0">
                        <c:v>Deceased  T-19</c:v>
                      </c:pt>
                    </c:strCache>
                  </c:strRef>
                </c:tx>
                <c:spPr>
                  <a:solidFill>
                    <a:srgbClr val="FF0000">
                      <a:alpha val="40000"/>
                    </a:srgbClr>
                  </a:solidFill>
                  <a:ln>
                    <a:noFill/>
                  </a:ln>
                  <a:effectLst/>
                </c:spPr>
                <c:invertIfNegative val="0"/>
                <c:cat>
                  <c:numRef>
                    <c:extLst>
                      <c:ext xmlns:c15="http://schemas.microsoft.com/office/drawing/2012/chart" uri="{02D57815-91ED-43cb-92C2-25804820EDAC}">
                        <c15:fullRef>
                          <c15:sqref>'timeline 1'!$S$12:$S$89</c15:sqref>
                        </c15:fullRef>
                        <c15:formulaRef>
                          <c15:sqref>'timeline 1'!$S$24:$S$89</c15:sqref>
                        </c15:formulaRef>
                      </c:ext>
                    </c:extLst>
                    <c:numCache>
                      <c:formatCode>m/d/yyyy</c:formatCode>
                      <c:ptCount val="66"/>
                      <c:pt idx="0">
                        <c:v>43878</c:v>
                      </c:pt>
                      <c:pt idx="1">
                        <c:v>43879</c:v>
                      </c:pt>
                      <c:pt idx="2">
                        <c:v>43880</c:v>
                      </c:pt>
                      <c:pt idx="3">
                        <c:v>43881</c:v>
                      </c:pt>
                      <c:pt idx="4">
                        <c:v>43882</c:v>
                      </c:pt>
                      <c:pt idx="5">
                        <c:v>43883</c:v>
                      </c:pt>
                      <c:pt idx="6">
                        <c:v>43884</c:v>
                      </c:pt>
                      <c:pt idx="7">
                        <c:v>43885</c:v>
                      </c:pt>
                      <c:pt idx="8">
                        <c:v>43886</c:v>
                      </c:pt>
                      <c:pt idx="9">
                        <c:v>43887</c:v>
                      </c:pt>
                      <c:pt idx="10">
                        <c:v>43888</c:v>
                      </c:pt>
                      <c:pt idx="11">
                        <c:v>43889</c:v>
                      </c:pt>
                      <c:pt idx="12">
                        <c:v>43890</c:v>
                      </c:pt>
                      <c:pt idx="13">
                        <c:v>43891</c:v>
                      </c:pt>
                      <c:pt idx="14">
                        <c:v>43892</c:v>
                      </c:pt>
                      <c:pt idx="15">
                        <c:v>43893</c:v>
                      </c:pt>
                      <c:pt idx="16">
                        <c:v>43894</c:v>
                      </c:pt>
                      <c:pt idx="17">
                        <c:v>43895</c:v>
                      </c:pt>
                      <c:pt idx="18">
                        <c:v>43896</c:v>
                      </c:pt>
                      <c:pt idx="19">
                        <c:v>43897</c:v>
                      </c:pt>
                      <c:pt idx="20">
                        <c:v>43898</c:v>
                      </c:pt>
                      <c:pt idx="21">
                        <c:v>43899</c:v>
                      </c:pt>
                      <c:pt idx="22">
                        <c:v>43900</c:v>
                      </c:pt>
                      <c:pt idx="23">
                        <c:v>43901</c:v>
                      </c:pt>
                      <c:pt idx="24">
                        <c:v>43902</c:v>
                      </c:pt>
                      <c:pt idx="25">
                        <c:v>43903</c:v>
                      </c:pt>
                      <c:pt idx="26">
                        <c:v>43904</c:v>
                      </c:pt>
                      <c:pt idx="27">
                        <c:v>43905</c:v>
                      </c:pt>
                      <c:pt idx="28">
                        <c:v>43906</c:v>
                      </c:pt>
                      <c:pt idx="29">
                        <c:v>43907</c:v>
                      </c:pt>
                      <c:pt idx="30">
                        <c:v>43908</c:v>
                      </c:pt>
                      <c:pt idx="31">
                        <c:v>43909</c:v>
                      </c:pt>
                      <c:pt idx="32">
                        <c:v>43910</c:v>
                      </c:pt>
                      <c:pt idx="33">
                        <c:v>43911</c:v>
                      </c:pt>
                      <c:pt idx="34">
                        <c:v>43912</c:v>
                      </c:pt>
                      <c:pt idx="35">
                        <c:v>43913</c:v>
                      </c:pt>
                      <c:pt idx="36">
                        <c:v>43914</c:v>
                      </c:pt>
                      <c:pt idx="37">
                        <c:v>43915</c:v>
                      </c:pt>
                      <c:pt idx="38">
                        <c:v>43916</c:v>
                      </c:pt>
                      <c:pt idx="39">
                        <c:v>43917</c:v>
                      </c:pt>
                      <c:pt idx="40">
                        <c:v>43918</c:v>
                      </c:pt>
                      <c:pt idx="41">
                        <c:v>43919</c:v>
                      </c:pt>
                      <c:pt idx="42">
                        <c:v>43920</c:v>
                      </c:pt>
                      <c:pt idx="43">
                        <c:v>43921</c:v>
                      </c:pt>
                      <c:pt idx="44">
                        <c:v>43922</c:v>
                      </c:pt>
                      <c:pt idx="45">
                        <c:v>43923</c:v>
                      </c:pt>
                      <c:pt idx="46">
                        <c:v>43924</c:v>
                      </c:pt>
                      <c:pt idx="47">
                        <c:v>43925</c:v>
                      </c:pt>
                      <c:pt idx="48">
                        <c:v>43926</c:v>
                      </c:pt>
                      <c:pt idx="49">
                        <c:v>43927</c:v>
                      </c:pt>
                      <c:pt idx="50">
                        <c:v>43928</c:v>
                      </c:pt>
                      <c:pt idx="51">
                        <c:v>43929</c:v>
                      </c:pt>
                      <c:pt idx="52">
                        <c:v>43930</c:v>
                      </c:pt>
                      <c:pt idx="53">
                        <c:v>43931</c:v>
                      </c:pt>
                      <c:pt idx="54">
                        <c:v>43932</c:v>
                      </c:pt>
                      <c:pt idx="55">
                        <c:v>43933</c:v>
                      </c:pt>
                      <c:pt idx="56">
                        <c:v>43934</c:v>
                      </c:pt>
                      <c:pt idx="57">
                        <c:v>43935</c:v>
                      </c:pt>
                      <c:pt idx="58">
                        <c:v>43936</c:v>
                      </c:pt>
                      <c:pt idx="59">
                        <c:v>43937</c:v>
                      </c:pt>
                      <c:pt idx="60">
                        <c:v>43938</c:v>
                      </c:pt>
                      <c:pt idx="61">
                        <c:v>43939</c:v>
                      </c:pt>
                      <c:pt idx="62">
                        <c:v>43940</c:v>
                      </c:pt>
                      <c:pt idx="63">
                        <c:v>43941</c:v>
                      </c:pt>
                      <c:pt idx="64">
                        <c:v>43942</c:v>
                      </c:pt>
                      <c:pt idx="65">
                        <c:v>43943</c:v>
                      </c:pt>
                    </c:numCache>
                  </c:numRef>
                </c:cat>
                <c:val>
                  <c:numRef>
                    <c:extLst>
                      <c:ext xmlns:c15="http://schemas.microsoft.com/office/drawing/2012/chart" uri="{02D57815-91ED-43cb-92C2-25804820EDAC}">
                        <c15:fullRef>
                          <c15:sqref>'timeline 1'!$K$12:$K$66</c15:sqref>
                        </c15:fullRef>
                        <c15:formulaRef>
                          <c15:sqref>'timeline 1'!$K$24:$K$66</c15:sqref>
                        </c15:formulaRef>
                      </c:ext>
                    </c:extLst>
                    <c:numCache>
                      <c:formatCode>General</c:formatCode>
                      <c:ptCount val="43"/>
                      <c:pt idx="0" formatCode="#,##0">
                        <c:v>1</c:v>
                      </c:pt>
                      <c:pt idx="1" formatCode="#,##0">
                        <c:v>0</c:v>
                      </c:pt>
                      <c:pt idx="2" formatCode="#,##0">
                        <c:v>2</c:v>
                      </c:pt>
                      <c:pt idx="3" formatCode="#,##0">
                        <c:v>0</c:v>
                      </c:pt>
                      <c:pt idx="4" formatCode="#,##0">
                        <c:v>1</c:v>
                      </c:pt>
                      <c:pt idx="5" formatCode="#,##0">
                        <c:v>1</c:v>
                      </c:pt>
                      <c:pt idx="6" formatCode="#,##0">
                        <c:v>0</c:v>
                      </c:pt>
                      <c:pt idx="7" formatCode="#,##0">
                        <c:v>5</c:v>
                      </c:pt>
                      <c:pt idx="8" formatCode="#,##0">
                        <c:v>2</c:v>
                      </c:pt>
                      <c:pt idx="9" formatCode="#,##0">
                        <c:v>8</c:v>
                      </c:pt>
                      <c:pt idx="10" formatCode="#,##0">
                        <c:v>4</c:v>
                      </c:pt>
                      <c:pt idx="11" formatCode="#,##0">
                        <c:v>19</c:v>
                      </c:pt>
                      <c:pt idx="12" formatCode="#,##0">
                        <c:v>15</c:v>
                      </c:pt>
                      <c:pt idx="13" formatCode="#,##0">
                        <c:v>18</c:v>
                      </c:pt>
                      <c:pt idx="14" formatCode="#,##0">
                        <c:v>30</c:v>
                      </c:pt>
                      <c:pt idx="15" formatCode="#,##0">
                        <c:v>30</c:v>
                      </c:pt>
                      <c:pt idx="16" formatCode="#,##0">
                        <c:v>43</c:v>
                      </c:pt>
                      <c:pt idx="17" formatCode="#,##0">
                        <c:v>34</c:v>
                      </c:pt>
                      <c:pt idx="18" formatCode="#,##0">
                        <c:v>63</c:v>
                      </c:pt>
                      <c:pt idx="19" formatCode="#,##0">
                        <c:v>80</c:v>
                      </c:pt>
                      <c:pt idx="20" formatCode="#,##0">
                        <c:v>78</c:v>
                      </c:pt>
                      <c:pt idx="21" formatCode="#,##0">
                        <c:v>112</c:v>
                      </c:pt>
                      <c:pt idx="22" formatCode="#,##0">
                        <c:v>93</c:v>
                      </c:pt>
                      <c:pt idx="23" formatCode="#,##0">
                        <c:v>132</c:v>
                      </c:pt>
                      <c:pt idx="24" formatCode="#,##0">
                        <c:v>93</c:v>
                      </c:pt>
                    </c:numCache>
                  </c:numRef>
                </c:val>
                <c:extLst xmlns:c15="http://schemas.microsoft.com/office/drawing/2012/chart">
                  <c:ext xmlns:c16="http://schemas.microsoft.com/office/drawing/2014/chart" uri="{C3380CC4-5D6E-409C-BE32-E72D297353CC}">
                    <c16:uniqueId val="{00000003-496C-4CA7-ABC6-64E3C2CC9755}"/>
                  </c:ext>
                </c:extLst>
              </c15:ser>
            </c15:filteredBarSeries>
          </c:ext>
        </c:extLst>
      </c:barChart>
      <c:dateAx>
        <c:axId val="778517976"/>
        <c:scaling>
          <c:orientation val="minMax"/>
        </c:scaling>
        <c:delete val="0"/>
        <c:axPos val="b"/>
        <c:numFmt formatCode="[$-413]d/mmm;@"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778510760"/>
        <c:crosses val="autoZero"/>
        <c:auto val="1"/>
        <c:lblOffset val="100"/>
        <c:baseTimeUnit val="days"/>
      </c:dateAx>
      <c:valAx>
        <c:axId val="778510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778517976"/>
        <c:crosses val="autoZero"/>
        <c:crossBetween val="between"/>
      </c:valAx>
      <c:spPr>
        <a:noFill/>
        <a:ln>
          <a:noFill/>
        </a:ln>
        <a:effectLst/>
      </c:spPr>
    </c:plotArea>
    <c:legend>
      <c:legendPos val="t"/>
      <c:layout>
        <c:manualLayout>
          <c:xMode val="edge"/>
          <c:yMode val="edge"/>
          <c:x val="0.16845057189542484"/>
          <c:y val="0.10046911764705885"/>
          <c:w val="0.82288635620915029"/>
          <c:h val="5.7596568627450981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nl-NL" sz="2000" b="1"/>
              <a:t>Netherlands</a:t>
            </a:r>
            <a:r>
              <a:rPr lang="nl-NL" sz="2000" b="1" baseline="0"/>
              <a:t> Timeline - The "Grain of Salt graph".</a:t>
            </a:r>
            <a:endParaRPr lang="nl-NL" sz="2000" b="1"/>
          </a:p>
        </c:rich>
      </c:tx>
      <c:layout>
        <c:manualLayout>
          <c:xMode val="edge"/>
          <c:yMode val="edge"/>
          <c:x val="0.39184763071895423"/>
          <c:y val="4.5653594771241833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6.6094934640522879E-2"/>
          <c:y val="0.10042285783627081"/>
          <c:w val="0.92229959150326801"/>
          <c:h val="0.75272673998263318"/>
        </c:manualLayout>
      </c:layout>
      <c:barChart>
        <c:barDir val="col"/>
        <c:grouping val="clustered"/>
        <c:varyColors val="0"/>
        <c:ser>
          <c:idx val="1"/>
          <c:order val="0"/>
          <c:tx>
            <c:strRef>
              <c:f>'timeline 1'!$N$11</c:f>
              <c:strCache>
                <c:ptCount val="1"/>
                <c:pt idx="0">
                  <c:v>Estimated date of infection  (T-14)</c:v>
                </c:pt>
              </c:strCache>
            </c:strRef>
          </c:tx>
          <c:spPr>
            <a:solidFill>
              <a:schemeClr val="accent2"/>
            </a:solidFill>
            <a:ln>
              <a:noFill/>
            </a:ln>
            <a:effectLst/>
          </c:spPr>
          <c:invertIfNegative val="0"/>
          <c:cat>
            <c:numRef>
              <c:extLst>
                <c:ext xmlns:c15="http://schemas.microsoft.com/office/drawing/2012/chart" uri="{02D57815-91ED-43cb-92C2-25804820EDAC}">
                  <c15:fullRef>
                    <c15:sqref>'timeline 1'!$S$12:$S$127</c15:sqref>
                  </c15:fullRef>
                </c:ext>
              </c:extLst>
              <c:f>'timeline 1'!$S$18:$S$127</c:f>
              <c:numCache>
                <c:formatCode>m/d/yyyy</c:formatCode>
                <c:ptCount val="110"/>
                <c:pt idx="0">
                  <c:v>43872</c:v>
                </c:pt>
                <c:pt idx="1">
                  <c:v>43873</c:v>
                </c:pt>
                <c:pt idx="2">
                  <c:v>43874</c:v>
                </c:pt>
                <c:pt idx="3">
                  <c:v>43875</c:v>
                </c:pt>
                <c:pt idx="4">
                  <c:v>43876</c:v>
                </c:pt>
                <c:pt idx="5">
                  <c:v>43877</c:v>
                </c:pt>
                <c:pt idx="6">
                  <c:v>43878</c:v>
                </c:pt>
                <c:pt idx="7">
                  <c:v>43879</c:v>
                </c:pt>
                <c:pt idx="8">
                  <c:v>43880</c:v>
                </c:pt>
                <c:pt idx="9">
                  <c:v>43881</c:v>
                </c:pt>
                <c:pt idx="10">
                  <c:v>43882</c:v>
                </c:pt>
                <c:pt idx="11">
                  <c:v>43883</c:v>
                </c:pt>
                <c:pt idx="12">
                  <c:v>43884</c:v>
                </c:pt>
                <c:pt idx="13">
                  <c:v>43885</c:v>
                </c:pt>
                <c:pt idx="14">
                  <c:v>43886</c:v>
                </c:pt>
                <c:pt idx="15">
                  <c:v>43887</c:v>
                </c:pt>
                <c:pt idx="16">
                  <c:v>43888</c:v>
                </c:pt>
                <c:pt idx="17">
                  <c:v>43889</c:v>
                </c:pt>
                <c:pt idx="18">
                  <c:v>43890</c:v>
                </c:pt>
                <c:pt idx="19">
                  <c:v>43891</c:v>
                </c:pt>
                <c:pt idx="20">
                  <c:v>43892</c:v>
                </c:pt>
                <c:pt idx="21">
                  <c:v>43893</c:v>
                </c:pt>
                <c:pt idx="22">
                  <c:v>43894</c:v>
                </c:pt>
                <c:pt idx="23">
                  <c:v>43895</c:v>
                </c:pt>
                <c:pt idx="24">
                  <c:v>43896</c:v>
                </c:pt>
                <c:pt idx="25">
                  <c:v>43897</c:v>
                </c:pt>
                <c:pt idx="26">
                  <c:v>43898</c:v>
                </c:pt>
                <c:pt idx="27">
                  <c:v>43899</c:v>
                </c:pt>
                <c:pt idx="28">
                  <c:v>43900</c:v>
                </c:pt>
                <c:pt idx="29">
                  <c:v>43901</c:v>
                </c:pt>
                <c:pt idx="30">
                  <c:v>43902</c:v>
                </c:pt>
                <c:pt idx="31">
                  <c:v>43903</c:v>
                </c:pt>
                <c:pt idx="32">
                  <c:v>43904</c:v>
                </c:pt>
                <c:pt idx="33">
                  <c:v>43905</c:v>
                </c:pt>
                <c:pt idx="34">
                  <c:v>43906</c:v>
                </c:pt>
                <c:pt idx="35">
                  <c:v>43907</c:v>
                </c:pt>
                <c:pt idx="36">
                  <c:v>43908</c:v>
                </c:pt>
                <c:pt idx="37">
                  <c:v>43909</c:v>
                </c:pt>
                <c:pt idx="38">
                  <c:v>43910</c:v>
                </c:pt>
                <c:pt idx="39">
                  <c:v>43911</c:v>
                </c:pt>
                <c:pt idx="40">
                  <c:v>43912</c:v>
                </c:pt>
                <c:pt idx="41">
                  <c:v>43913</c:v>
                </c:pt>
                <c:pt idx="42">
                  <c:v>43914</c:v>
                </c:pt>
                <c:pt idx="43">
                  <c:v>43915</c:v>
                </c:pt>
                <c:pt idx="44">
                  <c:v>43916</c:v>
                </c:pt>
                <c:pt idx="45">
                  <c:v>43917</c:v>
                </c:pt>
                <c:pt idx="46">
                  <c:v>43918</c:v>
                </c:pt>
                <c:pt idx="47">
                  <c:v>43919</c:v>
                </c:pt>
                <c:pt idx="48">
                  <c:v>43920</c:v>
                </c:pt>
                <c:pt idx="49">
                  <c:v>43921</c:v>
                </c:pt>
                <c:pt idx="50">
                  <c:v>43922</c:v>
                </c:pt>
                <c:pt idx="51">
                  <c:v>43923</c:v>
                </c:pt>
                <c:pt idx="52">
                  <c:v>43924</c:v>
                </c:pt>
                <c:pt idx="53">
                  <c:v>43925</c:v>
                </c:pt>
                <c:pt idx="54">
                  <c:v>43926</c:v>
                </c:pt>
                <c:pt idx="55">
                  <c:v>43927</c:v>
                </c:pt>
                <c:pt idx="56">
                  <c:v>43928</c:v>
                </c:pt>
                <c:pt idx="57">
                  <c:v>43929</c:v>
                </c:pt>
                <c:pt idx="58">
                  <c:v>43930</c:v>
                </c:pt>
                <c:pt idx="59">
                  <c:v>43931</c:v>
                </c:pt>
                <c:pt idx="60">
                  <c:v>43932</c:v>
                </c:pt>
                <c:pt idx="61">
                  <c:v>43933</c:v>
                </c:pt>
                <c:pt idx="62">
                  <c:v>43934</c:v>
                </c:pt>
                <c:pt idx="63">
                  <c:v>43935</c:v>
                </c:pt>
                <c:pt idx="64">
                  <c:v>43936</c:v>
                </c:pt>
                <c:pt idx="65">
                  <c:v>43937</c:v>
                </c:pt>
                <c:pt idx="66">
                  <c:v>43938</c:v>
                </c:pt>
                <c:pt idx="67">
                  <c:v>43939</c:v>
                </c:pt>
                <c:pt idx="68">
                  <c:v>43940</c:v>
                </c:pt>
                <c:pt idx="69">
                  <c:v>43941</c:v>
                </c:pt>
                <c:pt idx="70">
                  <c:v>43942</c:v>
                </c:pt>
                <c:pt idx="71">
                  <c:v>43943</c:v>
                </c:pt>
                <c:pt idx="72">
                  <c:v>43944</c:v>
                </c:pt>
                <c:pt idx="73">
                  <c:v>43945</c:v>
                </c:pt>
                <c:pt idx="74">
                  <c:v>43946</c:v>
                </c:pt>
                <c:pt idx="75">
                  <c:v>43947</c:v>
                </c:pt>
                <c:pt idx="76">
                  <c:v>43948</c:v>
                </c:pt>
                <c:pt idx="77">
                  <c:v>43949</c:v>
                </c:pt>
                <c:pt idx="78">
                  <c:v>43950</c:v>
                </c:pt>
                <c:pt idx="79">
                  <c:v>43951</c:v>
                </c:pt>
                <c:pt idx="80">
                  <c:v>43952</c:v>
                </c:pt>
                <c:pt idx="81">
                  <c:v>43953</c:v>
                </c:pt>
                <c:pt idx="82">
                  <c:v>43954</c:v>
                </c:pt>
                <c:pt idx="83">
                  <c:v>43955</c:v>
                </c:pt>
                <c:pt idx="84">
                  <c:v>43956</c:v>
                </c:pt>
                <c:pt idx="85">
                  <c:v>43957</c:v>
                </c:pt>
                <c:pt idx="86">
                  <c:v>43958</c:v>
                </c:pt>
                <c:pt idx="87">
                  <c:v>43959</c:v>
                </c:pt>
                <c:pt idx="88">
                  <c:v>43960</c:v>
                </c:pt>
                <c:pt idx="89">
                  <c:v>43961</c:v>
                </c:pt>
                <c:pt idx="90">
                  <c:v>43962</c:v>
                </c:pt>
                <c:pt idx="91">
                  <c:v>43963</c:v>
                </c:pt>
                <c:pt idx="92">
                  <c:v>43964</c:v>
                </c:pt>
                <c:pt idx="93">
                  <c:v>43965</c:v>
                </c:pt>
                <c:pt idx="94">
                  <c:v>43966</c:v>
                </c:pt>
                <c:pt idx="95">
                  <c:v>43967</c:v>
                </c:pt>
                <c:pt idx="96">
                  <c:v>43968</c:v>
                </c:pt>
                <c:pt idx="97">
                  <c:v>43969</c:v>
                </c:pt>
                <c:pt idx="98">
                  <c:v>43970</c:v>
                </c:pt>
                <c:pt idx="99">
                  <c:v>43971</c:v>
                </c:pt>
                <c:pt idx="100">
                  <c:v>43972</c:v>
                </c:pt>
                <c:pt idx="101">
                  <c:v>43973</c:v>
                </c:pt>
                <c:pt idx="102">
                  <c:v>43974</c:v>
                </c:pt>
                <c:pt idx="103">
                  <c:v>43975</c:v>
                </c:pt>
                <c:pt idx="104">
                  <c:v>43976</c:v>
                </c:pt>
                <c:pt idx="105">
                  <c:v>43977</c:v>
                </c:pt>
                <c:pt idx="106">
                  <c:v>43978</c:v>
                </c:pt>
                <c:pt idx="107">
                  <c:v>43979</c:v>
                </c:pt>
                <c:pt idx="108">
                  <c:v>43980</c:v>
                </c:pt>
                <c:pt idx="109">
                  <c:v>43981</c:v>
                </c:pt>
              </c:numCache>
            </c:numRef>
          </c:cat>
          <c:val>
            <c:numRef>
              <c:extLst>
                <c:ext xmlns:c15="http://schemas.microsoft.com/office/drawing/2012/chart" uri="{02D57815-91ED-43cb-92C2-25804820EDAC}">
                  <c15:fullRef>
                    <c15:sqref>'timeline 1'!$D$12:$D$110</c15:sqref>
                  </c15:fullRef>
                </c:ext>
              </c:extLst>
              <c:f>'timeline 1'!$D$18:$D$110</c:f>
              <c:numCache>
                <c:formatCode>General</c:formatCode>
                <c:ptCount val="93"/>
                <c:pt idx="2">
                  <c:v>1</c:v>
                </c:pt>
                <c:pt idx="3">
                  <c:v>8</c:v>
                </c:pt>
                <c:pt idx="4">
                  <c:v>1</c:v>
                </c:pt>
                <c:pt idx="5">
                  <c:v>10</c:v>
                </c:pt>
                <c:pt idx="6">
                  <c:v>14</c:v>
                </c:pt>
                <c:pt idx="7">
                  <c:v>6</c:v>
                </c:pt>
                <c:pt idx="8">
                  <c:v>13</c:v>
                </c:pt>
                <c:pt idx="9">
                  <c:v>13</c:v>
                </c:pt>
                <c:pt idx="10">
                  <c:v>20</c:v>
                </c:pt>
                <c:pt idx="11">
                  <c:v>17</c:v>
                </c:pt>
                <c:pt idx="12">
                  <c:v>25</c:v>
                </c:pt>
                <c:pt idx="13">
                  <c:v>47</c:v>
                </c:pt>
                <c:pt idx="14">
                  <c:v>39</c:v>
                </c:pt>
                <c:pt idx="15">
                  <c:v>54</c:v>
                </c:pt>
                <c:pt idx="16">
                  <c:v>81</c:v>
                </c:pt>
                <c:pt idx="17">
                  <c:v>87</c:v>
                </c:pt>
                <c:pt idx="18">
                  <c:v>90</c:v>
                </c:pt>
                <c:pt idx="19">
                  <c:v>101</c:v>
                </c:pt>
                <c:pt idx="20">
                  <c:v>184</c:v>
                </c:pt>
                <c:pt idx="21">
                  <c:v>179</c:v>
                </c:pt>
                <c:pt idx="22">
                  <c:v>246</c:v>
                </c:pt>
                <c:pt idx="23">
                  <c:v>350</c:v>
                </c:pt>
                <c:pt idx="24">
                  <c:v>333</c:v>
                </c:pt>
                <c:pt idx="25">
                  <c:v>280</c:v>
                </c:pt>
                <c:pt idx="26">
                  <c:v>301</c:v>
                </c:pt>
                <c:pt idx="27">
                  <c:v>558</c:v>
                </c:pt>
                <c:pt idx="28">
                  <c:v>478</c:v>
                </c:pt>
                <c:pt idx="29">
                  <c:v>512</c:v>
                </c:pt>
                <c:pt idx="30">
                  <c:v>490</c:v>
                </c:pt>
                <c:pt idx="31">
                  <c:v>611</c:v>
                </c:pt>
                <c:pt idx="32">
                  <c:v>340</c:v>
                </c:pt>
                <c:pt idx="33">
                  <c:v>300</c:v>
                </c:pt>
                <c:pt idx="34">
                  <c:v>503</c:v>
                </c:pt>
                <c:pt idx="35">
                  <c:v>341</c:v>
                </c:pt>
                <c:pt idx="36">
                  <c:v>363</c:v>
                </c:pt>
                <c:pt idx="37">
                  <c:v>351</c:v>
                </c:pt>
                <c:pt idx="38">
                  <c:v>334</c:v>
                </c:pt>
                <c:pt idx="39">
                  <c:v>197</c:v>
                </c:pt>
                <c:pt idx="40">
                  <c:v>215</c:v>
                </c:pt>
                <c:pt idx="41">
                  <c:v>313</c:v>
                </c:pt>
                <c:pt idx="42">
                  <c:v>192</c:v>
                </c:pt>
                <c:pt idx="43">
                  <c:v>190</c:v>
                </c:pt>
                <c:pt idx="44">
                  <c:v>187</c:v>
                </c:pt>
                <c:pt idx="45">
                  <c:v>171</c:v>
                </c:pt>
                <c:pt idx="46">
                  <c:v>132</c:v>
                </c:pt>
                <c:pt idx="47">
                  <c:v>126</c:v>
                </c:pt>
                <c:pt idx="48">
                  <c:v>135</c:v>
                </c:pt>
                <c:pt idx="49">
                  <c:v>159</c:v>
                </c:pt>
                <c:pt idx="50">
                  <c:v>106</c:v>
                </c:pt>
                <c:pt idx="51">
                  <c:v>101</c:v>
                </c:pt>
                <c:pt idx="52">
                  <c:v>122</c:v>
                </c:pt>
                <c:pt idx="53">
                  <c:v>71</c:v>
                </c:pt>
                <c:pt idx="54">
                  <c:v>60</c:v>
                </c:pt>
                <c:pt idx="55">
                  <c:v>90</c:v>
                </c:pt>
                <c:pt idx="56">
                  <c:v>70</c:v>
                </c:pt>
                <c:pt idx="57">
                  <c:v>70</c:v>
                </c:pt>
                <c:pt idx="58">
                  <c:v>77</c:v>
                </c:pt>
                <c:pt idx="59">
                  <c:v>43</c:v>
                </c:pt>
                <c:pt idx="60">
                  <c:v>45</c:v>
                </c:pt>
                <c:pt idx="61">
                  <c:v>31</c:v>
                </c:pt>
                <c:pt idx="62">
                  <c:v>38</c:v>
                </c:pt>
                <c:pt idx="63">
                  <c:v>60</c:v>
                </c:pt>
                <c:pt idx="64">
                  <c:v>39</c:v>
                </c:pt>
                <c:pt idx="65">
                  <c:v>35</c:v>
                </c:pt>
                <c:pt idx="66">
                  <c:v>29</c:v>
                </c:pt>
                <c:pt idx="67">
                  <c:v>16</c:v>
                </c:pt>
                <c:pt idx="68">
                  <c:v>33</c:v>
                </c:pt>
                <c:pt idx="69">
                  <c:v>32</c:v>
                </c:pt>
                <c:pt idx="70">
                  <c:v>15</c:v>
                </c:pt>
                <c:pt idx="71">
                  <c:v>36</c:v>
                </c:pt>
                <c:pt idx="72">
                  <c:v>26</c:v>
                </c:pt>
                <c:pt idx="73">
                  <c:v>27</c:v>
                </c:pt>
                <c:pt idx="74">
                  <c:v>16</c:v>
                </c:pt>
                <c:pt idx="75">
                  <c:v>13</c:v>
                </c:pt>
                <c:pt idx="76">
                  <c:v>22</c:v>
                </c:pt>
                <c:pt idx="77">
                  <c:v>10</c:v>
                </c:pt>
                <c:pt idx="78">
                  <c:v>19</c:v>
                </c:pt>
                <c:pt idx="79">
                  <c:v>11</c:v>
                </c:pt>
                <c:pt idx="80">
                  <c:v>10</c:v>
                </c:pt>
                <c:pt idx="81">
                  <c:v>8</c:v>
                </c:pt>
                <c:pt idx="82">
                  <c:v>6</c:v>
                </c:pt>
                <c:pt idx="83">
                  <c:v>11</c:v>
                </c:pt>
                <c:pt idx="84">
                  <c:v>7</c:v>
                </c:pt>
                <c:pt idx="85">
                  <c:v>9</c:v>
                </c:pt>
                <c:pt idx="86">
                  <c:v>9</c:v>
                </c:pt>
                <c:pt idx="87">
                  <c:v>9</c:v>
                </c:pt>
                <c:pt idx="88">
                  <c:v>4</c:v>
                </c:pt>
                <c:pt idx="89">
                  <c:v>2</c:v>
                </c:pt>
                <c:pt idx="90">
                  <c:v>12</c:v>
                </c:pt>
                <c:pt idx="91">
                  <c:v>4</c:v>
                </c:pt>
                <c:pt idx="92">
                  <c:v>2</c:v>
                </c:pt>
              </c:numCache>
            </c:numRef>
          </c:val>
          <c:extLst>
            <c:ext xmlns:c16="http://schemas.microsoft.com/office/drawing/2014/chart" uri="{C3380CC4-5D6E-409C-BE32-E72D297353CC}">
              <c16:uniqueId val="{00000000-0AA8-4AA9-9A5C-2ECDBB819C86}"/>
            </c:ext>
          </c:extLst>
        </c:ser>
        <c:ser>
          <c:idx val="0"/>
          <c:order val="1"/>
          <c:tx>
            <c:strRef>
              <c:f>'timeline 1'!$G$11</c:f>
              <c:strCache>
                <c:ptCount val="1"/>
                <c:pt idx="0">
                  <c:v>Hospitalized</c:v>
                </c:pt>
              </c:strCache>
            </c:strRef>
          </c:tx>
          <c:spPr>
            <a:solidFill>
              <a:schemeClr val="accent1"/>
            </a:solidFill>
            <a:ln>
              <a:noFill/>
            </a:ln>
            <a:effectLst/>
          </c:spPr>
          <c:invertIfNegative val="0"/>
          <c:cat>
            <c:numRef>
              <c:extLst>
                <c:ext xmlns:c15="http://schemas.microsoft.com/office/drawing/2012/chart" uri="{02D57815-91ED-43cb-92C2-25804820EDAC}">
                  <c15:fullRef>
                    <c15:sqref>'timeline 1'!$S$12:$S$127</c15:sqref>
                  </c15:fullRef>
                </c:ext>
              </c:extLst>
              <c:f>'timeline 1'!$S$18:$S$127</c:f>
              <c:numCache>
                <c:formatCode>m/d/yyyy</c:formatCode>
                <c:ptCount val="110"/>
                <c:pt idx="0">
                  <c:v>43872</c:v>
                </c:pt>
                <c:pt idx="1">
                  <c:v>43873</c:v>
                </c:pt>
                <c:pt idx="2">
                  <c:v>43874</c:v>
                </c:pt>
                <c:pt idx="3">
                  <c:v>43875</c:v>
                </c:pt>
                <c:pt idx="4">
                  <c:v>43876</c:v>
                </c:pt>
                <c:pt idx="5">
                  <c:v>43877</c:v>
                </c:pt>
                <c:pt idx="6">
                  <c:v>43878</c:v>
                </c:pt>
                <c:pt idx="7">
                  <c:v>43879</c:v>
                </c:pt>
                <c:pt idx="8">
                  <c:v>43880</c:v>
                </c:pt>
                <c:pt idx="9">
                  <c:v>43881</c:v>
                </c:pt>
                <c:pt idx="10">
                  <c:v>43882</c:v>
                </c:pt>
                <c:pt idx="11">
                  <c:v>43883</c:v>
                </c:pt>
                <c:pt idx="12">
                  <c:v>43884</c:v>
                </c:pt>
                <c:pt idx="13">
                  <c:v>43885</c:v>
                </c:pt>
                <c:pt idx="14">
                  <c:v>43886</c:v>
                </c:pt>
                <c:pt idx="15">
                  <c:v>43887</c:v>
                </c:pt>
                <c:pt idx="16">
                  <c:v>43888</c:v>
                </c:pt>
                <c:pt idx="17">
                  <c:v>43889</c:v>
                </c:pt>
                <c:pt idx="18">
                  <c:v>43890</c:v>
                </c:pt>
                <c:pt idx="19">
                  <c:v>43891</c:v>
                </c:pt>
                <c:pt idx="20">
                  <c:v>43892</c:v>
                </c:pt>
                <c:pt idx="21">
                  <c:v>43893</c:v>
                </c:pt>
                <c:pt idx="22">
                  <c:v>43894</c:v>
                </c:pt>
                <c:pt idx="23">
                  <c:v>43895</c:v>
                </c:pt>
                <c:pt idx="24">
                  <c:v>43896</c:v>
                </c:pt>
                <c:pt idx="25">
                  <c:v>43897</c:v>
                </c:pt>
                <c:pt idx="26">
                  <c:v>43898</c:v>
                </c:pt>
                <c:pt idx="27">
                  <c:v>43899</c:v>
                </c:pt>
                <c:pt idx="28">
                  <c:v>43900</c:v>
                </c:pt>
                <c:pt idx="29">
                  <c:v>43901</c:v>
                </c:pt>
                <c:pt idx="30">
                  <c:v>43902</c:v>
                </c:pt>
                <c:pt idx="31">
                  <c:v>43903</c:v>
                </c:pt>
                <c:pt idx="32">
                  <c:v>43904</c:v>
                </c:pt>
                <c:pt idx="33">
                  <c:v>43905</c:v>
                </c:pt>
                <c:pt idx="34">
                  <c:v>43906</c:v>
                </c:pt>
                <c:pt idx="35">
                  <c:v>43907</c:v>
                </c:pt>
                <c:pt idx="36">
                  <c:v>43908</c:v>
                </c:pt>
                <c:pt idx="37">
                  <c:v>43909</c:v>
                </c:pt>
                <c:pt idx="38">
                  <c:v>43910</c:v>
                </c:pt>
                <c:pt idx="39">
                  <c:v>43911</c:v>
                </c:pt>
                <c:pt idx="40">
                  <c:v>43912</c:v>
                </c:pt>
                <c:pt idx="41">
                  <c:v>43913</c:v>
                </c:pt>
                <c:pt idx="42">
                  <c:v>43914</c:v>
                </c:pt>
                <c:pt idx="43">
                  <c:v>43915</c:v>
                </c:pt>
                <c:pt idx="44">
                  <c:v>43916</c:v>
                </c:pt>
                <c:pt idx="45">
                  <c:v>43917</c:v>
                </c:pt>
                <c:pt idx="46">
                  <c:v>43918</c:v>
                </c:pt>
                <c:pt idx="47">
                  <c:v>43919</c:v>
                </c:pt>
                <c:pt idx="48">
                  <c:v>43920</c:v>
                </c:pt>
                <c:pt idx="49">
                  <c:v>43921</c:v>
                </c:pt>
                <c:pt idx="50">
                  <c:v>43922</c:v>
                </c:pt>
                <c:pt idx="51">
                  <c:v>43923</c:v>
                </c:pt>
                <c:pt idx="52">
                  <c:v>43924</c:v>
                </c:pt>
                <c:pt idx="53">
                  <c:v>43925</c:v>
                </c:pt>
                <c:pt idx="54">
                  <c:v>43926</c:v>
                </c:pt>
                <c:pt idx="55">
                  <c:v>43927</c:v>
                </c:pt>
                <c:pt idx="56">
                  <c:v>43928</c:v>
                </c:pt>
                <c:pt idx="57">
                  <c:v>43929</c:v>
                </c:pt>
                <c:pt idx="58">
                  <c:v>43930</c:v>
                </c:pt>
                <c:pt idx="59">
                  <c:v>43931</c:v>
                </c:pt>
                <c:pt idx="60">
                  <c:v>43932</c:v>
                </c:pt>
                <c:pt idx="61">
                  <c:v>43933</c:v>
                </c:pt>
                <c:pt idx="62">
                  <c:v>43934</c:v>
                </c:pt>
                <c:pt idx="63">
                  <c:v>43935</c:v>
                </c:pt>
                <c:pt idx="64">
                  <c:v>43936</c:v>
                </c:pt>
                <c:pt idx="65">
                  <c:v>43937</c:v>
                </c:pt>
                <c:pt idx="66">
                  <c:v>43938</c:v>
                </c:pt>
                <c:pt idx="67">
                  <c:v>43939</c:v>
                </c:pt>
                <c:pt idx="68">
                  <c:v>43940</c:v>
                </c:pt>
                <c:pt idx="69">
                  <c:v>43941</c:v>
                </c:pt>
                <c:pt idx="70">
                  <c:v>43942</c:v>
                </c:pt>
                <c:pt idx="71">
                  <c:v>43943</c:v>
                </c:pt>
                <c:pt idx="72">
                  <c:v>43944</c:v>
                </c:pt>
                <c:pt idx="73">
                  <c:v>43945</c:v>
                </c:pt>
                <c:pt idx="74">
                  <c:v>43946</c:v>
                </c:pt>
                <c:pt idx="75">
                  <c:v>43947</c:v>
                </c:pt>
                <c:pt idx="76">
                  <c:v>43948</c:v>
                </c:pt>
                <c:pt idx="77">
                  <c:v>43949</c:v>
                </c:pt>
                <c:pt idx="78">
                  <c:v>43950</c:v>
                </c:pt>
                <c:pt idx="79">
                  <c:v>43951</c:v>
                </c:pt>
                <c:pt idx="80">
                  <c:v>43952</c:v>
                </c:pt>
                <c:pt idx="81">
                  <c:v>43953</c:v>
                </c:pt>
                <c:pt idx="82">
                  <c:v>43954</c:v>
                </c:pt>
                <c:pt idx="83">
                  <c:v>43955</c:v>
                </c:pt>
                <c:pt idx="84">
                  <c:v>43956</c:v>
                </c:pt>
                <c:pt idx="85">
                  <c:v>43957</c:v>
                </c:pt>
                <c:pt idx="86">
                  <c:v>43958</c:v>
                </c:pt>
                <c:pt idx="87">
                  <c:v>43959</c:v>
                </c:pt>
                <c:pt idx="88">
                  <c:v>43960</c:v>
                </c:pt>
                <c:pt idx="89">
                  <c:v>43961</c:v>
                </c:pt>
                <c:pt idx="90">
                  <c:v>43962</c:v>
                </c:pt>
                <c:pt idx="91">
                  <c:v>43963</c:v>
                </c:pt>
                <c:pt idx="92">
                  <c:v>43964</c:v>
                </c:pt>
                <c:pt idx="93">
                  <c:v>43965</c:v>
                </c:pt>
                <c:pt idx="94">
                  <c:v>43966</c:v>
                </c:pt>
                <c:pt idx="95">
                  <c:v>43967</c:v>
                </c:pt>
                <c:pt idx="96">
                  <c:v>43968</c:v>
                </c:pt>
                <c:pt idx="97">
                  <c:v>43969</c:v>
                </c:pt>
                <c:pt idx="98">
                  <c:v>43970</c:v>
                </c:pt>
                <c:pt idx="99">
                  <c:v>43971</c:v>
                </c:pt>
                <c:pt idx="100">
                  <c:v>43972</c:v>
                </c:pt>
                <c:pt idx="101">
                  <c:v>43973</c:v>
                </c:pt>
                <c:pt idx="102">
                  <c:v>43974</c:v>
                </c:pt>
                <c:pt idx="103">
                  <c:v>43975</c:v>
                </c:pt>
                <c:pt idx="104">
                  <c:v>43976</c:v>
                </c:pt>
                <c:pt idx="105">
                  <c:v>43977</c:v>
                </c:pt>
                <c:pt idx="106">
                  <c:v>43978</c:v>
                </c:pt>
                <c:pt idx="107">
                  <c:v>43979</c:v>
                </c:pt>
                <c:pt idx="108">
                  <c:v>43980</c:v>
                </c:pt>
                <c:pt idx="109">
                  <c:v>43981</c:v>
                </c:pt>
              </c:numCache>
            </c:numRef>
          </c:cat>
          <c:val>
            <c:numRef>
              <c:extLst>
                <c:ext xmlns:c15="http://schemas.microsoft.com/office/drawing/2012/chart" uri="{02D57815-91ED-43cb-92C2-25804820EDAC}">
                  <c15:fullRef>
                    <c15:sqref>'timeline 1'!$G$12:$G$127</c15:sqref>
                  </c15:fullRef>
                </c:ext>
              </c:extLst>
              <c:f>'timeline 1'!$G$18:$G$127</c:f>
              <c:numCache>
                <c:formatCode>General</c:formatCode>
                <c:ptCount val="110"/>
                <c:pt idx="16">
                  <c:v>1</c:v>
                </c:pt>
                <c:pt idx="17">
                  <c:v>8</c:v>
                </c:pt>
                <c:pt idx="18">
                  <c:v>1</c:v>
                </c:pt>
                <c:pt idx="19">
                  <c:v>10</c:v>
                </c:pt>
                <c:pt idx="20">
                  <c:v>14</c:v>
                </c:pt>
                <c:pt idx="21">
                  <c:v>6</c:v>
                </c:pt>
                <c:pt idx="22">
                  <c:v>13</c:v>
                </c:pt>
                <c:pt idx="23">
                  <c:v>13</c:v>
                </c:pt>
                <c:pt idx="24">
                  <c:v>20</c:v>
                </c:pt>
                <c:pt idx="25">
                  <c:v>17</c:v>
                </c:pt>
                <c:pt idx="26">
                  <c:v>25</c:v>
                </c:pt>
                <c:pt idx="27">
                  <c:v>47</c:v>
                </c:pt>
                <c:pt idx="28">
                  <c:v>39</c:v>
                </c:pt>
                <c:pt idx="29">
                  <c:v>54</c:v>
                </c:pt>
                <c:pt idx="30">
                  <c:v>81</c:v>
                </c:pt>
                <c:pt idx="31">
                  <c:v>87</c:v>
                </c:pt>
                <c:pt idx="32">
                  <c:v>90</c:v>
                </c:pt>
                <c:pt idx="33">
                  <c:v>101</c:v>
                </c:pt>
                <c:pt idx="34">
                  <c:v>184</c:v>
                </c:pt>
                <c:pt idx="35">
                  <c:v>179</c:v>
                </c:pt>
                <c:pt idx="36">
                  <c:v>246</c:v>
                </c:pt>
                <c:pt idx="37">
                  <c:v>350</c:v>
                </c:pt>
                <c:pt idx="38">
                  <c:v>333</c:v>
                </c:pt>
                <c:pt idx="39" formatCode="0">
                  <c:v>280</c:v>
                </c:pt>
                <c:pt idx="40" formatCode="0">
                  <c:v>301</c:v>
                </c:pt>
                <c:pt idx="41" formatCode="0">
                  <c:v>558</c:v>
                </c:pt>
                <c:pt idx="42">
                  <c:v>478</c:v>
                </c:pt>
                <c:pt idx="43">
                  <c:v>512</c:v>
                </c:pt>
                <c:pt idx="44">
                  <c:v>490</c:v>
                </c:pt>
                <c:pt idx="45" formatCode="0">
                  <c:v>611</c:v>
                </c:pt>
                <c:pt idx="46">
                  <c:v>340</c:v>
                </c:pt>
                <c:pt idx="47" formatCode="0">
                  <c:v>300</c:v>
                </c:pt>
                <c:pt idx="48" formatCode="0">
                  <c:v>503</c:v>
                </c:pt>
                <c:pt idx="49" formatCode="0">
                  <c:v>341</c:v>
                </c:pt>
                <c:pt idx="50" formatCode="0">
                  <c:v>363</c:v>
                </c:pt>
                <c:pt idx="51" formatCode="0">
                  <c:v>351</c:v>
                </c:pt>
                <c:pt idx="52" formatCode="0">
                  <c:v>334</c:v>
                </c:pt>
                <c:pt idx="53" formatCode="0">
                  <c:v>197</c:v>
                </c:pt>
                <c:pt idx="54" formatCode="0">
                  <c:v>215</c:v>
                </c:pt>
                <c:pt idx="55" formatCode="0">
                  <c:v>313</c:v>
                </c:pt>
                <c:pt idx="56" formatCode="0">
                  <c:v>192</c:v>
                </c:pt>
                <c:pt idx="57" formatCode="0">
                  <c:v>190</c:v>
                </c:pt>
                <c:pt idx="58" formatCode="0">
                  <c:v>187</c:v>
                </c:pt>
                <c:pt idx="59" formatCode="0">
                  <c:v>171</c:v>
                </c:pt>
                <c:pt idx="60" formatCode="0">
                  <c:v>132</c:v>
                </c:pt>
                <c:pt idx="61" formatCode="0">
                  <c:v>126</c:v>
                </c:pt>
                <c:pt idx="62" formatCode="0">
                  <c:v>135</c:v>
                </c:pt>
                <c:pt idx="63" formatCode="0">
                  <c:v>159</c:v>
                </c:pt>
                <c:pt idx="64" formatCode="0">
                  <c:v>106</c:v>
                </c:pt>
                <c:pt idx="65" formatCode="0">
                  <c:v>101</c:v>
                </c:pt>
                <c:pt idx="66" formatCode="0">
                  <c:v>122</c:v>
                </c:pt>
                <c:pt idx="67" formatCode="0">
                  <c:v>71</c:v>
                </c:pt>
                <c:pt idx="68" formatCode="0">
                  <c:v>60</c:v>
                </c:pt>
                <c:pt idx="69" formatCode="0">
                  <c:v>90</c:v>
                </c:pt>
                <c:pt idx="70" formatCode="0">
                  <c:v>70</c:v>
                </c:pt>
                <c:pt idx="71" formatCode="0">
                  <c:v>70</c:v>
                </c:pt>
                <c:pt idx="72" formatCode="0">
                  <c:v>77</c:v>
                </c:pt>
                <c:pt idx="73" formatCode="0">
                  <c:v>43</c:v>
                </c:pt>
                <c:pt idx="74" formatCode="0">
                  <c:v>45</c:v>
                </c:pt>
                <c:pt idx="75" formatCode="0">
                  <c:v>31</c:v>
                </c:pt>
                <c:pt idx="76" formatCode="0">
                  <c:v>38</c:v>
                </c:pt>
                <c:pt idx="77" formatCode="0">
                  <c:v>60</c:v>
                </c:pt>
                <c:pt idx="78" formatCode="0">
                  <c:v>39</c:v>
                </c:pt>
                <c:pt idx="79" formatCode="0">
                  <c:v>35</c:v>
                </c:pt>
                <c:pt idx="80" formatCode="0">
                  <c:v>29</c:v>
                </c:pt>
                <c:pt idx="81" formatCode="0">
                  <c:v>16</c:v>
                </c:pt>
                <c:pt idx="82" formatCode="0">
                  <c:v>33</c:v>
                </c:pt>
                <c:pt idx="83" formatCode="0">
                  <c:v>32</c:v>
                </c:pt>
                <c:pt idx="84" formatCode="0">
                  <c:v>15</c:v>
                </c:pt>
                <c:pt idx="85" formatCode="0">
                  <c:v>36</c:v>
                </c:pt>
                <c:pt idx="86" formatCode="0">
                  <c:v>26</c:v>
                </c:pt>
                <c:pt idx="87" formatCode="0">
                  <c:v>27</c:v>
                </c:pt>
                <c:pt idx="88">
                  <c:v>16</c:v>
                </c:pt>
                <c:pt idx="89">
                  <c:v>13</c:v>
                </c:pt>
                <c:pt idx="90">
                  <c:v>22</c:v>
                </c:pt>
                <c:pt idx="91">
                  <c:v>10</c:v>
                </c:pt>
                <c:pt idx="92">
                  <c:v>19</c:v>
                </c:pt>
                <c:pt idx="93">
                  <c:v>11</c:v>
                </c:pt>
                <c:pt idx="94">
                  <c:v>10</c:v>
                </c:pt>
                <c:pt idx="95">
                  <c:v>8</c:v>
                </c:pt>
                <c:pt idx="96">
                  <c:v>6</c:v>
                </c:pt>
                <c:pt idx="97">
                  <c:v>11</c:v>
                </c:pt>
                <c:pt idx="98">
                  <c:v>7</c:v>
                </c:pt>
                <c:pt idx="99">
                  <c:v>9</c:v>
                </c:pt>
                <c:pt idx="100">
                  <c:v>9</c:v>
                </c:pt>
                <c:pt idx="101">
                  <c:v>9</c:v>
                </c:pt>
                <c:pt idx="102">
                  <c:v>4</c:v>
                </c:pt>
                <c:pt idx="103">
                  <c:v>2</c:v>
                </c:pt>
                <c:pt idx="104">
                  <c:v>12</c:v>
                </c:pt>
                <c:pt idx="105">
                  <c:v>4</c:v>
                </c:pt>
                <c:pt idx="106">
                  <c:v>2</c:v>
                </c:pt>
                <c:pt idx="107">
                  <c:v>0</c:v>
                </c:pt>
                <c:pt idx="108">
                  <c:v>0</c:v>
                </c:pt>
                <c:pt idx="109">
                  <c:v>0</c:v>
                </c:pt>
              </c:numCache>
            </c:numRef>
          </c:val>
          <c:extLst>
            <c:ext xmlns:c16="http://schemas.microsoft.com/office/drawing/2014/chart" uri="{C3380CC4-5D6E-409C-BE32-E72D297353CC}">
              <c16:uniqueId val="{00000001-0AA8-4AA9-9A5C-2ECDBB819C86}"/>
            </c:ext>
          </c:extLst>
        </c:ser>
        <c:dLbls>
          <c:showLegendKey val="0"/>
          <c:showVal val="0"/>
          <c:showCatName val="0"/>
          <c:showSerName val="0"/>
          <c:showPercent val="0"/>
          <c:showBubbleSize val="0"/>
        </c:dLbls>
        <c:gapWidth val="50"/>
        <c:axId val="778517976"/>
        <c:axId val="778510760"/>
        <c:extLst>
          <c:ext xmlns:c15="http://schemas.microsoft.com/office/drawing/2012/chart" uri="{02D57815-91ED-43cb-92C2-25804820EDAC}">
            <c15:filteredBarSeries>
              <c15:ser>
                <c:idx val="3"/>
                <c:order val="2"/>
                <c:tx>
                  <c:strRef>
                    <c:extLst>
                      <c:ext uri="{02D57815-91ED-43cb-92C2-25804820EDAC}">
                        <c15:formulaRef>
                          <c15:sqref>'timeline 1'!$L$11</c15:sqref>
                        </c15:formulaRef>
                      </c:ext>
                    </c:extLst>
                    <c:strCache>
                      <c:ptCount val="1"/>
                      <c:pt idx="0">
                        <c:v>New Deceased</c:v>
                      </c:pt>
                    </c:strCache>
                  </c:strRef>
                </c:tx>
                <c:spPr>
                  <a:solidFill>
                    <a:srgbClr val="FF0000"/>
                  </a:solidFill>
                  <a:ln>
                    <a:solidFill>
                      <a:srgbClr val="FF0000"/>
                    </a:solidFill>
                  </a:ln>
                  <a:effectLst/>
                </c:spPr>
                <c:invertIfNegative val="0"/>
                <c:cat>
                  <c:numRef>
                    <c:extLst>
                      <c:ext uri="{02D57815-91ED-43cb-92C2-25804820EDAC}">
                        <c15:fullRef>
                          <c15:sqref>'timeline 1'!$S$12:$S$127</c15:sqref>
                        </c15:fullRef>
                        <c15:formulaRef>
                          <c15:sqref>'timeline 1'!$S$18:$S$127</c15:sqref>
                        </c15:formulaRef>
                      </c:ext>
                    </c:extLst>
                    <c:numCache>
                      <c:formatCode>m/d/yyyy</c:formatCode>
                      <c:ptCount val="110"/>
                      <c:pt idx="0">
                        <c:v>43872</c:v>
                      </c:pt>
                      <c:pt idx="1">
                        <c:v>43873</c:v>
                      </c:pt>
                      <c:pt idx="2">
                        <c:v>43874</c:v>
                      </c:pt>
                      <c:pt idx="3">
                        <c:v>43875</c:v>
                      </c:pt>
                      <c:pt idx="4">
                        <c:v>43876</c:v>
                      </c:pt>
                      <c:pt idx="5">
                        <c:v>43877</c:v>
                      </c:pt>
                      <c:pt idx="6">
                        <c:v>43878</c:v>
                      </c:pt>
                      <c:pt idx="7">
                        <c:v>43879</c:v>
                      </c:pt>
                      <c:pt idx="8">
                        <c:v>43880</c:v>
                      </c:pt>
                      <c:pt idx="9">
                        <c:v>43881</c:v>
                      </c:pt>
                      <c:pt idx="10">
                        <c:v>43882</c:v>
                      </c:pt>
                      <c:pt idx="11">
                        <c:v>43883</c:v>
                      </c:pt>
                      <c:pt idx="12">
                        <c:v>43884</c:v>
                      </c:pt>
                      <c:pt idx="13">
                        <c:v>43885</c:v>
                      </c:pt>
                      <c:pt idx="14">
                        <c:v>43886</c:v>
                      </c:pt>
                      <c:pt idx="15">
                        <c:v>43887</c:v>
                      </c:pt>
                      <c:pt idx="16">
                        <c:v>43888</c:v>
                      </c:pt>
                      <c:pt idx="17">
                        <c:v>43889</c:v>
                      </c:pt>
                      <c:pt idx="18">
                        <c:v>43890</c:v>
                      </c:pt>
                      <c:pt idx="19">
                        <c:v>43891</c:v>
                      </c:pt>
                      <c:pt idx="20">
                        <c:v>43892</c:v>
                      </c:pt>
                      <c:pt idx="21">
                        <c:v>43893</c:v>
                      </c:pt>
                      <c:pt idx="22">
                        <c:v>43894</c:v>
                      </c:pt>
                      <c:pt idx="23">
                        <c:v>43895</c:v>
                      </c:pt>
                      <c:pt idx="24">
                        <c:v>43896</c:v>
                      </c:pt>
                      <c:pt idx="25">
                        <c:v>43897</c:v>
                      </c:pt>
                      <c:pt idx="26">
                        <c:v>43898</c:v>
                      </c:pt>
                      <c:pt idx="27">
                        <c:v>43899</c:v>
                      </c:pt>
                      <c:pt idx="28">
                        <c:v>43900</c:v>
                      </c:pt>
                      <c:pt idx="29">
                        <c:v>43901</c:v>
                      </c:pt>
                      <c:pt idx="30">
                        <c:v>43902</c:v>
                      </c:pt>
                      <c:pt idx="31">
                        <c:v>43903</c:v>
                      </c:pt>
                      <c:pt idx="32">
                        <c:v>43904</c:v>
                      </c:pt>
                      <c:pt idx="33">
                        <c:v>43905</c:v>
                      </c:pt>
                      <c:pt idx="34">
                        <c:v>43906</c:v>
                      </c:pt>
                      <c:pt idx="35">
                        <c:v>43907</c:v>
                      </c:pt>
                      <c:pt idx="36">
                        <c:v>43908</c:v>
                      </c:pt>
                      <c:pt idx="37">
                        <c:v>43909</c:v>
                      </c:pt>
                      <c:pt idx="38">
                        <c:v>43910</c:v>
                      </c:pt>
                      <c:pt idx="39">
                        <c:v>43911</c:v>
                      </c:pt>
                      <c:pt idx="40">
                        <c:v>43912</c:v>
                      </c:pt>
                      <c:pt idx="41">
                        <c:v>43913</c:v>
                      </c:pt>
                      <c:pt idx="42">
                        <c:v>43914</c:v>
                      </c:pt>
                      <c:pt idx="43">
                        <c:v>43915</c:v>
                      </c:pt>
                      <c:pt idx="44">
                        <c:v>43916</c:v>
                      </c:pt>
                      <c:pt idx="45">
                        <c:v>43917</c:v>
                      </c:pt>
                      <c:pt idx="46">
                        <c:v>43918</c:v>
                      </c:pt>
                      <c:pt idx="47">
                        <c:v>43919</c:v>
                      </c:pt>
                      <c:pt idx="48">
                        <c:v>43920</c:v>
                      </c:pt>
                      <c:pt idx="49">
                        <c:v>43921</c:v>
                      </c:pt>
                      <c:pt idx="50">
                        <c:v>43922</c:v>
                      </c:pt>
                      <c:pt idx="51">
                        <c:v>43923</c:v>
                      </c:pt>
                      <c:pt idx="52">
                        <c:v>43924</c:v>
                      </c:pt>
                      <c:pt idx="53">
                        <c:v>43925</c:v>
                      </c:pt>
                      <c:pt idx="54">
                        <c:v>43926</c:v>
                      </c:pt>
                      <c:pt idx="55">
                        <c:v>43927</c:v>
                      </c:pt>
                      <c:pt idx="56">
                        <c:v>43928</c:v>
                      </c:pt>
                      <c:pt idx="57">
                        <c:v>43929</c:v>
                      </c:pt>
                      <c:pt idx="58">
                        <c:v>43930</c:v>
                      </c:pt>
                      <c:pt idx="59">
                        <c:v>43931</c:v>
                      </c:pt>
                      <c:pt idx="60">
                        <c:v>43932</c:v>
                      </c:pt>
                      <c:pt idx="61">
                        <c:v>43933</c:v>
                      </c:pt>
                      <c:pt idx="62">
                        <c:v>43934</c:v>
                      </c:pt>
                      <c:pt idx="63">
                        <c:v>43935</c:v>
                      </c:pt>
                      <c:pt idx="64">
                        <c:v>43936</c:v>
                      </c:pt>
                      <c:pt idx="65">
                        <c:v>43937</c:v>
                      </c:pt>
                      <c:pt idx="66">
                        <c:v>43938</c:v>
                      </c:pt>
                      <c:pt idx="67">
                        <c:v>43939</c:v>
                      </c:pt>
                      <c:pt idx="68">
                        <c:v>43940</c:v>
                      </c:pt>
                      <c:pt idx="69">
                        <c:v>43941</c:v>
                      </c:pt>
                      <c:pt idx="70">
                        <c:v>43942</c:v>
                      </c:pt>
                      <c:pt idx="71">
                        <c:v>43943</c:v>
                      </c:pt>
                      <c:pt idx="72">
                        <c:v>43944</c:v>
                      </c:pt>
                      <c:pt idx="73">
                        <c:v>43945</c:v>
                      </c:pt>
                      <c:pt idx="74">
                        <c:v>43946</c:v>
                      </c:pt>
                      <c:pt idx="75">
                        <c:v>43947</c:v>
                      </c:pt>
                      <c:pt idx="76">
                        <c:v>43948</c:v>
                      </c:pt>
                      <c:pt idx="77">
                        <c:v>43949</c:v>
                      </c:pt>
                      <c:pt idx="78">
                        <c:v>43950</c:v>
                      </c:pt>
                      <c:pt idx="79">
                        <c:v>43951</c:v>
                      </c:pt>
                      <c:pt idx="80">
                        <c:v>43952</c:v>
                      </c:pt>
                      <c:pt idx="81">
                        <c:v>43953</c:v>
                      </c:pt>
                      <c:pt idx="82">
                        <c:v>43954</c:v>
                      </c:pt>
                      <c:pt idx="83">
                        <c:v>43955</c:v>
                      </c:pt>
                      <c:pt idx="84">
                        <c:v>43956</c:v>
                      </c:pt>
                      <c:pt idx="85">
                        <c:v>43957</c:v>
                      </c:pt>
                      <c:pt idx="86">
                        <c:v>43958</c:v>
                      </c:pt>
                      <c:pt idx="87">
                        <c:v>43959</c:v>
                      </c:pt>
                      <c:pt idx="88">
                        <c:v>43960</c:v>
                      </c:pt>
                      <c:pt idx="89">
                        <c:v>43961</c:v>
                      </c:pt>
                      <c:pt idx="90">
                        <c:v>43962</c:v>
                      </c:pt>
                      <c:pt idx="91">
                        <c:v>43963</c:v>
                      </c:pt>
                      <c:pt idx="92">
                        <c:v>43964</c:v>
                      </c:pt>
                      <c:pt idx="93">
                        <c:v>43965</c:v>
                      </c:pt>
                      <c:pt idx="94">
                        <c:v>43966</c:v>
                      </c:pt>
                      <c:pt idx="95">
                        <c:v>43967</c:v>
                      </c:pt>
                      <c:pt idx="96">
                        <c:v>43968</c:v>
                      </c:pt>
                      <c:pt idx="97">
                        <c:v>43969</c:v>
                      </c:pt>
                      <c:pt idx="98">
                        <c:v>43970</c:v>
                      </c:pt>
                      <c:pt idx="99">
                        <c:v>43971</c:v>
                      </c:pt>
                      <c:pt idx="100">
                        <c:v>43972</c:v>
                      </c:pt>
                      <c:pt idx="101">
                        <c:v>43973</c:v>
                      </c:pt>
                      <c:pt idx="102">
                        <c:v>43974</c:v>
                      </c:pt>
                      <c:pt idx="103">
                        <c:v>43975</c:v>
                      </c:pt>
                      <c:pt idx="104">
                        <c:v>43976</c:v>
                      </c:pt>
                      <c:pt idx="105">
                        <c:v>43977</c:v>
                      </c:pt>
                      <c:pt idx="106">
                        <c:v>43978</c:v>
                      </c:pt>
                      <c:pt idx="107">
                        <c:v>43979</c:v>
                      </c:pt>
                      <c:pt idx="108">
                        <c:v>43980</c:v>
                      </c:pt>
                      <c:pt idx="109">
                        <c:v>43981</c:v>
                      </c:pt>
                    </c:numCache>
                  </c:numRef>
                </c:cat>
                <c:val>
                  <c:numRef>
                    <c:extLst>
                      <c:ext uri="{02D57815-91ED-43cb-92C2-25804820EDAC}">
                        <c15:fullRef>
                          <c15:sqref>'timeline 1'!$L$12:$L$66</c15:sqref>
                        </c15:fullRef>
                        <c15:formulaRef>
                          <c15:sqref>'timeline 1'!$L$18:$L$66</c15:sqref>
                        </c15:formulaRef>
                      </c:ext>
                    </c:extLst>
                    <c:numCache>
                      <c:formatCode>General</c:formatCode>
                      <c:ptCount val="49"/>
                      <c:pt idx="24" formatCode="#,##0">
                        <c:v>1</c:v>
                      </c:pt>
                      <c:pt idx="25" formatCode="#,##0">
                        <c:v>0</c:v>
                      </c:pt>
                      <c:pt idx="26" formatCode="#,##0">
                        <c:v>2</c:v>
                      </c:pt>
                      <c:pt idx="27" formatCode="#,##0">
                        <c:v>0</c:v>
                      </c:pt>
                      <c:pt idx="28" formatCode="#,##0">
                        <c:v>1</c:v>
                      </c:pt>
                      <c:pt idx="29" formatCode="#,##0">
                        <c:v>1</c:v>
                      </c:pt>
                      <c:pt idx="30" formatCode="#,##0">
                        <c:v>0</c:v>
                      </c:pt>
                      <c:pt idx="31" formatCode="#,##0">
                        <c:v>5</c:v>
                      </c:pt>
                      <c:pt idx="32" formatCode="#,##0">
                        <c:v>2</c:v>
                      </c:pt>
                      <c:pt idx="33" formatCode="#,##0">
                        <c:v>8</c:v>
                      </c:pt>
                      <c:pt idx="34" formatCode="#,##0">
                        <c:v>4</c:v>
                      </c:pt>
                      <c:pt idx="35" formatCode="#,##0">
                        <c:v>19</c:v>
                      </c:pt>
                      <c:pt idx="36" formatCode="#,##0">
                        <c:v>15</c:v>
                      </c:pt>
                      <c:pt idx="37" formatCode="#,##0">
                        <c:v>18</c:v>
                      </c:pt>
                      <c:pt idx="38" formatCode="#,##0">
                        <c:v>30</c:v>
                      </c:pt>
                      <c:pt idx="39" formatCode="#,##0">
                        <c:v>30</c:v>
                      </c:pt>
                      <c:pt idx="40" formatCode="#,##0">
                        <c:v>43</c:v>
                      </c:pt>
                      <c:pt idx="41" formatCode="#,##0">
                        <c:v>34</c:v>
                      </c:pt>
                      <c:pt idx="42" formatCode="#,##0">
                        <c:v>63</c:v>
                      </c:pt>
                      <c:pt idx="43" formatCode="#,##0">
                        <c:v>80</c:v>
                      </c:pt>
                      <c:pt idx="44" formatCode="#,##0">
                        <c:v>78</c:v>
                      </c:pt>
                      <c:pt idx="45" formatCode="#,##0">
                        <c:v>112</c:v>
                      </c:pt>
                      <c:pt idx="46" formatCode="#,##0">
                        <c:v>93</c:v>
                      </c:pt>
                      <c:pt idx="47" formatCode="0">
                        <c:v>132</c:v>
                      </c:pt>
                      <c:pt idx="48" formatCode="0">
                        <c:v>93</c:v>
                      </c:pt>
                    </c:numCache>
                  </c:numRef>
                </c:val>
                <c:extLst>
                  <c:ext xmlns:c16="http://schemas.microsoft.com/office/drawing/2014/chart" uri="{C3380CC4-5D6E-409C-BE32-E72D297353CC}">
                    <c16:uniqueId val="{00000002-0AA8-4AA9-9A5C-2ECDBB819C86}"/>
                  </c:ext>
                </c:extLst>
              </c15:ser>
            </c15:filteredBarSeries>
            <c15:filteredBarSeries>
              <c15:ser>
                <c:idx val="4"/>
                <c:order val="3"/>
                <c:tx>
                  <c:strRef>
                    <c:extLst xmlns:c15="http://schemas.microsoft.com/office/drawing/2012/chart">
                      <c:ext xmlns:c15="http://schemas.microsoft.com/office/drawing/2012/chart" uri="{02D57815-91ED-43cb-92C2-25804820EDAC}">
                        <c15:formulaRef>
                          <c15:sqref>'timeline 1'!$K$11</c15:sqref>
                        </c15:formulaRef>
                      </c:ext>
                    </c:extLst>
                    <c:strCache>
                      <c:ptCount val="1"/>
                      <c:pt idx="0">
                        <c:v>Deceased  T-19</c:v>
                      </c:pt>
                    </c:strCache>
                  </c:strRef>
                </c:tx>
                <c:spPr>
                  <a:solidFill>
                    <a:srgbClr val="FF0000">
                      <a:alpha val="40000"/>
                    </a:srgbClr>
                  </a:solidFill>
                  <a:ln>
                    <a:noFill/>
                  </a:ln>
                  <a:effectLst/>
                </c:spPr>
                <c:invertIfNegative val="0"/>
                <c:cat>
                  <c:numRef>
                    <c:extLst>
                      <c:ext xmlns:c15="http://schemas.microsoft.com/office/drawing/2012/chart" uri="{02D57815-91ED-43cb-92C2-25804820EDAC}">
                        <c15:fullRef>
                          <c15:sqref>'timeline 1'!$S$12:$S$127</c15:sqref>
                        </c15:fullRef>
                        <c15:formulaRef>
                          <c15:sqref>'timeline 1'!$S$18:$S$127</c15:sqref>
                        </c15:formulaRef>
                      </c:ext>
                    </c:extLst>
                    <c:numCache>
                      <c:formatCode>m/d/yyyy</c:formatCode>
                      <c:ptCount val="110"/>
                      <c:pt idx="0">
                        <c:v>43872</c:v>
                      </c:pt>
                      <c:pt idx="1">
                        <c:v>43873</c:v>
                      </c:pt>
                      <c:pt idx="2">
                        <c:v>43874</c:v>
                      </c:pt>
                      <c:pt idx="3">
                        <c:v>43875</c:v>
                      </c:pt>
                      <c:pt idx="4">
                        <c:v>43876</c:v>
                      </c:pt>
                      <c:pt idx="5">
                        <c:v>43877</c:v>
                      </c:pt>
                      <c:pt idx="6">
                        <c:v>43878</c:v>
                      </c:pt>
                      <c:pt idx="7">
                        <c:v>43879</c:v>
                      </c:pt>
                      <c:pt idx="8">
                        <c:v>43880</c:v>
                      </c:pt>
                      <c:pt idx="9">
                        <c:v>43881</c:v>
                      </c:pt>
                      <c:pt idx="10">
                        <c:v>43882</c:v>
                      </c:pt>
                      <c:pt idx="11">
                        <c:v>43883</c:v>
                      </c:pt>
                      <c:pt idx="12">
                        <c:v>43884</c:v>
                      </c:pt>
                      <c:pt idx="13">
                        <c:v>43885</c:v>
                      </c:pt>
                      <c:pt idx="14">
                        <c:v>43886</c:v>
                      </c:pt>
                      <c:pt idx="15">
                        <c:v>43887</c:v>
                      </c:pt>
                      <c:pt idx="16">
                        <c:v>43888</c:v>
                      </c:pt>
                      <c:pt idx="17">
                        <c:v>43889</c:v>
                      </c:pt>
                      <c:pt idx="18">
                        <c:v>43890</c:v>
                      </c:pt>
                      <c:pt idx="19">
                        <c:v>43891</c:v>
                      </c:pt>
                      <c:pt idx="20">
                        <c:v>43892</c:v>
                      </c:pt>
                      <c:pt idx="21">
                        <c:v>43893</c:v>
                      </c:pt>
                      <c:pt idx="22">
                        <c:v>43894</c:v>
                      </c:pt>
                      <c:pt idx="23">
                        <c:v>43895</c:v>
                      </c:pt>
                      <c:pt idx="24">
                        <c:v>43896</c:v>
                      </c:pt>
                      <c:pt idx="25">
                        <c:v>43897</c:v>
                      </c:pt>
                      <c:pt idx="26">
                        <c:v>43898</c:v>
                      </c:pt>
                      <c:pt idx="27">
                        <c:v>43899</c:v>
                      </c:pt>
                      <c:pt idx="28">
                        <c:v>43900</c:v>
                      </c:pt>
                      <c:pt idx="29">
                        <c:v>43901</c:v>
                      </c:pt>
                      <c:pt idx="30">
                        <c:v>43902</c:v>
                      </c:pt>
                      <c:pt idx="31">
                        <c:v>43903</c:v>
                      </c:pt>
                      <c:pt idx="32">
                        <c:v>43904</c:v>
                      </c:pt>
                      <c:pt idx="33">
                        <c:v>43905</c:v>
                      </c:pt>
                      <c:pt idx="34">
                        <c:v>43906</c:v>
                      </c:pt>
                      <c:pt idx="35">
                        <c:v>43907</c:v>
                      </c:pt>
                      <c:pt idx="36">
                        <c:v>43908</c:v>
                      </c:pt>
                      <c:pt idx="37">
                        <c:v>43909</c:v>
                      </c:pt>
                      <c:pt idx="38">
                        <c:v>43910</c:v>
                      </c:pt>
                      <c:pt idx="39">
                        <c:v>43911</c:v>
                      </c:pt>
                      <c:pt idx="40">
                        <c:v>43912</c:v>
                      </c:pt>
                      <c:pt idx="41">
                        <c:v>43913</c:v>
                      </c:pt>
                      <c:pt idx="42">
                        <c:v>43914</c:v>
                      </c:pt>
                      <c:pt idx="43">
                        <c:v>43915</c:v>
                      </c:pt>
                      <c:pt idx="44">
                        <c:v>43916</c:v>
                      </c:pt>
                      <c:pt idx="45">
                        <c:v>43917</c:v>
                      </c:pt>
                      <c:pt idx="46">
                        <c:v>43918</c:v>
                      </c:pt>
                      <c:pt idx="47">
                        <c:v>43919</c:v>
                      </c:pt>
                      <c:pt idx="48">
                        <c:v>43920</c:v>
                      </c:pt>
                      <c:pt idx="49">
                        <c:v>43921</c:v>
                      </c:pt>
                      <c:pt idx="50">
                        <c:v>43922</c:v>
                      </c:pt>
                      <c:pt idx="51">
                        <c:v>43923</c:v>
                      </c:pt>
                      <c:pt idx="52">
                        <c:v>43924</c:v>
                      </c:pt>
                      <c:pt idx="53">
                        <c:v>43925</c:v>
                      </c:pt>
                      <c:pt idx="54">
                        <c:v>43926</c:v>
                      </c:pt>
                      <c:pt idx="55">
                        <c:v>43927</c:v>
                      </c:pt>
                      <c:pt idx="56">
                        <c:v>43928</c:v>
                      </c:pt>
                      <c:pt idx="57">
                        <c:v>43929</c:v>
                      </c:pt>
                      <c:pt idx="58">
                        <c:v>43930</c:v>
                      </c:pt>
                      <c:pt idx="59">
                        <c:v>43931</c:v>
                      </c:pt>
                      <c:pt idx="60">
                        <c:v>43932</c:v>
                      </c:pt>
                      <c:pt idx="61">
                        <c:v>43933</c:v>
                      </c:pt>
                      <c:pt idx="62">
                        <c:v>43934</c:v>
                      </c:pt>
                      <c:pt idx="63">
                        <c:v>43935</c:v>
                      </c:pt>
                      <c:pt idx="64">
                        <c:v>43936</c:v>
                      </c:pt>
                      <c:pt idx="65">
                        <c:v>43937</c:v>
                      </c:pt>
                      <c:pt idx="66">
                        <c:v>43938</c:v>
                      </c:pt>
                      <c:pt idx="67">
                        <c:v>43939</c:v>
                      </c:pt>
                      <c:pt idx="68">
                        <c:v>43940</c:v>
                      </c:pt>
                      <c:pt idx="69">
                        <c:v>43941</c:v>
                      </c:pt>
                      <c:pt idx="70">
                        <c:v>43942</c:v>
                      </c:pt>
                      <c:pt idx="71">
                        <c:v>43943</c:v>
                      </c:pt>
                      <c:pt idx="72">
                        <c:v>43944</c:v>
                      </c:pt>
                      <c:pt idx="73">
                        <c:v>43945</c:v>
                      </c:pt>
                      <c:pt idx="74">
                        <c:v>43946</c:v>
                      </c:pt>
                      <c:pt idx="75">
                        <c:v>43947</c:v>
                      </c:pt>
                      <c:pt idx="76">
                        <c:v>43948</c:v>
                      </c:pt>
                      <c:pt idx="77">
                        <c:v>43949</c:v>
                      </c:pt>
                      <c:pt idx="78">
                        <c:v>43950</c:v>
                      </c:pt>
                      <c:pt idx="79">
                        <c:v>43951</c:v>
                      </c:pt>
                      <c:pt idx="80">
                        <c:v>43952</c:v>
                      </c:pt>
                      <c:pt idx="81">
                        <c:v>43953</c:v>
                      </c:pt>
                      <c:pt idx="82">
                        <c:v>43954</c:v>
                      </c:pt>
                      <c:pt idx="83">
                        <c:v>43955</c:v>
                      </c:pt>
                      <c:pt idx="84">
                        <c:v>43956</c:v>
                      </c:pt>
                      <c:pt idx="85">
                        <c:v>43957</c:v>
                      </c:pt>
                      <c:pt idx="86">
                        <c:v>43958</c:v>
                      </c:pt>
                      <c:pt idx="87">
                        <c:v>43959</c:v>
                      </c:pt>
                      <c:pt idx="88">
                        <c:v>43960</c:v>
                      </c:pt>
                      <c:pt idx="89">
                        <c:v>43961</c:v>
                      </c:pt>
                      <c:pt idx="90">
                        <c:v>43962</c:v>
                      </c:pt>
                      <c:pt idx="91">
                        <c:v>43963</c:v>
                      </c:pt>
                      <c:pt idx="92">
                        <c:v>43964</c:v>
                      </c:pt>
                      <c:pt idx="93">
                        <c:v>43965</c:v>
                      </c:pt>
                      <c:pt idx="94">
                        <c:v>43966</c:v>
                      </c:pt>
                      <c:pt idx="95">
                        <c:v>43967</c:v>
                      </c:pt>
                      <c:pt idx="96">
                        <c:v>43968</c:v>
                      </c:pt>
                      <c:pt idx="97">
                        <c:v>43969</c:v>
                      </c:pt>
                      <c:pt idx="98">
                        <c:v>43970</c:v>
                      </c:pt>
                      <c:pt idx="99">
                        <c:v>43971</c:v>
                      </c:pt>
                      <c:pt idx="100">
                        <c:v>43972</c:v>
                      </c:pt>
                      <c:pt idx="101">
                        <c:v>43973</c:v>
                      </c:pt>
                      <c:pt idx="102">
                        <c:v>43974</c:v>
                      </c:pt>
                      <c:pt idx="103">
                        <c:v>43975</c:v>
                      </c:pt>
                      <c:pt idx="104">
                        <c:v>43976</c:v>
                      </c:pt>
                      <c:pt idx="105">
                        <c:v>43977</c:v>
                      </c:pt>
                      <c:pt idx="106">
                        <c:v>43978</c:v>
                      </c:pt>
                      <c:pt idx="107">
                        <c:v>43979</c:v>
                      </c:pt>
                      <c:pt idx="108">
                        <c:v>43980</c:v>
                      </c:pt>
                      <c:pt idx="109">
                        <c:v>43981</c:v>
                      </c:pt>
                    </c:numCache>
                  </c:numRef>
                </c:cat>
                <c:val>
                  <c:numRef>
                    <c:extLst>
                      <c:ext xmlns:c15="http://schemas.microsoft.com/office/drawing/2012/chart" uri="{02D57815-91ED-43cb-92C2-25804820EDAC}">
                        <c15:fullRef>
                          <c15:sqref>'timeline 1'!$K$12:$K$66</c15:sqref>
                        </c15:fullRef>
                        <c15:formulaRef>
                          <c15:sqref>'timeline 1'!$K$18:$K$66</c15:sqref>
                        </c15:formulaRef>
                      </c:ext>
                    </c:extLst>
                    <c:numCache>
                      <c:formatCode>General</c:formatCode>
                      <c:ptCount val="49"/>
                      <c:pt idx="6" formatCode="#,##0">
                        <c:v>1</c:v>
                      </c:pt>
                      <c:pt idx="7" formatCode="#,##0">
                        <c:v>0</c:v>
                      </c:pt>
                      <c:pt idx="8" formatCode="#,##0">
                        <c:v>2</c:v>
                      </c:pt>
                      <c:pt idx="9" formatCode="#,##0">
                        <c:v>0</c:v>
                      </c:pt>
                      <c:pt idx="10" formatCode="#,##0">
                        <c:v>1</c:v>
                      </c:pt>
                      <c:pt idx="11" formatCode="#,##0">
                        <c:v>1</c:v>
                      </c:pt>
                      <c:pt idx="12" formatCode="#,##0">
                        <c:v>0</c:v>
                      </c:pt>
                      <c:pt idx="13" formatCode="#,##0">
                        <c:v>5</c:v>
                      </c:pt>
                      <c:pt idx="14" formatCode="#,##0">
                        <c:v>2</c:v>
                      </c:pt>
                      <c:pt idx="15" formatCode="#,##0">
                        <c:v>8</c:v>
                      </c:pt>
                      <c:pt idx="16" formatCode="#,##0">
                        <c:v>4</c:v>
                      </c:pt>
                      <c:pt idx="17" formatCode="#,##0">
                        <c:v>19</c:v>
                      </c:pt>
                      <c:pt idx="18" formatCode="#,##0">
                        <c:v>15</c:v>
                      </c:pt>
                      <c:pt idx="19" formatCode="#,##0">
                        <c:v>18</c:v>
                      </c:pt>
                      <c:pt idx="20" formatCode="#,##0">
                        <c:v>30</c:v>
                      </c:pt>
                      <c:pt idx="21" formatCode="#,##0">
                        <c:v>30</c:v>
                      </c:pt>
                      <c:pt idx="22" formatCode="#,##0">
                        <c:v>43</c:v>
                      </c:pt>
                      <c:pt idx="23" formatCode="#,##0">
                        <c:v>34</c:v>
                      </c:pt>
                      <c:pt idx="24" formatCode="#,##0">
                        <c:v>63</c:v>
                      </c:pt>
                      <c:pt idx="25" formatCode="#,##0">
                        <c:v>80</c:v>
                      </c:pt>
                      <c:pt idx="26" formatCode="#,##0">
                        <c:v>78</c:v>
                      </c:pt>
                      <c:pt idx="27" formatCode="#,##0">
                        <c:v>112</c:v>
                      </c:pt>
                      <c:pt idx="28" formatCode="#,##0">
                        <c:v>93</c:v>
                      </c:pt>
                      <c:pt idx="29" formatCode="#,##0">
                        <c:v>132</c:v>
                      </c:pt>
                      <c:pt idx="30" formatCode="#,##0">
                        <c:v>93</c:v>
                      </c:pt>
                    </c:numCache>
                  </c:numRef>
                </c:val>
                <c:extLst xmlns:c15="http://schemas.microsoft.com/office/drawing/2012/chart">
                  <c:ext xmlns:c16="http://schemas.microsoft.com/office/drawing/2014/chart" uri="{C3380CC4-5D6E-409C-BE32-E72D297353CC}">
                    <c16:uniqueId val="{00000003-0AA8-4AA9-9A5C-2ECDBB819C86}"/>
                  </c:ext>
                </c:extLst>
              </c15:ser>
            </c15:filteredBarSeries>
          </c:ext>
        </c:extLst>
      </c:barChart>
      <c:dateAx>
        <c:axId val="778517976"/>
        <c:scaling>
          <c:orientation val="minMax"/>
        </c:scaling>
        <c:delete val="0"/>
        <c:axPos val="b"/>
        <c:numFmt formatCode="[$-413]d/mmm;@"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778510760"/>
        <c:crosses val="autoZero"/>
        <c:auto val="1"/>
        <c:lblOffset val="100"/>
        <c:baseTimeUnit val="days"/>
      </c:dateAx>
      <c:valAx>
        <c:axId val="778510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778517976"/>
        <c:crosses val="autoZero"/>
        <c:crossBetween val="between"/>
      </c:valAx>
      <c:spPr>
        <a:noFill/>
        <a:ln>
          <a:noFill/>
        </a:ln>
        <a:effectLst/>
      </c:spPr>
    </c:plotArea>
    <c:legend>
      <c:legendPos val="t"/>
      <c:layout>
        <c:manualLayout>
          <c:xMode val="edge"/>
          <c:yMode val="edge"/>
          <c:x val="0.16845057189542484"/>
          <c:y val="0.10046911764705885"/>
          <c:w val="0.82288635620915029"/>
          <c:h val="5.7596568627450981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NL"/>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10000"/>
                  </a:schemeClr>
                </a:solidFill>
                <a:latin typeface="+mn-lt"/>
                <a:ea typeface="+mn-ea"/>
                <a:cs typeface="+mn-cs"/>
              </a:defRPr>
            </a:pPr>
            <a:r>
              <a:rPr lang="en-US" sz="2000" b="1" i="0" baseline="0">
                <a:solidFill>
                  <a:schemeClr val="bg2">
                    <a:lumMod val="10000"/>
                  </a:schemeClr>
                </a:solidFill>
                <a:effectLst/>
              </a:rPr>
              <a:t>Outbreak COVID-19 Amsterdam</a:t>
            </a:r>
            <a:endParaRPr lang="en-NL" sz="2000">
              <a:solidFill>
                <a:schemeClr val="bg2">
                  <a:lumMod val="10000"/>
                </a:schemeClr>
              </a:solidFill>
              <a:effectLst/>
            </a:endParaRPr>
          </a:p>
        </c:rich>
      </c:tx>
      <c:layout>
        <c:manualLayout>
          <c:xMode val="edge"/>
          <c:yMode val="edge"/>
          <c:x val="0.2947501388888889"/>
          <c:y val="4.2609166666666663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10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8983708333333336"/>
        </c:manualLayout>
      </c:layout>
      <c:barChart>
        <c:barDir val="col"/>
        <c:grouping val="clustered"/>
        <c:varyColors val="0"/>
        <c:ser>
          <c:idx val="3"/>
          <c:order val="0"/>
          <c:tx>
            <c:strRef>
              <c:f>'Steden RIVM'!$S$3</c:f>
              <c:strCache>
                <c:ptCount val="1"/>
                <c:pt idx="0">
                  <c:v>Amsterdam - Cases</c:v>
                </c:pt>
              </c:strCache>
            </c:strRef>
          </c:tx>
          <c:spPr>
            <a:solidFill>
              <a:srgbClr val="4472C4">
                <a:lumMod val="60000"/>
                <a:lumOff val="40000"/>
              </a:srgbClr>
            </a:solidFill>
            <a:ln>
              <a:noFill/>
            </a:ln>
            <a:effectLst/>
          </c:spPr>
          <c:invertIfNegative val="0"/>
          <c:cat>
            <c:numRef>
              <c:extLst>
                <c:ext xmlns:c15="http://schemas.microsoft.com/office/drawing/2012/chart" uri="{02D57815-91ED-43cb-92C2-25804820EDAC}">
                  <c15:fullRef>
                    <c15:sqref>'Steden RIVM'!$O$4:$O$195</c15:sqref>
                  </c15:fullRef>
                </c:ext>
              </c:extLst>
              <c:f>('Steden RIVM'!$O$4,'Steden RIVM'!$O$6:$O$187)</c:f>
              <c:numCache>
                <c:formatCode>m/d/yyyy</c:formatCode>
                <c:ptCount val="183"/>
                <c:pt idx="0">
                  <c:v>43903</c:v>
                </c:pt>
                <c:pt idx="1">
                  <c:v>43905</c:v>
                </c:pt>
                <c:pt idx="2">
                  <c:v>43906</c:v>
                </c:pt>
                <c:pt idx="3">
                  <c:v>43907</c:v>
                </c:pt>
                <c:pt idx="4">
                  <c:v>43908</c:v>
                </c:pt>
                <c:pt idx="5">
                  <c:v>43909</c:v>
                </c:pt>
                <c:pt idx="6">
                  <c:v>43910</c:v>
                </c:pt>
                <c:pt idx="7">
                  <c:v>43911</c:v>
                </c:pt>
                <c:pt idx="8">
                  <c:v>43912</c:v>
                </c:pt>
                <c:pt idx="9">
                  <c:v>43913</c:v>
                </c:pt>
                <c:pt idx="10">
                  <c:v>43914</c:v>
                </c:pt>
                <c:pt idx="11">
                  <c:v>43915</c:v>
                </c:pt>
                <c:pt idx="12">
                  <c:v>43916</c:v>
                </c:pt>
                <c:pt idx="13">
                  <c:v>43917</c:v>
                </c:pt>
                <c:pt idx="14">
                  <c:v>43918</c:v>
                </c:pt>
                <c:pt idx="15">
                  <c:v>43919</c:v>
                </c:pt>
                <c:pt idx="16">
                  <c:v>43920</c:v>
                </c:pt>
                <c:pt idx="17">
                  <c:v>43921</c:v>
                </c:pt>
                <c:pt idx="18">
                  <c:v>43922</c:v>
                </c:pt>
                <c:pt idx="19">
                  <c:v>43923</c:v>
                </c:pt>
                <c:pt idx="20">
                  <c:v>43924</c:v>
                </c:pt>
                <c:pt idx="21">
                  <c:v>43925</c:v>
                </c:pt>
                <c:pt idx="22">
                  <c:v>43926</c:v>
                </c:pt>
                <c:pt idx="23">
                  <c:v>43927</c:v>
                </c:pt>
                <c:pt idx="24">
                  <c:v>43928</c:v>
                </c:pt>
                <c:pt idx="25">
                  <c:v>43929</c:v>
                </c:pt>
                <c:pt idx="26">
                  <c:v>43930</c:v>
                </c:pt>
                <c:pt idx="27">
                  <c:v>43931</c:v>
                </c:pt>
                <c:pt idx="28">
                  <c:v>43932</c:v>
                </c:pt>
                <c:pt idx="29">
                  <c:v>43933</c:v>
                </c:pt>
                <c:pt idx="30">
                  <c:v>43934</c:v>
                </c:pt>
                <c:pt idx="31">
                  <c:v>43935</c:v>
                </c:pt>
                <c:pt idx="32">
                  <c:v>43936</c:v>
                </c:pt>
                <c:pt idx="33">
                  <c:v>43937</c:v>
                </c:pt>
                <c:pt idx="34">
                  <c:v>43938</c:v>
                </c:pt>
                <c:pt idx="35">
                  <c:v>43939</c:v>
                </c:pt>
                <c:pt idx="36">
                  <c:v>43940</c:v>
                </c:pt>
                <c:pt idx="37">
                  <c:v>43941</c:v>
                </c:pt>
                <c:pt idx="38">
                  <c:v>43942</c:v>
                </c:pt>
                <c:pt idx="39">
                  <c:v>43943</c:v>
                </c:pt>
                <c:pt idx="40">
                  <c:v>43944</c:v>
                </c:pt>
                <c:pt idx="41">
                  <c:v>43945</c:v>
                </c:pt>
                <c:pt idx="42">
                  <c:v>43946</c:v>
                </c:pt>
                <c:pt idx="43">
                  <c:v>43947</c:v>
                </c:pt>
                <c:pt idx="44">
                  <c:v>43948</c:v>
                </c:pt>
                <c:pt idx="45">
                  <c:v>43949</c:v>
                </c:pt>
                <c:pt idx="46">
                  <c:v>43950</c:v>
                </c:pt>
                <c:pt idx="47">
                  <c:v>43951</c:v>
                </c:pt>
                <c:pt idx="48">
                  <c:v>43952</c:v>
                </c:pt>
                <c:pt idx="49">
                  <c:v>43953</c:v>
                </c:pt>
                <c:pt idx="50">
                  <c:v>43954</c:v>
                </c:pt>
                <c:pt idx="51">
                  <c:v>43955</c:v>
                </c:pt>
                <c:pt idx="52">
                  <c:v>43956</c:v>
                </c:pt>
                <c:pt idx="53">
                  <c:v>43957</c:v>
                </c:pt>
                <c:pt idx="54">
                  <c:v>43958</c:v>
                </c:pt>
                <c:pt idx="55">
                  <c:v>43959</c:v>
                </c:pt>
                <c:pt idx="56">
                  <c:v>43960</c:v>
                </c:pt>
                <c:pt idx="57">
                  <c:v>43961</c:v>
                </c:pt>
                <c:pt idx="58">
                  <c:v>43962</c:v>
                </c:pt>
                <c:pt idx="59">
                  <c:v>43963</c:v>
                </c:pt>
                <c:pt idx="60">
                  <c:v>43964</c:v>
                </c:pt>
                <c:pt idx="61">
                  <c:v>43965</c:v>
                </c:pt>
                <c:pt idx="62">
                  <c:v>43966</c:v>
                </c:pt>
                <c:pt idx="63">
                  <c:v>43967</c:v>
                </c:pt>
                <c:pt idx="64">
                  <c:v>43968</c:v>
                </c:pt>
                <c:pt idx="65">
                  <c:v>43969</c:v>
                </c:pt>
                <c:pt idx="66">
                  <c:v>43970</c:v>
                </c:pt>
                <c:pt idx="67">
                  <c:v>43971</c:v>
                </c:pt>
                <c:pt idx="68">
                  <c:v>43972</c:v>
                </c:pt>
                <c:pt idx="69">
                  <c:v>43973</c:v>
                </c:pt>
                <c:pt idx="70">
                  <c:v>43974</c:v>
                </c:pt>
                <c:pt idx="71">
                  <c:v>43975</c:v>
                </c:pt>
                <c:pt idx="72">
                  <c:v>43976</c:v>
                </c:pt>
                <c:pt idx="73">
                  <c:v>43977</c:v>
                </c:pt>
                <c:pt idx="74">
                  <c:v>43978</c:v>
                </c:pt>
                <c:pt idx="75">
                  <c:v>43979</c:v>
                </c:pt>
                <c:pt idx="76">
                  <c:v>43980</c:v>
                </c:pt>
                <c:pt idx="77">
                  <c:v>43981</c:v>
                </c:pt>
                <c:pt idx="78">
                  <c:v>43982</c:v>
                </c:pt>
                <c:pt idx="79">
                  <c:v>43983</c:v>
                </c:pt>
                <c:pt idx="80">
                  <c:v>43984</c:v>
                </c:pt>
                <c:pt idx="81">
                  <c:v>43985</c:v>
                </c:pt>
                <c:pt idx="82">
                  <c:v>43986</c:v>
                </c:pt>
                <c:pt idx="83">
                  <c:v>43987</c:v>
                </c:pt>
                <c:pt idx="84">
                  <c:v>43988</c:v>
                </c:pt>
                <c:pt idx="85">
                  <c:v>43989</c:v>
                </c:pt>
                <c:pt idx="86">
                  <c:v>43990</c:v>
                </c:pt>
                <c:pt idx="87">
                  <c:v>43991</c:v>
                </c:pt>
                <c:pt idx="88">
                  <c:v>43992</c:v>
                </c:pt>
                <c:pt idx="89">
                  <c:v>43993</c:v>
                </c:pt>
                <c:pt idx="90">
                  <c:v>43994</c:v>
                </c:pt>
                <c:pt idx="91">
                  <c:v>43995</c:v>
                </c:pt>
                <c:pt idx="92">
                  <c:v>43996</c:v>
                </c:pt>
                <c:pt idx="93">
                  <c:v>43997</c:v>
                </c:pt>
                <c:pt idx="94">
                  <c:v>43998</c:v>
                </c:pt>
                <c:pt idx="95">
                  <c:v>43999</c:v>
                </c:pt>
                <c:pt idx="96">
                  <c:v>44000</c:v>
                </c:pt>
                <c:pt idx="97">
                  <c:v>44001</c:v>
                </c:pt>
                <c:pt idx="98">
                  <c:v>44002</c:v>
                </c:pt>
                <c:pt idx="99">
                  <c:v>44003</c:v>
                </c:pt>
                <c:pt idx="100">
                  <c:v>44004</c:v>
                </c:pt>
                <c:pt idx="101">
                  <c:v>44005</c:v>
                </c:pt>
                <c:pt idx="102">
                  <c:v>44006</c:v>
                </c:pt>
                <c:pt idx="103">
                  <c:v>44007</c:v>
                </c:pt>
                <c:pt idx="104">
                  <c:v>44008</c:v>
                </c:pt>
                <c:pt idx="105">
                  <c:v>44009</c:v>
                </c:pt>
                <c:pt idx="106">
                  <c:v>44010</c:v>
                </c:pt>
                <c:pt idx="107">
                  <c:v>44011</c:v>
                </c:pt>
                <c:pt idx="108">
                  <c:v>44012</c:v>
                </c:pt>
                <c:pt idx="109">
                  <c:v>44013</c:v>
                </c:pt>
                <c:pt idx="110">
                  <c:v>44014</c:v>
                </c:pt>
                <c:pt idx="111">
                  <c:v>44015</c:v>
                </c:pt>
                <c:pt idx="112">
                  <c:v>44016</c:v>
                </c:pt>
                <c:pt idx="113">
                  <c:v>44017</c:v>
                </c:pt>
                <c:pt idx="114">
                  <c:v>44018</c:v>
                </c:pt>
                <c:pt idx="115">
                  <c:v>44019</c:v>
                </c:pt>
                <c:pt idx="116">
                  <c:v>44020</c:v>
                </c:pt>
                <c:pt idx="117">
                  <c:v>44021</c:v>
                </c:pt>
                <c:pt idx="118">
                  <c:v>44022</c:v>
                </c:pt>
                <c:pt idx="119">
                  <c:v>44023</c:v>
                </c:pt>
                <c:pt idx="120">
                  <c:v>44024</c:v>
                </c:pt>
                <c:pt idx="121">
                  <c:v>44025</c:v>
                </c:pt>
                <c:pt idx="122">
                  <c:v>44026</c:v>
                </c:pt>
                <c:pt idx="123">
                  <c:v>44027</c:v>
                </c:pt>
                <c:pt idx="124">
                  <c:v>44028</c:v>
                </c:pt>
                <c:pt idx="125">
                  <c:v>44029</c:v>
                </c:pt>
                <c:pt idx="126">
                  <c:v>44030</c:v>
                </c:pt>
                <c:pt idx="127">
                  <c:v>44031</c:v>
                </c:pt>
                <c:pt idx="128">
                  <c:v>44032</c:v>
                </c:pt>
                <c:pt idx="129">
                  <c:v>44033</c:v>
                </c:pt>
                <c:pt idx="130">
                  <c:v>44034</c:v>
                </c:pt>
                <c:pt idx="131">
                  <c:v>44035</c:v>
                </c:pt>
                <c:pt idx="132">
                  <c:v>44036</c:v>
                </c:pt>
                <c:pt idx="133">
                  <c:v>44037</c:v>
                </c:pt>
                <c:pt idx="134">
                  <c:v>44038</c:v>
                </c:pt>
                <c:pt idx="135">
                  <c:v>44039</c:v>
                </c:pt>
                <c:pt idx="136">
                  <c:v>44040</c:v>
                </c:pt>
                <c:pt idx="137">
                  <c:v>44041</c:v>
                </c:pt>
                <c:pt idx="138">
                  <c:v>44042</c:v>
                </c:pt>
                <c:pt idx="139">
                  <c:v>44043</c:v>
                </c:pt>
                <c:pt idx="140">
                  <c:v>44044</c:v>
                </c:pt>
                <c:pt idx="141">
                  <c:v>44045</c:v>
                </c:pt>
                <c:pt idx="142">
                  <c:v>44046</c:v>
                </c:pt>
                <c:pt idx="143">
                  <c:v>44047</c:v>
                </c:pt>
                <c:pt idx="144">
                  <c:v>44048</c:v>
                </c:pt>
                <c:pt idx="145">
                  <c:v>44049</c:v>
                </c:pt>
                <c:pt idx="146">
                  <c:v>44050</c:v>
                </c:pt>
                <c:pt idx="147">
                  <c:v>44051</c:v>
                </c:pt>
                <c:pt idx="148">
                  <c:v>44052</c:v>
                </c:pt>
                <c:pt idx="149">
                  <c:v>44053</c:v>
                </c:pt>
                <c:pt idx="150">
                  <c:v>44054</c:v>
                </c:pt>
                <c:pt idx="151">
                  <c:v>44055</c:v>
                </c:pt>
                <c:pt idx="152">
                  <c:v>44056</c:v>
                </c:pt>
                <c:pt idx="153">
                  <c:v>44057</c:v>
                </c:pt>
                <c:pt idx="154">
                  <c:v>44058</c:v>
                </c:pt>
                <c:pt idx="155">
                  <c:v>44059</c:v>
                </c:pt>
                <c:pt idx="156">
                  <c:v>44060</c:v>
                </c:pt>
                <c:pt idx="157">
                  <c:v>44061</c:v>
                </c:pt>
                <c:pt idx="158">
                  <c:v>44062</c:v>
                </c:pt>
                <c:pt idx="159">
                  <c:v>44063</c:v>
                </c:pt>
                <c:pt idx="160">
                  <c:v>44064</c:v>
                </c:pt>
                <c:pt idx="161">
                  <c:v>44065</c:v>
                </c:pt>
                <c:pt idx="162">
                  <c:v>44066</c:v>
                </c:pt>
                <c:pt idx="163">
                  <c:v>44067</c:v>
                </c:pt>
                <c:pt idx="164">
                  <c:v>44068</c:v>
                </c:pt>
                <c:pt idx="165">
                  <c:v>44069</c:v>
                </c:pt>
                <c:pt idx="166">
                  <c:v>44070</c:v>
                </c:pt>
                <c:pt idx="167">
                  <c:v>44071</c:v>
                </c:pt>
                <c:pt idx="168">
                  <c:v>44072</c:v>
                </c:pt>
                <c:pt idx="169">
                  <c:v>44073</c:v>
                </c:pt>
                <c:pt idx="170">
                  <c:v>44074</c:v>
                </c:pt>
                <c:pt idx="171">
                  <c:v>44075</c:v>
                </c:pt>
                <c:pt idx="172">
                  <c:v>44076</c:v>
                </c:pt>
                <c:pt idx="173">
                  <c:v>44077</c:v>
                </c:pt>
                <c:pt idx="174">
                  <c:v>44078</c:v>
                </c:pt>
                <c:pt idx="175">
                  <c:v>44079</c:v>
                </c:pt>
                <c:pt idx="176">
                  <c:v>44080</c:v>
                </c:pt>
                <c:pt idx="177">
                  <c:v>44081</c:v>
                </c:pt>
                <c:pt idx="178">
                  <c:v>44082</c:v>
                </c:pt>
                <c:pt idx="179">
                  <c:v>44083</c:v>
                </c:pt>
                <c:pt idx="180">
                  <c:v>44084</c:v>
                </c:pt>
                <c:pt idx="181">
                  <c:v>44085</c:v>
                </c:pt>
                <c:pt idx="182">
                  <c:v>44086</c:v>
                </c:pt>
              </c:numCache>
            </c:numRef>
          </c:cat>
          <c:val>
            <c:numRef>
              <c:extLst>
                <c:ext xmlns:c15="http://schemas.microsoft.com/office/drawing/2012/chart" uri="{02D57815-91ED-43cb-92C2-25804820EDAC}">
                  <c15:fullRef>
                    <c15:sqref>'Steden RIVM'!$S$4:$S$195</c15:sqref>
                  </c15:fullRef>
                </c:ext>
              </c:extLst>
              <c:f>('Steden RIVM'!$S$4,'Steden RIVM'!$S$6:$S$187)</c:f>
              <c:numCache>
                <c:formatCode>General</c:formatCode>
                <c:ptCount val="183"/>
                <c:pt idx="1">
                  <c:v>0</c:v>
                </c:pt>
                <c:pt idx="2">
                  <c:v>8</c:v>
                </c:pt>
                <c:pt idx="3">
                  <c:v>17</c:v>
                </c:pt>
                <c:pt idx="4">
                  <c:v>5</c:v>
                </c:pt>
                <c:pt idx="5">
                  <c:v>24</c:v>
                </c:pt>
                <c:pt idx="6">
                  <c:v>110</c:v>
                </c:pt>
                <c:pt idx="7">
                  <c:v>-32</c:v>
                </c:pt>
                <c:pt idx="8">
                  <c:v>27</c:v>
                </c:pt>
                <c:pt idx="9">
                  <c:v>15</c:v>
                </c:pt>
                <c:pt idx="10">
                  <c:v>47</c:v>
                </c:pt>
                <c:pt idx="11">
                  <c:v>47</c:v>
                </c:pt>
                <c:pt idx="12">
                  <c:v>54</c:v>
                </c:pt>
                <c:pt idx="13">
                  <c:v>62</c:v>
                </c:pt>
                <c:pt idx="14">
                  <c:v>68</c:v>
                </c:pt>
                <c:pt idx="15">
                  <c:v>55</c:v>
                </c:pt>
                <c:pt idx="16">
                  <c:v>40</c:v>
                </c:pt>
                <c:pt idx="17">
                  <c:v>48</c:v>
                </c:pt>
                <c:pt idx="18">
                  <c:v>48</c:v>
                </c:pt>
                <c:pt idx="19">
                  <c:v>56</c:v>
                </c:pt>
                <c:pt idx="20">
                  <c:v>41</c:v>
                </c:pt>
                <c:pt idx="21">
                  <c:v>47</c:v>
                </c:pt>
                <c:pt idx="22">
                  <c:v>69</c:v>
                </c:pt>
                <c:pt idx="23">
                  <c:v>29</c:v>
                </c:pt>
                <c:pt idx="24">
                  <c:v>24</c:v>
                </c:pt>
                <c:pt idx="25">
                  <c:v>11</c:v>
                </c:pt>
                <c:pt idx="26">
                  <c:v>53</c:v>
                </c:pt>
                <c:pt idx="27">
                  <c:v>83</c:v>
                </c:pt>
                <c:pt idx="28">
                  <c:v>50</c:v>
                </c:pt>
                <c:pt idx="29">
                  <c:v>45</c:v>
                </c:pt>
                <c:pt idx="30">
                  <c:v>30</c:v>
                </c:pt>
                <c:pt idx="31">
                  <c:v>46</c:v>
                </c:pt>
                <c:pt idx="32">
                  <c:v>27</c:v>
                </c:pt>
                <c:pt idx="33">
                  <c:v>55</c:v>
                </c:pt>
                <c:pt idx="34">
                  <c:v>73</c:v>
                </c:pt>
                <c:pt idx="35">
                  <c:v>68</c:v>
                </c:pt>
                <c:pt idx="36">
                  <c:v>54</c:v>
                </c:pt>
                <c:pt idx="37">
                  <c:v>35</c:v>
                </c:pt>
                <c:pt idx="38">
                  <c:v>38</c:v>
                </c:pt>
                <c:pt idx="39">
                  <c:v>39</c:v>
                </c:pt>
                <c:pt idx="40">
                  <c:v>51</c:v>
                </c:pt>
                <c:pt idx="41">
                  <c:v>33</c:v>
                </c:pt>
                <c:pt idx="42">
                  <c:v>42</c:v>
                </c:pt>
                <c:pt idx="43">
                  <c:v>41</c:v>
                </c:pt>
                <c:pt idx="44">
                  <c:v>20</c:v>
                </c:pt>
                <c:pt idx="45">
                  <c:v>15</c:v>
                </c:pt>
                <c:pt idx="46">
                  <c:v>38</c:v>
                </c:pt>
                <c:pt idx="47">
                  <c:v>26</c:v>
                </c:pt>
                <c:pt idx="48">
                  <c:v>31</c:v>
                </c:pt>
                <c:pt idx="49">
                  <c:v>35</c:v>
                </c:pt>
                <c:pt idx="50">
                  <c:v>14</c:v>
                </c:pt>
                <c:pt idx="51">
                  <c:v>5</c:v>
                </c:pt>
                <c:pt idx="52">
                  <c:v>41</c:v>
                </c:pt>
                <c:pt idx="53">
                  <c:v>32</c:v>
                </c:pt>
                <c:pt idx="54">
                  <c:v>36</c:v>
                </c:pt>
                <c:pt idx="55">
                  <c:v>21</c:v>
                </c:pt>
                <c:pt idx="56">
                  <c:v>14</c:v>
                </c:pt>
                <c:pt idx="57">
                  <c:v>19</c:v>
                </c:pt>
                <c:pt idx="58">
                  <c:v>22</c:v>
                </c:pt>
                <c:pt idx="59">
                  <c:v>9</c:v>
                </c:pt>
                <c:pt idx="60">
                  <c:v>11</c:v>
                </c:pt>
                <c:pt idx="61">
                  <c:v>20</c:v>
                </c:pt>
                <c:pt idx="62">
                  <c:v>13</c:v>
                </c:pt>
                <c:pt idx="63">
                  <c:v>14</c:v>
                </c:pt>
                <c:pt idx="64">
                  <c:v>6</c:v>
                </c:pt>
                <c:pt idx="65">
                  <c:v>4</c:v>
                </c:pt>
                <c:pt idx="66">
                  <c:v>5</c:v>
                </c:pt>
                <c:pt idx="67">
                  <c:v>10</c:v>
                </c:pt>
                <c:pt idx="68">
                  <c:v>13</c:v>
                </c:pt>
                <c:pt idx="69">
                  <c:v>9</c:v>
                </c:pt>
                <c:pt idx="70">
                  <c:v>7</c:v>
                </c:pt>
                <c:pt idx="71">
                  <c:v>4</c:v>
                </c:pt>
                <c:pt idx="72">
                  <c:v>4</c:v>
                </c:pt>
                <c:pt idx="73">
                  <c:v>4</c:v>
                </c:pt>
                <c:pt idx="74">
                  <c:v>6</c:v>
                </c:pt>
                <c:pt idx="75">
                  <c:v>7</c:v>
                </c:pt>
                <c:pt idx="76">
                  <c:v>10</c:v>
                </c:pt>
                <c:pt idx="77">
                  <c:v>6</c:v>
                </c:pt>
                <c:pt idx="78">
                  <c:v>9</c:v>
                </c:pt>
                <c:pt idx="79">
                  <c:v>9</c:v>
                </c:pt>
                <c:pt idx="80">
                  <c:v>1</c:v>
                </c:pt>
                <c:pt idx="81">
                  <c:v>3</c:v>
                </c:pt>
                <c:pt idx="82">
                  <c:v>0</c:v>
                </c:pt>
                <c:pt idx="83">
                  <c:v>0</c:v>
                </c:pt>
                <c:pt idx="84">
                  <c:v>0</c:v>
                </c:pt>
                <c:pt idx="85">
                  <c:v>63</c:v>
                </c:pt>
                <c:pt idx="86">
                  <c:v>17</c:v>
                </c:pt>
                <c:pt idx="87">
                  <c:v>11</c:v>
                </c:pt>
                <c:pt idx="88">
                  <c:v>24</c:v>
                </c:pt>
                <c:pt idx="89">
                  <c:v>16</c:v>
                </c:pt>
                <c:pt idx="90">
                  <c:v>8</c:v>
                </c:pt>
                <c:pt idx="91">
                  <c:v>22</c:v>
                </c:pt>
                <c:pt idx="92">
                  <c:v>11</c:v>
                </c:pt>
                <c:pt idx="93">
                  <c:v>13</c:v>
                </c:pt>
                <c:pt idx="94">
                  <c:v>19</c:v>
                </c:pt>
                <c:pt idx="95">
                  <c:v>11</c:v>
                </c:pt>
                <c:pt idx="96">
                  <c:v>10</c:v>
                </c:pt>
                <c:pt idx="97">
                  <c:v>2</c:v>
                </c:pt>
                <c:pt idx="98">
                  <c:v>8</c:v>
                </c:pt>
                <c:pt idx="99">
                  <c:v>6</c:v>
                </c:pt>
                <c:pt idx="100">
                  <c:v>6</c:v>
                </c:pt>
                <c:pt idx="101">
                  <c:v>9</c:v>
                </c:pt>
                <c:pt idx="102">
                  <c:v>12</c:v>
                </c:pt>
                <c:pt idx="103">
                  <c:v>5</c:v>
                </c:pt>
                <c:pt idx="104">
                  <c:v>10</c:v>
                </c:pt>
                <c:pt idx="105">
                  <c:v>7</c:v>
                </c:pt>
                <c:pt idx="106">
                  <c:v>2</c:v>
                </c:pt>
                <c:pt idx="107">
                  <c:v>7</c:v>
                </c:pt>
                <c:pt idx="108">
                  <c:v>5</c:v>
                </c:pt>
                <c:pt idx="109">
                  <c:v>3</c:v>
                </c:pt>
                <c:pt idx="110">
                  <c:v>4</c:v>
                </c:pt>
                <c:pt idx="111">
                  <c:v>10</c:v>
                </c:pt>
                <c:pt idx="112">
                  <c:v>7</c:v>
                </c:pt>
                <c:pt idx="113">
                  <c:v>6</c:v>
                </c:pt>
                <c:pt idx="114">
                  <c:v>3</c:v>
                </c:pt>
                <c:pt idx="115">
                  <c:v>2</c:v>
                </c:pt>
                <c:pt idx="116">
                  <c:v>6</c:v>
                </c:pt>
                <c:pt idx="117">
                  <c:v>2</c:v>
                </c:pt>
                <c:pt idx="118">
                  <c:v>10</c:v>
                </c:pt>
                <c:pt idx="119">
                  <c:v>5</c:v>
                </c:pt>
                <c:pt idx="120">
                  <c:v>4</c:v>
                </c:pt>
                <c:pt idx="121">
                  <c:v>11</c:v>
                </c:pt>
                <c:pt idx="122">
                  <c:v>5</c:v>
                </c:pt>
                <c:pt idx="123">
                  <c:v>5</c:v>
                </c:pt>
                <c:pt idx="124">
                  <c:v>20</c:v>
                </c:pt>
                <c:pt idx="125">
                  <c:v>16</c:v>
                </c:pt>
                <c:pt idx="126">
                  <c:v>1</c:v>
                </c:pt>
                <c:pt idx="127">
                  <c:v>33</c:v>
                </c:pt>
                <c:pt idx="128">
                  <c:v>28</c:v>
                </c:pt>
                <c:pt idx="129">
                  <c:v>21</c:v>
                </c:pt>
                <c:pt idx="130">
                  <c:v>18</c:v>
                </c:pt>
                <c:pt idx="131">
                  <c:v>15</c:v>
                </c:pt>
                <c:pt idx="132">
                  <c:v>19</c:v>
                </c:pt>
                <c:pt idx="133">
                  <c:v>20</c:v>
                </c:pt>
                <c:pt idx="134">
                  <c:v>28</c:v>
                </c:pt>
                <c:pt idx="135">
                  <c:v>47</c:v>
                </c:pt>
                <c:pt idx="136">
                  <c:v>29</c:v>
                </c:pt>
                <c:pt idx="137">
                  <c:v>27</c:v>
                </c:pt>
                <c:pt idx="138">
                  <c:v>68</c:v>
                </c:pt>
                <c:pt idx="139">
                  <c:v>43</c:v>
                </c:pt>
                <c:pt idx="140">
                  <c:v>61</c:v>
                </c:pt>
                <c:pt idx="141">
                  <c:v>22</c:v>
                </c:pt>
                <c:pt idx="142">
                  <c:v>44</c:v>
                </c:pt>
                <c:pt idx="143">
                  <c:v>135</c:v>
                </c:pt>
                <c:pt idx="144">
                  <c:v>63</c:v>
                </c:pt>
                <c:pt idx="145">
                  <c:v>147</c:v>
                </c:pt>
                <c:pt idx="146">
                  <c:v>74</c:v>
                </c:pt>
                <c:pt idx="147">
                  <c:v>97</c:v>
                </c:pt>
                <c:pt idx="148">
                  <c:v>82</c:v>
                </c:pt>
                <c:pt idx="149">
                  <c:v>177</c:v>
                </c:pt>
                <c:pt idx="150">
                  <c:v>111</c:v>
                </c:pt>
                <c:pt idx="151">
                  <c:v>100</c:v>
                </c:pt>
                <c:pt idx="152">
                  <c:v>69</c:v>
                </c:pt>
                <c:pt idx="153">
                  <c:v>120</c:v>
                </c:pt>
                <c:pt idx="154">
                  <c:v>131</c:v>
                </c:pt>
                <c:pt idx="155">
                  <c:v>97</c:v>
                </c:pt>
                <c:pt idx="156">
                  <c:v>106</c:v>
                </c:pt>
                <c:pt idx="157">
                  <c:v>121</c:v>
                </c:pt>
                <c:pt idx="158">
                  <c:v>93</c:v>
                </c:pt>
                <c:pt idx="159">
                  <c:v>104</c:v>
                </c:pt>
                <c:pt idx="160">
                  <c:v>81</c:v>
                </c:pt>
                <c:pt idx="161">
                  <c:v>49</c:v>
                </c:pt>
                <c:pt idx="162">
                  <c:v>76</c:v>
                </c:pt>
                <c:pt idx="163">
                  <c:v>124</c:v>
                </c:pt>
                <c:pt idx="164">
                  <c:v>88</c:v>
                </c:pt>
                <c:pt idx="165">
                  <c:v>83</c:v>
                </c:pt>
                <c:pt idx="166">
                  <c:v>90</c:v>
                </c:pt>
                <c:pt idx="167">
                  <c:v>81</c:v>
                </c:pt>
                <c:pt idx="168">
                  <c:v>64</c:v>
                </c:pt>
                <c:pt idx="169">
                  <c:v>62</c:v>
                </c:pt>
                <c:pt idx="170">
                  <c:v>107</c:v>
                </c:pt>
                <c:pt idx="171">
                  <c:v>71</c:v>
                </c:pt>
                <c:pt idx="172">
                  <c:v>118</c:v>
                </c:pt>
                <c:pt idx="173">
                  <c:v>74</c:v>
                </c:pt>
                <c:pt idx="174">
                  <c:v>135</c:v>
                </c:pt>
                <c:pt idx="175">
                  <c:v>108</c:v>
                </c:pt>
                <c:pt idx="176">
                  <c:v>132</c:v>
                </c:pt>
                <c:pt idx="177">
                  <c:v>135</c:v>
                </c:pt>
                <c:pt idx="178">
                  <c:v>190</c:v>
                </c:pt>
                <c:pt idx="179">
                  <c:v>132</c:v>
                </c:pt>
                <c:pt idx="180">
                  <c:v>126</c:v>
                </c:pt>
                <c:pt idx="181">
                  <c:v>186</c:v>
                </c:pt>
                <c:pt idx="182">
                  <c:v>-7453</c:v>
                </c:pt>
              </c:numCache>
            </c:numRef>
          </c:val>
          <c:extLst>
            <c:ext xmlns:c16="http://schemas.microsoft.com/office/drawing/2014/chart" uri="{C3380CC4-5D6E-409C-BE32-E72D297353CC}">
              <c16:uniqueId val="{00000000-18E6-4044-9AA0-D53DECB0B965}"/>
            </c:ext>
          </c:extLst>
        </c:ser>
        <c:dLbls>
          <c:showLegendKey val="0"/>
          <c:showVal val="0"/>
          <c:showCatName val="0"/>
          <c:showSerName val="0"/>
          <c:showPercent val="0"/>
          <c:showBubbleSize val="0"/>
        </c:dLbls>
        <c:gapWidth val="40"/>
        <c:axId val="596545392"/>
        <c:axId val="596544408"/>
        <c:extLst/>
      </c:barChart>
      <c:lineChart>
        <c:grouping val="standard"/>
        <c:varyColors val="0"/>
        <c:ser>
          <c:idx val="4"/>
          <c:order val="1"/>
          <c:tx>
            <c:strRef>
              <c:f>'Steden RIVM'!$T$3</c:f>
              <c:strCache>
                <c:ptCount val="1"/>
                <c:pt idx="0">
                  <c:v>7 day MA - Amsterdam</c:v>
                </c:pt>
              </c:strCache>
            </c:strRef>
          </c:tx>
          <c:spPr>
            <a:ln w="44450" cap="rnd">
              <a:solidFill>
                <a:srgbClr val="4472C4"/>
              </a:solidFill>
              <a:round/>
            </a:ln>
            <a:effectLst/>
          </c:spPr>
          <c:marker>
            <c:symbol val="none"/>
          </c:marker>
          <c:cat>
            <c:numRef>
              <c:extLst>
                <c:ext xmlns:c15="http://schemas.microsoft.com/office/drawing/2012/chart" uri="{02D57815-91ED-43cb-92C2-25804820EDAC}">
                  <c15:fullRef>
                    <c15:sqref>'Steden RIVM'!$O$4:$O$195</c15:sqref>
                  </c15:fullRef>
                </c:ext>
              </c:extLst>
              <c:f>('Steden RIVM'!$O$4,'Steden RIVM'!$O$6:$O$187)</c:f>
              <c:numCache>
                <c:formatCode>m/d/yyyy</c:formatCode>
                <c:ptCount val="183"/>
                <c:pt idx="0">
                  <c:v>43903</c:v>
                </c:pt>
                <c:pt idx="1">
                  <c:v>43905</c:v>
                </c:pt>
                <c:pt idx="2">
                  <c:v>43906</c:v>
                </c:pt>
                <c:pt idx="3">
                  <c:v>43907</c:v>
                </c:pt>
                <c:pt idx="4">
                  <c:v>43908</c:v>
                </c:pt>
                <c:pt idx="5">
                  <c:v>43909</c:v>
                </c:pt>
                <c:pt idx="6">
                  <c:v>43910</c:v>
                </c:pt>
                <c:pt idx="7">
                  <c:v>43911</c:v>
                </c:pt>
                <c:pt idx="8">
                  <c:v>43912</c:v>
                </c:pt>
                <c:pt idx="9">
                  <c:v>43913</c:v>
                </c:pt>
                <c:pt idx="10">
                  <c:v>43914</c:v>
                </c:pt>
                <c:pt idx="11">
                  <c:v>43915</c:v>
                </c:pt>
                <c:pt idx="12">
                  <c:v>43916</c:v>
                </c:pt>
                <c:pt idx="13">
                  <c:v>43917</c:v>
                </c:pt>
                <c:pt idx="14">
                  <c:v>43918</c:v>
                </c:pt>
                <c:pt idx="15">
                  <c:v>43919</c:v>
                </c:pt>
                <c:pt idx="16">
                  <c:v>43920</c:v>
                </c:pt>
                <c:pt idx="17">
                  <c:v>43921</c:v>
                </c:pt>
                <c:pt idx="18">
                  <c:v>43922</c:v>
                </c:pt>
                <c:pt idx="19">
                  <c:v>43923</c:v>
                </c:pt>
                <c:pt idx="20">
                  <c:v>43924</c:v>
                </c:pt>
                <c:pt idx="21">
                  <c:v>43925</c:v>
                </c:pt>
                <c:pt idx="22">
                  <c:v>43926</c:v>
                </c:pt>
                <c:pt idx="23">
                  <c:v>43927</c:v>
                </c:pt>
                <c:pt idx="24">
                  <c:v>43928</c:v>
                </c:pt>
                <c:pt idx="25">
                  <c:v>43929</c:v>
                </c:pt>
                <c:pt idx="26">
                  <c:v>43930</c:v>
                </c:pt>
                <c:pt idx="27">
                  <c:v>43931</c:v>
                </c:pt>
                <c:pt idx="28">
                  <c:v>43932</c:v>
                </c:pt>
                <c:pt idx="29">
                  <c:v>43933</c:v>
                </c:pt>
                <c:pt idx="30">
                  <c:v>43934</c:v>
                </c:pt>
                <c:pt idx="31">
                  <c:v>43935</c:v>
                </c:pt>
                <c:pt idx="32">
                  <c:v>43936</c:v>
                </c:pt>
                <c:pt idx="33">
                  <c:v>43937</c:v>
                </c:pt>
                <c:pt idx="34">
                  <c:v>43938</c:v>
                </c:pt>
                <c:pt idx="35">
                  <c:v>43939</c:v>
                </c:pt>
                <c:pt idx="36">
                  <c:v>43940</c:v>
                </c:pt>
                <c:pt idx="37">
                  <c:v>43941</c:v>
                </c:pt>
                <c:pt idx="38">
                  <c:v>43942</c:v>
                </c:pt>
                <c:pt idx="39">
                  <c:v>43943</c:v>
                </c:pt>
                <c:pt idx="40">
                  <c:v>43944</c:v>
                </c:pt>
                <c:pt idx="41">
                  <c:v>43945</c:v>
                </c:pt>
                <c:pt idx="42">
                  <c:v>43946</c:v>
                </c:pt>
                <c:pt idx="43">
                  <c:v>43947</c:v>
                </c:pt>
                <c:pt idx="44">
                  <c:v>43948</c:v>
                </c:pt>
                <c:pt idx="45">
                  <c:v>43949</c:v>
                </c:pt>
                <c:pt idx="46">
                  <c:v>43950</c:v>
                </c:pt>
                <c:pt idx="47">
                  <c:v>43951</c:v>
                </c:pt>
                <c:pt idx="48">
                  <c:v>43952</c:v>
                </c:pt>
                <c:pt idx="49">
                  <c:v>43953</c:v>
                </c:pt>
                <c:pt idx="50">
                  <c:v>43954</c:v>
                </c:pt>
                <c:pt idx="51">
                  <c:v>43955</c:v>
                </c:pt>
                <c:pt idx="52">
                  <c:v>43956</c:v>
                </c:pt>
                <c:pt idx="53">
                  <c:v>43957</c:v>
                </c:pt>
                <c:pt idx="54">
                  <c:v>43958</c:v>
                </c:pt>
                <c:pt idx="55">
                  <c:v>43959</c:v>
                </c:pt>
                <c:pt idx="56">
                  <c:v>43960</c:v>
                </c:pt>
                <c:pt idx="57">
                  <c:v>43961</c:v>
                </c:pt>
                <c:pt idx="58">
                  <c:v>43962</c:v>
                </c:pt>
                <c:pt idx="59">
                  <c:v>43963</c:v>
                </c:pt>
                <c:pt idx="60">
                  <c:v>43964</c:v>
                </c:pt>
                <c:pt idx="61">
                  <c:v>43965</c:v>
                </c:pt>
                <c:pt idx="62">
                  <c:v>43966</c:v>
                </c:pt>
                <c:pt idx="63">
                  <c:v>43967</c:v>
                </c:pt>
                <c:pt idx="64">
                  <c:v>43968</c:v>
                </c:pt>
                <c:pt idx="65">
                  <c:v>43969</c:v>
                </c:pt>
                <c:pt idx="66">
                  <c:v>43970</c:v>
                </c:pt>
                <c:pt idx="67">
                  <c:v>43971</c:v>
                </c:pt>
                <c:pt idx="68">
                  <c:v>43972</c:v>
                </c:pt>
                <c:pt idx="69">
                  <c:v>43973</c:v>
                </c:pt>
                <c:pt idx="70">
                  <c:v>43974</c:v>
                </c:pt>
                <c:pt idx="71">
                  <c:v>43975</c:v>
                </c:pt>
                <c:pt idx="72">
                  <c:v>43976</c:v>
                </c:pt>
                <c:pt idx="73">
                  <c:v>43977</c:v>
                </c:pt>
                <c:pt idx="74">
                  <c:v>43978</c:v>
                </c:pt>
                <c:pt idx="75">
                  <c:v>43979</c:v>
                </c:pt>
                <c:pt idx="76">
                  <c:v>43980</c:v>
                </c:pt>
                <c:pt idx="77">
                  <c:v>43981</c:v>
                </c:pt>
                <c:pt idx="78">
                  <c:v>43982</c:v>
                </c:pt>
                <c:pt idx="79">
                  <c:v>43983</c:v>
                </c:pt>
                <c:pt idx="80">
                  <c:v>43984</c:v>
                </c:pt>
                <c:pt idx="81">
                  <c:v>43985</c:v>
                </c:pt>
                <c:pt idx="82">
                  <c:v>43986</c:v>
                </c:pt>
                <c:pt idx="83">
                  <c:v>43987</c:v>
                </c:pt>
                <c:pt idx="84">
                  <c:v>43988</c:v>
                </c:pt>
                <c:pt idx="85">
                  <c:v>43989</c:v>
                </c:pt>
                <c:pt idx="86">
                  <c:v>43990</c:v>
                </c:pt>
                <c:pt idx="87">
                  <c:v>43991</c:v>
                </c:pt>
                <c:pt idx="88">
                  <c:v>43992</c:v>
                </c:pt>
                <c:pt idx="89">
                  <c:v>43993</c:v>
                </c:pt>
                <c:pt idx="90">
                  <c:v>43994</c:v>
                </c:pt>
                <c:pt idx="91">
                  <c:v>43995</c:v>
                </c:pt>
                <c:pt idx="92">
                  <c:v>43996</c:v>
                </c:pt>
                <c:pt idx="93">
                  <c:v>43997</c:v>
                </c:pt>
                <c:pt idx="94">
                  <c:v>43998</c:v>
                </c:pt>
                <c:pt idx="95">
                  <c:v>43999</c:v>
                </c:pt>
                <c:pt idx="96">
                  <c:v>44000</c:v>
                </c:pt>
                <c:pt idx="97">
                  <c:v>44001</c:v>
                </c:pt>
                <c:pt idx="98">
                  <c:v>44002</c:v>
                </c:pt>
                <c:pt idx="99">
                  <c:v>44003</c:v>
                </c:pt>
                <c:pt idx="100">
                  <c:v>44004</c:v>
                </c:pt>
                <c:pt idx="101">
                  <c:v>44005</c:v>
                </c:pt>
                <c:pt idx="102">
                  <c:v>44006</c:v>
                </c:pt>
                <c:pt idx="103">
                  <c:v>44007</c:v>
                </c:pt>
                <c:pt idx="104">
                  <c:v>44008</c:v>
                </c:pt>
                <c:pt idx="105">
                  <c:v>44009</c:v>
                </c:pt>
                <c:pt idx="106">
                  <c:v>44010</c:v>
                </c:pt>
                <c:pt idx="107">
                  <c:v>44011</c:v>
                </c:pt>
                <c:pt idx="108">
                  <c:v>44012</c:v>
                </c:pt>
                <c:pt idx="109">
                  <c:v>44013</c:v>
                </c:pt>
                <c:pt idx="110">
                  <c:v>44014</c:v>
                </c:pt>
                <c:pt idx="111">
                  <c:v>44015</c:v>
                </c:pt>
                <c:pt idx="112">
                  <c:v>44016</c:v>
                </c:pt>
                <c:pt idx="113">
                  <c:v>44017</c:v>
                </c:pt>
                <c:pt idx="114">
                  <c:v>44018</c:v>
                </c:pt>
                <c:pt idx="115">
                  <c:v>44019</c:v>
                </c:pt>
                <c:pt idx="116">
                  <c:v>44020</c:v>
                </c:pt>
                <c:pt idx="117">
                  <c:v>44021</c:v>
                </c:pt>
                <c:pt idx="118">
                  <c:v>44022</c:v>
                </c:pt>
                <c:pt idx="119">
                  <c:v>44023</c:v>
                </c:pt>
                <c:pt idx="120">
                  <c:v>44024</c:v>
                </c:pt>
                <c:pt idx="121">
                  <c:v>44025</c:v>
                </c:pt>
                <c:pt idx="122">
                  <c:v>44026</c:v>
                </c:pt>
                <c:pt idx="123">
                  <c:v>44027</c:v>
                </c:pt>
                <c:pt idx="124">
                  <c:v>44028</c:v>
                </c:pt>
                <c:pt idx="125">
                  <c:v>44029</c:v>
                </c:pt>
                <c:pt idx="126">
                  <c:v>44030</c:v>
                </c:pt>
                <c:pt idx="127">
                  <c:v>44031</c:v>
                </c:pt>
                <c:pt idx="128">
                  <c:v>44032</c:v>
                </c:pt>
                <c:pt idx="129">
                  <c:v>44033</c:v>
                </c:pt>
                <c:pt idx="130">
                  <c:v>44034</c:v>
                </c:pt>
                <c:pt idx="131">
                  <c:v>44035</c:v>
                </c:pt>
                <c:pt idx="132">
                  <c:v>44036</c:v>
                </c:pt>
                <c:pt idx="133">
                  <c:v>44037</c:v>
                </c:pt>
                <c:pt idx="134">
                  <c:v>44038</c:v>
                </c:pt>
                <c:pt idx="135">
                  <c:v>44039</c:v>
                </c:pt>
                <c:pt idx="136">
                  <c:v>44040</c:v>
                </c:pt>
                <c:pt idx="137">
                  <c:v>44041</c:v>
                </c:pt>
                <c:pt idx="138">
                  <c:v>44042</c:v>
                </c:pt>
                <c:pt idx="139">
                  <c:v>44043</c:v>
                </c:pt>
                <c:pt idx="140">
                  <c:v>44044</c:v>
                </c:pt>
                <c:pt idx="141">
                  <c:v>44045</c:v>
                </c:pt>
                <c:pt idx="142">
                  <c:v>44046</c:v>
                </c:pt>
                <c:pt idx="143">
                  <c:v>44047</c:v>
                </c:pt>
                <c:pt idx="144">
                  <c:v>44048</c:v>
                </c:pt>
                <c:pt idx="145">
                  <c:v>44049</c:v>
                </c:pt>
                <c:pt idx="146">
                  <c:v>44050</c:v>
                </c:pt>
                <c:pt idx="147">
                  <c:v>44051</c:v>
                </c:pt>
                <c:pt idx="148">
                  <c:v>44052</c:v>
                </c:pt>
                <c:pt idx="149">
                  <c:v>44053</c:v>
                </c:pt>
                <c:pt idx="150">
                  <c:v>44054</c:v>
                </c:pt>
                <c:pt idx="151">
                  <c:v>44055</c:v>
                </c:pt>
                <c:pt idx="152">
                  <c:v>44056</c:v>
                </c:pt>
                <c:pt idx="153">
                  <c:v>44057</c:v>
                </c:pt>
                <c:pt idx="154">
                  <c:v>44058</c:v>
                </c:pt>
                <c:pt idx="155">
                  <c:v>44059</c:v>
                </c:pt>
                <c:pt idx="156">
                  <c:v>44060</c:v>
                </c:pt>
                <c:pt idx="157">
                  <c:v>44061</c:v>
                </c:pt>
                <c:pt idx="158">
                  <c:v>44062</c:v>
                </c:pt>
                <c:pt idx="159">
                  <c:v>44063</c:v>
                </c:pt>
                <c:pt idx="160">
                  <c:v>44064</c:v>
                </c:pt>
                <c:pt idx="161">
                  <c:v>44065</c:v>
                </c:pt>
                <c:pt idx="162">
                  <c:v>44066</c:v>
                </c:pt>
                <c:pt idx="163">
                  <c:v>44067</c:v>
                </c:pt>
                <c:pt idx="164">
                  <c:v>44068</c:v>
                </c:pt>
                <c:pt idx="165">
                  <c:v>44069</c:v>
                </c:pt>
                <c:pt idx="166">
                  <c:v>44070</c:v>
                </c:pt>
                <c:pt idx="167">
                  <c:v>44071</c:v>
                </c:pt>
                <c:pt idx="168">
                  <c:v>44072</c:v>
                </c:pt>
                <c:pt idx="169">
                  <c:v>44073</c:v>
                </c:pt>
                <c:pt idx="170">
                  <c:v>44074</c:v>
                </c:pt>
                <c:pt idx="171">
                  <c:v>44075</c:v>
                </c:pt>
                <c:pt idx="172">
                  <c:v>44076</c:v>
                </c:pt>
                <c:pt idx="173">
                  <c:v>44077</c:v>
                </c:pt>
                <c:pt idx="174">
                  <c:v>44078</c:v>
                </c:pt>
                <c:pt idx="175">
                  <c:v>44079</c:v>
                </c:pt>
                <c:pt idx="176">
                  <c:v>44080</c:v>
                </c:pt>
                <c:pt idx="177">
                  <c:v>44081</c:v>
                </c:pt>
                <c:pt idx="178">
                  <c:v>44082</c:v>
                </c:pt>
                <c:pt idx="179">
                  <c:v>44083</c:v>
                </c:pt>
                <c:pt idx="180">
                  <c:v>44084</c:v>
                </c:pt>
                <c:pt idx="181">
                  <c:v>44085</c:v>
                </c:pt>
                <c:pt idx="182">
                  <c:v>44086</c:v>
                </c:pt>
                <c:pt idx="183">
                  <c:v>44087</c:v>
                </c:pt>
                <c:pt idx="184">
                  <c:v>44088</c:v>
                </c:pt>
                <c:pt idx="185">
                  <c:v>44089</c:v>
                </c:pt>
                <c:pt idx="186">
                  <c:v>44090</c:v>
                </c:pt>
                <c:pt idx="187">
                  <c:v>44091</c:v>
                </c:pt>
                <c:pt idx="188">
                  <c:v>44092</c:v>
                </c:pt>
                <c:pt idx="189">
                  <c:v>44093</c:v>
                </c:pt>
                <c:pt idx="190">
                  <c:v>44094</c:v>
                </c:pt>
              </c:numCache>
            </c:numRef>
          </c:cat>
          <c:val>
            <c:numRef>
              <c:extLst>
                <c:ext xmlns:c15="http://schemas.microsoft.com/office/drawing/2012/chart" uri="{02D57815-91ED-43cb-92C2-25804820EDAC}">
                  <c15:fullRef>
                    <c15:sqref>'Steden RIVM'!$T$4:$T$186</c15:sqref>
                  </c15:fullRef>
                </c:ext>
              </c:extLst>
              <c:f>('Steden RIVM'!$T$4,'Steden RIVM'!$T$6:$T$186)</c:f>
              <c:numCache>
                <c:formatCode>General</c:formatCode>
                <c:ptCount val="182"/>
                <c:pt idx="6">
                  <c:v>25</c:v>
                </c:pt>
                <c:pt idx="7">
                  <c:v>18.857142857142858</c:v>
                </c:pt>
                <c:pt idx="8">
                  <c:v>22.714285714285715</c:v>
                </c:pt>
                <c:pt idx="9">
                  <c:v>23.714285714285715</c:v>
                </c:pt>
                <c:pt idx="10">
                  <c:v>28</c:v>
                </c:pt>
                <c:pt idx="11">
                  <c:v>34</c:v>
                </c:pt>
                <c:pt idx="12">
                  <c:v>38.285714285714285</c:v>
                </c:pt>
                <c:pt idx="13">
                  <c:v>31.428571428571427</c:v>
                </c:pt>
                <c:pt idx="14">
                  <c:v>45.714285714285715</c:v>
                </c:pt>
                <c:pt idx="15">
                  <c:v>49.714285714285715</c:v>
                </c:pt>
                <c:pt idx="16">
                  <c:v>53.285714285714285</c:v>
                </c:pt>
                <c:pt idx="17">
                  <c:v>53.428571428571431</c:v>
                </c:pt>
                <c:pt idx="18">
                  <c:v>53.571428571428569</c:v>
                </c:pt>
                <c:pt idx="19">
                  <c:v>53.857142857142854</c:v>
                </c:pt>
                <c:pt idx="20">
                  <c:v>50.857142857142854</c:v>
                </c:pt>
                <c:pt idx="21">
                  <c:v>47.857142857142854</c:v>
                </c:pt>
                <c:pt idx="22">
                  <c:v>49.857142857142854</c:v>
                </c:pt>
                <c:pt idx="23">
                  <c:v>48.285714285714285</c:v>
                </c:pt>
                <c:pt idx="24">
                  <c:v>44.857142857142854</c:v>
                </c:pt>
                <c:pt idx="25">
                  <c:v>39.571428571428569</c:v>
                </c:pt>
                <c:pt idx="26">
                  <c:v>39.142857142857146</c:v>
                </c:pt>
                <c:pt idx="27">
                  <c:v>45.142857142857146</c:v>
                </c:pt>
                <c:pt idx="28">
                  <c:v>45.571428571428569</c:v>
                </c:pt>
                <c:pt idx="29">
                  <c:v>42.142857142857146</c:v>
                </c:pt>
                <c:pt idx="30">
                  <c:v>42.285714285714285</c:v>
                </c:pt>
                <c:pt idx="31">
                  <c:v>45.428571428571431</c:v>
                </c:pt>
                <c:pt idx="32">
                  <c:v>47.714285714285715</c:v>
                </c:pt>
                <c:pt idx="33">
                  <c:v>48</c:v>
                </c:pt>
                <c:pt idx="34">
                  <c:v>46.571428571428569</c:v>
                </c:pt>
                <c:pt idx="35">
                  <c:v>49.142857142857146</c:v>
                </c:pt>
                <c:pt idx="36">
                  <c:v>50.428571428571431</c:v>
                </c:pt>
                <c:pt idx="37">
                  <c:v>51.142857142857146</c:v>
                </c:pt>
                <c:pt idx="38">
                  <c:v>50</c:v>
                </c:pt>
                <c:pt idx="39">
                  <c:v>51.714285714285715</c:v>
                </c:pt>
                <c:pt idx="40">
                  <c:v>51.142857142857146</c:v>
                </c:pt>
                <c:pt idx="41">
                  <c:v>45.428571428571431</c:v>
                </c:pt>
                <c:pt idx="42">
                  <c:v>41.714285714285715</c:v>
                </c:pt>
                <c:pt idx="43">
                  <c:v>39.857142857142854</c:v>
                </c:pt>
                <c:pt idx="44">
                  <c:v>37.714285714285715</c:v>
                </c:pt>
                <c:pt idx="45">
                  <c:v>34.428571428571431</c:v>
                </c:pt>
                <c:pt idx="46">
                  <c:v>34.285714285714285</c:v>
                </c:pt>
                <c:pt idx="47">
                  <c:v>30.714285714285715</c:v>
                </c:pt>
                <c:pt idx="48">
                  <c:v>30.428571428571427</c:v>
                </c:pt>
                <c:pt idx="49">
                  <c:v>29.428571428571427</c:v>
                </c:pt>
                <c:pt idx="50">
                  <c:v>25.571428571428573</c:v>
                </c:pt>
                <c:pt idx="51">
                  <c:v>23.428571428571427</c:v>
                </c:pt>
                <c:pt idx="52">
                  <c:v>27.142857142857142</c:v>
                </c:pt>
                <c:pt idx="53">
                  <c:v>26.285714285714285</c:v>
                </c:pt>
                <c:pt idx="54">
                  <c:v>27.714285714285715</c:v>
                </c:pt>
                <c:pt idx="55">
                  <c:v>26.285714285714285</c:v>
                </c:pt>
                <c:pt idx="56">
                  <c:v>23.285714285714285</c:v>
                </c:pt>
                <c:pt idx="57">
                  <c:v>24</c:v>
                </c:pt>
                <c:pt idx="58">
                  <c:v>26.428571428571427</c:v>
                </c:pt>
                <c:pt idx="59">
                  <c:v>21.857142857142858</c:v>
                </c:pt>
                <c:pt idx="60">
                  <c:v>18.857142857142858</c:v>
                </c:pt>
                <c:pt idx="61">
                  <c:v>16.571428571428573</c:v>
                </c:pt>
                <c:pt idx="62">
                  <c:v>15.428571428571429</c:v>
                </c:pt>
                <c:pt idx="63">
                  <c:v>15.428571428571429</c:v>
                </c:pt>
                <c:pt idx="64">
                  <c:v>13.571428571428571</c:v>
                </c:pt>
                <c:pt idx="65">
                  <c:v>11</c:v>
                </c:pt>
                <c:pt idx="66">
                  <c:v>10.428571428571429</c:v>
                </c:pt>
                <c:pt idx="67">
                  <c:v>10.285714285714286</c:v>
                </c:pt>
                <c:pt idx="68">
                  <c:v>9.2857142857142865</c:v>
                </c:pt>
                <c:pt idx="69">
                  <c:v>8.7142857142857135</c:v>
                </c:pt>
                <c:pt idx="70">
                  <c:v>7.7142857142857144</c:v>
                </c:pt>
                <c:pt idx="71">
                  <c:v>7.4285714285714288</c:v>
                </c:pt>
                <c:pt idx="72">
                  <c:v>7.4285714285714288</c:v>
                </c:pt>
                <c:pt idx="73">
                  <c:v>7.2857142857142856</c:v>
                </c:pt>
                <c:pt idx="74">
                  <c:v>6.7142857142857144</c:v>
                </c:pt>
                <c:pt idx="75">
                  <c:v>5.8571428571428568</c:v>
                </c:pt>
                <c:pt idx="76">
                  <c:v>6</c:v>
                </c:pt>
                <c:pt idx="77">
                  <c:v>5.8571428571428568</c:v>
                </c:pt>
                <c:pt idx="78">
                  <c:v>6.5714285714285712</c:v>
                </c:pt>
                <c:pt idx="79">
                  <c:v>7.2857142857142856</c:v>
                </c:pt>
                <c:pt idx="80">
                  <c:v>6.8571428571428568</c:v>
                </c:pt>
                <c:pt idx="81">
                  <c:v>6.4285714285714288</c:v>
                </c:pt>
                <c:pt idx="82">
                  <c:v>5.4285714285714288</c:v>
                </c:pt>
                <c:pt idx="83">
                  <c:v>4</c:v>
                </c:pt>
                <c:pt idx="84">
                  <c:v>3.1428571428571428</c:v>
                </c:pt>
                <c:pt idx="85">
                  <c:v>10.857142857142858</c:v>
                </c:pt>
                <c:pt idx="86">
                  <c:v>12</c:v>
                </c:pt>
                <c:pt idx="87">
                  <c:v>13.428571428571429</c:v>
                </c:pt>
                <c:pt idx="88">
                  <c:v>16.428571428571427</c:v>
                </c:pt>
                <c:pt idx="89">
                  <c:v>18.714285714285715</c:v>
                </c:pt>
                <c:pt idx="90">
                  <c:v>19.857142857142858</c:v>
                </c:pt>
                <c:pt idx="91">
                  <c:v>23</c:v>
                </c:pt>
                <c:pt idx="92">
                  <c:v>15.571428571428571</c:v>
                </c:pt>
                <c:pt idx="93">
                  <c:v>15</c:v>
                </c:pt>
                <c:pt idx="94">
                  <c:v>16.142857142857142</c:v>
                </c:pt>
                <c:pt idx="95">
                  <c:v>14.285714285714286</c:v>
                </c:pt>
                <c:pt idx="96">
                  <c:v>13.428571428571429</c:v>
                </c:pt>
                <c:pt idx="97">
                  <c:v>12.571428571428571</c:v>
                </c:pt>
                <c:pt idx="98">
                  <c:v>10.571428571428571</c:v>
                </c:pt>
                <c:pt idx="99">
                  <c:v>9.8571428571428577</c:v>
                </c:pt>
                <c:pt idx="100">
                  <c:v>8.8571428571428577</c:v>
                </c:pt>
                <c:pt idx="101">
                  <c:v>7.4285714285714288</c:v>
                </c:pt>
                <c:pt idx="102">
                  <c:v>7.5714285714285712</c:v>
                </c:pt>
                <c:pt idx="103">
                  <c:v>6.8571428571428568</c:v>
                </c:pt>
                <c:pt idx="104">
                  <c:v>8</c:v>
                </c:pt>
                <c:pt idx="105">
                  <c:v>7.8571428571428568</c:v>
                </c:pt>
                <c:pt idx="106">
                  <c:v>7.2857142857142856</c:v>
                </c:pt>
                <c:pt idx="107">
                  <c:v>7.4285714285714288</c:v>
                </c:pt>
                <c:pt idx="108">
                  <c:v>6.8571428571428568</c:v>
                </c:pt>
                <c:pt idx="109">
                  <c:v>5.5714285714285712</c:v>
                </c:pt>
                <c:pt idx="110">
                  <c:v>5.4285714285714288</c:v>
                </c:pt>
                <c:pt idx="111">
                  <c:v>5.4285714285714288</c:v>
                </c:pt>
                <c:pt idx="112">
                  <c:v>5.4285714285714288</c:v>
                </c:pt>
                <c:pt idx="113">
                  <c:v>6</c:v>
                </c:pt>
                <c:pt idx="114">
                  <c:v>5.4285714285714288</c:v>
                </c:pt>
                <c:pt idx="115">
                  <c:v>5</c:v>
                </c:pt>
                <c:pt idx="116">
                  <c:v>5.4285714285714288</c:v>
                </c:pt>
                <c:pt idx="117">
                  <c:v>5.1428571428571432</c:v>
                </c:pt>
                <c:pt idx="118">
                  <c:v>5.1428571428571432</c:v>
                </c:pt>
                <c:pt idx="119">
                  <c:v>4.8571428571428568</c:v>
                </c:pt>
                <c:pt idx="120">
                  <c:v>4.5714285714285712</c:v>
                </c:pt>
                <c:pt idx="121">
                  <c:v>5.7142857142857144</c:v>
                </c:pt>
                <c:pt idx="122">
                  <c:v>6.1428571428571432</c:v>
                </c:pt>
                <c:pt idx="123">
                  <c:v>6</c:v>
                </c:pt>
                <c:pt idx="124">
                  <c:v>8.5714285714285712</c:v>
                </c:pt>
                <c:pt idx="125">
                  <c:v>9.4285714285714288</c:v>
                </c:pt>
                <c:pt idx="126">
                  <c:v>8.8571428571428577</c:v>
                </c:pt>
                <c:pt idx="127">
                  <c:v>13</c:v>
                </c:pt>
                <c:pt idx="128">
                  <c:v>15.428571428571429</c:v>
                </c:pt>
                <c:pt idx="129">
                  <c:v>17.714285714285715</c:v>
                </c:pt>
                <c:pt idx="130">
                  <c:v>19.571428571428573</c:v>
                </c:pt>
                <c:pt idx="131">
                  <c:v>18.857142857142858</c:v>
                </c:pt>
                <c:pt idx="132">
                  <c:v>19.285714285714285</c:v>
                </c:pt>
                <c:pt idx="133">
                  <c:v>22</c:v>
                </c:pt>
                <c:pt idx="134">
                  <c:v>21.285714285714285</c:v>
                </c:pt>
                <c:pt idx="135">
                  <c:v>24</c:v>
                </c:pt>
                <c:pt idx="136">
                  <c:v>25.142857142857142</c:v>
                </c:pt>
                <c:pt idx="137">
                  <c:v>26.428571428571427</c:v>
                </c:pt>
                <c:pt idx="138">
                  <c:v>34</c:v>
                </c:pt>
                <c:pt idx="139">
                  <c:v>37.428571428571431</c:v>
                </c:pt>
                <c:pt idx="140">
                  <c:v>43.285714285714285</c:v>
                </c:pt>
                <c:pt idx="141">
                  <c:v>42.428571428571431</c:v>
                </c:pt>
                <c:pt idx="142">
                  <c:v>42</c:v>
                </c:pt>
                <c:pt idx="143">
                  <c:v>57.142857142857146</c:v>
                </c:pt>
                <c:pt idx="144">
                  <c:v>62.285714285714285</c:v>
                </c:pt>
                <c:pt idx="145">
                  <c:v>73.571428571428569</c:v>
                </c:pt>
                <c:pt idx="146">
                  <c:v>78</c:v>
                </c:pt>
                <c:pt idx="147">
                  <c:v>83.142857142857139</c:v>
                </c:pt>
                <c:pt idx="148">
                  <c:v>91.714285714285708</c:v>
                </c:pt>
                <c:pt idx="149">
                  <c:v>110.71428571428571</c:v>
                </c:pt>
                <c:pt idx="150">
                  <c:v>107.28571428571429</c:v>
                </c:pt>
                <c:pt idx="151">
                  <c:v>112.57142857142857</c:v>
                </c:pt>
                <c:pt idx="152">
                  <c:v>101.42857142857143</c:v>
                </c:pt>
                <c:pt idx="153">
                  <c:v>108</c:v>
                </c:pt>
                <c:pt idx="154">
                  <c:v>112.85714285714286</c:v>
                </c:pt>
                <c:pt idx="155">
                  <c:v>115</c:v>
                </c:pt>
                <c:pt idx="156">
                  <c:v>104.85714285714286</c:v>
                </c:pt>
                <c:pt idx="157">
                  <c:v>106.28571428571429</c:v>
                </c:pt>
                <c:pt idx="158">
                  <c:v>105.28571428571429</c:v>
                </c:pt>
                <c:pt idx="159">
                  <c:v>110.28571428571429</c:v>
                </c:pt>
                <c:pt idx="160">
                  <c:v>104.71428571428571</c:v>
                </c:pt>
                <c:pt idx="161">
                  <c:v>93</c:v>
                </c:pt>
                <c:pt idx="162">
                  <c:v>90</c:v>
                </c:pt>
                <c:pt idx="163">
                  <c:v>92.571428571428569</c:v>
                </c:pt>
                <c:pt idx="164">
                  <c:v>87.857142857142861</c:v>
                </c:pt>
                <c:pt idx="165">
                  <c:v>86.428571428571431</c:v>
                </c:pt>
                <c:pt idx="166">
                  <c:v>84.428571428571431</c:v>
                </c:pt>
                <c:pt idx="167">
                  <c:v>84.428571428571431</c:v>
                </c:pt>
                <c:pt idx="168">
                  <c:v>86.571428571428569</c:v>
                </c:pt>
                <c:pt idx="169">
                  <c:v>84.571428571428569</c:v>
                </c:pt>
                <c:pt idx="170">
                  <c:v>82.142857142857139</c:v>
                </c:pt>
                <c:pt idx="171">
                  <c:v>79.714285714285708</c:v>
                </c:pt>
                <c:pt idx="172">
                  <c:v>84.714285714285708</c:v>
                </c:pt>
                <c:pt idx="173">
                  <c:v>82.428571428571431</c:v>
                </c:pt>
                <c:pt idx="174">
                  <c:v>90.142857142857139</c:v>
                </c:pt>
                <c:pt idx="175">
                  <c:v>96.428571428571431</c:v>
                </c:pt>
                <c:pt idx="176">
                  <c:v>106.42857142857143</c:v>
                </c:pt>
                <c:pt idx="177">
                  <c:v>110.42857142857143</c:v>
                </c:pt>
                <c:pt idx="178">
                  <c:v>127.42857142857143</c:v>
                </c:pt>
                <c:pt idx="179">
                  <c:v>129.42857142857142</c:v>
                </c:pt>
                <c:pt idx="180">
                  <c:v>136.85714285714286</c:v>
                </c:pt>
                <c:pt idx="181">
                  <c:v>144.14285714285714</c:v>
                </c:pt>
              </c:numCache>
            </c:numRef>
          </c:val>
          <c:smooth val="0"/>
          <c:extLst>
            <c:ext xmlns:c16="http://schemas.microsoft.com/office/drawing/2014/chart" uri="{C3380CC4-5D6E-409C-BE32-E72D297353CC}">
              <c16:uniqueId val="{00000001-18E6-4044-9AA0-D53DECB0B965}"/>
            </c:ext>
          </c:extLst>
        </c:ser>
        <c:dLbls>
          <c:showLegendKey val="0"/>
          <c:showVal val="0"/>
          <c:showCatName val="0"/>
          <c:showSerName val="0"/>
          <c:showPercent val="0"/>
          <c:showBubbleSize val="0"/>
        </c:dLbls>
        <c:marker val="1"/>
        <c:smooth val="0"/>
        <c:axId val="596545392"/>
        <c:axId val="596544408"/>
        <c:extLst/>
      </c:lineChart>
      <c:date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ajorTimeUnit val="days"/>
        <c:minorUnit val="14"/>
        <c:minorTimeUnit val="days"/>
      </c:dateAx>
      <c:valAx>
        <c:axId val="596544408"/>
        <c:scaling>
          <c:orientation val="minMax"/>
          <c:max val="200"/>
          <c:min val="0"/>
        </c:scaling>
        <c:delete val="0"/>
        <c:axPos val="l"/>
        <c:majorGridlines>
          <c:spPr>
            <a:ln w="9525" cap="flat" cmpd="sng" algn="ctr">
              <a:solidFill>
                <a:schemeClr val="tx1">
                  <a:lumMod val="15000"/>
                  <a:lumOff val="85000"/>
                </a:schemeClr>
              </a:solidFill>
              <a:prstDash val="lgDash"/>
              <a:round/>
            </a:ln>
            <a:effectLst/>
          </c:spPr>
        </c:majorGridlines>
        <c:minorGridlines>
          <c:spPr>
            <a:ln w="6350" cap="flat" cmpd="sng" algn="ctr">
              <a:solidFill>
                <a:schemeClr val="tx1">
                  <a:lumMod val="15000"/>
                  <a:lumOff val="85000"/>
                </a:schemeClr>
              </a:solidFill>
              <a:prstDash val="sysDot"/>
              <a:round/>
            </a:ln>
            <a:effectLst/>
          </c:spPr>
        </c:min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majorUnit val="50"/>
        <c:minorUnit val="25"/>
      </c:valAx>
      <c:spPr>
        <a:noFill/>
        <a:ln w="25400">
          <a:noFill/>
        </a:ln>
        <a:effectLst/>
      </c:spPr>
    </c:plotArea>
    <c:legend>
      <c:legendPos val="t"/>
      <c:layout>
        <c:manualLayout>
          <c:xMode val="edge"/>
          <c:yMode val="edge"/>
          <c:x val="9.6139444444444444E-2"/>
          <c:y val="0.13769805555555556"/>
          <c:w val="0.72370759418146369"/>
          <c:h val="3.3991807753730452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4"/>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10000"/>
                  </a:schemeClr>
                </a:solidFill>
                <a:latin typeface="+mn-lt"/>
                <a:ea typeface="+mn-ea"/>
                <a:cs typeface="+mn-cs"/>
              </a:defRPr>
            </a:pPr>
            <a:r>
              <a:rPr lang="en-US" sz="2000" b="1" i="0" baseline="0">
                <a:solidFill>
                  <a:schemeClr val="bg2">
                    <a:lumMod val="10000"/>
                  </a:schemeClr>
                </a:solidFill>
                <a:effectLst/>
              </a:rPr>
              <a:t>Outbreak COVID-19 Rotterdam</a:t>
            </a:r>
            <a:endParaRPr lang="en-NL" sz="2000">
              <a:solidFill>
                <a:schemeClr val="bg2">
                  <a:lumMod val="10000"/>
                </a:schemeClr>
              </a:solidFill>
              <a:effectLst/>
            </a:endParaRPr>
          </a:p>
        </c:rich>
      </c:tx>
      <c:layout>
        <c:manualLayout>
          <c:xMode val="edge"/>
          <c:yMode val="edge"/>
          <c:x val="0.29827791666666664"/>
          <c:y val="4.790083333333333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10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8983708333333336"/>
        </c:manualLayout>
      </c:layout>
      <c:barChart>
        <c:barDir val="col"/>
        <c:grouping val="clustered"/>
        <c:varyColors val="0"/>
        <c:ser>
          <c:idx val="1"/>
          <c:order val="0"/>
          <c:tx>
            <c:strRef>
              <c:f>'Steden RIVM'!$P$3</c:f>
              <c:strCache>
                <c:ptCount val="1"/>
                <c:pt idx="0">
                  <c:v>Rotterdam - Cases</c:v>
                </c:pt>
              </c:strCache>
            </c:strRef>
          </c:tx>
          <c:spPr>
            <a:solidFill>
              <a:srgbClr val="4472C4">
                <a:lumMod val="60000"/>
                <a:lumOff val="40000"/>
              </a:srgbClr>
            </a:solidFill>
            <a:ln w="44450">
              <a:noFill/>
            </a:ln>
            <a:effectLst/>
          </c:spPr>
          <c:invertIfNegative val="0"/>
          <c:cat>
            <c:numRef>
              <c:extLst>
                <c:ext xmlns:c15="http://schemas.microsoft.com/office/drawing/2012/chart" uri="{02D57815-91ED-43cb-92C2-25804820EDAC}">
                  <c15:fullRef>
                    <c15:sqref>'Steden RIVM'!$O$4:$O$195</c15:sqref>
                  </c15:fullRef>
                </c:ext>
              </c:extLst>
              <c:f>('Steden RIVM'!$O$4,'Steden RIVM'!$O$6:$O$187)</c:f>
              <c:numCache>
                <c:formatCode>m/d/yyyy</c:formatCode>
                <c:ptCount val="183"/>
                <c:pt idx="0">
                  <c:v>43903</c:v>
                </c:pt>
                <c:pt idx="1">
                  <c:v>43905</c:v>
                </c:pt>
                <c:pt idx="2">
                  <c:v>43906</c:v>
                </c:pt>
                <c:pt idx="3">
                  <c:v>43907</c:v>
                </c:pt>
                <c:pt idx="4">
                  <c:v>43908</c:v>
                </c:pt>
                <c:pt idx="5">
                  <c:v>43909</c:v>
                </c:pt>
                <c:pt idx="6">
                  <c:v>43910</c:v>
                </c:pt>
                <c:pt idx="7">
                  <c:v>43911</c:v>
                </c:pt>
                <c:pt idx="8">
                  <c:v>43912</c:v>
                </c:pt>
                <c:pt idx="9">
                  <c:v>43913</c:v>
                </c:pt>
                <c:pt idx="10">
                  <c:v>43914</c:v>
                </c:pt>
                <c:pt idx="11">
                  <c:v>43915</c:v>
                </c:pt>
                <c:pt idx="12">
                  <c:v>43916</c:v>
                </c:pt>
                <c:pt idx="13">
                  <c:v>43917</c:v>
                </c:pt>
                <c:pt idx="14">
                  <c:v>43918</c:v>
                </c:pt>
                <c:pt idx="15">
                  <c:v>43919</c:v>
                </c:pt>
                <c:pt idx="16">
                  <c:v>43920</c:v>
                </c:pt>
                <c:pt idx="17">
                  <c:v>43921</c:v>
                </c:pt>
                <c:pt idx="18">
                  <c:v>43922</c:v>
                </c:pt>
                <c:pt idx="19">
                  <c:v>43923</c:v>
                </c:pt>
                <c:pt idx="20">
                  <c:v>43924</c:v>
                </c:pt>
                <c:pt idx="21">
                  <c:v>43925</c:v>
                </c:pt>
                <c:pt idx="22">
                  <c:v>43926</c:v>
                </c:pt>
                <c:pt idx="23">
                  <c:v>43927</c:v>
                </c:pt>
                <c:pt idx="24">
                  <c:v>43928</c:v>
                </c:pt>
                <c:pt idx="25">
                  <c:v>43929</c:v>
                </c:pt>
                <c:pt idx="26">
                  <c:v>43930</c:v>
                </c:pt>
                <c:pt idx="27">
                  <c:v>43931</c:v>
                </c:pt>
                <c:pt idx="28">
                  <c:v>43932</c:v>
                </c:pt>
                <c:pt idx="29">
                  <c:v>43933</c:v>
                </c:pt>
                <c:pt idx="30">
                  <c:v>43934</c:v>
                </c:pt>
                <c:pt idx="31">
                  <c:v>43935</c:v>
                </c:pt>
                <c:pt idx="32">
                  <c:v>43936</c:v>
                </c:pt>
                <c:pt idx="33">
                  <c:v>43937</c:v>
                </c:pt>
                <c:pt idx="34">
                  <c:v>43938</c:v>
                </c:pt>
                <c:pt idx="35">
                  <c:v>43939</c:v>
                </c:pt>
                <c:pt idx="36">
                  <c:v>43940</c:v>
                </c:pt>
                <c:pt idx="37">
                  <c:v>43941</c:v>
                </c:pt>
                <c:pt idx="38">
                  <c:v>43942</c:v>
                </c:pt>
                <c:pt idx="39">
                  <c:v>43943</c:v>
                </c:pt>
                <c:pt idx="40">
                  <c:v>43944</c:v>
                </c:pt>
                <c:pt idx="41">
                  <c:v>43945</c:v>
                </c:pt>
                <c:pt idx="42">
                  <c:v>43946</c:v>
                </c:pt>
                <c:pt idx="43">
                  <c:v>43947</c:v>
                </c:pt>
                <c:pt idx="44">
                  <c:v>43948</c:v>
                </c:pt>
                <c:pt idx="45">
                  <c:v>43949</c:v>
                </c:pt>
                <c:pt idx="46">
                  <c:v>43950</c:v>
                </c:pt>
                <c:pt idx="47">
                  <c:v>43951</c:v>
                </c:pt>
                <c:pt idx="48">
                  <c:v>43952</c:v>
                </c:pt>
                <c:pt idx="49">
                  <c:v>43953</c:v>
                </c:pt>
                <c:pt idx="50">
                  <c:v>43954</c:v>
                </c:pt>
                <c:pt idx="51">
                  <c:v>43955</c:v>
                </c:pt>
                <c:pt idx="52">
                  <c:v>43956</c:v>
                </c:pt>
                <c:pt idx="53">
                  <c:v>43957</c:v>
                </c:pt>
                <c:pt idx="54">
                  <c:v>43958</c:v>
                </c:pt>
                <c:pt idx="55">
                  <c:v>43959</c:v>
                </c:pt>
                <c:pt idx="56">
                  <c:v>43960</c:v>
                </c:pt>
                <c:pt idx="57">
                  <c:v>43961</c:v>
                </c:pt>
                <c:pt idx="58">
                  <c:v>43962</c:v>
                </c:pt>
                <c:pt idx="59">
                  <c:v>43963</c:v>
                </c:pt>
                <c:pt idx="60">
                  <c:v>43964</c:v>
                </c:pt>
                <c:pt idx="61">
                  <c:v>43965</c:v>
                </c:pt>
                <c:pt idx="62">
                  <c:v>43966</c:v>
                </c:pt>
                <c:pt idx="63">
                  <c:v>43967</c:v>
                </c:pt>
                <c:pt idx="64">
                  <c:v>43968</c:v>
                </c:pt>
                <c:pt idx="65">
                  <c:v>43969</c:v>
                </c:pt>
                <c:pt idx="66">
                  <c:v>43970</c:v>
                </c:pt>
                <c:pt idx="67">
                  <c:v>43971</c:v>
                </c:pt>
                <c:pt idx="68">
                  <c:v>43972</c:v>
                </c:pt>
                <c:pt idx="69">
                  <c:v>43973</c:v>
                </c:pt>
                <c:pt idx="70">
                  <c:v>43974</c:v>
                </c:pt>
                <c:pt idx="71">
                  <c:v>43975</c:v>
                </c:pt>
                <c:pt idx="72">
                  <c:v>43976</c:v>
                </c:pt>
                <c:pt idx="73">
                  <c:v>43977</c:v>
                </c:pt>
                <c:pt idx="74">
                  <c:v>43978</c:v>
                </c:pt>
                <c:pt idx="75">
                  <c:v>43979</c:v>
                </c:pt>
                <c:pt idx="76">
                  <c:v>43980</c:v>
                </c:pt>
                <c:pt idx="77">
                  <c:v>43981</c:v>
                </c:pt>
                <c:pt idx="78">
                  <c:v>43982</c:v>
                </c:pt>
                <c:pt idx="79">
                  <c:v>43983</c:v>
                </c:pt>
                <c:pt idx="80">
                  <c:v>43984</c:v>
                </c:pt>
                <c:pt idx="81">
                  <c:v>43985</c:v>
                </c:pt>
                <c:pt idx="82">
                  <c:v>43986</c:v>
                </c:pt>
                <c:pt idx="83">
                  <c:v>43987</c:v>
                </c:pt>
                <c:pt idx="84">
                  <c:v>43988</c:v>
                </c:pt>
                <c:pt idx="85">
                  <c:v>43989</c:v>
                </c:pt>
                <c:pt idx="86">
                  <c:v>43990</c:v>
                </c:pt>
                <c:pt idx="87">
                  <c:v>43991</c:v>
                </c:pt>
                <c:pt idx="88">
                  <c:v>43992</c:v>
                </c:pt>
                <c:pt idx="89">
                  <c:v>43993</c:v>
                </c:pt>
                <c:pt idx="90">
                  <c:v>43994</c:v>
                </c:pt>
                <c:pt idx="91">
                  <c:v>43995</c:v>
                </c:pt>
                <c:pt idx="92">
                  <c:v>43996</c:v>
                </c:pt>
                <c:pt idx="93">
                  <c:v>43997</c:v>
                </c:pt>
                <c:pt idx="94">
                  <c:v>43998</c:v>
                </c:pt>
                <c:pt idx="95">
                  <c:v>43999</c:v>
                </c:pt>
                <c:pt idx="96">
                  <c:v>44000</c:v>
                </c:pt>
                <c:pt idx="97">
                  <c:v>44001</c:v>
                </c:pt>
                <c:pt idx="98">
                  <c:v>44002</c:v>
                </c:pt>
                <c:pt idx="99">
                  <c:v>44003</c:v>
                </c:pt>
                <c:pt idx="100">
                  <c:v>44004</c:v>
                </c:pt>
                <c:pt idx="101">
                  <c:v>44005</c:v>
                </c:pt>
                <c:pt idx="102">
                  <c:v>44006</c:v>
                </c:pt>
                <c:pt idx="103">
                  <c:v>44007</c:v>
                </c:pt>
                <c:pt idx="104">
                  <c:v>44008</c:v>
                </c:pt>
                <c:pt idx="105">
                  <c:v>44009</c:v>
                </c:pt>
                <c:pt idx="106">
                  <c:v>44010</c:v>
                </c:pt>
                <c:pt idx="107">
                  <c:v>44011</c:v>
                </c:pt>
                <c:pt idx="108">
                  <c:v>44012</c:v>
                </c:pt>
                <c:pt idx="109">
                  <c:v>44013</c:v>
                </c:pt>
                <c:pt idx="110">
                  <c:v>44014</c:v>
                </c:pt>
                <c:pt idx="111">
                  <c:v>44015</c:v>
                </c:pt>
                <c:pt idx="112">
                  <c:v>44016</c:v>
                </c:pt>
                <c:pt idx="113">
                  <c:v>44017</c:v>
                </c:pt>
                <c:pt idx="114">
                  <c:v>44018</c:v>
                </c:pt>
                <c:pt idx="115">
                  <c:v>44019</c:v>
                </c:pt>
                <c:pt idx="116">
                  <c:v>44020</c:v>
                </c:pt>
                <c:pt idx="117">
                  <c:v>44021</c:v>
                </c:pt>
                <c:pt idx="118">
                  <c:v>44022</c:v>
                </c:pt>
                <c:pt idx="119">
                  <c:v>44023</c:v>
                </c:pt>
                <c:pt idx="120">
                  <c:v>44024</c:v>
                </c:pt>
                <c:pt idx="121">
                  <c:v>44025</c:v>
                </c:pt>
                <c:pt idx="122">
                  <c:v>44026</c:v>
                </c:pt>
                <c:pt idx="123">
                  <c:v>44027</c:v>
                </c:pt>
                <c:pt idx="124">
                  <c:v>44028</c:v>
                </c:pt>
                <c:pt idx="125">
                  <c:v>44029</c:v>
                </c:pt>
                <c:pt idx="126">
                  <c:v>44030</c:v>
                </c:pt>
                <c:pt idx="127">
                  <c:v>44031</c:v>
                </c:pt>
                <c:pt idx="128">
                  <c:v>44032</c:v>
                </c:pt>
                <c:pt idx="129">
                  <c:v>44033</c:v>
                </c:pt>
                <c:pt idx="130">
                  <c:v>44034</c:v>
                </c:pt>
                <c:pt idx="131">
                  <c:v>44035</c:v>
                </c:pt>
                <c:pt idx="132">
                  <c:v>44036</c:v>
                </c:pt>
                <c:pt idx="133">
                  <c:v>44037</c:v>
                </c:pt>
                <c:pt idx="134">
                  <c:v>44038</c:v>
                </c:pt>
                <c:pt idx="135">
                  <c:v>44039</c:v>
                </c:pt>
                <c:pt idx="136">
                  <c:v>44040</c:v>
                </c:pt>
                <c:pt idx="137">
                  <c:v>44041</c:v>
                </c:pt>
                <c:pt idx="138">
                  <c:v>44042</c:v>
                </c:pt>
                <c:pt idx="139">
                  <c:v>44043</c:v>
                </c:pt>
                <c:pt idx="140">
                  <c:v>44044</c:v>
                </c:pt>
                <c:pt idx="141">
                  <c:v>44045</c:v>
                </c:pt>
                <c:pt idx="142">
                  <c:v>44046</c:v>
                </c:pt>
                <c:pt idx="143">
                  <c:v>44047</c:v>
                </c:pt>
                <c:pt idx="144">
                  <c:v>44048</c:v>
                </c:pt>
                <c:pt idx="145">
                  <c:v>44049</c:v>
                </c:pt>
                <c:pt idx="146">
                  <c:v>44050</c:v>
                </c:pt>
                <c:pt idx="147">
                  <c:v>44051</c:v>
                </c:pt>
                <c:pt idx="148">
                  <c:v>44052</c:v>
                </c:pt>
                <c:pt idx="149">
                  <c:v>44053</c:v>
                </c:pt>
                <c:pt idx="150">
                  <c:v>44054</c:v>
                </c:pt>
                <c:pt idx="151">
                  <c:v>44055</c:v>
                </c:pt>
                <c:pt idx="152">
                  <c:v>44056</c:v>
                </c:pt>
                <c:pt idx="153">
                  <c:v>44057</c:v>
                </c:pt>
                <c:pt idx="154">
                  <c:v>44058</c:v>
                </c:pt>
                <c:pt idx="155">
                  <c:v>44059</c:v>
                </c:pt>
                <c:pt idx="156">
                  <c:v>44060</c:v>
                </c:pt>
                <c:pt idx="157">
                  <c:v>44061</c:v>
                </c:pt>
                <c:pt idx="158">
                  <c:v>44062</c:v>
                </c:pt>
                <c:pt idx="159">
                  <c:v>44063</c:v>
                </c:pt>
                <c:pt idx="160">
                  <c:v>44064</c:v>
                </c:pt>
                <c:pt idx="161">
                  <c:v>44065</c:v>
                </c:pt>
                <c:pt idx="162">
                  <c:v>44066</c:v>
                </c:pt>
                <c:pt idx="163">
                  <c:v>44067</c:v>
                </c:pt>
                <c:pt idx="164">
                  <c:v>44068</c:v>
                </c:pt>
                <c:pt idx="165">
                  <c:v>44069</c:v>
                </c:pt>
                <c:pt idx="166">
                  <c:v>44070</c:v>
                </c:pt>
                <c:pt idx="167">
                  <c:v>44071</c:v>
                </c:pt>
                <c:pt idx="168">
                  <c:v>44072</c:v>
                </c:pt>
                <c:pt idx="169">
                  <c:v>44073</c:v>
                </c:pt>
                <c:pt idx="170">
                  <c:v>44074</c:v>
                </c:pt>
                <c:pt idx="171">
                  <c:v>44075</c:v>
                </c:pt>
                <c:pt idx="172">
                  <c:v>44076</c:v>
                </c:pt>
                <c:pt idx="173">
                  <c:v>44077</c:v>
                </c:pt>
                <c:pt idx="174">
                  <c:v>44078</c:v>
                </c:pt>
                <c:pt idx="175">
                  <c:v>44079</c:v>
                </c:pt>
                <c:pt idx="176">
                  <c:v>44080</c:v>
                </c:pt>
                <c:pt idx="177">
                  <c:v>44081</c:v>
                </c:pt>
                <c:pt idx="178">
                  <c:v>44082</c:v>
                </c:pt>
                <c:pt idx="179">
                  <c:v>44083</c:v>
                </c:pt>
                <c:pt idx="180">
                  <c:v>44084</c:v>
                </c:pt>
                <c:pt idx="181">
                  <c:v>44085</c:v>
                </c:pt>
                <c:pt idx="182">
                  <c:v>44086</c:v>
                </c:pt>
              </c:numCache>
            </c:numRef>
          </c:cat>
          <c:val>
            <c:numRef>
              <c:extLst>
                <c:ext xmlns:c15="http://schemas.microsoft.com/office/drawing/2012/chart" uri="{02D57815-91ED-43cb-92C2-25804820EDAC}">
                  <c15:fullRef>
                    <c15:sqref>'Steden RIVM'!$P$4:$P$195</c15:sqref>
                  </c15:fullRef>
                </c:ext>
              </c:extLst>
              <c:f>('Steden RIVM'!$P$4,'Steden RIVM'!$P$6:$P$187)</c:f>
              <c:numCache>
                <c:formatCode>General</c:formatCode>
                <c:ptCount val="183"/>
                <c:pt idx="1">
                  <c:v>1</c:v>
                </c:pt>
                <c:pt idx="2">
                  <c:v>5</c:v>
                </c:pt>
                <c:pt idx="3">
                  <c:v>11</c:v>
                </c:pt>
                <c:pt idx="4">
                  <c:v>17</c:v>
                </c:pt>
                <c:pt idx="5">
                  <c:v>23</c:v>
                </c:pt>
                <c:pt idx="6">
                  <c:v>33</c:v>
                </c:pt>
                <c:pt idx="7">
                  <c:v>7</c:v>
                </c:pt>
                <c:pt idx="8">
                  <c:v>19</c:v>
                </c:pt>
                <c:pt idx="9">
                  <c:v>10</c:v>
                </c:pt>
                <c:pt idx="10">
                  <c:v>15</c:v>
                </c:pt>
                <c:pt idx="11">
                  <c:v>23</c:v>
                </c:pt>
                <c:pt idx="12">
                  <c:v>18</c:v>
                </c:pt>
                <c:pt idx="13">
                  <c:v>45</c:v>
                </c:pt>
                <c:pt idx="14">
                  <c:v>59</c:v>
                </c:pt>
                <c:pt idx="15">
                  <c:v>34</c:v>
                </c:pt>
                <c:pt idx="16">
                  <c:v>34</c:v>
                </c:pt>
                <c:pt idx="17">
                  <c:v>27</c:v>
                </c:pt>
                <c:pt idx="18">
                  <c:v>53</c:v>
                </c:pt>
                <c:pt idx="19">
                  <c:v>48</c:v>
                </c:pt>
                <c:pt idx="20">
                  <c:v>48</c:v>
                </c:pt>
                <c:pt idx="21">
                  <c:v>30</c:v>
                </c:pt>
                <c:pt idx="22">
                  <c:v>90</c:v>
                </c:pt>
                <c:pt idx="23">
                  <c:v>83</c:v>
                </c:pt>
                <c:pt idx="24">
                  <c:v>35</c:v>
                </c:pt>
                <c:pt idx="25">
                  <c:v>71</c:v>
                </c:pt>
                <c:pt idx="26">
                  <c:v>84</c:v>
                </c:pt>
                <c:pt idx="27">
                  <c:v>38</c:v>
                </c:pt>
                <c:pt idx="28">
                  <c:v>135</c:v>
                </c:pt>
                <c:pt idx="29">
                  <c:v>60</c:v>
                </c:pt>
                <c:pt idx="30">
                  <c:v>50</c:v>
                </c:pt>
                <c:pt idx="31">
                  <c:v>51</c:v>
                </c:pt>
                <c:pt idx="32">
                  <c:v>42</c:v>
                </c:pt>
                <c:pt idx="33">
                  <c:v>51</c:v>
                </c:pt>
                <c:pt idx="34">
                  <c:v>46</c:v>
                </c:pt>
                <c:pt idx="35">
                  <c:v>82</c:v>
                </c:pt>
                <c:pt idx="36">
                  <c:v>55</c:v>
                </c:pt>
                <c:pt idx="37">
                  <c:v>29</c:v>
                </c:pt>
                <c:pt idx="38">
                  <c:v>34</c:v>
                </c:pt>
                <c:pt idx="39">
                  <c:v>31</c:v>
                </c:pt>
                <c:pt idx="40">
                  <c:v>50</c:v>
                </c:pt>
                <c:pt idx="41">
                  <c:v>45</c:v>
                </c:pt>
                <c:pt idx="42">
                  <c:v>42</c:v>
                </c:pt>
                <c:pt idx="43">
                  <c:v>35</c:v>
                </c:pt>
                <c:pt idx="44">
                  <c:v>34</c:v>
                </c:pt>
                <c:pt idx="45">
                  <c:v>3</c:v>
                </c:pt>
                <c:pt idx="46">
                  <c:v>30</c:v>
                </c:pt>
                <c:pt idx="47">
                  <c:v>36</c:v>
                </c:pt>
                <c:pt idx="48">
                  <c:v>41</c:v>
                </c:pt>
                <c:pt idx="49">
                  <c:v>32</c:v>
                </c:pt>
                <c:pt idx="50">
                  <c:v>26</c:v>
                </c:pt>
                <c:pt idx="51">
                  <c:v>0</c:v>
                </c:pt>
                <c:pt idx="52">
                  <c:v>31</c:v>
                </c:pt>
                <c:pt idx="53">
                  <c:v>5</c:v>
                </c:pt>
                <c:pt idx="54">
                  <c:v>34</c:v>
                </c:pt>
                <c:pt idx="55">
                  <c:v>9</c:v>
                </c:pt>
                <c:pt idx="56">
                  <c:v>18</c:v>
                </c:pt>
                <c:pt idx="57">
                  <c:v>13</c:v>
                </c:pt>
                <c:pt idx="58">
                  <c:v>4</c:v>
                </c:pt>
                <c:pt idx="59">
                  <c:v>22</c:v>
                </c:pt>
                <c:pt idx="60">
                  <c:v>17</c:v>
                </c:pt>
                <c:pt idx="61">
                  <c:v>16</c:v>
                </c:pt>
                <c:pt idx="62">
                  <c:v>11</c:v>
                </c:pt>
                <c:pt idx="63">
                  <c:v>24</c:v>
                </c:pt>
                <c:pt idx="64">
                  <c:v>7</c:v>
                </c:pt>
                <c:pt idx="65">
                  <c:v>22</c:v>
                </c:pt>
                <c:pt idx="66">
                  <c:v>6</c:v>
                </c:pt>
                <c:pt idx="67">
                  <c:v>9</c:v>
                </c:pt>
                <c:pt idx="68">
                  <c:v>26</c:v>
                </c:pt>
                <c:pt idx="69">
                  <c:v>13</c:v>
                </c:pt>
                <c:pt idx="70">
                  <c:v>5</c:v>
                </c:pt>
                <c:pt idx="71">
                  <c:v>10</c:v>
                </c:pt>
                <c:pt idx="72">
                  <c:v>14</c:v>
                </c:pt>
                <c:pt idx="73">
                  <c:v>5</c:v>
                </c:pt>
                <c:pt idx="74">
                  <c:v>11</c:v>
                </c:pt>
                <c:pt idx="75">
                  <c:v>6</c:v>
                </c:pt>
                <c:pt idx="76">
                  <c:v>3</c:v>
                </c:pt>
                <c:pt idx="77">
                  <c:v>6</c:v>
                </c:pt>
                <c:pt idx="78">
                  <c:v>1</c:v>
                </c:pt>
                <c:pt idx="79">
                  <c:v>3</c:v>
                </c:pt>
                <c:pt idx="80">
                  <c:v>2</c:v>
                </c:pt>
                <c:pt idx="81">
                  <c:v>6</c:v>
                </c:pt>
                <c:pt idx="82">
                  <c:v>11</c:v>
                </c:pt>
                <c:pt idx="83">
                  <c:v>21</c:v>
                </c:pt>
                <c:pt idx="84">
                  <c:v>18</c:v>
                </c:pt>
                <c:pt idx="85">
                  <c:v>20</c:v>
                </c:pt>
                <c:pt idx="86">
                  <c:v>11</c:v>
                </c:pt>
                <c:pt idx="87">
                  <c:v>14</c:v>
                </c:pt>
                <c:pt idx="88">
                  <c:v>14</c:v>
                </c:pt>
                <c:pt idx="89">
                  <c:v>12</c:v>
                </c:pt>
                <c:pt idx="90">
                  <c:v>27</c:v>
                </c:pt>
                <c:pt idx="91">
                  <c:v>18</c:v>
                </c:pt>
                <c:pt idx="92">
                  <c:v>9</c:v>
                </c:pt>
                <c:pt idx="93">
                  <c:v>9</c:v>
                </c:pt>
                <c:pt idx="94">
                  <c:v>17</c:v>
                </c:pt>
                <c:pt idx="95">
                  <c:v>9</c:v>
                </c:pt>
                <c:pt idx="96">
                  <c:v>8</c:v>
                </c:pt>
                <c:pt idx="97">
                  <c:v>8</c:v>
                </c:pt>
                <c:pt idx="98">
                  <c:v>12</c:v>
                </c:pt>
                <c:pt idx="99">
                  <c:v>6</c:v>
                </c:pt>
                <c:pt idx="100">
                  <c:v>1</c:v>
                </c:pt>
                <c:pt idx="101">
                  <c:v>3</c:v>
                </c:pt>
                <c:pt idx="102">
                  <c:v>7</c:v>
                </c:pt>
                <c:pt idx="103">
                  <c:v>7</c:v>
                </c:pt>
                <c:pt idx="104">
                  <c:v>8</c:v>
                </c:pt>
                <c:pt idx="105">
                  <c:v>6</c:v>
                </c:pt>
                <c:pt idx="106">
                  <c:v>13</c:v>
                </c:pt>
                <c:pt idx="107">
                  <c:v>8</c:v>
                </c:pt>
                <c:pt idx="108">
                  <c:v>5</c:v>
                </c:pt>
                <c:pt idx="109">
                  <c:v>8</c:v>
                </c:pt>
                <c:pt idx="110">
                  <c:v>8</c:v>
                </c:pt>
                <c:pt idx="111">
                  <c:v>4</c:v>
                </c:pt>
                <c:pt idx="112">
                  <c:v>7</c:v>
                </c:pt>
                <c:pt idx="113">
                  <c:v>7</c:v>
                </c:pt>
                <c:pt idx="114">
                  <c:v>12</c:v>
                </c:pt>
                <c:pt idx="115">
                  <c:v>0</c:v>
                </c:pt>
                <c:pt idx="116">
                  <c:v>4</c:v>
                </c:pt>
                <c:pt idx="117">
                  <c:v>10</c:v>
                </c:pt>
                <c:pt idx="118">
                  <c:v>7</c:v>
                </c:pt>
                <c:pt idx="119">
                  <c:v>14</c:v>
                </c:pt>
                <c:pt idx="120">
                  <c:v>30</c:v>
                </c:pt>
                <c:pt idx="121">
                  <c:v>7</c:v>
                </c:pt>
                <c:pt idx="122">
                  <c:v>31</c:v>
                </c:pt>
                <c:pt idx="123">
                  <c:v>20</c:v>
                </c:pt>
                <c:pt idx="124">
                  <c:v>15</c:v>
                </c:pt>
                <c:pt idx="125">
                  <c:v>15</c:v>
                </c:pt>
                <c:pt idx="126">
                  <c:v>10</c:v>
                </c:pt>
                <c:pt idx="127">
                  <c:v>22</c:v>
                </c:pt>
                <c:pt idx="128">
                  <c:v>33</c:v>
                </c:pt>
                <c:pt idx="129">
                  <c:v>23</c:v>
                </c:pt>
                <c:pt idx="130">
                  <c:v>28</c:v>
                </c:pt>
                <c:pt idx="131">
                  <c:v>35</c:v>
                </c:pt>
                <c:pt idx="132">
                  <c:v>49</c:v>
                </c:pt>
                <c:pt idx="133">
                  <c:v>23</c:v>
                </c:pt>
                <c:pt idx="134">
                  <c:v>49</c:v>
                </c:pt>
                <c:pt idx="135">
                  <c:v>39</c:v>
                </c:pt>
                <c:pt idx="136">
                  <c:v>48</c:v>
                </c:pt>
                <c:pt idx="137">
                  <c:v>43</c:v>
                </c:pt>
                <c:pt idx="138">
                  <c:v>76</c:v>
                </c:pt>
                <c:pt idx="139">
                  <c:v>64</c:v>
                </c:pt>
                <c:pt idx="140">
                  <c:v>95</c:v>
                </c:pt>
                <c:pt idx="141">
                  <c:v>77</c:v>
                </c:pt>
                <c:pt idx="142">
                  <c:v>93</c:v>
                </c:pt>
                <c:pt idx="143">
                  <c:v>93</c:v>
                </c:pt>
                <c:pt idx="144">
                  <c:v>89</c:v>
                </c:pt>
                <c:pt idx="145">
                  <c:v>89</c:v>
                </c:pt>
                <c:pt idx="146">
                  <c:v>83</c:v>
                </c:pt>
                <c:pt idx="147">
                  <c:v>53</c:v>
                </c:pt>
                <c:pt idx="148">
                  <c:v>107</c:v>
                </c:pt>
                <c:pt idx="149">
                  <c:v>105</c:v>
                </c:pt>
                <c:pt idx="150">
                  <c:v>115</c:v>
                </c:pt>
                <c:pt idx="151">
                  <c:v>127</c:v>
                </c:pt>
                <c:pt idx="152">
                  <c:v>77</c:v>
                </c:pt>
                <c:pt idx="153">
                  <c:v>74</c:v>
                </c:pt>
                <c:pt idx="154">
                  <c:v>110</c:v>
                </c:pt>
                <c:pt idx="155">
                  <c:v>58</c:v>
                </c:pt>
                <c:pt idx="156">
                  <c:v>45</c:v>
                </c:pt>
                <c:pt idx="157">
                  <c:v>58</c:v>
                </c:pt>
                <c:pt idx="158">
                  <c:v>61</c:v>
                </c:pt>
                <c:pt idx="159">
                  <c:v>70</c:v>
                </c:pt>
                <c:pt idx="160">
                  <c:v>51</c:v>
                </c:pt>
                <c:pt idx="161">
                  <c:v>60</c:v>
                </c:pt>
                <c:pt idx="162">
                  <c:v>51</c:v>
                </c:pt>
                <c:pt idx="163">
                  <c:v>56</c:v>
                </c:pt>
                <c:pt idx="164">
                  <c:v>34</c:v>
                </c:pt>
                <c:pt idx="165">
                  <c:v>65</c:v>
                </c:pt>
                <c:pt idx="166">
                  <c:v>60</c:v>
                </c:pt>
                <c:pt idx="167">
                  <c:v>56</c:v>
                </c:pt>
                <c:pt idx="168">
                  <c:v>48</c:v>
                </c:pt>
                <c:pt idx="169">
                  <c:v>50</c:v>
                </c:pt>
                <c:pt idx="170">
                  <c:v>31</c:v>
                </c:pt>
                <c:pt idx="171">
                  <c:v>64</c:v>
                </c:pt>
                <c:pt idx="172">
                  <c:v>108</c:v>
                </c:pt>
                <c:pt idx="173">
                  <c:v>73</c:v>
                </c:pt>
                <c:pt idx="174">
                  <c:v>57</c:v>
                </c:pt>
                <c:pt idx="175">
                  <c:v>43</c:v>
                </c:pt>
                <c:pt idx="176">
                  <c:v>78</c:v>
                </c:pt>
                <c:pt idx="177">
                  <c:v>77</c:v>
                </c:pt>
                <c:pt idx="178">
                  <c:v>75</c:v>
                </c:pt>
                <c:pt idx="179">
                  <c:v>85</c:v>
                </c:pt>
                <c:pt idx="180">
                  <c:v>106</c:v>
                </c:pt>
                <c:pt idx="181">
                  <c:v>121</c:v>
                </c:pt>
                <c:pt idx="182">
                  <c:v>-6555</c:v>
                </c:pt>
              </c:numCache>
            </c:numRef>
          </c:val>
          <c:extLst>
            <c:ext xmlns:c16="http://schemas.microsoft.com/office/drawing/2014/chart" uri="{C3380CC4-5D6E-409C-BE32-E72D297353CC}">
              <c16:uniqueId val="{00000000-42D9-419B-9272-F2BA8F88D818}"/>
            </c:ext>
          </c:extLst>
        </c:ser>
        <c:dLbls>
          <c:showLegendKey val="0"/>
          <c:showVal val="0"/>
          <c:showCatName val="0"/>
          <c:showSerName val="0"/>
          <c:showPercent val="0"/>
          <c:showBubbleSize val="0"/>
        </c:dLbls>
        <c:gapWidth val="40"/>
        <c:axId val="596545392"/>
        <c:axId val="596544408"/>
        <c:extLst/>
      </c:barChart>
      <c:lineChart>
        <c:grouping val="standard"/>
        <c:varyColors val="0"/>
        <c:ser>
          <c:idx val="0"/>
          <c:order val="1"/>
          <c:tx>
            <c:strRef>
              <c:f>'Steden RIVM'!$Q$3</c:f>
              <c:strCache>
                <c:ptCount val="1"/>
                <c:pt idx="0">
                  <c:v>7 day MA - Rotterdam</c:v>
                </c:pt>
              </c:strCache>
            </c:strRef>
          </c:tx>
          <c:spPr>
            <a:ln w="41275" cap="rnd">
              <a:solidFill>
                <a:srgbClr val="4472C4"/>
              </a:solidFill>
              <a:round/>
            </a:ln>
            <a:effectLst/>
          </c:spPr>
          <c:marker>
            <c:symbol val="none"/>
          </c:marker>
          <c:dPt>
            <c:idx val="10"/>
            <c:marker>
              <c:symbol val="none"/>
            </c:marker>
            <c:bubble3D val="0"/>
            <c:spPr>
              <a:ln w="41275" cap="rnd">
                <a:solidFill>
                  <a:srgbClr val="4472C4"/>
                </a:solidFill>
                <a:round/>
              </a:ln>
              <a:effectLst/>
            </c:spPr>
            <c:extLst>
              <c:ext xmlns:c16="http://schemas.microsoft.com/office/drawing/2014/chart" uri="{C3380CC4-5D6E-409C-BE32-E72D297353CC}">
                <c16:uniqueId val="{00000001-E220-4C73-B1C1-99BD21BC14F9}"/>
              </c:ext>
            </c:extLst>
          </c:dPt>
          <c:dPt>
            <c:idx val="12"/>
            <c:marker>
              <c:symbol val="none"/>
            </c:marker>
            <c:bubble3D val="0"/>
            <c:spPr>
              <a:ln w="41275" cap="rnd">
                <a:solidFill>
                  <a:srgbClr val="4472C4"/>
                </a:solidFill>
                <a:round/>
              </a:ln>
              <a:effectLst/>
            </c:spPr>
            <c:extLst>
              <c:ext xmlns:c16="http://schemas.microsoft.com/office/drawing/2014/chart" uri="{C3380CC4-5D6E-409C-BE32-E72D297353CC}">
                <c16:uniqueId val="{00000003-E220-4C73-B1C1-99BD21BC14F9}"/>
              </c:ext>
            </c:extLst>
          </c:dPt>
          <c:dPt>
            <c:idx val="17"/>
            <c:marker>
              <c:symbol val="none"/>
            </c:marker>
            <c:bubble3D val="0"/>
            <c:spPr>
              <a:ln w="41275" cap="rnd">
                <a:solidFill>
                  <a:srgbClr val="4472C4"/>
                </a:solidFill>
                <a:round/>
              </a:ln>
              <a:effectLst/>
            </c:spPr>
            <c:extLst>
              <c:ext xmlns:c16="http://schemas.microsoft.com/office/drawing/2014/chart" uri="{C3380CC4-5D6E-409C-BE32-E72D297353CC}">
                <c16:uniqueId val="{00000005-E220-4C73-B1C1-99BD21BC14F9}"/>
              </c:ext>
            </c:extLst>
          </c:dPt>
          <c:dPt>
            <c:idx val="19"/>
            <c:marker>
              <c:symbol val="none"/>
            </c:marker>
            <c:bubble3D val="0"/>
            <c:spPr>
              <a:ln w="41275" cap="rnd">
                <a:solidFill>
                  <a:srgbClr val="4472C4"/>
                </a:solidFill>
                <a:round/>
              </a:ln>
              <a:effectLst/>
            </c:spPr>
            <c:extLst>
              <c:ext xmlns:c16="http://schemas.microsoft.com/office/drawing/2014/chart" uri="{C3380CC4-5D6E-409C-BE32-E72D297353CC}">
                <c16:uniqueId val="{00000007-E220-4C73-B1C1-99BD21BC14F9}"/>
              </c:ext>
            </c:extLst>
          </c:dPt>
          <c:dPt>
            <c:idx val="24"/>
            <c:marker>
              <c:symbol val="none"/>
            </c:marker>
            <c:bubble3D val="0"/>
            <c:spPr>
              <a:ln w="41275" cap="rnd">
                <a:solidFill>
                  <a:srgbClr val="4472C4"/>
                </a:solidFill>
                <a:round/>
              </a:ln>
              <a:effectLst/>
            </c:spPr>
            <c:extLst>
              <c:ext xmlns:c16="http://schemas.microsoft.com/office/drawing/2014/chart" uri="{C3380CC4-5D6E-409C-BE32-E72D297353CC}">
                <c16:uniqueId val="{00000009-E220-4C73-B1C1-99BD21BC14F9}"/>
              </c:ext>
            </c:extLst>
          </c:dPt>
          <c:dPt>
            <c:idx val="26"/>
            <c:marker>
              <c:symbol val="none"/>
            </c:marker>
            <c:bubble3D val="0"/>
            <c:spPr>
              <a:ln w="41275" cap="rnd">
                <a:solidFill>
                  <a:srgbClr val="4472C4"/>
                </a:solidFill>
                <a:round/>
              </a:ln>
              <a:effectLst/>
            </c:spPr>
            <c:extLst>
              <c:ext xmlns:c16="http://schemas.microsoft.com/office/drawing/2014/chart" uri="{C3380CC4-5D6E-409C-BE32-E72D297353CC}">
                <c16:uniqueId val="{0000000B-E220-4C73-B1C1-99BD21BC14F9}"/>
              </c:ext>
            </c:extLst>
          </c:dPt>
          <c:dPt>
            <c:idx val="31"/>
            <c:marker>
              <c:symbol val="none"/>
            </c:marker>
            <c:bubble3D val="0"/>
            <c:spPr>
              <a:ln w="41275" cap="rnd">
                <a:solidFill>
                  <a:srgbClr val="4472C4"/>
                </a:solidFill>
                <a:round/>
              </a:ln>
              <a:effectLst/>
            </c:spPr>
            <c:extLst>
              <c:ext xmlns:c16="http://schemas.microsoft.com/office/drawing/2014/chart" uri="{C3380CC4-5D6E-409C-BE32-E72D297353CC}">
                <c16:uniqueId val="{0000000D-E220-4C73-B1C1-99BD21BC14F9}"/>
              </c:ext>
            </c:extLst>
          </c:dPt>
          <c:dPt>
            <c:idx val="33"/>
            <c:marker>
              <c:symbol val="none"/>
            </c:marker>
            <c:bubble3D val="0"/>
            <c:spPr>
              <a:ln w="41275" cap="rnd">
                <a:solidFill>
                  <a:srgbClr val="4472C4"/>
                </a:solidFill>
                <a:round/>
              </a:ln>
              <a:effectLst/>
            </c:spPr>
            <c:extLst>
              <c:ext xmlns:c16="http://schemas.microsoft.com/office/drawing/2014/chart" uri="{C3380CC4-5D6E-409C-BE32-E72D297353CC}">
                <c16:uniqueId val="{0000000F-E220-4C73-B1C1-99BD21BC14F9}"/>
              </c:ext>
            </c:extLst>
          </c:dPt>
          <c:dPt>
            <c:idx val="38"/>
            <c:marker>
              <c:symbol val="none"/>
            </c:marker>
            <c:bubble3D val="0"/>
            <c:spPr>
              <a:ln w="41275" cap="rnd">
                <a:solidFill>
                  <a:srgbClr val="4472C4"/>
                </a:solidFill>
                <a:round/>
              </a:ln>
              <a:effectLst/>
            </c:spPr>
            <c:extLst>
              <c:ext xmlns:c16="http://schemas.microsoft.com/office/drawing/2014/chart" uri="{C3380CC4-5D6E-409C-BE32-E72D297353CC}">
                <c16:uniqueId val="{00000011-E220-4C73-B1C1-99BD21BC14F9}"/>
              </c:ext>
            </c:extLst>
          </c:dPt>
          <c:dPt>
            <c:idx val="40"/>
            <c:marker>
              <c:symbol val="none"/>
            </c:marker>
            <c:bubble3D val="0"/>
            <c:spPr>
              <a:ln w="41275" cap="rnd">
                <a:solidFill>
                  <a:srgbClr val="4472C4"/>
                </a:solidFill>
                <a:round/>
              </a:ln>
              <a:effectLst/>
            </c:spPr>
            <c:extLst>
              <c:ext xmlns:c16="http://schemas.microsoft.com/office/drawing/2014/chart" uri="{C3380CC4-5D6E-409C-BE32-E72D297353CC}">
                <c16:uniqueId val="{00000013-E220-4C73-B1C1-99BD21BC14F9}"/>
              </c:ext>
            </c:extLst>
          </c:dPt>
          <c:dPt>
            <c:idx val="44"/>
            <c:marker>
              <c:symbol val="none"/>
            </c:marker>
            <c:bubble3D val="0"/>
            <c:spPr>
              <a:ln w="41275" cap="rnd">
                <a:solidFill>
                  <a:srgbClr val="4472C4"/>
                </a:solidFill>
                <a:round/>
              </a:ln>
              <a:effectLst/>
            </c:spPr>
            <c:extLst>
              <c:ext xmlns:c16="http://schemas.microsoft.com/office/drawing/2014/chart" uri="{C3380CC4-5D6E-409C-BE32-E72D297353CC}">
                <c16:uniqueId val="{00000018-42D9-419B-9272-F2BA8F88D818}"/>
              </c:ext>
            </c:extLst>
          </c:dPt>
          <c:dPt>
            <c:idx val="45"/>
            <c:marker>
              <c:symbol val="none"/>
            </c:marker>
            <c:bubble3D val="0"/>
            <c:spPr>
              <a:ln w="41275" cap="rnd">
                <a:solidFill>
                  <a:srgbClr val="4472C4"/>
                </a:solidFill>
                <a:round/>
              </a:ln>
              <a:effectLst/>
            </c:spPr>
            <c:extLst>
              <c:ext xmlns:c16="http://schemas.microsoft.com/office/drawing/2014/chart" uri="{C3380CC4-5D6E-409C-BE32-E72D297353CC}">
                <c16:uniqueId val="{00000017-E220-4C73-B1C1-99BD21BC14F9}"/>
              </c:ext>
            </c:extLst>
          </c:dPt>
          <c:dPt>
            <c:idx val="47"/>
            <c:marker>
              <c:symbol val="none"/>
            </c:marker>
            <c:bubble3D val="0"/>
            <c:spPr>
              <a:ln w="41275" cap="rnd">
                <a:solidFill>
                  <a:srgbClr val="4472C4"/>
                </a:solidFill>
                <a:round/>
              </a:ln>
              <a:effectLst/>
            </c:spPr>
            <c:extLst>
              <c:ext xmlns:c16="http://schemas.microsoft.com/office/drawing/2014/chart" uri="{C3380CC4-5D6E-409C-BE32-E72D297353CC}">
                <c16:uniqueId val="{00000019-E220-4C73-B1C1-99BD21BC14F9}"/>
              </c:ext>
            </c:extLst>
          </c:dPt>
          <c:dPt>
            <c:idx val="52"/>
            <c:marker>
              <c:symbol val="none"/>
            </c:marker>
            <c:bubble3D val="0"/>
            <c:spPr>
              <a:ln w="41275" cap="rnd">
                <a:solidFill>
                  <a:srgbClr val="4472C4"/>
                </a:solidFill>
                <a:round/>
              </a:ln>
              <a:effectLst/>
            </c:spPr>
            <c:extLst>
              <c:ext xmlns:c16="http://schemas.microsoft.com/office/drawing/2014/chart" uri="{C3380CC4-5D6E-409C-BE32-E72D297353CC}">
                <c16:uniqueId val="{0000001B-E220-4C73-B1C1-99BD21BC14F9}"/>
              </c:ext>
            </c:extLst>
          </c:dPt>
          <c:dPt>
            <c:idx val="54"/>
            <c:marker>
              <c:symbol val="none"/>
            </c:marker>
            <c:bubble3D val="0"/>
            <c:spPr>
              <a:ln w="41275" cap="rnd">
                <a:solidFill>
                  <a:srgbClr val="4472C4"/>
                </a:solidFill>
                <a:round/>
              </a:ln>
              <a:effectLst/>
            </c:spPr>
            <c:extLst>
              <c:ext xmlns:c16="http://schemas.microsoft.com/office/drawing/2014/chart" uri="{C3380CC4-5D6E-409C-BE32-E72D297353CC}">
                <c16:uniqueId val="{0000001D-E220-4C73-B1C1-99BD21BC14F9}"/>
              </c:ext>
            </c:extLst>
          </c:dPt>
          <c:dPt>
            <c:idx val="59"/>
            <c:marker>
              <c:symbol val="none"/>
            </c:marker>
            <c:bubble3D val="0"/>
            <c:spPr>
              <a:ln w="41275" cap="rnd">
                <a:solidFill>
                  <a:srgbClr val="4472C4"/>
                </a:solidFill>
                <a:round/>
              </a:ln>
              <a:effectLst/>
            </c:spPr>
            <c:extLst>
              <c:ext xmlns:c16="http://schemas.microsoft.com/office/drawing/2014/chart" uri="{C3380CC4-5D6E-409C-BE32-E72D297353CC}">
                <c16:uniqueId val="{0000001F-E220-4C73-B1C1-99BD21BC14F9}"/>
              </c:ext>
            </c:extLst>
          </c:dPt>
          <c:dPt>
            <c:idx val="61"/>
            <c:marker>
              <c:symbol val="none"/>
            </c:marker>
            <c:bubble3D val="0"/>
            <c:spPr>
              <a:ln w="41275" cap="rnd">
                <a:solidFill>
                  <a:srgbClr val="4472C4"/>
                </a:solidFill>
                <a:round/>
              </a:ln>
              <a:effectLst/>
            </c:spPr>
            <c:extLst>
              <c:ext xmlns:c16="http://schemas.microsoft.com/office/drawing/2014/chart" uri="{C3380CC4-5D6E-409C-BE32-E72D297353CC}">
                <c16:uniqueId val="{00000021-E220-4C73-B1C1-99BD21BC14F9}"/>
              </c:ext>
            </c:extLst>
          </c:dPt>
          <c:dPt>
            <c:idx val="66"/>
            <c:marker>
              <c:symbol val="none"/>
            </c:marker>
            <c:bubble3D val="0"/>
            <c:spPr>
              <a:ln w="41275" cap="rnd">
                <a:solidFill>
                  <a:srgbClr val="4472C4"/>
                </a:solidFill>
                <a:round/>
              </a:ln>
              <a:effectLst/>
            </c:spPr>
            <c:extLst>
              <c:ext xmlns:c16="http://schemas.microsoft.com/office/drawing/2014/chart" uri="{C3380CC4-5D6E-409C-BE32-E72D297353CC}">
                <c16:uniqueId val="{00000023-E220-4C73-B1C1-99BD21BC14F9}"/>
              </c:ext>
            </c:extLst>
          </c:dPt>
          <c:dPt>
            <c:idx val="68"/>
            <c:marker>
              <c:symbol val="none"/>
            </c:marker>
            <c:bubble3D val="0"/>
            <c:spPr>
              <a:ln w="41275" cap="rnd">
                <a:solidFill>
                  <a:srgbClr val="4472C4"/>
                </a:solidFill>
                <a:round/>
              </a:ln>
              <a:effectLst/>
            </c:spPr>
            <c:extLst>
              <c:ext xmlns:c16="http://schemas.microsoft.com/office/drawing/2014/chart" uri="{C3380CC4-5D6E-409C-BE32-E72D297353CC}">
                <c16:uniqueId val="{00000025-E220-4C73-B1C1-99BD21BC14F9}"/>
              </c:ext>
            </c:extLst>
          </c:dPt>
          <c:dPt>
            <c:idx val="73"/>
            <c:marker>
              <c:symbol val="none"/>
            </c:marker>
            <c:bubble3D val="0"/>
            <c:spPr>
              <a:ln w="41275" cap="rnd">
                <a:solidFill>
                  <a:srgbClr val="4472C4"/>
                </a:solidFill>
                <a:round/>
              </a:ln>
              <a:effectLst/>
            </c:spPr>
            <c:extLst>
              <c:ext xmlns:c16="http://schemas.microsoft.com/office/drawing/2014/chart" uri="{C3380CC4-5D6E-409C-BE32-E72D297353CC}">
                <c16:uniqueId val="{00000027-E220-4C73-B1C1-99BD21BC14F9}"/>
              </c:ext>
            </c:extLst>
          </c:dPt>
          <c:dPt>
            <c:idx val="75"/>
            <c:marker>
              <c:symbol val="none"/>
            </c:marker>
            <c:bubble3D val="0"/>
            <c:spPr>
              <a:ln w="41275" cap="rnd">
                <a:solidFill>
                  <a:srgbClr val="4472C4"/>
                </a:solidFill>
                <a:round/>
              </a:ln>
              <a:effectLst/>
            </c:spPr>
            <c:extLst>
              <c:ext xmlns:c16="http://schemas.microsoft.com/office/drawing/2014/chart" uri="{C3380CC4-5D6E-409C-BE32-E72D297353CC}">
                <c16:uniqueId val="{00000029-E220-4C73-B1C1-99BD21BC14F9}"/>
              </c:ext>
            </c:extLst>
          </c:dPt>
          <c:dPt>
            <c:idx val="80"/>
            <c:marker>
              <c:symbol val="none"/>
            </c:marker>
            <c:bubble3D val="0"/>
            <c:spPr>
              <a:ln w="41275" cap="rnd">
                <a:solidFill>
                  <a:srgbClr val="4472C4"/>
                </a:solidFill>
                <a:round/>
              </a:ln>
              <a:effectLst/>
            </c:spPr>
            <c:extLst>
              <c:ext xmlns:c16="http://schemas.microsoft.com/office/drawing/2014/chart" uri="{C3380CC4-5D6E-409C-BE32-E72D297353CC}">
                <c16:uniqueId val="{0000002B-E220-4C73-B1C1-99BD21BC14F9}"/>
              </c:ext>
            </c:extLst>
          </c:dPt>
          <c:dPt>
            <c:idx val="82"/>
            <c:marker>
              <c:symbol val="none"/>
            </c:marker>
            <c:bubble3D val="0"/>
            <c:spPr>
              <a:ln w="41275" cap="rnd">
                <a:solidFill>
                  <a:srgbClr val="4472C4"/>
                </a:solidFill>
                <a:round/>
              </a:ln>
              <a:effectLst/>
            </c:spPr>
            <c:extLst>
              <c:ext xmlns:c16="http://schemas.microsoft.com/office/drawing/2014/chart" uri="{C3380CC4-5D6E-409C-BE32-E72D297353CC}">
                <c16:uniqueId val="{0000002D-E220-4C73-B1C1-99BD21BC14F9}"/>
              </c:ext>
            </c:extLst>
          </c:dPt>
          <c:dPt>
            <c:idx val="87"/>
            <c:marker>
              <c:symbol val="none"/>
            </c:marker>
            <c:bubble3D val="0"/>
            <c:spPr>
              <a:ln w="41275" cap="rnd">
                <a:solidFill>
                  <a:srgbClr val="4472C4"/>
                </a:solidFill>
                <a:round/>
              </a:ln>
              <a:effectLst/>
            </c:spPr>
            <c:extLst>
              <c:ext xmlns:c16="http://schemas.microsoft.com/office/drawing/2014/chart" uri="{C3380CC4-5D6E-409C-BE32-E72D297353CC}">
                <c16:uniqueId val="{00000032-42D9-419B-9272-F2BA8F88D818}"/>
              </c:ext>
            </c:extLst>
          </c:dPt>
          <c:dPt>
            <c:idx val="88"/>
            <c:marker>
              <c:symbol val="none"/>
            </c:marker>
            <c:bubble3D val="0"/>
            <c:spPr>
              <a:ln w="41275" cap="rnd">
                <a:solidFill>
                  <a:srgbClr val="4472C4"/>
                </a:solidFill>
                <a:round/>
              </a:ln>
              <a:effectLst/>
            </c:spPr>
            <c:extLst>
              <c:ext xmlns:c16="http://schemas.microsoft.com/office/drawing/2014/chart" uri="{C3380CC4-5D6E-409C-BE32-E72D297353CC}">
                <c16:uniqueId val="{00000031-E220-4C73-B1C1-99BD21BC14F9}"/>
              </c:ext>
            </c:extLst>
          </c:dPt>
          <c:dPt>
            <c:idx val="90"/>
            <c:marker>
              <c:symbol val="none"/>
            </c:marker>
            <c:bubble3D val="0"/>
            <c:spPr>
              <a:ln w="41275" cap="rnd">
                <a:solidFill>
                  <a:srgbClr val="4472C4"/>
                </a:solidFill>
                <a:round/>
              </a:ln>
              <a:effectLst/>
            </c:spPr>
            <c:extLst>
              <c:ext xmlns:c16="http://schemas.microsoft.com/office/drawing/2014/chart" uri="{C3380CC4-5D6E-409C-BE32-E72D297353CC}">
                <c16:uniqueId val="{00000033-E220-4C73-B1C1-99BD21BC14F9}"/>
              </c:ext>
            </c:extLst>
          </c:dPt>
          <c:dPt>
            <c:idx val="94"/>
            <c:marker>
              <c:symbol val="none"/>
            </c:marker>
            <c:bubble3D val="0"/>
            <c:spPr>
              <a:ln w="41275" cap="rnd">
                <a:solidFill>
                  <a:srgbClr val="4472C4"/>
                </a:solidFill>
                <a:round/>
              </a:ln>
              <a:effectLst/>
            </c:spPr>
            <c:extLst>
              <c:ext xmlns:c16="http://schemas.microsoft.com/office/drawing/2014/chart" uri="{C3380CC4-5D6E-409C-BE32-E72D297353CC}">
                <c16:uniqueId val="{00000035-E220-4C73-B1C1-99BD21BC14F9}"/>
              </c:ext>
            </c:extLst>
          </c:dPt>
          <c:dPt>
            <c:idx val="96"/>
            <c:marker>
              <c:symbol val="none"/>
            </c:marker>
            <c:bubble3D val="0"/>
            <c:spPr>
              <a:ln w="41275" cap="rnd">
                <a:solidFill>
                  <a:srgbClr val="4472C4"/>
                </a:solidFill>
                <a:round/>
              </a:ln>
              <a:effectLst/>
            </c:spPr>
            <c:extLst>
              <c:ext xmlns:c16="http://schemas.microsoft.com/office/drawing/2014/chart" uri="{C3380CC4-5D6E-409C-BE32-E72D297353CC}">
                <c16:uniqueId val="{00000037-E220-4C73-B1C1-99BD21BC14F9}"/>
              </c:ext>
            </c:extLst>
          </c:dPt>
          <c:dPt>
            <c:idx val="101"/>
            <c:marker>
              <c:symbol val="none"/>
            </c:marker>
            <c:bubble3D val="0"/>
            <c:spPr>
              <a:ln w="41275" cap="rnd">
                <a:solidFill>
                  <a:srgbClr val="4472C4"/>
                </a:solidFill>
                <a:round/>
              </a:ln>
              <a:effectLst/>
            </c:spPr>
            <c:extLst>
              <c:ext xmlns:c16="http://schemas.microsoft.com/office/drawing/2014/chart" uri="{C3380CC4-5D6E-409C-BE32-E72D297353CC}">
                <c16:uniqueId val="{00000039-E220-4C73-B1C1-99BD21BC14F9}"/>
              </c:ext>
            </c:extLst>
          </c:dPt>
          <c:dPt>
            <c:idx val="103"/>
            <c:marker>
              <c:symbol val="none"/>
            </c:marker>
            <c:bubble3D val="0"/>
            <c:spPr>
              <a:ln w="41275" cap="rnd">
                <a:solidFill>
                  <a:srgbClr val="4472C4"/>
                </a:solidFill>
                <a:round/>
              </a:ln>
              <a:effectLst/>
            </c:spPr>
            <c:extLst>
              <c:ext xmlns:c16="http://schemas.microsoft.com/office/drawing/2014/chart" uri="{C3380CC4-5D6E-409C-BE32-E72D297353CC}">
                <c16:uniqueId val="{0000003B-E220-4C73-B1C1-99BD21BC14F9}"/>
              </c:ext>
            </c:extLst>
          </c:dPt>
          <c:dPt>
            <c:idx val="108"/>
            <c:marker>
              <c:symbol val="none"/>
            </c:marker>
            <c:bubble3D val="0"/>
            <c:spPr>
              <a:ln w="41275" cap="rnd">
                <a:solidFill>
                  <a:srgbClr val="4472C4"/>
                </a:solidFill>
                <a:round/>
              </a:ln>
              <a:effectLst/>
            </c:spPr>
            <c:extLst>
              <c:ext xmlns:c16="http://schemas.microsoft.com/office/drawing/2014/chart" uri="{C3380CC4-5D6E-409C-BE32-E72D297353CC}">
                <c16:uniqueId val="{0000003D-E220-4C73-B1C1-99BD21BC14F9}"/>
              </c:ext>
            </c:extLst>
          </c:dPt>
          <c:dPt>
            <c:idx val="110"/>
            <c:marker>
              <c:symbol val="none"/>
            </c:marker>
            <c:bubble3D val="0"/>
            <c:spPr>
              <a:ln w="41275" cap="rnd">
                <a:solidFill>
                  <a:srgbClr val="4472C4"/>
                </a:solidFill>
                <a:round/>
              </a:ln>
              <a:effectLst/>
            </c:spPr>
            <c:extLst>
              <c:ext xmlns:c16="http://schemas.microsoft.com/office/drawing/2014/chart" uri="{C3380CC4-5D6E-409C-BE32-E72D297353CC}">
                <c16:uniqueId val="{0000003F-E220-4C73-B1C1-99BD21BC14F9}"/>
              </c:ext>
            </c:extLst>
          </c:dPt>
          <c:dPt>
            <c:idx val="115"/>
            <c:marker>
              <c:symbol val="none"/>
            </c:marker>
            <c:bubble3D val="0"/>
            <c:spPr>
              <a:ln w="41275" cap="rnd">
                <a:solidFill>
                  <a:srgbClr val="4472C4"/>
                </a:solidFill>
                <a:round/>
              </a:ln>
              <a:effectLst/>
            </c:spPr>
            <c:extLst>
              <c:ext xmlns:c16="http://schemas.microsoft.com/office/drawing/2014/chart" uri="{C3380CC4-5D6E-409C-BE32-E72D297353CC}">
                <c16:uniqueId val="{00000041-E220-4C73-B1C1-99BD21BC14F9}"/>
              </c:ext>
            </c:extLst>
          </c:dPt>
          <c:dPt>
            <c:idx val="117"/>
            <c:marker>
              <c:symbol val="none"/>
            </c:marker>
            <c:bubble3D val="0"/>
            <c:spPr>
              <a:ln w="41275" cap="rnd">
                <a:solidFill>
                  <a:srgbClr val="4472C4"/>
                </a:solidFill>
                <a:round/>
              </a:ln>
              <a:effectLst/>
            </c:spPr>
            <c:extLst>
              <c:ext xmlns:c16="http://schemas.microsoft.com/office/drawing/2014/chart" uri="{C3380CC4-5D6E-409C-BE32-E72D297353CC}">
                <c16:uniqueId val="{00000043-E220-4C73-B1C1-99BD21BC14F9}"/>
              </c:ext>
            </c:extLst>
          </c:dPt>
          <c:dPt>
            <c:idx val="122"/>
            <c:marker>
              <c:symbol val="none"/>
            </c:marker>
            <c:bubble3D val="0"/>
            <c:spPr>
              <a:ln w="41275" cap="rnd">
                <a:solidFill>
                  <a:srgbClr val="4472C4"/>
                </a:solidFill>
                <a:round/>
              </a:ln>
              <a:effectLst/>
            </c:spPr>
            <c:extLst>
              <c:ext xmlns:c16="http://schemas.microsoft.com/office/drawing/2014/chart" uri="{C3380CC4-5D6E-409C-BE32-E72D297353CC}">
                <c16:uniqueId val="{00000045-E220-4C73-B1C1-99BD21BC14F9}"/>
              </c:ext>
            </c:extLst>
          </c:dPt>
          <c:dPt>
            <c:idx val="124"/>
            <c:marker>
              <c:symbol val="none"/>
            </c:marker>
            <c:bubble3D val="0"/>
            <c:spPr>
              <a:ln w="41275" cap="rnd">
                <a:solidFill>
                  <a:srgbClr val="4472C4"/>
                </a:solidFill>
                <a:round/>
              </a:ln>
              <a:effectLst/>
            </c:spPr>
            <c:extLst>
              <c:ext xmlns:c16="http://schemas.microsoft.com/office/drawing/2014/chart" uri="{C3380CC4-5D6E-409C-BE32-E72D297353CC}">
                <c16:uniqueId val="{00000047-E220-4C73-B1C1-99BD21BC14F9}"/>
              </c:ext>
            </c:extLst>
          </c:dPt>
          <c:dPt>
            <c:idx val="129"/>
            <c:marker>
              <c:symbol val="none"/>
            </c:marker>
            <c:bubble3D val="0"/>
            <c:spPr>
              <a:ln w="41275" cap="rnd">
                <a:solidFill>
                  <a:srgbClr val="4472C4"/>
                </a:solidFill>
                <a:round/>
              </a:ln>
              <a:effectLst/>
            </c:spPr>
            <c:extLst>
              <c:ext xmlns:c16="http://schemas.microsoft.com/office/drawing/2014/chart" uri="{C3380CC4-5D6E-409C-BE32-E72D297353CC}">
                <c16:uniqueId val="{00000049-E220-4C73-B1C1-99BD21BC14F9}"/>
              </c:ext>
            </c:extLst>
          </c:dPt>
          <c:dPt>
            <c:idx val="131"/>
            <c:marker>
              <c:symbol val="none"/>
            </c:marker>
            <c:bubble3D val="0"/>
            <c:spPr>
              <a:ln w="41275" cap="rnd">
                <a:solidFill>
                  <a:srgbClr val="4472C4"/>
                </a:solidFill>
                <a:round/>
              </a:ln>
              <a:effectLst/>
            </c:spPr>
            <c:extLst>
              <c:ext xmlns:c16="http://schemas.microsoft.com/office/drawing/2014/chart" uri="{C3380CC4-5D6E-409C-BE32-E72D297353CC}">
                <c16:uniqueId val="{0000004B-E220-4C73-B1C1-99BD21BC14F9}"/>
              </c:ext>
            </c:extLst>
          </c:dPt>
          <c:dPt>
            <c:idx val="136"/>
            <c:marker>
              <c:symbol val="none"/>
            </c:marker>
            <c:bubble3D val="0"/>
            <c:spPr>
              <a:ln w="41275" cap="rnd">
                <a:solidFill>
                  <a:srgbClr val="4472C4"/>
                </a:solidFill>
                <a:round/>
              </a:ln>
              <a:effectLst/>
            </c:spPr>
            <c:extLst>
              <c:ext xmlns:c16="http://schemas.microsoft.com/office/drawing/2014/chart" uri="{C3380CC4-5D6E-409C-BE32-E72D297353CC}">
                <c16:uniqueId val="{0000004D-E220-4C73-B1C1-99BD21BC14F9}"/>
              </c:ext>
            </c:extLst>
          </c:dPt>
          <c:dPt>
            <c:idx val="138"/>
            <c:marker>
              <c:symbol val="none"/>
            </c:marker>
            <c:bubble3D val="0"/>
            <c:spPr>
              <a:ln w="41275" cap="rnd">
                <a:solidFill>
                  <a:srgbClr val="4472C4"/>
                </a:solidFill>
                <a:round/>
              </a:ln>
              <a:effectLst/>
            </c:spPr>
            <c:extLst>
              <c:ext xmlns:c16="http://schemas.microsoft.com/office/drawing/2014/chart" uri="{C3380CC4-5D6E-409C-BE32-E72D297353CC}">
                <c16:uniqueId val="{0000004F-E220-4C73-B1C1-99BD21BC14F9}"/>
              </c:ext>
            </c:extLst>
          </c:dPt>
          <c:dPt>
            <c:idx val="143"/>
            <c:marker>
              <c:symbol val="none"/>
            </c:marker>
            <c:bubble3D val="0"/>
            <c:spPr>
              <a:ln w="41275" cap="rnd">
                <a:solidFill>
                  <a:srgbClr val="4472C4"/>
                </a:solidFill>
                <a:round/>
              </a:ln>
              <a:effectLst/>
            </c:spPr>
            <c:extLst>
              <c:ext xmlns:c16="http://schemas.microsoft.com/office/drawing/2014/chart" uri="{C3380CC4-5D6E-409C-BE32-E72D297353CC}">
                <c16:uniqueId val="{00000051-E220-4C73-B1C1-99BD21BC14F9}"/>
              </c:ext>
            </c:extLst>
          </c:dPt>
          <c:dPt>
            <c:idx val="146"/>
            <c:marker>
              <c:symbol val="none"/>
            </c:marker>
            <c:bubble3D val="0"/>
            <c:spPr>
              <a:ln w="41275" cap="rnd">
                <a:solidFill>
                  <a:srgbClr val="4472C4"/>
                </a:solidFill>
                <a:round/>
              </a:ln>
              <a:effectLst/>
            </c:spPr>
            <c:extLst>
              <c:ext xmlns:c16="http://schemas.microsoft.com/office/drawing/2014/chart" uri="{C3380CC4-5D6E-409C-BE32-E72D297353CC}">
                <c16:uniqueId val="{00000053-E220-4C73-B1C1-99BD21BC14F9}"/>
              </c:ext>
            </c:extLst>
          </c:dPt>
          <c:dPt>
            <c:idx val="150"/>
            <c:marker>
              <c:symbol val="none"/>
            </c:marker>
            <c:bubble3D val="0"/>
            <c:spPr>
              <a:ln w="41275" cap="rnd">
                <a:solidFill>
                  <a:srgbClr val="4472C4"/>
                </a:solidFill>
                <a:round/>
              </a:ln>
              <a:effectLst/>
            </c:spPr>
            <c:extLst>
              <c:ext xmlns:c16="http://schemas.microsoft.com/office/drawing/2014/chart" uri="{C3380CC4-5D6E-409C-BE32-E72D297353CC}">
                <c16:uniqueId val="{00000058-42D9-419B-9272-F2BA8F88D818}"/>
              </c:ext>
            </c:extLst>
          </c:dPt>
          <c:dPt>
            <c:idx val="151"/>
            <c:marker>
              <c:symbol val="none"/>
            </c:marker>
            <c:bubble3D val="0"/>
            <c:spPr>
              <a:ln w="41275" cap="rnd">
                <a:solidFill>
                  <a:srgbClr val="4472C4"/>
                </a:solidFill>
                <a:round/>
              </a:ln>
              <a:effectLst/>
            </c:spPr>
            <c:extLst>
              <c:ext xmlns:c16="http://schemas.microsoft.com/office/drawing/2014/chart" uri="{C3380CC4-5D6E-409C-BE32-E72D297353CC}">
                <c16:uniqueId val="{00000057-E220-4C73-B1C1-99BD21BC14F9}"/>
              </c:ext>
            </c:extLst>
          </c:dPt>
          <c:dPt>
            <c:idx val="153"/>
            <c:marker>
              <c:symbol val="none"/>
            </c:marker>
            <c:bubble3D val="0"/>
            <c:spPr>
              <a:ln w="41275" cap="rnd">
                <a:solidFill>
                  <a:srgbClr val="4472C4"/>
                </a:solidFill>
                <a:round/>
              </a:ln>
              <a:effectLst/>
            </c:spPr>
            <c:extLst>
              <c:ext xmlns:c16="http://schemas.microsoft.com/office/drawing/2014/chart" uri="{C3380CC4-5D6E-409C-BE32-E72D297353CC}">
                <c16:uniqueId val="{00000059-E220-4C73-B1C1-99BD21BC14F9}"/>
              </c:ext>
            </c:extLst>
          </c:dPt>
          <c:dPt>
            <c:idx val="157"/>
            <c:marker>
              <c:symbol val="none"/>
            </c:marker>
            <c:bubble3D val="0"/>
            <c:spPr>
              <a:ln w="41275" cap="rnd">
                <a:solidFill>
                  <a:srgbClr val="4472C4"/>
                </a:solidFill>
                <a:round/>
              </a:ln>
              <a:effectLst/>
            </c:spPr>
            <c:extLst>
              <c:ext xmlns:c16="http://schemas.microsoft.com/office/drawing/2014/chart" uri="{C3380CC4-5D6E-409C-BE32-E72D297353CC}">
                <c16:uniqueId val="{0000005E-42D9-419B-9272-F2BA8F88D818}"/>
              </c:ext>
            </c:extLst>
          </c:dPt>
          <c:dPt>
            <c:idx val="158"/>
            <c:marker>
              <c:symbol val="none"/>
            </c:marker>
            <c:bubble3D val="0"/>
            <c:spPr>
              <a:ln w="41275" cap="rnd">
                <a:solidFill>
                  <a:srgbClr val="4472C4"/>
                </a:solidFill>
                <a:round/>
              </a:ln>
              <a:effectLst/>
            </c:spPr>
            <c:extLst>
              <c:ext xmlns:c16="http://schemas.microsoft.com/office/drawing/2014/chart" uri="{C3380CC4-5D6E-409C-BE32-E72D297353CC}">
                <c16:uniqueId val="{0000005D-E220-4C73-B1C1-99BD21BC14F9}"/>
              </c:ext>
            </c:extLst>
          </c:dPt>
          <c:dPt>
            <c:idx val="160"/>
            <c:marker>
              <c:symbol val="none"/>
            </c:marker>
            <c:bubble3D val="0"/>
            <c:spPr>
              <a:ln w="41275" cap="rnd">
                <a:solidFill>
                  <a:srgbClr val="4472C4"/>
                </a:solidFill>
                <a:round/>
              </a:ln>
              <a:effectLst/>
            </c:spPr>
            <c:extLst>
              <c:ext xmlns:c16="http://schemas.microsoft.com/office/drawing/2014/chart" uri="{C3380CC4-5D6E-409C-BE32-E72D297353CC}">
                <c16:uniqueId val="{0000005F-E220-4C73-B1C1-99BD21BC14F9}"/>
              </c:ext>
            </c:extLst>
          </c:dPt>
          <c:cat>
            <c:numRef>
              <c:extLst>
                <c:ext xmlns:c15="http://schemas.microsoft.com/office/drawing/2012/chart" uri="{02D57815-91ED-43cb-92C2-25804820EDAC}">
                  <c15:fullRef>
                    <c15:sqref>'Steden RIVM'!$O$4:$O$195</c15:sqref>
                  </c15:fullRef>
                </c:ext>
              </c:extLst>
              <c:f>('Steden RIVM'!$O$4,'Steden RIVM'!$O$6:$O$187)</c:f>
              <c:numCache>
                <c:formatCode>m/d/yyyy</c:formatCode>
                <c:ptCount val="183"/>
                <c:pt idx="0">
                  <c:v>43903</c:v>
                </c:pt>
                <c:pt idx="1">
                  <c:v>43905</c:v>
                </c:pt>
                <c:pt idx="2">
                  <c:v>43906</c:v>
                </c:pt>
                <c:pt idx="3">
                  <c:v>43907</c:v>
                </c:pt>
                <c:pt idx="4">
                  <c:v>43908</c:v>
                </c:pt>
                <c:pt idx="5">
                  <c:v>43909</c:v>
                </c:pt>
                <c:pt idx="6">
                  <c:v>43910</c:v>
                </c:pt>
                <c:pt idx="7">
                  <c:v>43911</c:v>
                </c:pt>
                <c:pt idx="8">
                  <c:v>43912</c:v>
                </c:pt>
                <c:pt idx="9">
                  <c:v>43913</c:v>
                </c:pt>
                <c:pt idx="10">
                  <c:v>43914</c:v>
                </c:pt>
                <c:pt idx="11">
                  <c:v>43915</c:v>
                </c:pt>
                <c:pt idx="12">
                  <c:v>43916</c:v>
                </c:pt>
                <c:pt idx="13">
                  <c:v>43917</c:v>
                </c:pt>
                <c:pt idx="14">
                  <c:v>43918</c:v>
                </c:pt>
                <c:pt idx="15">
                  <c:v>43919</c:v>
                </c:pt>
                <c:pt idx="16">
                  <c:v>43920</c:v>
                </c:pt>
                <c:pt idx="17">
                  <c:v>43921</c:v>
                </c:pt>
                <c:pt idx="18">
                  <c:v>43922</c:v>
                </c:pt>
                <c:pt idx="19">
                  <c:v>43923</c:v>
                </c:pt>
                <c:pt idx="20">
                  <c:v>43924</c:v>
                </c:pt>
                <c:pt idx="21">
                  <c:v>43925</c:v>
                </c:pt>
                <c:pt idx="22">
                  <c:v>43926</c:v>
                </c:pt>
                <c:pt idx="23">
                  <c:v>43927</c:v>
                </c:pt>
                <c:pt idx="24">
                  <c:v>43928</c:v>
                </c:pt>
                <c:pt idx="25">
                  <c:v>43929</c:v>
                </c:pt>
                <c:pt idx="26">
                  <c:v>43930</c:v>
                </c:pt>
                <c:pt idx="27">
                  <c:v>43931</c:v>
                </c:pt>
                <c:pt idx="28">
                  <c:v>43932</c:v>
                </c:pt>
                <c:pt idx="29">
                  <c:v>43933</c:v>
                </c:pt>
                <c:pt idx="30">
                  <c:v>43934</c:v>
                </c:pt>
                <c:pt idx="31">
                  <c:v>43935</c:v>
                </c:pt>
                <c:pt idx="32">
                  <c:v>43936</c:v>
                </c:pt>
                <c:pt idx="33">
                  <c:v>43937</c:v>
                </c:pt>
                <c:pt idx="34">
                  <c:v>43938</c:v>
                </c:pt>
                <c:pt idx="35">
                  <c:v>43939</c:v>
                </c:pt>
                <c:pt idx="36">
                  <c:v>43940</c:v>
                </c:pt>
                <c:pt idx="37">
                  <c:v>43941</c:v>
                </c:pt>
                <c:pt idx="38">
                  <c:v>43942</c:v>
                </c:pt>
                <c:pt idx="39">
                  <c:v>43943</c:v>
                </c:pt>
                <c:pt idx="40">
                  <c:v>43944</c:v>
                </c:pt>
                <c:pt idx="41">
                  <c:v>43945</c:v>
                </c:pt>
                <c:pt idx="42">
                  <c:v>43946</c:v>
                </c:pt>
                <c:pt idx="43">
                  <c:v>43947</c:v>
                </c:pt>
                <c:pt idx="44">
                  <c:v>43948</c:v>
                </c:pt>
                <c:pt idx="45">
                  <c:v>43949</c:v>
                </c:pt>
                <c:pt idx="46">
                  <c:v>43950</c:v>
                </c:pt>
                <c:pt idx="47">
                  <c:v>43951</c:v>
                </c:pt>
                <c:pt idx="48">
                  <c:v>43952</c:v>
                </c:pt>
                <c:pt idx="49">
                  <c:v>43953</c:v>
                </c:pt>
                <c:pt idx="50">
                  <c:v>43954</c:v>
                </c:pt>
                <c:pt idx="51">
                  <c:v>43955</c:v>
                </c:pt>
                <c:pt idx="52">
                  <c:v>43956</c:v>
                </c:pt>
                <c:pt idx="53">
                  <c:v>43957</c:v>
                </c:pt>
                <c:pt idx="54">
                  <c:v>43958</c:v>
                </c:pt>
                <c:pt idx="55">
                  <c:v>43959</c:v>
                </c:pt>
                <c:pt idx="56">
                  <c:v>43960</c:v>
                </c:pt>
                <c:pt idx="57">
                  <c:v>43961</c:v>
                </c:pt>
                <c:pt idx="58">
                  <c:v>43962</c:v>
                </c:pt>
                <c:pt idx="59">
                  <c:v>43963</c:v>
                </c:pt>
                <c:pt idx="60">
                  <c:v>43964</c:v>
                </c:pt>
                <c:pt idx="61">
                  <c:v>43965</c:v>
                </c:pt>
                <c:pt idx="62">
                  <c:v>43966</c:v>
                </c:pt>
                <c:pt idx="63">
                  <c:v>43967</c:v>
                </c:pt>
                <c:pt idx="64">
                  <c:v>43968</c:v>
                </c:pt>
                <c:pt idx="65">
                  <c:v>43969</c:v>
                </c:pt>
                <c:pt idx="66">
                  <c:v>43970</c:v>
                </c:pt>
                <c:pt idx="67">
                  <c:v>43971</c:v>
                </c:pt>
                <c:pt idx="68">
                  <c:v>43972</c:v>
                </c:pt>
                <c:pt idx="69">
                  <c:v>43973</c:v>
                </c:pt>
                <c:pt idx="70">
                  <c:v>43974</c:v>
                </c:pt>
                <c:pt idx="71">
                  <c:v>43975</c:v>
                </c:pt>
                <c:pt idx="72">
                  <c:v>43976</c:v>
                </c:pt>
                <c:pt idx="73">
                  <c:v>43977</c:v>
                </c:pt>
                <c:pt idx="74">
                  <c:v>43978</c:v>
                </c:pt>
                <c:pt idx="75">
                  <c:v>43979</c:v>
                </c:pt>
                <c:pt idx="76">
                  <c:v>43980</c:v>
                </c:pt>
                <c:pt idx="77">
                  <c:v>43981</c:v>
                </c:pt>
                <c:pt idx="78">
                  <c:v>43982</c:v>
                </c:pt>
                <c:pt idx="79">
                  <c:v>43983</c:v>
                </c:pt>
                <c:pt idx="80">
                  <c:v>43984</c:v>
                </c:pt>
                <c:pt idx="81">
                  <c:v>43985</c:v>
                </c:pt>
                <c:pt idx="82">
                  <c:v>43986</c:v>
                </c:pt>
                <c:pt idx="83">
                  <c:v>43987</c:v>
                </c:pt>
                <c:pt idx="84">
                  <c:v>43988</c:v>
                </c:pt>
                <c:pt idx="85">
                  <c:v>43989</c:v>
                </c:pt>
                <c:pt idx="86">
                  <c:v>43990</c:v>
                </c:pt>
                <c:pt idx="87">
                  <c:v>43991</c:v>
                </c:pt>
                <c:pt idx="88">
                  <c:v>43992</c:v>
                </c:pt>
                <c:pt idx="89">
                  <c:v>43993</c:v>
                </c:pt>
                <c:pt idx="90">
                  <c:v>43994</c:v>
                </c:pt>
                <c:pt idx="91">
                  <c:v>43995</c:v>
                </c:pt>
                <c:pt idx="92">
                  <c:v>43996</c:v>
                </c:pt>
                <c:pt idx="93">
                  <c:v>43997</c:v>
                </c:pt>
                <c:pt idx="94">
                  <c:v>43998</c:v>
                </c:pt>
                <c:pt idx="95">
                  <c:v>43999</c:v>
                </c:pt>
                <c:pt idx="96">
                  <c:v>44000</c:v>
                </c:pt>
                <c:pt idx="97">
                  <c:v>44001</c:v>
                </c:pt>
                <c:pt idx="98">
                  <c:v>44002</c:v>
                </c:pt>
                <c:pt idx="99">
                  <c:v>44003</c:v>
                </c:pt>
                <c:pt idx="100">
                  <c:v>44004</c:v>
                </c:pt>
                <c:pt idx="101">
                  <c:v>44005</c:v>
                </c:pt>
                <c:pt idx="102">
                  <c:v>44006</c:v>
                </c:pt>
                <c:pt idx="103">
                  <c:v>44007</c:v>
                </c:pt>
                <c:pt idx="104">
                  <c:v>44008</c:v>
                </c:pt>
                <c:pt idx="105">
                  <c:v>44009</c:v>
                </c:pt>
                <c:pt idx="106">
                  <c:v>44010</c:v>
                </c:pt>
                <c:pt idx="107">
                  <c:v>44011</c:v>
                </c:pt>
                <c:pt idx="108">
                  <c:v>44012</c:v>
                </c:pt>
                <c:pt idx="109">
                  <c:v>44013</c:v>
                </c:pt>
                <c:pt idx="110">
                  <c:v>44014</c:v>
                </c:pt>
                <c:pt idx="111">
                  <c:v>44015</c:v>
                </c:pt>
                <c:pt idx="112">
                  <c:v>44016</c:v>
                </c:pt>
                <c:pt idx="113">
                  <c:v>44017</c:v>
                </c:pt>
                <c:pt idx="114">
                  <c:v>44018</c:v>
                </c:pt>
                <c:pt idx="115">
                  <c:v>44019</c:v>
                </c:pt>
                <c:pt idx="116">
                  <c:v>44020</c:v>
                </c:pt>
                <c:pt idx="117">
                  <c:v>44021</c:v>
                </c:pt>
                <c:pt idx="118">
                  <c:v>44022</c:v>
                </c:pt>
                <c:pt idx="119">
                  <c:v>44023</c:v>
                </c:pt>
                <c:pt idx="120">
                  <c:v>44024</c:v>
                </c:pt>
                <c:pt idx="121">
                  <c:v>44025</c:v>
                </c:pt>
                <c:pt idx="122">
                  <c:v>44026</c:v>
                </c:pt>
                <c:pt idx="123">
                  <c:v>44027</c:v>
                </c:pt>
                <c:pt idx="124">
                  <c:v>44028</c:v>
                </c:pt>
                <c:pt idx="125">
                  <c:v>44029</c:v>
                </c:pt>
                <c:pt idx="126">
                  <c:v>44030</c:v>
                </c:pt>
                <c:pt idx="127">
                  <c:v>44031</c:v>
                </c:pt>
                <c:pt idx="128">
                  <c:v>44032</c:v>
                </c:pt>
                <c:pt idx="129">
                  <c:v>44033</c:v>
                </c:pt>
                <c:pt idx="130">
                  <c:v>44034</c:v>
                </c:pt>
                <c:pt idx="131">
                  <c:v>44035</c:v>
                </c:pt>
                <c:pt idx="132">
                  <c:v>44036</c:v>
                </c:pt>
                <c:pt idx="133">
                  <c:v>44037</c:v>
                </c:pt>
                <c:pt idx="134">
                  <c:v>44038</c:v>
                </c:pt>
                <c:pt idx="135">
                  <c:v>44039</c:v>
                </c:pt>
                <c:pt idx="136">
                  <c:v>44040</c:v>
                </c:pt>
                <c:pt idx="137">
                  <c:v>44041</c:v>
                </c:pt>
                <c:pt idx="138">
                  <c:v>44042</c:v>
                </c:pt>
                <c:pt idx="139">
                  <c:v>44043</c:v>
                </c:pt>
                <c:pt idx="140">
                  <c:v>44044</c:v>
                </c:pt>
                <c:pt idx="141">
                  <c:v>44045</c:v>
                </c:pt>
                <c:pt idx="142">
                  <c:v>44046</c:v>
                </c:pt>
                <c:pt idx="143">
                  <c:v>44047</c:v>
                </c:pt>
                <c:pt idx="144">
                  <c:v>44048</c:v>
                </c:pt>
                <c:pt idx="145">
                  <c:v>44049</c:v>
                </c:pt>
                <c:pt idx="146">
                  <c:v>44050</c:v>
                </c:pt>
                <c:pt idx="147">
                  <c:v>44051</c:v>
                </c:pt>
                <c:pt idx="148">
                  <c:v>44052</c:v>
                </c:pt>
                <c:pt idx="149">
                  <c:v>44053</c:v>
                </c:pt>
                <c:pt idx="150">
                  <c:v>44054</c:v>
                </c:pt>
                <c:pt idx="151">
                  <c:v>44055</c:v>
                </c:pt>
                <c:pt idx="152">
                  <c:v>44056</c:v>
                </c:pt>
                <c:pt idx="153">
                  <c:v>44057</c:v>
                </c:pt>
                <c:pt idx="154">
                  <c:v>44058</c:v>
                </c:pt>
                <c:pt idx="155">
                  <c:v>44059</c:v>
                </c:pt>
                <c:pt idx="156">
                  <c:v>44060</c:v>
                </c:pt>
                <c:pt idx="157">
                  <c:v>44061</c:v>
                </c:pt>
                <c:pt idx="158">
                  <c:v>44062</c:v>
                </c:pt>
                <c:pt idx="159">
                  <c:v>44063</c:v>
                </c:pt>
                <c:pt idx="160">
                  <c:v>44064</c:v>
                </c:pt>
                <c:pt idx="161">
                  <c:v>44065</c:v>
                </c:pt>
                <c:pt idx="162">
                  <c:v>44066</c:v>
                </c:pt>
                <c:pt idx="163">
                  <c:v>44067</c:v>
                </c:pt>
                <c:pt idx="164">
                  <c:v>44068</c:v>
                </c:pt>
                <c:pt idx="165">
                  <c:v>44069</c:v>
                </c:pt>
                <c:pt idx="166">
                  <c:v>44070</c:v>
                </c:pt>
                <c:pt idx="167">
                  <c:v>44071</c:v>
                </c:pt>
                <c:pt idx="168">
                  <c:v>44072</c:v>
                </c:pt>
                <c:pt idx="169">
                  <c:v>44073</c:v>
                </c:pt>
                <c:pt idx="170">
                  <c:v>44074</c:v>
                </c:pt>
                <c:pt idx="171">
                  <c:v>44075</c:v>
                </c:pt>
                <c:pt idx="172">
                  <c:v>44076</c:v>
                </c:pt>
                <c:pt idx="173">
                  <c:v>44077</c:v>
                </c:pt>
                <c:pt idx="174">
                  <c:v>44078</c:v>
                </c:pt>
                <c:pt idx="175">
                  <c:v>44079</c:v>
                </c:pt>
                <c:pt idx="176">
                  <c:v>44080</c:v>
                </c:pt>
                <c:pt idx="177">
                  <c:v>44081</c:v>
                </c:pt>
                <c:pt idx="178">
                  <c:v>44082</c:v>
                </c:pt>
                <c:pt idx="179">
                  <c:v>44083</c:v>
                </c:pt>
                <c:pt idx="180">
                  <c:v>44084</c:v>
                </c:pt>
                <c:pt idx="181">
                  <c:v>44085</c:v>
                </c:pt>
                <c:pt idx="182">
                  <c:v>44086</c:v>
                </c:pt>
                <c:pt idx="183">
                  <c:v>44087</c:v>
                </c:pt>
                <c:pt idx="184">
                  <c:v>44088</c:v>
                </c:pt>
                <c:pt idx="185">
                  <c:v>44089</c:v>
                </c:pt>
                <c:pt idx="186">
                  <c:v>44090</c:v>
                </c:pt>
                <c:pt idx="187">
                  <c:v>44091</c:v>
                </c:pt>
                <c:pt idx="188">
                  <c:v>44092</c:v>
                </c:pt>
                <c:pt idx="189">
                  <c:v>44093</c:v>
                </c:pt>
                <c:pt idx="190">
                  <c:v>44094</c:v>
                </c:pt>
              </c:numCache>
            </c:numRef>
          </c:cat>
          <c:val>
            <c:numRef>
              <c:extLst>
                <c:ext xmlns:c15="http://schemas.microsoft.com/office/drawing/2012/chart" uri="{02D57815-91ED-43cb-92C2-25804820EDAC}">
                  <c15:fullRef>
                    <c15:sqref>'Steden RIVM'!$Q$4:$Q$186</c15:sqref>
                  </c15:fullRef>
                </c:ext>
              </c:extLst>
              <c:f>('Steden RIVM'!$Q$4,'Steden RIVM'!$Q$6:$Q$186)</c:f>
              <c:numCache>
                <c:formatCode>General</c:formatCode>
                <c:ptCount val="182"/>
                <c:pt idx="6">
                  <c:v>13.428571428571429</c:v>
                </c:pt>
                <c:pt idx="7">
                  <c:v>13.857142857142858</c:v>
                </c:pt>
                <c:pt idx="8">
                  <c:v>16.428571428571427</c:v>
                </c:pt>
                <c:pt idx="9">
                  <c:v>17.142857142857142</c:v>
                </c:pt>
                <c:pt idx="10">
                  <c:v>17.714285714285715</c:v>
                </c:pt>
                <c:pt idx="11">
                  <c:v>18.571428571428573</c:v>
                </c:pt>
                <c:pt idx="12">
                  <c:v>17.857142857142858</c:v>
                </c:pt>
                <c:pt idx="13">
                  <c:v>19.571428571428573</c:v>
                </c:pt>
                <c:pt idx="14">
                  <c:v>27</c:v>
                </c:pt>
                <c:pt idx="15">
                  <c:v>29.142857142857142</c:v>
                </c:pt>
                <c:pt idx="16">
                  <c:v>32.571428571428569</c:v>
                </c:pt>
                <c:pt idx="17">
                  <c:v>34.285714285714285</c:v>
                </c:pt>
                <c:pt idx="18">
                  <c:v>38.571428571428569</c:v>
                </c:pt>
                <c:pt idx="19">
                  <c:v>42.857142857142854</c:v>
                </c:pt>
                <c:pt idx="20">
                  <c:v>43.285714285714285</c:v>
                </c:pt>
                <c:pt idx="21">
                  <c:v>39.142857142857146</c:v>
                </c:pt>
                <c:pt idx="22">
                  <c:v>47.142857142857146</c:v>
                </c:pt>
                <c:pt idx="23">
                  <c:v>54.142857142857146</c:v>
                </c:pt>
                <c:pt idx="24">
                  <c:v>55.285714285714285</c:v>
                </c:pt>
                <c:pt idx="25">
                  <c:v>57.857142857142854</c:v>
                </c:pt>
                <c:pt idx="26">
                  <c:v>63</c:v>
                </c:pt>
                <c:pt idx="27">
                  <c:v>61.571428571428569</c:v>
                </c:pt>
                <c:pt idx="28">
                  <c:v>76.571428571428569</c:v>
                </c:pt>
                <c:pt idx="29">
                  <c:v>72.285714285714292</c:v>
                </c:pt>
                <c:pt idx="30">
                  <c:v>67.571428571428569</c:v>
                </c:pt>
                <c:pt idx="31">
                  <c:v>69.857142857142861</c:v>
                </c:pt>
                <c:pt idx="32">
                  <c:v>65.714285714285708</c:v>
                </c:pt>
                <c:pt idx="33">
                  <c:v>61</c:v>
                </c:pt>
                <c:pt idx="34">
                  <c:v>62.142857142857146</c:v>
                </c:pt>
                <c:pt idx="35">
                  <c:v>54.571428571428569</c:v>
                </c:pt>
                <c:pt idx="36">
                  <c:v>53.857142857142854</c:v>
                </c:pt>
                <c:pt idx="37">
                  <c:v>50.857142857142854</c:v>
                </c:pt>
                <c:pt idx="38">
                  <c:v>48.428571428571431</c:v>
                </c:pt>
                <c:pt idx="39">
                  <c:v>46.857142857142854</c:v>
                </c:pt>
                <c:pt idx="40">
                  <c:v>46.714285714285715</c:v>
                </c:pt>
                <c:pt idx="41">
                  <c:v>46.571428571428569</c:v>
                </c:pt>
                <c:pt idx="42">
                  <c:v>40.857142857142854</c:v>
                </c:pt>
                <c:pt idx="43">
                  <c:v>38</c:v>
                </c:pt>
                <c:pt idx="44">
                  <c:v>38.714285714285715</c:v>
                </c:pt>
                <c:pt idx="45">
                  <c:v>34.285714285714285</c:v>
                </c:pt>
                <c:pt idx="46">
                  <c:v>34.142857142857146</c:v>
                </c:pt>
                <c:pt idx="47">
                  <c:v>32.142857142857146</c:v>
                </c:pt>
                <c:pt idx="48">
                  <c:v>31.571428571428573</c:v>
                </c:pt>
                <c:pt idx="49">
                  <c:v>30.142857142857142</c:v>
                </c:pt>
                <c:pt idx="50">
                  <c:v>28.857142857142858</c:v>
                </c:pt>
                <c:pt idx="51">
                  <c:v>24</c:v>
                </c:pt>
                <c:pt idx="52">
                  <c:v>28</c:v>
                </c:pt>
                <c:pt idx="53">
                  <c:v>24.428571428571427</c:v>
                </c:pt>
                <c:pt idx="54">
                  <c:v>24.142857142857142</c:v>
                </c:pt>
                <c:pt idx="55">
                  <c:v>19.571428571428573</c:v>
                </c:pt>
                <c:pt idx="56">
                  <c:v>17.571428571428573</c:v>
                </c:pt>
                <c:pt idx="57">
                  <c:v>15.714285714285714</c:v>
                </c:pt>
                <c:pt idx="58">
                  <c:v>16.285714285714285</c:v>
                </c:pt>
                <c:pt idx="59">
                  <c:v>15</c:v>
                </c:pt>
                <c:pt idx="60">
                  <c:v>16.714285714285715</c:v>
                </c:pt>
                <c:pt idx="61">
                  <c:v>14.142857142857142</c:v>
                </c:pt>
                <c:pt idx="62">
                  <c:v>14.428571428571429</c:v>
                </c:pt>
                <c:pt idx="63">
                  <c:v>15.285714285714286</c:v>
                </c:pt>
                <c:pt idx="64">
                  <c:v>14.428571428571429</c:v>
                </c:pt>
                <c:pt idx="65">
                  <c:v>17</c:v>
                </c:pt>
                <c:pt idx="66">
                  <c:v>14.714285714285714</c:v>
                </c:pt>
                <c:pt idx="67">
                  <c:v>13.571428571428571</c:v>
                </c:pt>
                <c:pt idx="68">
                  <c:v>15</c:v>
                </c:pt>
                <c:pt idx="69">
                  <c:v>15.285714285714286</c:v>
                </c:pt>
                <c:pt idx="70">
                  <c:v>12.571428571428571</c:v>
                </c:pt>
                <c:pt idx="71">
                  <c:v>13</c:v>
                </c:pt>
                <c:pt idx="72">
                  <c:v>11.857142857142858</c:v>
                </c:pt>
                <c:pt idx="73">
                  <c:v>11.714285714285714</c:v>
                </c:pt>
                <c:pt idx="74">
                  <c:v>12</c:v>
                </c:pt>
                <c:pt idx="75">
                  <c:v>9.1428571428571423</c:v>
                </c:pt>
                <c:pt idx="76">
                  <c:v>7.7142857142857144</c:v>
                </c:pt>
                <c:pt idx="77">
                  <c:v>7.8571428571428568</c:v>
                </c:pt>
                <c:pt idx="78">
                  <c:v>6.5714285714285712</c:v>
                </c:pt>
                <c:pt idx="79">
                  <c:v>5</c:v>
                </c:pt>
                <c:pt idx="80">
                  <c:v>4.5714285714285712</c:v>
                </c:pt>
                <c:pt idx="81">
                  <c:v>3.8571428571428572</c:v>
                </c:pt>
                <c:pt idx="82">
                  <c:v>4.5714285714285712</c:v>
                </c:pt>
                <c:pt idx="83">
                  <c:v>7.1428571428571432</c:v>
                </c:pt>
                <c:pt idx="84">
                  <c:v>8.8571428571428577</c:v>
                </c:pt>
                <c:pt idx="85">
                  <c:v>11.571428571428571</c:v>
                </c:pt>
                <c:pt idx="86">
                  <c:v>12.714285714285714</c:v>
                </c:pt>
                <c:pt idx="87">
                  <c:v>14.428571428571429</c:v>
                </c:pt>
                <c:pt idx="88">
                  <c:v>15.571428571428571</c:v>
                </c:pt>
                <c:pt idx="89">
                  <c:v>15.714285714285714</c:v>
                </c:pt>
                <c:pt idx="90">
                  <c:v>16.571428571428573</c:v>
                </c:pt>
                <c:pt idx="91">
                  <c:v>16.571428571428573</c:v>
                </c:pt>
                <c:pt idx="92">
                  <c:v>15</c:v>
                </c:pt>
                <c:pt idx="93">
                  <c:v>14.714285714285714</c:v>
                </c:pt>
                <c:pt idx="94">
                  <c:v>15.142857142857142</c:v>
                </c:pt>
                <c:pt idx="95">
                  <c:v>14.428571428571429</c:v>
                </c:pt>
                <c:pt idx="96">
                  <c:v>13.857142857142858</c:v>
                </c:pt>
                <c:pt idx="97">
                  <c:v>11.142857142857142</c:v>
                </c:pt>
                <c:pt idx="98">
                  <c:v>10.285714285714286</c:v>
                </c:pt>
                <c:pt idx="99">
                  <c:v>9.8571428571428577</c:v>
                </c:pt>
                <c:pt idx="100">
                  <c:v>8.7142857142857135</c:v>
                </c:pt>
                <c:pt idx="101">
                  <c:v>6.7142857142857144</c:v>
                </c:pt>
                <c:pt idx="102">
                  <c:v>6.4285714285714288</c:v>
                </c:pt>
                <c:pt idx="103">
                  <c:v>6.2857142857142856</c:v>
                </c:pt>
                <c:pt idx="104">
                  <c:v>6.2857142857142856</c:v>
                </c:pt>
                <c:pt idx="105">
                  <c:v>5.4285714285714288</c:v>
                </c:pt>
                <c:pt idx="106">
                  <c:v>6.4285714285714288</c:v>
                </c:pt>
                <c:pt idx="107">
                  <c:v>7.4285714285714288</c:v>
                </c:pt>
                <c:pt idx="108">
                  <c:v>7.7142857142857144</c:v>
                </c:pt>
                <c:pt idx="109">
                  <c:v>7.8571428571428568</c:v>
                </c:pt>
                <c:pt idx="110">
                  <c:v>8</c:v>
                </c:pt>
                <c:pt idx="111">
                  <c:v>7.4285714285714288</c:v>
                </c:pt>
                <c:pt idx="112">
                  <c:v>7.5714285714285712</c:v>
                </c:pt>
                <c:pt idx="113">
                  <c:v>6.7142857142857144</c:v>
                </c:pt>
                <c:pt idx="114">
                  <c:v>7.2857142857142856</c:v>
                </c:pt>
                <c:pt idx="115">
                  <c:v>6.5714285714285712</c:v>
                </c:pt>
                <c:pt idx="116">
                  <c:v>6</c:v>
                </c:pt>
                <c:pt idx="117">
                  <c:v>6.2857142857142856</c:v>
                </c:pt>
                <c:pt idx="118">
                  <c:v>6.7142857142857144</c:v>
                </c:pt>
                <c:pt idx="119">
                  <c:v>7.7142857142857144</c:v>
                </c:pt>
                <c:pt idx="120">
                  <c:v>11</c:v>
                </c:pt>
                <c:pt idx="121">
                  <c:v>10.285714285714286</c:v>
                </c:pt>
                <c:pt idx="122">
                  <c:v>14.714285714285714</c:v>
                </c:pt>
                <c:pt idx="123">
                  <c:v>17</c:v>
                </c:pt>
                <c:pt idx="124">
                  <c:v>17.714285714285715</c:v>
                </c:pt>
                <c:pt idx="125">
                  <c:v>18.857142857142858</c:v>
                </c:pt>
                <c:pt idx="126">
                  <c:v>18.285714285714285</c:v>
                </c:pt>
                <c:pt idx="127">
                  <c:v>17.142857142857142</c:v>
                </c:pt>
                <c:pt idx="128">
                  <c:v>20.857142857142858</c:v>
                </c:pt>
                <c:pt idx="129">
                  <c:v>19.714285714285715</c:v>
                </c:pt>
                <c:pt idx="130">
                  <c:v>20.857142857142858</c:v>
                </c:pt>
                <c:pt idx="131">
                  <c:v>23.714285714285715</c:v>
                </c:pt>
                <c:pt idx="132">
                  <c:v>28.571428571428573</c:v>
                </c:pt>
                <c:pt idx="133">
                  <c:v>30.428571428571427</c:v>
                </c:pt>
                <c:pt idx="134">
                  <c:v>34.285714285714285</c:v>
                </c:pt>
                <c:pt idx="135">
                  <c:v>35.142857142857146</c:v>
                </c:pt>
                <c:pt idx="136">
                  <c:v>38.714285714285715</c:v>
                </c:pt>
                <c:pt idx="137">
                  <c:v>40.857142857142854</c:v>
                </c:pt>
                <c:pt idx="138">
                  <c:v>46.714285714285715</c:v>
                </c:pt>
                <c:pt idx="139">
                  <c:v>48.857142857142854</c:v>
                </c:pt>
                <c:pt idx="140">
                  <c:v>59.142857142857146</c:v>
                </c:pt>
                <c:pt idx="141">
                  <c:v>63.142857142857146</c:v>
                </c:pt>
                <c:pt idx="142">
                  <c:v>70.857142857142861</c:v>
                </c:pt>
                <c:pt idx="143">
                  <c:v>77.285714285714292</c:v>
                </c:pt>
                <c:pt idx="144">
                  <c:v>83.857142857142861</c:v>
                </c:pt>
                <c:pt idx="145">
                  <c:v>85.714285714285708</c:v>
                </c:pt>
                <c:pt idx="146">
                  <c:v>88.428571428571431</c:v>
                </c:pt>
                <c:pt idx="147">
                  <c:v>82.428571428571431</c:v>
                </c:pt>
                <c:pt idx="148">
                  <c:v>86.714285714285708</c:v>
                </c:pt>
                <c:pt idx="149">
                  <c:v>88.428571428571431</c:v>
                </c:pt>
                <c:pt idx="150">
                  <c:v>91.571428571428569</c:v>
                </c:pt>
                <c:pt idx="151">
                  <c:v>97</c:v>
                </c:pt>
                <c:pt idx="152">
                  <c:v>95.285714285714292</c:v>
                </c:pt>
                <c:pt idx="153">
                  <c:v>94</c:v>
                </c:pt>
                <c:pt idx="154">
                  <c:v>102.14285714285714</c:v>
                </c:pt>
                <c:pt idx="155">
                  <c:v>95.142857142857139</c:v>
                </c:pt>
                <c:pt idx="156">
                  <c:v>86.571428571428569</c:v>
                </c:pt>
                <c:pt idx="157">
                  <c:v>78.428571428571431</c:v>
                </c:pt>
                <c:pt idx="158">
                  <c:v>69</c:v>
                </c:pt>
                <c:pt idx="159">
                  <c:v>68</c:v>
                </c:pt>
                <c:pt idx="160">
                  <c:v>64.714285714285708</c:v>
                </c:pt>
                <c:pt idx="161">
                  <c:v>57.571428571428569</c:v>
                </c:pt>
                <c:pt idx="162">
                  <c:v>56.571428571428569</c:v>
                </c:pt>
                <c:pt idx="163">
                  <c:v>58.142857142857146</c:v>
                </c:pt>
                <c:pt idx="164">
                  <c:v>54.714285714285715</c:v>
                </c:pt>
                <c:pt idx="165">
                  <c:v>55.285714285714285</c:v>
                </c:pt>
                <c:pt idx="166">
                  <c:v>53.857142857142854</c:v>
                </c:pt>
                <c:pt idx="167">
                  <c:v>54.571428571428569</c:v>
                </c:pt>
                <c:pt idx="168">
                  <c:v>52.857142857142854</c:v>
                </c:pt>
                <c:pt idx="169">
                  <c:v>52.714285714285715</c:v>
                </c:pt>
                <c:pt idx="170">
                  <c:v>49.142857142857146</c:v>
                </c:pt>
                <c:pt idx="171">
                  <c:v>53.428571428571431</c:v>
                </c:pt>
                <c:pt idx="172">
                  <c:v>59.571428571428569</c:v>
                </c:pt>
                <c:pt idx="173">
                  <c:v>61.428571428571431</c:v>
                </c:pt>
                <c:pt idx="174">
                  <c:v>61.571428571428569</c:v>
                </c:pt>
                <c:pt idx="175">
                  <c:v>60.857142857142854</c:v>
                </c:pt>
                <c:pt idx="176">
                  <c:v>64.857142857142861</c:v>
                </c:pt>
                <c:pt idx="177">
                  <c:v>71.428571428571431</c:v>
                </c:pt>
                <c:pt idx="178">
                  <c:v>73</c:v>
                </c:pt>
                <c:pt idx="179">
                  <c:v>69.714285714285708</c:v>
                </c:pt>
                <c:pt idx="180">
                  <c:v>74.428571428571431</c:v>
                </c:pt>
                <c:pt idx="181">
                  <c:v>83.571428571428569</c:v>
                </c:pt>
              </c:numCache>
            </c:numRef>
          </c:val>
          <c:smooth val="0"/>
          <c:extLst>
            <c:ext xmlns:c15="http://schemas.microsoft.com/office/drawing/2012/chart" uri="{02D57815-91ED-43cb-92C2-25804820EDAC}">
              <c15:categoryFilterExceptions>
                <c15:categoryFilterException>
                  <c15:sqref>'Steden RIVM'!$Q$5</c15:sqref>
                  <c15:spPr xmlns:c15="http://schemas.microsoft.com/office/drawing/2012/chart">
                    <a:ln w="41275" cap="rnd">
                      <a:solidFill>
                        <a:srgbClr val="4472C4"/>
                      </a:solidFill>
                      <a:round/>
                    </a:ln>
                    <a:effectLst/>
                  </c15:spPr>
                  <c15:bubble3D val="0"/>
                  <c15:marker>
                    <c:symbol val="none"/>
                  </c15:marker>
                </c15:categoryFilterException>
              </c15:categoryFilterExceptions>
            </c:ext>
            <c:ext xmlns:c16="http://schemas.microsoft.com/office/drawing/2014/chart" uri="{C3380CC4-5D6E-409C-BE32-E72D297353CC}">
              <c16:uniqueId val="{00000061-42D9-419B-9272-F2BA8F88D818}"/>
            </c:ext>
          </c:extLst>
        </c:ser>
        <c:dLbls>
          <c:showLegendKey val="0"/>
          <c:showVal val="0"/>
          <c:showCatName val="0"/>
          <c:showSerName val="0"/>
          <c:showPercent val="0"/>
          <c:showBubbleSize val="0"/>
        </c:dLbls>
        <c:marker val="1"/>
        <c:smooth val="0"/>
        <c:axId val="596545392"/>
        <c:axId val="596544408"/>
        <c:extLst/>
      </c:lineChart>
      <c:date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ajorTimeUnit val="days"/>
        <c:minorUnit val="14"/>
        <c:minorTimeUnit val="days"/>
      </c:dateAx>
      <c:valAx>
        <c:axId val="596544408"/>
        <c:scaling>
          <c:orientation val="minMax"/>
          <c:max val="200"/>
          <c:min val="0"/>
        </c:scaling>
        <c:delete val="0"/>
        <c:axPos val="l"/>
        <c:majorGridlines>
          <c:spPr>
            <a:ln w="9525" cap="flat" cmpd="sng" algn="ctr">
              <a:solidFill>
                <a:schemeClr val="tx1">
                  <a:lumMod val="15000"/>
                  <a:lumOff val="85000"/>
                </a:schemeClr>
              </a:solidFill>
              <a:prstDash val="lgDash"/>
              <a:round/>
            </a:ln>
            <a:effectLst/>
          </c:spPr>
        </c:majorGridlines>
        <c:minorGridlines>
          <c:spPr>
            <a:ln w="6350" cap="flat" cmpd="sng" algn="ctr">
              <a:solidFill>
                <a:schemeClr val="tx1">
                  <a:lumMod val="15000"/>
                  <a:lumOff val="85000"/>
                </a:schemeClr>
              </a:solidFill>
              <a:prstDash val="sysDot"/>
              <a:round/>
            </a:ln>
            <a:effectLst/>
          </c:spPr>
        </c:min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majorUnit val="50"/>
        <c:minorUnit val="25"/>
      </c:valAx>
      <c:spPr>
        <a:noFill/>
        <a:ln w="25400">
          <a:noFill/>
        </a:ln>
        <a:effectLst/>
      </c:spPr>
    </c:plotArea>
    <c:legend>
      <c:legendPos val="t"/>
      <c:layout>
        <c:manualLayout>
          <c:xMode val="edge"/>
          <c:yMode val="edge"/>
          <c:x val="9.6139444444444444E-2"/>
          <c:y val="0.13769805555555556"/>
          <c:w val="0.89999994397712024"/>
          <c:h val="3.3991807753730452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4"/>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10000"/>
                  </a:schemeClr>
                </a:solidFill>
                <a:latin typeface="+mn-lt"/>
                <a:ea typeface="+mn-ea"/>
                <a:cs typeface="+mn-cs"/>
              </a:defRPr>
            </a:pPr>
            <a:r>
              <a:rPr lang="en-US" sz="2000" b="1" i="0" baseline="0">
                <a:solidFill>
                  <a:schemeClr val="bg2">
                    <a:lumMod val="10000"/>
                  </a:schemeClr>
                </a:solidFill>
                <a:effectLst/>
              </a:rPr>
              <a:t>Outbreak COVID-19 Den Haag</a:t>
            </a:r>
            <a:endParaRPr lang="en-NL" sz="2000">
              <a:solidFill>
                <a:schemeClr val="bg2">
                  <a:lumMod val="10000"/>
                </a:schemeClr>
              </a:solidFill>
              <a:effectLst/>
            </a:endParaRPr>
          </a:p>
        </c:rich>
      </c:tx>
      <c:layout>
        <c:manualLayout>
          <c:xMode val="edge"/>
          <c:yMode val="edge"/>
          <c:x val="0.2947501388888889"/>
          <c:y val="4.2609166666666663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10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8983708333333336"/>
        </c:manualLayout>
      </c:layout>
      <c:barChart>
        <c:barDir val="col"/>
        <c:grouping val="clustered"/>
        <c:varyColors val="0"/>
        <c:ser>
          <c:idx val="3"/>
          <c:order val="0"/>
          <c:tx>
            <c:strRef>
              <c:f>'Steden RIVM'!$V$3</c:f>
              <c:strCache>
                <c:ptCount val="1"/>
                <c:pt idx="0">
                  <c:v>Den Haag - Cases</c:v>
                </c:pt>
              </c:strCache>
            </c:strRef>
          </c:tx>
          <c:spPr>
            <a:solidFill>
              <a:srgbClr val="4472C4">
                <a:lumMod val="60000"/>
                <a:lumOff val="40000"/>
              </a:srgbClr>
            </a:solidFill>
            <a:ln>
              <a:noFill/>
            </a:ln>
            <a:effectLst/>
          </c:spPr>
          <c:invertIfNegative val="0"/>
          <c:dPt>
            <c:idx val="145"/>
            <c:invertIfNegative val="0"/>
            <c:bubble3D val="0"/>
            <c:spPr>
              <a:solidFill>
                <a:srgbClr val="4472C4">
                  <a:lumMod val="60000"/>
                  <a:lumOff val="40000"/>
                </a:srgbClr>
              </a:solidFill>
              <a:ln w="41275" cap="rnd">
                <a:noFill/>
                <a:round/>
              </a:ln>
              <a:effectLst/>
            </c:spPr>
            <c:extLst>
              <c:ext xmlns:c16="http://schemas.microsoft.com/office/drawing/2014/chart" uri="{C3380CC4-5D6E-409C-BE32-E72D297353CC}">
                <c16:uniqueId val="{00000001-34B4-4DF2-98F3-5462D62B07E2}"/>
              </c:ext>
            </c:extLst>
          </c:dPt>
          <c:dPt>
            <c:idx val="149"/>
            <c:invertIfNegative val="0"/>
            <c:bubble3D val="0"/>
            <c:spPr>
              <a:solidFill>
                <a:srgbClr val="4472C4">
                  <a:lumMod val="60000"/>
                  <a:lumOff val="40000"/>
                </a:srgbClr>
              </a:solidFill>
              <a:ln w="41275" cap="rnd">
                <a:noFill/>
                <a:round/>
              </a:ln>
              <a:effectLst/>
            </c:spPr>
            <c:extLst>
              <c:ext xmlns:c16="http://schemas.microsoft.com/office/drawing/2014/chart" uri="{C3380CC4-5D6E-409C-BE32-E72D297353CC}">
                <c16:uniqueId val="{00000003-34B4-4DF2-98F3-5462D62B07E2}"/>
              </c:ext>
            </c:extLst>
          </c:dPt>
          <c:dPt>
            <c:idx val="150"/>
            <c:invertIfNegative val="0"/>
            <c:bubble3D val="0"/>
            <c:spPr>
              <a:solidFill>
                <a:srgbClr val="4472C4">
                  <a:lumMod val="60000"/>
                  <a:lumOff val="40000"/>
                </a:srgbClr>
              </a:solidFill>
              <a:ln w="41275" cap="rnd">
                <a:noFill/>
                <a:round/>
              </a:ln>
              <a:effectLst/>
            </c:spPr>
            <c:extLst>
              <c:ext xmlns:c16="http://schemas.microsoft.com/office/drawing/2014/chart" uri="{C3380CC4-5D6E-409C-BE32-E72D297353CC}">
                <c16:uniqueId val="{00000005-34B4-4DF2-98F3-5462D62B07E2}"/>
              </c:ext>
            </c:extLst>
          </c:dPt>
          <c:cat>
            <c:numRef>
              <c:extLst>
                <c:ext xmlns:c15="http://schemas.microsoft.com/office/drawing/2012/chart" uri="{02D57815-91ED-43cb-92C2-25804820EDAC}">
                  <c15:fullRef>
                    <c15:sqref>'Steden RIVM'!$O$4:$O$195</c15:sqref>
                  </c15:fullRef>
                </c:ext>
              </c:extLst>
              <c:f>'Steden RIVM'!$O$5:$O$186</c:f>
              <c:numCache>
                <c:formatCode>m/d/yyyy</c:formatCode>
                <c:ptCount val="182"/>
                <c:pt idx="0">
                  <c:v>43904</c:v>
                </c:pt>
                <c:pt idx="1">
                  <c:v>43905</c:v>
                </c:pt>
                <c:pt idx="2">
                  <c:v>43906</c:v>
                </c:pt>
                <c:pt idx="3">
                  <c:v>43907</c:v>
                </c:pt>
                <c:pt idx="4">
                  <c:v>43908</c:v>
                </c:pt>
                <c:pt idx="5">
                  <c:v>43909</c:v>
                </c:pt>
                <c:pt idx="6">
                  <c:v>43910</c:v>
                </c:pt>
                <c:pt idx="7">
                  <c:v>43911</c:v>
                </c:pt>
                <c:pt idx="8">
                  <c:v>43912</c:v>
                </c:pt>
                <c:pt idx="9">
                  <c:v>43913</c:v>
                </c:pt>
                <c:pt idx="10">
                  <c:v>43914</c:v>
                </c:pt>
                <c:pt idx="11">
                  <c:v>43915</c:v>
                </c:pt>
                <c:pt idx="12">
                  <c:v>43916</c:v>
                </c:pt>
                <c:pt idx="13">
                  <c:v>43917</c:v>
                </c:pt>
                <c:pt idx="14">
                  <c:v>43918</c:v>
                </c:pt>
                <c:pt idx="15">
                  <c:v>43919</c:v>
                </c:pt>
                <c:pt idx="16">
                  <c:v>43920</c:v>
                </c:pt>
                <c:pt idx="17">
                  <c:v>43921</c:v>
                </c:pt>
                <c:pt idx="18">
                  <c:v>43922</c:v>
                </c:pt>
                <c:pt idx="19">
                  <c:v>43923</c:v>
                </c:pt>
                <c:pt idx="20">
                  <c:v>43924</c:v>
                </c:pt>
                <c:pt idx="21">
                  <c:v>43925</c:v>
                </c:pt>
                <c:pt idx="22">
                  <c:v>43926</c:v>
                </c:pt>
                <c:pt idx="23">
                  <c:v>43927</c:v>
                </c:pt>
                <c:pt idx="24">
                  <c:v>43928</c:v>
                </c:pt>
                <c:pt idx="25">
                  <c:v>43929</c:v>
                </c:pt>
                <c:pt idx="26">
                  <c:v>43930</c:v>
                </c:pt>
                <c:pt idx="27">
                  <c:v>43931</c:v>
                </c:pt>
                <c:pt idx="28">
                  <c:v>43932</c:v>
                </c:pt>
                <c:pt idx="29">
                  <c:v>43933</c:v>
                </c:pt>
                <c:pt idx="30">
                  <c:v>43934</c:v>
                </c:pt>
                <c:pt idx="31">
                  <c:v>43935</c:v>
                </c:pt>
                <c:pt idx="32">
                  <c:v>43936</c:v>
                </c:pt>
                <c:pt idx="33">
                  <c:v>43937</c:v>
                </c:pt>
                <c:pt idx="34">
                  <c:v>43938</c:v>
                </c:pt>
                <c:pt idx="35">
                  <c:v>43939</c:v>
                </c:pt>
                <c:pt idx="36">
                  <c:v>43940</c:v>
                </c:pt>
                <c:pt idx="37">
                  <c:v>43941</c:v>
                </c:pt>
                <c:pt idx="38">
                  <c:v>43942</c:v>
                </c:pt>
                <c:pt idx="39">
                  <c:v>43943</c:v>
                </c:pt>
                <c:pt idx="40">
                  <c:v>43944</c:v>
                </c:pt>
                <c:pt idx="41">
                  <c:v>43945</c:v>
                </c:pt>
                <c:pt idx="42">
                  <c:v>43946</c:v>
                </c:pt>
                <c:pt idx="43">
                  <c:v>43947</c:v>
                </c:pt>
                <c:pt idx="44">
                  <c:v>43948</c:v>
                </c:pt>
                <c:pt idx="45">
                  <c:v>43949</c:v>
                </c:pt>
                <c:pt idx="46">
                  <c:v>43950</c:v>
                </c:pt>
                <c:pt idx="47">
                  <c:v>43951</c:v>
                </c:pt>
                <c:pt idx="48">
                  <c:v>43952</c:v>
                </c:pt>
                <c:pt idx="49">
                  <c:v>43953</c:v>
                </c:pt>
                <c:pt idx="50">
                  <c:v>43954</c:v>
                </c:pt>
                <c:pt idx="51">
                  <c:v>43955</c:v>
                </c:pt>
                <c:pt idx="52">
                  <c:v>43956</c:v>
                </c:pt>
                <c:pt idx="53">
                  <c:v>43957</c:v>
                </c:pt>
                <c:pt idx="54">
                  <c:v>43958</c:v>
                </c:pt>
                <c:pt idx="55">
                  <c:v>43959</c:v>
                </c:pt>
                <c:pt idx="56">
                  <c:v>43960</c:v>
                </c:pt>
                <c:pt idx="57">
                  <c:v>43961</c:v>
                </c:pt>
                <c:pt idx="58">
                  <c:v>43962</c:v>
                </c:pt>
                <c:pt idx="59">
                  <c:v>43963</c:v>
                </c:pt>
                <c:pt idx="60">
                  <c:v>43964</c:v>
                </c:pt>
                <c:pt idx="61">
                  <c:v>43965</c:v>
                </c:pt>
                <c:pt idx="62">
                  <c:v>43966</c:v>
                </c:pt>
                <c:pt idx="63">
                  <c:v>43967</c:v>
                </c:pt>
                <c:pt idx="64">
                  <c:v>43968</c:v>
                </c:pt>
                <c:pt idx="65">
                  <c:v>43969</c:v>
                </c:pt>
                <c:pt idx="66">
                  <c:v>43970</c:v>
                </c:pt>
                <c:pt idx="67">
                  <c:v>43971</c:v>
                </c:pt>
                <c:pt idx="68">
                  <c:v>43972</c:v>
                </c:pt>
                <c:pt idx="69">
                  <c:v>43973</c:v>
                </c:pt>
                <c:pt idx="70">
                  <c:v>43974</c:v>
                </c:pt>
                <c:pt idx="71">
                  <c:v>43975</c:v>
                </c:pt>
                <c:pt idx="72">
                  <c:v>43976</c:v>
                </c:pt>
                <c:pt idx="73">
                  <c:v>43977</c:v>
                </c:pt>
                <c:pt idx="74">
                  <c:v>43978</c:v>
                </c:pt>
                <c:pt idx="75">
                  <c:v>43979</c:v>
                </c:pt>
                <c:pt idx="76">
                  <c:v>43980</c:v>
                </c:pt>
                <c:pt idx="77">
                  <c:v>43981</c:v>
                </c:pt>
                <c:pt idx="78">
                  <c:v>43982</c:v>
                </c:pt>
                <c:pt idx="79">
                  <c:v>43983</c:v>
                </c:pt>
                <c:pt idx="80">
                  <c:v>43984</c:v>
                </c:pt>
                <c:pt idx="81">
                  <c:v>43985</c:v>
                </c:pt>
                <c:pt idx="82">
                  <c:v>43986</c:v>
                </c:pt>
                <c:pt idx="83">
                  <c:v>43987</c:v>
                </c:pt>
                <c:pt idx="84">
                  <c:v>43988</c:v>
                </c:pt>
                <c:pt idx="85">
                  <c:v>43989</c:v>
                </c:pt>
                <c:pt idx="86">
                  <c:v>43990</c:v>
                </c:pt>
                <c:pt idx="87">
                  <c:v>43991</c:v>
                </c:pt>
                <c:pt idx="88">
                  <c:v>43992</c:v>
                </c:pt>
                <c:pt idx="89">
                  <c:v>43993</c:v>
                </c:pt>
                <c:pt idx="90">
                  <c:v>43994</c:v>
                </c:pt>
                <c:pt idx="91">
                  <c:v>43995</c:v>
                </c:pt>
                <c:pt idx="92">
                  <c:v>43996</c:v>
                </c:pt>
                <c:pt idx="93">
                  <c:v>43997</c:v>
                </c:pt>
                <c:pt idx="94">
                  <c:v>43998</c:v>
                </c:pt>
                <c:pt idx="95">
                  <c:v>43999</c:v>
                </c:pt>
                <c:pt idx="96">
                  <c:v>44000</c:v>
                </c:pt>
                <c:pt idx="97">
                  <c:v>44001</c:v>
                </c:pt>
                <c:pt idx="98">
                  <c:v>44002</c:v>
                </c:pt>
                <c:pt idx="99">
                  <c:v>44003</c:v>
                </c:pt>
                <c:pt idx="100">
                  <c:v>44004</c:v>
                </c:pt>
                <c:pt idx="101">
                  <c:v>44005</c:v>
                </c:pt>
                <c:pt idx="102">
                  <c:v>44006</c:v>
                </c:pt>
                <c:pt idx="103">
                  <c:v>44007</c:v>
                </c:pt>
                <c:pt idx="104">
                  <c:v>44008</c:v>
                </c:pt>
                <c:pt idx="105">
                  <c:v>44009</c:v>
                </c:pt>
                <c:pt idx="106">
                  <c:v>44010</c:v>
                </c:pt>
                <c:pt idx="107">
                  <c:v>44011</c:v>
                </c:pt>
                <c:pt idx="108">
                  <c:v>44012</c:v>
                </c:pt>
                <c:pt idx="109">
                  <c:v>44013</c:v>
                </c:pt>
                <c:pt idx="110">
                  <c:v>44014</c:v>
                </c:pt>
                <c:pt idx="111">
                  <c:v>44015</c:v>
                </c:pt>
                <c:pt idx="112">
                  <c:v>44016</c:v>
                </c:pt>
                <c:pt idx="113">
                  <c:v>44017</c:v>
                </c:pt>
                <c:pt idx="114">
                  <c:v>44018</c:v>
                </c:pt>
                <c:pt idx="115">
                  <c:v>44019</c:v>
                </c:pt>
                <c:pt idx="116">
                  <c:v>44020</c:v>
                </c:pt>
                <c:pt idx="117">
                  <c:v>44021</c:v>
                </c:pt>
                <c:pt idx="118">
                  <c:v>44022</c:v>
                </c:pt>
                <c:pt idx="119">
                  <c:v>44023</c:v>
                </c:pt>
                <c:pt idx="120">
                  <c:v>44024</c:v>
                </c:pt>
                <c:pt idx="121">
                  <c:v>44025</c:v>
                </c:pt>
                <c:pt idx="122">
                  <c:v>44026</c:v>
                </c:pt>
                <c:pt idx="123">
                  <c:v>44027</c:v>
                </c:pt>
                <c:pt idx="124">
                  <c:v>44028</c:v>
                </c:pt>
                <c:pt idx="125">
                  <c:v>44029</c:v>
                </c:pt>
                <c:pt idx="126">
                  <c:v>44030</c:v>
                </c:pt>
                <c:pt idx="127">
                  <c:v>44031</c:v>
                </c:pt>
                <c:pt idx="128">
                  <c:v>44032</c:v>
                </c:pt>
                <c:pt idx="129">
                  <c:v>44033</c:v>
                </c:pt>
                <c:pt idx="130">
                  <c:v>44034</c:v>
                </c:pt>
                <c:pt idx="131">
                  <c:v>44035</c:v>
                </c:pt>
                <c:pt idx="132">
                  <c:v>44036</c:v>
                </c:pt>
                <c:pt idx="133">
                  <c:v>44037</c:v>
                </c:pt>
                <c:pt idx="134">
                  <c:v>44038</c:v>
                </c:pt>
                <c:pt idx="135">
                  <c:v>44039</c:v>
                </c:pt>
                <c:pt idx="136">
                  <c:v>44040</c:v>
                </c:pt>
                <c:pt idx="137">
                  <c:v>44041</c:v>
                </c:pt>
                <c:pt idx="138">
                  <c:v>44042</c:v>
                </c:pt>
                <c:pt idx="139">
                  <c:v>44043</c:v>
                </c:pt>
                <c:pt idx="140">
                  <c:v>44044</c:v>
                </c:pt>
                <c:pt idx="141">
                  <c:v>44045</c:v>
                </c:pt>
                <c:pt idx="142">
                  <c:v>44046</c:v>
                </c:pt>
                <c:pt idx="143">
                  <c:v>44047</c:v>
                </c:pt>
                <c:pt idx="144">
                  <c:v>44048</c:v>
                </c:pt>
                <c:pt idx="145">
                  <c:v>44049</c:v>
                </c:pt>
                <c:pt idx="146">
                  <c:v>44050</c:v>
                </c:pt>
                <c:pt idx="147">
                  <c:v>44051</c:v>
                </c:pt>
                <c:pt idx="148">
                  <c:v>44052</c:v>
                </c:pt>
                <c:pt idx="149">
                  <c:v>44053</c:v>
                </c:pt>
                <c:pt idx="150">
                  <c:v>44054</c:v>
                </c:pt>
                <c:pt idx="151">
                  <c:v>44055</c:v>
                </c:pt>
                <c:pt idx="152">
                  <c:v>44056</c:v>
                </c:pt>
                <c:pt idx="153">
                  <c:v>44057</c:v>
                </c:pt>
                <c:pt idx="154">
                  <c:v>44058</c:v>
                </c:pt>
                <c:pt idx="155">
                  <c:v>44059</c:v>
                </c:pt>
                <c:pt idx="156">
                  <c:v>44060</c:v>
                </c:pt>
                <c:pt idx="157">
                  <c:v>44061</c:v>
                </c:pt>
                <c:pt idx="158">
                  <c:v>44062</c:v>
                </c:pt>
                <c:pt idx="159">
                  <c:v>44063</c:v>
                </c:pt>
                <c:pt idx="160">
                  <c:v>44064</c:v>
                </c:pt>
                <c:pt idx="161">
                  <c:v>44065</c:v>
                </c:pt>
                <c:pt idx="162">
                  <c:v>44066</c:v>
                </c:pt>
                <c:pt idx="163">
                  <c:v>44067</c:v>
                </c:pt>
                <c:pt idx="164">
                  <c:v>44068</c:v>
                </c:pt>
                <c:pt idx="165">
                  <c:v>44069</c:v>
                </c:pt>
                <c:pt idx="166">
                  <c:v>44070</c:v>
                </c:pt>
                <c:pt idx="167">
                  <c:v>44071</c:v>
                </c:pt>
                <c:pt idx="168">
                  <c:v>44072</c:v>
                </c:pt>
                <c:pt idx="169">
                  <c:v>44073</c:v>
                </c:pt>
                <c:pt idx="170">
                  <c:v>44074</c:v>
                </c:pt>
                <c:pt idx="171">
                  <c:v>44075</c:v>
                </c:pt>
                <c:pt idx="172">
                  <c:v>44076</c:v>
                </c:pt>
                <c:pt idx="173">
                  <c:v>44077</c:v>
                </c:pt>
                <c:pt idx="174">
                  <c:v>44078</c:v>
                </c:pt>
                <c:pt idx="175">
                  <c:v>44079</c:v>
                </c:pt>
                <c:pt idx="176">
                  <c:v>44080</c:v>
                </c:pt>
                <c:pt idx="177">
                  <c:v>44081</c:v>
                </c:pt>
                <c:pt idx="178">
                  <c:v>44082</c:v>
                </c:pt>
                <c:pt idx="179">
                  <c:v>44083</c:v>
                </c:pt>
                <c:pt idx="180">
                  <c:v>44084</c:v>
                </c:pt>
                <c:pt idx="181">
                  <c:v>44085</c:v>
                </c:pt>
              </c:numCache>
            </c:numRef>
          </c:cat>
          <c:val>
            <c:numRef>
              <c:extLst>
                <c:ext xmlns:c15="http://schemas.microsoft.com/office/drawing/2012/chart" uri="{02D57815-91ED-43cb-92C2-25804820EDAC}">
                  <c15:fullRef>
                    <c15:sqref>'Steden RIVM'!$V$4:$V$195</c15:sqref>
                  </c15:fullRef>
                </c:ext>
              </c:extLst>
              <c:f>'Steden RIVM'!$V$5:$V$186</c:f>
              <c:numCache>
                <c:formatCode>General</c:formatCode>
                <c:ptCount val="182"/>
                <c:pt idx="0">
                  <c:v>1</c:v>
                </c:pt>
                <c:pt idx="1">
                  <c:v>1</c:v>
                </c:pt>
                <c:pt idx="2">
                  <c:v>4</c:v>
                </c:pt>
                <c:pt idx="3">
                  <c:v>3</c:v>
                </c:pt>
                <c:pt idx="4">
                  <c:v>4</c:v>
                </c:pt>
                <c:pt idx="5">
                  <c:v>6</c:v>
                </c:pt>
                <c:pt idx="6">
                  <c:v>37</c:v>
                </c:pt>
                <c:pt idx="7">
                  <c:v>-19</c:v>
                </c:pt>
                <c:pt idx="8">
                  <c:v>3</c:v>
                </c:pt>
                <c:pt idx="9">
                  <c:v>6</c:v>
                </c:pt>
                <c:pt idx="10">
                  <c:v>10</c:v>
                </c:pt>
                <c:pt idx="11">
                  <c:v>19</c:v>
                </c:pt>
                <c:pt idx="12">
                  <c:v>21</c:v>
                </c:pt>
                <c:pt idx="13">
                  <c:v>22</c:v>
                </c:pt>
                <c:pt idx="14">
                  <c:v>37</c:v>
                </c:pt>
                <c:pt idx="15">
                  <c:v>14</c:v>
                </c:pt>
                <c:pt idx="16">
                  <c:v>6</c:v>
                </c:pt>
                <c:pt idx="17">
                  <c:v>22</c:v>
                </c:pt>
                <c:pt idx="18">
                  <c:v>24</c:v>
                </c:pt>
                <c:pt idx="19">
                  <c:v>39</c:v>
                </c:pt>
                <c:pt idx="20">
                  <c:v>28</c:v>
                </c:pt>
                <c:pt idx="21">
                  <c:v>41</c:v>
                </c:pt>
                <c:pt idx="22">
                  <c:v>37</c:v>
                </c:pt>
                <c:pt idx="23">
                  <c:v>17</c:v>
                </c:pt>
                <c:pt idx="24">
                  <c:v>21</c:v>
                </c:pt>
                <c:pt idx="25">
                  <c:v>29</c:v>
                </c:pt>
                <c:pt idx="26">
                  <c:v>32</c:v>
                </c:pt>
                <c:pt idx="27">
                  <c:v>33</c:v>
                </c:pt>
                <c:pt idx="28">
                  <c:v>48</c:v>
                </c:pt>
                <c:pt idx="29">
                  <c:v>27</c:v>
                </c:pt>
                <c:pt idx="30">
                  <c:v>36</c:v>
                </c:pt>
                <c:pt idx="31">
                  <c:v>18</c:v>
                </c:pt>
                <c:pt idx="32">
                  <c:v>27</c:v>
                </c:pt>
                <c:pt idx="33">
                  <c:v>42</c:v>
                </c:pt>
                <c:pt idx="34">
                  <c:v>33</c:v>
                </c:pt>
                <c:pt idx="35">
                  <c:v>53</c:v>
                </c:pt>
                <c:pt idx="36">
                  <c:v>57</c:v>
                </c:pt>
                <c:pt idx="37">
                  <c:v>23</c:v>
                </c:pt>
                <c:pt idx="38">
                  <c:v>18</c:v>
                </c:pt>
                <c:pt idx="39">
                  <c:v>33</c:v>
                </c:pt>
                <c:pt idx="40">
                  <c:v>37</c:v>
                </c:pt>
                <c:pt idx="41">
                  <c:v>35</c:v>
                </c:pt>
                <c:pt idx="42">
                  <c:v>35</c:v>
                </c:pt>
                <c:pt idx="43">
                  <c:v>30</c:v>
                </c:pt>
                <c:pt idx="44">
                  <c:v>21</c:v>
                </c:pt>
                <c:pt idx="45">
                  <c:v>2</c:v>
                </c:pt>
                <c:pt idx="46">
                  <c:v>9</c:v>
                </c:pt>
                <c:pt idx="47">
                  <c:v>27</c:v>
                </c:pt>
                <c:pt idx="48">
                  <c:v>27</c:v>
                </c:pt>
                <c:pt idx="49">
                  <c:v>20</c:v>
                </c:pt>
                <c:pt idx="50">
                  <c:v>17</c:v>
                </c:pt>
                <c:pt idx="51">
                  <c:v>4</c:v>
                </c:pt>
                <c:pt idx="52">
                  <c:v>9</c:v>
                </c:pt>
                <c:pt idx="53">
                  <c:v>5</c:v>
                </c:pt>
                <c:pt idx="54">
                  <c:v>13</c:v>
                </c:pt>
                <c:pt idx="55">
                  <c:v>11</c:v>
                </c:pt>
                <c:pt idx="56">
                  <c:v>9</c:v>
                </c:pt>
                <c:pt idx="57">
                  <c:v>14</c:v>
                </c:pt>
                <c:pt idx="58">
                  <c:v>12</c:v>
                </c:pt>
                <c:pt idx="59">
                  <c:v>7</c:v>
                </c:pt>
                <c:pt idx="60">
                  <c:v>14</c:v>
                </c:pt>
                <c:pt idx="61">
                  <c:v>14</c:v>
                </c:pt>
                <c:pt idx="62">
                  <c:v>11</c:v>
                </c:pt>
                <c:pt idx="63">
                  <c:v>7</c:v>
                </c:pt>
                <c:pt idx="64">
                  <c:v>8</c:v>
                </c:pt>
                <c:pt idx="65">
                  <c:v>6</c:v>
                </c:pt>
                <c:pt idx="66">
                  <c:v>12</c:v>
                </c:pt>
                <c:pt idx="67">
                  <c:v>6</c:v>
                </c:pt>
                <c:pt idx="68">
                  <c:v>14</c:v>
                </c:pt>
                <c:pt idx="69">
                  <c:v>7</c:v>
                </c:pt>
                <c:pt idx="70">
                  <c:v>19</c:v>
                </c:pt>
                <c:pt idx="71">
                  <c:v>11</c:v>
                </c:pt>
                <c:pt idx="72">
                  <c:v>10</c:v>
                </c:pt>
                <c:pt idx="73">
                  <c:v>10</c:v>
                </c:pt>
                <c:pt idx="74">
                  <c:v>12</c:v>
                </c:pt>
                <c:pt idx="75">
                  <c:v>15</c:v>
                </c:pt>
                <c:pt idx="76">
                  <c:v>17</c:v>
                </c:pt>
                <c:pt idx="77">
                  <c:v>16</c:v>
                </c:pt>
                <c:pt idx="78">
                  <c:v>8</c:v>
                </c:pt>
                <c:pt idx="79">
                  <c:v>9</c:v>
                </c:pt>
                <c:pt idx="80">
                  <c:v>14</c:v>
                </c:pt>
                <c:pt idx="81">
                  <c:v>1</c:v>
                </c:pt>
                <c:pt idx="82">
                  <c:v>13</c:v>
                </c:pt>
                <c:pt idx="83">
                  <c:v>12</c:v>
                </c:pt>
                <c:pt idx="84">
                  <c:v>19</c:v>
                </c:pt>
                <c:pt idx="85">
                  <c:v>11</c:v>
                </c:pt>
                <c:pt idx="86">
                  <c:v>6</c:v>
                </c:pt>
                <c:pt idx="87">
                  <c:v>21</c:v>
                </c:pt>
                <c:pt idx="88">
                  <c:v>12</c:v>
                </c:pt>
                <c:pt idx="89">
                  <c:v>18</c:v>
                </c:pt>
                <c:pt idx="90">
                  <c:v>22</c:v>
                </c:pt>
                <c:pt idx="91">
                  <c:v>11</c:v>
                </c:pt>
                <c:pt idx="92">
                  <c:v>9</c:v>
                </c:pt>
                <c:pt idx="93">
                  <c:v>19</c:v>
                </c:pt>
                <c:pt idx="94">
                  <c:v>5</c:v>
                </c:pt>
                <c:pt idx="95">
                  <c:v>8</c:v>
                </c:pt>
                <c:pt idx="96">
                  <c:v>14</c:v>
                </c:pt>
                <c:pt idx="97">
                  <c:v>10</c:v>
                </c:pt>
                <c:pt idx="98">
                  <c:v>8</c:v>
                </c:pt>
                <c:pt idx="99">
                  <c:v>5</c:v>
                </c:pt>
                <c:pt idx="100">
                  <c:v>9</c:v>
                </c:pt>
                <c:pt idx="101">
                  <c:v>3</c:v>
                </c:pt>
                <c:pt idx="102">
                  <c:v>5</c:v>
                </c:pt>
                <c:pt idx="103">
                  <c:v>14</c:v>
                </c:pt>
                <c:pt idx="104">
                  <c:v>2</c:v>
                </c:pt>
                <c:pt idx="105">
                  <c:v>8</c:v>
                </c:pt>
                <c:pt idx="106">
                  <c:v>4</c:v>
                </c:pt>
                <c:pt idx="107">
                  <c:v>10</c:v>
                </c:pt>
                <c:pt idx="108">
                  <c:v>3</c:v>
                </c:pt>
                <c:pt idx="109">
                  <c:v>5</c:v>
                </c:pt>
                <c:pt idx="110">
                  <c:v>6</c:v>
                </c:pt>
                <c:pt idx="111">
                  <c:v>8</c:v>
                </c:pt>
                <c:pt idx="112">
                  <c:v>2</c:v>
                </c:pt>
                <c:pt idx="113">
                  <c:v>2</c:v>
                </c:pt>
                <c:pt idx="114">
                  <c:v>2</c:v>
                </c:pt>
                <c:pt idx="115">
                  <c:v>5</c:v>
                </c:pt>
                <c:pt idx="116">
                  <c:v>4</c:v>
                </c:pt>
                <c:pt idx="117">
                  <c:v>2</c:v>
                </c:pt>
                <c:pt idx="118">
                  <c:v>7</c:v>
                </c:pt>
                <c:pt idx="119">
                  <c:v>6</c:v>
                </c:pt>
                <c:pt idx="120">
                  <c:v>5</c:v>
                </c:pt>
                <c:pt idx="121">
                  <c:v>9</c:v>
                </c:pt>
                <c:pt idx="122">
                  <c:v>9</c:v>
                </c:pt>
                <c:pt idx="123">
                  <c:v>9</c:v>
                </c:pt>
                <c:pt idx="124">
                  <c:v>11</c:v>
                </c:pt>
                <c:pt idx="125">
                  <c:v>7</c:v>
                </c:pt>
                <c:pt idx="126">
                  <c:v>15</c:v>
                </c:pt>
                <c:pt idx="127">
                  <c:v>3</c:v>
                </c:pt>
                <c:pt idx="128">
                  <c:v>8</c:v>
                </c:pt>
                <c:pt idx="129">
                  <c:v>9</c:v>
                </c:pt>
                <c:pt idx="130">
                  <c:v>9</c:v>
                </c:pt>
                <c:pt idx="131">
                  <c:v>17</c:v>
                </c:pt>
                <c:pt idx="132">
                  <c:v>12</c:v>
                </c:pt>
                <c:pt idx="133">
                  <c:v>2</c:v>
                </c:pt>
                <c:pt idx="134">
                  <c:v>14</c:v>
                </c:pt>
                <c:pt idx="135">
                  <c:v>16</c:v>
                </c:pt>
                <c:pt idx="136">
                  <c:v>15</c:v>
                </c:pt>
                <c:pt idx="137">
                  <c:v>8</c:v>
                </c:pt>
                <c:pt idx="138">
                  <c:v>12</c:v>
                </c:pt>
                <c:pt idx="139">
                  <c:v>42</c:v>
                </c:pt>
                <c:pt idx="140">
                  <c:v>39</c:v>
                </c:pt>
                <c:pt idx="141">
                  <c:v>41</c:v>
                </c:pt>
                <c:pt idx="142">
                  <c:v>31</c:v>
                </c:pt>
                <c:pt idx="143">
                  <c:v>37</c:v>
                </c:pt>
                <c:pt idx="144">
                  <c:v>24</c:v>
                </c:pt>
                <c:pt idx="145">
                  <c:v>59</c:v>
                </c:pt>
                <c:pt idx="146">
                  <c:v>38</c:v>
                </c:pt>
                <c:pt idx="147">
                  <c:v>45</c:v>
                </c:pt>
                <c:pt idx="148">
                  <c:v>30</c:v>
                </c:pt>
                <c:pt idx="149">
                  <c:v>46</c:v>
                </c:pt>
                <c:pt idx="150">
                  <c:v>44</c:v>
                </c:pt>
                <c:pt idx="151">
                  <c:v>39</c:v>
                </c:pt>
                <c:pt idx="152">
                  <c:v>47</c:v>
                </c:pt>
                <c:pt idx="153">
                  <c:v>54</c:v>
                </c:pt>
                <c:pt idx="154">
                  <c:v>47</c:v>
                </c:pt>
                <c:pt idx="155">
                  <c:v>28</c:v>
                </c:pt>
                <c:pt idx="156">
                  <c:v>45</c:v>
                </c:pt>
                <c:pt idx="157">
                  <c:v>39</c:v>
                </c:pt>
                <c:pt idx="158">
                  <c:v>37</c:v>
                </c:pt>
                <c:pt idx="159">
                  <c:v>38</c:v>
                </c:pt>
                <c:pt idx="160">
                  <c:v>31</c:v>
                </c:pt>
                <c:pt idx="161">
                  <c:v>58</c:v>
                </c:pt>
                <c:pt idx="162">
                  <c:v>31</c:v>
                </c:pt>
                <c:pt idx="163">
                  <c:v>60</c:v>
                </c:pt>
                <c:pt idx="164">
                  <c:v>23</c:v>
                </c:pt>
                <c:pt idx="165">
                  <c:v>53</c:v>
                </c:pt>
                <c:pt idx="166">
                  <c:v>40</c:v>
                </c:pt>
                <c:pt idx="167">
                  <c:v>28</c:v>
                </c:pt>
                <c:pt idx="168">
                  <c:v>42</c:v>
                </c:pt>
                <c:pt idx="169">
                  <c:v>59</c:v>
                </c:pt>
                <c:pt idx="170">
                  <c:v>60</c:v>
                </c:pt>
                <c:pt idx="171">
                  <c:v>49</c:v>
                </c:pt>
                <c:pt idx="172">
                  <c:v>65</c:v>
                </c:pt>
                <c:pt idx="173">
                  <c:v>61</c:v>
                </c:pt>
                <c:pt idx="174">
                  <c:v>99</c:v>
                </c:pt>
                <c:pt idx="175">
                  <c:v>50</c:v>
                </c:pt>
                <c:pt idx="176">
                  <c:v>115</c:v>
                </c:pt>
                <c:pt idx="177">
                  <c:v>44</c:v>
                </c:pt>
                <c:pt idx="178">
                  <c:v>91</c:v>
                </c:pt>
                <c:pt idx="179">
                  <c:v>120</c:v>
                </c:pt>
                <c:pt idx="180">
                  <c:v>47</c:v>
                </c:pt>
                <c:pt idx="181">
                  <c:v>123</c:v>
                </c:pt>
              </c:numCache>
            </c:numRef>
          </c:val>
          <c:extLst>
            <c:ext xmlns:c16="http://schemas.microsoft.com/office/drawing/2014/chart" uri="{C3380CC4-5D6E-409C-BE32-E72D297353CC}">
              <c16:uniqueId val="{00000006-34B4-4DF2-98F3-5462D62B07E2}"/>
            </c:ext>
          </c:extLst>
        </c:ser>
        <c:dLbls>
          <c:showLegendKey val="0"/>
          <c:showVal val="0"/>
          <c:showCatName val="0"/>
          <c:showSerName val="0"/>
          <c:showPercent val="0"/>
          <c:showBubbleSize val="0"/>
        </c:dLbls>
        <c:gapWidth val="40"/>
        <c:axId val="596545392"/>
        <c:axId val="596544408"/>
        <c:extLst/>
      </c:barChart>
      <c:lineChart>
        <c:grouping val="standard"/>
        <c:varyColors val="0"/>
        <c:ser>
          <c:idx val="4"/>
          <c:order val="1"/>
          <c:tx>
            <c:strRef>
              <c:f>'Steden RIVM'!$W$3</c:f>
              <c:strCache>
                <c:ptCount val="1"/>
                <c:pt idx="0">
                  <c:v>7 day MA - Den Haag</c:v>
                </c:pt>
              </c:strCache>
            </c:strRef>
          </c:tx>
          <c:spPr>
            <a:ln w="44450" cap="rnd">
              <a:solidFill>
                <a:srgbClr val="4472C4"/>
              </a:solidFill>
              <a:round/>
            </a:ln>
            <a:effectLst/>
          </c:spPr>
          <c:marker>
            <c:symbol val="none"/>
          </c:marker>
          <c:cat>
            <c:numRef>
              <c:extLst>
                <c:ext xmlns:c15="http://schemas.microsoft.com/office/drawing/2012/chart" uri="{02D57815-91ED-43cb-92C2-25804820EDAC}">
                  <c15:fullRef>
                    <c15:sqref>'Steden RIVM'!$O$4:$O$195</c15:sqref>
                  </c15:fullRef>
                </c:ext>
              </c:extLst>
              <c:f>'Steden RIVM'!$O$5:$O$186</c:f>
              <c:numCache>
                <c:formatCode>m/d/yyyy</c:formatCode>
                <c:ptCount val="182"/>
                <c:pt idx="0">
                  <c:v>43904</c:v>
                </c:pt>
                <c:pt idx="1">
                  <c:v>43905</c:v>
                </c:pt>
                <c:pt idx="2">
                  <c:v>43906</c:v>
                </c:pt>
                <c:pt idx="3">
                  <c:v>43907</c:v>
                </c:pt>
                <c:pt idx="4">
                  <c:v>43908</c:v>
                </c:pt>
                <c:pt idx="5">
                  <c:v>43909</c:v>
                </c:pt>
                <c:pt idx="6">
                  <c:v>43910</c:v>
                </c:pt>
                <c:pt idx="7">
                  <c:v>43911</c:v>
                </c:pt>
                <c:pt idx="8">
                  <c:v>43912</c:v>
                </c:pt>
                <c:pt idx="9">
                  <c:v>43913</c:v>
                </c:pt>
                <c:pt idx="10">
                  <c:v>43914</c:v>
                </c:pt>
                <c:pt idx="11">
                  <c:v>43915</c:v>
                </c:pt>
                <c:pt idx="12">
                  <c:v>43916</c:v>
                </c:pt>
                <c:pt idx="13">
                  <c:v>43917</c:v>
                </c:pt>
                <c:pt idx="14">
                  <c:v>43918</c:v>
                </c:pt>
                <c:pt idx="15">
                  <c:v>43919</c:v>
                </c:pt>
                <c:pt idx="16">
                  <c:v>43920</c:v>
                </c:pt>
                <c:pt idx="17">
                  <c:v>43921</c:v>
                </c:pt>
                <c:pt idx="18">
                  <c:v>43922</c:v>
                </c:pt>
                <c:pt idx="19">
                  <c:v>43923</c:v>
                </c:pt>
                <c:pt idx="20">
                  <c:v>43924</c:v>
                </c:pt>
                <c:pt idx="21">
                  <c:v>43925</c:v>
                </c:pt>
                <c:pt idx="22">
                  <c:v>43926</c:v>
                </c:pt>
                <c:pt idx="23">
                  <c:v>43927</c:v>
                </c:pt>
                <c:pt idx="24">
                  <c:v>43928</c:v>
                </c:pt>
                <c:pt idx="25">
                  <c:v>43929</c:v>
                </c:pt>
                <c:pt idx="26">
                  <c:v>43930</c:v>
                </c:pt>
                <c:pt idx="27">
                  <c:v>43931</c:v>
                </c:pt>
                <c:pt idx="28">
                  <c:v>43932</c:v>
                </c:pt>
                <c:pt idx="29">
                  <c:v>43933</c:v>
                </c:pt>
                <c:pt idx="30">
                  <c:v>43934</c:v>
                </c:pt>
                <c:pt idx="31">
                  <c:v>43935</c:v>
                </c:pt>
                <c:pt idx="32">
                  <c:v>43936</c:v>
                </c:pt>
                <c:pt idx="33">
                  <c:v>43937</c:v>
                </c:pt>
                <c:pt idx="34">
                  <c:v>43938</c:v>
                </c:pt>
                <c:pt idx="35">
                  <c:v>43939</c:v>
                </c:pt>
                <c:pt idx="36">
                  <c:v>43940</c:v>
                </c:pt>
                <c:pt idx="37">
                  <c:v>43941</c:v>
                </c:pt>
                <c:pt idx="38">
                  <c:v>43942</c:v>
                </c:pt>
                <c:pt idx="39">
                  <c:v>43943</c:v>
                </c:pt>
                <c:pt idx="40">
                  <c:v>43944</c:v>
                </c:pt>
                <c:pt idx="41">
                  <c:v>43945</c:v>
                </c:pt>
                <c:pt idx="42">
                  <c:v>43946</c:v>
                </c:pt>
                <c:pt idx="43">
                  <c:v>43947</c:v>
                </c:pt>
                <c:pt idx="44">
                  <c:v>43948</c:v>
                </c:pt>
                <c:pt idx="45">
                  <c:v>43949</c:v>
                </c:pt>
                <c:pt idx="46">
                  <c:v>43950</c:v>
                </c:pt>
                <c:pt idx="47">
                  <c:v>43951</c:v>
                </c:pt>
                <c:pt idx="48">
                  <c:v>43952</c:v>
                </c:pt>
                <c:pt idx="49">
                  <c:v>43953</c:v>
                </c:pt>
                <c:pt idx="50">
                  <c:v>43954</c:v>
                </c:pt>
                <c:pt idx="51">
                  <c:v>43955</c:v>
                </c:pt>
                <c:pt idx="52">
                  <c:v>43956</c:v>
                </c:pt>
                <c:pt idx="53">
                  <c:v>43957</c:v>
                </c:pt>
                <c:pt idx="54">
                  <c:v>43958</c:v>
                </c:pt>
                <c:pt idx="55">
                  <c:v>43959</c:v>
                </c:pt>
                <c:pt idx="56">
                  <c:v>43960</c:v>
                </c:pt>
                <c:pt idx="57">
                  <c:v>43961</c:v>
                </c:pt>
                <c:pt idx="58">
                  <c:v>43962</c:v>
                </c:pt>
                <c:pt idx="59">
                  <c:v>43963</c:v>
                </c:pt>
                <c:pt idx="60">
                  <c:v>43964</c:v>
                </c:pt>
                <c:pt idx="61">
                  <c:v>43965</c:v>
                </c:pt>
                <c:pt idx="62">
                  <c:v>43966</c:v>
                </c:pt>
                <c:pt idx="63">
                  <c:v>43967</c:v>
                </c:pt>
                <c:pt idx="64">
                  <c:v>43968</c:v>
                </c:pt>
                <c:pt idx="65">
                  <c:v>43969</c:v>
                </c:pt>
                <c:pt idx="66">
                  <c:v>43970</c:v>
                </c:pt>
                <c:pt idx="67">
                  <c:v>43971</c:v>
                </c:pt>
                <c:pt idx="68">
                  <c:v>43972</c:v>
                </c:pt>
                <c:pt idx="69">
                  <c:v>43973</c:v>
                </c:pt>
                <c:pt idx="70">
                  <c:v>43974</c:v>
                </c:pt>
                <c:pt idx="71">
                  <c:v>43975</c:v>
                </c:pt>
                <c:pt idx="72">
                  <c:v>43976</c:v>
                </c:pt>
                <c:pt idx="73">
                  <c:v>43977</c:v>
                </c:pt>
                <c:pt idx="74">
                  <c:v>43978</c:v>
                </c:pt>
                <c:pt idx="75">
                  <c:v>43979</c:v>
                </c:pt>
                <c:pt idx="76">
                  <c:v>43980</c:v>
                </c:pt>
                <c:pt idx="77">
                  <c:v>43981</c:v>
                </c:pt>
                <c:pt idx="78">
                  <c:v>43982</c:v>
                </c:pt>
                <c:pt idx="79">
                  <c:v>43983</c:v>
                </c:pt>
                <c:pt idx="80">
                  <c:v>43984</c:v>
                </c:pt>
                <c:pt idx="81">
                  <c:v>43985</c:v>
                </c:pt>
                <c:pt idx="82">
                  <c:v>43986</c:v>
                </c:pt>
                <c:pt idx="83">
                  <c:v>43987</c:v>
                </c:pt>
                <c:pt idx="84">
                  <c:v>43988</c:v>
                </c:pt>
                <c:pt idx="85">
                  <c:v>43989</c:v>
                </c:pt>
                <c:pt idx="86">
                  <c:v>43990</c:v>
                </c:pt>
                <c:pt idx="87">
                  <c:v>43991</c:v>
                </c:pt>
                <c:pt idx="88">
                  <c:v>43992</c:v>
                </c:pt>
                <c:pt idx="89">
                  <c:v>43993</c:v>
                </c:pt>
                <c:pt idx="90">
                  <c:v>43994</c:v>
                </c:pt>
                <c:pt idx="91">
                  <c:v>43995</c:v>
                </c:pt>
                <c:pt idx="92">
                  <c:v>43996</c:v>
                </c:pt>
                <c:pt idx="93">
                  <c:v>43997</c:v>
                </c:pt>
                <c:pt idx="94">
                  <c:v>43998</c:v>
                </c:pt>
                <c:pt idx="95">
                  <c:v>43999</c:v>
                </c:pt>
                <c:pt idx="96">
                  <c:v>44000</c:v>
                </c:pt>
                <c:pt idx="97">
                  <c:v>44001</c:v>
                </c:pt>
                <c:pt idx="98">
                  <c:v>44002</c:v>
                </c:pt>
                <c:pt idx="99">
                  <c:v>44003</c:v>
                </c:pt>
                <c:pt idx="100">
                  <c:v>44004</c:v>
                </c:pt>
                <c:pt idx="101">
                  <c:v>44005</c:v>
                </c:pt>
                <c:pt idx="102">
                  <c:v>44006</c:v>
                </c:pt>
                <c:pt idx="103">
                  <c:v>44007</c:v>
                </c:pt>
                <c:pt idx="104">
                  <c:v>44008</c:v>
                </c:pt>
                <c:pt idx="105">
                  <c:v>44009</c:v>
                </c:pt>
                <c:pt idx="106">
                  <c:v>44010</c:v>
                </c:pt>
                <c:pt idx="107">
                  <c:v>44011</c:v>
                </c:pt>
                <c:pt idx="108">
                  <c:v>44012</c:v>
                </c:pt>
                <c:pt idx="109">
                  <c:v>44013</c:v>
                </c:pt>
                <c:pt idx="110">
                  <c:v>44014</c:v>
                </c:pt>
                <c:pt idx="111">
                  <c:v>44015</c:v>
                </c:pt>
                <c:pt idx="112">
                  <c:v>44016</c:v>
                </c:pt>
                <c:pt idx="113">
                  <c:v>44017</c:v>
                </c:pt>
                <c:pt idx="114">
                  <c:v>44018</c:v>
                </c:pt>
                <c:pt idx="115">
                  <c:v>44019</c:v>
                </c:pt>
                <c:pt idx="116">
                  <c:v>44020</c:v>
                </c:pt>
                <c:pt idx="117">
                  <c:v>44021</c:v>
                </c:pt>
                <c:pt idx="118">
                  <c:v>44022</c:v>
                </c:pt>
                <c:pt idx="119">
                  <c:v>44023</c:v>
                </c:pt>
                <c:pt idx="120">
                  <c:v>44024</c:v>
                </c:pt>
                <c:pt idx="121">
                  <c:v>44025</c:v>
                </c:pt>
                <c:pt idx="122">
                  <c:v>44026</c:v>
                </c:pt>
                <c:pt idx="123">
                  <c:v>44027</c:v>
                </c:pt>
                <c:pt idx="124">
                  <c:v>44028</c:v>
                </c:pt>
                <c:pt idx="125">
                  <c:v>44029</c:v>
                </c:pt>
                <c:pt idx="126">
                  <c:v>44030</c:v>
                </c:pt>
                <c:pt idx="127">
                  <c:v>44031</c:v>
                </c:pt>
                <c:pt idx="128">
                  <c:v>44032</c:v>
                </c:pt>
                <c:pt idx="129">
                  <c:v>44033</c:v>
                </c:pt>
                <c:pt idx="130">
                  <c:v>44034</c:v>
                </c:pt>
                <c:pt idx="131">
                  <c:v>44035</c:v>
                </c:pt>
                <c:pt idx="132">
                  <c:v>44036</c:v>
                </c:pt>
                <c:pt idx="133">
                  <c:v>44037</c:v>
                </c:pt>
                <c:pt idx="134">
                  <c:v>44038</c:v>
                </c:pt>
                <c:pt idx="135">
                  <c:v>44039</c:v>
                </c:pt>
                <c:pt idx="136">
                  <c:v>44040</c:v>
                </c:pt>
                <c:pt idx="137">
                  <c:v>44041</c:v>
                </c:pt>
                <c:pt idx="138">
                  <c:v>44042</c:v>
                </c:pt>
                <c:pt idx="139">
                  <c:v>44043</c:v>
                </c:pt>
                <c:pt idx="140">
                  <c:v>44044</c:v>
                </c:pt>
                <c:pt idx="141">
                  <c:v>44045</c:v>
                </c:pt>
                <c:pt idx="142">
                  <c:v>44046</c:v>
                </c:pt>
                <c:pt idx="143">
                  <c:v>44047</c:v>
                </c:pt>
                <c:pt idx="144">
                  <c:v>44048</c:v>
                </c:pt>
                <c:pt idx="145">
                  <c:v>44049</c:v>
                </c:pt>
                <c:pt idx="146">
                  <c:v>44050</c:v>
                </c:pt>
                <c:pt idx="147">
                  <c:v>44051</c:v>
                </c:pt>
                <c:pt idx="148">
                  <c:v>44052</c:v>
                </c:pt>
                <c:pt idx="149">
                  <c:v>44053</c:v>
                </c:pt>
                <c:pt idx="150">
                  <c:v>44054</c:v>
                </c:pt>
                <c:pt idx="151">
                  <c:v>44055</c:v>
                </c:pt>
                <c:pt idx="152">
                  <c:v>44056</c:v>
                </c:pt>
                <c:pt idx="153">
                  <c:v>44057</c:v>
                </c:pt>
                <c:pt idx="154">
                  <c:v>44058</c:v>
                </c:pt>
                <c:pt idx="155">
                  <c:v>44059</c:v>
                </c:pt>
                <c:pt idx="156">
                  <c:v>44060</c:v>
                </c:pt>
                <c:pt idx="157">
                  <c:v>44061</c:v>
                </c:pt>
                <c:pt idx="158">
                  <c:v>44062</c:v>
                </c:pt>
                <c:pt idx="159">
                  <c:v>44063</c:v>
                </c:pt>
                <c:pt idx="160">
                  <c:v>44064</c:v>
                </c:pt>
                <c:pt idx="161">
                  <c:v>44065</c:v>
                </c:pt>
                <c:pt idx="162">
                  <c:v>44066</c:v>
                </c:pt>
                <c:pt idx="163">
                  <c:v>44067</c:v>
                </c:pt>
                <c:pt idx="164">
                  <c:v>44068</c:v>
                </c:pt>
                <c:pt idx="165">
                  <c:v>44069</c:v>
                </c:pt>
                <c:pt idx="166">
                  <c:v>44070</c:v>
                </c:pt>
                <c:pt idx="167">
                  <c:v>44071</c:v>
                </c:pt>
                <c:pt idx="168">
                  <c:v>44072</c:v>
                </c:pt>
                <c:pt idx="169">
                  <c:v>44073</c:v>
                </c:pt>
                <c:pt idx="170">
                  <c:v>44074</c:v>
                </c:pt>
                <c:pt idx="171">
                  <c:v>44075</c:v>
                </c:pt>
                <c:pt idx="172">
                  <c:v>44076</c:v>
                </c:pt>
                <c:pt idx="173">
                  <c:v>44077</c:v>
                </c:pt>
                <c:pt idx="174">
                  <c:v>44078</c:v>
                </c:pt>
                <c:pt idx="175">
                  <c:v>44079</c:v>
                </c:pt>
                <c:pt idx="176">
                  <c:v>44080</c:v>
                </c:pt>
                <c:pt idx="177">
                  <c:v>44081</c:v>
                </c:pt>
                <c:pt idx="178">
                  <c:v>44082</c:v>
                </c:pt>
                <c:pt idx="179">
                  <c:v>44083</c:v>
                </c:pt>
                <c:pt idx="180">
                  <c:v>44084</c:v>
                </c:pt>
                <c:pt idx="181">
                  <c:v>44085</c:v>
                </c:pt>
                <c:pt idx="182">
                  <c:v>44086</c:v>
                </c:pt>
                <c:pt idx="183">
                  <c:v>44087</c:v>
                </c:pt>
                <c:pt idx="184">
                  <c:v>44088</c:v>
                </c:pt>
                <c:pt idx="185">
                  <c:v>44089</c:v>
                </c:pt>
                <c:pt idx="186">
                  <c:v>44090</c:v>
                </c:pt>
                <c:pt idx="187">
                  <c:v>44091</c:v>
                </c:pt>
                <c:pt idx="188">
                  <c:v>44092</c:v>
                </c:pt>
                <c:pt idx="189">
                  <c:v>44093</c:v>
                </c:pt>
                <c:pt idx="190">
                  <c:v>44094</c:v>
                </c:pt>
              </c:numCache>
            </c:numRef>
          </c:cat>
          <c:val>
            <c:numRef>
              <c:extLst>
                <c:ext xmlns:c15="http://schemas.microsoft.com/office/drawing/2012/chart" uri="{02D57815-91ED-43cb-92C2-25804820EDAC}">
                  <c15:fullRef>
                    <c15:sqref>'Steden RIVM'!$W$4:$W$186</c15:sqref>
                  </c15:fullRef>
                </c:ext>
              </c:extLst>
              <c:f>'Steden RIVM'!$W$5:$W$186</c:f>
              <c:numCache>
                <c:formatCode>General</c:formatCode>
                <c:ptCount val="182"/>
                <c:pt idx="6">
                  <c:v>8</c:v>
                </c:pt>
                <c:pt idx="7">
                  <c:v>5.1428571428571432</c:v>
                </c:pt>
                <c:pt idx="8">
                  <c:v>5.4285714285714288</c:v>
                </c:pt>
                <c:pt idx="9">
                  <c:v>5.7142857142857144</c:v>
                </c:pt>
                <c:pt idx="10">
                  <c:v>6.7142857142857144</c:v>
                </c:pt>
                <c:pt idx="11">
                  <c:v>8.8571428571428577</c:v>
                </c:pt>
                <c:pt idx="12">
                  <c:v>11</c:v>
                </c:pt>
                <c:pt idx="13">
                  <c:v>8.8571428571428577</c:v>
                </c:pt>
                <c:pt idx="14">
                  <c:v>16.857142857142858</c:v>
                </c:pt>
                <c:pt idx="15">
                  <c:v>18.428571428571427</c:v>
                </c:pt>
                <c:pt idx="16">
                  <c:v>18.428571428571427</c:v>
                </c:pt>
                <c:pt idx="17">
                  <c:v>20.142857142857142</c:v>
                </c:pt>
                <c:pt idx="18">
                  <c:v>20.857142857142858</c:v>
                </c:pt>
                <c:pt idx="19">
                  <c:v>23.428571428571427</c:v>
                </c:pt>
                <c:pt idx="20">
                  <c:v>24.285714285714285</c:v>
                </c:pt>
                <c:pt idx="21">
                  <c:v>24.857142857142858</c:v>
                </c:pt>
                <c:pt idx="22">
                  <c:v>28.142857142857142</c:v>
                </c:pt>
                <c:pt idx="23">
                  <c:v>29.714285714285715</c:v>
                </c:pt>
                <c:pt idx="24">
                  <c:v>29.571428571428573</c:v>
                </c:pt>
                <c:pt idx="25">
                  <c:v>30.285714285714285</c:v>
                </c:pt>
                <c:pt idx="26">
                  <c:v>29.285714285714285</c:v>
                </c:pt>
                <c:pt idx="27">
                  <c:v>30</c:v>
                </c:pt>
                <c:pt idx="28">
                  <c:v>31</c:v>
                </c:pt>
                <c:pt idx="29">
                  <c:v>29.571428571428573</c:v>
                </c:pt>
                <c:pt idx="30">
                  <c:v>32.285714285714285</c:v>
                </c:pt>
                <c:pt idx="31">
                  <c:v>31.857142857142858</c:v>
                </c:pt>
                <c:pt idx="32">
                  <c:v>31.571428571428573</c:v>
                </c:pt>
                <c:pt idx="33">
                  <c:v>33</c:v>
                </c:pt>
                <c:pt idx="34">
                  <c:v>33</c:v>
                </c:pt>
                <c:pt idx="35">
                  <c:v>33.714285714285715</c:v>
                </c:pt>
                <c:pt idx="36">
                  <c:v>38</c:v>
                </c:pt>
                <c:pt idx="37">
                  <c:v>36.142857142857146</c:v>
                </c:pt>
                <c:pt idx="38">
                  <c:v>36.142857142857146</c:v>
                </c:pt>
                <c:pt idx="39">
                  <c:v>37</c:v>
                </c:pt>
                <c:pt idx="40">
                  <c:v>36.285714285714285</c:v>
                </c:pt>
                <c:pt idx="41">
                  <c:v>36.571428571428569</c:v>
                </c:pt>
                <c:pt idx="42">
                  <c:v>34</c:v>
                </c:pt>
                <c:pt idx="43">
                  <c:v>30.142857142857142</c:v>
                </c:pt>
                <c:pt idx="44">
                  <c:v>29.857142857142858</c:v>
                </c:pt>
                <c:pt idx="45">
                  <c:v>27.571428571428573</c:v>
                </c:pt>
                <c:pt idx="46">
                  <c:v>24.142857142857142</c:v>
                </c:pt>
                <c:pt idx="47">
                  <c:v>22.714285714285715</c:v>
                </c:pt>
                <c:pt idx="48">
                  <c:v>21.571428571428573</c:v>
                </c:pt>
                <c:pt idx="49">
                  <c:v>19.428571428571427</c:v>
                </c:pt>
                <c:pt idx="50">
                  <c:v>17.571428571428573</c:v>
                </c:pt>
                <c:pt idx="51">
                  <c:v>15.142857142857142</c:v>
                </c:pt>
                <c:pt idx="52">
                  <c:v>16.142857142857142</c:v>
                </c:pt>
                <c:pt idx="53">
                  <c:v>15.571428571428571</c:v>
                </c:pt>
                <c:pt idx="54">
                  <c:v>13.571428571428571</c:v>
                </c:pt>
                <c:pt idx="55">
                  <c:v>11.285714285714286</c:v>
                </c:pt>
                <c:pt idx="56">
                  <c:v>9.7142857142857135</c:v>
                </c:pt>
                <c:pt idx="57">
                  <c:v>9.2857142857142865</c:v>
                </c:pt>
                <c:pt idx="58">
                  <c:v>10.428571428571429</c:v>
                </c:pt>
                <c:pt idx="59">
                  <c:v>10.142857142857142</c:v>
                </c:pt>
                <c:pt idx="60">
                  <c:v>11.428571428571429</c:v>
                </c:pt>
                <c:pt idx="61">
                  <c:v>11.571428571428571</c:v>
                </c:pt>
                <c:pt idx="62">
                  <c:v>11.571428571428571</c:v>
                </c:pt>
                <c:pt idx="63">
                  <c:v>11.285714285714286</c:v>
                </c:pt>
                <c:pt idx="64">
                  <c:v>10.428571428571429</c:v>
                </c:pt>
                <c:pt idx="65">
                  <c:v>9.5714285714285712</c:v>
                </c:pt>
                <c:pt idx="66">
                  <c:v>10.285714285714286</c:v>
                </c:pt>
                <c:pt idx="67">
                  <c:v>9.1428571428571423</c:v>
                </c:pt>
                <c:pt idx="68">
                  <c:v>9.1428571428571423</c:v>
                </c:pt>
                <c:pt idx="69">
                  <c:v>8.5714285714285712</c:v>
                </c:pt>
                <c:pt idx="70">
                  <c:v>10.285714285714286</c:v>
                </c:pt>
                <c:pt idx="71">
                  <c:v>10.714285714285714</c:v>
                </c:pt>
                <c:pt idx="72">
                  <c:v>11.285714285714286</c:v>
                </c:pt>
                <c:pt idx="73">
                  <c:v>11</c:v>
                </c:pt>
                <c:pt idx="74">
                  <c:v>11.857142857142858</c:v>
                </c:pt>
                <c:pt idx="75">
                  <c:v>12</c:v>
                </c:pt>
                <c:pt idx="76">
                  <c:v>13.428571428571429</c:v>
                </c:pt>
                <c:pt idx="77">
                  <c:v>13</c:v>
                </c:pt>
                <c:pt idx="78">
                  <c:v>12.571428571428571</c:v>
                </c:pt>
                <c:pt idx="79">
                  <c:v>12.428571428571429</c:v>
                </c:pt>
                <c:pt idx="80">
                  <c:v>13</c:v>
                </c:pt>
                <c:pt idx="81">
                  <c:v>11.428571428571429</c:v>
                </c:pt>
                <c:pt idx="82">
                  <c:v>11.142857142857142</c:v>
                </c:pt>
                <c:pt idx="83">
                  <c:v>10.428571428571429</c:v>
                </c:pt>
                <c:pt idx="84">
                  <c:v>10.857142857142858</c:v>
                </c:pt>
                <c:pt idx="85">
                  <c:v>11.285714285714286</c:v>
                </c:pt>
                <c:pt idx="86">
                  <c:v>10.857142857142858</c:v>
                </c:pt>
                <c:pt idx="87">
                  <c:v>11.857142857142858</c:v>
                </c:pt>
                <c:pt idx="88">
                  <c:v>13.428571428571429</c:v>
                </c:pt>
                <c:pt idx="89">
                  <c:v>14.142857142857142</c:v>
                </c:pt>
                <c:pt idx="90">
                  <c:v>15.571428571428571</c:v>
                </c:pt>
                <c:pt idx="91">
                  <c:v>14.428571428571429</c:v>
                </c:pt>
                <c:pt idx="92">
                  <c:v>14.142857142857142</c:v>
                </c:pt>
                <c:pt idx="93">
                  <c:v>16</c:v>
                </c:pt>
                <c:pt idx="94">
                  <c:v>13.714285714285714</c:v>
                </c:pt>
                <c:pt idx="95">
                  <c:v>13.142857142857142</c:v>
                </c:pt>
                <c:pt idx="96">
                  <c:v>12.571428571428571</c:v>
                </c:pt>
                <c:pt idx="97">
                  <c:v>10.857142857142858</c:v>
                </c:pt>
                <c:pt idx="98">
                  <c:v>10.428571428571429</c:v>
                </c:pt>
                <c:pt idx="99">
                  <c:v>9.8571428571428577</c:v>
                </c:pt>
                <c:pt idx="100">
                  <c:v>8.4285714285714288</c:v>
                </c:pt>
                <c:pt idx="101">
                  <c:v>8.1428571428571423</c:v>
                </c:pt>
                <c:pt idx="102">
                  <c:v>7.7142857142857144</c:v>
                </c:pt>
                <c:pt idx="103">
                  <c:v>7.7142857142857144</c:v>
                </c:pt>
                <c:pt idx="104">
                  <c:v>6.5714285714285712</c:v>
                </c:pt>
                <c:pt idx="105">
                  <c:v>6.5714285714285712</c:v>
                </c:pt>
                <c:pt idx="106">
                  <c:v>6.4285714285714288</c:v>
                </c:pt>
                <c:pt idx="107">
                  <c:v>6.5714285714285712</c:v>
                </c:pt>
                <c:pt idx="108">
                  <c:v>6.5714285714285712</c:v>
                </c:pt>
                <c:pt idx="109">
                  <c:v>6.5714285714285712</c:v>
                </c:pt>
                <c:pt idx="110">
                  <c:v>5.4285714285714288</c:v>
                </c:pt>
                <c:pt idx="111">
                  <c:v>6.2857142857142856</c:v>
                </c:pt>
                <c:pt idx="112">
                  <c:v>5.4285714285714288</c:v>
                </c:pt>
                <c:pt idx="113">
                  <c:v>5.1428571428571432</c:v>
                </c:pt>
                <c:pt idx="114">
                  <c:v>4</c:v>
                </c:pt>
                <c:pt idx="115">
                  <c:v>4.2857142857142856</c:v>
                </c:pt>
                <c:pt idx="116">
                  <c:v>4.1428571428571432</c:v>
                </c:pt>
                <c:pt idx="117">
                  <c:v>3.5714285714285716</c:v>
                </c:pt>
                <c:pt idx="118">
                  <c:v>3.4285714285714284</c:v>
                </c:pt>
                <c:pt idx="119">
                  <c:v>4</c:v>
                </c:pt>
                <c:pt idx="120">
                  <c:v>4.4285714285714288</c:v>
                </c:pt>
                <c:pt idx="121">
                  <c:v>5.4285714285714288</c:v>
                </c:pt>
                <c:pt idx="122">
                  <c:v>6</c:v>
                </c:pt>
                <c:pt idx="123">
                  <c:v>6.7142857142857144</c:v>
                </c:pt>
                <c:pt idx="124">
                  <c:v>8</c:v>
                </c:pt>
                <c:pt idx="125">
                  <c:v>8</c:v>
                </c:pt>
                <c:pt idx="126">
                  <c:v>9.2857142857142865</c:v>
                </c:pt>
                <c:pt idx="127">
                  <c:v>9</c:v>
                </c:pt>
                <c:pt idx="128">
                  <c:v>8.8571428571428577</c:v>
                </c:pt>
                <c:pt idx="129">
                  <c:v>8.8571428571428577</c:v>
                </c:pt>
                <c:pt idx="130">
                  <c:v>8.8571428571428577</c:v>
                </c:pt>
                <c:pt idx="131">
                  <c:v>9.7142857142857135</c:v>
                </c:pt>
                <c:pt idx="132">
                  <c:v>10.428571428571429</c:v>
                </c:pt>
                <c:pt idx="133">
                  <c:v>8.5714285714285712</c:v>
                </c:pt>
                <c:pt idx="134">
                  <c:v>10.142857142857142</c:v>
                </c:pt>
                <c:pt idx="135">
                  <c:v>11.285714285714286</c:v>
                </c:pt>
                <c:pt idx="136">
                  <c:v>12.142857142857142</c:v>
                </c:pt>
                <c:pt idx="137">
                  <c:v>12</c:v>
                </c:pt>
                <c:pt idx="138">
                  <c:v>11.285714285714286</c:v>
                </c:pt>
                <c:pt idx="139">
                  <c:v>15.571428571428571</c:v>
                </c:pt>
                <c:pt idx="140">
                  <c:v>20.857142857142858</c:v>
                </c:pt>
                <c:pt idx="141">
                  <c:v>24.714285714285715</c:v>
                </c:pt>
                <c:pt idx="142">
                  <c:v>26.857142857142858</c:v>
                </c:pt>
                <c:pt idx="143">
                  <c:v>30</c:v>
                </c:pt>
                <c:pt idx="144">
                  <c:v>32.285714285714285</c:v>
                </c:pt>
                <c:pt idx="145">
                  <c:v>39</c:v>
                </c:pt>
                <c:pt idx="146">
                  <c:v>38.428571428571431</c:v>
                </c:pt>
                <c:pt idx="147">
                  <c:v>39.285714285714285</c:v>
                </c:pt>
                <c:pt idx="148">
                  <c:v>37.714285714285715</c:v>
                </c:pt>
                <c:pt idx="149">
                  <c:v>39.857142857142854</c:v>
                </c:pt>
                <c:pt idx="150">
                  <c:v>40.857142857142854</c:v>
                </c:pt>
                <c:pt idx="151">
                  <c:v>43</c:v>
                </c:pt>
                <c:pt idx="152">
                  <c:v>41.285714285714285</c:v>
                </c:pt>
                <c:pt idx="153">
                  <c:v>43.571428571428569</c:v>
                </c:pt>
                <c:pt idx="154">
                  <c:v>43.857142857142854</c:v>
                </c:pt>
                <c:pt idx="155">
                  <c:v>43.571428571428569</c:v>
                </c:pt>
                <c:pt idx="156">
                  <c:v>43.428571428571431</c:v>
                </c:pt>
                <c:pt idx="157">
                  <c:v>42.714285714285715</c:v>
                </c:pt>
                <c:pt idx="158">
                  <c:v>42.428571428571431</c:v>
                </c:pt>
                <c:pt idx="159">
                  <c:v>41.142857142857146</c:v>
                </c:pt>
                <c:pt idx="160">
                  <c:v>37.857142857142854</c:v>
                </c:pt>
                <c:pt idx="161">
                  <c:v>39.428571428571431</c:v>
                </c:pt>
                <c:pt idx="162">
                  <c:v>39.857142857142854</c:v>
                </c:pt>
                <c:pt idx="163">
                  <c:v>42</c:v>
                </c:pt>
                <c:pt idx="164">
                  <c:v>39.714285714285715</c:v>
                </c:pt>
                <c:pt idx="165">
                  <c:v>42</c:v>
                </c:pt>
                <c:pt idx="166">
                  <c:v>42.285714285714285</c:v>
                </c:pt>
                <c:pt idx="167">
                  <c:v>41.857142857142854</c:v>
                </c:pt>
                <c:pt idx="168">
                  <c:v>39.571428571428569</c:v>
                </c:pt>
                <c:pt idx="169">
                  <c:v>43.571428571428569</c:v>
                </c:pt>
                <c:pt idx="170">
                  <c:v>43.571428571428569</c:v>
                </c:pt>
                <c:pt idx="171">
                  <c:v>47.285714285714285</c:v>
                </c:pt>
                <c:pt idx="172">
                  <c:v>49</c:v>
                </c:pt>
                <c:pt idx="173">
                  <c:v>52</c:v>
                </c:pt>
                <c:pt idx="174">
                  <c:v>62.142857142857146</c:v>
                </c:pt>
                <c:pt idx="175">
                  <c:v>63.285714285714285</c:v>
                </c:pt>
                <c:pt idx="176">
                  <c:v>71.285714285714292</c:v>
                </c:pt>
                <c:pt idx="177">
                  <c:v>69</c:v>
                </c:pt>
                <c:pt idx="178">
                  <c:v>75</c:v>
                </c:pt>
                <c:pt idx="179">
                  <c:v>82.857142857142861</c:v>
                </c:pt>
                <c:pt idx="180">
                  <c:v>80.857142857142861</c:v>
                </c:pt>
                <c:pt idx="181">
                  <c:v>84.285714285714292</c:v>
                </c:pt>
              </c:numCache>
            </c:numRef>
          </c:val>
          <c:smooth val="0"/>
          <c:extLst>
            <c:ext xmlns:c16="http://schemas.microsoft.com/office/drawing/2014/chart" uri="{C3380CC4-5D6E-409C-BE32-E72D297353CC}">
              <c16:uniqueId val="{00000007-34B4-4DF2-98F3-5462D62B07E2}"/>
            </c:ext>
          </c:extLst>
        </c:ser>
        <c:dLbls>
          <c:showLegendKey val="0"/>
          <c:showVal val="0"/>
          <c:showCatName val="0"/>
          <c:showSerName val="0"/>
          <c:showPercent val="0"/>
          <c:showBubbleSize val="0"/>
        </c:dLbls>
        <c:marker val="1"/>
        <c:smooth val="0"/>
        <c:axId val="596545392"/>
        <c:axId val="596544408"/>
        <c:extLst/>
      </c:lineChart>
      <c:date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ajorTimeUnit val="days"/>
        <c:minorUnit val="14"/>
        <c:minorTimeUnit val="days"/>
      </c:dateAx>
      <c:valAx>
        <c:axId val="596544408"/>
        <c:scaling>
          <c:orientation val="minMax"/>
          <c:max val="200"/>
          <c:min val="0"/>
        </c:scaling>
        <c:delete val="0"/>
        <c:axPos val="l"/>
        <c:majorGridlines>
          <c:spPr>
            <a:ln w="9525" cap="flat" cmpd="sng" algn="ctr">
              <a:solidFill>
                <a:schemeClr val="tx1">
                  <a:lumMod val="15000"/>
                  <a:lumOff val="85000"/>
                </a:schemeClr>
              </a:solidFill>
              <a:prstDash val="lgDash"/>
              <a:round/>
            </a:ln>
            <a:effectLst/>
          </c:spPr>
        </c:majorGridlines>
        <c:minorGridlines>
          <c:spPr>
            <a:ln w="6350" cap="flat" cmpd="sng" algn="ctr">
              <a:solidFill>
                <a:schemeClr val="tx1">
                  <a:lumMod val="15000"/>
                  <a:lumOff val="85000"/>
                </a:schemeClr>
              </a:solidFill>
              <a:prstDash val="sysDot"/>
              <a:round/>
            </a:ln>
            <a:effectLst/>
          </c:spPr>
        </c:min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majorUnit val="50"/>
        <c:minorUnit val="25"/>
      </c:valAx>
      <c:spPr>
        <a:noFill/>
        <a:ln w="25400">
          <a:noFill/>
        </a:ln>
        <a:effectLst/>
      </c:spPr>
    </c:plotArea>
    <c:legend>
      <c:legendPos val="t"/>
      <c:layout>
        <c:manualLayout>
          <c:xMode val="edge"/>
          <c:yMode val="edge"/>
          <c:x val="9.6139444444444444E-2"/>
          <c:y val="0.13769805555555556"/>
          <c:w val="0.72370759418146369"/>
          <c:h val="3.3991807753730452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4"/>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10000"/>
                  </a:schemeClr>
                </a:solidFill>
                <a:latin typeface="+mn-lt"/>
                <a:ea typeface="+mn-ea"/>
                <a:cs typeface="+mn-cs"/>
              </a:defRPr>
            </a:pPr>
            <a:r>
              <a:rPr lang="en-US" sz="2000" b="1" i="0" baseline="0">
                <a:solidFill>
                  <a:schemeClr val="bg2">
                    <a:lumMod val="10000"/>
                  </a:schemeClr>
                </a:solidFill>
                <a:effectLst/>
              </a:rPr>
              <a:t>Outbreak COVID-19 Utrecht</a:t>
            </a:r>
            <a:endParaRPr lang="en-NL" sz="2000">
              <a:solidFill>
                <a:schemeClr val="bg2">
                  <a:lumMod val="10000"/>
                </a:schemeClr>
              </a:solidFill>
              <a:effectLst/>
            </a:endParaRPr>
          </a:p>
        </c:rich>
      </c:tx>
      <c:layout>
        <c:manualLayout>
          <c:xMode val="edge"/>
          <c:yMode val="edge"/>
          <c:x val="0.2947501388888889"/>
          <c:y val="4.2609166666666663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10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8983708333333336"/>
        </c:manualLayout>
      </c:layout>
      <c:barChart>
        <c:barDir val="col"/>
        <c:grouping val="clustered"/>
        <c:varyColors val="0"/>
        <c:ser>
          <c:idx val="3"/>
          <c:order val="3"/>
          <c:tx>
            <c:strRef>
              <c:f>'Steden RIVM'!$X$3</c:f>
              <c:strCache>
                <c:ptCount val="1"/>
                <c:pt idx="0">
                  <c:v>Utrecht - Cases</c:v>
                </c:pt>
              </c:strCache>
            </c:strRef>
          </c:tx>
          <c:spPr>
            <a:solidFill>
              <a:srgbClr val="4472C4">
                <a:lumMod val="60000"/>
                <a:lumOff val="40000"/>
              </a:srgbClr>
            </a:solidFill>
            <a:ln>
              <a:noFill/>
            </a:ln>
            <a:effectLst/>
          </c:spPr>
          <c:invertIfNegative val="0"/>
          <c:cat>
            <c:numRef>
              <c:extLst>
                <c:ext xmlns:c15="http://schemas.microsoft.com/office/drawing/2012/chart" uri="{02D57815-91ED-43cb-92C2-25804820EDAC}">
                  <c15:fullRef>
                    <c15:sqref>'Steden RIVM'!$O$4:$O$195</c15:sqref>
                  </c15:fullRef>
                </c:ext>
              </c:extLst>
              <c:f>'Steden RIVM'!$O$5:$O$186</c:f>
              <c:numCache>
                <c:formatCode>m/d/yyyy</c:formatCode>
                <c:ptCount val="182"/>
                <c:pt idx="0">
                  <c:v>43904</c:v>
                </c:pt>
                <c:pt idx="1">
                  <c:v>43905</c:v>
                </c:pt>
                <c:pt idx="2">
                  <c:v>43906</c:v>
                </c:pt>
                <c:pt idx="3">
                  <c:v>43907</c:v>
                </c:pt>
                <c:pt idx="4">
                  <c:v>43908</c:v>
                </c:pt>
                <c:pt idx="5">
                  <c:v>43909</c:v>
                </c:pt>
                <c:pt idx="6">
                  <c:v>43910</c:v>
                </c:pt>
                <c:pt idx="7">
                  <c:v>43911</c:v>
                </c:pt>
                <c:pt idx="8">
                  <c:v>43912</c:v>
                </c:pt>
                <c:pt idx="9">
                  <c:v>43913</c:v>
                </c:pt>
                <c:pt idx="10">
                  <c:v>43914</c:v>
                </c:pt>
                <c:pt idx="11">
                  <c:v>43915</c:v>
                </c:pt>
                <c:pt idx="12">
                  <c:v>43916</c:v>
                </c:pt>
                <c:pt idx="13">
                  <c:v>43917</c:v>
                </c:pt>
                <c:pt idx="14">
                  <c:v>43918</c:v>
                </c:pt>
                <c:pt idx="15">
                  <c:v>43919</c:v>
                </c:pt>
                <c:pt idx="16">
                  <c:v>43920</c:v>
                </c:pt>
                <c:pt idx="17">
                  <c:v>43921</c:v>
                </c:pt>
                <c:pt idx="18">
                  <c:v>43922</c:v>
                </c:pt>
                <c:pt idx="19">
                  <c:v>43923</c:v>
                </c:pt>
                <c:pt idx="20">
                  <c:v>43924</c:v>
                </c:pt>
                <c:pt idx="21">
                  <c:v>43925</c:v>
                </c:pt>
                <c:pt idx="22">
                  <c:v>43926</c:v>
                </c:pt>
                <c:pt idx="23">
                  <c:v>43927</c:v>
                </c:pt>
                <c:pt idx="24">
                  <c:v>43928</c:v>
                </c:pt>
                <c:pt idx="25">
                  <c:v>43929</c:v>
                </c:pt>
                <c:pt idx="26">
                  <c:v>43930</c:v>
                </c:pt>
                <c:pt idx="27">
                  <c:v>43931</c:v>
                </c:pt>
                <c:pt idx="28">
                  <c:v>43932</c:v>
                </c:pt>
                <c:pt idx="29">
                  <c:v>43933</c:v>
                </c:pt>
                <c:pt idx="30">
                  <c:v>43934</c:v>
                </c:pt>
                <c:pt idx="31">
                  <c:v>43935</c:v>
                </c:pt>
                <c:pt idx="32">
                  <c:v>43936</c:v>
                </c:pt>
                <c:pt idx="33">
                  <c:v>43937</c:v>
                </c:pt>
                <c:pt idx="34">
                  <c:v>43938</c:v>
                </c:pt>
                <c:pt idx="35">
                  <c:v>43939</c:v>
                </c:pt>
                <c:pt idx="36">
                  <c:v>43940</c:v>
                </c:pt>
                <c:pt idx="37">
                  <c:v>43941</c:v>
                </c:pt>
                <c:pt idx="38">
                  <c:v>43942</c:v>
                </c:pt>
                <c:pt idx="39">
                  <c:v>43943</c:v>
                </c:pt>
                <c:pt idx="40">
                  <c:v>43944</c:v>
                </c:pt>
                <c:pt idx="41">
                  <c:v>43945</c:v>
                </c:pt>
                <c:pt idx="42">
                  <c:v>43946</c:v>
                </c:pt>
                <c:pt idx="43">
                  <c:v>43947</c:v>
                </c:pt>
                <c:pt idx="44">
                  <c:v>43948</c:v>
                </c:pt>
                <c:pt idx="45">
                  <c:v>43949</c:v>
                </c:pt>
                <c:pt idx="46">
                  <c:v>43950</c:v>
                </c:pt>
                <c:pt idx="47">
                  <c:v>43951</c:v>
                </c:pt>
                <c:pt idx="48">
                  <c:v>43952</c:v>
                </c:pt>
                <c:pt idx="49">
                  <c:v>43953</c:v>
                </c:pt>
                <c:pt idx="50">
                  <c:v>43954</c:v>
                </c:pt>
                <c:pt idx="51">
                  <c:v>43955</c:v>
                </c:pt>
                <c:pt idx="52">
                  <c:v>43956</c:v>
                </c:pt>
                <c:pt idx="53">
                  <c:v>43957</c:v>
                </c:pt>
                <c:pt idx="54">
                  <c:v>43958</c:v>
                </c:pt>
                <c:pt idx="55">
                  <c:v>43959</c:v>
                </c:pt>
                <c:pt idx="56">
                  <c:v>43960</c:v>
                </c:pt>
                <c:pt idx="57">
                  <c:v>43961</c:v>
                </c:pt>
                <c:pt idx="58">
                  <c:v>43962</c:v>
                </c:pt>
                <c:pt idx="59">
                  <c:v>43963</c:v>
                </c:pt>
                <c:pt idx="60">
                  <c:v>43964</c:v>
                </c:pt>
                <c:pt idx="61">
                  <c:v>43965</c:v>
                </c:pt>
                <c:pt idx="62">
                  <c:v>43966</c:v>
                </c:pt>
                <c:pt idx="63">
                  <c:v>43967</c:v>
                </c:pt>
                <c:pt idx="64">
                  <c:v>43968</c:v>
                </c:pt>
                <c:pt idx="65">
                  <c:v>43969</c:v>
                </c:pt>
                <c:pt idx="66">
                  <c:v>43970</c:v>
                </c:pt>
                <c:pt idx="67">
                  <c:v>43971</c:v>
                </c:pt>
                <c:pt idx="68">
                  <c:v>43972</c:v>
                </c:pt>
                <c:pt idx="69">
                  <c:v>43973</c:v>
                </c:pt>
                <c:pt idx="70">
                  <c:v>43974</c:v>
                </c:pt>
                <c:pt idx="71">
                  <c:v>43975</c:v>
                </c:pt>
                <c:pt idx="72">
                  <c:v>43976</c:v>
                </c:pt>
                <c:pt idx="73">
                  <c:v>43977</c:v>
                </c:pt>
                <c:pt idx="74">
                  <c:v>43978</c:v>
                </c:pt>
                <c:pt idx="75">
                  <c:v>43979</c:v>
                </c:pt>
                <c:pt idx="76">
                  <c:v>43980</c:v>
                </c:pt>
                <c:pt idx="77">
                  <c:v>43981</c:v>
                </c:pt>
                <c:pt idx="78">
                  <c:v>43982</c:v>
                </c:pt>
                <c:pt idx="79">
                  <c:v>43983</c:v>
                </c:pt>
                <c:pt idx="80">
                  <c:v>43984</c:v>
                </c:pt>
                <c:pt idx="81">
                  <c:v>43985</c:v>
                </c:pt>
                <c:pt idx="82">
                  <c:v>43986</c:v>
                </c:pt>
                <c:pt idx="83">
                  <c:v>43987</c:v>
                </c:pt>
                <c:pt idx="84">
                  <c:v>43988</c:v>
                </c:pt>
                <c:pt idx="85">
                  <c:v>43989</c:v>
                </c:pt>
                <c:pt idx="86">
                  <c:v>43990</c:v>
                </c:pt>
                <c:pt idx="87">
                  <c:v>43991</c:v>
                </c:pt>
                <c:pt idx="88">
                  <c:v>43992</c:v>
                </c:pt>
                <c:pt idx="89">
                  <c:v>43993</c:v>
                </c:pt>
                <c:pt idx="90">
                  <c:v>43994</c:v>
                </c:pt>
                <c:pt idx="91">
                  <c:v>43995</c:v>
                </c:pt>
                <c:pt idx="92">
                  <c:v>43996</c:v>
                </c:pt>
                <c:pt idx="93">
                  <c:v>43997</c:v>
                </c:pt>
                <c:pt idx="94">
                  <c:v>43998</c:v>
                </c:pt>
                <c:pt idx="95">
                  <c:v>43999</c:v>
                </c:pt>
                <c:pt idx="96">
                  <c:v>44000</c:v>
                </c:pt>
                <c:pt idx="97">
                  <c:v>44001</c:v>
                </c:pt>
                <c:pt idx="98">
                  <c:v>44002</c:v>
                </c:pt>
                <c:pt idx="99">
                  <c:v>44003</c:v>
                </c:pt>
                <c:pt idx="100">
                  <c:v>44004</c:v>
                </c:pt>
                <c:pt idx="101">
                  <c:v>44005</c:v>
                </c:pt>
                <c:pt idx="102">
                  <c:v>44006</c:v>
                </c:pt>
                <c:pt idx="103">
                  <c:v>44007</c:v>
                </c:pt>
                <c:pt idx="104">
                  <c:v>44008</c:v>
                </c:pt>
                <c:pt idx="105">
                  <c:v>44009</c:v>
                </c:pt>
                <c:pt idx="106">
                  <c:v>44010</c:v>
                </c:pt>
                <c:pt idx="107">
                  <c:v>44011</c:v>
                </c:pt>
                <c:pt idx="108">
                  <c:v>44012</c:v>
                </c:pt>
                <c:pt idx="109">
                  <c:v>44013</c:v>
                </c:pt>
                <c:pt idx="110">
                  <c:v>44014</c:v>
                </c:pt>
                <c:pt idx="111">
                  <c:v>44015</c:v>
                </c:pt>
                <c:pt idx="112">
                  <c:v>44016</c:v>
                </c:pt>
                <c:pt idx="113">
                  <c:v>44017</c:v>
                </c:pt>
                <c:pt idx="114">
                  <c:v>44018</c:v>
                </c:pt>
                <c:pt idx="115">
                  <c:v>44019</c:v>
                </c:pt>
                <c:pt idx="116">
                  <c:v>44020</c:v>
                </c:pt>
                <c:pt idx="117">
                  <c:v>44021</c:v>
                </c:pt>
                <c:pt idx="118">
                  <c:v>44022</c:v>
                </c:pt>
                <c:pt idx="119">
                  <c:v>44023</c:v>
                </c:pt>
                <c:pt idx="120">
                  <c:v>44024</c:v>
                </c:pt>
                <c:pt idx="121">
                  <c:v>44025</c:v>
                </c:pt>
                <c:pt idx="122">
                  <c:v>44026</c:v>
                </c:pt>
                <c:pt idx="123">
                  <c:v>44027</c:v>
                </c:pt>
                <c:pt idx="124">
                  <c:v>44028</c:v>
                </c:pt>
                <c:pt idx="125">
                  <c:v>44029</c:v>
                </c:pt>
                <c:pt idx="126">
                  <c:v>44030</c:v>
                </c:pt>
                <c:pt idx="127">
                  <c:v>44031</c:v>
                </c:pt>
                <c:pt idx="128">
                  <c:v>44032</c:v>
                </c:pt>
                <c:pt idx="129">
                  <c:v>44033</c:v>
                </c:pt>
                <c:pt idx="130">
                  <c:v>44034</c:v>
                </c:pt>
                <c:pt idx="131">
                  <c:v>44035</c:v>
                </c:pt>
                <c:pt idx="132">
                  <c:v>44036</c:v>
                </c:pt>
                <c:pt idx="133">
                  <c:v>44037</c:v>
                </c:pt>
                <c:pt idx="134">
                  <c:v>44038</c:v>
                </c:pt>
                <c:pt idx="135">
                  <c:v>44039</c:v>
                </c:pt>
                <c:pt idx="136">
                  <c:v>44040</c:v>
                </c:pt>
                <c:pt idx="137">
                  <c:v>44041</c:v>
                </c:pt>
                <c:pt idx="138">
                  <c:v>44042</c:v>
                </c:pt>
                <c:pt idx="139">
                  <c:v>44043</c:v>
                </c:pt>
                <c:pt idx="140">
                  <c:v>44044</c:v>
                </c:pt>
                <c:pt idx="141">
                  <c:v>44045</c:v>
                </c:pt>
                <c:pt idx="142">
                  <c:v>44046</c:v>
                </c:pt>
                <c:pt idx="143">
                  <c:v>44047</c:v>
                </c:pt>
                <c:pt idx="144">
                  <c:v>44048</c:v>
                </c:pt>
                <c:pt idx="145">
                  <c:v>44049</c:v>
                </c:pt>
                <c:pt idx="146">
                  <c:v>44050</c:v>
                </c:pt>
                <c:pt idx="147">
                  <c:v>44051</c:v>
                </c:pt>
                <c:pt idx="148">
                  <c:v>44052</c:v>
                </c:pt>
                <c:pt idx="149">
                  <c:v>44053</c:v>
                </c:pt>
                <c:pt idx="150">
                  <c:v>44054</c:v>
                </c:pt>
                <c:pt idx="151">
                  <c:v>44055</c:v>
                </c:pt>
                <c:pt idx="152">
                  <c:v>44056</c:v>
                </c:pt>
                <c:pt idx="153">
                  <c:v>44057</c:v>
                </c:pt>
                <c:pt idx="154">
                  <c:v>44058</c:v>
                </c:pt>
                <c:pt idx="155">
                  <c:v>44059</c:v>
                </c:pt>
                <c:pt idx="156">
                  <c:v>44060</c:v>
                </c:pt>
                <c:pt idx="157">
                  <c:v>44061</c:v>
                </c:pt>
                <c:pt idx="158">
                  <c:v>44062</c:v>
                </c:pt>
                <c:pt idx="159">
                  <c:v>44063</c:v>
                </c:pt>
                <c:pt idx="160">
                  <c:v>44064</c:v>
                </c:pt>
                <c:pt idx="161">
                  <c:v>44065</c:v>
                </c:pt>
                <c:pt idx="162">
                  <c:v>44066</c:v>
                </c:pt>
                <c:pt idx="163">
                  <c:v>44067</c:v>
                </c:pt>
                <c:pt idx="164">
                  <c:v>44068</c:v>
                </c:pt>
                <c:pt idx="165">
                  <c:v>44069</c:v>
                </c:pt>
                <c:pt idx="166">
                  <c:v>44070</c:v>
                </c:pt>
                <c:pt idx="167">
                  <c:v>44071</c:v>
                </c:pt>
                <c:pt idx="168">
                  <c:v>44072</c:v>
                </c:pt>
                <c:pt idx="169">
                  <c:v>44073</c:v>
                </c:pt>
                <c:pt idx="170">
                  <c:v>44074</c:v>
                </c:pt>
                <c:pt idx="171">
                  <c:v>44075</c:v>
                </c:pt>
                <c:pt idx="172">
                  <c:v>44076</c:v>
                </c:pt>
                <c:pt idx="173">
                  <c:v>44077</c:v>
                </c:pt>
                <c:pt idx="174">
                  <c:v>44078</c:v>
                </c:pt>
                <c:pt idx="175">
                  <c:v>44079</c:v>
                </c:pt>
                <c:pt idx="176">
                  <c:v>44080</c:v>
                </c:pt>
                <c:pt idx="177">
                  <c:v>44081</c:v>
                </c:pt>
                <c:pt idx="178">
                  <c:v>44082</c:v>
                </c:pt>
                <c:pt idx="179">
                  <c:v>44083</c:v>
                </c:pt>
                <c:pt idx="180">
                  <c:v>44084</c:v>
                </c:pt>
                <c:pt idx="181">
                  <c:v>44085</c:v>
                </c:pt>
              </c:numCache>
            </c:numRef>
          </c:cat>
          <c:val>
            <c:numRef>
              <c:extLst>
                <c:ext xmlns:c15="http://schemas.microsoft.com/office/drawing/2012/chart" uri="{02D57815-91ED-43cb-92C2-25804820EDAC}">
                  <c15:fullRef>
                    <c15:sqref>'Steden RIVM'!$X$4:$X$195</c15:sqref>
                  </c15:fullRef>
                </c:ext>
              </c:extLst>
              <c:f>'Steden RIVM'!$X$5:$X$186</c:f>
              <c:numCache>
                <c:formatCode>General</c:formatCode>
                <c:ptCount val="182"/>
                <c:pt idx="0">
                  <c:v>4</c:v>
                </c:pt>
                <c:pt idx="1">
                  <c:v>8</c:v>
                </c:pt>
                <c:pt idx="2">
                  <c:v>10</c:v>
                </c:pt>
                <c:pt idx="3">
                  <c:v>12</c:v>
                </c:pt>
                <c:pt idx="4">
                  <c:v>9</c:v>
                </c:pt>
                <c:pt idx="5">
                  <c:v>14</c:v>
                </c:pt>
                <c:pt idx="6">
                  <c:v>39</c:v>
                </c:pt>
                <c:pt idx="7">
                  <c:v>1</c:v>
                </c:pt>
                <c:pt idx="8">
                  <c:v>10</c:v>
                </c:pt>
                <c:pt idx="9">
                  <c:v>14</c:v>
                </c:pt>
                <c:pt idx="10">
                  <c:v>15</c:v>
                </c:pt>
                <c:pt idx="11">
                  <c:v>31</c:v>
                </c:pt>
                <c:pt idx="12">
                  <c:v>24</c:v>
                </c:pt>
                <c:pt idx="13">
                  <c:v>28</c:v>
                </c:pt>
                <c:pt idx="14">
                  <c:v>23</c:v>
                </c:pt>
                <c:pt idx="15">
                  <c:v>25</c:v>
                </c:pt>
                <c:pt idx="16">
                  <c:v>17</c:v>
                </c:pt>
                <c:pt idx="17">
                  <c:v>23</c:v>
                </c:pt>
                <c:pt idx="18">
                  <c:v>16</c:v>
                </c:pt>
                <c:pt idx="19">
                  <c:v>29</c:v>
                </c:pt>
                <c:pt idx="20">
                  <c:v>18</c:v>
                </c:pt>
                <c:pt idx="21">
                  <c:v>13</c:v>
                </c:pt>
                <c:pt idx="22">
                  <c:v>15</c:v>
                </c:pt>
                <c:pt idx="23">
                  <c:v>14</c:v>
                </c:pt>
                <c:pt idx="24">
                  <c:v>12</c:v>
                </c:pt>
                <c:pt idx="25">
                  <c:v>20</c:v>
                </c:pt>
                <c:pt idx="26">
                  <c:v>10</c:v>
                </c:pt>
                <c:pt idx="27">
                  <c:v>16</c:v>
                </c:pt>
                <c:pt idx="28">
                  <c:v>14</c:v>
                </c:pt>
                <c:pt idx="29">
                  <c:v>23</c:v>
                </c:pt>
                <c:pt idx="30">
                  <c:v>25</c:v>
                </c:pt>
                <c:pt idx="31">
                  <c:v>19</c:v>
                </c:pt>
                <c:pt idx="32">
                  <c:v>14</c:v>
                </c:pt>
                <c:pt idx="33">
                  <c:v>14</c:v>
                </c:pt>
                <c:pt idx="34">
                  <c:v>19</c:v>
                </c:pt>
                <c:pt idx="35">
                  <c:v>15</c:v>
                </c:pt>
                <c:pt idx="36">
                  <c:v>13</c:v>
                </c:pt>
                <c:pt idx="37">
                  <c:v>7</c:v>
                </c:pt>
                <c:pt idx="38">
                  <c:v>16</c:v>
                </c:pt>
                <c:pt idx="39">
                  <c:v>8</c:v>
                </c:pt>
                <c:pt idx="40">
                  <c:v>16</c:v>
                </c:pt>
                <c:pt idx="41">
                  <c:v>20</c:v>
                </c:pt>
                <c:pt idx="42">
                  <c:v>13</c:v>
                </c:pt>
                <c:pt idx="43">
                  <c:v>27</c:v>
                </c:pt>
                <c:pt idx="44">
                  <c:v>7</c:v>
                </c:pt>
                <c:pt idx="45">
                  <c:v>11</c:v>
                </c:pt>
                <c:pt idx="46">
                  <c:v>11</c:v>
                </c:pt>
                <c:pt idx="47">
                  <c:v>14</c:v>
                </c:pt>
                <c:pt idx="48">
                  <c:v>13</c:v>
                </c:pt>
                <c:pt idx="49">
                  <c:v>14</c:v>
                </c:pt>
                <c:pt idx="50">
                  <c:v>13</c:v>
                </c:pt>
                <c:pt idx="51">
                  <c:v>4</c:v>
                </c:pt>
                <c:pt idx="52">
                  <c:v>12</c:v>
                </c:pt>
                <c:pt idx="53">
                  <c:v>1</c:v>
                </c:pt>
                <c:pt idx="54">
                  <c:v>42</c:v>
                </c:pt>
                <c:pt idx="55">
                  <c:v>7</c:v>
                </c:pt>
                <c:pt idx="56">
                  <c:v>4</c:v>
                </c:pt>
                <c:pt idx="57">
                  <c:v>13</c:v>
                </c:pt>
                <c:pt idx="58">
                  <c:v>2</c:v>
                </c:pt>
                <c:pt idx="59">
                  <c:v>7</c:v>
                </c:pt>
                <c:pt idx="60">
                  <c:v>7</c:v>
                </c:pt>
                <c:pt idx="61">
                  <c:v>9</c:v>
                </c:pt>
                <c:pt idx="62">
                  <c:v>4</c:v>
                </c:pt>
                <c:pt idx="63">
                  <c:v>10</c:v>
                </c:pt>
                <c:pt idx="64">
                  <c:v>6</c:v>
                </c:pt>
                <c:pt idx="65">
                  <c:v>3</c:v>
                </c:pt>
                <c:pt idx="66">
                  <c:v>0</c:v>
                </c:pt>
                <c:pt idx="67">
                  <c:v>8</c:v>
                </c:pt>
                <c:pt idx="68">
                  <c:v>10</c:v>
                </c:pt>
                <c:pt idx="69">
                  <c:v>6</c:v>
                </c:pt>
                <c:pt idx="70">
                  <c:v>9</c:v>
                </c:pt>
                <c:pt idx="71">
                  <c:v>4</c:v>
                </c:pt>
                <c:pt idx="72">
                  <c:v>6</c:v>
                </c:pt>
                <c:pt idx="73">
                  <c:v>5</c:v>
                </c:pt>
                <c:pt idx="74">
                  <c:v>8</c:v>
                </c:pt>
                <c:pt idx="75">
                  <c:v>12</c:v>
                </c:pt>
                <c:pt idx="76">
                  <c:v>13</c:v>
                </c:pt>
                <c:pt idx="77">
                  <c:v>5</c:v>
                </c:pt>
                <c:pt idx="78">
                  <c:v>18</c:v>
                </c:pt>
                <c:pt idx="79">
                  <c:v>7</c:v>
                </c:pt>
                <c:pt idx="80">
                  <c:v>8</c:v>
                </c:pt>
                <c:pt idx="81">
                  <c:v>7</c:v>
                </c:pt>
                <c:pt idx="82">
                  <c:v>13</c:v>
                </c:pt>
                <c:pt idx="83">
                  <c:v>17</c:v>
                </c:pt>
                <c:pt idx="84">
                  <c:v>10</c:v>
                </c:pt>
                <c:pt idx="85">
                  <c:v>9</c:v>
                </c:pt>
                <c:pt idx="86">
                  <c:v>8</c:v>
                </c:pt>
                <c:pt idx="87">
                  <c:v>7</c:v>
                </c:pt>
                <c:pt idx="88">
                  <c:v>10</c:v>
                </c:pt>
                <c:pt idx="89">
                  <c:v>8</c:v>
                </c:pt>
                <c:pt idx="90">
                  <c:v>10</c:v>
                </c:pt>
                <c:pt idx="91">
                  <c:v>3</c:v>
                </c:pt>
                <c:pt idx="92">
                  <c:v>9</c:v>
                </c:pt>
                <c:pt idx="93">
                  <c:v>8</c:v>
                </c:pt>
                <c:pt idx="94">
                  <c:v>10</c:v>
                </c:pt>
                <c:pt idx="95">
                  <c:v>7</c:v>
                </c:pt>
                <c:pt idx="96">
                  <c:v>4</c:v>
                </c:pt>
                <c:pt idx="97">
                  <c:v>3</c:v>
                </c:pt>
                <c:pt idx="98">
                  <c:v>5</c:v>
                </c:pt>
                <c:pt idx="99">
                  <c:v>6</c:v>
                </c:pt>
                <c:pt idx="100">
                  <c:v>5</c:v>
                </c:pt>
                <c:pt idx="101">
                  <c:v>10</c:v>
                </c:pt>
                <c:pt idx="102">
                  <c:v>4</c:v>
                </c:pt>
                <c:pt idx="103">
                  <c:v>15</c:v>
                </c:pt>
                <c:pt idx="104">
                  <c:v>3</c:v>
                </c:pt>
                <c:pt idx="105">
                  <c:v>3</c:v>
                </c:pt>
                <c:pt idx="106">
                  <c:v>3</c:v>
                </c:pt>
                <c:pt idx="107">
                  <c:v>7</c:v>
                </c:pt>
                <c:pt idx="108">
                  <c:v>4</c:v>
                </c:pt>
                <c:pt idx="109">
                  <c:v>2</c:v>
                </c:pt>
                <c:pt idx="110">
                  <c:v>0</c:v>
                </c:pt>
                <c:pt idx="111">
                  <c:v>1</c:v>
                </c:pt>
                <c:pt idx="112">
                  <c:v>10</c:v>
                </c:pt>
                <c:pt idx="113">
                  <c:v>6</c:v>
                </c:pt>
                <c:pt idx="114">
                  <c:v>1</c:v>
                </c:pt>
                <c:pt idx="115">
                  <c:v>3</c:v>
                </c:pt>
                <c:pt idx="116">
                  <c:v>0</c:v>
                </c:pt>
                <c:pt idx="117">
                  <c:v>7</c:v>
                </c:pt>
                <c:pt idx="118">
                  <c:v>2</c:v>
                </c:pt>
                <c:pt idx="119">
                  <c:v>6</c:v>
                </c:pt>
                <c:pt idx="120">
                  <c:v>2</c:v>
                </c:pt>
                <c:pt idx="121">
                  <c:v>7</c:v>
                </c:pt>
                <c:pt idx="122">
                  <c:v>4</c:v>
                </c:pt>
                <c:pt idx="123">
                  <c:v>10</c:v>
                </c:pt>
                <c:pt idx="124">
                  <c:v>5</c:v>
                </c:pt>
                <c:pt idx="125">
                  <c:v>5</c:v>
                </c:pt>
                <c:pt idx="126">
                  <c:v>8</c:v>
                </c:pt>
                <c:pt idx="127">
                  <c:v>8</c:v>
                </c:pt>
                <c:pt idx="128">
                  <c:v>12</c:v>
                </c:pt>
                <c:pt idx="129">
                  <c:v>6</c:v>
                </c:pt>
                <c:pt idx="130">
                  <c:v>5</c:v>
                </c:pt>
                <c:pt idx="131">
                  <c:v>6</c:v>
                </c:pt>
                <c:pt idx="132">
                  <c:v>1</c:v>
                </c:pt>
                <c:pt idx="133">
                  <c:v>5</c:v>
                </c:pt>
                <c:pt idx="134">
                  <c:v>5</c:v>
                </c:pt>
                <c:pt idx="135">
                  <c:v>4</c:v>
                </c:pt>
                <c:pt idx="136">
                  <c:v>2</c:v>
                </c:pt>
                <c:pt idx="137">
                  <c:v>11</c:v>
                </c:pt>
                <c:pt idx="138">
                  <c:v>14</c:v>
                </c:pt>
                <c:pt idx="139">
                  <c:v>25</c:v>
                </c:pt>
                <c:pt idx="140">
                  <c:v>6</c:v>
                </c:pt>
                <c:pt idx="141">
                  <c:v>14</c:v>
                </c:pt>
                <c:pt idx="142">
                  <c:v>12</c:v>
                </c:pt>
                <c:pt idx="143">
                  <c:v>17</c:v>
                </c:pt>
                <c:pt idx="144">
                  <c:v>12</c:v>
                </c:pt>
                <c:pt idx="145">
                  <c:v>27</c:v>
                </c:pt>
                <c:pt idx="146">
                  <c:v>33</c:v>
                </c:pt>
                <c:pt idx="147">
                  <c:v>17</c:v>
                </c:pt>
                <c:pt idx="148">
                  <c:v>20</c:v>
                </c:pt>
                <c:pt idx="149">
                  <c:v>16</c:v>
                </c:pt>
                <c:pt idx="150">
                  <c:v>17</c:v>
                </c:pt>
                <c:pt idx="151">
                  <c:v>20</c:v>
                </c:pt>
                <c:pt idx="152">
                  <c:v>18</c:v>
                </c:pt>
                <c:pt idx="153">
                  <c:v>17</c:v>
                </c:pt>
                <c:pt idx="154">
                  <c:v>19</c:v>
                </c:pt>
                <c:pt idx="155">
                  <c:v>13</c:v>
                </c:pt>
                <c:pt idx="156">
                  <c:v>13</c:v>
                </c:pt>
                <c:pt idx="157">
                  <c:v>10</c:v>
                </c:pt>
                <c:pt idx="158">
                  <c:v>16</c:v>
                </c:pt>
                <c:pt idx="159">
                  <c:v>14</c:v>
                </c:pt>
                <c:pt idx="160">
                  <c:v>17</c:v>
                </c:pt>
                <c:pt idx="161">
                  <c:v>25</c:v>
                </c:pt>
                <c:pt idx="162">
                  <c:v>16</c:v>
                </c:pt>
                <c:pt idx="163">
                  <c:v>14</c:v>
                </c:pt>
                <c:pt idx="164">
                  <c:v>13</c:v>
                </c:pt>
                <c:pt idx="165">
                  <c:v>10</c:v>
                </c:pt>
                <c:pt idx="166">
                  <c:v>28</c:v>
                </c:pt>
                <c:pt idx="167">
                  <c:v>12</c:v>
                </c:pt>
                <c:pt idx="168">
                  <c:v>21</c:v>
                </c:pt>
                <c:pt idx="169">
                  <c:v>26</c:v>
                </c:pt>
                <c:pt idx="170">
                  <c:v>18</c:v>
                </c:pt>
                <c:pt idx="171">
                  <c:v>17</c:v>
                </c:pt>
                <c:pt idx="172">
                  <c:v>26</c:v>
                </c:pt>
                <c:pt idx="173">
                  <c:v>17</c:v>
                </c:pt>
                <c:pt idx="174">
                  <c:v>29</c:v>
                </c:pt>
                <c:pt idx="175">
                  <c:v>28</c:v>
                </c:pt>
                <c:pt idx="176">
                  <c:v>28</c:v>
                </c:pt>
                <c:pt idx="177">
                  <c:v>31</c:v>
                </c:pt>
                <c:pt idx="178">
                  <c:v>40</c:v>
                </c:pt>
                <c:pt idx="179">
                  <c:v>44</c:v>
                </c:pt>
                <c:pt idx="180">
                  <c:v>16</c:v>
                </c:pt>
                <c:pt idx="181">
                  <c:v>33</c:v>
                </c:pt>
              </c:numCache>
            </c:numRef>
          </c:val>
          <c:extLst>
            <c:ext xmlns:c16="http://schemas.microsoft.com/office/drawing/2014/chart" uri="{C3380CC4-5D6E-409C-BE32-E72D297353CC}">
              <c16:uniqueId val="{00000000-A6B2-4E8B-9BCD-96F74607E6AB}"/>
            </c:ext>
          </c:extLst>
        </c:ser>
        <c:dLbls>
          <c:showLegendKey val="0"/>
          <c:showVal val="0"/>
          <c:showCatName val="0"/>
          <c:showSerName val="0"/>
          <c:showPercent val="0"/>
          <c:showBubbleSize val="0"/>
        </c:dLbls>
        <c:gapWidth val="40"/>
        <c:axId val="596545392"/>
        <c:axId val="596544408"/>
        <c:extLst>
          <c:ext xmlns:c15="http://schemas.microsoft.com/office/drawing/2012/chart" uri="{02D57815-91ED-43cb-92C2-25804820EDAC}">
            <c15:filteredBarSeries>
              <c15:ser>
                <c:idx val="1"/>
                <c:order val="0"/>
                <c:tx>
                  <c:strRef>
                    <c:extLst>
                      <c:ext uri="{02D57815-91ED-43cb-92C2-25804820EDAC}">
                        <c15:formulaRef>
                          <c15:sqref>'Steden RIVM'!$P$3</c15:sqref>
                        </c15:formulaRef>
                      </c:ext>
                    </c:extLst>
                    <c:strCache>
                      <c:ptCount val="1"/>
                      <c:pt idx="0">
                        <c:v>Rotterdam - Cases</c:v>
                      </c:pt>
                    </c:strCache>
                  </c:strRef>
                </c:tx>
                <c:spPr>
                  <a:solidFill>
                    <a:schemeClr val="dk1">
                      <a:tint val="55000"/>
                    </a:schemeClr>
                  </a:solidFill>
                  <a:ln w="44450">
                    <a:solidFill>
                      <a:schemeClr val="accent1"/>
                    </a:solidFill>
                  </a:ln>
                  <a:effectLst/>
                </c:spPr>
                <c:invertIfNegative val="0"/>
                <c:cat>
                  <c:numRef>
                    <c:extLst>
                      <c:ext uri="{02D57815-91ED-43cb-92C2-25804820EDAC}">
                        <c15:fullRef>
                          <c15:sqref>'Steden RIVM'!$O$4:$O$195</c15:sqref>
                        </c15:fullRef>
                        <c15:formulaRef>
                          <c15:sqref>'Steden RIVM'!$O$5:$O$186</c15:sqref>
                        </c15:formulaRef>
                      </c:ext>
                    </c:extLst>
                    <c:numCache>
                      <c:formatCode>m/d/yyyy</c:formatCode>
                      <c:ptCount val="182"/>
                      <c:pt idx="0">
                        <c:v>43904</c:v>
                      </c:pt>
                      <c:pt idx="1">
                        <c:v>43905</c:v>
                      </c:pt>
                      <c:pt idx="2">
                        <c:v>43906</c:v>
                      </c:pt>
                      <c:pt idx="3">
                        <c:v>43907</c:v>
                      </c:pt>
                      <c:pt idx="4">
                        <c:v>43908</c:v>
                      </c:pt>
                      <c:pt idx="5">
                        <c:v>43909</c:v>
                      </c:pt>
                      <c:pt idx="6">
                        <c:v>43910</c:v>
                      </c:pt>
                      <c:pt idx="7">
                        <c:v>43911</c:v>
                      </c:pt>
                      <c:pt idx="8">
                        <c:v>43912</c:v>
                      </c:pt>
                      <c:pt idx="9">
                        <c:v>43913</c:v>
                      </c:pt>
                      <c:pt idx="10">
                        <c:v>43914</c:v>
                      </c:pt>
                      <c:pt idx="11">
                        <c:v>43915</c:v>
                      </c:pt>
                      <c:pt idx="12">
                        <c:v>43916</c:v>
                      </c:pt>
                      <c:pt idx="13">
                        <c:v>43917</c:v>
                      </c:pt>
                      <c:pt idx="14">
                        <c:v>43918</c:v>
                      </c:pt>
                      <c:pt idx="15">
                        <c:v>43919</c:v>
                      </c:pt>
                      <c:pt idx="16">
                        <c:v>43920</c:v>
                      </c:pt>
                      <c:pt idx="17">
                        <c:v>43921</c:v>
                      </c:pt>
                      <c:pt idx="18">
                        <c:v>43922</c:v>
                      </c:pt>
                      <c:pt idx="19">
                        <c:v>43923</c:v>
                      </c:pt>
                      <c:pt idx="20">
                        <c:v>43924</c:v>
                      </c:pt>
                      <c:pt idx="21">
                        <c:v>43925</c:v>
                      </c:pt>
                      <c:pt idx="22">
                        <c:v>43926</c:v>
                      </c:pt>
                      <c:pt idx="23">
                        <c:v>43927</c:v>
                      </c:pt>
                      <c:pt idx="24">
                        <c:v>43928</c:v>
                      </c:pt>
                      <c:pt idx="25">
                        <c:v>43929</c:v>
                      </c:pt>
                      <c:pt idx="26">
                        <c:v>43930</c:v>
                      </c:pt>
                      <c:pt idx="27">
                        <c:v>43931</c:v>
                      </c:pt>
                      <c:pt idx="28">
                        <c:v>43932</c:v>
                      </c:pt>
                      <c:pt idx="29">
                        <c:v>43933</c:v>
                      </c:pt>
                      <c:pt idx="30">
                        <c:v>43934</c:v>
                      </c:pt>
                      <c:pt idx="31">
                        <c:v>43935</c:v>
                      </c:pt>
                      <c:pt idx="32">
                        <c:v>43936</c:v>
                      </c:pt>
                      <c:pt idx="33">
                        <c:v>43937</c:v>
                      </c:pt>
                      <c:pt idx="34">
                        <c:v>43938</c:v>
                      </c:pt>
                      <c:pt idx="35">
                        <c:v>43939</c:v>
                      </c:pt>
                      <c:pt idx="36">
                        <c:v>43940</c:v>
                      </c:pt>
                      <c:pt idx="37">
                        <c:v>43941</c:v>
                      </c:pt>
                      <c:pt idx="38">
                        <c:v>43942</c:v>
                      </c:pt>
                      <c:pt idx="39">
                        <c:v>43943</c:v>
                      </c:pt>
                      <c:pt idx="40">
                        <c:v>43944</c:v>
                      </c:pt>
                      <c:pt idx="41">
                        <c:v>43945</c:v>
                      </c:pt>
                      <c:pt idx="42">
                        <c:v>43946</c:v>
                      </c:pt>
                      <c:pt idx="43">
                        <c:v>43947</c:v>
                      </c:pt>
                      <c:pt idx="44">
                        <c:v>43948</c:v>
                      </c:pt>
                      <c:pt idx="45">
                        <c:v>43949</c:v>
                      </c:pt>
                      <c:pt idx="46">
                        <c:v>43950</c:v>
                      </c:pt>
                      <c:pt idx="47">
                        <c:v>43951</c:v>
                      </c:pt>
                      <c:pt idx="48">
                        <c:v>43952</c:v>
                      </c:pt>
                      <c:pt idx="49">
                        <c:v>43953</c:v>
                      </c:pt>
                      <c:pt idx="50">
                        <c:v>43954</c:v>
                      </c:pt>
                      <c:pt idx="51">
                        <c:v>43955</c:v>
                      </c:pt>
                      <c:pt idx="52">
                        <c:v>43956</c:v>
                      </c:pt>
                      <c:pt idx="53">
                        <c:v>43957</c:v>
                      </c:pt>
                      <c:pt idx="54">
                        <c:v>43958</c:v>
                      </c:pt>
                      <c:pt idx="55">
                        <c:v>43959</c:v>
                      </c:pt>
                      <c:pt idx="56">
                        <c:v>43960</c:v>
                      </c:pt>
                      <c:pt idx="57">
                        <c:v>43961</c:v>
                      </c:pt>
                      <c:pt idx="58">
                        <c:v>43962</c:v>
                      </c:pt>
                      <c:pt idx="59">
                        <c:v>43963</c:v>
                      </c:pt>
                      <c:pt idx="60">
                        <c:v>43964</c:v>
                      </c:pt>
                      <c:pt idx="61">
                        <c:v>43965</c:v>
                      </c:pt>
                      <c:pt idx="62">
                        <c:v>43966</c:v>
                      </c:pt>
                      <c:pt idx="63">
                        <c:v>43967</c:v>
                      </c:pt>
                      <c:pt idx="64">
                        <c:v>43968</c:v>
                      </c:pt>
                      <c:pt idx="65">
                        <c:v>43969</c:v>
                      </c:pt>
                      <c:pt idx="66">
                        <c:v>43970</c:v>
                      </c:pt>
                      <c:pt idx="67">
                        <c:v>43971</c:v>
                      </c:pt>
                      <c:pt idx="68">
                        <c:v>43972</c:v>
                      </c:pt>
                      <c:pt idx="69">
                        <c:v>43973</c:v>
                      </c:pt>
                      <c:pt idx="70">
                        <c:v>43974</c:v>
                      </c:pt>
                      <c:pt idx="71">
                        <c:v>43975</c:v>
                      </c:pt>
                      <c:pt idx="72">
                        <c:v>43976</c:v>
                      </c:pt>
                      <c:pt idx="73">
                        <c:v>43977</c:v>
                      </c:pt>
                      <c:pt idx="74">
                        <c:v>43978</c:v>
                      </c:pt>
                      <c:pt idx="75">
                        <c:v>43979</c:v>
                      </c:pt>
                      <c:pt idx="76">
                        <c:v>43980</c:v>
                      </c:pt>
                      <c:pt idx="77">
                        <c:v>43981</c:v>
                      </c:pt>
                      <c:pt idx="78">
                        <c:v>43982</c:v>
                      </c:pt>
                      <c:pt idx="79">
                        <c:v>43983</c:v>
                      </c:pt>
                      <c:pt idx="80">
                        <c:v>43984</c:v>
                      </c:pt>
                      <c:pt idx="81">
                        <c:v>43985</c:v>
                      </c:pt>
                      <c:pt idx="82">
                        <c:v>43986</c:v>
                      </c:pt>
                      <c:pt idx="83">
                        <c:v>43987</c:v>
                      </c:pt>
                      <c:pt idx="84">
                        <c:v>43988</c:v>
                      </c:pt>
                      <c:pt idx="85">
                        <c:v>43989</c:v>
                      </c:pt>
                      <c:pt idx="86">
                        <c:v>43990</c:v>
                      </c:pt>
                      <c:pt idx="87">
                        <c:v>43991</c:v>
                      </c:pt>
                      <c:pt idx="88">
                        <c:v>43992</c:v>
                      </c:pt>
                      <c:pt idx="89">
                        <c:v>43993</c:v>
                      </c:pt>
                      <c:pt idx="90">
                        <c:v>43994</c:v>
                      </c:pt>
                      <c:pt idx="91">
                        <c:v>43995</c:v>
                      </c:pt>
                      <c:pt idx="92">
                        <c:v>43996</c:v>
                      </c:pt>
                      <c:pt idx="93">
                        <c:v>43997</c:v>
                      </c:pt>
                      <c:pt idx="94">
                        <c:v>43998</c:v>
                      </c:pt>
                      <c:pt idx="95">
                        <c:v>43999</c:v>
                      </c:pt>
                      <c:pt idx="96">
                        <c:v>44000</c:v>
                      </c:pt>
                      <c:pt idx="97">
                        <c:v>44001</c:v>
                      </c:pt>
                      <c:pt idx="98">
                        <c:v>44002</c:v>
                      </c:pt>
                      <c:pt idx="99">
                        <c:v>44003</c:v>
                      </c:pt>
                      <c:pt idx="100">
                        <c:v>44004</c:v>
                      </c:pt>
                      <c:pt idx="101">
                        <c:v>44005</c:v>
                      </c:pt>
                      <c:pt idx="102">
                        <c:v>44006</c:v>
                      </c:pt>
                      <c:pt idx="103">
                        <c:v>44007</c:v>
                      </c:pt>
                      <c:pt idx="104">
                        <c:v>44008</c:v>
                      </c:pt>
                      <c:pt idx="105">
                        <c:v>44009</c:v>
                      </c:pt>
                      <c:pt idx="106">
                        <c:v>44010</c:v>
                      </c:pt>
                      <c:pt idx="107">
                        <c:v>44011</c:v>
                      </c:pt>
                      <c:pt idx="108">
                        <c:v>44012</c:v>
                      </c:pt>
                      <c:pt idx="109">
                        <c:v>44013</c:v>
                      </c:pt>
                      <c:pt idx="110">
                        <c:v>44014</c:v>
                      </c:pt>
                      <c:pt idx="111">
                        <c:v>44015</c:v>
                      </c:pt>
                      <c:pt idx="112">
                        <c:v>44016</c:v>
                      </c:pt>
                      <c:pt idx="113">
                        <c:v>44017</c:v>
                      </c:pt>
                      <c:pt idx="114">
                        <c:v>44018</c:v>
                      </c:pt>
                      <c:pt idx="115">
                        <c:v>44019</c:v>
                      </c:pt>
                      <c:pt idx="116">
                        <c:v>44020</c:v>
                      </c:pt>
                      <c:pt idx="117">
                        <c:v>44021</c:v>
                      </c:pt>
                      <c:pt idx="118">
                        <c:v>44022</c:v>
                      </c:pt>
                      <c:pt idx="119">
                        <c:v>44023</c:v>
                      </c:pt>
                      <c:pt idx="120">
                        <c:v>44024</c:v>
                      </c:pt>
                      <c:pt idx="121">
                        <c:v>44025</c:v>
                      </c:pt>
                      <c:pt idx="122">
                        <c:v>44026</c:v>
                      </c:pt>
                      <c:pt idx="123">
                        <c:v>44027</c:v>
                      </c:pt>
                      <c:pt idx="124">
                        <c:v>44028</c:v>
                      </c:pt>
                      <c:pt idx="125">
                        <c:v>44029</c:v>
                      </c:pt>
                      <c:pt idx="126">
                        <c:v>44030</c:v>
                      </c:pt>
                      <c:pt idx="127">
                        <c:v>44031</c:v>
                      </c:pt>
                      <c:pt idx="128">
                        <c:v>44032</c:v>
                      </c:pt>
                      <c:pt idx="129">
                        <c:v>44033</c:v>
                      </c:pt>
                      <c:pt idx="130">
                        <c:v>44034</c:v>
                      </c:pt>
                      <c:pt idx="131">
                        <c:v>44035</c:v>
                      </c:pt>
                      <c:pt idx="132">
                        <c:v>44036</c:v>
                      </c:pt>
                      <c:pt idx="133">
                        <c:v>44037</c:v>
                      </c:pt>
                      <c:pt idx="134">
                        <c:v>44038</c:v>
                      </c:pt>
                      <c:pt idx="135">
                        <c:v>44039</c:v>
                      </c:pt>
                      <c:pt idx="136">
                        <c:v>44040</c:v>
                      </c:pt>
                      <c:pt idx="137">
                        <c:v>44041</c:v>
                      </c:pt>
                      <c:pt idx="138">
                        <c:v>44042</c:v>
                      </c:pt>
                      <c:pt idx="139">
                        <c:v>44043</c:v>
                      </c:pt>
                      <c:pt idx="140">
                        <c:v>44044</c:v>
                      </c:pt>
                      <c:pt idx="141">
                        <c:v>44045</c:v>
                      </c:pt>
                      <c:pt idx="142">
                        <c:v>44046</c:v>
                      </c:pt>
                      <c:pt idx="143">
                        <c:v>44047</c:v>
                      </c:pt>
                      <c:pt idx="144">
                        <c:v>44048</c:v>
                      </c:pt>
                      <c:pt idx="145">
                        <c:v>44049</c:v>
                      </c:pt>
                      <c:pt idx="146">
                        <c:v>44050</c:v>
                      </c:pt>
                      <c:pt idx="147">
                        <c:v>44051</c:v>
                      </c:pt>
                      <c:pt idx="148">
                        <c:v>44052</c:v>
                      </c:pt>
                      <c:pt idx="149">
                        <c:v>44053</c:v>
                      </c:pt>
                      <c:pt idx="150">
                        <c:v>44054</c:v>
                      </c:pt>
                      <c:pt idx="151">
                        <c:v>44055</c:v>
                      </c:pt>
                      <c:pt idx="152">
                        <c:v>44056</c:v>
                      </c:pt>
                      <c:pt idx="153">
                        <c:v>44057</c:v>
                      </c:pt>
                      <c:pt idx="154">
                        <c:v>44058</c:v>
                      </c:pt>
                      <c:pt idx="155">
                        <c:v>44059</c:v>
                      </c:pt>
                      <c:pt idx="156">
                        <c:v>44060</c:v>
                      </c:pt>
                      <c:pt idx="157">
                        <c:v>44061</c:v>
                      </c:pt>
                      <c:pt idx="158">
                        <c:v>44062</c:v>
                      </c:pt>
                      <c:pt idx="159">
                        <c:v>44063</c:v>
                      </c:pt>
                      <c:pt idx="160">
                        <c:v>44064</c:v>
                      </c:pt>
                      <c:pt idx="161">
                        <c:v>44065</c:v>
                      </c:pt>
                      <c:pt idx="162">
                        <c:v>44066</c:v>
                      </c:pt>
                      <c:pt idx="163">
                        <c:v>44067</c:v>
                      </c:pt>
                      <c:pt idx="164">
                        <c:v>44068</c:v>
                      </c:pt>
                      <c:pt idx="165">
                        <c:v>44069</c:v>
                      </c:pt>
                      <c:pt idx="166">
                        <c:v>44070</c:v>
                      </c:pt>
                      <c:pt idx="167">
                        <c:v>44071</c:v>
                      </c:pt>
                      <c:pt idx="168">
                        <c:v>44072</c:v>
                      </c:pt>
                      <c:pt idx="169">
                        <c:v>44073</c:v>
                      </c:pt>
                      <c:pt idx="170">
                        <c:v>44074</c:v>
                      </c:pt>
                      <c:pt idx="171">
                        <c:v>44075</c:v>
                      </c:pt>
                      <c:pt idx="172">
                        <c:v>44076</c:v>
                      </c:pt>
                      <c:pt idx="173">
                        <c:v>44077</c:v>
                      </c:pt>
                      <c:pt idx="174">
                        <c:v>44078</c:v>
                      </c:pt>
                      <c:pt idx="175">
                        <c:v>44079</c:v>
                      </c:pt>
                      <c:pt idx="176">
                        <c:v>44080</c:v>
                      </c:pt>
                      <c:pt idx="177">
                        <c:v>44081</c:v>
                      </c:pt>
                      <c:pt idx="178">
                        <c:v>44082</c:v>
                      </c:pt>
                      <c:pt idx="179">
                        <c:v>44083</c:v>
                      </c:pt>
                      <c:pt idx="180">
                        <c:v>44084</c:v>
                      </c:pt>
                      <c:pt idx="181">
                        <c:v>44085</c:v>
                      </c:pt>
                      <c:pt idx="182">
                        <c:v>44086</c:v>
                      </c:pt>
                      <c:pt idx="183">
                        <c:v>44087</c:v>
                      </c:pt>
                      <c:pt idx="184">
                        <c:v>44088</c:v>
                      </c:pt>
                      <c:pt idx="185">
                        <c:v>44089</c:v>
                      </c:pt>
                      <c:pt idx="186">
                        <c:v>44090</c:v>
                      </c:pt>
                      <c:pt idx="187">
                        <c:v>44091</c:v>
                      </c:pt>
                      <c:pt idx="188">
                        <c:v>44092</c:v>
                      </c:pt>
                      <c:pt idx="189">
                        <c:v>44093</c:v>
                      </c:pt>
                      <c:pt idx="190">
                        <c:v>44094</c:v>
                      </c:pt>
                    </c:numCache>
                  </c:numRef>
                </c:cat>
                <c:val>
                  <c:numRef>
                    <c:extLst>
                      <c:ext uri="{02D57815-91ED-43cb-92C2-25804820EDAC}">
                        <c15:fullRef>
                          <c15:sqref>'Steden RIVM'!$P$5:$P$149</c15:sqref>
                        </c15:fullRef>
                        <c15:formulaRef>
                          <c15:sqref>'Steden RIVM'!$P$6:$P$149</c15:sqref>
                        </c15:formulaRef>
                      </c:ext>
                    </c:extLst>
                    <c:numCache>
                      <c:formatCode>General</c:formatCode>
                      <c:ptCount val="144"/>
                      <c:pt idx="0">
                        <c:v>1</c:v>
                      </c:pt>
                      <c:pt idx="1">
                        <c:v>5</c:v>
                      </c:pt>
                      <c:pt idx="2">
                        <c:v>11</c:v>
                      </c:pt>
                      <c:pt idx="3">
                        <c:v>17</c:v>
                      </c:pt>
                      <c:pt idx="4">
                        <c:v>23</c:v>
                      </c:pt>
                      <c:pt idx="5">
                        <c:v>33</c:v>
                      </c:pt>
                      <c:pt idx="6">
                        <c:v>7</c:v>
                      </c:pt>
                      <c:pt idx="7">
                        <c:v>19</c:v>
                      </c:pt>
                      <c:pt idx="8">
                        <c:v>10</c:v>
                      </c:pt>
                      <c:pt idx="9">
                        <c:v>15</c:v>
                      </c:pt>
                      <c:pt idx="10">
                        <c:v>23</c:v>
                      </c:pt>
                      <c:pt idx="11">
                        <c:v>18</c:v>
                      </c:pt>
                      <c:pt idx="12">
                        <c:v>45</c:v>
                      </c:pt>
                      <c:pt idx="13">
                        <c:v>59</c:v>
                      </c:pt>
                      <c:pt idx="14">
                        <c:v>34</c:v>
                      </c:pt>
                      <c:pt idx="15">
                        <c:v>34</c:v>
                      </c:pt>
                      <c:pt idx="16">
                        <c:v>27</c:v>
                      </c:pt>
                      <c:pt idx="17">
                        <c:v>53</c:v>
                      </c:pt>
                      <c:pt idx="18">
                        <c:v>48</c:v>
                      </c:pt>
                      <c:pt idx="19">
                        <c:v>48</c:v>
                      </c:pt>
                      <c:pt idx="20">
                        <c:v>30</c:v>
                      </c:pt>
                      <c:pt idx="21">
                        <c:v>90</c:v>
                      </c:pt>
                      <c:pt idx="22">
                        <c:v>83</c:v>
                      </c:pt>
                      <c:pt idx="23">
                        <c:v>35</c:v>
                      </c:pt>
                      <c:pt idx="24">
                        <c:v>71</c:v>
                      </c:pt>
                      <c:pt idx="25">
                        <c:v>84</c:v>
                      </c:pt>
                      <c:pt idx="26">
                        <c:v>38</c:v>
                      </c:pt>
                      <c:pt idx="27">
                        <c:v>135</c:v>
                      </c:pt>
                      <c:pt idx="28">
                        <c:v>60</c:v>
                      </c:pt>
                      <c:pt idx="29">
                        <c:v>50</c:v>
                      </c:pt>
                      <c:pt idx="30">
                        <c:v>51</c:v>
                      </c:pt>
                      <c:pt idx="31">
                        <c:v>42</c:v>
                      </c:pt>
                      <c:pt idx="32">
                        <c:v>51</c:v>
                      </c:pt>
                      <c:pt idx="33">
                        <c:v>46</c:v>
                      </c:pt>
                      <c:pt idx="34">
                        <c:v>82</c:v>
                      </c:pt>
                      <c:pt idx="35">
                        <c:v>55</c:v>
                      </c:pt>
                      <c:pt idx="36">
                        <c:v>29</c:v>
                      </c:pt>
                      <c:pt idx="37">
                        <c:v>34</c:v>
                      </c:pt>
                      <c:pt idx="38">
                        <c:v>31</c:v>
                      </c:pt>
                      <c:pt idx="39">
                        <c:v>50</c:v>
                      </c:pt>
                      <c:pt idx="40">
                        <c:v>45</c:v>
                      </c:pt>
                      <c:pt idx="41">
                        <c:v>42</c:v>
                      </c:pt>
                      <c:pt idx="42">
                        <c:v>35</c:v>
                      </c:pt>
                      <c:pt idx="43">
                        <c:v>34</c:v>
                      </c:pt>
                      <c:pt idx="44">
                        <c:v>3</c:v>
                      </c:pt>
                      <c:pt idx="45">
                        <c:v>30</c:v>
                      </c:pt>
                      <c:pt idx="46">
                        <c:v>36</c:v>
                      </c:pt>
                      <c:pt idx="47">
                        <c:v>41</c:v>
                      </c:pt>
                      <c:pt idx="48">
                        <c:v>32</c:v>
                      </c:pt>
                      <c:pt idx="49">
                        <c:v>26</c:v>
                      </c:pt>
                      <c:pt idx="50">
                        <c:v>0</c:v>
                      </c:pt>
                      <c:pt idx="51">
                        <c:v>31</c:v>
                      </c:pt>
                      <c:pt idx="52">
                        <c:v>5</c:v>
                      </c:pt>
                      <c:pt idx="53">
                        <c:v>34</c:v>
                      </c:pt>
                      <c:pt idx="54">
                        <c:v>9</c:v>
                      </c:pt>
                      <c:pt idx="55">
                        <c:v>18</c:v>
                      </c:pt>
                      <c:pt idx="56">
                        <c:v>13</c:v>
                      </c:pt>
                      <c:pt idx="57">
                        <c:v>4</c:v>
                      </c:pt>
                      <c:pt idx="58">
                        <c:v>22</c:v>
                      </c:pt>
                      <c:pt idx="59">
                        <c:v>17</c:v>
                      </c:pt>
                      <c:pt idx="60">
                        <c:v>16</c:v>
                      </c:pt>
                      <c:pt idx="61">
                        <c:v>11</c:v>
                      </c:pt>
                      <c:pt idx="62">
                        <c:v>24</c:v>
                      </c:pt>
                      <c:pt idx="63">
                        <c:v>7</c:v>
                      </c:pt>
                      <c:pt idx="64">
                        <c:v>22</c:v>
                      </c:pt>
                      <c:pt idx="65">
                        <c:v>6</c:v>
                      </c:pt>
                      <c:pt idx="66">
                        <c:v>9</c:v>
                      </c:pt>
                      <c:pt idx="67">
                        <c:v>26</c:v>
                      </c:pt>
                      <c:pt idx="68">
                        <c:v>13</c:v>
                      </c:pt>
                      <c:pt idx="69">
                        <c:v>5</c:v>
                      </c:pt>
                      <c:pt idx="70">
                        <c:v>10</c:v>
                      </c:pt>
                      <c:pt idx="71">
                        <c:v>14</c:v>
                      </c:pt>
                      <c:pt idx="72">
                        <c:v>5</c:v>
                      </c:pt>
                      <c:pt idx="73">
                        <c:v>11</c:v>
                      </c:pt>
                      <c:pt idx="74">
                        <c:v>6</c:v>
                      </c:pt>
                      <c:pt idx="75">
                        <c:v>3</c:v>
                      </c:pt>
                      <c:pt idx="76">
                        <c:v>6</c:v>
                      </c:pt>
                      <c:pt idx="77">
                        <c:v>1</c:v>
                      </c:pt>
                      <c:pt idx="78">
                        <c:v>3</c:v>
                      </c:pt>
                      <c:pt idx="79">
                        <c:v>2</c:v>
                      </c:pt>
                      <c:pt idx="80">
                        <c:v>6</c:v>
                      </c:pt>
                      <c:pt idx="81">
                        <c:v>11</c:v>
                      </c:pt>
                      <c:pt idx="82">
                        <c:v>21</c:v>
                      </c:pt>
                      <c:pt idx="83">
                        <c:v>18</c:v>
                      </c:pt>
                      <c:pt idx="84">
                        <c:v>20</c:v>
                      </c:pt>
                      <c:pt idx="85">
                        <c:v>11</c:v>
                      </c:pt>
                      <c:pt idx="86">
                        <c:v>14</c:v>
                      </c:pt>
                      <c:pt idx="87">
                        <c:v>14</c:v>
                      </c:pt>
                      <c:pt idx="88">
                        <c:v>12</c:v>
                      </c:pt>
                      <c:pt idx="89">
                        <c:v>27</c:v>
                      </c:pt>
                      <c:pt idx="90">
                        <c:v>18</c:v>
                      </c:pt>
                      <c:pt idx="91">
                        <c:v>9</c:v>
                      </c:pt>
                      <c:pt idx="92">
                        <c:v>9</c:v>
                      </c:pt>
                      <c:pt idx="93">
                        <c:v>17</c:v>
                      </c:pt>
                      <c:pt idx="94">
                        <c:v>9</c:v>
                      </c:pt>
                      <c:pt idx="95">
                        <c:v>8</c:v>
                      </c:pt>
                      <c:pt idx="96">
                        <c:v>8</c:v>
                      </c:pt>
                      <c:pt idx="97">
                        <c:v>12</c:v>
                      </c:pt>
                      <c:pt idx="98">
                        <c:v>6</c:v>
                      </c:pt>
                      <c:pt idx="99">
                        <c:v>1</c:v>
                      </c:pt>
                      <c:pt idx="100">
                        <c:v>3</c:v>
                      </c:pt>
                      <c:pt idx="101">
                        <c:v>7</c:v>
                      </c:pt>
                      <c:pt idx="102">
                        <c:v>7</c:v>
                      </c:pt>
                      <c:pt idx="103">
                        <c:v>8</c:v>
                      </c:pt>
                      <c:pt idx="104">
                        <c:v>6</c:v>
                      </c:pt>
                      <c:pt idx="105">
                        <c:v>13</c:v>
                      </c:pt>
                      <c:pt idx="106">
                        <c:v>8</c:v>
                      </c:pt>
                      <c:pt idx="107">
                        <c:v>5</c:v>
                      </c:pt>
                      <c:pt idx="108">
                        <c:v>8</c:v>
                      </c:pt>
                      <c:pt idx="109">
                        <c:v>8</c:v>
                      </c:pt>
                      <c:pt idx="110">
                        <c:v>4</c:v>
                      </c:pt>
                      <c:pt idx="111">
                        <c:v>7</c:v>
                      </c:pt>
                      <c:pt idx="112">
                        <c:v>7</c:v>
                      </c:pt>
                      <c:pt idx="113">
                        <c:v>12</c:v>
                      </c:pt>
                      <c:pt idx="114">
                        <c:v>0</c:v>
                      </c:pt>
                      <c:pt idx="115">
                        <c:v>4</c:v>
                      </c:pt>
                      <c:pt idx="116">
                        <c:v>10</c:v>
                      </c:pt>
                      <c:pt idx="117">
                        <c:v>7</c:v>
                      </c:pt>
                      <c:pt idx="118">
                        <c:v>14</c:v>
                      </c:pt>
                      <c:pt idx="119">
                        <c:v>30</c:v>
                      </c:pt>
                      <c:pt idx="120">
                        <c:v>7</c:v>
                      </c:pt>
                      <c:pt idx="121">
                        <c:v>31</c:v>
                      </c:pt>
                      <c:pt idx="122">
                        <c:v>20</c:v>
                      </c:pt>
                      <c:pt idx="123">
                        <c:v>15</c:v>
                      </c:pt>
                      <c:pt idx="124">
                        <c:v>15</c:v>
                      </c:pt>
                      <c:pt idx="125">
                        <c:v>10</c:v>
                      </c:pt>
                      <c:pt idx="126">
                        <c:v>22</c:v>
                      </c:pt>
                      <c:pt idx="127">
                        <c:v>33</c:v>
                      </c:pt>
                      <c:pt idx="128">
                        <c:v>23</c:v>
                      </c:pt>
                      <c:pt idx="129">
                        <c:v>28</c:v>
                      </c:pt>
                      <c:pt idx="130">
                        <c:v>35</c:v>
                      </c:pt>
                      <c:pt idx="131">
                        <c:v>49</c:v>
                      </c:pt>
                      <c:pt idx="132">
                        <c:v>23</c:v>
                      </c:pt>
                      <c:pt idx="133">
                        <c:v>49</c:v>
                      </c:pt>
                      <c:pt idx="134">
                        <c:v>39</c:v>
                      </c:pt>
                      <c:pt idx="135">
                        <c:v>48</c:v>
                      </c:pt>
                      <c:pt idx="136">
                        <c:v>43</c:v>
                      </c:pt>
                      <c:pt idx="137">
                        <c:v>76</c:v>
                      </c:pt>
                      <c:pt idx="138">
                        <c:v>64</c:v>
                      </c:pt>
                      <c:pt idx="139">
                        <c:v>95</c:v>
                      </c:pt>
                      <c:pt idx="140">
                        <c:v>77</c:v>
                      </c:pt>
                      <c:pt idx="141">
                        <c:v>93</c:v>
                      </c:pt>
                      <c:pt idx="142">
                        <c:v>93</c:v>
                      </c:pt>
                      <c:pt idx="143">
                        <c:v>89</c:v>
                      </c:pt>
                    </c:numCache>
                  </c:numRef>
                </c:val>
                <c:extLst>
                  <c:ext xmlns:c16="http://schemas.microsoft.com/office/drawing/2014/chart" uri="{C3380CC4-5D6E-409C-BE32-E72D297353CC}">
                    <c16:uniqueId val="{00000002-A6B2-4E8B-9BCD-96F74607E6AB}"/>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'Steden RIVM'!$R$3</c15:sqref>
                        </c15:formulaRef>
                      </c:ext>
                    </c:extLst>
                    <c:strCache>
                      <c:ptCount val="1"/>
                    </c:strCache>
                  </c:strRef>
                </c:tx>
                <c:spPr>
                  <a:solidFill>
                    <a:schemeClr val="accent1">
                      <a:lumMod val="60000"/>
                      <a:lumOff val="40000"/>
                    </a:schemeClr>
                  </a:solidFill>
                  <a:ln>
                    <a:noFill/>
                  </a:ln>
                  <a:effectLst/>
                </c:spPr>
                <c:invertIfNegative val="0"/>
                <c:cat>
                  <c:numRef>
                    <c:extLst>
                      <c:ext xmlns:c15="http://schemas.microsoft.com/office/drawing/2012/chart" uri="{02D57815-91ED-43cb-92C2-25804820EDAC}">
                        <c15:fullRef>
                          <c15:sqref>'Steden RIVM'!$O$4:$O$195</c15:sqref>
                        </c15:fullRef>
                        <c15:formulaRef>
                          <c15:sqref>'Steden RIVM'!$O$5:$O$186</c15:sqref>
                        </c15:formulaRef>
                      </c:ext>
                    </c:extLst>
                    <c:numCache>
                      <c:formatCode>m/d/yyyy</c:formatCode>
                      <c:ptCount val="182"/>
                      <c:pt idx="0">
                        <c:v>43904</c:v>
                      </c:pt>
                      <c:pt idx="1">
                        <c:v>43905</c:v>
                      </c:pt>
                      <c:pt idx="2">
                        <c:v>43906</c:v>
                      </c:pt>
                      <c:pt idx="3">
                        <c:v>43907</c:v>
                      </c:pt>
                      <c:pt idx="4">
                        <c:v>43908</c:v>
                      </c:pt>
                      <c:pt idx="5">
                        <c:v>43909</c:v>
                      </c:pt>
                      <c:pt idx="6">
                        <c:v>43910</c:v>
                      </c:pt>
                      <c:pt idx="7">
                        <c:v>43911</c:v>
                      </c:pt>
                      <c:pt idx="8">
                        <c:v>43912</c:v>
                      </c:pt>
                      <c:pt idx="9">
                        <c:v>43913</c:v>
                      </c:pt>
                      <c:pt idx="10">
                        <c:v>43914</c:v>
                      </c:pt>
                      <c:pt idx="11">
                        <c:v>43915</c:v>
                      </c:pt>
                      <c:pt idx="12">
                        <c:v>43916</c:v>
                      </c:pt>
                      <c:pt idx="13">
                        <c:v>43917</c:v>
                      </c:pt>
                      <c:pt idx="14">
                        <c:v>43918</c:v>
                      </c:pt>
                      <c:pt idx="15">
                        <c:v>43919</c:v>
                      </c:pt>
                      <c:pt idx="16">
                        <c:v>43920</c:v>
                      </c:pt>
                      <c:pt idx="17">
                        <c:v>43921</c:v>
                      </c:pt>
                      <c:pt idx="18">
                        <c:v>43922</c:v>
                      </c:pt>
                      <c:pt idx="19">
                        <c:v>43923</c:v>
                      </c:pt>
                      <c:pt idx="20">
                        <c:v>43924</c:v>
                      </c:pt>
                      <c:pt idx="21">
                        <c:v>43925</c:v>
                      </c:pt>
                      <c:pt idx="22">
                        <c:v>43926</c:v>
                      </c:pt>
                      <c:pt idx="23">
                        <c:v>43927</c:v>
                      </c:pt>
                      <c:pt idx="24">
                        <c:v>43928</c:v>
                      </c:pt>
                      <c:pt idx="25">
                        <c:v>43929</c:v>
                      </c:pt>
                      <c:pt idx="26">
                        <c:v>43930</c:v>
                      </c:pt>
                      <c:pt idx="27">
                        <c:v>43931</c:v>
                      </c:pt>
                      <c:pt idx="28">
                        <c:v>43932</c:v>
                      </c:pt>
                      <c:pt idx="29">
                        <c:v>43933</c:v>
                      </c:pt>
                      <c:pt idx="30">
                        <c:v>43934</c:v>
                      </c:pt>
                      <c:pt idx="31">
                        <c:v>43935</c:v>
                      </c:pt>
                      <c:pt idx="32">
                        <c:v>43936</c:v>
                      </c:pt>
                      <c:pt idx="33">
                        <c:v>43937</c:v>
                      </c:pt>
                      <c:pt idx="34">
                        <c:v>43938</c:v>
                      </c:pt>
                      <c:pt idx="35">
                        <c:v>43939</c:v>
                      </c:pt>
                      <c:pt idx="36">
                        <c:v>43940</c:v>
                      </c:pt>
                      <c:pt idx="37">
                        <c:v>43941</c:v>
                      </c:pt>
                      <c:pt idx="38">
                        <c:v>43942</c:v>
                      </c:pt>
                      <c:pt idx="39">
                        <c:v>43943</c:v>
                      </c:pt>
                      <c:pt idx="40">
                        <c:v>43944</c:v>
                      </c:pt>
                      <c:pt idx="41">
                        <c:v>43945</c:v>
                      </c:pt>
                      <c:pt idx="42">
                        <c:v>43946</c:v>
                      </c:pt>
                      <c:pt idx="43">
                        <c:v>43947</c:v>
                      </c:pt>
                      <c:pt idx="44">
                        <c:v>43948</c:v>
                      </c:pt>
                      <c:pt idx="45">
                        <c:v>43949</c:v>
                      </c:pt>
                      <c:pt idx="46">
                        <c:v>43950</c:v>
                      </c:pt>
                      <c:pt idx="47">
                        <c:v>43951</c:v>
                      </c:pt>
                      <c:pt idx="48">
                        <c:v>43952</c:v>
                      </c:pt>
                      <c:pt idx="49">
                        <c:v>43953</c:v>
                      </c:pt>
                      <c:pt idx="50">
                        <c:v>43954</c:v>
                      </c:pt>
                      <c:pt idx="51">
                        <c:v>43955</c:v>
                      </c:pt>
                      <c:pt idx="52">
                        <c:v>43956</c:v>
                      </c:pt>
                      <c:pt idx="53">
                        <c:v>43957</c:v>
                      </c:pt>
                      <c:pt idx="54">
                        <c:v>43958</c:v>
                      </c:pt>
                      <c:pt idx="55">
                        <c:v>43959</c:v>
                      </c:pt>
                      <c:pt idx="56">
                        <c:v>43960</c:v>
                      </c:pt>
                      <c:pt idx="57">
                        <c:v>43961</c:v>
                      </c:pt>
                      <c:pt idx="58">
                        <c:v>43962</c:v>
                      </c:pt>
                      <c:pt idx="59">
                        <c:v>43963</c:v>
                      </c:pt>
                      <c:pt idx="60">
                        <c:v>43964</c:v>
                      </c:pt>
                      <c:pt idx="61">
                        <c:v>43965</c:v>
                      </c:pt>
                      <c:pt idx="62">
                        <c:v>43966</c:v>
                      </c:pt>
                      <c:pt idx="63">
                        <c:v>43967</c:v>
                      </c:pt>
                      <c:pt idx="64">
                        <c:v>43968</c:v>
                      </c:pt>
                      <c:pt idx="65">
                        <c:v>43969</c:v>
                      </c:pt>
                      <c:pt idx="66">
                        <c:v>43970</c:v>
                      </c:pt>
                      <c:pt idx="67">
                        <c:v>43971</c:v>
                      </c:pt>
                      <c:pt idx="68">
                        <c:v>43972</c:v>
                      </c:pt>
                      <c:pt idx="69">
                        <c:v>43973</c:v>
                      </c:pt>
                      <c:pt idx="70">
                        <c:v>43974</c:v>
                      </c:pt>
                      <c:pt idx="71">
                        <c:v>43975</c:v>
                      </c:pt>
                      <c:pt idx="72">
                        <c:v>43976</c:v>
                      </c:pt>
                      <c:pt idx="73">
                        <c:v>43977</c:v>
                      </c:pt>
                      <c:pt idx="74">
                        <c:v>43978</c:v>
                      </c:pt>
                      <c:pt idx="75">
                        <c:v>43979</c:v>
                      </c:pt>
                      <c:pt idx="76">
                        <c:v>43980</c:v>
                      </c:pt>
                      <c:pt idx="77">
                        <c:v>43981</c:v>
                      </c:pt>
                      <c:pt idx="78">
                        <c:v>43982</c:v>
                      </c:pt>
                      <c:pt idx="79">
                        <c:v>43983</c:v>
                      </c:pt>
                      <c:pt idx="80">
                        <c:v>43984</c:v>
                      </c:pt>
                      <c:pt idx="81">
                        <c:v>43985</c:v>
                      </c:pt>
                      <c:pt idx="82">
                        <c:v>43986</c:v>
                      </c:pt>
                      <c:pt idx="83">
                        <c:v>43987</c:v>
                      </c:pt>
                      <c:pt idx="84">
                        <c:v>43988</c:v>
                      </c:pt>
                      <c:pt idx="85">
                        <c:v>43989</c:v>
                      </c:pt>
                      <c:pt idx="86">
                        <c:v>43990</c:v>
                      </c:pt>
                      <c:pt idx="87">
                        <c:v>43991</c:v>
                      </c:pt>
                      <c:pt idx="88">
                        <c:v>43992</c:v>
                      </c:pt>
                      <c:pt idx="89">
                        <c:v>43993</c:v>
                      </c:pt>
                      <c:pt idx="90">
                        <c:v>43994</c:v>
                      </c:pt>
                      <c:pt idx="91">
                        <c:v>43995</c:v>
                      </c:pt>
                      <c:pt idx="92">
                        <c:v>43996</c:v>
                      </c:pt>
                      <c:pt idx="93">
                        <c:v>43997</c:v>
                      </c:pt>
                      <c:pt idx="94">
                        <c:v>43998</c:v>
                      </c:pt>
                      <c:pt idx="95">
                        <c:v>43999</c:v>
                      </c:pt>
                      <c:pt idx="96">
                        <c:v>44000</c:v>
                      </c:pt>
                      <c:pt idx="97">
                        <c:v>44001</c:v>
                      </c:pt>
                      <c:pt idx="98">
                        <c:v>44002</c:v>
                      </c:pt>
                      <c:pt idx="99">
                        <c:v>44003</c:v>
                      </c:pt>
                      <c:pt idx="100">
                        <c:v>44004</c:v>
                      </c:pt>
                      <c:pt idx="101">
                        <c:v>44005</c:v>
                      </c:pt>
                      <c:pt idx="102">
                        <c:v>44006</c:v>
                      </c:pt>
                      <c:pt idx="103">
                        <c:v>44007</c:v>
                      </c:pt>
                      <c:pt idx="104">
                        <c:v>44008</c:v>
                      </c:pt>
                      <c:pt idx="105">
                        <c:v>44009</c:v>
                      </c:pt>
                      <c:pt idx="106">
                        <c:v>44010</c:v>
                      </c:pt>
                      <c:pt idx="107">
                        <c:v>44011</c:v>
                      </c:pt>
                      <c:pt idx="108">
                        <c:v>44012</c:v>
                      </c:pt>
                      <c:pt idx="109">
                        <c:v>44013</c:v>
                      </c:pt>
                      <c:pt idx="110">
                        <c:v>44014</c:v>
                      </c:pt>
                      <c:pt idx="111">
                        <c:v>44015</c:v>
                      </c:pt>
                      <c:pt idx="112">
                        <c:v>44016</c:v>
                      </c:pt>
                      <c:pt idx="113">
                        <c:v>44017</c:v>
                      </c:pt>
                      <c:pt idx="114">
                        <c:v>44018</c:v>
                      </c:pt>
                      <c:pt idx="115">
                        <c:v>44019</c:v>
                      </c:pt>
                      <c:pt idx="116">
                        <c:v>44020</c:v>
                      </c:pt>
                      <c:pt idx="117">
                        <c:v>44021</c:v>
                      </c:pt>
                      <c:pt idx="118">
                        <c:v>44022</c:v>
                      </c:pt>
                      <c:pt idx="119">
                        <c:v>44023</c:v>
                      </c:pt>
                      <c:pt idx="120">
                        <c:v>44024</c:v>
                      </c:pt>
                      <c:pt idx="121">
                        <c:v>44025</c:v>
                      </c:pt>
                      <c:pt idx="122">
                        <c:v>44026</c:v>
                      </c:pt>
                      <c:pt idx="123">
                        <c:v>44027</c:v>
                      </c:pt>
                      <c:pt idx="124">
                        <c:v>44028</c:v>
                      </c:pt>
                      <c:pt idx="125">
                        <c:v>44029</c:v>
                      </c:pt>
                      <c:pt idx="126">
                        <c:v>44030</c:v>
                      </c:pt>
                      <c:pt idx="127">
                        <c:v>44031</c:v>
                      </c:pt>
                      <c:pt idx="128">
                        <c:v>44032</c:v>
                      </c:pt>
                      <c:pt idx="129">
                        <c:v>44033</c:v>
                      </c:pt>
                      <c:pt idx="130">
                        <c:v>44034</c:v>
                      </c:pt>
                      <c:pt idx="131">
                        <c:v>44035</c:v>
                      </c:pt>
                      <c:pt idx="132">
                        <c:v>44036</c:v>
                      </c:pt>
                      <c:pt idx="133">
                        <c:v>44037</c:v>
                      </c:pt>
                      <c:pt idx="134">
                        <c:v>44038</c:v>
                      </c:pt>
                      <c:pt idx="135">
                        <c:v>44039</c:v>
                      </c:pt>
                      <c:pt idx="136">
                        <c:v>44040</c:v>
                      </c:pt>
                      <c:pt idx="137">
                        <c:v>44041</c:v>
                      </c:pt>
                      <c:pt idx="138">
                        <c:v>44042</c:v>
                      </c:pt>
                      <c:pt idx="139">
                        <c:v>44043</c:v>
                      </c:pt>
                      <c:pt idx="140">
                        <c:v>44044</c:v>
                      </c:pt>
                      <c:pt idx="141">
                        <c:v>44045</c:v>
                      </c:pt>
                      <c:pt idx="142">
                        <c:v>44046</c:v>
                      </c:pt>
                      <c:pt idx="143">
                        <c:v>44047</c:v>
                      </c:pt>
                      <c:pt idx="144">
                        <c:v>44048</c:v>
                      </c:pt>
                      <c:pt idx="145">
                        <c:v>44049</c:v>
                      </c:pt>
                      <c:pt idx="146">
                        <c:v>44050</c:v>
                      </c:pt>
                      <c:pt idx="147">
                        <c:v>44051</c:v>
                      </c:pt>
                      <c:pt idx="148">
                        <c:v>44052</c:v>
                      </c:pt>
                      <c:pt idx="149">
                        <c:v>44053</c:v>
                      </c:pt>
                      <c:pt idx="150">
                        <c:v>44054</c:v>
                      </c:pt>
                      <c:pt idx="151">
                        <c:v>44055</c:v>
                      </c:pt>
                      <c:pt idx="152">
                        <c:v>44056</c:v>
                      </c:pt>
                      <c:pt idx="153">
                        <c:v>44057</c:v>
                      </c:pt>
                      <c:pt idx="154">
                        <c:v>44058</c:v>
                      </c:pt>
                      <c:pt idx="155">
                        <c:v>44059</c:v>
                      </c:pt>
                      <c:pt idx="156">
                        <c:v>44060</c:v>
                      </c:pt>
                      <c:pt idx="157">
                        <c:v>44061</c:v>
                      </c:pt>
                      <c:pt idx="158">
                        <c:v>44062</c:v>
                      </c:pt>
                      <c:pt idx="159">
                        <c:v>44063</c:v>
                      </c:pt>
                      <c:pt idx="160">
                        <c:v>44064</c:v>
                      </c:pt>
                      <c:pt idx="161">
                        <c:v>44065</c:v>
                      </c:pt>
                      <c:pt idx="162">
                        <c:v>44066</c:v>
                      </c:pt>
                      <c:pt idx="163">
                        <c:v>44067</c:v>
                      </c:pt>
                      <c:pt idx="164">
                        <c:v>44068</c:v>
                      </c:pt>
                      <c:pt idx="165">
                        <c:v>44069</c:v>
                      </c:pt>
                      <c:pt idx="166">
                        <c:v>44070</c:v>
                      </c:pt>
                      <c:pt idx="167">
                        <c:v>44071</c:v>
                      </c:pt>
                      <c:pt idx="168">
                        <c:v>44072</c:v>
                      </c:pt>
                      <c:pt idx="169">
                        <c:v>44073</c:v>
                      </c:pt>
                      <c:pt idx="170">
                        <c:v>44074</c:v>
                      </c:pt>
                      <c:pt idx="171">
                        <c:v>44075</c:v>
                      </c:pt>
                      <c:pt idx="172">
                        <c:v>44076</c:v>
                      </c:pt>
                      <c:pt idx="173">
                        <c:v>44077</c:v>
                      </c:pt>
                      <c:pt idx="174">
                        <c:v>44078</c:v>
                      </c:pt>
                      <c:pt idx="175">
                        <c:v>44079</c:v>
                      </c:pt>
                      <c:pt idx="176">
                        <c:v>44080</c:v>
                      </c:pt>
                      <c:pt idx="177">
                        <c:v>44081</c:v>
                      </c:pt>
                      <c:pt idx="178">
                        <c:v>44082</c:v>
                      </c:pt>
                      <c:pt idx="179">
                        <c:v>44083</c:v>
                      </c:pt>
                      <c:pt idx="180">
                        <c:v>44084</c:v>
                      </c:pt>
                      <c:pt idx="181">
                        <c:v>44085</c:v>
                      </c:pt>
                      <c:pt idx="182">
                        <c:v>44086</c:v>
                      </c:pt>
                      <c:pt idx="183">
                        <c:v>44087</c:v>
                      </c:pt>
                      <c:pt idx="184">
                        <c:v>44088</c:v>
                      </c:pt>
                      <c:pt idx="185">
                        <c:v>44089</c:v>
                      </c:pt>
                      <c:pt idx="186">
                        <c:v>44090</c:v>
                      </c:pt>
                      <c:pt idx="187">
                        <c:v>44091</c:v>
                      </c:pt>
                      <c:pt idx="188">
                        <c:v>44092</c:v>
                      </c:pt>
                      <c:pt idx="189">
                        <c:v>44093</c:v>
                      </c:pt>
                      <c:pt idx="190">
                        <c:v>44094</c:v>
                      </c:pt>
                    </c:numCache>
                  </c:numRef>
                </c:cat>
                <c:val>
                  <c:numRef>
                    <c:extLst>
                      <c:ext xmlns:c15="http://schemas.microsoft.com/office/drawing/2012/chart" uri="{02D57815-91ED-43cb-92C2-25804820EDAC}">
                        <c15:fullRef>
                          <c15:sqref>'Steden RIVM'!$R$5:$R$149</c15:sqref>
                        </c15:fullRef>
                        <c15:formulaRef>
                          <c15:sqref>'Steden RIVM'!$R$6:$R$149</c15:sqref>
                        </c15:formulaRef>
                      </c:ext>
                    </c:extLst>
                    <c:numCache>
                      <c:formatCode>General</c:formatCode>
                      <c:ptCount val="144"/>
                    </c:numCache>
                  </c:numRef>
                </c:val>
                <c:extLst xmlns:c15="http://schemas.microsoft.com/office/drawing/2012/chart">
                  <c:ext xmlns:c16="http://schemas.microsoft.com/office/drawing/2014/chart" uri="{C3380CC4-5D6E-409C-BE32-E72D297353CC}">
                    <c16:uniqueId val="{00000064-A6B2-4E8B-9BCD-96F74607E6AB}"/>
                  </c:ext>
                </c:extLst>
              </c15:ser>
            </c15:filteredBarSeries>
          </c:ext>
        </c:extLst>
      </c:barChart>
      <c:lineChart>
        <c:grouping val="standard"/>
        <c:varyColors val="0"/>
        <c:ser>
          <c:idx val="4"/>
          <c:order val="4"/>
          <c:tx>
            <c:strRef>
              <c:f>'Steden RIVM'!$Y$3</c:f>
              <c:strCache>
                <c:ptCount val="1"/>
                <c:pt idx="0">
                  <c:v>7 day MA - Utrecht</c:v>
                </c:pt>
              </c:strCache>
            </c:strRef>
          </c:tx>
          <c:spPr>
            <a:ln w="44450" cap="rnd">
              <a:solidFill>
                <a:srgbClr val="4472C4"/>
              </a:solidFill>
              <a:round/>
            </a:ln>
            <a:effectLst/>
          </c:spPr>
          <c:marker>
            <c:symbol val="none"/>
          </c:marker>
          <c:cat>
            <c:numRef>
              <c:extLst>
                <c:ext xmlns:c15="http://schemas.microsoft.com/office/drawing/2012/chart" uri="{02D57815-91ED-43cb-92C2-25804820EDAC}">
                  <c15:fullRef>
                    <c15:sqref>'Steden RIVM'!$O$4:$O$195</c15:sqref>
                  </c15:fullRef>
                </c:ext>
              </c:extLst>
              <c:f>'Steden RIVM'!$O$5:$O$186</c:f>
              <c:numCache>
                <c:formatCode>m/d/yyyy</c:formatCode>
                <c:ptCount val="182"/>
                <c:pt idx="0">
                  <c:v>43904</c:v>
                </c:pt>
                <c:pt idx="1">
                  <c:v>43905</c:v>
                </c:pt>
                <c:pt idx="2">
                  <c:v>43906</c:v>
                </c:pt>
                <c:pt idx="3">
                  <c:v>43907</c:v>
                </c:pt>
                <c:pt idx="4">
                  <c:v>43908</c:v>
                </c:pt>
                <c:pt idx="5">
                  <c:v>43909</c:v>
                </c:pt>
                <c:pt idx="6">
                  <c:v>43910</c:v>
                </c:pt>
                <c:pt idx="7">
                  <c:v>43911</c:v>
                </c:pt>
                <c:pt idx="8">
                  <c:v>43912</c:v>
                </c:pt>
                <c:pt idx="9">
                  <c:v>43913</c:v>
                </c:pt>
                <c:pt idx="10">
                  <c:v>43914</c:v>
                </c:pt>
                <c:pt idx="11">
                  <c:v>43915</c:v>
                </c:pt>
                <c:pt idx="12">
                  <c:v>43916</c:v>
                </c:pt>
                <c:pt idx="13">
                  <c:v>43917</c:v>
                </c:pt>
                <c:pt idx="14">
                  <c:v>43918</c:v>
                </c:pt>
                <c:pt idx="15">
                  <c:v>43919</c:v>
                </c:pt>
                <c:pt idx="16">
                  <c:v>43920</c:v>
                </c:pt>
                <c:pt idx="17">
                  <c:v>43921</c:v>
                </c:pt>
                <c:pt idx="18">
                  <c:v>43922</c:v>
                </c:pt>
                <c:pt idx="19">
                  <c:v>43923</c:v>
                </c:pt>
                <c:pt idx="20">
                  <c:v>43924</c:v>
                </c:pt>
                <c:pt idx="21">
                  <c:v>43925</c:v>
                </c:pt>
                <c:pt idx="22">
                  <c:v>43926</c:v>
                </c:pt>
                <c:pt idx="23">
                  <c:v>43927</c:v>
                </c:pt>
                <c:pt idx="24">
                  <c:v>43928</c:v>
                </c:pt>
                <c:pt idx="25">
                  <c:v>43929</c:v>
                </c:pt>
                <c:pt idx="26">
                  <c:v>43930</c:v>
                </c:pt>
                <c:pt idx="27">
                  <c:v>43931</c:v>
                </c:pt>
                <c:pt idx="28">
                  <c:v>43932</c:v>
                </c:pt>
                <c:pt idx="29">
                  <c:v>43933</c:v>
                </c:pt>
                <c:pt idx="30">
                  <c:v>43934</c:v>
                </c:pt>
                <c:pt idx="31">
                  <c:v>43935</c:v>
                </c:pt>
                <c:pt idx="32">
                  <c:v>43936</c:v>
                </c:pt>
                <c:pt idx="33">
                  <c:v>43937</c:v>
                </c:pt>
                <c:pt idx="34">
                  <c:v>43938</c:v>
                </c:pt>
                <c:pt idx="35">
                  <c:v>43939</c:v>
                </c:pt>
                <c:pt idx="36">
                  <c:v>43940</c:v>
                </c:pt>
                <c:pt idx="37">
                  <c:v>43941</c:v>
                </c:pt>
                <c:pt idx="38">
                  <c:v>43942</c:v>
                </c:pt>
                <c:pt idx="39">
                  <c:v>43943</c:v>
                </c:pt>
                <c:pt idx="40">
                  <c:v>43944</c:v>
                </c:pt>
                <c:pt idx="41">
                  <c:v>43945</c:v>
                </c:pt>
                <c:pt idx="42">
                  <c:v>43946</c:v>
                </c:pt>
                <c:pt idx="43">
                  <c:v>43947</c:v>
                </c:pt>
                <c:pt idx="44">
                  <c:v>43948</c:v>
                </c:pt>
                <c:pt idx="45">
                  <c:v>43949</c:v>
                </c:pt>
                <c:pt idx="46">
                  <c:v>43950</c:v>
                </c:pt>
                <c:pt idx="47">
                  <c:v>43951</c:v>
                </c:pt>
                <c:pt idx="48">
                  <c:v>43952</c:v>
                </c:pt>
                <c:pt idx="49">
                  <c:v>43953</c:v>
                </c:pt>
                <c:pt idx="50">
                  <c:v>43954</c:v>
                </c:pt>
                <c:pt idx="51">
                  <c:v>43955</c:v>
                </c:pt>
                <c:pt idx="52">
                  <c:v>43956</c:v>
                </c:pt>
                <c:pt idx="53">
                  <c:v>43957</c:v>
                </c:pt>
                <c:pt idx="54">
                  <c:v>43958</c:v>
                </c:pt>
                <c:pt idx="55">
                  <c:v>43959</c:v>
                </c:pt>
                <c:pt idx="56">
                  <c:v>43960</c:v>
                </c:pt>
                <c:pt idx="57">
                  <c:v>43961</c:v>
                </c:pt>
                <c:pt idx="58">
                  <c:v>43962</c:v>
                </c:pt>
                <c:pt idx="59">
                  <c:v>43963</c:v>
                </c:pt>
                <c:pt idx="60">
                  <c:v>43964</c:v>
                </c:pt>
                <c:pt idx="61">
                  <c:v>43965</c:v>
                </c:pt>
                <c:pt idx="62">
                  <c:v>43966</c:v>
                </c:pt>
                <c:pt idx="63">
                  <c:v>43967</c:v>
                </c:pt>
                <c:pt idx="64">
                  <c:v>43968</c:v>
                </c:pt>
                <c:pt idx="65">
                  <c:v>43969</c:v>
                </c:pt>
                <c:pt idx="66">
                  <c:v>43970</c:v>
                </c:pt>
                <c:pt idx="67">
                  <c:v>43971</c:v>
                </c:pt>
                <c:pt idx="68">
                  <c:v>43972</c:v>
                </c:pt>
                <c:pt idx="69">
                  <c:v>43973</c:v>
                </c:pt>
                <c:pt idx="70">
                  <c:v>43974</c:v>
                </c:pt>
                <c:pt idx="71">
                  <c:v>43975</c:v>
                </c:pt>
                <c:pt idx="72">
                  <c:v>43976</c:v>
                </c:pt>
                <c:pt idx="73">
                  <c:v>43977</c:v>
                </c:pt>
                <c:pt idx="74">
                  <c:v>43978</c:v>
                </c:pt>
                <c:pt idx="75">
                  <c:v>43979</c:v>
                </c:pt>
                <c:pt idx="76">
                  <c:v>43980</c:v>
                </c:pt>
                <c:pt idx="77">
                  <c:v>43981</c:v>
                </c:pt>
                <c:pt idx="78">
                  <c:v>43982</c:v>
                </c:pt>
                <c:pt idx="79">
                  <c:v>43983</c:v>
                </c:pt>
                <c:pt idx="80">
                  <c:v>43984</c:v>
                </c:pt>
                <c:pt idx="81">
                  <c:v>43985</c:v>
                </c:pt>
                <c:pt idx="82">
                  <c:v>43986</c:v>
                </c:pt>
                <c:pt idx="83">
                  <c:v>43987</c:v>
                </c:pt>
                <c:pt idx="84">
                  <c:v>43988</c:v>
                </c:pt>
                <c:pt idx="85">
                  <c:v>43989</c:v>
                </c:pt>
                <c:pt idx="86">
                  <c:v>43990</c:v>
                </c:pt>
                <c:pt idx="87">
                  <c:v>43991</c:v>
                </c:pt>
                <c:pt idx="88">
                  <c:v>43992</c:v>
                </c:pt>
                <c:pt idx="89">
                  <c:v>43993</c:v>
                </c:pt>
                <c:pt idx="90">
                  <c:v>43994</c:v>
                </c:pt>
                <c:pt idx="91">
                  <c:v>43995</c:v>
                </c:pt>
                <c:pt idx="92">
                  <c:v>43996</c:v>
                </c:pt>
                <c:pt idx="93">
                  <c:v>43997</c:v>
                </c:pt>
                <c:pt idx="94">
                  <c:v>43998</c:v>
                </c:pt>
                <c:pt idx="95">
                  <c:v>43999</c:v>
                </c:pt>
                <c:pt idx="96">
                  <c:v>44000</c:v>
                </c:pt>
                <c:pt idx="97">
                  <c:v>44001</c:v>
                </c:pt>
                <c:pt idx="98">
                  <c:v>44002</c:v>
                </c:pt>
                <c:pt idx="99">
                  <c:v>44003</c:v>
                </c:pt>
                <c:pt idx="100">
                  <c:v>44004</c:v>
                </c:pt>
                <c:pt idx="101">
                  <c:v>44005</c:v>
                </c:pt>
                <c:pt idx="102">
                  <c:v>44006</c:v>
                </c:pt>
                <c:pt idx="103">
                  <c:v>44007</c:v>
                </c:pt>
                <c:pt idx="104">
                  <c:v>44008</c:v>
                </c:pt>
                <c:pt idx="105">
                  <c:v>44009</c:v>
                </c:pt>
                <c:pt idx="106">
                  <c:v>44010</c:v>
                </c:pt>
                <c:pt idx="107">
                  <c:v>44011</c:v>
                </c:pt>
                <c:pt idx="108">
                  <c:v>44012</c:v>
                </c:pt>
                <c:pt idx="109">
                  <c:v>44013</c:v>
                </c:pt>
                <c:pt idx="110">
                  <c:v>44014</c:v>
                </c:pt>
                <c:pt idx="111">
                  <c:v>44015</c:v>
                </c:pt>
                <c:pt idx="112">
                  <c:v>44016</c:v>
                </c:pt>
                <c:pt idx="113">
                  <c:v>44017</c:v>
                </c:pt>
                <c:pt idx="114">
                  <c:v>44018</c:v>
                </c:pt>
                <c:pt idx="115">
                  <c:v>44019</c:v>
                </c:pt>
                <c:pt idx="116">
                  <c:v>44020</c:v>
                </c:pt>
                <c:pt idx="117">
                  <c:v>44021</c:v>
                </c:pt>
                <c:pt idx="118">
                  <c:v>44022</c:v>
                </c:pt>
                <c:pt idx="119">
                  <c:v>44023</c:v>
                </c:pt>
                <c:pt idx="120">
                  <c:v>44024</c:v>
                </c:pt>
                <c:pt idx="121">
                  <c:v>44025</c:v>
                </c:pt>
                <c:pt idx="122">
                  <c:v>44026</c:v>
                </c:pt>
                <c:pt idx="123">
                  <c:v>44027</c:v>
                </c:pt>
                <c:pt idx="124">
                  <c:v>44028</c:v>
                </c:pt>
                <c:pt idx="125">
                  <c:v>44029</c:v>
                </c:pt>
                <c:pt idx="126">
                  <c:v>44030</c:v>
                </c:pt>
                <c:pt idx="127">
                  <c:v>44031</c:v>
                </c:pt>
                <c:pt idx="128">
                  <c:v>44032</c:v>
                </c:pt>
                <c:pt idx="129">
                  <c:v>44033</c:v>
                </c:pt>
                <c:pt idx="130">
                  <c:v>44034</c:v>
                </c:pt>
                <c:pt idx="131">
                  <c:v>44035</c:v>
                </c:pt>
                <c:pt idx="132">
                  <c:v>44036</c:v>
                </c:pt>
                <c:pt idx="133">
                  <c:v>44037</c:v>
                </c:pt>
                <c:pt idx="134">
                  <c:v>44038</c:v>
                </c:pt>
                <c:pt idx="135">
                  <c:v>44039</c:v>
                </c:pt>
                <c:pt idx="136">
                  <c:v>44040</c:v>
                </c:pt>
                <c:pt idx="137">
                  <c:v>44041</c:v>
                </c:pt>
                <c:pt idx="138">
                  <c:v>44042</c:v>
                </c:pt>
                <c:pt idx="139">
                  <c:v>44043</c:v>
                </c:pt>
                <c:pt idx="140">
                  <c:v>44044</c:v>
                </c:pt>
                <c:pt idx="141">
                  <c:v>44045</c:v>
                </c:pt>
                <c:pt idx="142">
                  <c:v>44046</c:v>
                </c:pt>
                <c:pt idx="143">
                  <c:v>44047</c:v>
                </c:pt>
                <c:pt idx="144">
                  <c:v>44048</c:v>
                </c:pt>
                <c:pt idx="145">
                  <c:v>44049</c:v>
                </c:pt>
                <c:pt idx="146">
                  <c:v>44050</c:v>
                </c:pt>
                <c:pt idx="147">
                  <c:v>44051</c:v>
                </c:pt>
                <c:pt idx="148">
                  <c:v>44052</c:v>
                </c:pt>
                <c:pt idx="149">
                  <c:v>44053</c:v>
                </c:pt>
                <c:pt idx="150">
                  <c:v>44054</c:v>
                </c:pt>
                <c:pt idx="151">
                  <c:v>44055</c:v>
                </c:pt>
                <c:pt idx="152">
                  <c:v>44056</c:v>
                </c:pt>
                <c:pt idx="153">
                  <c:v>44057</c:v>
                </c:pt>
                <c:pt idx="154">
                  <c:v>44058</c:v>
                </c:pt>
                <c:pt idx="155">
                  <c:v>44059</c:v>
                </c:pt>
                <c:pt idx="156">
                  <c:v>44060</c:v>
                </c:pt>
                <c:pt idx="157">
                  <c:v>44061</c:v>
                </c:pt>
                <c:pt idx="158">
                  <c:v>44062</c:v>
                </c:pt>
                <c:pt idx="159">
                  <c:v>44063</c:v>
                </c:pt>
                <c:pt idx="160">
                  <c:v>44064</c:v>
                </c:pt>
                <c:pt idx="161">
                  <c:v>44065</c:v>
                </c:pt>
                <c:pt idx="162">
                  <c:v>44066</c:v>
                </c:pt>
                <c:pt idx="163">
                  <c:v>44067</c:v>
                </c:pt>
                <c:pt idx="164">
                  <c:v>44068</c:v>
                </c:pt>
                <c:pt idx="165">
                  <c:v>44069</c:v>
                </c:pt>
                <c:pt idx="166">
                  <c:v>44070</c:v>
                </c:pt>
                <c:pt idx="167">
                  <c:v>44071</c:v>
                </c:pt>
                <c:pt idx="168">
                  <c:v>44072</c:v>
                </c:pt>
                <c:pt idx="169">
                  <c:v>44073</c:v>
                </c:pt>
                <c:pt idx="170">
                  <c:v>44074</c:v>
                </c:pt>
                <c:pt idx="171">
                  <c:v>44075</c:v>
                </c:pt>
                <c:pt idx="172">
                  <c:v>44076</c:v>
                </c:pt>
                <c:pt idx="173">
                  <c:v>44077</c:v>
                </c:pt>
                <c:pt idx="174">
                  <c:v>44078</c:v>
                </c:pt>
                <c:pt idx="175">
                  <c:v>44079</c:v>
                </c:pt>
                <c:pt idx="176">
                  <c:v>44080</c:v>
                </c:pt>
                <c:pt idx="177">
                  <c:v>44081</c:v>
                </c:pt>
                <c:pt idx="178">
                  <c:v>44082</c:v>
                </c:pt>
                <c:pt idx="179">
                  <c:v>44083</c:v>
                </c:pt>
                <c:pt idx="180">
                  <c:v>44084</c:v>
                </c:pt>
                <c:pt idx="181">
                  <c:v>44085</c:v>
                </c:pt>
                <c:pt idx="182">
                  <c:v>44086</c:v>
                </c:pt>
                <c:pt idx="183">
                  <c:v>44087</c:v>
                </c:pt>
                <c:pt idx="184">
                  <c:v>44088</c:v>
                </c:pt>
                <c:pt idx="185">
                  <c:v>44089</c:v>
                </c:pt>
                <c:pt idx="186">
                  <c:v>44090</c:v>
                </c:pt>
                <c:pt idx="187">
                  <c:v>44091</c:v>
                </c:pt>
                <c:pt idx="188">
                  <c:v>44092</c:v>
                </c:pt>
                <c:pt idx="189">
                  <c:v>44093</c:v>
                </c:pt>
                <c:pt idx="190">
                  <c:v>44094</c:v>
                </c:pt>
              </c:numCache>
            </c:numRef>
          </c:cat>
          <c:val>
            <c:numRef>
              <c:extLst>
                <c:ext xmlns:c15="http://schemas.microsoft.com/office/drawing/2012/chart" uri="{02D57815-91ED-43cb-92C2-25804820EDAC}">
                  <c15:fullRef>
                    <c15:sqref>'Steden RIVM'!$Y$4:$Y$186</c15:sqref>
                  </c15:fullRef>
                </c:ext>
              </c:extLst>
              <c:f>'Steden RIVM'!$Y$5:$Y$186</c:f>
              <c:numCache>
                <c:formatCode>General</c:formatCode>
                <c:ptCount val="182"/>
                <c:pt idx="6">
                  <c:v>13.714285714285714</c:v>
                </c:pt>
                <c:pt idx="7">
                  <c:v>13.285714285714286</c:v>
                </c:pt>
                <c:pt idx="8">
                  <c:v>13.571428571428571</c:v>
                </c:pt>
                <c:pt idx="9">
                  <c:v>14.142857142857142</c:v>
                </c:pt>
                <c:pt idx="10">
                  <c:v>14.571428571428571</c:v>
                </c:pt>
                <c:pt idx="11">
                  <c:v>17.714285714285715</c:v>
                </c:pt>
                <c:pt idx="12">
                  <c:v>19.142857142857142</c:v>
                </c:pt>
                <c:pt idx="13">
                  <c:v>17.571428571428573</c:v>
                </c:pt>
                <c:pt idx="14">
                  <c:v>20.714285714285715</c:v>
                </c:pt>
                <c:pt idx="15">
                  <c:v>22.857142857142858</c:v>
                </c:pt>
                <c:pt idx="16">
                  <c:v>23.285714285714285</c:v>
                </c:pt>
                <c:pt idx="17">
                  <c:v>24.428571428571427</c:v>
                </c:pt>
                <c:pt idx="18">
                  <c:v>22.285714285714285</c:v>
                </c:pt>
                <c:pt idx="19">
                  <c:v>23</c:v>
                </c:pt>
                <c:pt idx="20">
                  <c:v>21.571428571428573</c:v>
                </c:pt>
                <c:pt idx="21">
                  <c:v>20.142857142857142</c:v>
                </c:pt>
                <c:pt idx="22">
                  <c:v>18.714285714285715</c:v>
                </c:pt>
                <c:pt idx="23">
                  <c:v>18.285714285714285</c:v>
                </c:pt>
                <c:pt idx="24">
                  <c:v>16.714285714285715</c:v>
                </c:pt>
                <c:pt idx="25">
                  <c:v>17.285714285714285</c:v>
                </c:pt>
                <c:pt idx="26">
                  <c:v>14.571428571428571</c:v>
                </c:pt>
                <c:pt idx="27">
                  <c:v>14.285714285714286</c:v>
                </c:pt>
                <c:pt idx="28">
                  <c:v>14.428571428571429</c:v>
                </c:pt>
                <c:pt idx="29">
                  <c:v>15.571428571428571</c:v>
                </c:pt>
                <c:pt idx="30">
                  <c:v>17.142857142857142</c:v>
                </c:pt>
                <c:pt idx="31">
                  <c:v>18.142857142857142</c:v>
                </c:pt>
                <c:pt idx="32">
                  <c:v>17.285714285714285</c:v>
                </c:pt>
                <c:pt idx="33">
                  <c:v>17.857142857142858</c:v>
                </c:pt>
                <c:pt idx="34">
                  <c:v>18.285714285714285</c:v>
                </c:pt>
                <c:pt idx="35">
                  <c:v>18.428571428571427</c:v>
                </c:pt>
                <c:pt idx="36">
                  <c:v>17</c:v>
                </c:pt>
                <c:pt idx="37">
                  <c:v>14.428571428571429</c:v>
                </c:pt>
                <c:pt idx="38">
                  <c:v>14</c:v>
                </c:pt>
                <c:pt idx="39">
                  <c:v>13.142857142857142</c:v>
                </c:pt>
                <c:pt idx="40">
                  <c:v>13.428571428571429</c:v>
                </c:pt>
                <c:pt idx="41">
                  <c:v>13.571428571428571</c:v>
                </c:pt>
                <c:pt idx="42">
                  <c:v>13.285714285714286</c:v>
                </c:pt>
                <c:pt idx="43">
                  <c:v>15.285714285714286</c:v>
                </c:pt>
                <c:pt idx="44">
                  <c:v>15.285714285714286</c:v>
                </c:pt>
                <c:pt idx="45">
                  <c:v>14.571428571428571</c:v>
                </c:pt>
                <c:pt idx="46">
                  <c:v>15</c:v>
                </c:pt>
                <c:pt idx="47">
                  <c:v>14.714285714285714</c:v>
                </c:pt>
                <c:pt idx="48">
                  <c:v>13.714285714285714</c:v>
                </c:pt>
                <c:pt idx="49">
                  <c:v>13.857142857142858</c:v>
                </c:pt>
                <c:pt idx="50">
                  <c:v>11.857142857142858</c:v>
                </c:pt>
                <c:pt idx="51">
                  <c:v>11.428571428571429</c:v>
                </c:pt>
                <c:pt idx="52">
                  <c:v>11.571428571428571</c:v>
                </c:pt>
                <c:pt idx="53">
                  <c:v>10.142857142857142</c:v>
                </c:pt>
                <c:pt idx="54">
                  <c:v>14.142857142857142</c:v>
                </c:pt>
                <c:pt idx="55">
                  <c:v>13.285714285714286</c:v>
                </c:pt>
                <c:pt idx="56">
                  <c:v>11.857142857142858</c:v>
                </c:pt>
                <c:pt idx="57">
                  <c:v>11.857142857142858</c:v>
                </c:pt>
                <c:pt idx="58">
                  <c:v>11.571428571428571</c:v>
                </c:pt>
                <c:pt idx="59">
                  <c:v>10.857142857142858</c:v>
                </c:pt>
                <c:pt idx="60">
                  <c:v>11.714285714285714</c:v>
                </c:pt>
                <c:pt idx="61">
                  <c:v>7</c:v>
                </c:pt>
                <c:pt idx="62">
                  <c:v>6.5714285714285712</c:v>
                </c:pt>
                <c:pt idx="63">
                  <c:v>7.4285714285714288</c:v>
                </c:pt>
                <c:pt idx="64">
                  <c:v>6.4285714285714288</c:v>
                </c:pt>
                <c:pt idx="65">
                  <c:v>6.5714285714285712</c:v>
                </c:pt>
                <c:pt idx="66">
                  <c:v>5.5714285714285712</c:v>
                </c:pt>
                <c:pt idx="67">
                  <c:v>5.7142857142857144</c:v>
                </c:pt>
                <c:pt idx="68">
                  <c:v>5.8571428571428568</c:v>
                </c:pt>
                <c:pt idx="69">
                  <c:v>6.1428571428571432</c:v>
                </c:pt>
                <c:pt idx="70">
                  <c:v>6</c:v>
                </c:pt>
                <c:pt idx="71">
                  <c:v>5.7142857142857144</c:v>
                </c:pt>
                <c:pt idx="72">
                  <c:v>6.1428571428571432</c:v>
                </c:pt>
                <c:pt idx="73">
                  <c:v>6.8571428571428568</c:v>
                </c:pt>
                <c:pt idx="74">
                  <c:v>6.8571428571428568</c:v>
                </c:pt>
                <c:pt idx="75">
                  <c:v>7.1428571428571432</c:v>
                </c:pt>
                <c:pt idx="76">
                  <c:v>8.1428571428571423</c:v>
                </c:pt>
                <c:pt idx="77">
                  <c:v>7.5714285714285712</c:v>
                </c:pt>
                <c:pt idx="78">
                  <c:v>9.5714285714285712</c:v>
                </c:pt>
                <c:pt idx="79">
                  <c:v>9.7142857142857135</c:v>
                </c:pt>
                <c:pt idx="80">
                  <c:v>10.142857142857142</c:v>
                </c:pt>
                <c:pt idx="81">
                  <c:v>10</c:v>
                </c:pt>
                <c:pt idx="82">
                  <c:v>10.142857142857142</c:v>
                </c:pt>
                <c:pt idx="83">
                  <c:v>10.714285714285714</c:v>
                </c:pt>
                <c:pt idx="84">
                  <c:v>11.428571428571429</c:v>
                </c:pt>
                <c:pt idx="85">
                  <c:v>10.142857142857142</c:v>
                </c:pt>
                <c:pt idx="86">
                  <c:v>10.285714285714286</c:v>
                </c:pt>
                <c:pt idx="87">
                  <c:v>10.142857142857142</c:v>
                </c:pt>
                <c:pt idx="88">
                  <c:v>10.571428571428571</c:v>
                </c:pt>
                <c:pt idx="89">
                  <c:v>9.8571428571428577</c:v>
                </c:pt>
                <c:pt idx="90">
                  <c:v>8.8571428571428577</c:v>
                </c:pt>
                <c:pt idx="91">
                  <c:v>7.8571428571428568</c:v>
                </c:pt>
                <c:pt idx="92">
                  <c:v>7.8571428571428568</c:v>
                </c:pt>
                <c:pt idx="93">
                  <c:v>7.8571428571428568</c:v>
                </c:pt>
                <c:pt idx="94">
                  <c:v>8.2857142857142865</c:v>
                </c:pt>
                <c:pt idx="95">
                  <c:v>7.8571428571428568</c:v>
                </c:pt>
                <c:pt idx="96">
                  <c:v>7.2857142857142856</c:v>
                </c:pt>
                <c:pt idx="97">
                  <c:v>6.2857142857142856</c:v>
                </c:pt>
                <c:pt idx="98">
                  <c:v>6.5714285714285712</c:v>
                </c:pt>
                <c:pt idx="99">
                  <c:v>6.1428571428571432</c:v>
                </c:pt>
                <c:pt idx="100">
                  <c:v>5.7142857142857144</c:v>
                </c:pt>
                <c:pt idx="101">
                  <c:v>5.7142857142857144</c:v>
                </c:pt>
                <c:pt idx="102">
                  <c:v>5.2857142857142856</c:v>
                </c:pt>
                <c:pt idx="103">
                  <c:v>6.8571428571428568</c:v>
                </c:pt>
                <c:pt idx="104">
                  <c:v>6.8571428571428568</c:v>
                </c:pt>
                <c:pt idx="105">
                  <c:v>6.5714285714285712</c:v>
                </c:pt>
                <c:pt idx="106">
                  <c:v>6.1428571428571432</c:v>
                </c:pt>
                <c:pt idx="107">
                  <c:v>6.4285714285714288</c:v>
                </c:pt>
                <c:pt idx="108">
                  <c:v>5.5714285714285712</c:v>
                </c:pt>
                <c:pt idx="109">
                  <c:v>5.2857142857142856</c:v>
                </c:pt>
                <c:pt idx="110">
                  <c:v>3.1428571428571428</c:v>
                </c:pt>
                <c:pt idx="111">
                  <c:v>2.8571428571428572</c:v>
                </c:pt>
                <c:pt idx="112">
                  <c:v>3.8571428571428572</c:v>
                </c:pt>
                <c:pt idx="113">
                  <c:v>4.2857142857142856</c:v>
                </c:pt>
                <c:pt idx="114">
                  <c:v>3.4285714285714284</c:v>
                </c:pt>
                <c:pt idx="115">
                  <c:v>3.2857142857142856</c:v>
                </c:pt>
                <c:pt idx="116">
                  <c:v>3</c:v>
                </c:pt>
                <c:pt idx="117">
                  <c:v>4</c:v>
                </c:pt>
                <c:pt idx="118">
                  <c:v>4.1428571428571432</c:v>
                </c:pt>
                <c:pt idx="119">
                  <c:v>3.5714285714285716</c:v>
                </c:pt>
                <c:pt idx="120">
                  <c:v>3</c:v>
                </c:pt>
                <c:pt idx="121">
                  <c:v>3.8571428571428572</c:v>
                </c:pt>
                <c:pt idx="122">
                  <c:v>4</c:v>
                </c:pt>
                <c:pt idx="123">
                  <c:v>5.4285714285714288</c:v>
                </c:pt>
                <c:pt idx="124">
                  <c:v>5.1428571428571432</c:v>
                </c:pt>
                <c:pt idx="125">
                  <c:v>5.5714285714285712</c:v>
                </c:pt>
                <c:pt idx="126">
                  <c:v>5.8571428571428568</c:v>
                </c:pt>
                <c:pt idx="127">
                  <c:v>6.7142857142857144</c:v>
                </c:pt>
                <c:pt idx="128">
                  <c:v>7.4285714285714288</c:v>
                </c:pt>
                <c:pt idx="129">
                  <c:v>7.7142857142857144</c:v>
                </c:pt>
                <c:pt idx="130">
                  <c:v>7</c:v>
                </c:pt>
                <c:pt idx="131">
                  <c:v>7.1428571428571432</c:v>
                </c:pt>
                <c:pt idx="132">
                  <c:v>6.5714285714285712</c:v>
                </c:pt>
                <c:pt idx="133">
                  <c:v>6.1428571428571432</c:v>
                </c:pt>
                <c:pt idx="134">
                  <c:v>5.7142857142857144</c:v>
                </c:pt>
                <c:pt idx="135">
                  <c:v>4.5714285714285712</c:v>
                </c:pt>
                <c:pt idx="136">
                  <c:v>4</c:v>
                </c:pt>
                <c:pt idx="137">
                  <c:v>4.8571428571428568</c:v>
                </c:pt>
                <c:pt idx="138">
                  <c:v>6</c:v>
                </c:pt>
                <c:pt idx="139">
                  <c:v>9.4285714285714288</c:v>
                </c:pt>
                <c:pt idx="140">
                  <c:v>9.5714285714285712</c:v>
                </c:pt>
                <c:pt idx="141">
                  <c:v>10.857142857142858</c:v>
                </c:pt>
                <c:pt idx="142">
                  <c:v>12</c:v>
                </c:pt>
                <c:pt idx="143">
                  <c:v>14.142857142857142</c:v>
                </c:pt>
                <c:pt idx="144">
                  <c:v>14.285714285714286</c:v>
                </c:pt>
                <c:pt idx="145">
                  <c:v>16.142857142857142</c:v>
                </c:pt>
                <c:pt idx="146">
                  <c:v>17.285714285714285</c:v>
                </c:pt>
                <c:pt idx="147">
                  <c:v>18.857142857142858</c:v>
                </c:pt>
                <c:pt idx="148">
                  <c:v>19.714285714285715</c:v>
                </c:pt>
                <c:pt idx="149">
                  <c:v>20.285714285714285</c:v>
                </c:pt>
                <c:pt idx="150">
                  <c:v>20.285714285714285</c:v>
                </c:pt>
                <c:pt idx="151">
                  <c:v>21.428571428571427</c:v>
                </c:pt>
                <c:pt idx="152">
                  <c:v>20.142857142857142</c:v>
                </c:pt>
                <c:pt idx="153">
                  <c:v>17.857142857142858</c:v>
                </c:pt>
                <c:pt idx="154">
                  <c:v>18.142857142857142</c:v>
                </c:pt>
                <c:pt idx="155">
                  <c:v>17.142857142857142</c:v>
                </c:pt>
                <c:pt idx="156">
                  <c:v>16.714285714285715</c:v>
                </c:pt>
                <c:pt idx="157">
                  <c:v>15.714285714285714</c:v>
                </c:pt>
                <c:pt idx="158">
                  <c:v>15.142857142857142</c:v>
                </c:pt>
                <c:pt idx="159">
                  <c:v>14.571428571428571</c:v>
                </c:pt>
                <c:pt idx="160">
                  <c:v>14.571428571428571</c:v>
                </c:pt>
                <c:pt idx="161">
                  <c:v>15.428571428571429</c:v>
                </c:pt>
                <c:pt idx="162">
                  <c:v>15.857142857142858</c:v>
                </c:pt>
                <c:pt idx="163">
                  <c:v>16</c:v>
                </c:pt>
                <c:pt idx="164">
                  <c:v>16.428571428571427</c:v>
                </c:pt>
                <c:pt idx="165">
                  <c:v>15.571428571428571</c:v>
                </c:pt>
                <c:pt idx="166">
                  <c:v>17.571428571428573</c:v>
                </c:pt>
                <c:pt idx="167">
                  <c:v>16.857142857142858</c:v>
                </c:pt>
                <c:pt idx="168">
                  <c:v>16.285714285714285</c:v>
                </c:pt>
                <c:pt idx="169">
                  <c:v>17.714285714285715</c:v>
                </c:pt>
                <c:pt idx="170">
                  <c:v>18.285714285714285</c:v>
                </c:pt>
                <c:pt idx="171">
                  <c:v>18.857142857142858</c:v>
                </c:pt>
                <c:pt idx="172">
                  <c:v>21.142857142857142</c:v>
                </c:pt>
                <c:pt idx="173">
                  <c:v>19.571428571428573</c:v>
                </c:pt>
                <c:pt idx="174">
                  <c:v>22</c:v>
                </c:pt>
                <c:pt idx="175">
                  <c:v>23</c:v>
                </c:pt>
                <c:pt idx="176">
                  <c:v>23.285714285714285</c:v>
                </c:pt>
                <c:pt idx="177">
                  <c:v>25.142857142857142</c:v>
                </c:pt>
                <c:pt idx="178">
                  <c:v>28.428571428571427</c:v>
                </c:pt>
                <c:pt idx="179">
                  <c:v>31</c:v>
                </c:pt>
                <c:pt idx="180">
                  <c:v>30.857142857142858</c:v>
                </c:pt>
                <c:pt idx="181">
                  <c:v>31.428571428571427</c:v>
                </c:pt>
              </c:numCache>
            </c:numRef>
          </c:val>
          <c:smooth val="0"/>
          <c:extLst>
            <c:ext xmlns:c16="http://schemas.microsoft.com/office/drawing/2014/chart" uri="{C3380CC4-5D6E-409C-BE32-E72D297353CC}">
              <c16:uniqueId val="{00000001-A6B2-4E8B-9BCD-96F74607E6AB}"/>
            </c:ext>
          </c:extLst>
        </c:ser>
        <c:dLbls>
          <c:showLegendKey val="0"/>
          <c:showVal val="0"/>
          <c:showCatName val="0"/>
          <c:showSerName val="0"/>
          <c:showPercent val="0"/>
          <c:showBubbleSize val="0"/>
        </c:dLbls>
        <c:marker val="1"/>
        <c:smooth val="0"/>
        <c:axId val="596545392"/>
        <c:axId val="596544408"/>
        <c:extLst>
          <c:ext xmlns:c15="http://schemas.microsoft.com/office/drawing/2012/chart" uri="{02D57815-91ED-43cb-92C2-25804820EDAC}">
            <c15:filteredLineSeries>
              <c15:ser>
                <c:idx val="0"/>
                <c:order val="1"/>
                <c:tx>
                  <c:strRef>
                    <c:extLst>
                      <c:ext uri="{02D57815-91ED-43cb-92C2-25804820EDAC}">
                        <c15:formulaRef>
                          <c15:sqref>'Steden RIVM'!$Q$3</c15:sqref>
                        </c15:formulaRef>
                      </c:ext>
                    </c:extLst>
                    <c:strCache>
                      <c:ptCount val="1"/>
                      <c:pt idx="0">
                        <c:v>7 day MA - Rotterdam</c:v>
                      </c:pt>
                    </c:strCache>
                  </c:strRef>
                </c:tx>
                <c:spPr>
                  <a:ln w="41275" cap="rnd">
                    <a:solidFill>
                      <a:sysClr val="windowText" lastClr="000000">
                        <a:lumMod val="95000"/>
                        <a:lumOff val="5000"/>
                      </a:sysClr>
                    </a:solidFill>
                    <a:round/>
                  </a:ln>
                  <a:effectLst/>
                </c:spPr>
                <c:marker>
                  <c:symbol val="none"/>
                </c:marker>
                <c:dPt>
                  <c:idx val="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4-A6B2-4E8B-9BCD-96F74607E6AB}"/>
                    </c:ext>
                  </c:extLst>
                </c:dPt>
                <c:dPt>
                  <c:idx val="11"/>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6-A6B2-4E8B-9BCD-96F74607E6AB}"/>
                    </c:ext>
                  </c:extLst>
                </c:dPt>
                <c:dPt>
                  <c:idx val="1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8-A6B2-4E8B-9BCD-96F74607E6AB}"/>
                    </c:ext>
                  </c:extLst>
                </c:dPt>
                <c:dPt>
                  <c:idx val="18"/>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A-A6B2-4E8B-9BCD-96F74607E6AB}"/>
                    </c:ext>
                  </c:extLst>
                </c:dPt>
                <c:dPt>
                  <c:idx val="2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C-A6B2-4E8B-9BCD-96F74607E6AB}"/>
                    </c:ext>
                  </c:extLst>
                </c:dPt>
                <c:dPt>
                  <c:idx val="2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E-A6B2-4E8B-9BCD-96F74607E6AB}"/>
                    </c:ext>
                  </c:extLst>
                </c:dPt>
                <c:dPt>
                  <c:idx val="3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0-A6B2-4E8B-9BCD-96F74607E6AB}"/>
                    </c:ext>
                  </c:extLst>
                </c:dPt>
                <c:dPt>
                  <c:idx val="3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2-A6B2-4E8B-9BCD-96F74607E6AB}"/>
                    </c:ext>
                  </c:extLst>
                </c:dPt>
                <c:dPt>
                  <c:idx val="3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4-A6B2-4E8B-9BCD-96F74607E6AB}"/>
                    </c:ext>
                  </c:extLst>
                </c:dPt>
                <c:dPt>
                  <c:idx val="3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6-A6B2-4E8B-9BCD-96F74607E6AB}"/>
                    </c:ext>
                  </c:extLst>
                </c:dPt>
                <c:dPt>
                  <c:idx val="4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8-A6B2-4E8B-9BCD-96F74607E6AB}"/>
                    </c:ext>
                  </c:extLst>
                </c:dPt>
                <c:dPt>
                  <c:idx val="44"/>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A-A6B2-4E8B-9BCD-96F74607E6AB}"/>
                    </c:ext>
                  </c:extLst>
                </c:dPt>
                <c:dPt>
                  <c:idx val="4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C-A6B2-4E8B-9BCD-96F74607E6AB}"/>
                    </c:ext>
                  </c:extLst>
                </c:dPt>
                <c:dPt>
                  <c:idx val="51"/>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E-A6B2-4E8B-9BCD-96F74607E6AB}"/>
                    </c:ext>
                  </c:extLst>
                </c:dPt>
                <c:dPt>
                  <c:idx val="5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0-A6B2-4E8B-9BCD-96F74607E6AB}"/>
                    </c:ext>
                  </c:extLst>
                </c:dPt>
                <c:dPt>
                  <c:idx val="58"/>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2-A6B2-4E8B-9BCD-96F74607E6AB}"/>
                    </c:ext>
                  </c:extLst>
                </c:dPt>
                <c:dPt>
                  <c:idx val="6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4-A6B2-4E8B-9BCD-96F74607E6AB}"/>
                    </c:ext>
                  </c:extLst>
                </c:dPt>
                <c:dPt>
                  <c:idx val="6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6-A6B2-4E8B-9BCD-96F74607E6AB}"/>
                    </c:ext>
                  </c:extLst>
                </c:dPt>
                <c:dPt>
                  <c:idx val="6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8-A6B2-4E8B-9BCD-96F74607E6AB}"/>
                    </c:ext>
                  </c:extLst>
                </c:dPt>
                <c:dPt>
                  <c:idx val="7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A-A6B2-4E8B-9BCD-96F74607E6AB}"/>
                    </c:ext>
                  </c:extLst>
                </c:dPt>
                <c:dPt>
                  <c:idx val="74"/>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C-A6B2-4E8B-9BCD-96F74607E6AB}"/>
                    </c:ext>
                  </c:extLst>
                </c:dPt>
                <c:dPt>
                  <c:idx val="7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E-A6B2-4E8B-9BCD-96F74607E6AB}"/>
                    </c:ext>
                  </c:extLst>
                </c:dPt>
                <c:dPt>
                  <c:idx val="81"/>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0-A6B2-4E8B-9BCD-96F74607E6AB}"/>
                    </c:ext>
                  </c:extLst>
                </c:dPt>
                <c:dPt>
                  <c:idx val="8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2-A6B2-4E8B-9BCD-96F74607E6AB}"/>
                    </c:ext>
                  </c:extLst>
                </c:dPt>
                <c:dPt>
                  <c:idx val="8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4-A6B2-4E8B-9BCD-96F74607E6AB}"/>
                    </c:ext>
                  </c:extLst>
                </c:dPt>
                <c:dPt>
                  <c:idx val="8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6-A6B2-4E8B-9BCD-96F74607E6AB}"/>
                    </c:ext>
                  </c:extLst>
                </c:dPt>
                <c:dPt>
                  <c:idx val="9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8-A6B2-4E8B-9BCD-96F74607E6AB}"/>
                    </c:ext>
                  </c:extLst>
                </c:dPt>
                <c:dPt>
                  <c:idx val="9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A-A6B2-4E8B-9BCD-96F74607E6AB}"/>
                    </c:ext>
                  </c:extLst>
                </c:dPt>
                <c:dPt>
                  <c:idx val="10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C-A6B2-4E8B-9BCD-96F74607E6AB}"/>
                    </c:ext>
                  </c:extLst>
                </c:dPt>
                <c:dPt>
                  <c:idx val="10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E-A6B2-4E8B-9BCD-96F74607E6AB}"/>
                    </c:ext>
                  </c:extLst>
                </c:dPt>
                <c:dPt>
                  <c:idx val="10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0-A6B2-4E8B-9BCD-96F74607E6AB}"/>
                    </c:ext>
                  </c:extLst>
                </c:dPt>
                <c:dPt>
                  <c:idx val="10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2-A6B2-4E8B-9BCD-96F74607E6AB}"/>
                    </c:ext>
                  </c:extLst>
                </c:dPt>
                <c:dPt>
                  <c:idx val="114"/>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4-A6B2-4E8B-9BCD-96F74607E6AB}"/>
                    </c:ext>
                  </c:extLst>
                </c:dPt>
                <c:dPt>
                  <c:idx val="11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6-A6B2-4E8B-9BCD-96F74607E6AB}"/>
                    </c:ext>
                  </c:extLst>
                </c:dPt>
                <c:dPt>
                  <c:idx val="121"/>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8-A6B2-4E8B-9BCD-96F74607E6AB}"/>
                    </c:ext>
                  </c:extLst>
                </c:dPt>
                <c:dPt>
                  <c:idx val="12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A-A6B2-4E8B-9BCD-96F74607E6AB}"/>
                    </c:ext>
                  </c:extLst>
                </c:dPt>
                <c:dPt>
                  <c:idx val="128"/>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C-A6B2-4E8B-9BCD-96F74607E6AB}"/>
                    </c:ext>
                  </c:extLst>
                </c:dPt>
                <c:dPt>
                  <c:idx val="13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E-A6B2-4E8B-9BCD-96F74607E6AB}"/>
                    </c:ext>
                  </c:extLst>
                </c:dPt>
                <c:dPt>
                  <c:idx val="13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0-A6B2-4E8B-9BCD-96F74607E6AB}"/>
                    </c:ext>
                  </c:extLst>
                </c:dPt>
                <c:dPt>
                  <c:idx val="13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2-A6B2-4E8B-9BCD-96F74607E6AB}"/>
                    </c:ext>
                  </c:extLst>
                </c:dPt>
                <c:dPt>
                  <c:idx val="14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4-A6B2-4E8B-9BCD-96F74607E6AB}"/>
                    </c:ext>
                  </c:extLst>
                </c:dPt>
                <c:dPt>
                  <c:idx val="14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6-A6B2-4E8B-9BCD-96F74607E6AB}"/>
                    </c:ext>
                  </c:extLst>
                </c:dPt>
                <c:dPt>
                  <c:idx val="14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8-A6B2-4E8B-9BCD-96F74607E6AB}"/>
                    </c:ext>
                  </c:extLst>
                </c:dPt>
                <c:dPt>
                  <c:idx val="15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A-A6B2-4E8B-9BCD-96F74607E6AB}"/>
                    </c:ext>
                  </c:extLst>
                </c:dPt>
                <c:dPt>
                  <c:idx val="15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C-A6B2-4E8B-9BCD-96F74607E6AB}"/>
                    </c:ext>
                  </c:extLst>
                </c:dPt>
                <c:dPt>
                  <c:idx val="15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E-A6B2-4E8B-9BCD-96F74607E6AB}"/>
                    </c:ext>
                  </c:extLst>
                </c:dPt>
                <c:dPt>
                  <c:idx val="15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60-A6B2-4E8B-9BCD-96F74607E6AB}"/>
                    </c:ext>
                  </c:extLst>
                </c:dPt>
                <c:dPt>
                  <c:idx val="15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62-A6B2-4E8B-9BCD-96F74607E6AB}"/>
                    </c:ext>
                  </c:extLst>
                </c:dPt>
                <c:cat>
                  <c:numRef>
                    <c:extLst>
                      <c:ext uri="{02D57815-91ED-43cb-92C2-25804820EDAC}">
                        <c15:fullRef>
                          <c15:sqref>'Steden RIVM'!$O$4:$O$195</c15:sqref>
                        </c15:fullRef>
                        <c15:formulaRef>
                          <c15:sqref>'Steden RIVM'!$O$5:$O$186</c15:sqref>
                        </c15:formulaRef>
                      </c:ext>
                    </c:extLst>
                    <c:numCache>
                      <c:formatCode>m/d/yyyy</c:formatCode>
                      <c:ptCount val="182"/>
                      <c:pt idx="0">
                        <c:v>43904</c:v>
                      </c:pt>
                      <c:pt idx="1">
                        <c:v>43905</c:v>
                      </c:pt>
                      <c:pt idx="2">
                        <c:v>43906</c:v>
                      </c:pt>
                      <c:pt idx="3">
                        <c:v>43907</c:v>
                      </c:pt>
                      <c:pt idx="4">
                        <c:v>43908</c:v>
                      </c:pt>
                      <c:pt idx="5">
                        <c:v>43909</c:v>
                      </c:pt>
                      <c:pt idx="6">
                        <c:v>43910</c:v>
                      </c:pt>
                      <c:pt idx="7">
                        <c:v>43911</c:v>
                      </c:pt>
                      <c:pt idx="8">
                        <c:v>43912</c:v>
                      </c:pt>
                      <c:pt idx="9">
                        <c:v>43913</c:v>
                      </c:pt>
                      <c:pt idx="10">
                        <c:v>43914</c:v>
                      </c:pt>
                      <c:pt idx="11">
                        <c:v>43915</c:v>
                      </c:pt>
                      <c:pt idx="12">
                        <c:v>43916</c:v>
                      </c:pt>
                      <c:pt idx="13">
                        <c:v>43917</c:v>
                      </c:pt>
                      <c:pt idx="14">
                        <c:v>43918</c:v>
                      </c:pt>
                      <c:pt idx="15">
                        <c:v>43919</c:v>
                      </c:pt>
                      <c:pt idx="16">
                        <c:v>43920</c:v>
                      </c:pt>
                      <c:pt idx="17">
                        <c:v>43921</c:v>
                      </c:pt>
                      <c:pt idx="18">
                        <c:v>43922</c:v>
                      </c:pt>
                      <c:pt idx="19">
                        <c:v>43923</c:v>
                      </c:pt>
                      <c:pt idx="20">
                        <c:v>43924</c:v>
                      </c:pt>
                      <c:pt idx="21">
                        <c:v>43925</c:v>
                      </c:pt>
                      <c:pt idx="22">
                        <c:v>43926</c:v>
                      </c:pt>
                      <c:pt idx="23">
                        <c:v>43927</c:v>
                      </c:pt>
                      <c:pt idx="24">
                        <c:v>43928</c:v>
                      </c:pt>
                      <c:pt idx="25">
                        <c:v>43929</c:v>
                      </c:pt>
                      <c:pt idx="26">
                        <c:v>43930</c:v>
                      </c:pt>
                      <c:pt idx="27">
                        <c:v>43931</c:v>
                      </c:pt>
                      <c:pt idx="28">
                        <c:v>43932</c:v>
                      </c:pt>
                      <c:pt idx="29">
                        <c:v>43933</c:v>
                      </c:pt>
                      <c:pt idx="30">
                        <c:v>43934</c:v>
                      </c:pt>
                      <c:pt idx="31">
                        <c:v>43935</c:v>
                      </c:pt>
                      <c:pt idx="32">
                        <c:v>43936</c:v>
                      </c:pt>
                      <c:pt idx="33">
                        <c:v>43937</c:v>
                      </c:pt>
                      <c:pt idx="34">
                        <c:v>43938</c:v>
                      </c:pt>
                      <c:pt idx="35">
                        <c:v>43939</c:v>
                      </c:pt>
                      <c:pt idx="36">
                        <c:v>43940</c:v>
                      </c:pt>
                      <c:pt idx="37">
                        <c:v>43941</c:v>
                      </c:pt>
                      <c:pt idx="38">
                        <c:v>43942</c:v>
                      </c:pt>
                      <c:pt idx="39">
                        <c:v>43943</c:v>
                      </c:pt>
                      <c:pt idx="40">
                        <c:v>43944</c:v>
                      </c:pt>
                      <c:pt idx="41">
                        <c:v>43945</c:v>
                      </c:pt>
                      <c:pt idx="42">
                        <c:v>43946</c:v>
                      </c:pt>
                      <c:pt idx="43">
                        <c:v>43947</c:v>
                      </c:pt>
                      <c:pt idx="44">
                        <c:v>43948</c:v>
                      </c:pt>
                      <c:pt idx="45">
                        <c:v>43949</c:v>
                      </c:pt>
                      <c:pt idx="46">
                        <c:v>43950</c:v>
                      </c:pt>
                      <c:pt idx="47">
                        <c:v>43951</c:v>
                      </c:pt>
                      <c:pt idx="48">
                        <c:v>43952</c:v>
                      </c:pt>
                      <c:pt idx="49">
                        <c:v>43953</c:v>
                      </c:pt>
                      <c:pt idx="50">
                        <c:v>43954</c:v>
                      </c:pt>
                      <c:pt idx="51">
                        <c:v>43955</c:v>
                      </c:pt>
                      <c:pt idx="52">
                        <c:v>43956</c:v>
                      </c:pt>
                      <c:pt idx="53">
                        <c:v>43957</c:v>
                      </c:pt>
                      <c:pt idx="54">
                        <c:v>43958</c:v>
                      </c:pt>
                      <c:pt idx="55">
                        <c:v>43959</c:v>
                      </c:pt>
                      <c:pt idx="56">
                        <c:v>43960</c:v>
                      </c:pt>
                      <c:pt idx="57">
                        <c:v>43961</c:v>
                      </c:pt>
                      <c:pt idx="58">
                        <c:v>43962</c:v>
                      </c:pt>
                      <c:pt idx="59">
                        <c:v>43963</c:v>
                      </c:pt>
                      <c:pt idx="60">
                        <c:v>43964</c:v>
                      </c:pt>
                      <c:pt idx="61">
                        <c:v>43965</c:v>
                      </c:pt>
                      <c:pt idx="62">
                        <c:v>43966</c:v>
                      </c:pt>
                      <c:pt idx="63">
                        <c:v>43967</c:v>
                      </c:pt>
                      <c:pt idx="64">
                        <c:v>43968</c:v>
                      </c:pt>
                      <c:pt idx="65">
                        <c:v>43969</c:v>
                      </c:pt>
                      <c:pt idx="66">
                        <c:v>43970</c:v>
                      </c:pt>
                      <c:pt idx="67">
                        <c:v>43971</c:v>
                      </c:pt>
                      <c:pt idx="68">
                        <c:v>43972</c:v>
                      </c:pt>
                      <c:pt idx="69">
                        <c:v>43973</c:v>
                      </c:pt>
                      <c:pt idx="70">
                        <c:v>43974</c:v>
                      </c:pt>
                      <c:pt idx="71">
                        <c:v>43975</c:v>
                      </c:pt>
                      <c:pt idx="72">
                        <c:v>43976</c:v>
                      </c:pt>
                      <c:pt idx="73">
                        <c:v>43977</c:v>
                      </c:pt>
                      <c:pt idx="74">
                        <c:v>43978</c:v>
                      </c:pt>
                      <c:pt idx="75">
                        <c:v>43979</c:v>
                      </c:pt>
                      <c:pt idx="76">
                        <c:v>43980</c:v>
                      </c:pt>
                      <c:pt idx="77">
                        <c:v>43981</c:v>
                      </c:pt>
                      <c:pt idx="78">
                        <c:v>43982</c:v>
                      </c:pt>
                      <c:pt idx="79">
                        <c:v>43983</c:v>
                      </c:pt>
                      <c:pt idx="80">
                        <c:v>43984</c:v>
                      </c:pt>
                      <c:pt idx="81">
                        <c:v>43985</c:v>
                      </c:pt>
                      <c:pt idx="82">
                        <c:v>43986</c:v>
                      </c:pt>
                      <c:pt idx="83">
                        <c:v>43987</c:v>
                      </c:pt>
                      <c:pt idx="84">
                        <c:v>43988</c:v>
                      </c:pt>
                      <c:pt idx="85">
                        <c:v>43989</c:v>
                      </c:pt>
                      <c:pt idx="86">
                        <c:v>43990</c:v>
                      </c:pt>
                      <c:pt idx="87">
                        <c:v>43991</c:v>
                      </c:pt>
                      <c:pt idx="88">
                        <c:v>43992</c:v>
                      </c:pt>
                      <c:pt idx="89">
                        <c:v>43993</c:v>
                      </c:pt>
                      <c:pt idx="90">
                        <c:v>43994</c:v>
                      </c:pt>
                      <c:pt idx="91">
                        <c:v>43995</c:v>
                      </c:pt>
                      <c:pt idx="92">
                        <c:v>43996</c:v>
                      </c:pt>
                      <c:pt idx="93">
                        <c:v>43997</c:v>
                      </c:pt>
                      <c:pt idx="94">
                        <c:v>43998</c:v>
                      </c:pt>
                      <c:pt idx="95">
                        <c:v>43999</c:v>
                      </c:pt>
                      <c:pt idx="96">
                        <c:v>44000</c:v>
                      </c:pt>
                      <c:pt idx="97">
                        <c:v>44001</c:v>
                      </c:pt>
                      <c:pt idx="98">
                        <c:v>44002</c:v>
                      </c:pt>
                      <c:pt idx="99">
                        <c:v>44003</c:v>
                      </c:pt>
                      <c:pt idx="100">
                        <c:v>44004</c:v>
                      </c:pt>
                      <c:pt idx="101">
                        <c:v>44005</c:v>
                      </c:pt>
                      <c:pt idx="102">
                        <c:v>44006</c:v>
                      </c:pt>
                      <c:pt idx="103">
                        <c:v>44007</c:v>
                      </c:pt>
                      <c:pt idx="104">
                        <c:v>44008</c:v>
                      </c:pt>
                      <c:pt idx="105">
                        <c:v>44009</c:v>
                      </c:pt>
                      <c:pt idx="106">
                        <c:v>44010</c:v>
                      </c:pt>
                      <c:pt idx="107">
                        <c:v>44011</c:v>
                      </c:pt>
                      <c:pt idx="108">
                        <c:v>44012</c:v>
                      </c:pt>
                      <c:pt idx="109">
                        <c:v>44013</c:v>
                      </c:pt>
                      <c:pt idx="110">
                        <c:v>44014</c:v>
                      </c:pt>
                      <c:pt idx="111">
                        <c:v>44015</c:v>
                      </c:pt>
                      <c:pt idx="112">
                        <c:v>44016</c:v>
                      </c:pt>
                      <c:pt idx="113">
                        <c:v>44017</c:v>
                      </c:pt>
                      <c:pt idx="114">
                        <c:v>44018</c:v>
                      </c:pt>
                      <c:pt idx="115">
                        <c:v>44019</c:v>
                      </c:pt>
                      <c:pt idx="116">
                        <c:v>44020</c:v>
                      </c:pt>
                      <c:pt idx="117">
                        <c:v>44021</c:v>
                      </c:pt>
                      <c:pt idx="118">
                        <c:v>44022</c:v>
                      </c:pt>
                      <c:pt idx="119">
                        <c:v>44023</c:v>
                      </c:pt>
                      <c:pt idx="120">
                        <c:v>44024</c:v>
                      </c:pt>
                      <c:pt idx="121">
                        <c:v>44025</c:v>
                      </c:pt>
                      <c:pt idx="122">
                        <c:v>44026</c:v>
                      </c:pt>
                      <c:pt idx="123">
                        <c:v>44027</c:v>
                      </c:pt>
                      <c:pt idx="124">
                        <c:v>44028</c:v>
                      </c:pt>
                      <c:pt idx="125">
                        <c:v>44029</c:v>
                      </c:pt>
                      <c:pt idx="126">
                        <c:v>44030</c:v>
                      </c:pt>
                      <c:pt idx="127">
                        <c:v>44031</c:v>
                      </c:pt>
                      <c:pt idx="128">
                        <c:v>44032</c:v>
                      </c:pt>
                      <c:pt idx="129">
                        <c:v>44033</c:v>
                      </c:pt>
                      <c:pt idx="130">
                        <c:v>44034</c:v>
                      </c:pt>
                      <c:pt idx="131">
                        <c:v>44035</c:v>
                      </c:pt>
                      <c:pt idx="132">
                        <c:v>44036</c:v>
                      </c:pt>
                      <c:pt idx="133">
                        <c:v>44037</c:v>
                      </c:pt>
                      <c:pt idx="134">
                        <c:v>44038</c:v>
                      </c:pt>
                      <c:pt idx="135">
                        <c:v>44039</c:v>
                      </c:pt>
                      <c:pt idx="136">
                        <c:v>44040</c:v>
                      </c:pt>
                      <c:pt idx="137">
                        <c:v>44041</c:v>
                      </c:pt>
                      <c:pt idx="138">
                        <c:v>44042</c:v>
                      </c:pt>
                      <c:pt idx="139">
                        <c:v>44043</c:v>
                      </c:pt>
                      <c:pt idx="140">
                        <c:v>44044</c:v>
                      </c:pt>
                      <c:pt idx="141">
                        <c:v>44045</c:v>
                      </c:pt>
                      <c:pt idx="142">
                        <c:v>44046</c:v>
                      </c:pt>
                      <c:pt idx="143">
                        <c:v>44047</c:v>
                      </c:pt>
                      <c:pt idx="144">
                        <c:v>44048</c:v>
                      </c:pt>
                      <c:pt idx="145">
                        <c:v>44049</c:v>
                      </c:pt>
                      <c:pt idx="146">
                        <c:v>44050</c:v>
                      </c:pt>
                      <c:pt idx="147">
                        <c:v>44051</c:v>
                      </c:pt>
                      <c:pt idx="148">
                        <c:v>44052</c:v>
                      </c:pt>
                      <c:pt idx="149">
                        <c:v>44053</c:v>
                      </c:pt>
                      <c:pt idx="150">
                        <c:v>44054</c:v>
                      </c:pt>
                      <c:pt idx="151">
                        <c:v>44055</c:v>
                      </c:pt>
                      <c:pt idx="152">
                        <c:v>44056</c:v>
                      </c:pt>
                      <c:pt idx="153">
                        <c:v>44057</c:v>
                      </c:pt>
                      <c:pt idx="154">
                        <c:v>44058</c:v>
                      </c:pt>
                      <c:pt idx="155">
                        <c:v>44059</c:v>
                      </c:pt>
                      <c:pt idx="156">
                        <c:v>44060</c:v>
                      </c:pt>
                      <c:pt idx="157">
                        <c:v>44061</c:v>
                      </c:pt>
                      <c:pt idx="158">
                        <c:v>44062</c:v>
                      </c:pt>
                      <c:pt idx="159">
                        <c:v>44063</c:v>
                      </c:pt>
                      <c:pt idx="160">
                        <c:v>44064</c:v>
                      </c:pt>
                      <c:pt idx="161">
                        <c:v>44065</c:v>
                      </c:pt>
                      <c:pt idx="162">
                        <c:v>44066</c:v>
                      </c:pt>
                      <c:pt idx="163">
                        <c:v>44067</c:v>
                      </c:pt>
                      <c:pt idx="164">
                        <c:v>44068</c:v>
                      </c:pt>
                      <c:pt idx="165">
                        <c:v>44069</c:v>
                      </c:pt>
                      <c:pt idx="166">
                        <c:v>44070</c:v>
                      </c:pt>
                      <c:pt idx="167">
                        <c:v>44071</c:v>
                      </c:pt>
                      <c:pt idx="168">
                        <c:v>44072</c:v>
                      </c:pt>
                      <c:pt idx="169">
                        <c:v>44073</c:v>
                      </c:pt>
                      <c:pt idx="170">
                        <c:v>44074</c:v>
                      </c:pt>
                      <c:pt idx="171">
                        <c:v>44075</c:v>
                      </c:pt>
                      <c:pt idx="172">
                        <c:v>44076</c:v>
                      </c:pt>
                      <c:pt idx="173">
                        <c:v>44077</c:v>
                      </c:pt>
                      <c:pt idx="174">
                        <c:v>44078</c:v>
                      </c:pt>
                      <c:pt idx="175">
                        <c:v>44079</c:v>
                      </c:pt>
                      <c:pt idx="176">
                        <c:v>44080</c:v>
                      </c:pt>
                      <c:pt idx="177">
                        <c:v>44081</c:v>
                      </c:pt>
                      <c:pt idx="178">
                        <c:v>44082</c:v>
                      </c:pt>
                      <c:pt idx="179">
                        <c:v>44083</c:v>
                      </c:pt>
                      <c:pt idx="180">
                        <c:v>44084</c:v>
                      </c:pt>
                      <c:pt idx="181">
                        <c:v>44085</c:v>
                      </c:pt>
                      <c:pt idx="182">
                        <c:v>44086</c:v>
                      </c:pt>
                      <c:pt idx="183">
                        <c:v>44087</c:v>
                      </c:pt>
                      <c:pt idx="184">
                        <c:v>44088</c:v>
                      </c:pt>
                      <c:pt idx="185">
                        <c:v>44089</c:v>
                      </c:pt>
                      <c:pt idx="186">
                        <c:v>44090</c:v>
                      </c:pt>
                      <c:pt idx="187">
                        <c:v>44091</c:v>
                      </c:pt>
                      <c:pt idx="188">
                        <c:v>44092</c:v>
                      </c:pt>
                      <c:pt idx="189">
                        <c:v>44093</c:v>
                      </c:pt>
                      <c:pt idx="190">
                        <c:v>44094</c:v>
                      </c:pt>
                    </c:numCache>
                  </c:numRef>
                </c:cat>
                <c:val>
                  <c:numRef>
                    <c:extLst>
                      <c:ext uri="{02D57815-91ED-43cb-92C2-25804820EDAC}">
                        <c15:fullRef>
                          <c15:sqref>'Steden RIVM'!$Q$5:$Q$149</c15:sqref>
                        </c15:fullRef>
                        <c15:formulaRef>
                          <c15:sqref>'Steden RIVM'!$Q$6:$Q$149</c15:sqref>
                        </c15:formulaRef>
                      </c:ext>
                    </c:extLst>
                    <c:numCache>
                      <c:formatCode>General</c:formatCode>
                      <c:ptCount val="144"/>
                      <c:pt idx="5">
                        <c:v>13.428571428571429</c:v>
                      </c:pt>
                      <c:pt idx="6">
                        <c:v>13.857142857142858</c:v>
                      </c:pt>
                      <c:pt idx="7">
                        <c:v>16.428571428571427</c:v>
                      </c:pt>
                      <c:pt idx="8">
                        <c:v>17.142857142857142</c:v>
                      </c:pt>
                      <c:pt idx="9">
                        <c:v>17.714285714285715</c:v>
                      </c:pt>
                      <c:pt idx="10">
                        <c:v>18.571428571428573</c:v>
                      </c:pt>
                      <c:pt idx="11">
                        <c:v>17.857142857142858</c:v>
                      </c:pt>
                      <c:pt idx="12">
                        <c:v>19.571428571428573</c:v>
                      </c:pt>
                      <c:pt idx="13">
                        <c:v>27</c:v>
                      </c:pt>
                      <c:pt idx="14">
                        <c:v>29.142857142857142</c:v>
                      </c:pt>
                      <c:pt idx="15">
                        <c:v>32.571428571428569</c:v>
                      </c:pt>
                      <c:pt idx="16">
                        <c:v>34.285714285714285</c:v>
                      </c:pt>
                      <c:pt idx="17">
                        <c:v>38.571428571428569</c:v>
                      </c:pt>
                      <c:pt idx="18">
                        <c:v>42.857142857142854</c:v>
                      </c:pt>
                      <c:pt idx="19">
                        <c:v>43.285714285714285</c:v>
                      </c:pt>
                      <c:pt idx="20">
                        <c:v>39.142857142857146</c:v>
                      </c:pt>
                      <c:pt idx="21">
                        <c:v>47.142857142857146</c:v>
                      </c:pt>
                      <c:pt idx="22">
                        <c:v>54.142857142857146</c:v>
                      </c:pt>
                      <c:pt idx="23">
                        <c:v>55.285714285714285</c:v>
                      </c:pt>
                      <c:pt idx="24">
                        <c:v>57.857142857142854</c:v>
                      </c:pt>
                      <c:pt idx="25">
                        <c:v>63</c:v>
                      </c:pt>
                      <c:pt idx="26">
                        <c:v>61.571428571428569</c:v>
                      </c:pt>
                      <c:pt idx="27">
                        <c:v>76.571428571428569</c:v>
                      </c:pt>
                      <c:pt idx="28">
                        <c:v>72.285714285714292</c:v>
                      </c:pt>
                      <c:pt idx="29">
                        <c:v>67.571428571428569</c:v>
                      </c:pt>
                      <c:pt idx="30">
                        <c:v>69.857142857142861</c:v>
                      </c:pt>
                      <c:pt idx="31">
                        <c:v>65.714285714285708</c:v>
                      </c:pt>
                      <c:pt idx="32">
                        <c:v>61</c:v>
                      </c:pt>
                      <c:pt idx="33">
                        <c:v>62.142857142857146</c:v>
                      </c:pt>
                      <c:pt idx="34">
                        <c:v>54.571428571428569</c:v>
                      </c:pt>
                      <c:pt idx="35">
                        <c:v>53.857142857142854</c:v>
                      </c:pt>
                      <c:pt idx="36">
                        <c:v>50.857142857142854</c:v>
                      </c:pt>
                      <c:pt idx="37">
                        <c:v>48.428571428571431</c:v>
                      </c:pt>
                      <c:pt idx="38">
                        <c:v>46.857142857142854</c:v>
                      </c:pt>
                      <c:pt idx="39">
                        <c:v>46.714285714285715</c:v>
                      </c:pt>
                      <c:pt idx="40">
                        <c:v>46.571428571428569</c:v>
                      </c:pt>
                      <c:pt idx="41">
                        <c:v>40.857142857142854</c:v>
                      </c:pt>
                      <c:pt idx="42">
                        <c:v>38</c:v>
                      </c:pt>
                      <c:pt idx="43">
                        <c:v>38.714285714285715</c:v>
                      </c:pt>
                      <c:pt idx="44">
                        <c:v>34.285714285714285</c:v>
                      </c:pt>
                      <c:pt idx="45">
                        <c:v>34.142857142857146</c:v>
                      </c:pt>
                      <c:pt idx="46">
                        <c:v>32.142857142857146</c:v>
                      </c:pt>
                      <c:pt idx="47">
                        <c:v>31.571428571428573</c:v>
                      </c:pt>
                      <c:pt idx="48">
                        <c:v>30.142857142857142</c:v>
                      </c:pt>
                      <c:pt idx="49">
                        <c:v>28.857142857142858</c:v>
                      </c:pt>
                      <c:pt idx="50">
                        <c:v>24</c:v>
                      </c:pt>
                      <c:pt idx="51">
                        <c:v>28</c:v>
                      </c:pt>
                      <c:pt idx="52">
                        <c:v>24.428571428571427</c:v>
                      </c:pt>
                      <c:pt idx="53">
                        <c:v>24.142857142857142</c:v>
                      </c:pt>
                      <c:pt idx="54">
                        <c:v>19.571428571428573</c:v>
                      </c:pt>
                      <c:pt idx="55">
                        <c:v>17.571428571428573</c:v>
                      </c:pt>
                      <c:pt idx="56">
                        <c:v>15.714285714285714</c:v>
                      </c:pt>
                      <c:pt idx="57">
                        <c:v>16.285714285714285</c:v>
                      </c:pt>
                      <c:pt idx="58">
                        <c:v>15</c:v>
                      </c:pt>
                      <c:pt idx="59">
                        <c:v>16.714285714285715</c:v>
                      </c:pt>
                      <c:pt idx="60">
                        <c:v>14.142857142857142</c:v>
                      </c:pt>
                      <c:pt idx="61">
                        <c:v>14.428571428571429</c:v>
                      </c:pt>
                      <c:pt idx="62">
                        <c:v>15.285714285714286</c:v>
                      </c:pt>
                      <c:pt idx="63">
                        <c:v>14.428571428571429</c:v>
                      </c:pt>
                      <c:pt idx="64">
                        <c:v>17</c:v>
                      </c:pt>
                      <c:pt idx="65">
                        <c:v>14.714285714285714</c:v>
                      </c:pt>
                      <c:pt idx="66">
                        <c:v>13.571428571428571</c:v>
                      </c:pt>
                      <c:pt idx="67">
                        <c:v>15</c:v>
                      </c:pt>
                      <c:pt idx="68">
                        <c:v>15.285714285714286</c:v>
                      </c:pt>
                      <c:pt idx="69">
                        <c:v>12.571428571428571</c:v>
                      </c:pt>
                      <c:pt idx="70">
                        <c:v>13</c:v>
                      </c:pt>
                      <c:pt idx="71">
                        <c:v>11.857142857142858</c:v>
                      </c:pt>
                      <c:pt idx="72">
                        <c:v>11.714285714285714</c:v>
                      </c:pt>
                      <c:pt idx="73">
                        <c:v>12</c:v>
                      </c:pt>
                      <c:pt idx="74">
                        <c:v>9.1428571428571423</c:v>
                      </c:pt>
                      <c:pt idx="75">
                        <c:v>7.7142857142857144</c:v>
                      </c:pt>
                      <c:pt idx="76">
                        <c:v>7.8571428571428568</c:v>
                      </c:pt>
                      <c:pt idx="77">
                        <c:v>6.5714285714285712</c:v>
                      </c:pt>
                      <c:pt idx="78">
                        <c:v>5</c:v>
                      </c:pt>
                      <c:pt idx="79">
                        <c:v>4.5714285714285712</c:v>
                      </c:pt>
                      <c:pt idx="80">
                        <c:v>3.8571428571428572</c:v>
                      </c:pt>
                      <c:pt idx="81">
                        <c:v>4.5714285714285712</c:v>
                      </c:pt>
                      <c:pt idx="82">
                        <c:v>7.1428571428571432</c:v>
                      </c:pt>
                      <c:pt idx="83">
                        <c:v>8.8571428571428577</c:v>
                      </c:pt>
                      <c:pt idx="84">
                        <c:v>11.571428571428571</c:v>
                      </c:pt>
                      <c:pt idx="85">
                        <c:v>12.714285714285714</c:v>
                      </c:pt>
                      <c:pt idx="86">
                        <c:v>14.428571428571429</c:v>
                      </c:pt>
                      <c:pt idx="87">
                        <c:v>15.571428571428571</c:v>
                      </c:pt>
                      <c:pt idx="88">
                        <c:v>15.714285714285714</c:v>
                      </c:pt>
                      <c:pt idx="89">
                        <c:v>16.571428571428573</c:v>
                      </c:pt>
                      <c:pt idx="90">
                        <c:v>16.571428571428573</c:v>
                      </c:pt>
                      <c:pt idx="91">
                        <c:v>15</c:v>
                      </c:pt>
                      <c:pt idx="92">
                        <c:v>14.714285714285714</c:v>
                      </c:pt>
                      <c:pt idx="93">
                        <c:v>15.142857142857142</c:v>
                      </c:pt>
                      <c:pt idx="94">
                        <c:v>14.428571428571429</c:v>
                      </c:pt>
                      <c:pt idx="95">
                        <c:v>13.857142857142858</c:v>
                      </c:pt>
                      <c:pt idx="96">
                        <c:v>11.142857142857142</c:v>
                      </c:pt>
                      <c:pt idx="97">
                        <c:v>10.285714285714286</c:v>
                      </c:pt>
                      <c:pt idx="98">
                        <c:v>9.8571428571428577</c:v>
                      </c:pt>
                      <c:pt idx="99">
                        <c:v>8.7142857142857135</c:v>
                      </c:pt>
                      <c:pt idx="100">
                        <c:v>6.7142857142857144</c:v>
                      </c:pt>
                      <c:pt idx="101">
                        <c:v>6.4285714285714288</c:v>
                      </c:pt>
                      <c:pt idx="102">
                        <c:v>6.2857142857142856</c:v>
                      </c:pt>
                      <c:pt idx="103">
                        <c:v>6.2857142857142856</c:v>
                      </c:pt>
                      <c:pt idx="104">
                        <c:v>5.4285714285714288</c:v>
                      </c:pt>
                      <c:pt idx="105">
                        <c:v>6.4285714285714288</c:v>
                      </c:pt>
                      <c:pt idx="106">
                        <c:v>7.4285714285714288</c:v>
                      </c:pt>
                      <c:pt idx="107">
                        <c:v>7.7142857142857144</c:v>
                      </c:pt>
                      <c:pt idx="108">
                        <c:v>7.8571428571428568</c:v>
                      </c:pt>
                      <c:pt idx="109">
                        <c:v>8</c:v>
                      </c:pt>
                      <c:pt idx="110">
                        <c:v>7.4285714285714288</c:v>
                      </c:pt>
                      <c:pt idx="111">
                        <c:v>7.5714285714285712</c:v>
                      </c:pt>
                      <c:pt idx="112">
                        <c:v>6.7142857142857144</c:v>
                      </c:pt>
                      <c:pt idx="113">
                        <c:v>7.2857142857142856</c:v>
                      </c:pt>
                      <c:pt idx="114">
                        <c:v>6.5714285714285712</c:v>
                      </c:pt>
                      <c:pt idx="115">
                        <c:v>6</c:v>
                      </c:pt>
                      <c:pt idx="116">
                        <c:v>6.2857142857142856</c:v>
                      </c:pt>
                      <c:pt idx="117">
                        <c:v>6.7142857142857144</c:v>
                      </c:pt>
                      <c:pt idx="118">
                        <c:v>7.7142857142857144</c:v>
                      </c:pt>
                      <c:pt idx="119">
                        <c:v>11</c:v>
                      </c:pt>
                      <c:pt idx="120">
                        <c:v>10.285714285714286</c:v>
                      </c:pt>
                      <c:pt idx="121">
                        <c:v>14.714285714285714</c:v>
                      </c:pt>
                      <c:pt idx="122">
                        <c:v>17</c:v>
                      </c:pt>
                      <c:pt idx="123">
                        <c:v>17.714285714285715</c:v>
                      </c:pt>
                      <c:pt idx="124">
                        <c:v>18.857142857142858</c:v>
                      </c:pt>
                      <c:pt idx="125">
                        <c:v>18.285714285714285</c:v>
                      </c:pt>
                      <c:pt idx="126">
                        <c:v>17.142857142857142</c:v>
                      </c:pt>
                      <c:pt idx="127">
                        <c:v>20.857142857142858</c:v>
                      </c:pt>
                      <c:pt idx="128">
                        <c:v>19.714285714285715</c:v>
                      </c:pt>
                      <c:pt idx="129">
                        <c:v>20.857142857142858</c:v>
                      </c:pt>
                      <c:pt idx="130">
                        <c:v>23.714285714285715</c:v>
                      </c:pt>
                      <c:pt idx="131">
                        <c:v>28.571428571428573</c:v>
                      </c:pt>
                      <c:pt idx="132">
                        <c:v>30.428571428571427</c:v>
                      </c:pt>
                      <c:pt idx="133">
                        <c:v>34.285714285714285</c:v>
                      </c:pt>
                      <c:pt idx="134">
                        <c:v>35.142857142857146</c:v>
                      </c:pt>
                      <c:pt idx="135">
                        <c:v>38.714285714285715</c:v>
                      </c:pt>
                      <c:pt idx="136">
                        <c:v>40.857142857142854</c:v>
                      </c:pt>
                      <c:pt idx="137">
                        <c:v>46.714285714285715</c:v>
                      </c:pt>
                      <c:pt idx="138">
                        <c:v>48.857142857142854</c:v>
                      </c:pt>
                      <c:pt idx="139">
                        <c:v>59.142857142857146</c:v>
                      </c:pt>
                      <c:pt idx="140">
                        <c:v>63.142857142857146</c:v>
                      </c:pt>
                      <c:pt idx="141">
                        <c:v>70.857142857142861</c:v>
                      </c:pt>
                      <c:pt idx="142">
                        <c:v>77.285714285714292</c:v>
                      </c:pt>
                      <c:pt idx="143">
                        <c:v>83.857142857142861</c:v>
                      </c:pt>
                    </c:numCache>
                  </c:numRef>
                </c:val>
                <c:smooth val="0"/>
                <c:extLst>
                  <c:ext uri="{02D57815-91ED-43cb-92C2-25804820EDAC}">
                    <c15:categoryFilterExceptions>
                      <c15:categoryFilterException>
                        <c15:sqref>'Steden RIVM'!$Q$5</c15:sqref>
                        <c15:spPr xmlns:c15="http://schemas.microsoft.com/office/drawing/2012/chart">
                          <a:ln w="41275" cap="rnd">
                            <a:solidFill>
                              <a:sysClr val="windowText" lastClr="000000">
                                <a:lumMod val="95000"/>
                                <a:lumOff val="5000"/>
                              </a:sysClr>
                            </a:solidFill>
                            <a:round/>
                          </a:ln>
                          <a:effectLst/>
                        </c15:spPr>
                        <c15:bubble3D val="0"/>
                        <c15:marker>
                          <c:symbol val="none"/>
                        </c15:marker>
                      </c15:categoryFilterException>
                    </c15:categoryFilterExceptions>
                  </c:ext>
                  <c:ext xmlns:c16="http://schemas.microsoft.com/office/drawing/2014/chart" uri="{C3380CC4-5D6E-409C-BE32-E72D297353CC}">
                    <c16:uniqueId val="{00000063-A6B2-4E8B-9BCD-96F74607E6AB}"/>
                  </c:ext>
                </c:extLst>
              </c15:ser>
            </c15:filteredLineSeries>
          </c:ext>
        </c:extLst>
      </c:lineChart>
      <c:date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ajorTimeUnit val="days"/>
        <c:minorUnit val="14"/>
        <c:minorTimeUnit val="days"/>
      </c:dateAx>
      <c:valAx>
        <c:axId val="596544408"/>
        <c:scaling>
          <c:orientation val="minMax"/>
          <c:max val="200"/>
          <c:min val="0"/>
        </c:scaling>
        <c:delete val="0"/>
        <c:axPos val="l"/>
        <c:majorGridlines>
          <c:spPr>
            <a:ln w="9525" cap="flat" cmpd="sng" algn="ctr">
              <a:solidFill>
                <a:schemeClr val="tx1">
                  <a:lumMod val="15000"/>
                  <a:lumOff val="85000"/>
                </a:schemeClr>
              </a:solidFill>
              <a:prstDash val="lgDash"/>
              <a:round/>
            </a:ln>
            <a:effectLst/>
          </c:spPr>
        </c:majorGridlines>
        <c:minorGridlines>
          <c:spPr>
            <a:ln w="6350" cap="flat" cmpd="sng" algn="ctr">
              <a:solidFill>
                <a:schemeClr val="tx1">
                  <a:lumMod val="15000"/>
                  <a:lumOff val="85000"/>
                </a:schemeClr>
              </a:solidFill>
              <a:prstDash val="sysDot"/>
              <a:round/>
            </a:ln>
            <a:effectLst/>
          </c:spPr>
        </c:min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majorUnit val="50"/>
        <c:minorUnit val="25"/>
      </c:valAx>
      <c:spPr>
        <a:noFill/>
        <a:ln w="25400">
          <a:noFill/>
        </a:ln>
        <a:effectLst/>
      </c:spPr>
    </c:plotArea>
    <c:legend>
      <c:legendPos val="t"/>
      <c:layout>
        <c:manualLayout>
          <c:xMode val="edge"/>
          <c:yMode val="edge"/>
          <c:x val="9.6139444444444444E-2"/>
          <c:y val="0.13769805555555556"/>
          <c:w val="0.72370759418146369"/>
          <c:h val="3.3991807753730452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4"/>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10000"/>
                  </a:schemeClr>
                </a:solidFill>
                <a:latin typeface="+mn-lt"/>
                <a:ea typeface="+mn-ea"/>
                <a:cs typeface="+mn-cs"/>
              </a:defRPr>
            </a:pPr>
            <a:r>
              <a:rPr lang="en-US" sz="2000" b="1" i="0" baseline="0">
                <a:solidFill>
                  <a:schemeClr val="bg2">
                    <a:lumMod val="10000"/>
                  </a:schemeClr>
                </a:solidFill>
                <a:effectLst/>
              </a:rPr>
              <a:t>Outbreak COVID-19 Tilburg</a:t>
            </a:r>
            <a:endParaRPr lang="en-NL" sz="2000">
              <a:solidFill>
                <a:schemeClr val="bg2">
                  <a:lumMod val="10000"/>
                </a:schemeClr>
              </a:solidFill>
              <a:effectLst/>
            </a:endParaRPr>
          </a:p>
        </c:rich>
      </c:tx>
      <c:layout>
        <c:manualLayout>
          <c:xMode val="edge"/>
          <c:yMode val="edge"/>
          <c:x val="0.2947501388888889"/>
          <c:y val="4.2609166666666663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10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8983708333333336"/>
        </c:manualLayout>
      </c:layout>
      <c:barChart>
        <c:barDir val="col"/>
        <c:grouping val="clustered"/>
        <c:varyColors val="0"/>
        <c:ser>
          <c:idx val="3"/>
          <c:order val="3"/>
          <c:tx>
            <c:strRef>
              <c:f>'Steden RIVM'!$Z$3</c:f>
              <c:strCache>
                <c:ptCount val="1"/>
              </c:strCache>
            </c:strRef>
          </c:tx>
          <c:spPr>
            <a:solidFill>
              <a:srgbClr val="4472C4">
                <a:lumMod val="60000"/>
                <a:lumOff val="40000"/>
              </a:srgbClr>
            </a:solidFill>
            <a:ln>
              <a:noFill/>
            </a:ln>
            <a:effectLst/>
          </c:spPr>
          <c:invertIfNegative val="0"/>
          <c:cat>
            <c:numRef>
              <c:extLst>
                <c:ext xmlns:c15="http://schemas.microsoft.com/office/drawing/2012/chart" uri="{02D57815-91ED-43cb-92C2-25804820EDAC}">
                  <c15:fullRef>
                    <c15:sqref>'Steden RIVM'!$O$3:$O$157</c15:sqref>
                  </c15:fullRef>
                </c:ext>
              </c:extLst>
              <c:f>'Steden RIVM'!$O$4:$O$157</c:f>
              <c:numCache>
                <c:formatCode>m/d/yyyy</c:formatCode>
                <c:ptCount val="154"/>
                <c:pt idx="0">
                  <c:v>43903</c:v>
                </c:pt>
                <c:pt idx="1">
                  <c:v>43904</c:v>
                </c:pt>
                <c:pt idx="2">
                  <c:v>43905</c:v>
                </c:pt>
                <c:pt idx="3">
                  <c:v>43906</c:v>
                </c:pt>
                <c:pt idx="4">
                  <c:v>43907</c:v>
                </c:pt>
                <c:pt idx="5">
                  <c:v>43908</c:v>
                </c:pt>
                <c:pt idx="6">
                  <c:v>43909</c:v>
                </c:pt>
                <c:pt idx="7">
                  <c:v>43910</c:v>
                </c:pt>
                <c:pt idx="8">
                  <c:v>43911</c:v>
                </c:pt>
                <c:pt idx="9">
                  <c:v>43912</c:v>
                </c:pt>
                <c:pt idx="10">
                  <c:v>43913</c:v>
                </c:pt>
                <c:pt idx="11">
                  <c:v>43914</c:v>
                </c:pt>
                <c:pt idx="12">
                  <c:v>43915</c:v>
                </c:pt>
                <c:pt idx="13">
                  <c:v>43916</c:v>
                </c:pt>
                <c:pt idx="14">
                  <c:v>43917</c:v>
                </c:pt>
                <c:pt idx="15">
                  <c:v>43918</c:v>
                </c:pt>
                <c:pt idx="16">
                  <c:v>43919</c:v>
                </c:pt>
                <c:pt idx="17">
                  <c:v>43920</c:v>
                </c:pt>
                <c:pt idx="18">
                  <c:v>43921</c:v>
                </c:pt>
                <c:pt idx="19">
                  <c:v>43922</c:v>
                </c:pt>
                <c:pt idx="20">
                  <c:v>43923</c:v>
                </c:pt>
                <c:pt idx="21">
                  <c:v>43924</c:v>
                </c:pt>
                <c:pt idx="22">
                  <c:v>43925</c:v>
                </c:pt>
                <c:pt idx="23">
                  <c:v>43926</c:v>
                </c:pt>
                <c:pt idx="24">
                  <c:v>43927</c:v>
                </c:pt>
                <c:pt idx="25">
                  <c:v>43928</c:v>
                </c:pt>
                <c:pt idx="26">
                  <c:v>43929</c:v>
                </c:pt>
                <c:pt idx="27">
                  <c:v>43930</c:v>
                </c:pt>
                <c:pt idx="28">
                  <c:v>43931</c:v>
                </c:pt>
                <c:pt idx="29">
                  <c:v>43932</c:v>
                </c:pt>
                <c:pt idx="30">
                  <c:v>43933</c:v>
                </c:pt>
                <c:pt idx="31">
                  <c:v>43934</c:v>
                </c:pt>
                <c:pt idx="32">
                  <c:v>43935</c:v>
                </c:pt>
                <c:pt idx="33">
                  <c:v>43936</c:v>
                </c:pt>
                <c:pt idx="34">
                  <c:v>43937</c:v>
                </c:pt>
                <c:pt idx="35">
                  <c:v>43938</c:v>
                </c:pt>
                <c:pt idx="36">
                  <c:v>43939</c:v>
                </c:pt>
                <c:pt idx="37">
                  <c:v>43940</c:v>
                </c:pt>
                <c:pt idx="38">
                  <c:v>43941</c:v>
                </c:pt>
                <c:pt idx="39">
                  <c:v>43942</c:v>
                </c:pt>
                <c:pt idx="40">
                  <c:v>43943</c:v>
                </c:pt>
                <c:pt idx="41">
                  <c:v>43944</c:v>
                </c:pt>
                <c:pt idx="42">
                  <c:v>43945</c:v>
                </c:pt>
                <c:pt idx="43">
                  <c:v>43946</c:v>
                </c:pt>
                <c:pt idx="44">
                  <c:v>43947</c:v>
                </c:pt>
                <c:pt idx="45">
                  <c:v>43948</c:v>
                </c:pt>
                <c:pt idx="46">
                  <c:v>43949</c:v>
                </c:pt>
                <c:pt idx="47">
                  <c:v>43950</c:v>
                </c:pt>
                <c:pt idx="48">
                  <c:v>43951</c:v>
                </c:pt>
                <c:pt idx="49">
                  <c:v>43952</c:v>
                </c:pt>
                <c:pt idx="50">
                  <c:v>43953</c:v>
                </c:pt>
                <c:pt idx="51">
                  <c:v>43954</c:v>
                </c:pt>
                <c:pt idx="52">
                  <c:v>43955</c:v>
                </c:pt>
                <c:pt idx="53">
                  <c:v>43956</c:v>
                </c:pt>
                <c:pt idx="54">
                  <c:v>43957</c:v>
                </c:pt>
                <c:pt idx="55">
                  <c:v>43958</c:v>
                </c:pt>
                <c:pt idx="56">
                  <c:v>43959</c:v>
                </c:pt>
                <c:pt idx="57">
                  <c:v>43960</c:v>
                </c:pt>
                <c:pt idx="58">
                  <c:v>43961</c:v>
                </c:pt>
                <c:pt idx="59">
                  <c:v>43962</c:v>
                </c:pt>
                <c:pt idx="60">
                  <c:v>43963</c:v>
                </c:pt>
                <c:pt idx="61">
                  <c:v>43964</c:v>
                </c:pt>
                <c:pt idx="62">
                  <c:v>43965</c:v>
                </c:pt>
                <c:pt idx="63">
                  <c:v>43966</c:v>
                </c:pt>
                <c:pt idx="64">
                  <c:v>43967</c:v>
                </c:pt>
                <c:pt idx="65">
                  <c:v>43968</c:v>
                </c:pt>
                <c:pt idx="66">
                  <c:v>43969</c:v>
                </c:pt>
                <c:pt idx="67">
                  <c:v>43970</c:v>
                </c:pt>
                <c:pt idx="68">
                  <c:v>43971</c:v>
                </c:pt>
                <c:pt idx="69">
                  <c:v>43972</c:v>
                </c:pt>
                <c:pt idx="70">
                  <c:v>43973</c:v>
                </c:pt>
                <c:pt idx="71">
                  <c:v>43974</c:v>
                </c:pt>
                <c:pt idx="72">
                  <c:v>43975</c:v>
                </c:pt>
                <c:pt idx="73">
                  <c:v>43976</c:v>
                </c:pt>
                <c:pt idx="74">
                  <c:v>43977</c:v>
                </c:pt>
                <c:pt idx="75">
                  <c:v>43978</c:v>
                </c:pt>
                <c:pt idx="76">
                  <c:v>43979</c:v>
                </c:pt>
                <c:pt idx="77">
                  <c:v>43980</c:v>
                </c:pt>
                <c:pt idx="78">
                  <c:v>43981</c:v>
                </c:pt>
                <c:pt idx="79">
                  <c:v>43982</c:v>
                </c:pt>
                <c:pt idx="80">
                  <c:v>43983</c:v>
                </c:pt>
                <c:pt idx="81">
                  <c:v>43984</c:v>
                </c:pt>
                <c:pt idx="82">
                  <c:v>43985</c:v>
                </c:pt>
                <c:pt idx="83">
                  <c:v>43986</c:v>
                </c:pt>
                <c:pt idx="84">
                  <c:v>43987</c:v>
                </c:pt>
                <c:pt idx="85">
                  <c:v>43988</c:v>
                </c:pt>
                <c:pt idx="86">
                  <c:v>43989</c:v>
                </c:pt>
                <c:pt idx="87">
                  <c:v>43990</c:v>
                </c:pt>
                <c:pt idx="88">
                  <c:v>43991</c:v>
                </c:pt>
                <c:pt idx="89">
                  <c:v>43992</c:v>
                </c:pt>
                <c:pt idx="90">
                  <c:v>43993</c:v>
                </c:pt>
                <c:pt idx="91">
                  <c:v>43994</c:v>
                </c:pt>
                <c:pt idx="92">
                  <c:v>43995</c:v>
                </c:pt>
                <c:pt idx="93">
                  <c:v>43996</c:v>
                </c:pt>
                <c:pt idx="94">
                  <c:v>43997</c:v>
                </c:pt>
                <c:pt idx="95">
                  <c:v>43998</c:v>
                </c:pt>
                <c:pt idx="96">
                  <c:v>43999</c:v>
                </c:pt>
                <c:pt idx="97">
                  <c:v>44000</c:v>
                </c:pt>
                <c:pt idx="98">
                  <c:v>44001</c:v>
                </c:pt>
                <c:pt idx="99">
                  <c:v>44002</c:v>
                </c:pt>
                <c:pt idx="100">
                  <c:v>44003</c:v>
                </c:pt>
                <c:pt idx="101">
                  <c:v>44004</c:v>
                </c:pt>
                <c:pt idx="102">
                  <c:v>44005</c:v>
                </c:pt>
                <c:pt idx="103">
                  <c:v>44006</c:v>
                </c:pt>
                <c:pt idx="104">
                  <c:v>44007</c:v>
                </c:pt>
                <c:pt idx="105">
                  <c:v>44008</c:v>
                </c:pt>
                <c:pt idx="106">
                  <c:v>44009</c:v>
                </c:pt>
                <c:pt idx="107">
                  <c:v>44010</c:v>
                </c:pt>
                <c:pt idx="108">
                  <c:v>44011</c:v>
                </c:pt>
                <c:pt idx="109">
                  <c:v>44012</c:v>
                </c:pt>
                <c:pt idx="110">
                  <c:v>44013</c:v>
                </c:pt>
                <c:pt idx="111">
                  <c:v>44014</c:v>
                </c:pt>
                <c:pt idx="112">
                  <c:v>44015</c:v>
                </c:pt>
                <c:pt idx="113">
                  <c:v>44016</c:v>
                </c:pt>
                <c:pt idx="114">
                  <c:v>44017</c:v>
                </c:pt>
                <c:pt idx="115">
                  <c:v>44018</c:v>
                </c:pt>
                <c:pt idx="116">
                  <c:v>44019</c:v>
                </c:pt>
                <c:pt idx="117">
                  <c:v>44020</c:v>
                </c:pt>
                <c:pt idx="118">
                  <c:v>44021</c:v>
                </c:pt>
                <c:pt idx="119">
                  <c:v>44022</c:v>
                </c:pt>
                <c:pt idx="120">
                  <c:v>44023</c:v>
                </c:pt>
                <c:pt idx="121">
                  <c:v>44024</c:v>
                </c:pt>
                <c:pt idx="122">
                  <c:v>44025</c:v>
                </c:pt>
                <c:pt idx="123">
                  <c:v>44026</c:v>
                </c:pt>
                <c:pt idx="124">
                  <c:v>44027</c:v>
                </c:pt>
                <c:pt idx="125">
                  <c:v>44028</c:v>
                </c:pt>
                <c:pt idx="126">
                  <c:v>44029</c:v>
                </c:pt>
                <c:pt idx="127">
                  <c:v>44030</c:v>
                </c:pt>
                <c:pt idx="128">
                  <c:v>44031</c:v>
                </c:pt>
                <c:pt idx="129">
                  <c:v>44032</c:v>
                </c:pt>
                <c:pt idx="130">
                  <c:v>44033</c:v>
                </c:pt>
                <c:pt idx="131">
                  <c:v>44034</c:v>
                </c:pt>
                <c:pt idx="132">
                  <c:v>44035</c:v>
                </c:pt>
                <c:pt idx="133">
                  <c:v>44036</c:v>
                </c:pt>
                <c:pt idx="134">
                  <c:v>44037</c:v>
                </c:pt>
                <c:pt idx="135">
                  <c:v>44038</c:v>
                </c:pt>
                <c:pt idx="136">
                  <c:v>44039</c:v>
                </c:pt>
                <c:pt idx="137">
                  <c:v>44040</c:v>
                </c:pt>
                <c:pt idx="138">
                  <c:v>44041</c:v>
                </c:pt>
                <c:pt idx="139">
                  <c:v>44042</c:v>
                </c:pt>
                <c:pt idx="140">
                  <c:v>44043</c:v>
                </c:pt>
                <c:pt idx="141">
                  <c:v>44044</c:v>
                </c:pt>
                <c:pt idx="142">
                  <c:v>44045</c:v>
                </c:pt>
                <c:pt idx="143">
                  <c:v>44046</c:v>
                </c:pt>
                <c:pt idx="144">
                  <c:v>44047</c:v>
                </c:pt>
                <c:pt idx="145">
                  <c:v>44048</c:v>
                </c:pt>
                <c:pt idx="146">
                  <c:v>44049</c:v>
                </c:pt>
                <c:pt idx="147">
                  <c:v>44050</c:v>
                </c:pt>
                <c:pt idx="148">
                  <c:v>44051</c:v>
                </c:pt>
                <c:pt idx="149">
                  <c:v>44052</c:v>
                </c:pt>
                <c:pt idx="150">
                  <c:v>44053</c:v>
                </c:pt>
                <c:pt idx="151">
                  <c:v>44054</c:v>
                </c:pt>
                <c:pt idx="152">
                  <c:v>44055</c:v>
                </c:pt>
                <c:pt idx="153">
                  <c:v>44056</c:v>
                </c:pt>
              </c:numCache>
            </c:numRef>
          </c:cat>
          <c:val>
            <c:numRef>
              <c:extLst>
                <c:ext xmlns:c15="http://schemas.microsoft.com/office/drawing/2012/chart" uri="{02D57815-91ED-43cb-92C2-25804820EDAC}">
                  <c15:fullRef>
                    <c15:sqref>'Steden RIVM'!$Z$4:$Z$195</c15:sqref>
                  </c15:fullRef>
                </c:ext>
              </c:extLst>
              <c:f>'Steden RIVM'!$Z$5:$Z$195</c:f>
              <c:numCache>
                <c:formatCode>General</c:formatCode>
                <c:ptCount val="191"/>
                <c:pt idx="0">
                  <c:v>1</c:v>
                </c:pt>
                <c:pt idx="1">
                  <c:v>0</c:v>
                </c:pt>
                <c:pt idx="2">
                  <c:v>16</c:v>
                </c:pt>
                <c:pt idx="3">
                  <c:v>4</c:v>
                </c:pt>
                <c:pt idx="4">
                  <c:v>7</c:v>
                </c:pt>
                <c:pt idx="5">
                  <c:v>24</c:v>
                </c:pt>
                <c:pt idx="6">
                  <c:v>19</c:v>
                </c:pt>
                <c:pt idx="7">
                  <c:v>16</c:v>
                </c:pt>
                <c:pt idx="8">
                  <c:v>24</c:v>
                </c:pt>
                <c:pt idx="9">
                  <c:v>15</c:v>
                </c:pt>
                <c:pt idx="10">
                  <c:v>18</c:v>
                </c:pt>
                <c:pt idx="11">
                  <c:v>13</c:v>
                </c:pt>
                <c:pt idx="12">
                  <c:v>6</c:v>
                </c:pt>
                <c:pt idx="13">
                  <c:v>25</c:v>
                </c:pt>
                <c:pt idx="14">
                  <c:v>30</c:v>
                </c:pt>
                <c:pt idx="15">
                  <c:v>22</c:v>
                </c:pt>
                <c:pt idx="16">
                  <c:v>26</c:v>
                </c:pt>
                <c:pt idx="17">
                  <c:v>12</c:v>
                </c:pt>
                <c:pt idx="18">
                  <c:v>7</c:v>
                </c:pt>
                <c:pt idx="19">
                  <c:v>19</c:v>
                </c:pt>
                <c:pt idx="20">
                  <c:v>8</c:v>
                </c:pt>
                <c:pt idx="21">
                  <c:v>14</c:v>
                </c:pt>
                <c:pt idx="22">
                  <c:v>5</c:v>
                </c:pt>
                <c:pt idx="23">
                  <c:v>9</c:v>
                </c:pt>
                <c:pt idx="24">
                  <c:v>9</c:v>
                </c:pt>
                <c:pt idx="25">
                  <c:v>10</c:v>
                </c:pt>
                <c:pt idx="26">
                  <c:v>15</c:v>
                </c:pt>
                <c:pt idx="27">
                  <c:v>19</c:v>
                </c:pt>
                <c:pt idx="28">
                  <c:v>11</c:v>
                </c:pt>
                <c:pt idx="29">
                  <c:v>9</c:v>
                </c:pt>
                <c:pt idx="30">
                  <c:v>23</c:v>
                </c:pt>
                <c:pt idx="31">
                  <c:v>2</c:v>
                </c:pt>
                <c:pt idx="32">
                  <c:v>6</c:v>
                </c:pt>
                <c:pt idx="33">
                  <c:v>17</c:v>
                </c:pt>
                <c:pt idx="34">
                  <c:v>16</c:v>
                </c:pt>
                <c:pt idx="35">
                  <c:v>6</c:v>
                </c:pt>
                <c:pt idx="36">
                  <c:v>15</c:v>
                </c:pt>
                <c:pt idx="37">
                  <c:v>15</c:v>
                </c:pt>
                <c:pt idx="38">
                  <c:v>17</c:v>
                </c:pt>
                <c:pt idx="39">
                  <c:v>1</c:v>
                </c:pt>
                <c:pt idx="40">
                  <c:v>10</c:v>
                </c:pt>
                <c:pt idx="41">
                  <c:v>13</c:v>
                </c:pt>
                <c:pt idx="42">
                  <c:v>11</c:v>
                </c:pt>
                <c:pt idx="43">
                  <c:v>8</c:v>
                </c:pt>
                <c:pt idx="44">
                  <c:v>4</c:v>
                </c:pt>
                <c:pt idx="45">
                  <c:v>-1</c:v>
                </c:pt>
                <c:pt idx="46">
                  <c:v>1</c:v>
                </c:pt>
                <c:pt idx="47">
                  <c:v>5</c:v>
                </c:pt>
                <c:pt idx="48">
                  <c:v>10</c:v>
                </c:pt>
                <c:pt idx="49">
                  <c:v>12</c:v>
                </c:pt>
                <c:pt idx="50">
                  <c:v>4</c:v>
                </c:pt>
                <c:pt idx="51">
                  <c:v>1</c:v>
                </c:pt>
                <c:pt idx="52">
                  <c:v>4</c:v>
                </c:pt>
                <c:pt idx="53">
                  <c:v>2</c:v>
                </c:pt>
                <c:pt idx="54">
                  <c:v>5</c:v>
                </c:pt>
                <c:pt idx="55">
                  <c:v>1</c:v>
                </c:pt>
                <c:pt idx="56">
                  <c:v>6</c:v>
                </c:pt>
                <c:pt idx="57">
                  <c:v>6</c:v>
                </c:pt>
                <c:pt idx="58">
                  <c:v>5</c:v>
                </c:pt>
                <c:pt idx="59">
                  <c:v>3</c:v>
                </c:pt>
                <c:pt idx="60">
                  <c:v>3</c:v>
                </c:pt>
                <c:pt idx="61">
                  <c:v>3</c:v>
                </c:pt>
                <c:pt idx="62">
                  <c:v>2</c:v>
                </c:pt>
                <c:pt idx="63">
                  <c:v>1</c:v>
                </c:pt>
                <c:pt idx="64">
                  <c:v>1</c:v>
                </c:pt>
                <c:pt idx="65">
                  <c:v>1</c:v>
                </c:pt>
                <c:pt idx="66">
                  <c:v>0</c:v>
                </c:pt>
                <c:pt idx="67">
                  <c:v>8</c:v>
                </c:pt>
                <c:pt idx="68">
                  <c:v>-1</c:v>
                </c:pt>
                <c:pt idx="69">
                  <c:v>5</c:v>
                </c:pt>
                <c:pt idx="70">
                  <c:v>3</c:v>
                </c:pt>
                <c:pt idx="71">
                  <c:v>3</c:v>
                </c:pt>
                <c:pt idx="72">
                  <c:v>2</c:v>
                </c:pt>
                <c:pt idx="73">
                  <c:v>1</c:v>
                </c:pt>
                <c:pt idx="74">
                  <c:v>5</c:v>
                </c:pt>
                <c:pt idx="75">
                  <c:v>4</c:v>
                </c:pt>
                <c:pt idx="76">
                  <c:v>6</c:v>
                </c:pt>
                <c:pt idx="77">
                  <c:v>1</c:v>
                </c:pt>
                <c:pt idx="78">
                  <c:v>5</c:v>
                </c:pt>
                <c:pt idx="79">
                  <c:v>3</c:v>
                </c:pt>
                <c:pt idx="80">
                  <c:v>0</c:v>
                </c:pt>
                <c:pt idx="81">
                  <c:v>2</c:v>
                </c:pt>
                <c:pt idx="82">
                  <c:v>2</c:v>
                </c:pt>
                <c:pt idx="83">
                  <c:v>4</c:v>
                </c:pt>
                <c:pt idx="84">
                  <c:v>2</c:v>
                </c:pt>
                <c:pt idx="85">
                  <c:v>2</c:v>
                </c:pt>
                <c:pt idx="86">
                  <c:v>2</c:v>
                </c:pt>
                <c:pt idx="87">
                  <c:v>2</c:v>
                </c:pt>
                <c:pt idx="88">
                  <c:v>2</c:v>
                </c:pt>
                <c:pt idx="89">
                  <c:v>2</c:v>
                </c:pt>
                <c:pt idx="90">
                  <c:v>1</c:v>
                </c:pt>
                <c:pt idx="91">
                  <c:v>4</c:v>
                </c:pt>
                <c:pt idx="92">
                  <c:v>4</c:v>
                </c:pt>
                <c:pt idx="93">
                  <c:v>1</c:v>
                </c:pt>
                <c:pt idx="94">
                  <c:v>3</c:v>
                </c:pt>
                <c:pt idx="95">
                  <c:v>6</c:v>
                </c:pt>
                <c:pt idx="96">
                  <c:v>3</c:v>
                </c:pt>
                <c:pt idx="97">
                  <c:v>0</c:v>
                </c:pt>
                <c:pt idx="98">
                  <c:v>1</c:v>
                </c:pt>
                <c:pt idx="99">
                  <c:v>3</c:v>
                </c:pt>
                <c:pt idx="100">
                  <c:v>1</c:v>
                </c:pt>
                <c:pt idx="101">
                  <c:v>2</c:v>
                </c:pt>
                <c:pt idx="102">
                  <c:v>7</c:v>
                </c:pt>
                <c:pt idx="103">
                  <c:v>1</c:v>
                </c:pt>
                <c:pt idx="104">
                  <c:v>0</c:v>
                </c:pt>
                <c:pt idx="105">
                  <c:v>0</c:v>
                </c:pt>
                <c:pt idx="106">
                  <c:v>0</c:v>
                </c:pt>
                <c:pt idx="107">
                  <c:v>0</c:v>
                </c:pt>
                <c:pt idx="108">
                  <c:v>0</c:v>
                </c:pt>
                <c:pt idx="109">
                  <c:v>1</c:v>
                </c:pt>
                <c:pt idx="110">
                  <c:v>1</c:v>
                </c:pt>
                <c:pt idx="111">
                  <c:v>0</c:v>
                </c:pt>
                <c:pt idx="112">
                  <c:v>4</c:v>
                </c:pt>
                <c:pt idx="113">
                  <c:v>0</c:v>
                </c:pt>
                <c:pt idx="114">
                  <c:v>0</c:v>
                </c:pt>
                <c:pt idx="115">
                  <c:v>0</c:v>
                </c:pt>
                <c:pt idx="116">
                  <c:v>0</c:v>
                </c:pt>
                <c:pt idx="117">
                  <c:v>1</c:v>
                </c:pt>
                <c:pt idx="118">
                  <c:v>3</c:v>
                </c:pt>
                <c:pt idx="119">
                  <c:v>4</c:v>
                </c:pt>
                <c:pt idx="120">
                  <c:v>5</c:v>
                </c:pt>
                <c:pt idx="121">
                  <c:v>1</c:v>
                </c:pt>
                <c:pt idx="122">
                  <c:v>-8</c:v>
                </c:pt>
                <c:pt idx="123">
                  <c:v>2</c:v>
                </c:pt>
                <c:pt idx="124">
                  <c:v>1</c:v>
                </c:pt>
                <c:pt idx="125">
                  <c:v>1</c:v>
                </c:pt>
                <c:pt idx="126">
                  <c:v>1</c:v>
                </c:pt>
                <c:pt idx="127">
                  <c:v>2</c:v>
                </c:pt>
                <c:pt idx="128">
                  <c:v>0</c:v>
                </c:pt>
                <c:pt idx="129">
                  <c:v>2</c:v>
                </c:pt>
                <c:pt idx="130">
                  <c:v>3</c:v>
                </c:pt>
                <c:pt idx="131">
                  <c:v>0</c:v>
                </c:pt>
                <c:pt idx="132">
                  <c:v>1</c:v>
                </c:pt>
                <c:pt idx="133">
                  <c:v>5</c:v>
                </c:pt>
                <c:pt idx="134">
                  <c:v>0</c:v>
                </c:pt>
                <c:pt idx="135">
                  <c:v>0</c:v>
                </c:pt>
                <c:pt idx="136">
                  <c:v>3</c:v>
                </c:pt>
                <c:pt idx="137">
                  <c:v>3</c:v>
                </c:pt>
                <c:pt idx="138">
                  <c:v>7</c:v>
                </c:pt>
                <c:pt idx="139">
                  <c:v>3</c:v>
                </c:pt>
                <c:pt idx="140">
                  <c:v>4</c:v>
                </c:pt>
                <c:pt idx="141">
                  <c:v>7</c:v>
                </c:pt>
                <c:pt idx="142">
                  <c:v>2</c:v>
                </c:pt>
                <c:pt idx="143">
                  <c:v>2</c:v>
                </c:pt>
                <c:pt idx="144">
                  <c:v>9</c:v>
                </c:pt>
                <c:pt idx="145">
                  <c:v>4</c:v>
                </c:pt>
                <c:pt idx="146">
                  <c:v>3</c:v>
                </c:pt>
                <c:pt idx="147">
                  <c:v>5</c:v>
                </c:pt>
                <c:pt idx="148">
                  <c:v>9</c:v>
                </c:pt>
                <c:pt idx="149">
                  <c:v>3</c:v>
                </c:pt>
                <c:pt idx="150">
                  <c:v>7</c:v>
                </c:pt>
                <c:pt idx="151">
                  <c:v>6</c:v>
                </c:pt>
                <c:pt idx="152">
                  <c:v>4</c:v>
                </c:pt>
                <c:pt idx="153">
                  <c:v>15</c:v>
                </c:pt>
                <c:pt idx="154">
                  <c:v>8</c:v>
                </c:pt>
                <c:pt idx="155">
                  <c:v>3</c:v>
                </c:pt>
                <c:pt idx="156">
                  <c:v>3</c:v>
                </c:pt>
                <c:pt idx="157">
                  <c:v>13</c:v>
                </c:pt>
                <c:pt idx="158">
                  <c:v>10</c:v>
                </c:pt>
                <c:pt idx="159">
                  <c:v>6</c:v>
                </c:pt>
                <c:pt idx="160">
                  <c:v>11</c:v>
                </c:pt>
                <c:pt idx="161">
                  <c:v>8</c:v>
                </c:pt>
                <c:pt idx="162">
                  <c:v>7</c:v>
                </c:pt>
                <c:pt idx="163">
                  <c:v>13</c:v>
                </c:pt>
                <c:pt idx="164">
                  <c:v>5</c:v>
                </c:pt>
                <c:pt idx="165">
                  <c:v>12</c:v>
                </c:pt>
                <c:pt idx="166">
                  <c:v>13</c:v>
                </c:pt>
                <c:pt idx="167">
                  <c:v>5</c:v>
                </c:pt>
                <c:pt idx="168">
                  <c:v>20</c:v>
                </c:pt>
                <c:pt idx="169">
                  <c:v>17</c:v>
                </c:pt>
                <c:pt idx="170">
                  <c:v>15</c:v>
                </c:pt>
                <c:pt idx="171">
                  <c:v>13</c:v>
                </c:pt>
                <c:pt idx="172">
                  <c:v>13</c:v>
                </c:pt>
                <c:pt idx="173">
                  <c:v>16</c:v>
                </c:pt>
                <c:pt idx="174">
                  <c:v>20</c:v>
                </c:pt>
                <c:pt idx="175">
                  <c:v>21</c:v>
                </c:pt>
                <c:pt idx="176">
                  <c:v>19</c:v>
                </c:pt>
                <c:pt idx="177">
                  <c:v>8</c:v>
                </c:pt>
                <c:pt idx="178">
                  <c:v>11</c:v>
                </c:pt>
                <c:pt idx="179">
                  <c:v>23</c:v>
                </c:pt>
                <c:pt idx="180">
                  <c:v>-1260</c:v>
                </c:pt>
                <c:pt idx="181">
                  <c:v>0</c:v>
                </c:pt>
                <c:pt idx="182">
                  <c:v>0</c:v>
                </c:pt>
                <c:pt idx="183">
                  <c:v>0</c:v>
                </c:pt>
                <c:pt idx="184">
                  <c:v>0</c:v>
                </c:pt>
                <c:pt idx="185">
                  <c:v>0</c:v>
                </c:pt>
                <c:pt idx="186">
                  <c:v>0</c:v>
                </c:pt>
                <c:pt idx="187">
                  <c:v>0</c:v>
                </c:pt>
                <c:pt idx="188">
                  <c:v>0</c:v>
                </c:pt>
                <c:pt idx="189">
                  <c:v>0</c:v>
                </c:pt>
                <c:pt idx="190">
                  <c:v>0</c:v>
                </c:pt>
              </c:numCache>
            </c:numRef>
          </c:val>
          <c:extLst>
            <c:ext xmlns:c16="http://schemas.microsoft.com/office/drawing/2014/chart" uri="{C3380CC4-5D6E-409C-BE32-E72D297353CC}">
              <c16:uniqueId val="{00000000-D811-4014-BF72-66F198261212}"/>
            </c:ext>
          </c:extLst>
        </c:ser>
        <c:dLbls>
          <c:showLegendKey val="0"/>
          <c:showVal val="0"/>
          <c:showCatName val="0"/>
          <c:showSerName val="0"/>
          <c:showPercent val="0"/>
          <c:showBubbleSize val="0"/>
        </c:dLbls>
        <c:gapWidth val="40"/>
        <c:axId val="596545392"/>
        <c:axId val="596544408"/>
        <c:extLst>
          <c:ext xmlns:c15="http://schemas.microsoft.com/office/drawing/2012/chart" uri="{02D57815-91ED-43cb-92C2-25804820EDAC}">
            <c15:filteredBarSeries>
              <c15:ser>
                <c:idx val="1"/>
                <c:order val="0"/>
                <c:tx>
                  <c:strRef>
                    <c:extLst>
                      <c:ext uri="{02D57815-91ED-43cb-92C2-25804820EDAC}">
                        <c15:formulaRef>
                          <c15:sqref>'Steden RIVM'!$P$3</c15:sqref>
                        </c15:formulaRef>
                      </c:ext>
                    </c:extLst>
                    <c:strCache>
                      <c:ptCount val="1"/>
                      <c:pt idx="0">
                        <c:v>Rotterdam - Cases</c:v>
                      </c:pt>
                    </c:strCache>
                  </c:strRef>
                </c:tx>
                <c:spPr>
                  <a:solidFill>
                    <a:schemeClr val="dk1">
                      <a:tint val="55000"/>
                    </a:schemeClr>
                  </a:solidFill>
                  <a:ln w="44450">
                    <a:solidFill>
                      <a:schemeClr val="accent1"/>
                    </a:solidFill>
                  </a:ln>
                  <a:effectLst/>
                </c:spPr>
                <c:invertIfNegative val="0"/>
                <c:cat>
                  <c:numRef>
                    <c:extLst>
                      <c:ext uri="{02D57815-91ED-43cb-92C2-25804820EDAC}">
                        <c15:fullRef>
                          <c15:sqref>'Steden RIVM'!$O$3:$O$157</c15:sqref>
                        </c15:fullRef>
                        <c15:formulaRef>
                          <c15:sqref>'Steden RIVM'!$O$4:$O$157</c15:sqref>
                        </c15:formulaRef>
                      </c:ext>
                    </c:extLst>
                    <c:numCache>
                      <c:formatCode>m/d/yyyy</c:formatCode>
                      <c:ptCount val="154"/>
                      <c:pt idx="0">
                        <c:v>43903</c:v>
                      </c:pt>
                      <c:pt idx="1">
                        <c:v>43904</c:v>
                      </c:pt>
                      <c:pt idx="2">
                        <c:v>43905</c:v>
                      </c:pt>
                      <c:pt idx="3">
                        <c:v>43906</c:v>
                      </c:pt>
                      <c:pt idx="4">
                        <c:v>43907</c:v>
                      </c:pt>
                      <c:pt idx="5">
                        <c:v>43908</c:v>
                      </c:pt>
                      <c:pt idx="6">
                        <c:v>43909</c:v>
                      </c:pt>
                      <c:pt idx="7">
                        <c:v>43910</c:v>
                      </c:pt>
                      <c:pt idx="8">
                        <c:v>43911</c:v>
                      </c:pt>
                      <c:pt idx="9">
                        <c:v>43912</c:v>
                      </c:pt>
                      <c:pt idx="10">
                        <c:v>43913</c:v>
                      </c:pt>
                      <c:pt idx="11">
                        <c:v>43914</c:v>
                      </c:pt>
                      <c:pt idx="12">
                        <c:v>43915</c:v>
                      </c:pt>
                      <c:pt idx="13">
                        <c:v>43916</c:v>
                      </c:pt>
                      <c:pt idx="14">
                        <c:v>43917</c:v>
                      </c:pt>
                      <c:pt idx="15">
                        <c:v>43918</c:v>
                      </c:pt>
                      <c:pt idx="16">
                        <c:v>43919</c:v>
                      </c:pt>
                      <c:pt idx="17">
                        <c:v>43920</c:v>
                      </c:pt>
                      <c:pt idx="18">
                        <c:v>43921</c:v>
                      </c:pt>
                      <c:pt idx="19">
                        <c:v>43922</c:v>
                      </c:pt>
                      <c:pt idx="20">
                        <c:v>43923</c:v>
                      </c:pt>
                      <c:pt idx="21">
                        <c:v>43924</c:v>
                      </c:pt>
                      <c:pt idx="22">
                        <c:v>43925</c:v>
                      </c:pt>
                      <c:pt idx="23">
                        <c:v>43926</c:v>
                      </c:pt>
                      <c:pt idx="24">
                        <c:v>43927</c:v>
                      </c:pt>
                      <c:pt idx="25">
                        <c:v>43928</c:v>
                      </c:pt>
                      <c:pt idx="26">
                        <c:v>43929</c:v>
                      </c:pt>
                      <c:pt idx="27">
                        <c:v>43930</c:v>
                      </c:pt>
                      <c:pt idx="28">
                        <c:v>43931</c:v>
                      </c:pt>
                      <c:pt idx="29">
                        <c:v>43932</c:v>
                      </c:pt>
                      <c:pt idx="30">
                        <c:v>43933</c:v>
                      </c:pt>
                      <c:pt idx="31">
                        <c:v>43934</c:v>
                      </c:pt>
                      <c:pt idx="32">
                        <c:v>43935</c:v>
                      </c:pt>
                      <c:pt idx="33">
                        <c:v>43936</c:v>
                      </c:pt>
                      <c:pt idx="34">
                        <c:v>43937</c:v>
                      </c:pt>
                      <c:pt idx="35">
                        <c:v>43938</c:v>
                      </c:pt>
                      <c:pt idx="36">
                        <c:v>43939</c:v>
                      </c:pt>
                      <c:pt idx="37">
                        <c:v>43940</c:v>
                      </c:pt>
                      <c:pt idx="38">
                        <c:v>43941</c:v>
                      </c:pt>
                      <c:pt idx="39">
                        <c:v>43942</c:v>
                      </c:pt>
                      <c:pt idx="40">
                        <c:v>43943</c:v>
                      </c:pt>
                      <c:pt idx="41">
                        <c:v>43944</c:v>
                      </c:pt>
                      <c:pt idx="42">
                        <c:v>43945</c:v>
                      </c:pt>
                      <c:pt idx="43">
                        <c:v>43946</c:v>
                      </c:pt>
                      <c:pt idx="44">
                        <c:v>43947</c:v>
                      </c:pt>
                      <c:pt idx="45">
                        <c:v>43948</c:v>
                      </c:pt>
                      <c:pt idx="46">
                        <c:v>43949</c:v>
                      </c:pt>
                      <c:pt idx="47">
                        <c:v>43950</c:v>
                      </c:pt>
                      <c:pt idx="48">
                        <c:v>43951</c:v>
                      </c:pt>
                      <c:pt idx="49">
                        <c:v>43952</c:v>
                      </c:pt>
                      <c:pt idx="50">
                        <c:v>43953</c:v>
                      </c:pt>
                      <c:pt idx="51">
                        <c:v>43954</c:v>
                      </c:pt>
                      <c:pt idx="52">
                        <c:v>43955</c:v>
                      </c:pt>
                      <c:pt idx="53">
                        <c:v>43956</c:v>
                      </c:pt>
                      <c:pt idx="54">
                        <c:v>43957</c:v>
                      </c:pt>
                      <c:pt idx="55">
                        <c:v>43958</c:v>
                      </c:pt>
                      <c:pt idx="56">
                        <c:v>43959</c:v>
                      </c:pt>
                      <c:pt idx="57">
                        <c:v>43960</c:v>
                      </c:pt>
                      <c:pt idx="58">
                        <c:v>43961</c:v>
                      </c:pt>
                      <c:pt idx="59">
                        <c:v>43962</c:v>
                      </c:pt>
                      <c:pt idx="60">
                        <c:v>43963</c:v>
                      </c:pt>
                      <c:pt idx="61">
                        <c:v>43964</c:v>
                      </c:pt>
                      <c:pt idx="62">
                        <c:v>43965</c:v>
                      </c:pt>
                      <c:pt idx="63">
                        <c:v>43966</c:v>
                      </c:pt>
                      <c:pt idx="64">
                        <c:v>43967</c:v>
                      </c:pt>
                      <c:pt idx="65">
                        <c:v>43968</c:v>
                      </c:pt>
                      <c:pt idx="66">
                        <c:v>43969</c:v>
                      </c:pt>
                      <c:pt idx="67">
                        <c:v>43970</c:v>
                      </c:pt>
                      <c:pt idx="68">
                        <c:v>43971</c:v>
                      </c:pt>
                      <c:pt idx="69">
                        <c:v>43972</c:v>
                      </c:pt>
                      <c:pt idx="70">
                        <c:v>43973</c:v>
                      </c:pt>
                      <c:pt idx="71">
                        <c:v>43974</c:v>
                      </c:pt>
                      <c:pt idx="72">
                        <c:v>43975</c:v>
                      </c:pt>
                      <c:pt idx="73">
                        <c:v>43976</c:v>
                      </c:pt>
                      <c:pt idx="74">
                        <c:v>43977</c:v>
                      </c:pt>
                      <c:pt idx="75">
                        <c:v>43978</c:v>
                      </c:pt>
                      <c:pt idx="76">
                        <c:v>43979</c:v>
                      </c:pt>
                      <c:pt idx="77">
                        <c:v>43980</c:v>
                      </c:pt>
                      <c:pt idx="78">
                        <c:v>43981</c:v>
                      </c:pt>
                      <c:pt idx="79">
                        <c:v>43982</c:v>
                      </c:pt>
                      <c:pt idx="80">
                        <c:v>43983</c:v>
                      </c:pt>
                      <c:pt idx="81">
                        <c:v>43984</c:v>
                      </c:pt>
                      <c:pt idx="82">
                        <c:v>43985</c:v>
                      </c:pt>
                      <c:pt idx="83">
                        <c:v>43986</c:v>
                      </c:pt>
                      <c:pt idx="84">
                        <c:v>43987</c:v>
                      </c:pt>
                      <c:pt idx="85">
                        <c:v>43988</c:v>
                      </c:pt>
                      <c:pt idx="86">
                        <c:v>43989</c:v>
                      </c:pt>
                      <c:pt idx="87">
                        <c:v>43990</c:v>
                      </c:pt>
                      <c:pt idx="88">
                        <c:v>43991</c:v>
                      </c:pt>
                      <c:pt idx="89">
                        <c:v>43992</c:v>
                      </c:pt>
                      <c:pt idx="90">
                        <c:v>43993</c:v>
                      </c:pt>
                      <c:pt idx="91">
                        <c:v>43994</c:v>
                      </c:pt>
                      <c:pt idx="92">
                        <c:v>43995</c:v>
                      </c:pt>
                      <c:pt idx="93">
                        <c:v>43996</c:v>
                      </c:pt>
                      <c:pt idx="94">
                        <c:v>43997</c:v>
                      </c:pt>
                      <c:pt idx="95">
                        <c:v>43998</c:v>
                      </c:pt>
                      <c:pt idx="96">
                        <c:v>43999</c:v>
                      </c:pt>
                      <c:pt idx="97">
                        <c:v>44000</c:v>
                      </c:pt>
                      <c:pt idx="98">
                        <c:v>44001</c:v>
                      </c:pt>
                      <c:pt idx="99">
                        <c:v>44002</c:v>
                      </c:pt>
                      <c:pt idx="100">
                        <c:v>44003</c:v>
                      </c:pt>
                      <c:pt idx="101">
                        <c:v>44004</c:v>
                      </c:pt>
                      <c:pt idx="102">
                        <c:v>44005</c:v>
                      </c:pt>
                      <c:pt idx="103">
                        <c:v>44006</c:v>
                      </c:pt>
                      <c:pt idx="104">
                        <c:v>44007</c:v>
                      </c:pt>
                      <c:pt idx="105">
                        <c:v>44008</c:v>
                      </c:pt>
                      <c:pt idx="106">
                        <c:v>44009</c:v>
                      </c:pt>
                      <c:pt idx="107">
                        <c:v>44010</c:v>
                      </c:pt>
                      <c:pt idx="108">
                        <c:v>44011</c:v>
                      </c:pt>
                      <c:pt idx="109">
                        <c:v>44012</c:v>
                      </c:pt>
                      <c:pt idx="110">
                        <c:v>44013</c:v>
                      </c:pt>
                      <c:pt idx="111">
                        <c:v>44014</c:v>
                      </c:pt>
                      <c:pt idx="112">
                        <c:v>44015</c:v>
                      </c:pt>
                      <c:pt idx="113">
                        <c:v>44016</c:v>
                      </c:pt>
                      <c:pt idx="114">
                        <c:v>44017</c:v>
                      </c:pt>
                      <c:pt idx="115">
                        <c:v>44018</c:v>
                      </c:pt>
                      <c:pt idx="116">
                        <c:v>44019</c:v>
                      </c:pt>
                      <c:pt idx="117">
                        <c:v>44020</c:v>
                      </c:pt>
                      <c:pt idx="118">
                        <c:v>44021</c:v>
                      </c:pt>
                      <c:pt idx="119">
                        <c:v>44022</c:v>
                      </c:pt>
                      <c:pt idx="120">
                        <c:v>44023</c:v>
                      </c:pt>
                      <c:pt idx="121">
                        <c:v>44024</c:v>
                      </c:pt>
                      <c:pt idx="122">
                        <c:v>44025</c:v>
                      </c:pt>
                      <c:pt idx="123">
                        <c:v>44026</c:v>
                      </c:pt>
                      <c:pt idx="124">
                        <c:v>44027</c:v>
                      </c:pt>
                      <c:pt idx="125">
                        <c:v>44028</c:v>
                      </c:pt>
                      <c:pt idx="126">
                        <c:v>44029</c:v>
                      </c:pt>
                      <c:pt idx="127">
                        <c:v>44030</c:v>
                      </c:pt>
                      <c:pt idx="128">
                        <c:v>44031</c:v>
                      </c:pt>
                      <c:pt idx="129">
                        <c:v>44032</c:v>
                      </c:pt>
                      <c:pt idx="130">
                        <c:v>44033</c:v>
                      </c:pt>
                      <c:pt idx="131">
                        <c:v>44034</c:v>
                      </c:pt>
                      <c:pt idx="132">
                        <c:v>44035</c:v>
                      </c:pt>
                      <c:pt idx="133">
                        <c:v>44036</c:v>
                      </c:pt>
                      <c:pt idx="134">
                        <c:v>44037</c:v>
                      </c:pt>
                      <c:pt idx="135">
                        <c:v>44038</c:v>
                      </c:pt>
                      <c:pt idx="136">
                        <c:v>44039</c:v>
                      </c:pt>
                      <c:pt idx="137">
                        <c:v>44040</c:v>
                      </c:pt>
                      <c:pt idx="138">
                        <c:v>44041</c:v>
                      </c:pt>
                      <c:pt idx="139">
                        <c:v>44042</c:v>
                      </c:pt>
                      <c:pt idx="140">
                        <c:v>44043</c:v>
                      </c:pt>
                      <c:pt idx="141">
                        <c:v>44044</c:v>
                      </c:pt>
                      <c:pt idx="142">
                        <c:v>44045</c:v>
                      </c:pt>
                      <c:pt idx="143">
                        <c:v>44046</c:v>
                      </c:pt>
                      <c:pt idx="144">
                        <c:v>44047</c:v>
                      </c:pt>
                      <c:pt idx="145">
                        <c:v>44048</c:v>
                      </c:pt>
                      <c:pt idx="146">
                        <c:v>44049</c:v>
                      </c:pt>
                      <c:pt idx="147">
                        <c:v>44050</c:v>
                      </c:pt>
                      <c:pt idx="148">
                        <c:v>44051</c:v>
                      </c:pt>
                      <c:pt idx="149">
                        <c:v>44052</c:v>
                      </c:pt>
                      <c:pt idx="150">
                        <c:v>44053</c:v>
                      </c:pt>
                      <c:pt idx="151">
                        <c:v>44054</c:v>
                      </c:pt>
                      <c:pt idx="152">
                        <c:v>44055</c:v>
                      </c:pt>
                      <c:pt idx="153">
                        <c:v>44056</c:v>
                      </c:pt>
                    </c:numCache>
                  </c:numRef>
                </c:cat>
                <c:val>
                  <c:numRef>
                    <c:extLst>
                      <c:ext uri="{02D57815-91ED-43cb-92C2-25804820EDAC}">
                        <c15:fullRef>
                          <c15:sqref>'Steden RIVM'!$P$5:$P$149</c15:sqref>
                        </c15:fullRef>
                        <c15:formulaRef>
                          <c15:sqref>'Steden RIVM'!$P$6:$P$149</c15:sqref>
                        </c15:formulaRef>
                      </c:ext>
                    </c:extLst>
                    <c:numCache>
                      <c:formatCode>General</c:formatCode>
                      <c:ptCount val="144"/>
                      <c:pt idx="0">
                        <c:v>1</c:v>
                      </c:pt>
                      <c:pt idx="1">
                        <c:v>5</c:v>
                      </c:pt>
                      <c:pt idx="2">
                        <c:v>11</c:v>
                      </c:pt>
                      <c:pt idx="3">
                        <c:v>17</c:v>
                      </c:pt>
                      <c:pt idx="4">
                        <c:v>23</c:v>
                      </c:pt>
                      <c:pt idx="5">
                        <c:v>33</c:v>
                      </c:pt>
                      <c:pt idx="6">
                        <c:v>7</c:v>
                      </c:pt>
                      <c:pt idx="7">
                        <c:v>19</c:v>
                      </c:pt>
                      <c:pt idx="8">
                        <c:v>10</c:v>
                      </c:pt>
                      <c:pt idx="9">
                        <c:v>15</c:v>
                      </c:pt>
                      <c:pt idx="10">
                        <c:v>23</c:v>
                      </c:pt>
                      <c:pt idx="11">
                        <c:v>18</c:v>
                      </c:pt>
                      <c:pt idx="12">
                        <c:v>45</c:v>
                      </c:pt>
                      <c:pt idx="13">
                        <c:v>59</c:v>
                      </c:pt>
                      <c:pt idx="14">
                        <c:v>34</c:v>
                      </c:pt>
                      <c:pt idx="15">
                        <c:v>34</c:v>
                      </c:pt>
                      <c:pt idx="16">
                        <c:v>27</c:v>
                      </c:pt>
                      <c:pt idx="17">
                        <c:v>53</c:v>
                      </c:pt>
                      <c:pt idx="18">
                        <c:v>48</c:v>
                      </c:pt>
                      <c:pt idx="19">
                        <c:v>48</c:v>
                      </c:pt>
                      <c:pt idx="20">
                        <c:v>30</c:v>
                      </c:pt>
                      <c:pt idx="21">
                        <c:v>90</c:v>
                      </c:pt>
                      <c:pt idx="22">
                        <c:v>83</c:v>
                      </c:pt>
                      <c:pt idx="23">
                        <c:v>35</c:v>
                      </c:pt>
                      <c:pt idx="24">
                        <c:v>71</c:v>
                      </c:pt>
                      <c:pt idx="25">
                        <c:v>84</c:v>
                      </c:pt>
                      <c:pt idx="26">
                        <c:v>38</c:v>
                      </c:pt>
                      <c:pt idx="27">
                        <c:v>135</c:v>
                      </c:pt>
                      <c:pt idx="28">
                        <c:v>60</c:v>
                      </c:pt>
                      <c:pt idx="29">
                        <c:v>50</c:v>
                      </c:pt>
                      <c:pt idx="30">
                        <c:v>51</c:v>
                      </c:pt>
                      <c:pt idx="31">
                        <c:v>42</c:v>
                      </c:pt>
                      <c:pt idx="32">
                        <c:v>51</c:v>
                      </c:pt>
                      <c:pt idx="33">
                        <c:v>46</c:v>
                      </c:pt>
                      <c:pt idx="34">
                        <c:v>82</c:v>
                      </c:pt>
                      <c:pt idx="35">
                        <c:v>55</c:v>
                      </c:pt>
                      <c:pt idx="36">
                        <c:v>29</c:v>
                      </c:pt>
                      <c:pt idx="37">
                        <c:v>34</c:v>
                      </c:pt>
                      <c:pt idx="38">
                        <c:v>31</c:v>
                      </c:pt>
                      <c:pt idx="39">
                        <c:v>50</c:v>
                      </c:pt>
                      <c:pt idx="40">
                        <c:v>45</c:v>
                      </c:pt>
                      <c:pt idx="41">
                        <c:v>42</c:v>
                      </c:pt>
                      <c:pt idx="42">
                        <c:v>35</c:v>
                      </c:pt>
                      <c:pt idx="43">
                        <c:v>34</c:v>
                      </c:pt>
                      <c:pt idx="44">
                        <c:v>3</c:v>
                      </c:pt>
                      <c:pt idx="45">
                        <c:v>30</c:v>
                      </c:pt>
                      <c:pt idx="46">
                        <c:v>36</c:v>
                      </c:pt>
                      <c:pt idx="47">
                        <c:v>41</c:v>
                      </c:pt>
                      <c:pt idx="48">
                        <c:v>32</c:v>
                      </c:pt>
                      <c:pt idx="49">
                        <c:v>26</c:v>
                      </c:pt>
                      <c:pt idx="50">
                        <c:v>0</c:v>
                      </c:pt>
                      <c:pt idx="51">
                        <c:v>31</c:v>
                      </c:pt>
                      <c:pt idx="52">
                        <c:v>5</c:v>
                      </c:pt>
                      <c:pt idx="53">
                        <c:v>34</c:v>
                      </c:pt>
                      <c:pt idx="54">
                        <c:v>9</c:v>
                      </c:pt>
                      <c:pt idx="55">
                        <c:v>18</c:v>
                      </c:pt>
                      <c:pt idx="56">
                        <c:v>13</c:v>
                      </c:pt>
                      <c:pt idx="57">
                        <c:v>4</c:v>
                      </c:pt>
                      <c:pt idx="58">
                        <c:v>22</c:v>
                      </c:pt>
                      <c:pt idx="59">
                        <c:v>17</c:v>
                      </c:pt>
                      <c:pt idx="60">
                        <c:v>16</c:v>
                      </c:pt>
                      <c:pt idx="61">
                        <c:v>11</c:v>
                      </c:pt>
                      <c:pt idx="62">
                        <c:v>24</c:v>
                      </c:pt>
                      <c:pt idx="63">
                        <c:v>7</c:v>
                      </c:pt>
                      <c:pt idx="64">
                        <c:v>22</c:v>
                      </c:pt>
                      <c:pt idx="65">
                        <c:v>6</c:v>
                      </c:pt>
                      <c:pt idx="66">
                        <c:v>9</c:v>
                      </c:pt>
                      <c:pt idx="67">
                        <c:v>26</c:v>
                      </c:pt>
                      <c:pt idx="68">
                        <c:v>13</c:v>
                      </c:pt>
                      <c:pt idx="69">
                        <c:v>5</c:v>
                      </c:pt>
                      <c:pt idx="70">
                        <c:v>10</c:v>
                      </c:pt>
                      <c:pt idx="71">
                        <c:v>14</c:v>
                      </c:pt>
                      <c:pt idx="72">
                        <c:v>5</c:v>
                      </c:pt>
                      <c:pt idx="73">
                        <c:v>11</c:v>
                      </c:pt>
                      <c:pt idx="74">
                        <c:v>6</c:v>
                      </c:pt>
                      <c:pt idx="75">
                        <c:v>3</c:v>
                      </c:pt>
                      <c:pt idx="76">
                        <c:v>6</c:v>
                      </c:pt>
                      <c:pt idx="77">
                        <c:v>1</c:v>
                      </c:pt>
                      <c:pt idx="78">
                        <c:v>3</c:v>
                      </c:pt>
                      <c:pt idx="79">
                        <c:v>2</c:v>
                      </c:pt>
                      <c:pt idx="80">
                        <c:v>6</c:v>
                      </c:pt>
                      <c:pt idx="81">
                        <c:v>11</c:v>
                      </c:pt>
                      <c:pt idx="82">
                        <c:v>21</c:v>
                      </c:pt>
                      <c:pt idx="83">
                        <c:v>18</c:v>
                      </c:pt>
                      <c:pt idx="84">
                        <c:v>20</c:v>
                      </c:pt>
                      <c:pt idx="85">
                        <c:v>11</c:v>
                      </c:pt>
                      <c:pt idx="86">
                        <c:v>14</c:v>
                      </c:pt>
                      <c:pt idx="87">
                        <c:v>14</c:v>
                      </c:pt>
                      <c:pt idx="88">
                        <c:v>12</c:v>
                      </c:pt>
                      <c:pt idx="89">
                        <c:v>27</c:v>
                      </c:pt>
                      <c:pt idx="90">
                        <c:v>18</c:v>
                      </c:pt>
                      <c:pt idx="91">
                        <c:v>9</c:v>
                      </c:pt>
                      <c:pt idx="92">
                        <c:v>9</c:v>
                      </c:pt>
                      <c:pt idx="93">
                        <c:v>17</c:v>
                      </c:pt>
                      <c:pt idx="94">
                        <c:v>9</c:v>
                      </c:pt>
                      <c:pt idx="95">
                        <c:v>8</c:v>
                      </c:pt>
                      <c:pt idx="96">
                        <c:v>8</c:v>
                      </c:pt>
                      <c:pt idx="97">
                        <c:v>12</c:v>
                      </c:pt>
                      <c:pt idx="98">
                        <c:v>6</c:v>
                      </c:pt>
                      <c:pt idx="99">
                        <c:v>1</c:v>
                      </c:pt>
                      <c:pt idx="100">
                        <c:v>3</c:v>
                      </c:pt>
                      <c:pt idx="101">
                        <c:v>7</c:v>
                      </c:pt>
                      <c:pt idx="102">
                        <c:v>7</c:v>
                      </c:pt>
                      <c:pt idx="103">
                        <c:v>8</c:v>
                      </c:pt>
                      <c:pt idx="104">
                        <c:v>6</c:v>
                      </c:pt>
                      <c:pt idx="105">
                        <c:v>13</c:v>
                      </c:pt>
                      <c:pt idx="106">
                        <c:v>8</c:v>
                      </c:pt>
                      <c:pt idx="107">
                        <c:v>5</c:v>
                      </c:pt>
                      <c:pt idx="108">
                        <c:v>8</c:v>
                      </c:pt>
                      <c:pt idx="109">
                        <c:v>8</c:v>
                      </c:pt>
                      <c:pt idx="110">
                        <c:v>4</c:v>
                      </c:pt>
                      <c:pt idx="111">
                        <c:v>7</c:v>
                      </c:pt>
                      <c:pt idx="112">
                        <c:v>7</c:v>
                      </c:pt>
                      <c:pt idx="113">
                        <c:v>12</c:v>
                      </c:pt>
                      <c:pt idx="114">
                        <c:v>0</c:v>
                      </c:pt>
                      <c:pt idx="115">
                        <c:v>4</c:v>
                      </c:pt>
                      <c:pt idx="116">
                        <c:v>10</c:v>
                      </c:pt>
                      <c:pt idx="117">
                        <c:v>7</c:v>
                      </c:pt>
                      <c:pt idx="118">
                        <c:v>14</c:v>
                      </c:pt>
                      <c:pt idx="119">
                        <c:v>30</c:v>
                      </c:pt>
                      <c:pt idx="120">
                        <c:v>7</c:v>
                      </c:pt>
                      <c:pt idx="121">
                        <c:v>31</c:v>
                      </c:pt>
                      <c:pt idx="122">
                        <c:v>20</c:v>
                      </c:pt>
                      <c:pt idx="123">
                        <c:v>15</c:v>
                      </c:pt>
                      <c:pt idx="124">
                        <c:v>15</c:v>
                      </c:pt>
                      <c:pt idx="125">
                        <c:v>10</c:v>
                      </c:pt>
                      <c:pt idx="126">
                        <c:v>22</c:v>
                      </c:pt>
                      <c:pt idx="127">
                        <c:v>33</c:v>
                      </c:pt>
                      <c:pt idx="128">
                        <c:v>23</c:v>
                      </c:pt>
                      <c:pt idx="129">
                        <c:v>28</c:v>
                      </c:pt>
                      <c:pt idx="130">
                        <c:v>35</c:v>
                      </c:pt>
                      <c:pt idx="131">
                        <c:v>49</c:v>
                      </c:pt>
                      <c:pt idx="132">
                        <c:v>23</c:v>
                      </c:pt>
                      <c:pt idx="133">
                        <c:v>49</c:v>
                      </c:pt>
                      <c:pt idx="134">
                        <c:v>39</c:v>
                      </c:pt>
                      <c:pt idx="135">
                        <c:v>48</c:v>
                      </c:pt>
                      <c:pt idx="136">
                        <c:v>43</c:v>
                      </c:pt>
                      <c:pt idx="137">
                        <c:v>76</c:v>
                      </c:pt>
                      <c:pt idx="138">
                        <c:v>64</c:v>
                      </c:pt>
                      <c:pt idx="139">
                        <c:v>95</c:v>
                      </c:pt>
                      <c:pt idx="140">
                        <c:v>77</c:v>
                      </c:pt>
                      <c:pt idx="141">
                        <c:v>93</c:v>
                      </c:pt>
                      <c:pt idx="142">
                        <c:v>93</c:v>
                      </c:pt>
                      <c:pt idx="143">
                        <c:v>89</c:v>
                      </c:pt>
                    </c:numCache>
                  </c:numRef>
                </c:val>
                <c:extLst>
                  <c:ext xmlns:c16="http://schemas.microsoft.com/office/drawing/2014/chart" uri="{C3380CC4-5D6E-409C-BE32-E72D297353CC}">
                    <c16:uniqueId val="{00000002-D811-4014-BF72-66F198261212}"/>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'Steden RIVM'!$R$3</c15:sqref>
                        </c15:formulaRef>
                      </c:ext>
                    </c:extLst>
                    <c:strCache>
                      <c:ptCount val="1"/>
                    </c:strCache>
                  </c:strRef>
                </c:tx>
                <c:spPr>
                  <a:solidFill>
                    <a:schemeClr val="accent1">
                      <a:lumMod val="60000"/>
                      <a:lumOff val="40000"/>
                    </a:schemeClr>
                  </a:solidFill>
                  <a:ln>
                    <a:noFill/>
                  </a:ln>
                  <a:effectLst/>
                </c:spPr>
                <c:invertIfNegative val="0"/>
                <c:cat>
                  <c:numRef>
                    <c:extLst>
                      <c:ext xmlns:c15="http://schemas.microsoft.com/office/drawing/2012/chart" uri="{02D57815-91ED-43cb-92C2-25804820EDAC}">
                        <c15:fullRef>
                          <c15:sqref>'Steden RIVM'!$O$3:$O$157</c15:sqref>
                        </c15:fullRef>
                        <c15:formulaRef>
                          <c15:sqref>'Steden RIVM'!$O$4:$O$157</c15:sqref>
                        </c15:formulaRef>
                      </c:ext>
                    </c:extLst>
                    <c:numCache>
                      <c:formatCode>m/d/yyyy</c:formatCode>
                      <c:ptCount val="154"/>
                      <c:pt idx="0">
                        <c:v>43903</c:v>
                      </c:pt>
                      <c:pt idx="1">
                        <c:v>43904</c:v>
                      </c:pt>
                      <c:pt idx="2">
                        <c:v>43905</c:v>
                      </c:pt>
                      <c:pt idx="3">
                        <c:v>43906</c:v>
                      </c:pt>
                      <c:pt idx="4">
                        <c:v>43907</c:v>
                      </c:pt>
                      <c:pt idx="5">
                        <c:v>43908</c:v>
                      </c:pt>
                      <c:pt idx="6">
                        <c:v>43909</c:v>
                      </c:pt>
                      <c:pt idx="7">
                        <c:v>43910</c:v>
                      </c:pt>
                      <c:pt idx="8">
                        <c:v>43911</c:v>
                      </c:pt>
                      <c:pt idx="9">
                        <c:v>43912</c:v>
                      </c:pt>
                      <c:pt idx="10">
                        <c:v>43913</c:v>
                      </c:pt>
                      <c:pt idx="11">
                        <c:v>43914</c:v>
                      </c:pt>
                      <c:pt idx="12">
                        <c:v>43915</c:v>
                      </c:pt>
                      <c:pt idx="13">
                        <c:v>43916</c:v>
                      </c:pt>
                      <c:pt idx="14">
                        <c:v>43917</c:v>
                      </c:pt>
                      <c:pt idx="15">
                        <c:v>43918</c:v>
                      </c:pt>
                      <c:pt idx="16">
                        <c:v>43919</c:v>
                      </c:pt>
                      <c:pt idx="17">
                        <c:v>43920</c:v>
                      </c:pt>
                      <c:pt idx="18">
                        <c:v>43921</c:v>
                      </c:pt>
                      <c:pt idx="19">
                        <c:v>43922</c:v>
                      </c:pt>
                      <c:pt idx="20">
                        <c:v>43923</c:v>
                      </c:pt>
                      <c:pt idx="21">
                        <c:v>43924</c:v>
                      </c:pt>
                      <c:pt idx="22">
                        <c:v>43925</c:v>
                      </c:pt>
                      <c:pt idx="23">
                        <c:v>43926</c:v>
                      </c:pt>
                      <c:pt idx="24">
                        <c:v>43927</c:v>
                      </c:pt>
                      <c:pt idx="25">
                        <c:v>43928</c:v>
                      </c:pt>
                      <c:pt idx="26">
                        <c:v>43929</c:v>
                      </c:pt>
                      <c:pt idx="27">
                        <c:v>43930</c:v>
                      </c:pt>
                      <c:pt idx="28">
                        <c:v>43931</c:v>
                      </c:pt>
                      <c:pt idx="29">
                        <c:v>43932</c:v>
                      </c:pt>
                      <c:pt idx="30">
                        <c:v>43933</c:v>
                      </c:pt>
                      <c:pt idx="31">
                        <c:v>43934</c:v>
                      </c:pt>
                      <c:pt idx="32">
                        <c:v>43935</c:v>
                      </c:pt>
                      <c:pt idx="33">
                        <c:v>43936</c:v>
                      </c:pt>
                      <c:pt idx="34">
                        <c:v>43937</c:v>
                      </c:pt>
                      <c:pt idx="35">
                        <c:v>43938</c:v>
                      </c:pt>
                      <c:pt idx="36">
                        <c:v>43939</c:v>
                      </c:pt>
                      <c:pt idx="37">
                        <c:v>43940</c:v>
                      </c:pt>
                      <c:pt idx="38">
                        <c:v>43941</c:v>
                      </c:pt>
                      <c:pt idx="39">
                        <c:v>43942</c:v>
                      </c:pt>
                      <c:pt idx="40">
                        <c:v>43943</c:v>
                      </c:pt>
                      <c:pt idx="41">
                        <c:v>43944</c:v>
                      </c:pt>
                      <c:pt idx="42">
                        <c:v>43945</c:v>
                      </c:pt>
                      <c:pt idx="43">
                        <c:v>43946</c:v>
                      </c:pt>
                      <c:pt idx="44">
                        <c:v>43947</c:v>
                      </c:pt>
                      <c:pt idx="45">
                        <c:v>43948</c:v>
                      </c:pt>
                      <c:pt idx="46">
                        <c:v>43949</c:v>
                      </c:pt>
                      <c:pt idx="47">
                        <c:v>43950</c:v>
                      </c:pt>
                      <c:pt idx="48">
                        <c:v>43951</c:v>
                      </c:pt>
                      <c:pt idx="49">
                        <c:v>43952</c:v>
                      </c:pt>
                      <c:pt idx="50">
                        <c:v>43953</c:v>
                      </c:pt>
                      <c:pt idx="51">
                        <c:v>43954</c:v>
                      </c:pt>
                      <c:pt idx="52">
                        <c:v>43955</c:v>
                      </c:pt>
                      <c:pt idx="53">
                        <c:v>43956</c:v>
                      </c:pt>
                      <c:pt idx="54">
                        <c:v>43957</c:v>
                      </c:pt>
                      <c:pt idx="55">
                        <c:v>43958</c:v>
                      </c:pt>
                      <c:pt idx="56">
                        <c:v>43959</c:v>
                      </c:pt>
                      <c:pt idx="57">
                        <c:v>43960</c:v>
                      </c:pt>
                      <c:pt idx="58">
                        <c:v>43961</c:v>
                      </c:pt>
                      <c:pt idx="59">
                        <c:v>43962</c:v>
                      </c:pt>
                      <c:pt idx="60">
                        <c:v>43963</c:v>
                      </c:pt>
                      <c:pt idx="61">
                        <c:v>43964</c:v>
                      </c:pt>
                      <c:pt idx="62">
                        <c:v>43965</c:v>
                      </c:pt>
                      <c:pt idx="63">
                        <c:v>43966</c:v>
                      </c:pt>
                      <c:pt idx="64">
                        <c:v>43967</c:v>
                      </c:pt>
                      <c:pt idx="65">
                        <c:v>43968</c:v>
                      </c:pt>
                      <c:pt idx="66">
                        <c:v>43969</c:v>
                      </c:pt>
                      <c:pt idx="67">
                        <c:v>43970</c:v>
                      </c:pt>
                      <c:pt idx="68">
                        <c:v>43971</c:v>
                      </c:pt>
                      <c:pt idx="69">
                        <c:v>43972</c:v>
                      </c:pt>
                      <c:pt idx="70">
                        <c:v>43973</c:v>
                      </c:pt>
                      <c:pt idx="71">
                        <c:v>43974</c:v>
                      </c:pt>
                      <c:pt idx="72">
                        <c:v>43975</c:v>
                      </c:pt>
                      <c:pt idx="73">
                        <c:v>43976</c:v>
                      </c:pt>
                      <c:pt idx="74">
                        <c:v>43977</c:v>
                      </c:pt>
                      <c:pt idx="75">
                        <c:v>43978</c:v>
                      </c:pt>
                      <c:pt idx="76">
                        <c:v>43979</c:v>
                      </c:pt>
                      <c:pt idx="77">
                        <c:v>43980</c:v>
                      </c:pt>
                      <c:pt idx="78">
                        <c:v>43981</c:v>
                      </c:pt>
                      <c:pt idx="79">
                        <c:v>43982</c:v>
                      </c:pt>
                      <c:pt idx="80">
                        <c:v>43983</c:v>
                      </c:pt>
                      <c:pt idx="81">
                        <c:v>43984</c:v>
                      </c:pt>
                      <c:pt idx="82">
                        <c:v>43985</c:v>
                      </c:pt>
                      <c:pt idx="83">
                        <c:v>43986</c:v>
                      </c:pt>
                      <c:pt idx="84">
                        <c:v>43987</c:v>
                      </c:pt>
                      <c:pt idx="85">
                        <c:v>43988</c:v>
                      </c:pt>
                      <c:pt idx="86">
                        <c:v>43989</c:v>
                      </c:pt>
                      <c:pt idx="87">
                        <c:v>43990</c:v>
                      </c:pt>
                      <c:pt idx="88">
                        <c:v>43991</c:v>
                      </c:pt>
                      <c:pt idx="89">
                        <c:v>43992</c:v>
                      </c:pt>
                      <c:pt idx="90">
                        <c:v>43993</c:v>
                      </c:pt>
                      <c:pt idx="91">
                        <c:v>43994</c:v>
                      </c:pt>
                      <c:pt idx="92">
                        <c:v>43995</c:v>
                      </c:pt>
                      <c:pt idx="93">
                        <c:v>43996</c:v>
                      </c:pt>
                      <c:pt idx="94">
                        <c:v>43997</c:v>
                      </c:pt>
                      <c:pt idx="95">
                        <c:v>43998</c:v>
                      </c:pt>
                      <c:pt idx="96">
                        <c:v>43999</c:v>
                      </c:pt>
                      <c:pt idx="97">
                        <c:v>44000</c:v>
                      </c:pt>
                      <c:pt idx="98">
                        <c:v>44001</c:v>
                      </c:pt>
                      <c:pt idx="99">
                        <c:v>44002</c:v>
                      </c:pt>
                      <c:pt idx="100">
                        <c:v>44003</c:v>
                      </c:pt>
                      <c:pt idx="101">
                        <c:v>44004</c:v>
                      </c:pt>
                      <c:pt idx="102">
                        <c:v>44005</c:v>
                      </c:pt>
                      <c:pt idx="103">
                        <c:v>44006</c:v>
                      </c:pt>
                      <c:pt idx="104">
                        <c:v>44007</c:v>
                      </c:pt>
                      <c:pt idx="105">
                        <c:v>44008</c:v>
                      </c:pt>
                      <c:pt idx="106">
                        <c:v>44009</c:v>
                      </c:pt>
                      <c:pt idx="107">
                        <c:v>44010</c:v>
                      </c:pt>
                      <c:pt idx="108">
                        <c:v>44011</c:v>
                      </c:pt>
                      <c:pt idx="109">
                        <c:v>44012</c:v>
                      </c:pt>
                      <c:pt idx="110">
                        <c:v>44013</c:v>
                      </c:pt>
                      <c:pt idx="111">
                        <c:v>44014</c:v>
                      </c:pt>
                      <c:pt idx="112">
                        <c:v>44015</c:v>
                      </c:pt>
                      <c:pt idx="113">
                        <c:v>44016</c:v>
                      </c:pt>
                      <c:pt idx="114">
                        <c:v>44017</c:v>
                      </c:pt>
                      <c:pt idx="115">
                        <c:v>44018</c:v>
                      </c:pt>
                      <c:pt idx="116">
                        <c:v>44019</c:v>
                      </c:pt>
                      <c:pt idx="117">
                        <c:v>44020</c:v>
                      </c:pt>
                      <c:pt idx="118">
                        <c:v>44021</c:v>
                      </c:pt>
                      <c:pt idx="119">
                        <c:v>44022</c:v>
                      </c:pt>
                      <c:pt idx="120">
                        <c:v>44023</c:v>
                      </c:pt>
                      <c:pt idx="121">
                        <c:v>44024</c:v>
                      </c:pt>
                      <c:pt idx="122">
                        <c:v>44025</c:v>
                      </c:pt>
                      <c:pt idx="123">
                        <c:v>44026</c:v>
                      </c:pt>
                      <c:pt idx="124">
                        <c:v>44027</c:v>
                      </c:pt>
                      <c:pt idx="125">
                        <c:v>44028</c:v>
                      </c:pt>
                      <c:pt idx="126">
                        <c:v>44029</c:v>
                      </c:pt>
                      <c:pt idx="127">
                        <c:v>44030</c:v>
                      </c:pt>
                      <c:pt idx="128">
                        <c:v>44031</c:v>
                      </c:pt>
                      <c:pt idx="129">
                        <c:v>44032</c:v>
                      </c:pt>
                      <c:pt idx="130">
                        <c:v>44033</c:v>
                      </c:pt>
                      <c:pt idx="131">
                        <c:v>44034</c:v>
                      </c:pt>
                      <c:pt idx="132">
                        <c:v>44035</c:v>
                      </c:pt>
                      <c:pt idx="133">
                        <c:v>44036</c:v>
                      </c:pt>
                      <c:pt idx="134">
                        <c:v>44037</c:v>
                      </c:pt>
                      <c:pt idx="135">
                        <c:v>44038</c:v>
                      </c:pt>
                      <c:pt idx="136">
                        <c:v>44039</c:v>
                      </c:pt>
                      <c:pt idx="137">
                        <c:v>44040</c:v>
                      </c:pt>
                      <c:pt idx="138">
                        <c:v>44041</c:v>
                      </c:pt>
                      <c:pt idx="139">
                        <c:v>44042</c:v>
                      </c:pt>
                      <c:pt idx="140">
                        <c:v>44043</c:v>
                      </c:pt>
                      <c:pt idx="141">
                        <c:v>44044</c:v>
                      </c:pt>
                      <c:pt idx="142">
                        <c:v>44045</c:v>
                      </c:pt>
                      <c:pt idx="143">
                        <c:v>44046</c:v>
                      </c:pt>
                      <c:pt idx="144">
                        <c:v>44047</c:v>
                      </c:pt>
                      <c:pt idx="145">
                        <c:v>44048</c:v>
                      </c:pt>
                      <c:pt idx="146">
                        <c:v>44049</c:v>
                      </c:pt>
                      <c:pt idx="147">
                        <c:v>44050</c:v>
                      </c:pt>
                      <c:pt idx="148">
                        <c:v>44051</c:v>
                      </c:pt>
                      <c:pt idx="149">
                        <c:v>44052</c:v>
                      </c:pt>
                      <c:pt idx="150">
                        <c:v>44053</c:v>
                      </c:pt>
                      <c:pt idx="151">
                        <c:v>44054</c:v>
                      </c:pt>
                      <c:pt idx="152">
                        <c:v>44055</c:v>
                      </c:pt>
                      <c:pt idx="153">
                        <c:v>44056</c:v>
                      </c:pt>
                    </c:numCache>
                  </c:numRef>
                </c:cat>
                <c:val>
                  <c:numRef>
                    <c:extLst>
                      <c:ext xmlns:c15="http://schemas.microsoft.com/office/drawing/2012/chart" uri="{02D57815-91ED-43cb-92C2-25804820EDAC}">
                        <c15:fullRef>
                          <c15:sqref>'Steden RIVM'!$R$5:$R$149</c15:sqref>
                        </c15:fullRef>
                        <c15:formulaRef>
                          <c15:sqref>'Steden RIVM'!$R$6:$R$149</c15:sqref>
                        </c15:formulaRef>
                      </c:ext>
                    </c:extLst>
                    <c:numCache>
                      <c:formatCode>General</c:formatCode>
                      <c:ptCount val="144"/>
                    </c:numCache>
                  </c:numRef>
                </c:val>
                <c:extLst xmlns:c15="http://schemas.microsoft.com/office/drawing/2012/chart">
                  <c:ext xmlns:c16="http://schemas.microsoft.com/office/drawing/2014/chart" uri="{C3380CC4-5D6E-409C-BE32-E72D297353CC}">
                    <c16:uniqueId val="{00000064-D811-4014-BF72-66F198261212}"/>
                  </c:ext>
                </c:extLst>
              </c15:ser>
            </c15:filteredBarSeries>
          </c:ext>
        </c:extLst>
      </c:barChart>
      <c:lineChart>
        <c:grouping val="standard"/>
        <c:varyColors val="0"/>
        <c:ser>
          <c:idx val="4"/>
          <c:order val="4"/>
          <c:tx>
            <c:strRef>
              <c:f>'Steden RIVM'!$AA$3</c:f>
              <c:strCache>
                <c:ptCount val="1"/>
                <c:pt idx="0">
                  <c:v>Bergen op Zoom - Cases</c:v>
                </c:pt>
              </c:strCache>
            </c:strRef>
          </c:tx>
          <c:spPr>
            <a:ln w="44450" cap="rnd">
              <a:solidFill>
                <a:srgbClr val="4472C4"/>
              </a:solidFill>
              <a:round/>
            </a:ln>
            <a:effectLst/>
          </c:spPr>
          <c:marker>
            <c:symbol val="none"/>
          </c:marker>
          <c:cat>
            <c:numRef>
              <c:extLst>
                <c:ext xmlns:c15="http://schemas.microsoft.com/office/drawing/2012/chart" uri="{02D57815-91ED-43cb-92C2-25804820EDAC}">
                  <c15:fullRef>
                    <c15:sqref>'Steden RIVM'!$O$3:$O$157</c15:sqref>
                  </c15:fullRef>
                </c:ext>
              </c:extLst>
              <c:f>'Steden RIVM'!$O$4:$O$157</c:f>
              <c:numCache>
                <c:formatCode>m/d/yyyy</c:formatCode>
                <c:ptCount val="154"/>
                <c:pt idx="0">
                  <c:v>43903</c:v>
                </c:pt>
                <c:pt idx="1">
                  <c:v>43904</c:v>
                </c:pt>
                <c:pt idx="2">
                  <c:v>43905</c:v>
                </c:pt>
                <c:pt idx="3">
                  <c:v>43906</c:v>
                </c:pt>
                <c:pt idx="4">
                  <c:v>43907</c:v>
                </c:pt>
                <c:pt idx="5">
                  <c:v>43908</c:v>
                </c:pt>
                <c:pt idx="6">
                  <c:v>43909</c:v>
                </c:pt>
                <c:pt idx="7">
                  <c:v>43910</c:v>
                </c:pt>
                <c:pt idx="8">
                  <c:v>43911</c:v>
                </c:pt>
                <c:pt idx="9">
                  <c:v>43912</c:v>
                </c:pt>
                <c:pt idx="10">
                  <c:v>43913</c:v>
                </c:pt>
                <c:pt idx="11">
                  <c:v>43914</c:v>
                </c:pt>
                <c:pt idx="12">
                  <c:v>43915</c:v>
                </c:pt>
                <c:pt idx="13">
                  <c:v>43916</c:v>
                </c:pt>
                <c:pt idx="14">
                  <c:v>43917</c:v>
                </c:pt>
                <c:pt idx="15">
                  <c:v>43918</c:v>
                </c:pt>
                <c:pt idx="16">
                  <c:v>43919</c:v>
                </c:pt>
                <c:pt idx="17">
                  <c:v>43920</c:v>
                </c:pt>
                <c:pt idx="18">
                  <c:v>43921</c:v>
                </c:pt>
                <c:pt idx="19">
                  <c:v>43922</c:v>
                </c:pt>
                <c:pt idx="20">
                  <c:v>43923</c:v>
                </c:pt>
                <c:pt idx="21">
                  <c:v>43924</c:v>
                </c:pt>
                <c:pt idx="22">
                  <c:v>43925</c:v>
                </c:pt>
                <c:pt idx="23">
                  <c:v>43926</c:v>
                </c:pt>
                <c:pt idx="24">
                  <c:v>43927</c:v>
                </c:pt>
                <c:pt idx="25">
                  <c:v>43928</c:v>
                </c:pt>
                <c:pt idx="26">
                  <c:v>43929</c:v>
                </c:pt>
                <c:pt idx="27">
                  <c:v>43930</c:v>
                </c:pt>
                <c:pt idx="28">
                  <c:v>43931</c:v>
                </c:pt>
                <c:pt idx="29">
                  <c:v>43932</c:v>
                </c:pt>
                <c:pt idx="30">
                  <c:v>43933</c:v>
                </c:pt>
                <c:pt idx="31">
                  <c:v>43934</c:v>
                </c:pt>
                <c:pt idx="32">
                  <c:v>43935</c:v>
                </c:pt>
                <c:pt idx="33">
                  <c:v>43936</c:v>
                </c:pt>
                <c:pt idx="34">
                  <c:v>43937</c:v>
                </c:pt>
                <c:pt idx="35">
                  <c:v>43938</c:v>
                </c:pt>
                <c:pt idx="36">
                  <c:v>43939</c:v>
                </c:pt>
                <c:pt idx="37">
                  <c:v>43940</c:v>
                </c:pt>
                <c:pt idx="38">
                  <c:v>43941</c:v>
                </c:pt>
                <c:pt idx="39">
                  <c:v>43942</c:v>
                </c:pt>
                <c:pt idx="40">
                  <c:v>43943</c:v>
                </c:pt>
                <c:pt idx="41">
                  <c:v>43944</c:v>
                </c:pt>
                <c:pt idx="42">
                  <c:v>43945</c:v>
                </c:pt>
                <c:pt idx="43">
                  <c:v>43946</c:v>
                </c:pt>
                <c:pt idx="44">
                  <c:v>43947</c:v>
                </c:pt>
                <c:pt idx="45">
                  <c:v>43948</c:v>
                </c:pt>
                <c:pt idx="46">
                  <c:v>43949</c:v>
                </c:pt>
                <c:pt idx="47">
                  <c:v>43950</c:v>
                </c:pt>
                <c:pt idx="48">
                  <c:v>43951</c:v>
                </c:pt>
                <c:pt idx="49">
                  <c:v>43952</c:v>
                </c:pt>
                <c:pt idx="50">
                  <c:v>43953</c:v>
                </c:pt>
                <c:pt idx="51">
                  <c:v>43954</c:v>
                </c:pt>
                <c:pt idx="52">
                  <c:v>43955</c:v>
                </c:pt>
                <c:pt idx="53">
                  <c:v>43956</c:v>
                </c:pt>
                <c:pt idx="54">
                  <c:v>43957</c:v>
                </c:pt>
                <c:pt idx="55">
                  <c:v>43958</c:v>
                </c:pt>
                <c:pt idx="56">
                  <c:v>43959</c:v>
                </c:pt>
                <c:pt idx="57">
                  <c:v>43960</c:v>
                </c:pt>
                <c:pt idx="58">
                  <c:v>43961</c:v>
                </c:pt>
                <c:pt idx="59">
                  <c:v>43962</c:v>
                </c:pt>
                <c:pt idx="60">
                  <c:v>43963</c:v>
                </c:pt>
                <c:pt idx="61">
                  <c:v>43964</c:v>
                </c:pt>
                <c:pt idx="62">
                  <c:v>43965</c:v>
                </c:pt>
                <c:pt idx="63">
                  <c:v>43966</c:v>
                </c:pt>
                <c:pt idx="64">
                  <c:v>43967</c:v>
                </c:pt>
                <c:pt idx="65">
                  <c:v>43968</c:v>
                </c:pt>
                <c:pt idx="66">
                  <c:v>43969</c:v>
                </c:pt>
                <c:pt idx="67">
                  <c:v>43970</c:v>
                </c:pt>
                <c:pt idx="68">
                  <c:v>43971</c:v>
                </c:pt>
                <c:pt idx="69">
                  <c:v>43972</c:v>
                </c:pt>
                <c:pt idx="70">
                  <c:v>43973</c:v>
                </c:pt>
                <c:pt idx="71">
                  <c:v>43974</c:v>
                </c:pt>
                <c:pt idx="72">
                  <c:v>43975</c:v>
                </c:pt>
                <c:pt idx="73">
                  <c:v>43976</c:v>
                </c:pt>
                <c:pt idx="74">
                  <c:v>43977</c:v>
                </c:pt>
                <c:pt idx="75">
                  <c:v>43978</c:v>
                </c:pt>
                <c:pt idx="76">
                  <c:v>43979</c:v>
                </c:pt>
                <c:pt idx="77">
                  <c:v>43980</c:v>
                </c:pt>
                <c:pt idx="78">
                  <c:v>43981</c:v>
                </c:pt>
                <c:pt idx="79">
                  <c:v>43982</c:v>
                </c:pt>
                <c:pt idx="80">
                  <c:v>43983</c:v>
                </c:pt>
                <c:pt idx="81">
                  <c:v>43984</c:v>
                </c:pt>
                <c:pt idx="82">
                  <c:v>43985</c:v>
                </c:pt>
                <c:pt idx="83">
                  <c:v>43986</c:v>
                </c:pt>
                <c:pt idx="84">
                  <c:v>43987</c:v>
                </c:pt>
                <c:pt idx="85">
                  <c:v>43988</c:v>
                </c:pt>
                <c:pt idx="86">
                  <c:v>43989</c:v>
                </c:pt>
                <c:pt idx="87">
                  <c:v>43990</c:v>
                </c:pt>
                <c:pt idx="88">
                  <c:v>43991</c:v>
                </c:pt>
                <c:pt idx="89">
                  <c:v>43992</c:v>
                </c:pt>
                <c:pt idx="90">
                  <c:v>43993</c:v>
                </c:pt>
                <c:pt idx="91">
                  <c:v>43994</c:v>
                </c:pt>
                <c:pt idx="92">
                  <c:v>43995</c:v>
                </c:pt>
                <c:pt idx="93">
                  <c:v>43996</c:v>
                </c:pt>
                <c:pt idx="94">
                  <c:v>43997</c:v>
                </c:pt>
                <c:pt idx="95">
                  <c:v>43998</c:v>
                </c:pt>
                <c:pt idx="96">
                  <c:v>43999</c:v>
                </c:pt>
                <c:pt idx="97">
                  <c:v>44000</c:v>
                </c:pt>
                <c:pt idx="98">
                  <c:v>44001</c:v>
                </c:pt>
                <c:pt idx="99">
                  <c:v>44002</c:v>
                </c:pt>
                <c:pt idx="100">
                  <c:v>44003</c:v>
                </c:pt>
                <c:pt idx="101">
                  <c:v>44004</c:v>
                </c:pt>
                <c:pt idx="102">
                  <c:v>44005</c:v>
                </c:pt>
                <c:pt idx="103">
                  <c:v>44006</c:v>
                </c:pt>
                <c:pt idx="104">
                  <c:v>44007</c:v>
                </c:pt>
                <c:pt idx="105">
                  <c:v>44008</c:v>
                </c:pt>
                <c:pt idx="106">
                  <c:v>44009</c:v>
                </c:pt>
                <c:pt idx="107">
                  <c:v>44010</c:v>
                </c:pt>
                <c:pt idx="108">
                  <c:v>44011</c:v>
                </c:pt>
                <c:pt idx="109">
                  <c:v>44012</c:v>
                </c:pt>
                <c:pt idx="110">
                  <c:v>44013</c:v>
                </c:pt>
                <c:pt idx="111">
                  <c:v>44014</c:v>
                </c:pt>
                <c:pt idx="112">
                  <c:v>44015</c:v>
                </c:pt>
                <c:pt idx="113">
                  <c:v>44016</c:v>
                </c:pt>
                <c:pt idx="114">
                  <c:v>44017</c:v>
                </c:pt>
                <c:pt idx="115">
                  <c:v>44018</c:v>
                </c:pt>
                <c:pt idx="116">
                  <c:v>44019</c:v>
                </c:pt>
                <c:pt idx="117">
                  <c:v>44020</c:v>
                </c:pt>
                <c:pt idx="118">
                  <c:v>44021</c:v>
                </c:pt>
                <c:pt idx="119">
                  <c:v>44022</c:v>
                </c:pt>
                <c:pt idx="120">
                  <c:v>44023</c:v>
                </c:pt>
                <c:pt idx="121">
                  <c:v>44024</c:v>
                </c:pt>
                <c:pt idx="122">
                  <c:v>44025</c:v>
                </c:pt>
                <c:pt idx="123">
                  <c:v>44026</c:v>
                </c:pt>
                <c:pt idx="124">
                  <c:v>44027</c:v>
                </c:pt>
                <c:pt idx="125">
                  <c:v>44028</c:v>
                </c:pt>
                <c:pt idx="126">
                  <c:v>44029</c:v>
                </c:pt>
                <c:pt idx="127">
                  <c:v>44030</c:v>
                </c:pt>
                <c:pt idx="128">
                  <c:v>44031</c:v>
                </c:pt>
                <c:pt idx="129">
                  <c:v>44032</c:v>
                </c:pt>
                <c:pt idx="130">
                  <c:v>44033</c:v>
                </c:pt>
                <c:pt idx="131">
                  <c:v>44034</c:v>
                </c:pt>
                <c:pt idx="132">
                  <c:v>44035</c:v>
                </c:pt>
                <c:pt idx="133">
                  <c:v>44036</c:v>
                </c:pt>
                <c:pt idx="134">
                  <c:v>44037</c:v>
                </c:pt>
                <c:pt idx="135">
                  <c:v>44038</c:v>
                </c:pt>
                <c:pt idx="136">
                  <c:v>44039</c:v>
                </c:pt>
                <c:pt idx="137">
                  <c:v>44040</c:v>
                </c:pt>
                <c:pt idx="138">
                  <c:v>44041</c:v>
                </c:pt>
                <c:pt idx="139">
                  <c:v>44042</c:v>
                </c:pt>
                <c:pt idx="140">
                  <c:v>44043</c:v>
                </c:pt>
                <c:pt idx="141">
                  <c:v>44044</c:v>
                </c:pt>
                <c:pt idx="142">
                  <c:v>44045</c:v>
                </c:pt>
                <c:pt idx="143">
                  <c:v>44046</c:v>
                </c:pt>
                <c:pt idx="144">
                  <c:v>44047</c:v>
                </c:pt>
                <c:pt idx="145">
                  <c:v>44048</c:v>
                </c:pt>
                <c:pt idx="146">
                  <c:v>44049</c:v>
                </c:pt>
                <c:pt idx="147">
                  <c:v>44050</c:v>
                </c:pt>
                <c:pt idx="148">
                  <c:v>44051</c:v>
                </c:pt>
                <c:pt idx="149">
                  <c:v>44052</c:v>
                </c:pt>
                <c:pt idx="150">
                  <c:v>44053</c:v>
                </c:pt>
                <c:pt idx="151">
                  <c:v>44054</c:v>
                </c:pt>
                <c:pt idx="152">
                  <c:v>44055</c:v>
                </c:pt>
                <c:pt idx="153">
                  <c:v>44056</c:v>
                </c:pt>
              </c:numCache>
            </c:numRef>
          </c:cat>
          <c:val>
            <c:numRef>
              <c:extLst>
                <c:ext xmlns:c15="http://schemas.microsoft.com/office/drawing/2012/chart" uri="{02D57815-91ED-43cb-92C2-25804820EDAC}">
                  <c15:fullRef>
                    <c15:sqref>'Steden RIVM'!$AA$4:$AA$184</c15:sqref>
                  </c15:fullRef>
                </c:ext>
              </c:extLst>
              <c:f>'Steden RIVM'!$AA$5:$AA$184</c:f>
              <c:numCache>
                <c:formatCode>General</c:formatCode>
                <c:ptCount val="180"/>
                <c:pt idx="6">
                  <c:v>10.142857142857142</c:v>
                </c:pt>
                <c:pt idx="7">
                  <c:v>12.285714285714286</c:v>
                </c:pt>
                <c:pt idx="8">
                  <c:v>15.714285714285714</c:v>
                </c:pt>
                <c:pt idx="9">
                  <c:v>15.571428571428571</c:v>
                </c:pt>
                <c:pt idx="10">
                  <c:v>17.571428571428573</c:v>
                </c:pt>
                <c:pt idx="11">
                  <c:v>18.428571428571427</c:v>
                </c:pt>
                <c:pt idx="12">
                  <c:v>15.857142857142858</c:v>
                </c:pt>
                <c:pt idx="13">
                  <c:v>16.714285714285715</c:v>
                </c:pt>
                <c:pt idx="14">
                  <c:v>18.714285714285715</c:v>
                </c:pt>
                <c:pt idx="15">
                  <c:v>18.428571428571427</c:v>
                </c:pt>
                <c:pt idx="16">
                  <c:v>20</c:v>
                </c:pt>
                <c:pt idx="17">
                  <c:v>19.142857142857142</c:v>
                </c:pt>
                <c:pt idx="18">
                  <c:v>18.285714285714285</c:v>
                </c:pt>
                <c:pt idx="19">
                  <c:v>20.142857142857142</c:v>
                </c:pt>
                <c:pt idx="20">
                  <c:v>17.714285714285715</c:v>
                </c:pt>
                <c:pt idx="21">
                  <c:v>15.428571428571429</c:v>
                </c:pt>
                <c:pt idx="22">
                  <c:v>13</c:v>
                </c:pt>
                <c:pt idx="23">
                  <c:v>10.571428571428571</c:v>
                </c:pt>
                <c:pt idx="24">
                  <c:v>10.142857142857142</c:v>
                </c:pt>
                <c:pt idx="25">
                  <c:v>10.571428571428571</c:v>
                </c:pt>
                <c:pt idx="26">
                  <c:v>10</c:v>
                </c:pt>
                <c:pt idx="27">
                  <c:v>11.571428571428571</c:v>
                </c:pt>
                <c:pt idx="28">
                  <c:v>11.142857142857142</c:v>
                </c:pt>
                <c:pt idx="29">
                  <c:v>11.714285714285714</c:v>
                </c:pt>
                <c:pt idx="30">
                  <c:v>13.714285714285714</c:v>
                </c:pt>
                <c:pt idx="31">
                  <c:v>12.714285714285714</c:v>
                </c:pt>
                <c:pt idx="32">
                  <c:v>12.142857142857142</c:v>
                </c:pt>
                <c:pt idx="33">
                  <c:v>12.428571428571429</c:v>
                </c:pt>
                <c:pt idx="34">
                  <c:v>12</c:v>
                </c:pt>
                <c:pt idx="35">
                  <c:v>11.285714285714286</c:v>
                </c:pt>
                <c:pt idx="36">
                  <c:v>12.142857142857142</c:v>
                </c:pt>
                <c:pt idx="37">
                  <c:v>11</c:v>
                </c:pt>
                <c:pt idx="38">
                  <c:v>13.142857142857142</c:v>
                </c:pt>
                <c:pt idx="39">
                  <c:v>12.428571428571429</c:v>
                </c:pt>
                <c:pt idx="40">
                  <c:v>11.428571428571429</c:v>
                </c:pt>
                <c:pt idx="41">
                  <c:v>11</c:v>
                </c:pt>
                <c:pt idx="42">
                  <c:v>11.714285714285714</c:v>
                </c:pt>
                <c:pt idx="43">
                  <c:v>10.714285714285714</c:v>
                </c:pt>
                <c:pt idx="44">
                  <c:v>9.1428571428571423</c:v>
                </c:pt>
                <c:pt idx="45">
                  <c:v>6.5714285714285712</c:v>
                </c:pt>
                <c:pt idx="46">
                  <c:v>6.5714285714285712</c:v>
                </c:pt>
                <c:pt idx="47">
                  <c:v>5.8571428571428568</c:v>
                </c:pt>
                <c:pt idx="48">
                  <c:v>5.4285714285714288</c:v>
                </c:pt>
                <c:pt idx="49">
                  <c:v>5.5714285714285712</c:v>
                </c:pt>
                <c:pt idx="50">
                  <c:v>5</c:v>
                </c:pt>
                <c:pt idx="51">
                  <c:v>4.5714285714285712</c:v>
                </c:pt>
                <c:pt idx="52">
                  <c:v>5.2857142857142856</c:v>
                </c:pt>
                <c:pt idx="53">
                  <c:v>5.4285714285714288</c:v>
                </c:pt>
                <c:pt idx="54">
                  <c:v>5.4285714285714288</c:v>
                </c:pt>
                <c:pt idx="55">
                  <c:v>4.1428571428571432</c:v>
                </c:pt>
                <c:pt idx="56">
                  <c:v>3.2857142857142856</c:v>
                </c:pt>
                <c:pt idx="57">
                  <c:v>3.5714285714285716</c:v>
                </c:pt>
                <c:pt idx="58">
                  <c:v>4.1428571428571432</c:v>
                </c:pt>
                <c:pt idx="59">
                  <c:v>4</c:v>
                </c:pt>
                <c:pt idx="60">
                  <c:v>4.1428571428571432</c:v>
                </c:pt>
                <c:pt idx="61">
                  <c:v>3.8571428571428572</c:v>
                </c:pt>
                <c:pt idx="62">
                  <c:v>4</c:v>
                </c:pt>
                <c:pt idx="63">
                  <c:v>3.2857142857142856</c:v>
                </c:pt>
                <c:pt idx="64">
                  <c:v>2.5714285714285716</c:v>
                </c:pt>
                <c:pt idx="65">
                  <c:v>2</c:v>
                </c:pt>
                <c:pt idx="66">
                  <c:v>1.5714285714285714</c:v>
                </c:pt>
                <c:pt idx="67">
                  <c:v>2.2857142857142856</c:v>
                </c:pt>
                <c:pt idx="68">
                  <c:v>1.7142857142857142</c:v>
                </c:pt>
                <c:pt idx="69">
                  <c:v>2.1428571428571428</c:v>
                </c:pt>
                <c:pt idx="70">
                  <c:v>2.4285714285714284</c:v>
                </c:pt>
                <c:pt idx="71">
                  <c:v>2.7142857142857144</c:v>
                </c:pt>
                <c:pt idx="72">
                  <c:v>2.8571428571428572</c:v>
                </c:pt>
                <c:pt idx="73">
                  <c:v>3</c:v>
                </c:pt>
                <c:pt idx="74">
                  <c:v>2.5714285714285716</c:v>
                </c:pt>
                <c:pt idx="75">
                  <c:v>3.2857142857142856</c:v>
                </c:pt>
                <c:pt idx="76">
                  <c:v>3.4285714285714284</c:v>
                </c:pt>
                <c:pt idx="77">
                  <c:v>3.1428571428571428</c:v>
                </c:pt>
                <c:pt idx="78">
                  <c:v>3.4285714285714284</c:v>
                </c:pt>
                <c:pt idx="79">
                  <c:v>3.5714285714285716</c:v>
                </c:pt>
                <c:pt idx="80">
                  <c:v>3.4285714285714284</c:v>
                </c:pt>
                <c:pt idx="81">
                  <c:v>3</c:v>
                </c:pt>
                <c:pt idx="82">
                  <c:v>2.7142857142857144</c:v>
                </c:pt>
                <c:pt idx="83">
                  <c:v>2.4285714285714284</c:v>
                </c:pt>
                <c:pt idx="84">
                  <c:v>2.5714285714285716</c:v>
                </c:pt>
                <c:pt idx="85">
                  <c:v>2.1428571428571428</c:v>
                </c:pt>
                <c:pt idx="86">
                  <c:v>2</c:v>
                </c:pt>
                <c:pt idx="87">
                  <c:v>2.2857142857142856</c:v>
                </c:pt>
                <c:pt idx="88">
                  <c:v>2.2857142857142856</c:v>
                </c:pt>
                <c:pt idx="89">
                  <c:v>2.2857142857142856</c:v>
                </c:pt>
                <c:pt idx="90">
                  <c:v>1.8571428571428572</c:v>
                </c:pt>
                <c:pt idx="91">
                  <c:v>2.1428571428571428</c:v>
                </c:pt>
                <c:pt idx="92">
                  <c:v>2.4285714285714284</c:v>
                </c:pt>
                <c:pt idx="93">
                  <c:v>2.2857142857142856</c:v>
                </c:pt>
                <c:pt idx="94">
                  <c:v>2.4285714285714284</c:v>
                </c:pt>
                <c:pt idx="95">
                  <c:v>3</c:v>
                </c:pt>
                <c:pt idx="96">
                  <c:v>3.1428571428571428</c:v>
                </c:pt>
                <c:pt idx="97">
                  <c:v>3</c:v>
                </c:pt>
                <c:pt idx="98">
                  <c:v>2.5714285714285716</c:v>
                </c:pt>
                <c:pt idx="99">
                  <c:v>2.4285714285714284</c:v>
                </c:pt>
                <c:pt idx="100">
                  <c:v>2.4285714285714284</c:v>
                </c:pt>
                <c:pt idx="101">
                  <c:v>2.2857142857142856</c:v>
                </c:pt>
                <c:pt idx="102">
                  <c:v>2.4285714285714284</c:v>
                </c:pt>
                <c:pt idx="103">
                  <c:v>2.1428571428571428</c:v>
                </c:pt>
                <c:pt idx="104">
                  <c:v>2.1428571428571428</c:v>
                </c:pt>
                <c:pt idx="105">
                  <c:v>2</c:v>
                </c:pt>
                <c:pt idx="106">
                  <c:v>1.5714285714285714</c:v>
                </c:pt>
                <c:pt idx="107">
                  <c:v>1.4285714285714286</c:v>
                </c:pt>
                <c:pt idx="108">
                  <c:v>1.1428571428571428</c:v>
                </c:pt>
                <c:pt idx="109">
                  <c:v>0.2857142857142857</c:v>
                </c:pt>
                <c:pt idx="110">
                  <c:v>0.2857142857142857</c:v>
                </c:pt>
                <c:pt idx="111">
                  <c:v>0.2857142857142857</c:v>
                </c:pt>
                <c:pt idx="112">
                  <c:v>0.8571428571428571</c:v>
                </c:pt>
                <c:pt idx="113">
                  <c:v>0.8571428571428571</c:v>
                </c:pt>
                <c:pt idx="114">
                  <c:v>0.8571428571428571</c:v>
                </c:pt>
                <c:pt idx="115">
                  <c:v>0.8571428571428571</c:v>
                </c:pt>
                <c:pt idx="116">
                  <c:v>0.7142857142857143</c:v>
                </c:pt>
                <c:pt idx="117">
                  <c:v>0.7142857142857143</c:v>
                </c:pt>
                <c:pt idx="118">
                  <c:v>1.1428571428571428</c:v>
                </c:pt>
                <c:pt idx="119">
                  <c:v>1.1428571428571428</c:v>
                </c:pt>
                <c:pt idx="120">
                  <c:v>1.8571428571428572</c:v>
                </c:pt>
                <c:pt idx="121">
                  <c:v>2</c:v>
                </c:pt>
                <c:pt idx="122">
                  <c:v>0.8571428571428571</c:v>
                </c:pt>
                <c:pt idx="123">
                  <c:v>1.1428571428571428</c:v>
                </c:pt>
                <c:pt idx="124">
                  <c:v>1.1428571428571428</c:v>
                </c:pt>
                <c:pt idx="125">
                  <c:v>0.8571428571428571</c:v>
                </c:pt>
                <c:pt idx="126">
                  <c:v>0.42857142857142855</c:v>
                </c:pt>
                <c:pt idx="127">
                  <c:v>0</c:v>
                </c:pt>
                <c:pt idx="128">
                  <c:v>-0.14285714285714285</c:v>
                </c:pt>
                <c:pt idx="129">
                  <c:v>1.2857142857142858</c:v>
                </c:pt>
                <c:pt idx="130">
                  <c:v>1.4285714285714286</c:v>
                </c:pt>
                <c:pt idx="131">
                  <c:v>1.2857142857142858</c:v>
                </c:pt>
                <c:pt idx="132">
                  <c:v>1.2857142857142858</c:v>
                </c:pt>
                <c:pt idx="133">
                  <c:v>1.8571428571428572</c:v>
                </c:pt>
                <c:pt idx="134">
                  <c:v>1.5714285714285714</c:v>
                </c:pt>
                <c:pt idx="135">
                  <c:v>1.5714285714285714</c:v>
                </c:pt>
                <c:pt idx="136">
                  <c:v>1.7142857142857142</c:v>
                </c:pt>
                <c:pt idx="137">
                  <c:v>1.7142857142857142</c:v>
                </c:pt>
                <c:pt idx="138">
                  <c:v>2.7142857142857144</c:v>
                </c:pt>
                <c:pt idx="139">
                  <c:v>3</c:v>
                </c:pt>
                <c:pt idx="140">
                  <c:v>2.8571428571428572</c:v>
                </c:pt>
                <c:pt idx="141">
                  <c:v>3.8571428571428572</c:v>
                </c:pt>
                <c:pt idx="142">
                  <c:v>4.1428571428571432</c:v>
                </c:pt>
                <c:pt idx="143">
                  <c:v>4</c:v>
                </c:pt>
                <c:pt idx="144">
                  <c:v>4.8571428571428568</c:v>
                </c:pt>
                <c:pt idx="145">
                  <c:v>4.4285714285714288</c:v>
                </c:pt>
                <c:pt idx="146">
                  <c:v>4.4285714285714288</c:v>
                </c:pt>
                <c:pt idx="147">
                  <c:v>4.5714285714285712</c:v>
                </c:pt>
                <c:pt idx="148">
                  <c:v>4.8571428571428568</c:v>
                </c:pt>
                <c:pt idx="149">
                  <c:v>5</c:v>
                </c:pt>
                <c:pt idx="150">
                  <c:v>5.7142857142857144</c:v>
                </c:pt>
                <c:pt idx="151">
                  <c:v>5.2857142857142856</c:v>
                </c:pt>
                <c:pt idx="152">
                  <c:v>5.2857142857142856</c:v>
                </c:pt>
                <c:pt idx="153">
                  <c:v>7</c:v>
                </c:pt>
                <c:pt idx="154">
                  <c:v>7.4285714285714288</c:v>
                </c:pt>
                <c:pt idx="155">
                  <c:v>6.5714285714285712</c:v>
                </c:pt>
                <c:pt idx="156">
                  <c:v>6.5714285714285712</c:v>
                </c:pt>
                <c:pt idx="157">
                  <c:v>7.4285714285714288</c:v>
                </c:pt>
                <c:pt idx="158">
                  <c:v>8</c:v>
                </c:pt>
                <c:pt idx="159">
                  <c:v>8.2857142857142865</c:v>
                </c:pt>
                <c:pt idx="160">
                  <c:v>7.7142857142857144</c:v>
                </c:pt>
                <c:pt idx="161">
                  <c:v>7.7142857142857144</c:v>
                </c:pt>
                <c:pt idx="162">
                  <c:v>8.2857142857142865</c:v>
                </c:pt>
                <c:pt idx="163">
                  <c:v>9.7142857142857135</c:v>
                </c:pt>
                <c:pt idx="164">
                  <c:v>8.5714285714285712</c:v>
                </c:pt>
                <c:pt idx="165">
                  <c:v>8.8571428571428577</c:v>
                </c:pt>
                <c:pt idx="166">
                  <c:v>9.8571428571428577</c:v>
                </c:pt>
                <c:pt idx="167">
                  <c:v>9</c:v>
                </c:pt>
                <c:pt idx="168">
                  <c:v>10.714285714285714</c:v>
                </c:pt>
                <c:pt idx="169">
                  <c:v>12.142857142857142</c:v>
                </c:pt>
                <c:pt idx="170">
                  <c:v>12.428571428571429</c:v>
                </c:pt>
                <c:pt idx="171">
                  <c:v>13.571428571428571</c:v>
                </c:pt>
                <c:pt idx="172">
                  <c:v>13.714285714285714</c:v>
                </c:pt>
                <c:pt idx="173">
                  <c:v>14.142857142857142</c:v>
                </c:pt>
                <c:pt idx="174">
                  <c:v>16.285714285714285</c:v>
                </c:pt>
                <c:pt idx="175">
                  <c:v>16.428571428571427</c:v>
                </c:pt>
                <c:pt idx="176">
                  <c:v>16.714285714285715</c:v>
                </c:pt>
                <c:pt idx="177">
                  <c:v>15.714285714285714</c:v>
                </c:pt>
                <c:pt idx="178">
                  <c:v>15.428571428571429</c:v>
                </c:pt>
                <c:pt idx="179">
                  <c:v>16.857142857142858</c:v>
                </c:pt>
              </c:numCache>
            </c:numRef>
          </c:val>
          <c:smooth val="0"/>
          <c:extLst>
            <c:ext xmlns:c16="http://schemas.microsoft.com/office/drawing/2014/chart" uri="{C3380CC4-5D6E-409C-BE32-E72D297353CC}">
              <c16:uniqueId val="{00000001-D811-4014-BF72-66F198261212}"/>
            </c:ext>
          </c:extLst>
        </c:ser>
        <c:dLbls>
          <c:showLegendKey val="0"/>
          <c:showVal val="0"/>
          <c:showCatName val="0"/>
          <c:showSerName val="0"/>
          <c:showPercent val="0"/>
          <c:showBubbleSize val="0"/>
        </c:dLbls>
        <c:marker val="1"/>
        <c:smooth val="0"/>
        <c:axId val="596545392"/>
        <c:axId val="596544408"/>
        <c:extLst>
          <c:ext xmlns:c15="http://schemas.microsoft.com/office/drawing/2012/chart" uri="{02D57815-91ED-43cb-92C2-25804820EDAC}">
            <c15:filteredLineSeries>
              <c15:ser>
                <c:idx val="0"/>
                <c:order val="1"/>
                <c:tx>
                  <c:strRef>
                    <c:extLst>
                      <c:ext uri="{02D57815-91ED-43cb-92C2-25804820EDAC}">
                        <c15:formulaRef>
                          <c15:sqref>'Steden RIVM'!$Q$3</c15:sqref>
                        </c15:formulaRef>
                      </c:ext>
                    </c:extLst>
                    <c:strCache>
                      <c:ptCount val="1"/>
                      <c:pt idx="0">
                        <c:v>7 day MA - Rotterdam</c:v>
                      </c:pt>
                    </c:strCache>
                  </c:strRef>
                </c:tx>
                <c:spPr>
                  <a:ln w="41275" cap="rnd">
                    <a:solidFill>
                      <a:sysClr val="windowText" lastClr="000000">
                        <a:lumMod val="95000"/>
                        <a:lumOff val="5000"/>
                      </a:sysClr>
                    </a:solidFill>
                    <a:round/>
                  </a:ln>
                  <a:effectLst/>
                </c:spPr>
                <c:marker>
                  <c:symbol val="none"/>
                </c:marker>
                <c:dPt>
                  <c:idx val="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4-D811-4014-BF72-66F198261212}"/>
                    </c:ext>
                  </c:extLst>
                </c:dPt>
                <c:dPt>
                  <c:idx val="11"/>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6-D811-4014-BF72-66F198261212}"/>
                    </c:ext>
                  </c:extLst>
                </c:dPt>
                <c:dPt>
                  <c:idx val="1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8-D811-4014-BF72-66F198261212}"/>
                    </c:ext>
                  </c:extLst>
                </c:dPt>
                <c:dPt>
                  <c:idx val="18"/>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A-D811-4014-BF72-66F198261212}"/>
                    </c:ext>
                  </c:extLst>
                </c:dPt>
                <c:dPt>
                  <c:idx val="2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C-D811-4014-BF72-66F198261212}"/>
                    </c:ext>
                  </c:extLst>
                </c:dPt>
                <c:dPt>
                  <c:idx val="2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E-D811-4014-BF72-66F198261212}"/>
                    </c:ext>
                  </c:extLst>
                </c:dPt>
                <c:dPt>
                  <c:idx val="3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0-D811-4014-BF72-66F198261212}"/>
                    </c:ext>
                  </c:extLst>
                </c:dPt>
                <c:dPt>
                  <c:idx val="3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2-D811-4014-BF72-66F198261212}"/>
                    </c:ext>
                  </c:extLst>
                </c:dPt>
                <c:dPt>
                  <c:idx val="3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4-D811-4014-BF72-66F198261212}"/>
                    </c:ext>
                  </c:extLst>
                </c:dPt>
                <c:dPt>
                  <c:idx val="3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6-D811-4014-BF72-66F198261212}"/>
                    </c:ext>
                  </c:extLst>
                </c:dPt>
                <c:dPt>
                  <c:idx val="4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8-D811-4014-BF72-66F198261212}"/>
                    </c:ext>
                  </c:extLst>
                </c:dPt>
                <c:dPt>
                  <c:idx val="44"/>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A-D811-4014-BF72-66F198261212}"/>
                    </c:ext>
                  </c:extLst>
                </c:dPt>
                <c:dPt>
                  <c:idx val="4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C-D811-4014-BF72-66F198261212}"/>
                    </c:ext>
                  </c:extLst>
                </c:dPt>
                <c:dPt>
                  <c:idx val="51"/>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E-D811-4014-BF72-66F198261212}"/>
                    </c:ext>
                  </c:extLst>
                </c:dPt>
                <c:dPt>
                  <c:idx val="5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0-D811-4014-BF72-66F198261212}"/>
                    </c:ext>
                  </c:extLst>
                </c:dPt>
                <c:dPt>
                  <c:idx val="58"/>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2-D811-4014-BF72-66F198261212}"/>
                    </c:ext>
                  </c:extLst>
                </c:dPt>
                <c:dPt>
                  <c:idx val="6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4-D811-4014-BF72-66F198261212}"/>
                    </c:ext>
                  </c:extLst>
                </c:dPt>
                <c:dPt>
                  <c:idx val="6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6-D811-4014-BF72-66F198261212}"/>
                    </c:ext>
                  </c:extLst>
                </c:dPt>
                <c:dPt>
                  <c:idx val="6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8-D811-4014-BF72-66F198261212}"/>
                    </c:ext>
                  </c:extLst>
                </c:dPt>
                <c:dPt>
                  <c:idx val="7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A-D811-4014-BF72-66F198261212}"/>
                    </c:ext>
                  </c:extLst>
                </c:dPt>
                <c:dPt>
                  <c:idx val="74"/>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C-D811-4014-BF72-66F198261212}"/>
                    </c:ext>
                  </c:extLst>
                </c:dPt>
                <c:dPt>
                  <c:idx val="7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E-D811-4014-BF72-66F198261212}"/>
                    </c:ext>
                  </c:extLst>
                </c:dPt>
                <c:dPt>
                  <c:idx val="81"/>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0-D811-4014-BF72-66F198261212}"/>
                    </c:ext>
                  </c:extLst>
                </c:dPt>
                <c:dPt>
                  <c:idx val="8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2-D811-4014-BF72-66F198261212}"/>
                    </c:ext>
                  </c:extLst>
                </c:dPt>
                <c:dPt>
                  <c:idx val="8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4-D811-4014-BF72-66F198261212}"/>
                    </c:ext>
                  </c:extLst>
                </c:dPt>
                <c:dPt>
                  <c:idx val="8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6-D811-4014-BF72-66F198261212}"/>
                    </c:ext>
                  </c:extLst>
                </c:dPt>
                <c:dPt>
                  <c:idx val="9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8-D811-4014-BF72-66F198261212}"/>
                    </c:ext>
                  </c:extLst>
                </c:dPt>
                <c:dPt>
                  <c:idx val="9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A-D811-4014-BF72-66F198261212}"/>
                    </c:ext>
                  </c:extLst>
                </c:dPt>
                <c:dPt>
                  <c:idx val="10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C-D811-4014-BF72-66F198261212}"/>
                    </c:ext>
                  </c:extLst>
                </c:dPt>
                <c:dPt>
                  <c:idx val="10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E-D811-4014-BF72-66F198261212}"/>
                    </c:ext>
                  </c:extLst>
                </c:dPt>
                <c:dPt>
                  <c:idx val="10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0-D811-4014-BF72-66F198261212}"/>
                    </c:ext>
                  </c:extLst>
                </c:dPt>
                <c:dPt>
                  <c:idx val="10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2-D811-4014-BF72-66F198261212}"/>
                    </c:ext>
                  </c:extLst>
                </c:dPt>
                <c:dPt>
                  <c:idx val="114"/>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4-D811-4014-BF72-66F198261212}"/>
                    </c:ext>
                  </c:extLst>
                </c:dPt>
                <c:dPt>
                  <c:idx val="11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6-D811-4014-BF72-66F198261212}"/>
                    </c:ext>
                  </c:extLst>
                </c:dPt>
                <c:dPt>
                  <c:idx val="121"/>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8-D811-4014-BF72-66F198261212}"/>
                    </c:ext>
                  </c:extLst>
                </c:dPt>
                <c:dPt>
                  <c:idx val="12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A-D811-4014-BF72-66F198261212}"/>
                    </c:ext>
                  </c:extLst>
                </c:dPt>
                <c:dPt>
                  <c:idx val="128"/>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C-D811-4014-BF72-66F198261212}"/>
                    </c:ext>
                  </c:extLst>
                </c:dPt>
                <c:dPt>
                  <c:idx val="13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E-D811-4014-BF72-66F198261212}"/>
                    </c:ext>
                  </c:extLst>
                </c:dPt>
                <c:dPt>
                  <c:idx val="13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0-D811-4014-BF72-66F198261212}"/>
                    </c:ext>
                  </c:extLst>
                </c:dPt>
                <c:dPt>
                  <c:idx val="13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2-D811-4014-BF72-66F198261212}"/>
                    </c:ext>
                  </c:extLst>
                </c:dPt>
                <c:dPt>
                  <c:idx val="14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4-D811-4014-BF72-66F198261212}"/>
                    </c:ext>
                  </c:extLst>
                </c:dPt>
                <c:dPt>
                  <c:idx val="14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6-D811-4014-BF72-66F198261212}"/>
                    </c:ext>
                  </c:extLst>
                </c:dPt>
                <c:dPt>
                  <c:idx val="14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8-D811-4014-BF72-66F198261212}"/>
                    </c:ext>
                  </c:extLst>
                </c:dPt>
                <c:dPt>
                  <c:idx val="15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A-D811-4014-BF72-66F198261212}"/>
                    </c:ext>
                  </c:extLst>
                </c:dPt>
                <c:dPt>
                  <c:idx val="15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C-D811-4014-BF72-66F198261212}"/>
                    </c:ext>
                  </c:extLst>
                </c:dPt>
                <c:dPt>
                  <c:idx val="15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E-D811-4014-BF72-66F198261212}"/>
                    </c:ext>
                  </c:extLst>
                </c:dPt>
                <c:dPt>
                  <c:idx val="15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60-D811-4014-BF72-66F198261212}"/>
                    </c:ext>
                  </c:extLst>
                </c:dPt>
                <c:dPt>
                  <c:idx val="15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62-D811-4014-BF72-66F198261212}"/>
                    </c:ext>
                  </c:extLst>
                </c:dPt>
                <c:cat>
                  <c:numRef>
                    <c:extLst>
                      <c:ext uri="{02D57815-91ED-43cb-92C2-25804820EDAC}">
                        <c15:fullRef>
                          <c15:sqref>'Steden RIVM'!$O$3:$O$157</c15:sqref>
                        </c15:fullRef>
                        <c15:formulaRef>
                          <c15:sqref>'Steden RIVM'!$O$4:$O$157</c15:sqref>
                        </c15:formulaRef>
                      </c:ext>
                    </c:extLst>
                    <c:numCache>
                      <c:formatCode>m/d/yyyy</c:formatCode>
                      <c:ptCount val="154"/>
                      <c:pt idx="0">
                        <c:v>43903</c:v>
                      </c:pt>
                      <c:pt idx="1">
                        <c:v>43904</c:v>
                      </c:pt>
                      <c:pt idx="2">
                        <c:v>43905</c:v>
                      </c:pt>
                      <c:pt idx="3">
                        <c:v>43906</c:v>
                      </c:pt>
                      <c:pt idx="4">
                        <c:v>43907</c:v>
                      </c:pt>
                      <c:pt idx="5">
                        <c:v>43908</c:v>
                      </c:pt>
                      <c:pt idx="6">
                        <c:v>43909</c:v>
                      </c:pt>
                      <c:pt idx="7">
                        <c:v>43910</c:v>
                      </c:pt>
                      <c:pt idx="8">
                        <c:v>43911</c:v>
                      </c:pt>
                      <c:pt idx="9">
                        <c:v>43912</c:v>
                      </c:pt>
                      <c:pt idx="10">
                        <c:v>43913</c:v>
                      </c:pt>
                      <c:pt idx="11">
                        <c:v>43914</c:v>
                      </c:pt>
                      <c:pt idx="12">
                        <c:v>43915</c:v>
                      </c:pt>
                      <c:pt idx="13">
                        <c:v>43916</c:v>
                      </c:pt>
                      <c:pt idx="14">
                        <c:v>43917</c:v>
                      </c:pt>
                      <c:pt idx="15">
                        <c:v>43918</c:v>
                      </c:pt>
                      <c:pt idx="16">
                        <c:v>43919</c:v>
                      </c:pt>
                      <c:pt idx="17">
                        <c:v>43920</c:v>
                      </c:pt>
                      <c:pt idx="18">
                        <c:v>43921</c:v>
                      </c:pt>
                      <c:pt idx="19">
                        <c:v>43922</c:v>
                      </c:pt>
                      <c:pt idx="20">
                        <c:v>43923</c:v>
                      </c:pt>
                      <c:pt idx="21">
                        <c:v>43924</c:v>
                      </c:pt>
                      <c:pt idx="22">
                        <c:v>43925</c:v>
                      </c:pt>
                      <c:pt idx="23">
                        <c:v>43926</c:v>
                      </c:pt>
                      <c:pt idx="24">
                        <c:v>43927</c:v>
                      </c:pt>
                      <c:pt idx="25">
                        <c:v>43928</c:v>
                      </c:pt>
                      <c:pt idx="26">
                        <c:v>43929</c:v>
                      </c:pt>
                      <c:pt idx="27">
                        <c:v>43930</c:v>
                      </c:pt>
                      <c:pt idx="28">
                        <c:v>43931</c:v>
                      </c:pt>
                      <c:pt idx="29">
                        <c:v>43932</c:v>
                      </c:pt>
                      <c:pt idx="30">
                        <c:v>43933</c:v>
                      </c:pt>
                      <c:pt idx="31">
                        <c:v>43934</c:v>
                      </c:pt>
                      <c:pt idx="32">
                        <c:v>43935</c:v>
                      </c:pt>
                      <c:pt idx="33">
                        <c:v>43936</c:v>
                      </c:pt>
                      <c:pt idx="34">
                        <c:v>43937</c:v>
                      </c:pt>
                      <c:pt idx="35">
                        <c:v>43938</c:v>
                      </c:pt>
                      <c:pt idx="36">
                        <c:v>43939</c:v>
                      </c:pt>
                      <c:pt idx="37">
                        <c:v>43940</c:v>
                      </c:pt>
                      <c:pt idx="38">
                        <c:v>43941</c:v>
                      </c:pt>
                      <c:pt idx="39">
                        <c:v>43942</c:v>
                      </c:pt>
                      <c:pt idx="40">
                        <c:v>43943</c:v>
                      </c:pt>
                      <c:pt idx="41">
                        <c:v>43944</c:v>
                      </c:pt>
                      <c:pt idx="42">
                        <c:v>43945</c:v>
                      </c:pt>
                      <c:pt idx="43">
                        <c:v>43946</c:v>
                      </c:pt>
                      <c:pt idx="44">
                        <c:v>43947</c:v>
                      </c:pt>
                      <c:pt idx="45">
                        <c:v>43948</c:v>
                      </c:pt>
                      <c:pt idx="46">
                        <c:v>43949</c:v>
                      </c:pt>
                      <c:pt idx="47">
                        <c:v>43950</c:v>
                      </c:pt>
                      <c:pt idx="48">
                        <c:v>43951</c:v>
                      </c:pt>
                      <c:pt idx="49">
                        <c:v>43952</c:v>
                      </c:pt>
                      <c:pt idx="50">
                        <c:v>43953</c:v>
                      </c:pt>
                      <c:pt idx="51">
                        <c:v>43954</c:v>
                      </c:pt>
                      <c:pt idx="52">
                        <c:v>43955</c:v>
                      </c:pt>
                      <c:pt idx="53">
                        <c:v>43956</c:v>
                      </c:pt>
                      <c:pt idx="54">
                        <c:v>43957</c:v>
                      </c:pt>
                      <c:pt idx="55">
                        <c:v>43958</c:v>
                      </c:pt>
                      <c:pt idx="56">
                        <c:v>43959</c:v>
                      </c:pt>
                      <c:pt idx="57">
                        <c:v>43960</c:v>
                      </c:pt>
                      <c:pt idx="58">
                        <c:v>43961</c:v>
                      </c:pt>
                      <c:pt idx="59">
                        <c:v>43962</c:v>
                      </c:pt>
                      <c:pt idx="60">
                        <c:v>43963</c:v>
                      </c:pt>
                      <c:pt idx="61">
                        <c:v>43964</c:v>
                      </c:pt>
                      <c:pt idx="62">
                        <c:v>43965</c:v>
                      </c:pt>
                      <c:pt idx="63">
                        <c:v>43966</c:v>
                      </c:pt>
                      <c:pt idx="64">
                        <c:v>43967</c:v>
                      </c:pt>
                      <c:pt idx="65">
                        <c:v>43968</c:v>
                      </c:pt>
                      <c:pt idx="66">
                        <c:v>43969</c:v>
                      </c:pt>
                      <c:pt idx="67">
                        <c:v>43970</c:v>
                      </c:pt>
                      <c:pt idx="68">
                        <c:v>43971</c:v>
                      </c:pt>
                      <c:pt idx="69">
                        <c:v>43972</c:v>
                      </c:pt>
                      <c:pt idx="70">
                        <c:v>43973</c:v>
                      </c:pt>
                      <c:pt idx="71">
                        <c:v>43974</c:v>
                      </c:pt>
                      <c:pt idx="72">
                        <c:v>43975</c:v>
                      </c:pt>
                      <c:pt idx="73">
                        <c:v>43976</c:v>
                      </c:pt>
                      <c:pt idx="74">
                        <c:v>43977</c:v>
                      </c:pt>
                      <c:pt idx="75">
                        <c:v>43978</c:v>
                      </c:pt>
                      <c:pt idx="76">
                        <c:v>43979</c:v>
                      </c:pt>
                      <c:pt idx="77">
                        <c:v>43980</c:v>
                      </c:pt>
                      <c:pt idx="78">
                        <c:v>43981</c:v>
                      </c:pt>
                      <c:pt idx="79">
                        <c:v>43982</c:v>
                      </c:pt>
                      <c:pt idx="80">
                        <c:v>43983</c:v>
                      </c:pt>
                      <c:pt idx="81">
                        <c:v>43984</c:v>
                      </c:pt>
                      <c:pt idx="82">
                        <c:v>43985</c:v>
                      </c:pt>
                      <c:pt idx="83">
                        <c:v>43986</c:v>
                      </c:pt>
                      <c:pt idx="84">
                        <c:v>43987</c:v>
                      </c:pt>
                      <c:pt idx="85">
                        <c:v>43988</c:v>
                      </c:pt>
                      <c:pt idx="86">
                        <c:v>43989</c:v>
                      </c:pt>
                      <c:pt idx="87">
                        <c:v>43990</c:v>
                      </c:pt>
                      <c:pt idx="88">
                        <c:v>43991</c:v>
                      </c:pt>
                      <c:pt idx="89">
                        <c:v>43992</c:v>
                      </c:pt>
                      <c:pt idx="90">
                        <c:v>43993</c:v>
                      </c:pt>
                      <c:pt idx="91">
                        <c:v>43994</c:v>
                      </c:pt>
                      <c:pt idx="92">
                        <c:v>43995</c:v>
                      </c:pt>
                      <c:pt idx="93">
                        <c:v>43996</c:v>
                      </c:pt>
                      <c:pt idx="94">
                        <c:v>43997</c:v>
                      </c:pt>
                      <c:pt idx="95">
                        <c:v>43998</c:v>
                      </c:pt>
                      <c:pt idx="96">
                        <c:v>43999</c:v>
                      </c:pt>
                      <c:pt idx="97">
                        <c:v>44000</c:v>
                      </c:pt>
                      <c:pt idx="98">
                        <c:v>44001</c:v>
                      </c:pt>
                      <c:pt idx="99">
                        <c:v>44002</c:v>
                      </c:pt>
                      <c:pt idx="100">
                        <c:v>44003</c:v>
                      </c:pt>
                      <c:pt idx="101">
                        <c:v>44004</c:v>
                      </c:pt>
                      <c:pt idx="102">
                        <c:v>44005</c:v>
                      </c:pt>
                      <c:pt idx="103">
                        <c:v>44006</c:v>
                      </c:pt>
                      <c:pt idx="104">
                        <c:v>44007</c:v>
                      </c:pt>
                      <c:pt idx="105">
                        <c:v>44008</c:v>
                      </c:pt>
                      <c:pt idx="106">
                        <c:v>44009</c:v>
                      </c:pt>
                      <c:pt idx="107">
                        <c:v>44010</c:v>
                      </c:pt>
                      <c:pt idx="108">
                        <c:v>44011</c:v>
                      </c:pt>
                      <c:pt idx="109">
                        <c:v>44012</c:v>
                      </c:pt>
                      <c:pt idx="110">
                        <c:v>44013</c:v>
                      </c:pt>
                      <c:pt idx="111">
                        <c:v>44014</c:v>
                      </c:pt>
                      <c:pt idx="112">
                        <c:v>44015</c:v>
                      </c:pt>
                      <c:pt idx="113">
                        <c:v>44016</c:v>
                      </c:pt>
                      <c:pt idx="114">
                        <c:v>44017</c:v>
                      </c:pt>
                      <c:pt idx="115">
                        <c:v>44018</c:v>
                      </c:pt>
                      <c:pt idx="116">
                        <c:v>44019</c:v>
                      </c:pt>
                      <c:pt idx="117">
                        <c:v>44020</c:v>
                      </c:pt>
                      <c:pt idx="118">
                        <c:v>44021</c:v>
                      </c:pt>
                      <c:pt idx="119">
                        <c:v>44022</c:v>
                      </c:pt>
                      <c:pt idx="120">
                        <c:v>44023</c:v>
                      </c:pt>
                      <c:pt idx="121">
                        <c:v>44024</c:v>
                      </c:pt>
                      <c:pt idx="122">
                        <c:v>44025</c:v>
                      </c:pt>
                      <c:pt idx="123">
                        <c:v>44026</c:v>
                      </c:pt>
                      <c:pt idx="124">
                        <c:v>44027</c:v>
                      </c:pt>
                      <c:pt idx="125">
                        <c:v>44028</c:v>
                      </c:pt>
                      <c:pt idx="126">
                        <c:v>44029</c:v>
                      </c:pt>
                      <c:pt idx="127">
                        <c:v>44030</c:v>
                      </c:pt>
                      <c:pt idx="128">
                        <c:v>44031</c:v>
                      </c:pt>
                      <c:pt idx="129">
                        <c:v>44032</c:v>
                      </c:pt>
                      <c:pt idx="130">
                        <c:v>44033</c:v>
                      </c:pt>
                      <c:pt idx="131">
                        <c:v>44034</c:v>
                      </c:pt>
                      <c:pt idx="132">
                        <c:v>44035</c:v>
                      </c:pt>
                      <c:pt idx="133">
                        <c:v>44036</c:v>
                      </c:pt>
                      <c:pt idx="134">
                        <c:v>44037</c:v>
                      </c:pt>
                      <c:pt idx="135">
                        <c:v>44038</c:v>
                      </c:pt>
                      <c:pt idx="136">
                        <c:v>44039</c:v>
                      </c:pt>
                      <c:pt idx="137">
                        <c:v>44040</c:v>
                      </c:pt>
                      <c:pt idx="138">
                        <c:v>44041</c:v>
                      </c:pt>
                      <c:pt idx="139">
                        <c:v>44042</c:v>
                      </c:pt>
                      <c:pt idx="140">
                        <c:v>44043</c:v>
                      </c:pt>
                      <c:pt idx="141">
                        <c:v>44044</c:v>
                      </c:pt>
                      <c:pt idx="142">
                        <c:v>44045</c:v>
                      </c:pt>
                      <c:pt idx="143">
                        <c:v>44046</c:v>
                      </c:pt>
                      <c:pt idx="144">
                        <c:v>44047</c:v>
                      </c:pt>
                      <c:pt idx="145">
                        <c:v>44048</c:v>
                      </c:pt>
                      <c:pt idx="146">
                        <c:v>44049</c:v>
                      </c:pt>
                      <c:pt idx="147">
                        <c:v>44050</c:v>
                      </c:pt>
                      <c:pt idx="148">
                        <c:v>44051</c:v>
                      </c:pt>
                      <c:pt idx="149">
                        <c:v>44052</c:v>
                      </c:pt>
                      <c:pt idx="150">
                        <c:v>44053</c:v>
                      </c:pt>
                      <c:pt idx="151">
                        <c:v>44054</c:v>
                      </c:pt>
                      <c:pt idx="152">
                        <c:v>44055</c:v>
                      </c:pt>
                      <c:pt idx="153">
                        <c:v>44056</c:v>
                      </c:pt>
                    </c:numCache>
                  </c:numRef>
                </c:cat>
                <c:val>
                  <c:numRef>
                    <c:extLst>
                      <c:ext uri="{02D57815-91ED-43cb-92C2-25804820EDAC}">
                        <c15:fullRef>
                          <c15:sqref>'Steden RIVM'!$Q$5:$Q$149</c15:sqref>
                        </c15:fullRef>
                        <c15:formulaRef>
                          <c15:sqref>'Steden RIVM'!$Q$6:$Q$149</c15:sqref>
                        </c15:formulaRef>
                      </c:ext>
                    </c:extLst>
                    <c:numCache>
                      <c:formatCode>General</c:formatCode>
                      <c:ptCount val="144"/>
                      <c:pt idx="5">
                        <c:v>13.428571428571429</c:v>
                      </c:pt>
                      <c:pt idx="6">
                        <c:v>13.857142857142858</c:v>
                      </c:pt>
                      <c:pt idx="7">
                        <c:v>16.428571428571427</c:v>
                      </c:pt>
                      <c:pt idx="8">
                        <c:v>17.142857142857142</c:v>
                      </c:pt>
                      <c:pt idx="9">
                        <c:v>17.714285714285715</c:v>
                      </c:pt>
                      <c:pt idx="10">
                        <c:v>18.571428571428573</c:v>
                      </c:pt>
                      <c:pt idx="11">
                        <c:v>17.857142857142858</c:v>
                      </c:pt>
                      <c:pt idx="12">
                        <c:v>19.571428571428573</c:v>
                      </c:pt>
                      <c:pt idx="13">
                        <c:v>27</c:v>
                      </c:pt>
                      <c:pt idx="14">
                        <c:v>29.142857142857142</c:v>
                      </c:pt>
                      <c:pt idx="15">
                        <c:v>32.571428571428569</c:v>
                      </c:pt>
                      <c:pt idx="16">
                        <c:v>34.285714285714285</c:v>
                      </c:pt>
                      <c:pt idx="17">
                        <c:v>38.571428571428569</c:v>
                      </c:pt>
                      <c:pt idx="18">
                        <c:v>42.857142857142854</c:v>
                      </c:pt>
                      <c:pt idx="19">
                        <c:v>43.285714285714285</c:v>
                      </c:pt>
                      <c:pt idx="20">
                        <c:v>39.142857142857146</c:v>
                      </c:pt>
                      <c:pt idx="21">
                        <c:v>47.142857142857146</c:v>
                      </c:pt>
                      <c:pt idx="22">
                        <c:v>54.142857142857146</c:v>
                      </c:pt>
                      <c:pt idx="23">
                        <c:v>55.285714285714285</c:v>
                      </c:pt>
                      <c:pt idx="24">
                        <c:v>57.857142857142854</c:v>
                      </c:pt>
                      <c:pt idx="25">
                        <c:v>63</c:v>
                      </c:pt>
                      <c:pt idx="26">
                        <c:v>61.571428571428569</c:v>
                      </c:pt>
                      <c:pt idx="27">
                        <c:v>76.571428571428569</c:v>
                      </c:pt>
                      <c:pt idx="28">
                        <c:v>72.285714285714292</c:v>
                      </c:pt>
                      <c:pt idx="29">
                        <c:v>67.571428571428569</c:v>
                      </c:pt>
                      <c:pt idx="30">
                        <c:v>69.857142857142861</c:v>
                      </c:pt>
                      <c:pt idx="31">
                        <c:v>65.714285714285708</c:v>
                      </c:pt>
                      <c:pt idx="32">
                        <c:v>61</c:v>
                      </c:pt>
                      <c:pt idx="33">
                        <c:v>62.142857142857146</c:v>
                      </c:pt>
                      <c:pt idx="34">
                        <c:v>54.571428571428569</c:v>
                      </c:pt>
                      <c:pt idx="35">
                        <c:v>53.857142857142854</c:v>
                      </c:pt>
                      <c:pt idx="36">
                        <c:v>50.857142857142854</c:v>
                      </c:pt>
                      <c:pt idx="37">
                        <c:v>48.428571428571431</c:v>
                      </c:pt>
                      <c:pt idx="38">
                        <c:v>46.857142857142854</c:v>
                      </c:pt>
                      <c:pt idx="39">
                        <c:v>46.714285714285715</c:v>
                      </c:pt>
                      <c:pt idx="40">
                        <c:v>46.571428571428569</c:v>
                      </c:pt>
                      <c:pt idx="41">
                        <c:v>40.857142857142854</c:v>
                      </c:pt>
                      <c:pt idx="42">
                        <c:v>38</c:v>
                      </c:pt>
                      <c:pt idx="43">
                        <c:v>38.714285714285715</c:v>
                      </c:pt>
                      <c:pt idx="44">
                        <c:v>34.285714285714285</c:v>
                      </c:pt>
                      <c:pt idx="45">
                        <c:v>34.142857142857146</c:v>
                      </c:pt>
                      <c:pt idx="46">
                        <c:v>32.142857142857146</c:v>
                      </c:pt>
                      <c:pt idx="47">
                        <c:v>31.571428571428573</c:v>
                      </c:pt>
                      <c:pt idx="48">
                        <c:v>30.142857142857142</c:v>
                      </c:pt>
                      <c:pt idx="49">
                        <c:v>28.857142857142858</c:v>
                      </c:pt>
                      <c:pt idx="50">
                        <c:v>24</c:v>
                      </c:pt>
                      <c:pt idx="51">
                        <c:v>28</c:v>
                      </c:pt>
                      <c:pt idx="52">
                        <c:v>24.428571428571427</c:v>
                      </c:pt>
                      <c:pt idx="53">
                        <c:v>24.142857142857142</c:v>
                      </c:pt>
                      <c:pt idx="54">
                        <c:v>19.571428571428573</c:v>
                      </c:pt>
                      <c:pt idx="55">
                        <c:v>17.571428571428573</c:v>
                      </c:pt>
                      <c:pt idx="56">
                        <c:v>15.714285714285714</c:v>
                      </c:pt>
                      <c:pt idx="57">
                        <c:v>16.285714285714285</c:v>
                      </c:pt>
                      <c:pt idx="58">
                        <c:v>15</c:v>
                      </c:pt>
                      <c:pt idx="59">
                        <c:v>16.714285714285715</c:v>
                      </c:pt>
                      <c:pt idx="60">
                        <c:v>14.142857142857142</c:v>
                      </c:pt>
                      <c:pt idx="61">
                        <c:v>14.428571428571429</c:v>
                      </c:pt>
                      <c:pt idx="62">
                        <c:v>15.285714285714286</c:v>
                      </c:pt>
                      <c:pt idx="63">
                        <c:v>14.428571428571429</c:v>
                      </c:pt>
                      <c:pt idx="64">
                        <c:v>17</c:v>
                      </c:pt>
                      <c:pt idx="65">
                        <c:v>14.714285714285714</c:v>
                      </c:pt>
                      <c:pt idx="66">
                        <c:v>13.571428571428571</c:v>
                      </c:pt>
                      <c:pt idx="67">
                        <c:v>15</c:v>
                      </c:pt>
                      <c:pt idx="68">
                        <c:v>15.285714285714286</c:v>
                      </c:pt>
                      <c:pt idx="69">
                        <c:v>12.571428571428571</c:v>
                      </c:pt>
                      <c:pt idx="70">
                        <c:v>13</c:v>
                      </c:pt>
                      <c:pt idx="71">
                        <c:v>11.857142857142858</c:v>
                      </c:pt>
                      <c:pt idx="72">
                        <c:v>11.714285714285714</c:v>
                      </c:pt>
                      <c:pt idx="73">
                        <c:v>12</c:v>
                      </c:pt>
                      <c:pt idx="74">
                        <c:v>9.1428571428571423</c:v>
                      </c:pt>
                      <c:pt idx="75">
                        <c:v>7.7142857142857144</c:v>
                      </c:pt>
                      <c:pt idx="76">
                        <c:v>7.8571428571428568</c:v>
                      </c:pt>
                      <c:pt idx="77">
                        <c:v>6.5714285714285712</c:v>
                      </c:pt>
                      <c:pt idx="78">
                        <c:v>5</c:v>
                      </c:pt>
                      <c:pt idx="79">
                        <c:v>4.5714285714285712</c:v>
                      </c:pt>
                      <c:pt idx="80">
                        <c:v>3.8571428571428572</c:v>
                      </c:pt>
                      <c:pt idx="81">
                        <c:v>4.5714285714285712</c:v>
                      </c:pt>
                      <c:pt idx="82">
                        <c:v>7.1428571428571432</c:v>
                      </c:pt>
                      <c:pt idx="83">
                        <c:v>8.8571428571428577</c:v>
                      </c:pt>
                      <c:pt idx="84">
                        <c:v>11.571428571428571</c:v>
                      </c:pt>
                      <c:pt idx="85">
                        <c:v>12.714285714285714</c:v>
                      </c:pt>
                      <c:pt idx="86">
                        <c:v>14.428571428571429</c:v>
                      </c:pt>
                      <c:pt idx="87">
                        <c:v>15.571428571428571</c:v>
                      </c:pt>
                      <c:pt idx="88">
                        <c:v>15.714285714285714</c:v>
                      </c:pt>
                      <c:pt idx="89">
                        <c:v>16.571428571428573</c:v>
                      </c:pt>
                      <c:pt idx="90">
                        <c:v>16.571428571428573</c:v>
                      </c:pt>
                      <c:pt idx="91">
                        <c:v>15</c:v>
                      </c:pt>
                      <c:pt idx="92">
                        <c:v>14.714285714285714</c:v>
                      </c:pt>
                      <c:pt idx="93">
                        <c:v>15.142857142857142</c:v>
                      </c:pt>
                      <c:pt idx="94">
                        <c:v>14.428571428571429</c:v>
                      </c:pt>
                      <c:pt idx="95">
                        <c:v>13.857142857142858</c:v>
                      </c:pt>
                      <c:pt idx="96">
                        <c:v>11.142857142857142</c:v>
                      </c:pt>
                      <c:pt idx="97">
                        <c:v>10.285714285714286</c:v>
                      </c:pt>
                      <c:pt idx="98">
                        <c:v>9.8571428571428577</c:v>
                      </c:pt>
                      <c:pt idx="99">
                        <c:v>8.7142857142857135</c:v>
                      </c:pt>
                      <c:pt idx="100">
                        <c:v>6.7142857142857144</c:v>
                      </c:pt>
                      <c:pt idx="101">
                        <c:v>6.4285714285714288</c:v>
                      </c:pt>
                      <c:pt idx="102">
                        <c:v>6.2857142857142856</c:v>
                      </c:pt>
                      <c:pt idx="103">
                        <c:v>6.2857142857142856</c:v>
                      </c:pt>
                      <c:pt idx="104">
                        <c:v>5.4285714285714288</c:v>
                      </c:pt>
                      <c:pt idx="105">
                        <c:v>6.4285714285714288</c:v>
                      </c:pt>
                      <c:pt idx="106">
                        <c:v>7.4285714285714288</c:v>
                      </c:pt>
                      <c:pt idx="107">
                        <c:v>7.7142857142857144</c:v>
                      </c:pt>
                      <c:pt idx="108">
                        <c:v>7.8571428571428568</c:v>
                      </c:pt>
                      <c:pt idx="109">
                        <c:v>8</c:v>
                      </c:pt>
                      <c:pt idx="110">
                        <c:v>7.4285714285714288</c:v>
                      </c:pt>
                      <c:pt idx="111">
                        <c:v>7.5714285714285712</c:v>
                      </c:pt>
                      <c:pt idx="112">
                        <c:v>6.7142857142857144</c:v>
                      </c:pt>
                      <c:pt idx="113">
                        <c:v>7.2857142857142856</c:v>
                      </c:pt>
                      <c:pt idx="114">
                        <c:v>6.5714285714285712</c:v>
                      </c:pt>
                      <c:pt idx="115">
                        <c:v>6</c:v>
                      </c:pt>
                      <c:pt idx="116">
                        <c:v>6.2857142857142856</c:v>
                      </c:pt>
                      <c:pt idx="117">
                        <c:v>6.7142857142857144</c:v>
                      </c:pt>
                      <c:pt idx="118">
                        <c:v>7.7142857142857144</c:v>
                      </c:pt>
                      <c:pt idx="119">
                        <c:v>11</c:v>
                      </c:pt>
                      <c:pt idx="120">
                        <c:v>10.285714285714286</c:v>
                      </c:pt>
                      <c:pt idx="121">
                        <c:v>14.714285714285714</c:v>
                      </c:pt>
                      <c:pt idx="122">
                        <c:v>17</c:v>
                      </c:pt>
                      <c:pt idx="123">
                        <c:v>17.714285714285715</c:v>
                      </c:pt>
                      <c:pt idx="124">
                        <c:v>18.857142857142858</c:v>
                      </c:pt>
                      <c:pt idx="125">
                        <c:v>18.285714285714285</c:v>
                      </c:pt>
                      <c:pt idx="126">
                        <c:v>17.142857142857142</c:v>
                      </c:pt>
                      <c:pt idx="127">
                        <c:v>20.857142857142858</c:v>
                      </c:pt>
                      <c:pt idx="128">
                        <c:v>19.714285714285715</c:v>
                      </c:pt>
                      <c:pt idx="129">
                        <c:v>20.857142857142858</c:v>
                      </c:pt>
                      <c:pt idx="130">
                        <c:v>23.714285714285715</c:v>
                      </c:pt>
                      <c:pt idx="131">
                        <c:v>28.571428571428573</c:v>
                      </c:pt>
                      <c:pt idx="132">
                        <c:v>30.428571428571427</c:v>
                      </c:pt>
                      <c:pt idx="133">
                        <c:v>34.285714285714285</c:v>
                      </c:pt>
                      <c:pt idx="134">
                        <c:v>35.142857142857146</c:v>
                      </c:pt>
                      <c:pt idx="135">
                        <c:v>38.714285714285715</c:v>
                      </c:pt>
                      <c:pt idx="136">
                        <c:v>40.857142857142854</c:v>
                      </c:pt>
                      <c:pt idx="137">
                        <c:v>46.714285714285715</c:v>
                      </c:pt>
                      <c:pt idx="138">
                        <c:v>48.857142857142854</c:v>
                      </c:pt>
                      <c:pt idx="139">
                        <c:v>59.142857142857146</c:v>
                      </c:pt>
                      <c:pt idx="140">
                        <c:v>63.142857142857146</c:v>
                      </c:pt>
                      <c:pt idx="141">
                        <c:v>70.857142857142861</c:v>
                      </c:pt>
                      <c:pt idx="142">
                        <c:v>77.285714285714292</c:v>
                      </c:pt>
                      <c:pt idx="143">
                        <c:v>83.857142857142861</c:v>
                      </c:pt>
                    </c:numCache>
                  </c:numRef>
                </c:val>
                <c:smooth val="0"/>
                <c:extLst>
                  <c:ext uri="{02D57815-91ED-43cb-92C2-25804820EDAC}">
                    <c15:categoryFilterExceptions>
                      <c15:categoryFilterException>
                        <c15:sqref>'Steden RIVM'!$Q$5</c15:sqref>
                        <c15:spPr xmlns:c15="http://schemas.microsoft.com/office/drawing/2012/chart">
                          <a:ln w="41275" cap="rnd">
                            <a:solidFill>
                              <a:sysClr val="windowText" lastClr="000000">
                                <a:lumMod val="95000"/>
                                <a:lumOff val="5000"/>
                              </a:sysClr>
                            </a:solidFill>
                            <a:round/>
                          </a:ln>
                          <a:effectLst/>
                        </c15:spPr>
                        <c15:bubble3D val="0"/>
                        <c15:marker>
                          <c:symbol val="none"/>
                        </c15:marker>
                      </c15:categoryFilterException>
                    </c15:categoryFilterExceptions>
                  </c:ext>
                  <c:ext xmlns:c16="http://schemas.microsoft.com/office/drawing/2014/chart" uri="{C3380CC4-5D6E-409C-BE32-E72D297353CC}">
                    <c16:uniqueId val="{00000063-D811-4014-BF72-66F198261212}"/>
                  </c:ext>
                </c:extLst>
              </c15:ser>
            </c15:filteredLineSeries>
          </c:ext>
        </c:extLst>
      </c:lineChart>
      <c:date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ajorTimeUnit val="days"/>
        <c:minorUnit val="14"/>
        <c:minorTimeUnit val="days"/>
      </c:dateAx>
      <c:valAx>
        <c:axId val="596544408"/>
        <c:scaling>
          <c:orientation val="minMax"/>
          <c:min val="0"/>
        </c:scaling>
        <c:delete val="0"/>
        <c:axPos val="l"/>
        <c:majorGridlines>
          <c:spPr>
            <a:ln w="9525" cap="flat" cmpd="sng" algn="ctr">
              <a:solidFill>
                <a:schemeClr val="tx1">
                  <a:lumMod val="15000"/>
                  <a:lumOff val="85000"/>
                </a:schemeClr>
              </a:solidFill>
              <a:prstDash val="lgDash"/>
              <a:round/>
            </a:ln>
            <a:effectLst/>
          </c:spPr>
        </c:majorGridlines>
        <c:minorGridlines>
          <c:spPr>
            <a:ln w="6350" cap="flat" cmpd="sng" algn="ctr">
              <a:solidFill>
                <a:schemeClr val="tx1">
                  <a:lumMod val="15000"/>
                  <a:lumOff val="85000"/>
                </a:schemeClr>
              </a:solidFill>
              <a:prstDash val="sysDot"/>
              <a:round/>
            </a:ln>
            <a:effectLst/>
          </c:spPr>
        </c:min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majorUnit val="25"/>
        <c:minorUnit val="25"/>
      </c:valAx>
      <c:spPr>
        <a:noFill/>
        <a:ln w="25400">
          <a:noFill/>
        </a:ln>
        <a:effectLst/>
      </c:spPr>
    </c:plotArea>
    <c:plotVisOnly val="1"/>
    <c:dispBlanksAs val="gap"/>
    <c:showDLblsOverMax val="0"/>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4"/>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1800" b="1" i="0" baseline="0">
                <a:solidFill>
                  <a:schemeClr val="bg2">
                    <a:lumMod val="25000"/>
                  </a:schemeClr>
                </a:solidFill>
                <a:effectLst/>
              </a:rPr>
              <a:t>Aantal testen door de GGD'en</a:t>
            </a:r>
            <a:br>
              <a:rPr lang="nl-NL" sz="1800" b="1" i="0" baseline="0">
                <a:solidFill>
                  <a:schemeClr val="bg2">
                    <a:lumMod val="25000"/>
                  </a:schemeClr>
                </a:solidFill>
                <a:effectLst/>
              </a:rPr>
            </a:br>
            <a:r>
              <a:rPr lang="nl-NL" sz="1200" b="0" i="0" baseline="0">
                <a:solidFill>
                  <a:schemeClr val="bg2">
                    <a:lumMod val="25000"/>
                  </a:schemeClr>
                </a:solidFill>
                <a:effectLst/>
              </a:rPr>
              <a:t>*tabel 11</a:t>
            </a:r>
            <a:endParaRPr lang="en-NL" b="0">
              <a:effectLst/>
            </a:endParaRPr>
          </a:p>
        </c:rich>
      </c:tx>
      <c:layout>
        <c:manualLayout>
          <c:xMode val="edge"/>
          <c:yMode val="edge"/>
          <c:x val="0.32464458333333335"/>
          <c:y val="4.476680555555554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0.14476416666666667"/>
          <c:y val="0.14097444444444446"/>
          <c:w val="0.7173068055555557"/>
          <c:h val="0.75919944444444443"/>
        </c:manualLayout>
      </c:layout>
      <c:barChart>
        <c:barDir val="col"/>
        <c:grouping val="clustered"/>
        <c:varyColors val="0"/>
        <c:ser>
          <c:idx val="0"/>
          <c:order val="0"/>
          <c:tx>
            <c:strRef>
              <c:f>'Virologische dagstaten'!$C$62</c:f>
              <c:strCache>
                <c:ptCount val="1"/>
                <c:pt idx="0">
                  <c:v>Totaal aantal testen</c:v>
                </c:pt>
              </c:strCache>
            </c:strRef>
          </c:tx>
          <c:spPr>
            <a:solidFill>
              <a:schemeClr val="accent2"/>
            </a:solidFill>
            <a:ln>
              <a:noFill/>
            </a:ln>
            <a:effectLst/>
          </c:spPr>
          <c:invertIfNegative val="0"/>
          <c:dPt>
            <c:idx val="10"/>
            <c:invertIfNegative val="0"/>
            <c:bubble3D val="0"/>
            <c:spPr>
              <a:solidFill>
                <a:schemeClr val="accent2"/>
              </a:solidFill>
              <a:ln>
                <a:noFill/>
              </a:ln>
              <a:effectLst/>
            </c:spPr>
            <c:extLst>
              <c:ext xmlns:c16="http://schemas.microsoft.com/office/drawing/2014/chart" uri="{C3380CC4-5D6E-409C-BE32-E72D297353CC}">
                <c16:uniqueId val="{00000001-4CD4-4F6A-A54E-B0B956C697CE}"/>
              </c:ext>
            </c:extLst>
          </c:dPt>
          <c:dPt>
            <c:idx val="16"/>
            <c:invertIfNegative val="0"/>
            <c:bubble3D val="0"/>
            <c:spPr>
              <a:solidFill>
                <a:schemeClr val="accent2"/>
              </a:solidFill>
              <a:ln>
                <a:noFill/>
              </a:ln>
              <a:effectLst/>
            </c:spPr>
            <c:extLst>
              <c:ext xmlns:c16="http://schemas.microsoft.com/office/drawing/2014/chart" uri="{C3380CC4-5D6E-409C-BE32-E72D297353CC}">
                <c16:uniqueId val="{00000003-D154-46DB-8C5E-787385BF5DD3}"/>
              </c:ext>
            </c:extLst>
          </c:dPt>
          <c:dPt>
            <c:idx val="17"/>
            <c:invertIfNegative val="0"/>
            <c:bubble3D val="0"/>
            <c:spPr>
              <a:solidFill>
                <a:schemeClr val="accent2"/>
              </a:solidFill>
              <a:ln>
                <a:solidFill>
                  <a:schemeClr val="accent2"/>
                </a:solidFill>
              </a:ln>
              <a:effectLst/>
            </c:spPr>
            <c:extLst>
              <c:ext xmlns:c16="http://schemas.microsoft.com/office/drawing/2014/chart" uri="{C3380CC4-5D6E-409C-BE32-E72D297353CC}">
                <c16:uniqueId val="{00000004-1E96-4736-B5DA-0581D587BF0F}"/>
              </c:ext>
            </c:extLst>
          </c:dPt>
          <c:cat>
            <c:strRef>
              <c:f>'Virologische dagstaten'!$B$63:$B$86</c:f>
              <c:strCache>
                <c:ptCount val="24"/>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strCache>
            </c:strRef>
          </c:cat>
          <c:val>
            <c:numRef>
              <c:f>'Virologische dagstaten'!$C$63:$C$86</c:f>
              <c:numCache>
                <c:formatCode>General</c:formatCode>
                <c:ptCount val="24"/>
                <c:pt idx="0">
                  <c:v>17080</c:v>
                </c:pt>
                <c:pt idx="1">
                  <c:v>21338</c:v>
                </c:pt>
                <c:pt idx="2">
                  <c:v>24745</c:v>
                </c:pt>
                <c:pt idx="3">
                  <c:v>29098</c:v>
                </c:pt>
                <c:pt idx="4">
                  <c:v>38960</c:v>
                </c:pt>
                <c:pt idx="5">
                  <c:v>40102</c:v>
                </c:pt>
                <c:pt idx="6">
                  <c:v>38395</c:v>
                </c:pt>
                <c:pt idx="7">
                  <c:v>28954</c:v>
                </c:pt>
                <c:pt idx="8">
                  <c:v>29006</c:v>
                </c:pt>
                <c:pt idx="9">
                  <c:v>32635</c:v>
                </c:pt>
                <c:pt idx="10">
                  <c:v>28761</c:v>
                </c:pt>
                <c:pt idx="11">
                  <c:v>33793</c:v>
                </c:pt>
                <c:pt idx="12">
                  <c:v>52021</c:v>
                </c:pt>
                <c:pt idx="13">
                  <c:v>60834</c:v>
                </c:pt>
                <c:pt idx="14">
                  <c:v>65726</c:v>
                </c:pt>
                <c:pt idx="15">
                  <c:v>64841</c:v>
                </c:pt>
                <c:pt idx="16">
                  <c:v>71152</c:v>
                </c:pt>
                <c:pt idx="17">
                  <c:v>79222</c:v>
                </c:pt>
                <c:pt idx="18">
                  <c:v>93806</c:v>
                </c:pt>
                <c:pt idx="19">
                  <c:v>117914</c:v>
                </c:pt>
                <c:pt idx="20">
                  <c:v>107107</c:v>
                </c:pt>
                <c:pt idx="21">
                  <c:v>104018</c:v>
                </c:pt>
                <c:pt idx="22">
                  <c:v>109436</c:v>
                </c:pt>
                <c:pt idx="23">
                  <c:v>148805</c:v>
                </c:pt>
              </c:numCache>
            </c:numRef>
          </c:val>
          <c:extLst>
            <c:ext xmlns:c16="http://schemas.microsoft.com/office/drawing/2014/chart" uri="{C3380CC4-5D6E-409C-BE32-E72D297353CC}">
              <c16:uniqueId val="{00000000-303E-4A2B-8B7B-6980B8EE8393}"/>
            </c:ext>
          </c:extLst>
        </c:ser>
        <c:dLbls>
          <c:showLegendKey val="0"/>
          <c:showVal val="0"/>
          <c:showCatName val="0"/>
          <c:showSerName val="0"/>
          <c:showPercent val="0"/>
          <c:showBubbleSize val="0"/>
        </c:dLbls>
        <c:gapWidth val="50"/>
        <c:overlap val="-27"/>
        <c:axId val="753829904"/>
        <c:axId val="753827280"/>
      </c:barChart>
      <c:lineChart>
        <c:grouping val="standard"/>
        <c:varyColors val="0"/>
        <c:ser>
          <c:idx val="4"/>
          <c:order val="1"/>
          <c:tx>
            <c:strRef>
              <c:f>'Virologische dagstaten'!$E$62</c:f>
              <c:strCache>
                <c:ptCount val="1"/>
                <c:pt idx="0">
                  <c:v>percentage positief</c:v>
                </c:pt>
              </c:strCache>
            </c:strRef>
          </c:tx>
          <c:spPr>
            <a:ln w="76200" cap="rnd">
              <a:solidFill>
                <a:schemeClr val="accent1"/>
              </a:solidFill>
              <a:round/>
            </a:ln>
            <a:effectLst/>
          </c:spPr>
          <c:marker>
            <c:symbol val="circle"/>
            <c:size val="9"/>
            <c:spPr>
              <a:solidFill>
                <a:schemeClr val="accent1"/>
              </a:solidFill>
              <a:ln w="9525">
                <a:solidFill>
                  <a:schemeClr val="accent1">
                    <a:lumMod val="20000"/>
                    <a:lumOff val="80000"/>
                  </a:schemeClr>
                </a:solidFill>
              </a:ln>
              <a:effectLst/>
            </c:spPr>
          </c:marker>
          <c:dLbls>
            <c:dLbl>
              <c:idx val="16"/>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45F5-4021-9490-4348723B50C8}"/>
                </c:ext>
              </c:extLst>
            </c:dLbl>
            <c:dLbl>
              <c:idx val="21"/>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CE7-472F-B2FA-F04F3659A34D}"/>
                </c:ext>
              </c:extLst>
            </c:dLbl>
            <c:dLbl>
              <c:idx val="23"/>
              <c:layout>
                <c:manualLayout>
                  <c:x val="4.4052777777776487E-3"/>
                  <c:y val="2.9545833333333334E-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CE7-472F-B2FA-F04F3659A34D}"/>
                </c:ext>
              </c:extLst>
            </c:dLbl>
            <c:spPr>
              <a:solidFill>
                <a:schemeClr val="bg2">
                  <a:lumMod val="90000"/>
                </a:schemeClr>
              </a:solidFill>
              <a:ln>
                <a:solidFill>
                  <a:schemeClr val="tx1"/>
                </a:solid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NL"/>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'Virologische dagstaten'!$B$63:$B$86</c:f>
              <c:strCache>
                <c:ptCount val="24"/>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strCache>
            </c:strRef>
          </c:cat>
          <c:val>
            <c:numRef>
              <c:f>'Virologische dagstaten'!$E$63:$E$86</c:f>
              <c:numCache>
                <c:formatCode>0.0%</c:formatCode>
                <c:ptCount val="24"/>
                <c:pt idx="0">
                  <c:v>8.9519906323185017E-2</c:v>
                </c:pt>
                <c:pt idx="1">
                  <c:v>0.18525635017339956</c:v>
                </c:pt>
                <c:pt idx="2">
                  <c:v>0.29226106284097797</c:v>
                </c:pt>
                <c:pt idx="3">
                  <c:v>0.25513781015877379</c:v>
                </c:pt>
                <c:pt idx="4">
                  <c:v>0.2153747433264887</c:v>
                </c:pt>
                <c:pt idx="5">
                  <c:v>0.1780459827440028</c:v>
                </c:pt>
                <c:pt idx="6">
                  <c:v>0.12884490167990623</c:v>
                </c:pt>
                <c:pt idx="7">
                  <c:v>0.10036609794846998</c:v>
                </c:pt>
                <c:pt idx="8">
                  <c:v>7.1433496517961798E-2</c:v>
                </c:pt>
                <c:pt idx="9">
                  <c:v>5.1386548184464531E-2</c:v>
                </c:pt>
                <c:pt idx="10">
                  <c:v>5.4796425715378461E-2</c:v>
                </c:pt>
                <c:pt idx="11">
                  <c:v>3.8499097446216671E-2</c:v>
                </c:pt>
                <c:pt idx="12">
                  <c:v>2.0299494434939735E-2</c:v>
                </c:pt>
                <c:pt idx="13">
                  <c:v>1.4712167537889996E-2</c:v>
                </c:pt>
                <c:pt idx="14">
                  <c:v>9.2961689437969751E-3</c:v>
                </c:pt>
                <c:pt idx="15">
                  <c:v>7.0325874061165005E-3</c:v>
                </c:pt>
                <c:pt idx="16">
                  <c:v>5.7060939959523273E-3</c:v>
                </c:pt>
                <c:pt idx="17">
                  <c:v>6.1725278331776524E-3</c:v>
                </c:pt>
                <c:pt idx="18">
                  <c:v>1.0137944267957274E-2</c:v>
                </c:pt>
                <c:pt idx="19">
                  <c:v>1.0397408280611293E-2</c:v>
                </c:pt>
                <c:pt idx="20">
                  <c:v>2.311706984604181E-2</c:v>
                </c:pt>
                <c:pt idx="21">
                  <c:v>3.6541752389009592E-2</c:v>
                </c:pt>
                <c:pt idx="22">
                  <c:v>3.5491063269856356E-2</c:v>
                </c:pt>
                <c:pt idx="23">
                  <c:v>2.4851315479990591E-2</c:v>
                </c:pt>
              </c:numCache>
            </c:numRef>
          </c:val>
          <c:smooth val="1"/>
          <c:extLst>
            <c:ext xmlns:c16="http://schemas.microsoft.com/office/drawing/2014/chart" uri="{C3380CC4-5D6E-409C-BE32-E72D297353CC}">
              <c16:uniqueId val="{00000004-303E-4A2B-8B7B-6980B8EE8393}"/>
            </c:ext>
          </c:extLst>
        </c:ser>
        <c:dLbls>
          <c:showLegendKey val="0"/>
          <c:showVal val="0"/>
          <c:showCatName val="0"/>
          <c:showSerName val="0"/>
          <c:showPercent val="0"/>
          <c:showBubbleSize val="0"/>
        </c:dLbls>
        <c:marker val="1"/>
        <c:smooth val="0"/>
        <c:axId val="565780792"/>
        <c:axId val="565782104"/>
      </c:lineChart>
      <c:catAx>
        <c:axId val="7538299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753827280"/>
        <c:crosses val="autoZero"/>
        <c:auto val="1"/>
        <c:lblAlgn val="ctr"/>
        <c:lblOffset val="100"/>
        <c:noMultiLvlLbl val="0"/>
      </c:catAx>
      <c:valAx>
        <c:axId val="753827280"/>
        <c:scaling>
          <c:orientation val="minMax"/>
          <c:max val="150000"/>
          <c:min val="0"/>
        </c:scaling>
        <c:delete val="0"/>
        <c:axPos val="l"/>
        <c:majorGridlines>
          <c:spPr>
            <a:ln w="9525" cap="flat" cmpd="sng" algn="ctr">
              <a:solidFill>
                <a:schemeClr val="tx1">
                  <a:lumMod val="15000"/>
                  <a:lumOff val="85000"/>
                </a:schemeClr>
              </a:solidFill>
              <a:prstDash val="lgDash"/>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accent2"/>
                </a:solidFill>
                <a:latin typeface="+mn-lt"/>
                <a:ea typeface="+mn-ea"/>
                <a:cs typeface="+mn-cs"/>
              </a:defRPr>
            </a:pPr>
            <a:endParaRPr lang="en-NL"/>
          </a:p>
        </c:txPr>
        <c:crossAx val="753829904"/>
        <c:crosses val="autoZero"/>
        <c:crossBetween val="midCat"/>
        <c:majorUnit val="25000"/>
      </c:valAx>
      <c:valAx>
        <c:axId val="565782104"/>
        <c:scaling>
          <c:orientation val="minMax"/>
          <c:max val="0.33500000000000008"/>
          <c:min val="0"/>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accent1"/>
                </a:solidFill>
                <a:latin typeface="+mn-lt"/>
                <a:ea typeface="+mn-ea"/>
                <a:cs typeface="+mn-cs"/>
              </a:defRPr>
            </a:pPr>
            <a:endParaRPr lang="en-NL"/>
          </a:p>
        </c:txPr>
        <c:crossAx val="565780792"/>
        <c:crosses val="max"/>
        <c:crossBetween val="between"/>
        <c:majorUnit val="8.0000000000000016E-2"/>
      </c:valAx>
      <c:catAx>
        <c:axId val="565780792"/>
        <c:scaling>
          <c:orientation val="minMax"/>
        </c:scaling>
        <c:delete val="1"/>
        <c:axPos val="b"/>
        <c:numFmt formatCode="General" sourceLinked="1"/>
        <c:majorTickMark val="out"/>
        <c:minorTickMark val="none"/>
        <c:tickLblPos val="nextTo"/>
        <c:crossAx val="565782104"/>
        <c:crosses val="autoZero"/>
        <c:auto val="1"/>
        <c:lblAlgn val="ctr"/>
        <c:lblOffset val="100"/>
        <c:noMultiLvlLbl val="0"/>
      </c:catAx>
      <c:spPr>
        <a:noFill/>
        <a:ln>
          <a:noFill/>
        </a:ln>
        <a:effectLst/>
      </c:spPr>
    </c:plotArea>
    <c:legend>
      <c:legendPos val="b"/>
      <c:layout>
        <c:manualLayout>
          <c:xMode val="edge"/>
          <c:yMode val="edge"/>
          <c:x val="0.25315888888888888"/>
          <c:y val="0.13603708333333334"/>
          <c:w val="0.48489430555555552"/>
          <c:h val="3.4035416666666665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i="0" u="none" strike="noStrike" baseline="0"/>
              <a:t>SARS-CoV-2 laboratoriumtests </a:t>
            </a:r>
          </a:p>
          <a:p>
            <a:pPr>
              <a:defRPr/>
            </a:pPr>
            <a:r>
              <a:rPr lang="en-US" sz="1800" b="1" i="0" u="none" strike="noStrike" baseline="0"/>
              <a:t>op basis van de virologische dagstaten</a:t>
            </a:r>
            <a:br>
              <a:rPr lang="nl-NL" sz="1800" b="1" i="0" baseline="0">
                <a:solidFill>
                  <a:schemeClr val="bg2">
                    <a:lumMod val="25000"/>
                  </a:schemeClr>
                </a:solidFill>
                <a:effectLst/>
              </a:rPr>
            </a:br>
            <a:r>
              <a:rPr lang="nl-NL" sz="1200" b="0" i="0" baseline="0">
                <a:solidFill>
                  <a:schemeClr val="bg2">
                    <a:lumMod val="25000"/>
                  </a:schemeClr>
                </a:solidFill>
                <a:effectLst/>
              </a:rPr>
              <a:t>*tabel 14 / </a:t>
            </a:r>
            <a:r>
              <a:rPr lang="en-US" sz="1400" b="0" i="0" u="none" strike="noStrike" baseline="0"/>
              <a:t>gemeld door laboratoria</a:t>
            </a:r>
            <a:endParaRPr lang="en-NL" b="0">
              <a:effectLst/>
            </a:endParaRPr>
          </a:p>
        </c:rich>
      </c:tx>
      <c:layout>
        <c:manualLayout>
          <c:xMode val="edge"/>
          <c:yMode val="edge"/>
          <c:x val="0.26996402777777773"/>
          <c:y val="1.301680555555555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0.16264124999999999"/>
          <c:y val="0.14097444444444446"/>
          <c:w val="0.7067234722222222"/>
          <c:h val="0.75919944444444443"/>
        </c:manualLayout>
      </c:layout>
      <c:barChart>
        <c:barDir val="col"/>
        <c:grouping val="clustered"/>
        <c:varyColors val="0"/>
        <c:ser>
          <c:idx val="0"/>
          <c:order val="0"/>
          <c:tx>
            <c:strRef>
              <c:f>'Virologische dagstaten'!$C$98</c:f>
              <c:strCache>
                <c:ptCount val="1"/>
                <c:pt idx="0">
                  <c:v>Totaal aantal testen</c:v>
                </c:pt>
              </c:strCache>
            </c:strRef>
          </c:tx>
          <c:spPr>
            <a:solidFill>
              <a:schemeClr val="accent2">
                <a:lumMod val="60000"/>
                <a:lumOff val="40000"/>
              </a:schemeClr>
            </a:solidFill>
            <a:ln>
              <a:solidFill>
                <a:schemeClr val="accent2">
                  <a:lumMod val="60000"/>
                  <a:lumOff val="40000"/>
                </a:schemeClr>
              </a:solidFill>
            </a:ln>
            <a:effectLst/>
          </c:spPr>
          <c:invertIfNegative val="0"/>
          <c:cat>
            <c:strRef>
              <c:extLst>
                <c:ext xmlns:c15="http://schemas.microsoft.com/office/drawing/2012/chart" uri="{02D57815-91ED-43cb-92C2-25804820EDAC}">
                  <c15:fullRef>
                    <c15:sqref>'Virologische dagstaten'!$B$99:$B$141</c15:sqref>
                  </c15:fullRef>
                </c:ext>
              </c:extLst>
              <c:f>'Virologische dagstaten'!$B$99:$B$124</c:f>
              <c:strCache>
                <c:ptCount val="26"/>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strCache>
            </c:strRef>
          </c:cat>
          <c:val>
            <c:numRef>
              <c:extLst>
                <c:ext xmlns:c15="http://schemas.microsoft.com/office/drawing/2012/chart" uri="{02D57815-91ED-43cb-92C2-25804820EDAC}">
                  <c15:fullRef>
                    <c15:sqref>'Virologische dagstaten'!$C$99:$C$141</c15:sqref>
                  </c15:fullRef>
                </c:ext>
              </c:extLst>
              <c:f>'Virologische dagstaten'!$C$99:$C$124</c:f>
              <c:numCache>
                <c:formatCode>General</c:formatCode>
                <c:ptCount val="26"/>
                <c:pt idx="0">
                  <c:v>17080</c:v>
                </c:pt>
                <c:pt idx="1">
                  <c:v>21338</c:v>
                </c:pt>
                <c:pt idx="2">
                  <c:v>24745</c:v>
                </c:pt>
                <c:pt idx="3">
                  <c:v>29098</c:v>
                </c:pt>
                <c:pt idx="4">
                  <c:v>38960</c:v>
                </c:pt>
                <c:pt idx="5">
                  <c:v>40102</c:v>
                </c:pt>
                <c:pt idx="6">
                  <c:v>38395</c:v>
                </c:pt>
                <c:pt idx="7">
                  <c:v>28954</c:v>
                </c:pt>
                <c:pt idx="8">
                  <c:v>29006</c:v>
                </c:pt>
                <c:pt idx="9">
                  <c:v>32687</c:v>
                </c:pt>
                <c:pt idx="10">
                  <c:v>28836</c:v>
                </c:pt>
                <c:pt idx="11">
                  <c:v>33871</c:v>
                </c:pt>
                <c:pt idx="12">
                  <c:v>58956</c:v>
                </c:pt>
                <c:pt idx="13">
                  <c:v>63775</c:v>
                </c:pt>
                <c:pt idx="14">
                  <c:v>65541</c:v>
                </c:pt>
                <c:pt idx="15">
                  <c:v>64028</c:v>
                </c:pt>
                <c:pt idx="16">
                  <c:v>69658</c:v>
                </c:pt>
                <c:pt idx="17">
                  <c:v>78949</c:v>
                </c:pt>
                <c:pt idx="18">
                  <c:v>89783</c:v>
                </c:pt>
                <c:pt idx="19">
                  <c:v>113744</c:v>
                </c:pt>
                <c:pt idx="20">
                  <c:v>122021</c:v>
                </c:pt>
                <c:pt idx="21">
                  <c:v>118058</c:v>
                </c:pt>
                <c:pt idx="22">
                  <c:v>119734</c:v>
                </c:pt>
                <c:pt idx="23">
                  <c:v>158933</c:v>
                </c:pt>
                <c:pt idx="24">
                  <c:v>183152</c:v>
                </c:pt>
                <c:pt idx="25">
                  <c:v>163044</c:v>
                </c:pt>
              </c:numCache>
            </c:numRef>
          </c:val>
          <c:extLst>
            <c:ext xmlns:c16="http://schemas.microsoft.com/office/drawing/2014/chart" uri="{C3380CC4-5D6E-409C-BE32-E72D297353CC}">
              <c16:uniqueId val="{00000006-4BFF-4FA4-87FE-7C04F35E9085}"/>
            </c:ext>
          </c:extLst>
        </c:ser>
        <c:dLbls>
          <c:showLegendKey val="0"/>
          <c:showVal val="0"/>
          <c:showCatName val="0"/>
          <c:showSerName val="0"/>
          <c:showPercent val="0"/>
          <c:showBubbleSize val="0"/>
        </c:dLbls>
        <c:gapWidth val="50"/>
        <c:overlap val="-27"/>
        <c:axId val="753829904"/>
        <c:axId val="753827280"/>
      </c:barChart>
      <c:lineChart>
        <c:grouping val="standard"/>
        <c:varyColors val="0"/>
        <c:ser>
          <c:idx val="4"/>
          <c:order val="1"/>
          <c:tx>
            <c:strRef>
              <c:f>'Virologische dagstaten'!$E$98</c:f>
              <c:strCache>
                <c:ptCount val="1"/>
                <c:pt idx="0">
                  <c:v>percentage positief</c:v>
                </c:pt>
              </c:strCache>
            </c:strRef>
          </c:tx>
          <c:spPr>
            <a:ln w="76200" cap="rnd">
              <a:solidFill>
                <a:schemeClr val="accent1"/>
              </a:solidFill>
              <a:round/>
            </a:ln>
            <a:effectLst/>
          </c:spPr>
          <c:marker>
            <c:symbol val="circle"/>
            <c:size val="9"/>
            <c:spPr>
              <a:solidFill>
                <a:schemeClr val="accent1"/>
              </a:solidFill>
              <a:ln w="9525">
                <a:solidFill>
                  <a:schemeClr val="accent1">
                    <a:lumMod val="20000"/>
                    <a:lumOff val="80000"/>
                  </a:schemeClr>
                </a:solidFill>
              </a:ln>
              <a:effectLst/>
            </c:spPr>
          </c:marker>
          <c:dLbls>
            <c:dLbl>
              <c:idx val="16"/>
              <c:layout>
                <c:manualLayout>
                  <c:x val="-3.3513888888888892E-2"/>
                  <c:y val="-4.2333333333333334E-2"/>
                </c:manualLayout>
              </c:layout>
              <c:spPr>
                <a:solidFill>
                  <a:schemeClr val="bg1">
                    <a:lumMod val="95000"/>
                  </a:schemeClr>
                </a:solidFill>
                <a:ln w="12700">
                  <a:solidFill>
                    <a:schemeClr val="tx1"/>
                  </a:solid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BCB-4D4C-AEC6-E1A31FBC5613}"/>
                </c:ext>
              </c:extLst>
            </c:dLbl>
            <c:dLbl>
              <c:idx val="21"/>
              <c:layout>
                <c:manualLayout>
                  <c:x val="-2.6458333333333462E-2"/>
                  <c:y val="-4.4097222222222225E-2"/>
                </c:manualLayout>
              </c:layout>
              <c:spPr>
                <a:solidFill>
                  <a:schemeClr val="bg1">
                    <a:lumMod val="95000"/>
                  </a:schemeClr>
                </a:solidFill>
                <a:ln w="12700">
                  <a:solidFill>
                    <a:schemeClr val="tx1"/>
                  </a:solid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BCB-4D4C-AEC6-E1A31FBC5613}"/>
                </c:ext>
              </c:extLst>
            </c:dLbl>
            <c:dLbl>
              <c:idx val="2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BCB-4D4C-AEC6-E1A31FBC5613}"/>
                </c:ext>
              </c:extLst>
            </c:dLbl>
            <c:spPr>
              <a:solidFill>
                <a:schemeClr val="bg1">
                  <a:lumMod val="95000"/>
                </a:schemeClr>
              </a:solidFill>
              <a:ln>
                <a:solidFill>
                  <a:schemeClr val="tx1"/>
                </a:solid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'Virologische dagstaten'!$B$99:$B$141</c15:sqref>
                  </c15:fullRef>
                </c:ext>
              </c:extLst>
              <c:f>'Virologische dagstaten'!$B$99:$B$124</c:f>
              <c:strCache>
                <c:ptCount val="26"/>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strCache>
            </c:strRef>
          </c:cat>
          <c:val>
            <c:numRef>
              <c:extLst>
                <c:ext xmlns:c15="http://schemas.microsoft.com/office/drawing/2012/chart" uri="{02D57815-91ED-43cb-92C2-25804820EDAC}">
                  <c15:fullRef>
                    <c15:sqref>'Virologische dagstaten'!$E$99:$E$141</c15:sqref>
                  </c15:fullRef>
                </c:ext>
              </c:extLst>
              <c:f>'Virologische dagstaten'!$E$99:$E$124</c:f>
              <c:numCache>
                <c:formatCode>0.0%</c:formatCode>
                <c:ptCount val="26"/>
                <c:pt idx="0">
                  <c:v>8.9519906323185017E-2</c:v>
                </c:pt>
                <c:pt idx="1">
                  <c:v>0.18525635017339956</c:v>
                </c:pt>
                <c:pt idx="2">
                  <c:v>0.29226106284097797</c:v>
                </c:pt>
                <c:pt idx="3">
                  <c:v>0.25513781015877379</c:v>
                </c:pt>
                <c:pt idx="4">
                  <c:v>0.2153747433264887</c:v>
                </c:pt>
                <c:pt idx="5">
                  <c:v>0.1780459827440028</c:v>
                </c:pt>
                <c:pt idx="6">
                  <c:v>0.12884490167990623</c:v>
                </c:pt>
                <c:pt idx="7">
                  <c:v>0.10036609794846998</c:v>
                </c:pt>
                <c:pt idx="8">
                  <c:v>7.1433496517961798E-2</c:v>
                </c:pt>
                <c:pt idx="9">
                  <c:v>5.1335393275614156E-2</c:v>
                </c:pt>
                <c:pt idx="10">
                  <c:v>5.4723262588431125E-2</c:v>
                </c:pt>
                <c:pt idx="11">
                  <c:v>3.8439963390511055E-2</c:v>
                </c:pt>
                <c:pt idx="12">
                  <c:v>2.0761245674740483E-2</c:v>
                </c:pt>
                <c:pt idx="13">
                  <c:v>1.5742845942767543E-2</c:v>
                </c:pt>
                <c:pt idx="14">
                  <c:v>9.4444698738194409E-3</c:v>
                </c:pt>
                <c:pt idx="15">
                  <c:v>7.6997563565939899E-3</c:v>
                </c:pt>
                <c:pt idx="16">
                  <c:v>5.8571879755376271E-3</c:v>
                </c:pt>
                <c:pt idx="17">
                  <c:v>6.573864140141104E-3</c:v>
                </c:pt>
                <c:pt idx="18">
                  <c:v>9.5563748148313147E-3</c:v>
                </c:pt>
                <c:pt idx="19">
                  <c:v>9.6620481080320723E-3</c:v>
                </c:pt>
                <c:pt idx="20">
                  <c:v>1.9693331475729589E-2</c:v>
                </c:pt>
                <c:pt idx="21">
                  <c:v>3.3458130749292721E-2</c:v>
                </c:pt>
                <c:pt idx="22">
                  <c:v>3.1995924298862478E-2</c:v>
                </c:pt>
                <c:pt idx="23">
                  <c:v>2.0618751297716648E-2</c:v>
                </c:pt>
                <c:pt idx="24">
                  <c:v>1.7995981479863719E-2</c:v>
                </c:pt>
                <c:pt idx="25">
                  <c:v>2.366845759426903E-2</c:v>
                </c:pt>
              </c:numCache>
            </c:numRef>
          </c:val>
          <c:smooth val="1"/>
          <c:extLst>
            <c:ext xmlns:c16="http://schemas.microsoft.com/office/drawing/2014/chart" uri="{C3380CC4-5D6E-409C-BE32-E72D297353CC}">
              <c16:uniqueId val="{0000000A-4BFF-4FA4-87FE-7C04F35E9085}"/>
            </c:ext>
          </c:extLst>
        </c:ser>
        <c:dLbls>
          <c:showLegendKey val="0"/>
          <c:showVal val="0"/>
          <c:showCatName val="0"/>
          <c:showSerName val="0"/>
          <c:showPercent val="0"/>
          <c:showBubbleSize val="0"/>
        </c:dLbls>
        <c:marker val="1"/>
        <c:smooth val="0"/>
        <c:axId val="565780792"/>
        <c:axId val="565782104"/>
      </c:lineChart>
      <c:catAx>
        <c:axId val="7538299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753827280"/>
        <c:crosses val="autoZero"/>
        <c:auto val="1"/>
        <c:lblAlgn val="ctr"/>
        <c:lblOffset val="100"/>
        <c:noMultiLvlLbl val="0"/>
      </c:catAx>
      <c:valAx>
        <c:axId val="753827280"/>
        <c:scaling>
          <c:orientation val="minMax"/>
          <c:min val="0"/>
        </c:scaling>
        <c:delete val="0"/>
        <c:axPos val="l"/>
        <c:majorGridlines>
          <c:spPr>
            <a:ln w="9525" cap="flat" cmpd="sng" algn="ctr">
              <a:solidFill>
                <a:schemeClr val="tx1">
                  <a:lumMod val="15000"/>
                  <a:lumOff val="85000"/>
                </a:schemeClr>
              </a:solidFill>
              <a:prstDash val="lgDash"/>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accent2"/>
                </a:solidFill>
                <a:latin typeface="+mn-lt"/>
                <a:ea typeface="+mn-ea"/>
                <a:cs typeface="+mn-cs"/>
              </a:defRPr>
            </a:pPr>
            <a:endParaRPr lang="en-NL"/>
          </a:p>
        </c:txPr>
        <c:crossAx val="753829904"/>
        <c:crosses val="autoZero"/>
        <c:crossBetween val="midCat"/>
        <c:majorUnit val="25000"/>
      </c:valAx>
      <c:valAx>
        <c:axId val="565782104"/>
        <c:scaling>
          <c:orientation val="minMax"/>
          <c:max val="0.33500000000000008"/>
          <c:min val="0"/>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accent1"/>
                </a:solidFill>
                <a:latin typeface="+mn-lt"/>
                <a:ea typeface="+mn-ea"/>
                <a:cs typeface="+mn-cs"/>
              </a:defRPr>
            </a:pPr>
            <a:endParaRPr lang="en-NL"/>
          </a:p>
        </c:txPr>
        <c:crossAx val="565780792"/>
        <c:crosses val="max"/>
        <c:crossBetween val="between"/>
        <c:majorUnit val="8.0000000000000016E-2"/>
      </c:valAx>
      <c:catAx>
        <c:axId val="565780792"/>
        <c:scaling>
          <c:orientation val="minMax"/>
        </c:scaling>
        <c:delete val="1"/>
        <c:axPos val="b"/>
        <c:numFmt formatCode="General" sourceLinked="1"/>
        <c:majorTickMark val="out"/>
        <c:minorTickMark val="none"/>
        <c:tickLblPos val="nextTo"/>
        <c:crossAx val="565782104"/>
        <c:crosses val="autoZero"/>
        <c:auto val="1"/>
        <c:lblAlgn val="ctr"/>
        <c:lblOffset val="100"/>
        <c:noMultiLvlLbl val="0"/>
      </c:catAx>
      <c:spPr>
        <a:noFill/>
        <a:ln>
          <a:noFill/>
        </a:ln>
        <a:effectLst/>
      </c:spPr>
    </c:plotArea>
    <c:legend>
      <c:legendPos val="b"/>
      <c:layout>
        <c:manualLayout>
          <c:xMode val="edge"/>
          <c:yMode val="edge"/>
          <c:x val="0.25315888888888888"/>
          <c:y val="0.13603708333333334"/>
          <c:w val="0.57485263888888882"/>
          <c:h val="3.4035416666666665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2400" b="1" i="0" baseline="0">
                <a:solidFill>
                  <a:schemeClr val="bg2">
                    <a:lumMod val="10000"/>
                  </a:schemeClr>
                </a:solidFill>
                <a:effectLst/>
              </a:rPr>
              <a:t>Aantal uitgevoerde testen, per week</a:t>
            </a:r>
            <a:br>
              <a:rPr lang="nl-NL" sz="1800" b="1" i="0" baseline="0">
                <a:solidFill>
                  <a:schemeClr val="bg2">
                    <a:lumMod val="25000"/>
                  </a:schemeClr>
                </a:solidFill>
                <a:effectLst/>
              </a:rPr>
            </a:br>
            <a:r>
              <a:rPr lang="nl-NL" sz="1400" b="0" i="0" baseline="0">
                <a:solidFill>
                  <a:schemeClr val="bg2">
                    <a:lumMod val="25000"/>
                  </a:schemeClr>
                </a:solidFill>
                <a:effectLst/>
              </a:rPr>
              <a:t>door de GGD'en</a:t>
            </a:r>
            <a:endParaRPr lang="en-NL" b="0">
              <a:effectLst/>
            </a:endParaRPr>
          </a:p>
        </c:rich>
      </c:tx>
      <c:layout>
        <c:manualLayout>
          <c:xMode val="edge"/>
          <c:yMode val="edge"/>
          <c:x val="0.24809177777777777"/>
          <c:y val="2.7480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0.13488644444444445"/>
          <c:y val="0.14097444444444446"/>
          <c:w val="0.82031788888888879"/>
          <c:h val="0.75919944444444443"/>
        </c:manualLayout>
      </c:layout>
      <c:barChart>
        <c:barDir val="col"/>
        <c:grouping val="clustered"/>
        <c:varyColors val="0"/>
        <c:ser>
          <c:idx val="0"/>
          <c:order val="2"/>
          <c:tx>
            <c:strRef>
              <c:f>'Virologische dagstaten'!$Q$2</c:f>
              <c:strCache>
                <c:ptCount val="1"/>
                <c:pt idx="0">
                  <c:v>Totaal aantal testen</c:v>
                </c:pt>
              </c:strCache>
            </c:strRef>
          </c:tx>
          <c:spPr>
            <a:solidFill>
              <a:schemeClr val="accent1"/>
            </a:solidFill>
            <a:ln>
              <a:solidFill>
                <a:schemeClr val="accent1"/>
              </a:solidFill>
            </a:ln>
            <a:effectLst/>
          </c:spPr>
          <c:invertIfNegative val="0"/>
          <c:cat>
            <c:strRef>
              <c:f>'Virologische dagstaten'!$P$4:$P$52</c:f>
              <c:strCache>
                <c:ptCount val="49"/>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pt idx="27">
                  <c:v>Week 38</c:v>
                </c:pt>
                <c:pt idx="28">
                  <c:v>Week 39</c:v>
                </c:pt>
                <c:pt idx="29">
                  <c:v>Week 40</c:v>
                </c:pt>
                <c:pt idx="30">
                  <c:v>Week 41</c:v>
                </c:pt>
                <c:pt idx="31">
                  <c:v>Week 42</c:v>
                </c:pt>
                <c:pt idx="32">
                  <c:v>Week 43</c:v>
                </c:pt>
                <c:pt idx="33">
                  <c:v>Week 44</c:v>
                </c:pt>
                <c:pt idx="34">
                  <c:v>Week 45</c:v>
                </c:pt>
                <c:pt idx="35">
                  <c:v>Week 46</c:v>
                </c:pt>
                <c:pt idx="36">
                  <c:v>Week 47</c:v>
                </c:pt>
                <c:pt idx="37">
                  <c:v>Week 48</c:v>
                </c:pt>
                <c:pt idx="38">
                  <c:v>Week 49</c:v>
                </c:pt>
                <c:pt idx="39">
                  <c:v>Week 50</c:v>
                </c:pt>
                <c:pt idx="40">
                  <c:v>Week 51</c:v>
                </c:pt>
                <c:pt idx="41">
                  <c:v>Week 52</c:v>
                </c:pt>
                <c:pt idx="42">
                  <c:v>Week 1</c:v>
                </c:pt>
                <c:pt idx="43">
                  <c:v>Week 2</c:v>
                </c:pt>
                <c:pt idx="44">
                  <c:v>Week 3</c:v>
                </c:pt>
                <c:pt idx="45">
                  <c:v>Week 4</c:v>
                </c:pt>
                <c:pt idx="46">
                  <c:v>Week 5</c:v>
                </c:pt>
                <c:pt idx="47">
                  <c:v>Week 6</c:v>
                </c:pt>
                <c:pt idx="48">
                  <c:v>Week 7</c:v>
                </c:pt>
              </c:strCache>
            </c:strRef>
          </c:cat>
          <c:val>
            <c:numRef>
              <c:f>'Virologische dagstaten'!$Q$4:$Q$52</c:f>
              <c:numCache>
                <c:formatCode>General</c:formatCode>
                <c:ptCount val="49"/>
                <c:pt idx="0">
                  <c:v>17080</c:v>
                </c:pt>
                <c:pt idx="1">
                  <c:v>21338</c:v>
                </c:pt>
                <c:pt idx="2">
                  <c:v>24745</c:v>
                </c:pt>
                <c:pt idx="3">
                  <c:v>29098</c:v>
                </c:pt>
                <c:pt idx="4">
                  <c:v>38960</c:v>
                </c:pt>
                <c:pt idx="5">
                  <c:v>40102</c:v>
                </c:pt>
                <c:pt idx="6">
                  <c:v>38395</c:v>
                </c:pt>
                <c:pt idx="7">
                  <c:v>28954</c:v>
                </c:pt>
                <c:pt idx="8">
                  <c:v>29006</c:v>
                </c:pt>
                <c:pt idx="9">
                  <c:v>32687</c:v>
                </c:pt>
                <c:pt idx="10">
                  <c:v>28836</c:v>
                </c:pt>
                <c:pt idx="11">
                  <c:v>33871</c:v>
                </c:pt>
                <c:pt idx="12">
                  <c:v>49228</c:v>
                </c:pt>
                <c:pt idx="13">
                  <c:v>57501</c:v>
                </c:pt>
                <c:pt idx="14">
                  <c:v>61939</c:v>
                </c:pt>
                <c:pt idx="15">
                  <c:v>61598</c:v>
                </c:pt>
                <c:pt idx="16">
                  <c:v>67758</c:v>
                </c:pt>
                <c:pt idx="17">
                  <c:v>75547</c:v>
                </c:pt>
                <c:pt idx="18">
                  <c:v>88886</c:v>
                </c:pt>
                <c:pt idx="19">
                  <c:v>111764</c:v>
                </c:pt>
                <c:pt idx="20">
                  <c:v>101905</c:v>
                </c:pt>
                <c:pt idx="21">
                  <c:v>98798</c:v>
                </c:pt>
                <c:pt idx="22">
                  <c:v>102487</c:v>
                </c:pt>
                <c:pt idx="23">
                  <c:v>140432</c:v>
                </c:pt>
                <c:pt idx="24">
                  <c:v>164000</c:v>
                </c:pt>
                <c:pt idx="25">
                  <c:v>180182</c:v>
                </c:pt>
              </c:numCache>
            </c:numRef>
          </c:val>
          <c:extLst>
            <c:ext xmlns:c16="http://schemas.microsoft.com/office/drawing/2014/chart" uri="{C3380CC4-5D6E-409C-BE32-E72D297353CC}">
              <c16:uniqueId val="{00000000-80A5-4EF1-9BD9-656333EAB6B2}"/>
            </c:ext>
          </c:extLst>
        </c:ser>
        <c:dLbls>
          <c:showLegendKey val="0"/>
          <c:showVal val="0"/>
          <c:showCatName val="0"/>
          <c:showSerName val="0"/>
          <c:showPercent val="0"/>
          <c:showBubbleSize val="0"/>
        </c:dLbls>
        <c:gapWidth val="50"/>
        <c:overlap val="-27"/>
        <c:axId val="753829904"/>
        <c:axId val="753827280"/>
      </c:barChart>
      <c:lineChart>
        <c:grouping val="standard"/>
        <c:varyColors val="0"/>
        <c:ser>
          <c:idx val="2"/>
          <c:order val="0"/>
          <c:tx>
            <c:strRef>
              <c:f>'Virologische dagstaten'!$R$3</c:f>
              <c:strCache>
                <c:ptCount val="1"/>
                <c:pt idx="0">
                  <c:v>Predicted demand by Januari 2021</c:v>
                </c:pt>
              </c:strCache>
            </c:strRef>
          </c:tx>
          <c:spPr>
            <a:ln w="50800" cap="rnd">
              <a:solidFill>
                <a:schemeClr val="accent2">
                  <a:lumMod val="50000"/>
                </a:schemeClr>
              </a:solidFill>
              <a:round/>
            </a:ln>
            <a:effectLst/>
          </c:spPr>
          <c:marker>
            <c:symbol val="none"/>
          </c:marker>
          <c:cat>
            <c:strRef>
              <c:f>'Virologische dagstaten'!$P$4:$P$52</c:f>
              <c:strCache>
                <c:ptCount val="49"/>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pt idx="27">
                  <c:v>Week 38</c:v>
                </c:pt>
                <c:pt idx="28">
                  <c:v>Week 39</c:v>
                </c:pt>
                <c:pt idx="29">
                  <c:v>Week 40</c:v>
                </c:pt>
                <c:pt idx="30">
                  <c:v>Week 41</c:v>
                </c:pt>
                <c:pt idx="31">
                  <c:v>Week 42</c:v>
                </c:pt>
                <c:pt idx="32">
                  <c:v>Week 43</c:v>
                </c:pt>
                <c:pt idx="33">
                  <c:v>Week 44</c:v>
                </c:pt>
                <c:pt idx="34">
                  <c:v>Week 45</c:v>
                </c:pt>
                <c:pt idx="35">
                  <c:v>Week 46</c:v>
                </c:pt>
                <c:pt idx="36">
                  <c:v>Week 47</c:v>
                </c:pt>
                <c:pt idx="37">
                  <c:v>Week 48</c:v>
                </c:pt>
                <c:pt idx="38">
                  <c:v>Week 49</c:v>
                </c:pt>
                <c:pt idx="39">
                  <c:v>Week 50</c:v>
                </c:pt>
                <c:pt idx="40">
                  <c:v>Week 51</c:v>
                </c:pt>
                <c:pt idx="41">
                  <c:v>Week 52</c:v>
                </c:pt>
                <c:pt idx="42">
                  <c:v>Week 1</c:v>
                </c:pt>
                <c:pt idx="43">
                  <c:v>Week 2</c:v>
                </c:pt>
                <c:pt idx="44">
                  <c:v>Week 3</c:v>
                </c:pt>
                <c:pt idx="45">
                  <c:v>Week 4</c:v>
                </c:pt>
                <c:pt idx="46">
                  <c:v>Week 5</c:v>
                </c:pt>
                <c:pt idx="47">
                  <c:v>Week 6</c:v>
                </c:pt>
                <c:pt idx="48">
                  <c:v>Week 7</c:v>
                </c:pt>
              </c:strCache>
            </c:strRef>
          </c:cat>
          <c:val>
            <c:numRef>
              <c:f>'Virologische dagstaten'!$R$4:$R$52</c:f>
              <c:numCache>
                <c:formatCode>General</c:formatCode>
                <c:ptCount val="49"/>
                <c:pt idx="0">
                  <c:v>595000</c:v>
                </c:pt>
                <c:pt idx="1">
                  <c:v>595000</c:v>
                </c:pt>
                <c:pt idx="2">
                  <c:v>595000</c:v>
                </c:pt>
                <c:pt idx="3">
                  <c:v>595000</c:v>
                </c:pt>
                <c:pt idx="4">
                  <c:v>595000</c:v>
                </c:pt>
                <c:pt idx="5">
                  <c:v>595000</c:v>
                </c:pt>
                <c:pt idx="6">
                  <c:v>595000</c:v>
                </c:pt>
                <c:pt idx="7">
                  <c:v>595000</c:v>
                </c:pt>
                <c:pt idx="8">
                  <c:v>595000</c:v>
                </c:pt>
                <c:pt idx="9">
                  <c:v>595000</c:v>
                </c:pt>
                <c:pt idx="10">
                  <c:v>595000</c:v>
                </c:pt>
                <c:pt idx="11">
                  <c:v>595000</c:v>
                </c:pt>
                <c:pt idx="12">
                  <c:v>595000</c:v>
                </c:pt>
                <c:pt idx="13">
                  <c:v>595000</c:v>
                </c:pt>
                <c:pt idx="14">
                  <c:v>595000</c:v>
                </c:pt>
                <c:pt idx="15">
                  <c:v>595000</c:v>
                </c:pt>
                <c:pt idx="16">
                  <c:v>595000</c:v>
                </c:pt>
                <c:pt idx="17">
                  <c:v>595000</c:v>
                </c:pt>
                <c:pt idx="18">
                  <c:v>595000</c:v>
                </c:pt>
                <c:pt idx="19">
                  <c:v>595000</c:v>
                </c:pt>
                <c:pt idx="20">
                  <c:v>595000</c:v>
                </c:pt>
                <c:pt idx="21">
                  <c:v>595000</c:v>
                </c:pt>
                <c:pt idx="22">
                  <c:v>595000</c:v>
                </c:pt>
                <c:pt idx="23">
                  <c:v>595000</c:v>
                </c:pt>
                <c:pt idx="24">
                  <c:v>595000</c:v>
                </c:pt>
                <c:pt idx="25">
                  <c:v>595000</c:v>
                </c:pt>
                <c:pt idx="26">
                  <c:v>595000</c:v>
                </c:pt>
                <c:pt idx="27">
                  <c:v>595000</c:v>
                </c:pt>
                <c:pt idx="28">
                  <c:v>595000</c:v>
                </c:pt>
                <c:pt idx="29">
                  <c:v>595000</c:v>
                </c:pt>
                <c:pt idx="30">
                  <c:v>595000</c:v>
                </c:pt>
                <c:pt idx="31">
                  <c:v>595000</c:v>
                </c:pt>
                <c:pt idx="32">
                  <c:v>595000</c:v>
                </c:pt>
                <c:pt idx="33">
                  <c:v>595000</c:v>
                </c:pt>
                <c:pt idx="34">
                  <c:v>595000</c:v>
                </c:pt>
                <c:pt idx="35">
                  <c:v>595000</c:v>
                </c:pt>
                <c:pt idx="36">
                  <c:v>595000</c:v>
                </c:pt>
                <c:pt idx="37">
                  <c:v>595000</c:v>
                </c:pt>
                <c:pt idx="38">
                  <c:v>595000</c:v>
                </c:pt>
                <c:pt idx="39">
                  <c:v>595000</c:v>
                </c:pt>
                <c:pt idx="40">
                  <c:v>595000</c:v>
                </c:pt>
                <c:pt idx="41">
                  <c:v>595000</c:v>
                </c:pt>
                <c:pt idx="42">
                  <c:v>595000</c:v>
                </c:pt>
                <c:pt idx="43">
                  <c:v>595000</c:v>
                </c:pt>
                <c:pt idx="44">
                  <c:v>595000</c:v>
                </c:pt>
                <c:pt idx="45">
                  <c:v>595000</c:v>
                </c:pt>
                <c:pt idx="46">
                  <c:v>595000</c:v>
                </c:pt>
                <c:pt idx="47">
                  <c:v>595000</c:v>
                </c:pt>
                <c:pt idx="48">
                  <c:v>595000</c:v>
                </c:pt>
              </c:numCache>
            </c:numRef>
          </c:val>
          <c:smooth val="0"/>
          <c:extLst>
            <c:ext xmlns:c16="http://schemas.microsoft.com/office/drawing/2014/chart" uri="{C3380CC4-5D6E-409C-BE32-E72D297353CC}">
              <c16:uniqueId val="{00000004-80A5-4EF1-9BD9-656333EAB6B2}"/>
            </c:ext>
          </c:extLst>
        </c:ser>
        <c:ser>
          <c:idx val="3"/>
          <c:order val="1"/>
          <c:tx>
            <c:strRef>
              <c:f>'Virologische dagstaten'!$U$3</c:f>
              <c:strCache>
                <c:ptCount val="1"/>
                <c:pt idx="0">
                  <c:v>huidige capaciteit</c:v>
                </c:pt>
              </c:strCache>
            </c:strRef>
          </c:tx>
          <c:spPr>
            <a:ln w="50800" cap="rnd">
              <a:solidFill>
                <a:schemeClr val="accent2">
                  <a:lumMod val="60000"/>
                  <a:lumOff val="40000"/>
                </a:schemeClr>
              </a:solidFill>
              <a:round/>
            </a:ln>
            <a:effectLst/>
          </c:spPr>
          <c:marker>
            <c:symbol val="none"/>
          </c:marker>
          <c:cat>
            <c:strRef>
              <c:f>'Virologische dagstaten'!$P$4:$P$52</c:f>
              <c:strCache>
                <c:ptCount val="49"/>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pt idx="27">
                  <c:v>Week 38</c:v>
                </c:pt>
                <c:pt idx="28">
                  <c:v>Week 39</c:v>
                </c:pt>
                <c:pt idx="29">
                  <c:v>Week 40</c:v>
                </c:pt>
                <c:pt idx="30">
                  <c:v>Week 41</c:v>
                </c:pt>
                <c:pt idx="31">
                  <c:v>Week 42</c:v>
                </c:pt>
                <c:pt idx="32">
                  <c:v>Week 43</c:v>
                </c:pt>
                <c:pt idx="33">
                  <c:v>Week 44</c:v>
                </c:pt>
                <c:pt idx="34">
                  <c:v>Week 45</c:v>
                </c:pt>
                <c:pt idx="35">
                  <c:v>Week 46</c:v>
                </c:pt>
                <c:pt idx="36">
                  <c:v>Week 47</c:v>
                </c:pt>
                <c:pt idx="37">
                  <c:v>Week 48</c:v>
                </c:pt>
                <c:pt idx="38">
                  <c:v>Week 49</c:v>
                </c:pt>
                <c:pt idx="39">
                  <c:v>Week 50</c:v>
                </c:pt>
                <c:pt idx="40">
                  <c:v>Week 51</c:v>
                </c:pt>
                <c:pt idx="41">
                  <c:v>Week 52</c:v>
                </c:pt>
                <c:pt idx="42">
                  <c:v>Week 1</c:v>
                </c:pt>
                <c:pt idx="43">
                  <c:v>Week 2</c:v>
                </c:pt>
                <c:pt idx="44">
                  <c:v>Week 3</c:v>
                </c:pt>
                <c:pt idx="45">
                  <c:v>Week 4</c:v>
                </c:pt>
                <c:pt idx="46">
                  <c:v>Week 5</c:v>
                </c:pt>
                <c:pt idx="47">
                  <c:v>Week 6</c:v>
                </c:pt>
                <c:pt idx="48">
                  <c:v>Week 7</c:v>
                </c:pt>
              </c:strCache>
            </c:strRef>
          </c:cat>
          <c:val>
            <c:numRef>
              <c:f>'Virologische dagstaten'!$S$4:$S$52</c:f>
              <c:numCache>
                <c:formatCode>General</c:formatCode>
                <c:ptCount val="49"/>
                <c:pt idx="0">
                  <c:v>262500</c:v>
                </c:pt>
                <c:pt idx="1">
                  <c:v>262500</c:v>
                </c:pt>
                <c:pt idx="2">
                  <c:v>262500</c:v>
                </c:pt>
                <c:pt idx="3">
                  <c:v>262500</c:v>
                </c:pt>
                <c:pt idx="4">
                  <c:v>262500</c:v>
                </c:pt>
                <c:pt idx="5">
                  <c:v>262500</c:v>
                </c:pt>
                <c:pt idx="6">
                  <c:v>262500</c:v>
                </c:pt>
                <c:pt idx="7">
                  <c:v>262500</c:v>
                </c:pt>
                <c:pt idx="8">
                  <c:v>262500</c:v>
                </c:pt>
                <c:pt idx="9">
                  <c:v>262500</c:v>
                </c:pt>
                <c:pt idx="10">
                  <c:v>262500</c:v>
                </c:pt>
                <c:pt idx="11">
                  <c:v>262500</c:v>
                </c:pt>
                <c:pt idx="12">
                  <c:v>262500</c:v>
                </c:pt>
                <c:pt idx="13">
                  <c:v>262500</c:v>
                </c:pt>
                <c:pt idx="14">
                  <c:v>262500</c:v>
                </c:pt>
                <c:pt idx="15">
                  <c:v>262500</c:v>
                </c:pt>
                <c:pt idx="16">
                  <c:v>262500</c:v>
                </c:pt>
                <c:pt idx="17">
                  <c:v>262500</c:v>
                </c:pt>
                <c:pt idx="18">
                  <c:v>262500</c:v>
                </c:pt>
                <c:pt idx="19">
                  <c:v>262500</c:v>
                </c:pt>
                <c:pt idx="20">
                  <c:v>262500</c:v>
                </c:pt>
                <c:pt idx="21">
                  <c:v>262500</c:v>
                </c:pt>
                <c:pt idx="22">
                  <c:v>262500</c:v>
                </c:pt>
                <c:pt idx="23">
                  <c:v>262500</c:v>
                </c:pt>
                <c:pt idx="24">
                  <c:v>262500</c:v>
                </c:pt>
                <c:pt idx="25">
                  <c:v>262500</c:v>
                </c:pt>
                <c:pt idx="26">
                  <c:v>262500</c:v>
                </c:pt>
                <c:pt idx="27">
                  <c:v>262500</c:v>
                </c:pt>
                <c:pt idx="28">
                  <c:v>262500</c:v>
                </c:pt>
                <c:pt idx="29">
                  <c:v>262500</c:v>
                </c:pt>
                <c:pt idx="30">
                  <c:v>262500</c:v>
                </c:pt>
                <c:pt idx="31">
                  <c:v>262500</c:v>
                </c:pt>
                <c:pt idx="32">
                  <c:v>262500</c:v>
                </c:pt>
                <c:pt idx="33">
                  <c:v>262500</c:v>
                </c:pt>
                <c:pt idx="34">
                  <c:v>262500</c:v>
                </c:pt>
                <c:pt idx="35">
                  <c:v>262500</c:v>
                </c:pt>
                <c:pt idx="36">
                  <c:v>262500</c:v>
                </c:pt>
                <c:pt idx="37">
                  <c:v>262500</c:v>
                </c:pt>
                <c:pt idx="38">
                  <c:v>262500</c:v>
                </c:pt>
                <c:pt idx="39">
                  <c:v>262500</c:v>
                </c:pt>
                <c:pt idx="40">
                  <c:v>262500</c:v>
                </c:pt>
                <c:pt idx="41">
                  <c:v>262500</c:v>
                </c:pt>
                <c:pt idx="42">
                  <c:v>262500</c:v>
                </c:pt>
                <c:pt idx="43">
                  <c:v>262500</c:v>
                </c:pt>
                <c:pt idx="44">
                  <c:v>262500</c:v>
                </c:pt>
                <c:pt idx="45">
                  <c:v>262500</c:v>
                </c:pt>
                <c:pt idx="46">
                  <c:v>262500</c:v>
                </c:pt>
                <c:pt idx="47">
                  <c:v>262500</c:v>
                </c:pt>
                <c:pt idx="48">
                  <c:v>262500</c:v>
                </c:pt>
              </c:numCache>
            </c:numRef>
          </c:val>
          <c:smooth val="0"/>
          <c:extLst>
            <c:ext xmlns:c16="http://schemas.microsoft.com/office/drawing/2014/chart" uri="{C3380CC4-5D6E-409C-BE32-E72D297353CC}">
              <c16:uniqueId val="{00000006-80A5-4EF1-9BD9-656333EAB6B2}"/>
            </c:ext>
          </c:extLst>
        </c:ser>
        <c:ser>
          <c:idx val="1"/>
          <c:order val="3"/>
          <c:tx>
            <c:strRef>
              <c:f>'Virologische dagstaten'!$T$3</c:f>
              <c:strCache>
                <c:ptCount val="1"/>
                <c:pt idx="0">
                  <c:v>november</c:v>
                </c:pt>
              </c:strCache>
            </c:strRef>
          </c:tx>
          <c:spPr>
            <a:ln w="50800" cap="rnd">
              <a:solidFill>
                <a:schemeClr val="accent2"/>
              </a:solidFill>
              <a:round/>
            </a:ln>
            <a:effectLst/>
          </c:spPr>
          <c:marker>
            <c:symbol val="none"/>
          </c:marker>
          <c:cat>
            <c:strRef>
              <c:f>'Virologische dagstaten'!$P$4:$P$52</c:f>
              <c:strCache>
                <c:ptCount val="49"/>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pt idx="27">
                  <c:v>Week 38</c:v>
                </c:pt>
                <c:pt idx="28">
                  <c:v>Week 39</c:v>
                </c:pt>
                <c:pt idx="29">
                  <c:v>Week 40</c:v>
                </c:pt>
                <c:pt idx="30">
                  <c:v>Week 41</c:v>
                </c:pt>
                <c:pt idx="31">
                  <c:v>Week 42</c:v>
                </c:pt>
                <c:pt idx="32">
                  <c:v>Week 43</c:v>
                </c:pt>
                <c:pt idx="33">
                  <c:v>Week 44</c:v>
                </c:pt>
                <c:pt idx="34">
                  <c:v>Week 45</c:v>
                </c:pt>
                <c:pt idx="35">
                  <c:v>Week 46</c:v>
                </c:pt>
                <c:pt idx="36">
                  <c:v>Week 47</c:v>
                </c:pt>
                <c:pt idx="37">
                  <c:v>Week 48</c:v>
                </c:pt>
                <c:pt idx="38">
                  <c:v>Week 49</c:v>
                </c:pt>
                <c:pt idx="39">
                  <c:v>Week 50</c:v>
                </c:pt>
                <c:pt idx="40">
                  <c:v>Week 51</c:v>
                </c:pt>
                <c:pt idx="41">
                  <c:v>Week 52</c:v>
                </c:pt>
                <c:pt idx="42">
                  <c:v>Week 1</c:v>
                </c:pt>
                <c:pt idx="43">
                  <c:v>Week 2</c:v>
                </c:pt>
                <c:pt idx="44">
                  <c:v>Week 3</c:v>
                </c:pt>
                <c:pt idx="45">
                  <c:v>Week 4</c:v>
                </c:pt>
                <c:pt idx="46">
                  <c:v>Week 5</c:v>
                </c:pt>
                <c:pt idx="47">
                  <c:v>Week 6</c:v>
                </c:pt>
                <c:pt idx="48">
                  <c:v>Week 7</c:v>
                </c:pt>
              </c:strCache>
            </c:strRef>
          </c:cat>
          <c:val>
            <c:numRef>
              <c:f>'Virologische dagstaten'!$T$4:$T$52</c:f>
              <c:numCache>
                <c:formatCode>General</c:formatCode>
                <c:ptCount val="49"/>
                <c:pt idx="0">
                  <c:v>385000</c:v>
                </c:pt>
                <c:pt idx="1">
                  <c:v>385000</c:v>
                </c:pt>
                <c:pt idx="2">
                  <c:v>385000</c:v>
                </c:pt>
                <c:pt idx="3">
                  <c:v>385000</c:v>
                </c:pt>
                <c:pt idx="4">
                  <c:v>385000</c:v>
                </c:pt>
                <c:pt idx="5">
                  <c:v>385000</c:v>
                </c:pt>
                <c:pt idx="6">
                  <c:v>385000</c:v>
                </c:pt>
                <c:pt idx="7">
                  <c:v>385000</c:v>
                </c:pt>
                <c:pt idx="8">
                  <c:v>385000</c:v>
                </c:pt>
                <c:pt idx="9">
                  <c:v>385000</c:v>
                </c:pt>
                <c:pt idx="10">
                  <c:v>385000</c:v>
                </c:pt>
                <c:pt idx="11">
                  <c:v>385000</c:v>
                </c:pt>
                <c:pt idx="12">
                  <c:v>385000</c:v>
                </c:pt>
                <c:pt idx="13">
                  <c:v>385000</c:v>
                </c:pt>
                <c:pt idx="14">
                  <c:v>385000</c:v>
                </c:pt>
                <c:pt idx="15">
                  <c:v>385000</c:v>
                </c:pt>
                <c:pt idx="16">
                  <c:v>385000</c:v>
                </c:pt>
                <c:pt idx="17">
                  <c:v>385000</c:v>
                </c:pt>
                <c:pt idx="18">
                  <c:v>385000</c:v>
                </c:pt>
                <c:pt idx="19">
                  <c:v>385000</c:v>
                </c:pt>
                <c:pt idx="20">
                  <c:v>385000</c:v>
                </c:pt>
                <c:pt idx="21">
                  <c:v>385000</c:v>
                </c:pt>
                <c:pt idx="22">
                  <c:v>385000</c:v>
                </c:pt>
                <c:pt idx="23">
                  <c:v>385000</c:v>
                </c:pt>
                <c:pt idx="24">
                  <c:v>385000</c:v>
                </c:pt>
                <c:pt idx="25">
                  <c:v>385000</c:v>
                </c:pt>
                <c:pt idx="26">
                  <c:v>385000</c:v>
                </c:pt>
                <c:pt idx="27">
                  <c:v>385000</c:v>
                </c:pt>
                <c:pt idx="28">
                  <c:v>385000</c:v>
                </c:pt>
                <c:pt idx="29">
                  <c:v>385000</c:v>
                </c:pt>
                <c:pt idx="30">
                  <c:v>385000</c:v>
                </c:pt>
                <c:pt idx="31">
                  <c:v>385000</c:v>
                </c:pt>
                <c:pt idx="32">
                  <c:v>385000</c:v>
                </c:pt>
                <c:pt idx="33">
                  <c:v>385000</c:v>
                </c:pt>
                <c:pt idx="34">
                  <c:v>385000</c:v>
                </c:pt>
                <c:pt idx="35">
                  <c:v>385000</c:v>
                </c:pt>
                <c:pt idx="36">
                  <c:v>385000</c:v>
                </c:pt>
                <c:pt idx="37">
                  <c:v>385000</c:v>
                </c:pt>
                <c:pt idx="38">
                  <c:v>385000</c:v>
                </c:pt>
                <c:pt idx="39">
                  <c:v>385000</c:v>
                </c:pt>
                <c:pt idx="40">
                  <c:v>385000</c:v>
                </c:pt>
                <c:pt idx="41">
                  <c:v>385000</c:v>
                </c:pt>
                <c:pt idx="42">
                  <c:v>385000</c:v>
                </c:pt>
                <c:pt idx="43">
                  <c:v>385000</c:v>
                </c:pt>
                <c:pt idx="44">
                  <c:v>385000</c:v>
                </c:pt>
                <c:pt idx="45">
                  <c:v>385000</c:v>
                </c:pt>
                <c:pt idx="46">
                  <c:v>385000</c:v>
                </c:pt>
                <c:pt idx="47">
                  <c:v>385000</c:v>
                </c:pt>
                <c:pt idx="48">
                  <c:v>385000</c:v>
                </c:pt>
              </c:numCache>
            </c:numRef>
          </c:val>
          <c:smooth val="0"/>
          <c:extLst>
            <c:ext xmlns:c16="http://schemas.microsoft.com/office/drawing/2014/chart" uri="{C3380CC4-5D6E-409C-BE32-E72D297353CC}">
              <c16:uniqueId val="{00000001-0A33-465D-906D-0FA8B8226662}"/>
            </c:ext>
          </c:extLst>
        </c:ser>
        <c:ser>
          <c:idx val="5"/>
          <c:order val="4"/>
          <c:tx>
            <c:strRef>
              <c:f>'Virologische dagstaten'!$U$3</c:f>
              <c:strCache>
                <c:ptCount val="1"/>
                <c:pt idx="0">
                  <c:v>huidige capaciteit</c:v>
                </c:pt>
              </c:strCache>
            </c:strRef>
          </c:tx>
          <c:spPr>
            <a:ln w="38100" cap="rnd">
              <a:solidFill>
                <a:schemeClr val="accent6"/>
              </a:solidFill>
              <a:round/>
            </a:ln>
            <a:effectLst/>
          </c:spPr>
          <c:marker>
            <c:symbol val="none"/>
          </c:marker>
          <c:cat>
            <c:strRef>
              <c:f>'Virologische dagstaten'!$P$4:$P$52</c:f>
              <c:strCache>
                <c:ptCount val="49"/>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pt idx="27">
                  <c:v>Week 38</c:v>
                </c:pt>
                <c:pt idx="28">
                  <c:v>Week 39</c:v>
                </c:pt>
                <c:pt idx="29">
                  <c:v>Week 40</c:v>
                </c:pt>
                <c:pt idx="30">
                  <c:v>Week 41</c:v>
                </c:pt>
                <c:pt idx="31">
                  <c:v>Week 42</c:v>
                </c:pt>
                <c:pt idx="32">
                  <c:v>Week 43</c:v>
                </c:pt>
                <c:pt idx="33">
                  <c:v>Week 44</c:v>
                </c:pt>
                <c:pt idx="34">
                  <c:v>Week 45</c:v>
                </c:pt>
                <c:pt idx="35">
                  <c:v>Week 46</c:v>
                </c:pt>
                <c:pt idx="36">
                  <c:v>Week 47</c:v>
                </c:pt>
                <c:pt idx="37">
                  <c:v>Week 48</c:v>
                </c:pt>
                <c:pt idx="38">
                  <c:v>Week 49</c:v>
                </c:pt>
                <c:pt idx="39">
                  <c:v>Week 50</c:v>
                </c:pt>
                <c:pt idx="40">
                  <c:v>Week 51</c:v>
                </c:pt>
                <c:pt idx="41">
                  <c:v>Week 52</c:v>
                </c:pt>
                <c:pt idx="42">
                  <c:v>Week 1</c:v>
                </c:pt>
                <c:pt idx="43">
                  <c:v>Week 2</c:v>
                </c:pt>
                <c:pt idx="44">
                  <c:v>Week 3</c:v>
                </c:pt>
                <c:pt idx="45">
                  <c:v>Week 4</c:v>
                </c:pt>
                <c:pt idx="46">
                  <c:v>Week 5</c:v>
                </c:pt>
                <c:pt idx="47">
                  <c:v>Week 6</c:v>
                </c:pt>
                <c:pt idx="48">
                  <c:v>Week 7</c:v>
                </c:pt>
              </c:strCache>
            </c:strRef>
          </c:cat>
          <c:val>
            <c:numRef>
              <c:f>'Virologische dagstaten'!$U$4:$U$52</c:f>
              <c:numCache>
                <c:formatCode>General</c:formatCode>
                <c:ptCount val="49"/>
                <c:pt idx="0">
                  <c:v>180000</c:v>
                </c:pt>
                <c:pt idx="1">
                  <c:v>180000</c:v>
                </c:pt>
                <c:pt idx="2">
                  <c:v>180000</c:v>
                </c:pt>
                <c:pt idx="3">
                  <c:v>180000</c:v>
                </c:pt>
                <c:pt idx="4">
                  <c:v>180000</c:v>
                </c:pt>
                <c:pt idx="5">
                  <c:v>180000</c:v>
                </c:pt>
                <c:pt idx="6">
                  <c:v>180000</c:v>
                </c:pt>
                <c:pt idx="7">
                  <c:v>180000</c:v>
                </c:pt>
                <c:pt idx="8">
                  <c:v>180000</c:v>
                </c:pt>
                <c:pt idx="9">
                  <c:v>180000</c:v>
                </c:pt>
                <c:pt idx="10">
                  <c:v>180000</c:v>
                </c:pt>
                <c:pt idx="11">
                  <c:v>180000</c:v>
                </c:pt>
                <c:pt idx="12">
                  <c:v>180000</c:v>
                </c:pt>
                <c:pt idx="13">
                  <c:v>180000</c:v>
                </c:pt>
                <c:pt idx="14">
                  <c:v>180000</c:v>
                </c:pt>
                <c:pt idx="15">
                  <c:v>180000</c:v>
                </c:pt>
                <c:pt idx="16">
                  <c:v>180000</c:v>
                </c:pt>
                <c:pt idx="17">
                  <c:v>180000</c:v>
                </c:pt>
                <c:pt idx="18">
                  <c:v>180000</c:v>
                </c:pt>
                <c:pt idx="19">
                  <c:v>180000</c:v>
                </c:pt>
                <c:pt idx="20">
                  <c:v>180000</c:v>
                </c:pt>
                <c:pt idx="21">
                  <c:v>180000</c:v>
                </c:pt>
                <c:pt idx="22">
                  <c:v>180000</c:v>
                </c:pt>
                <c:pt idx="23">
                  <c:v>180000</c:v>
                </c:pt>
                <c:pt idx="24">
                  <c:v>180000</c:v>
                </c:pt>
                <c:pt idx="25">
                  <c:v>180000</c:v>
                </c:pt>
                <c:pt idx="26">
                  <c:v>180000</c:v>
                </c:pt>
                <c:pt idx="27">
                  <c:v>180000</c:v>
                </c:pt>
                <c:pt idx="28">
                  <c:v>180000</c:v>
                </c:pt>
                <c:pt idx="29">
                  <c:v>180000</c:v>
                </c:pt>
                <c:pt idx="30">
                  <c:v>180000</c:v>
                </c:pt>
                <c:pt idx="31">
                  <c:v>180000</c:v>
                </c:pt>
                <c:pt idx="32">
                  <c:v>180000</c:v>
                </c:pt>
                <c:pt idx="33">
                  <c:v>180000</c:v>
                </c:pt>
                <c:pt idx="34">
                  <c:v>180000</c:v>
                </c:pt>
                <c:pt idx="35">
                  <c:v>180000</c:v>
                </c:pt>
                <c:pt idx="36">
                  <c:v>180000</c:v>
                </c:pt>
                <c:pt idx="37">
                  <c:v>180000</c:v>
                </c:pt>
                <c:pt idx="38">
                  <c:v>180000</c:v>
                </c:pt>
                <c:pt idx="39">
                  <c:v>180000</c:v>
                </c:pt>
                <c:pt idx="40">
                  <c:v>180000</c:v>
                </c:pt>
                <c:pt idx="41">
                  <c:v>180000</c:v>
                </c:pt>
                <c:pt idx="42">
                  <c:v>180000</c:v>
                </c:pt>
                <c:pt idx="43">
                  <c:v>180000</c:v>
                </c:pt>
                <c:pt idx="44">
                  <c:v>180000</c:v>
                </c:pt>
                <c:pt idx="45">
                  <c:v>180000</c:v>
                </c:pt>
                <c:pt idx="46">
                  <c:v>180000</c:v>
                </c:pt>
                <c:pt idx="47">
                  <c:v>180000</c:v>
                </c:pt>
                <c:pt idx="48">
                  <c:v>180000</c:v>
                </c:pt>
              </c:numCache>
            </c:numRef>
          </c:val>
          <c:smooth val="0"/>
          <c:extLst>
            <c:ext xmlns:c16="http://schemas.microsoft.com/office/drawing/2014/chart" uri="{C3380CC4-5D6E-409C-BE32-E72D297353CC}">
              <c16:uniqueId val="{00000002-0A33-465D-906D-0FA8B8226662}"/>
            </c:ext>
          </c:extLst>
        </c:ser>
        <c:ser>
          <c:idx val="6"/>
          <c:order val="5"/>
          <c:tx>
            <c:strRef>
              <c:f>'Virologische dagstaten'!$V$3</c:f>
              <c:strCache>
                <c:ptCount val="1"/>
                <c:pt idx="0">
                  <c:v>Extra met non-med labs</c:v>
                </c:pt>
              </c:strCache>
            </c:strRef>
          </c:tx>
          <c:spPr>
            <a:ln w="38100" cap="rnd">
              <a:solidFill>
                <a:schemeClr val="accent1">
                  <a:lumMod val="60000"/>
                </a:schemeClr>
              </a:solidFill>
              <a:round/>
            </a:ln>
            <a:effectLst/>
          </c:spPr>
          <c:marker>
            <c:symbol val="none"/>
          </c:marker>
          <c:cat>
            <c:strRef>
              <c:f>'Virologische dagstaten'!$P$4:$P$52</c:f>
              <c:strCache>
                <c:ptCount val="49"/>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pt idx="27">
                  <c:v>Week 38</c:v>
                </c:pt>
                <c:pt idx="28">
                  <c:v>Week 39</c:v>
                </c:pt>
                <c:pt idx="29">
                  <c:v>Week 40</c:v>
                </c:pt>
                <c:pt idx="30">
                  <c:v>Week 41</c:v>
                </c:pt>
                <c:pt idx="31">
                  <c:v>Week 42</c:v>
                </c:pt>
                <c:pt idx="32">
                  <c:v>Week 43</c:v>
                </c:pt>
                <c:pt idx="33">
                  <c:v>Week 44</c:v>
                </c:pt>
                <c:pt idx="34">
                  <c:v>Week 45</c:v>
                </c:pt>
                <c:pt idx="35">
                  <c:v>Week 46</c:v>
                </c:pt>
                <c:pt idx="36">
                  <c:v>Week 47</c:v>
                </c:pt>
                <c:pt idx="37">
                  <c:v>Week 48</c:v>
                </c:pt>
                <c:pt idx="38">
                  <c:v>Week 49</c:v>
                </c:pt>
                <c:pt idx="39">
                  <c:v>Week 50</c:v>
                </c:pt>
                <c:pt idx="40">
                  <c:v>Week 51</c:v>
                </c:pt>
                <c:pt idx="41">
                  <c:v>Week 52</c:v>
                </c:pt>
                <c:pt idx="42">
                  <c:v>Week 1</c:v>
                </c:pt>
                <c:pt idx="43">
                  <c:v>Week 2</c:v>
                </c:pt>
                <c:pt idx="44">
                  <c:v>Week 3</c:v>
                </c:pt>
                <c:pt idx="45">
                  <c:v>Week 4</c:v>
                </c:pt>
                <c:pt idx="46">
                  <c:v>Week 5</c:v>
                </c:pt>
                <c:pt idx="47">
                  <c:v>Week 6</c:v>
                </c:pt>
                <c:pt idx="48">
                  <c:v>Week 7</c:v>
                </c:pt>
              </c:strCache>
            </c:strRef>
          </c:cat>
          <c:val>
            <c:numRef>
              <c:f>'Virologische dagstaten'!$V$4:$V$52</c:f>
              <c:numCache>
                <c:formatCode>General</c:formatCode>
                <c:ptCount val="49"/>
                <c:pt idx="26">
                  <c:v>201428.57142857142</c:v>
                </c:pt>
                <c:pt idx="27">
                  <c:v>222857.14285714284</c:v>
                </c:pt>
                <c:pt idx="28">
                  <c:v>244285.71428571429</c:v>
                </c:pt>
                <c:pt idx="29">
                  <c:v>265714.28571428568</c:v>
                </c:pt>
                <c:pt idx="30">
                  <c:v>287142.85714285716</c:v>
                </c:pt>
                <c:pt idx="31">
                  <c:v>308571.42857142858</c:v>
                </c:pt>
                <c:pt idx="32">
                  <c:v>330000</c:v>
                </c:pt>
                <c:pt idx="33">
                  <c:v>351428.57142857142</c:v>
                </c:pt>
                <c:pt idx="34">
                  <c:v>372857.14285714284</c:v>
                </c:pt>
                <c:pt idx="35">
                  <c:v>394285.71428571426</c:v>
                </c:pt>
                <c:pt idx="36">
                  <c:v>415714.28571428568</c:v>
                </c:pt>
                <c:pt idx="37">
                  <c:v>437142.85714285716</c:v>
                </c:pt>
                <c:pt idx="38">
                  <c:v>458571.42857142858</c:v>
                </c:pt>
                <c:pt idx="39">
                  <c:v>480000</c:v>
                </c:pt>
                <c:pt idx="40">
                  <c:v>480000</c:v>
                </c:pt>
                <c:pt idx="41">
                  <c:v>480000</c:v>
                </c:pt>
                <c:pt idx="42">
                  <c:v>480000</c:v>
                </c:pt>
                <c:pt idx="43">
                  <c:v>480000</c:v>
                </c:pt>
                <c:pt idx="44">
                  <c:v>480000</c:v>
                </c:pt>
                <c:pt idx="45">
                  <c:v>480000</c:v>
                </c:pt>
                <c:pt idx="46">
                  <c:v>480000</c:v>
                </c:pt>
                <c:pt idx="47">
                  <c:v>480000</c:v>
                </c:pt>
                <c:pt idx="48">
                  <c:v>480000</c:v>
                </c:pt>
              </c:numCache>
            </c:numRef>
          </c:val>
          <c:smooth val="0"/>
          <c:extLst>
            <c:ext xmlns:c16="http://schemas.microsoft.com/office/drawing/2014/chart" uri="{C3380CC4-5D6E-409C-BE32-E72D297353CC}">
              <c16:uniqueId val="{00000003-0A33-465D-906D-0FA8B8226662}"/>
            </c:ext>
          </c:extLst>
        </c:ser>
        <c:ser>
          <c:idx val="7"/>
          <c:order val="6"/>
          <c:tx>
            <c:strRef>
              <c:f>'Virologische dagstaten'!$W$3</c:f>
              <c:strCache>
                <c:ptCount val="1"/>
                <c:pt idx="0">
                  <c:v>december</c:v>
                </c:pt>
              </c:strCache>
            </c:strRef>
          </c:tx>
          <c:spPr>
            <a:ln w="50800" cap="rnd">
              <a:solidFill>
                <a:schemeClr val="accent2">
                  <a:lumMod val="75000"/>
                </a:schemeClr>
              </a:solidFill>
              <a:round/>
            </a:ln>
            <a:effectLst/>
          </c:spPr>
          <c:marker>
            <c:symbol val="none"/>
          </c:marker>
          <c:cat>
            <c:strRef>
              <c:f>'Virologische dagstaten'!$P$4:$P$52</c:f>
              <c:strCache>
                <c:ptCount val="49"/>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pt idx="27">
                  <c:v>Week 38</c:v>
                </c:pt>
                <c:pt idx="28">
                  <c:v>Week 39</c:v>
                </c:pt>
                <c:pt idx="29">
                  <c:v>Week 40</c:v>
                </c:pt>
                <c:pt idx="30">
                  <c:v>Week 41</c:v>
                </c:pt>
                <c:pt idx="31">
                  <c:v>Week 42</c:v>
                </c:pt>
                <c:pt idx="32">
                  <c:v>Week 43</c:v>
                </c:pt>
                <c:pt idx="33">
                  <c:v>Week 44</c:v>
                </c:pt>
                <c:pt idx="34">
                  <c:v>Week 45</c:v>
                </c:pt>
                <c:pt idx="35">
                  <c:v>Week 46</c:v>
                </c:pt>
                <c:pt idx="36">
                  <c:v>Week 47</c:v>
                </c:pt>
                <c:pt idx="37">
                  <c:v>Week 48</c:v>
                </c:pt>
                <c:pt idx="38">
                  <c:v>Week 49</c:v>
                </c:pt>
                <c:pt idx="39">
                  <c:v>Week 50</c:v>
                </c:pt>
                <c:pt idx="40">
                  <c:v>Week 51</c:v>
                </c:pt>
                <c:pt idx="41">
                  <c:v>Week 52</c:v>
                </c:pt>
                <c:pt idx="42">
                  <c:v>Week 1</c:v>
                </c:pt>
                <c:pt idx="43">
                  <c:v>Week 2</c:v>
                </c:pt>
                <c:pt idx="44">
                  <c:v>Week 3</c:v>
                </c:pt>
                <c:pt idx="45">
                  <c:v>Week 4</c:v>
                </c:pt>
                <c:pt idx="46">
                  <c:v>Week 5</c:v>
                </c:pt>
                <c:pt idx="47">
                  <c:v>Week 6</c:v>
                </c:pt>
                <c:pt idx="48">
                  <c:v>Week 7</c:v>
                </c:pt>
              </c:strCache>
            </c:strRef>
          </c:cat>
          <c:val>
            <c:numRef>
              <c:f>'Virologische dagstaten'!$W$4:$W$52</c:f>
              <c:numCache>
                <c:formatCode>General</c:formatCode>
                <c:ptCount val="49"/>
                <c:pt idx="0">
                  <c:v>490000</c:v>
                </c:pt>
                <c:pt idx="1">
                  <c:v>490000</c:v>
                </c:pt>
                <c:pt idx="2">
                  <c:v>490000</c:v>
                </c:pt>
                <c:pt idx="3">
                  <c:v>490000</c:v>
                </c:pt>
                <c:pt idx="4">
                  <c:v>490000</c:v>
                </c:pt>
                <c:pt idx="5">
                  <c:v>490000</c:v>
                </c:pt>
                <c:pt idx="6">
                  <c:v>490000</c:v>
                </c:pt>
                <c:pt idx="7">
                  <c:v>490000</c:v>
                </c:pt>
                <c:pt idx="8">
                  <c:v>490000</c:v>
                </c:pt>
                <c:pt idx="9">
                  <c:v>490000</c:v>
                </c:pt>
                <c:pt idx="10">
                  <c:v>490000</c:v>
                </c:pt>
                <c:pt idx="11">
                  <c:v>490000</c:v>
                </c:pt>
                <c:pt idx="12">
                  <c:v>490000</c:v>
                </c:pt>
                <c:pt idx="13">
                  <c:v>490000</c:v>
                </c:pt>
                <c:pt idx="14">
                  <c:v>490000</c:v>
                </c:pt>
                <c:pt idx="15">
                  <c:v>490000</c:v>
                </c:pt>
                <c:pt idx="16">
                  <c:v>490000</c:v>
                </c:pt>
                <c:pt idx="17">
                  <c:v>490000</c:v>
                </c:pt>
                <c:pt idx="18">
                  <c:v>490000</c:v>
                </c:pt>
                <c:pt idx="19">
                  <c:v>490000</c:v>
                </c:pt>
                <c:pt idx="20">
                  <c:v>490000</c:v>
                </c:pt>
                <c:pt idx="21">
                  <c:v>490000</c:v>
                </c:pt>
                <c:pt idx="22">
                  <c:v>490000</c:v>
                </c:pt>
                <c:pt idx="23">
                  <c:v>490000</c:v>
                </c:pt>
                <c:pt idx="24">
                  <c:v>490000</c:v>
                </c:pt>
                <c:pt idx="25">
                  <c:v>490000</c:v>
                </c:pt>
                <c:pt idx="26">
                  <c:v>490000</c:v>
                </c:pt>
                <c:pt idx="27">
                  <c:v>490000</c:v>
                </c:pt>
                <c:pt idx="28">
                  <c:v>490000</c:v>
                </c:pt>
                <c:pt idx="29">
                  <c:v>490000</c:v>
                </c:pt>
                <c:pt idx="30">
                  <c:v>490000</c:v>
                </c:pt>
                <c:pt idx="31">
                  <c:v>490000</c:v>
                </c:pt>
                <c:pt idx="32">
                  <c:v>490000</c:v>
                </c:pt>
                <c:pt idx="33">
                  <c:v>490000</c:v>
                </c:pt>
                <c:pt idx="34">
                  <c:v>490000</c:v>
                </c:pt>
                <c:pt idx="35">
                  <c:v>490000</c:v>
                </c:pt>
                <c:pt idx="36">
                  <c:v>490000</c:v>
                </c:pt>
                <c:pt idx="37">
                  <c:v>490000</c:v>
                </c:pt>
                <c:pt idx="38">
                  <c:v>490000</c:v>
                </c:pt>
                <c:pt idx="39">
                  <c:v>490000</c:v>
                </c:pt>
                <c:pt idx="40">
                  <c:v>490000</c:v>
                </c:pt>
                <c:pt idx="41">
                  <c:v>490000</c:v>
                </c:pt>
                <c:pt idx="42">
                  <c:v>490000</c:v>
                </c:pt>
                <c:pt idx="43">
                  <c:v>490000</c:v>
                </c:pt>
                <c:pt idx="44">
                  <c:v>490000</c:v>
                </c:pt>
                <c:pt idx="45">
                  <c:v>490000</c:v>
                </c:pt>
                <c:pt idx="46">
                  <c:v>490000</c:v>
                </c:pt>
                <c:pt idx="47">
                  <c:v>490000</c:v>
                </c:pt>
                <c:pt idx="48">
                  <c:v>490000</c:v>
                </c:pt>
              </c:numCache>
            </c:numRef>
          </c:val>
          <c:smooth val="0"/>
          <c:extLst>
            <c:ext xmlns:c16="http://schemas.microsoft.com/office/drawing/2014/chart" uri="{C3380CC4-5D6E-409C-BE32-E72D297353CC}">
              <c16:uniqueId val="{00000004-0A33-465D-906D-0FA8B8226662}"/>
            </c:ext>
          </c:extLst>
        </c:ser>
        <c:dLbls>
          <c:showLegendKey val="0"/>
          <c:showVal val="0"/>
          <c:showCatName val="0"/>
          <c:showSerName val="0"/>
          <c:showPercent val="0"/>
          <c:showBubbleSize val="0"/>
        </c:dLbls>
        <c:marker val="1"/>
        <c:smooth val="0"/>
        <c:axId val="753829904"/>
        <c:axId val="753827280"/>
        <c:extLst/>
      </c:lineChart>
      <c:catAx>
        <c:axId val="7538299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753827280"/>
        <c:crosses val="autoZero"/>
        <c:auto val="1"/>
        <c:lblAlgn val="ctr"/>
        <c:lblOffset val="100"/>
        <c:noMultiLvlLbl val="0"/>
      </c:catAx>
      <c:valAx>
        <c:axId val="753827280"/>
        <c:scaling>
          <c:orientation val="minMax"/>
          <c:max val="620000"/>
          <c:min val="0"/>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ysClr val="windowText" lastClr="000000"/>
                </a:solidFill>
                <a:latin typeface="+mn-lt"/>
                <a:ea typeface="+mn-ea"/>
                <a:cs typeface="+mn-cs"/>
              </a:defRPr>
            </a:pPr>
            <a:endParaRPr lang="en-NL"/>
          </a:p>
        </c:txPr>
        <c:crossAx val="753829904"/>
        <c:crosses val="autoZero"/>
        <c:crossBetween val="midCat"/>
        <c:majorUnit val="200000"/>
        <c:minorUnit val="100000"/>
      </c:valAx>
      <c:spPr>
        <a:noFill/>
        <a:ln>
          <a:noFill/>
        </a:ln>
        <a:effectLst/>
      </c:spPr>
    </c:plotArea>
    <c:legend>
      <c:legendPos val="b"/>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ayout>
        <c:manualLayout>
          <c:xMode val="edge"/>
          <c:yMode val="edge"/>
          <c:x val="0.39561177777777784"/>
          <c:y val="9.3351000000000003E-2"/>
          <c:w val="0.22306500000000001"/>
          <c:h val="3.2341222222222223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1800" b="1" i="0" u="sng" kern="1200" spc="100" baseline="0">
                <a:ln>
                  <a:noFill/>
                </a:ln>
                <a:solidFill>
                  <a:schemeClr val="tx1">
                    <a:lumMod val="75000"/>
                    <a:lumOff val="25000"/>
                  </a:schemeClr>
                </a:solidFill>
                <a:effectLst/>
              </a:rPr>
              <a:t>Dutch Patients with COVID-19 in the ICU right now</a:t>
            </a:r>
          </a:p>
          <a:p>
            <a:pPr>
              <a:defRPr/>
            </a:pPr>
            <a:r>
              <a:rPr lang="nl-NL" sz="1200" b="0" i="1" u="none" kern="1200" spc="100" baseline="0">
                <a:ln>
                  <a:noFill/>
                </a:ln>
                <a:solidFill>
                  <a:schemeClr val="bg2">
                    <a:lumMod val="50000"/>
                  </a:schemeClr>
                </a:solidFill>
                <a:effectLst/>
              </a:rPr>
              <a:t>0 patients are in a German ICU</a:t>
            </a:r>
            <a:endParaRPr lang="en-NL" sz="1200" b="0" i="1" u="none">
              <a:solidFill>
                <a:schemeClr val="bg2">
                  <a:lumMod val="50000"/>
                </a:schemeClr>
              </a:solidFill>
              <a:effectLst/>
            </a:endParaRPr>
          </a:p>
        </c:rich>
      </c:tx>
      <c:layout>
        <c:manualLayout>
          <c:xMode val="edge"/>
          <c:yMode val="edge"/>
          <c:x val="0.18014444444444444"/>
          <c:y val="3.551763888888888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9.2079119594666262E-2"/>
          <c:y val="0.10974089367403789"/>
          <c:w val="0.87113992035779286"/>
          <c:h val="0.81741938492698007"/>
        </c:manualLayout>
      </c:layout>
      <c:barChart>
        <c:barDir val="col"/>
        <c:grouping val="stacked"/>
        <c:varyColors val="0"/>
        <c:ser>
          <c:idx val="0"/>
          <c:order val="0"/>
          <c:tx>
            <c:strRef>
              <c:f>ICU!$D$2</c:f>
              <c:strCache>
                <c:ptCount val="1"/>
                <c:pt idx="0">
                  <c:v>ICU (Netherlands)</c:v>
                </c:pt>
              </c:strCache>
            </c:strRef>
          </c:tx>
          <c:spPr>
            <a:solidFill>
              <a:schemeClr val="accent1"/>
            </a:solidFill>
            <a:ln>
              <a:solidFill>
                <a:schemeClr val="bg2">
                  <a:lumMod val="25000"/>
                </a:schemeClr>
              </a:solidFill>
            </a:ln>
            <a:effectLst/>
          </c:spPr>
          <c:invertIfNegative val="0"/>
          <c:dPt>
            <c:idx val="16"/>
            <c:invertIfNegative val="0"/>
            <c:bubble3D val="0"/>
            <c:spPr>
              <a:solidFill>
                <a:schemeClr val="accent1"/>
              </a:solidFill>
              <a:ln>
                <a:solidFill>
                  <a:schemeClr val="bg2">
                    <a:lumMod val="25000"/>
                  </a:schemeClr>
                </a:solidFill>
              </a:ln>
              <a:effectLst/>
            </c:spPr>
            <c:extLst>
              <c:ext xmlns:c16="http://schemas.microsoft.com/office/drawing/2014/chart" uri="{C3380CC4-5D6E-409C-BE32-E72D297353CC}">
                <c16:uniqueId val="{00000001-4A1B-4FD2-85BF-BFF4B839581D}"/>
              </c:ext>
            </c:extLst>
          </c:dPt>
          <c:dPt>
            <c:idx val="17"/>
            <c:invertIfNegative val="0"/>
            <c:bubble3D val="0"/>
            <c:spPr>
              <a:solidFill>
                <a:schemeClr val="accent1"/>
              </a:solidFill>
              <a:ln>
                <a:solidFill>
                  <a:schemeClr val="bg2">
                    <a:lumMod val="25000"/>
                  </a:schemeClr>
                </a:solidFill>
              </a:ln>
              <a:effectLst/>
            </c:spPr>
            <c:extLst>
              <c:ext xmlns:c16="http://schemas.microsoft.com/office/drawing/2014/chart" uri="{C3380CC4-5D6E-409C-BE32-E72D297353CC}">
                <c16:uniqueId val="{00000003-4A1B-4FD2-85BF-BFF4B839581D}"/>
              </c:ext>
            </c:extLst>
          </c:dPt>
          <c:dPt>
            <c:idx val="18"/>
            <c:invertIfNegative val="0"/>
            <c:bubble3D val="0"/>
            <c:spPr>
              <a:solidFill>
                <a:schemeClr val="accent1"/>
              </a:solidFill>
              <a:ln>
                <a:solidFill>
                  <a:schemeClr val="bg2">
                    <a:lumMod val="25000"/>
                  </a:schemeClr>
                </a:solidFill>
              </a:ln>
              <a:effectLst/>
            </c:spPr>
            <c:extLst>
              <c:ext xmlns:c16="http://schemas.microsoft.com/office/drawing/2014/chart" uri="{C3380CC4-5D6E-409C-BE32-E72D297353CC}">
                <c16:uniqueId val="{00000005-4A1B-4FD2-85BF-BFF4B839581D}"/>
              </c:ext>
            </c:extLst>
          </c:dPt>
          <c:dPt>
            <c:idx val="19"/>
            <c:invertIfNegative val="0"/>
            <c:bubble3D val="0"/>
            <c:spPr>
              <a:solidFill>
                <a:schemeClr val="accent1"/>
              </a:solidFill>
              <a:ln>
                <a:solidFill>
                  <a:schemeClr val="bg2">
                    <a:lumMod val="25000"/>
                  </a:schemeClr>
                </a:solidFill>
              </a:ln>
              <a:effectLst/>
            </c:spPr>
            <c:extLst>
              <c:ext xmlns:c16="http://schemas.microsoft.com/office/drawing/2014/chart" uri="{C3380CC4-5D6E-409C-BE32-E72D297353CC}">
                <c16:uniqueId val="{00000007-4A1B-4FD2-85BF-BFF4B839581D}"/>
              </c:ext>
            </c:extLst>
          </c:dPt>
          <c:dPt>
            <c:idx val="20"/>
            <c:invertIfNegative val="0"/>
            <c:bubble3D val="0"/>
            <c:spPr>
              <a:solidFill>
                <a:schemeClr val="accent1"/>
              </a:solidFill>
              <a:ln>
                <a:solidFill>
                  <a:schemeClr val="bg2">
                    <a:lumMod val="25000"/>
                  </a:schemeClr>
                </a:solidFill>
              </a:ln>
              <a:effectLst/>
            </c:spPr>
            <c:extLst>
              <c:ext xmlns:c16="http://schemas.microsoft.com/office/drawing/2014/chart" uri="{C3380CC4-5D6E-409C-BE32-E72D297353CC}">
                <c16:uniqueId val="{00000009-4A1B-4FD2-85BF-BFF4B839581D}"/>
              </c:ext>
            </c:extLst>
          </c:dPt>
          <c:dPt>
            <c:idx val="21"/>
            <c:invertIfNegative val="0"/>
            <c:bubble3D val="0"/>
            <c:spPr>
              <a:solidFill>
                <a:schemeClr val="accent1"/>
              </a:solidFill>
              <a:ln>
                <a:solidFill>
                  <a:schemeClr val="bg2">
                    <a:lumMod val="25000"/>
                  </a:schemeClr>
                </a:solidFill>
              </a:ln>
              <a:effectLst/>
            </c:spPr>
            <c:extLst>
              <c:ext xmlns:c16="http://schemas.microsoft.com/office/drawing/2014/chart" uri="{C3380CC4-5D6E-409C-BE32-E72D297353CC}">
                <c16:uniqueId val="{0000000B-4A1B-4FD2-85BF-BFF4B839581D}"/>
              </c:ext>
            </c:extLst>
          </c:dPt>
          <c:cat>
            <c:numRef>
              <c:f>ICU!$I$11:$I$217</c:f>
              <c:numCache>
                <c:formatCode>m/d/yyyy</c:formatCode>
                <c:ptCount val="207"/>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pt idx="21">
                  <c:v>43917</c:v>
                </c:pt>
                <c:pt idx="22">
                  <c:v>43918</c:v>
                </c:pt>
                <c:pt idx="23">
                  <c:v>43919</c:v>
                </c:pt>
                <c:pt idx="24">
                  <c:v>43920</c:v>
                </c:pt>
                <c:pt idx="25">
                  <c:v>43921</c:v>
                </c:pt>
                <c:pt idx="26">
                  <c:v>43922</c:v>
                </c:pt>
                <c:pt idx="27">
                  <c:v>43923</c:v>
                </c:pt>
                <c:pt idx="28">
                  <c:v>43924</c:v>
                </c:pt>
                <c:pt idx="29">
                  <c:v>43925</c:v>
                </c:pt>
                <c:pt idx="30">
                  <c:v>43926</c:v>
                </c:pt>
                <c:pt idx="31">
                  <c:v>43927</c:v>
                </c:pt>
                <c:pt idx="32">
                  <c:v>43928</c:v>
                </c:pt>
                <c:pt idx="33">
                  <c:v>43929</c:v>
                </c:pt>
                <c:pt idx="34">
                  <c:v>43930</c:v>
                </c:pt>
                <c:pt idx="35">
                  <c:v>43931</c:v>
                </c:pt>
                <c:pt idx="36">
                  <c:v>43932</c:v>
                </c:pt>
                <c:pt idx="37">
                  <c:v>43933</c:v>
                </c:pt>
                <c:pt idx="38">
                  <c:v>43934</c:v>
                </c:pt>
                <c:pt idx="39">
                  <c:v>43935</c:v>
                </c:pt>
                <c:pt idx="40">
                  <c:v>43936</c:v>
                </c:pt>
                <c:pt idx="41">
                  <c:v>43937</c:v>
                </c:pt>
                <c:pt idx="42">
                  <c:v>43938</c:v>
                </c:pt>
                <c:pt idx="43">
                  <c:v>43939</c:v>
                </c:pt>
                <c:pt idx="44">
                  <c:v>43940</c:v>
                </c:pt>
                <c:pt idx="45">
                  <c:v>43941</c:v>
                </c:pt>
                <c:pt idx="46">
                  <c:v>43942</c:v>
                </c:pt>
                <c:pt idx="47">
                  <c:v>43943</c:v>
                </c:pt>
                <c:pt idx="48">
                  <c:v>43944</c:v>
                </c:pt>
                <c:pt idx="49">
                  <c:v>43945</c:v>
                </c:pt>
                <c:pt idx="50">
                  <c:v>43946</c:v>
                </c:pt>
                <c:pt idx="51">
                  <c:v>43947</c:v>
                </c:pt>
                <c:pt idx="52">
                  <c:v>43948</c:v>
                </c:pt>
                <c:pt idx="53">
                  <c:v>43949</c:v>
                </c:pt>
                <c:pt idx="54">
                  <c:v>43950</c:v>
                </c:pt>
                <c:pt idx="55">
                  <c:v>43951</c:v>
                </c:pt>
                <c:pt idx="56">
                  <c:v>43952</c:v>
                </c:pt>
                <c:pt idx="57">
                  <c:v>43953</c:v>
                </c:pt>
                <c:pt idx="58">
                  <c:v>43954</c:v>
                </c:pt>
                <c:pt idx="59">
                  <c:v>43955</c:v>
                </c:pt>
                <c:pt idx="60">
                  <c:v>43956</c:v>
                </c:pt>
                <c:pt idx="61">
                  <c:v>43957</c:v>
                </c:pt>
                <c:pt idx="62">
                  <c:v>43958</c:v>
                </c:pt>
                <c:pt idx="63">
                  <c:v>43959</c:v>
                </c:pt>
                <c:pt idx="64">
                  <c:v>43960</c:v>
                </c:pt>
                <c:pt idx="65">
                  <c:v>43961</c:v>
                </c:pt>
                <c:pt idx="66">
                  <c:v>43962</c:v>
                </c:pt>
                <c:pt idx="67">
                  <c:v>43963</c:v>
                </c:pt>
                <c:pt idx="68">
                  <c:v>43964</c:v>
                </c:pt>
                <c:pt idx="69">
                  <c:v>43965</c:v>
                </c:pt>
                <c:pt idx="70">
                  <c:v>43966</c:v>
                </c:pt>
                <c:pt idx="71">
                  <c:v>43967</c:v>
                </c:pt>
                <c:pt idx="72">
                  <c:v>43968</c:v>
                </c:pt>
                <c:pt idx="73">
                  <c:v>43969</c:v>
                </c:pt>
                <c:pt idx="74">
                  <c:v>43970</c:v>
                </c:pt>
                <c:pt idx="75">
                  <c:v>43971</c:v>
                </c:pt>
                <c:pt idx="76">
                  <c:v>43972</c:v>
                </c:pt>
                <c:pt idx="77">
                  <c:v>43973</c:v>
                </c:pt>
                <c:pt idx="78">
                  <c:v>43974</c:v>
                </c:pt>
                <c:pt idx="79">
                  <c:v>43975</c:v>
                </c:pt>
                <c:pt idx="80">
                  <c:v>43976</c:v>
                </c:pt>
                <c:pt idx="81">
                  <c:v>43977</c:v>
                </c:pt>
                <c:pt idx="82">
                  <c:v>43978</c:v>
                </c:pt>
                <c:pt idx="83">
                  <c:v>43979</c:v>
                </c:pt>
                <c:pt idx="84">
                  <c:v>43980</c:v>
                </c:pt>
                <c:pt idx="85">
                  <c:v>43981</c:v>
                </c:pt>
                <c:pt idx="86">
                  <c:v>43982</c:v>
                </c:pt>
                <c:pt idx="87">
                  <c:v>43983</c:v>
                </c:pt>
                <c:pt idx="88">
                  <c:v>43984</c:v>
                </c:pt>
                <c:pt idx="89">
                  <c:v>43985</c:v>
                </c:pt>
                <c:pt idx="90">
                  <c:v>43986</c:v>
                </c:pt>
                <c:pt idx="91">
                  <c:v>43987</c:v>
                </c:pt>
                <c:pt idx="92">
                  <c:v>43988</c:v>
                </c:pt>
                <c:pt idx="93">
                  <c:v>43989</c:v>
                </c:pt>
                <c:pt idx="94">
                  <c:v>43990</c:v>
                </c:pt>
                <c:pt idx="95">
                  <c:v>43991</c:v>
                </c:pt>
                <c:pt idx="96">
                  <c:v>43992</c:v>
                </c:pt>
                <c:pt idx="97">
                  <c:v>43993</c:v>
                </c:pt>
                <c:pt idx="98">
                  <c:v>43994</c:v>
                </c:pt>
                <c:pt idx="99">
                  <c:v>43995</c:v>
                </c:pt>
                <c:pt idx="100">
                  <c:v>43996</c:v>
                </c:pt>
                <c:pt idx="101">
                  <c:v>43997</c:v>
                </c:pt>
                <c:pt idx="102">
                  <c:v>43998</c:v>
                </c:pt>
                <c:pt idx="103">
                  <c:v>43999</c:v>
                </c:pt>
                <c:pt idx="104">
                  <c:v>44000</c:v>
                </c:pt>
                <c:pt idx="105">
                  <c:v>44001</c:v>
                </c:pt>
                <c:pt idx="106">
                  <c:v>44002</c:v>
                </c:pt>
                <c:pt idx="107">
                  <c:v>44003</c:v>
                </c:pt>
                <c:pt idx="108">
                  <c:v>44004</c:v>
                </c:pt>
                <c:pt idx="109">
                  <c:v>44005</c:v>
                </c:pt>
                <c:pt idx="110">
                  <c:v>44006</c:v>
                </c:pt>
                <c:pt idx="111">
                  <c:v>44007</c:v>
                </c:pt>
                <c:pt idx="112">
                  <c:v>44008</c:v>
                </c:pt>
                <c:pt idx="113">
                  <c:v>44009</c:v>
                </c:pt>
                <c:pt idx="114">
                  <c:v>44010</c:v>
                </c:pt>
                <c:pt idx="115">
                  <c:v>44011</c:v>
                </c:pt>
                <c:pt idx="116">
                  <c:v>44012</c:v>
                </c:pt>
                <c:pt idx="117">
                  <c:v>44013</c:v>
                </c:pt>
                <c:pt idx="118">
                  <c:v>44014</c:v>
                </c:pt>
                <c:pt idx="119">
                  <c:v>44015</c:v>
                </c:pt>
                <c:pt idx="120">
                  <c:v>44016</c:v>
                </c:pt>
                <c:pt idx="121">
                  <c:v>44017</c:v>
                </c:pt>
                <c:pt idx="122">
                  <c:v>44018</c:v>
                </c:pt>
                <c:pt idx="123">
                  <c:v>44019</c:v>
                </c:pt>
                <c:pt idx="124">
                  <c:v>44020</c:v>
                </c:pt>
                <c:pt idx="125">
                  <c:v>44021</c:v>
                </c:pt>
                <c:pt idx="126">
                  <c:v>44022</c:v>
                </c:pt>
                <c:pt idx="127">
                  <c:v>44023</c:v>
                </c:pt>
                <c:pt idx="128">
                  <c:v>44024</c:v>
                </c:pt>
                <c:pt idx="129">
                  <c:v>44025</c:v>
                </c:pt>
                <c:pt idx="130">
                  <c:v>44026</c:v>
                </c:pt>
                <c:pt idx="131">
                  <c:v>44027</c:v>
                </c:pt>
                <c:pt idx="132">
                  <c:v>44028</c:v>
                </c:pt>
                <c:pt idx="133">
                  <c:v>44029</c:v>
                </c:pt>
                <c:pt idx="134">
                  <c:v>44030</c:v>
                </c:pt>
                <c:pt idx="135">
                  <c:v>44031</c:v>
                </c:pt>
                <c:pt idx="136">
                  <c:v>44032</c:v>
                </c:pt>
                <c:pt idx="137">
                  <c:v>44033</c:v>
                </c:pt>
                <c:pt idx="138">
                  <c:v>44034</c:v>
                </c:pt>
                <c:pt idx="139">
                  <c:v>44035</c:v>
                </c:pt>
                <c:pt idx="140">
                  <c:v>44036</c:v>
                </c:pt>
                <c:pt idx="141">
                  <c:v>44037</c:v>
                </c:pt>
                <c:pt idx="142">
                  <c:v>44038</c:v>
                </c:pt>
                <c:pt idx="143">
                  <c:v>44039</c:v>
                </c:pt>
                <c:pt idx="144">
                  <c:v>44040</c:v>
                </c:pt>
                <c:pt idx="145">
                  <c:v>44041</c:v>
                </c:pt>
                <c:pt idx="146">
                  <c:v>44042</c:v>
                </c:pt>
                <c:pt idx="147">
                  <c:v>44043</c:v>
                </c:pt>
                <c:pt idx="148">
                  <c:v>44044</c:v>
                </c:pt>
                <c:pt idx="149">
                  <c:v>44045</c:v>
                </c:pt>
                <c:pt idx="150">
                  <c:v>44046</c:v>
                </c:pt>
                <c:pt idx="151">
                  <c:v>44047</c:v>
                </c:pt>
                <c:pt idx="152">
                  <c:v>44048</c:v>
                </c:pt>
                <c:pt idx="153">
                  <c:v>44049</c:v>
                </c:pt>
                <c:pt idx="154">
                  <c:v>44050</c:v>
                </c:pt>
                <c:pt idx="155">
                  <c:v>44051</c:v>
                </c:pt>
                <c:pt idx="156">
                  <c:v>44052</c:v>
                </c:pt>
                <c:pt idx="157">
                  <c:v>44053</c:v>
                </c:pt>
                <c:pt idx="158">
                  <c:v>44054</c:v>
                </c:pt>
                <c:pt idx="159">
                  <c:v>44055</c:v>
                </c:pt>
                <c:pt idx="160">
                  <c:v>44056</c:v>
                </c:pt>
                <c:pt idx="161">
                  <c:v>44057</c:v>
                </c:pt>
                <c:pt idx="162">
                  <c:v>44058</c:v>
                </c:pt>
                <c:pt idx="163">
                  <c:v>44059</c:v>
                </c:pt>
                <c:pt idx="164">
                  <c:v>44060</c:v>
                </c:pt>
                <c:pt idx="165">
                  <c:v>44061</c:v>
                </c:pt>
                <c:pt idx="166">
                  <c:v>44062</c:v>
                </c:pt>
                <c:pt idx="167">
                  <c:v>44063</c:v>
                </c:pt>
                <c:pt idx="168">
                  <c:v>44064</c:v>
                </c:pt>
                <c:pt idx="169">
                  <c:v>44065</c:v>
                </c:pt>
                <c:pt idx="170">
                  <c:v>44066</c:v>
                </c:pt>
                <c:pt idx="171">
                  <c:v>44067</c:v>
                </c:pt>
                <c:pt idx="172">
                  <c:v>44068</c:v>
                </c:pt>
                <c:pt idx="173">
                  <c:v>44069</c:v>
                </c:pt>
                <c:pt idx="174">
                  <c:v>44070</c:v>
                </c:pt>
                <c:pt idx="175">
                  <c:v>44071</c:v>
                </c:pt>
                <c:pt idx="176">
                  <c:v>44072</c:v>
                </c:pt>
                <c:pt idx="177">
                  <c:v>44073</c:v>
                </c:pt>
                <c:pt idx="178">
                  <c:v>44074</c:v>
                </c:pt>
                <c:pt idx="179">
                  <c:v>44075</c:v>
                </c:pt>
                <c:pt idx="180">
                  <c:v>44076</c:v>
                </c:pt>
                <c:pt idx="181">
                  <c:v>44077</c:v>
                </c:pt>
                <c:pt idx="182">
                  <c:v>44078</c:v>
                </c:pt>
                <c:pt idx="183">
                  <c:v>44079</c:v>
                </c:pt>
                <c:pt idx="184">
                  <c:v>44080</c:v>
                </c:pt>
                <c:pt idx="185">
                  <c:v>44081</c:v>
                </c:pt>
                <c:pt idx="186">
                  <c:v>44082</c:v>
                </c:pt>
                <c:pt idx="187">
                  <c:v>44083</c:v>
                </c:pt>
                <c:pt idx="188">
                  <c:v>44084</c:v>
                </c:pt>
                <c:pt idx="189">
                  <c:v>44085</c:v>
                </c:pt>
                <c:pt idx="190">
                  <c:v>44086</c:v>
                </c:pt>
                <c:pt idx="191">
                  <c:v>44087</c:v>
                </c:pt>
                <c:pt idx="192">
                  <c:v>44088</c:v>
                </c:pt>
                <c:pt idx="193">
                  <c:v>44089</c:v>
                </c:pt>
                <c:pt idx="194">
                  <c:v>44090</c:v>
                </c:pt>
                <c:pt idx="195">
                  <c:v>44091</c:v>
                </c:pt>
                <c:pt idx="196">
                  <c:v>44092</c:v>
                </c:pt>
                <c:pt idx="197">
                  <c:v>44093</c:v>
                </c:pt>
                <c:pt idx="198">
                  <c:v>44094</c:v>
                </c:pt>
                <c:pt idx="199">
                  <c:v>44095</c:v>
                </c:pt>
                <c:pt idx="200">
                  <c:v>44096</c:v>
                </c:pt>
                <c:pt idx="201">
                  <c:v>44097</c:v>
                </c:pt>
                <c:pt idx="202">
                  <c:v>44098</c:v>
                </c:pt>
                <c:pt idx="203">
                  <c:v>44099</c:v>
                </c:pt>
                <c:pt idx="204">
                  <c:v>44100</c:v>
                </c:pt>
                <c:pt idx="205">
                  <c:v>44101</c:v>
                </c:pt>
                <c:pt idx="206">
                  <c:v>44102</c:v>
                </c:pt>
              </c:numCache>
            </c:numRef>
          </c:cat>
          <c:val>
            <c:numRef>
              <c:f>ICU!$D$11:$D$217</c:f>
              <c:numCache>
                <c:formatCode>General</c:formatCode>
                <c:ptCount val="207"/>
                <c:pt idx="0">
                  <c:v>0</c:v>
                </c:pt>
                <c:pt idx="1">
                  <c:v>14</c:v>
                </c:pt>
                <c:pt idx="2">
                  <c:v>18</c:v>
                </c:pt>
                <c:pt idx="3">
                  <c:v>22</c:v>
                </c:pt>
                <c:pt idx="4">
                  <c:v>30</c:v>
                </c:pt>
                <c:pt idx="5">
                  <c:v>38</c:v>
                </c:pt>
                <c:pt idx="6">
                  <c:v>59</c:v>
                </c:pt>
                <c:pt idx="7">
                  <c:v>69</c:v>
                </c:pt>
                <c:pt idx="8">
                  <c:v>86</c:v>
                </c:pt>
                <c:pt idx="9">
                  <c:v>111</c:v>
                </c:pt>
                <c:pt idx="10">
                  <c:v>140</c:v>
                </c:pt>
                <c:pt idx="11">
                  <c:v>169</c:v>
                </c:pt>
                <c:pt idx="12">
                  <c:v>221</c:v>
                </c:pt>
                <c:pt idx="13">
                  <c:v>271</c:v>
                </c:pt>
                <c:pt idx="14">
                  <c:v>350</c:v>
                </c:pt>
                <c:pt idx="15" formatCode="0">
                  <c:v>413</c:v>
                </c:pt>
                <c:pt idx="16" formatCode="0">
                  <c:v>461</c:v>
                </c:pt>
                <c:pt idx="17" formatCode="0">
                  <c:v>554</c:v>
                </c:pt>
                <c:pt idx="18" formatCode="#,##0">
                  <c:v>636</c:v>
                </c:pt>
                <c:pt idx="19" formatCode="#,##0">
                  <c:v>732</c:v>
                </c:pt>
                <c:pt idx="20" formatCode="#,##0">
                  <c:v>816</c:v>
                </c:pt>
                <c:pt idx="21" formatCode="#,##0">
                  <c:v>898</c:v>
                </c:pt>
                <c:pt idx="22" formatCode="#,##0">
                  <c:v>956</c:v>
                </c:pt>
                <c:pt idx="23" formatCode="#,##0">
                  <c:v>999</c:v>
                </c:pt>
                <c:pt idx="24" formatCode="#,##0">
                  <c:v>1055</c:v>
                </c:pt>
                <c:pt idx="25" formatCode="#,##0">
                  <c:v>1124</c:v>
                </c:pt>
                <c:pt idx="26" formatCode="#,##0">
                  <c:v>1191</c:v>
                </c:pt>
                <c:pt idx="27" formatCode="#,##0">
                  <c:v>1273</c:v>
                </c:pt>
                <c:pt idx="28" formatCode="#,##0">
                  <c:v>1310</c:v>
                </c:pt>
                <c:pt idx="29" formatCode="#,##0">
                  <c:v>1343</c:v>
                </c:pt>
                <c:pt idx="30" formatCode="#,##0">
                  <c:v>1361</c:v>
                </c:pt>
                <c:pt idx="31" formatCode="#,##0">
                  <c:v>1372</c:v>
                </c:pt>
                <c:pt idx="32" formatCode="#,##0">
                  <c:v>1377</c:v>
                </c:pt>
                <c:pt idx="33">
                  <c:v>1356</c:v>
                </c:pt>
                <c:pt idx="34">
                  <c:v>1361</c:v>
                </c:pt>
                <c:pt idx="35">
                  <c:v>1326</c:v>
                </c:pt>
                <c:pt idx="36">
                  <c:v>1334</c:v>
                </c:pt>
                <c:pt idx="37">
                  <c:v>1302</c:v>
                </c:pt>
                <c:pt idx="38">
                  <c:v>1283</c:v>
                </c:pt>
                <c:pt idx="39">
                  <c:v>1248</c:v>
                </c:pt>
                <c:pt idx="40">
                  <c:v>1224</c:v>
                </c:pt>
                <c:pt idx="41">
                  <c:v>1206</c:v>
                </c:pt>
                <c:pt idx="42">
                  <c:v>1183</c:v>
                </c:pt>
                <c:pt idx="43">
                  <c:v>1149</c:v>
                </c:pt>
                <c:pt idx="44">
                  <c:v>1125</c:v>
                </c:pt>
                <c:pt idx="45">
                  <c:v>1108</c:v>
                </c:pt>
                <c:pt idx="46">
                  <c:v>1039</c:v>
                </c:pt>
                <c:pt idx="47">
                  <c:v>1006</c:v>
                </c:pt>
                <c:pt idx="48">
                  <c:v>966</c:v>
                </c:pt>
                <c:pt idx="49">
                  <c:v>922</c:v>
                </c:pt>
                <c:pt idx="50">
                  <c:v>922</c:v>
                </c:pt>
                <c:pt idx="51">
                  <c:v>901</c:v>
                </c:pt>
                <c:pt idx="52">
                  <c:v>873</c:v>
                </c:pt>
                <c:pt idx="53">
                  <c:v>832</c:v>
                </c:pt>
                <c:pt idx="54">
                  <c:v>776</c:v>
                </c:pt>
                <c:pt idx="55">
                  <c:v>754</c:v>
                </c:pt>
                <c:pt idx="56">
                  <c:v>707</c:v>
                </c:pt>
                <c:pt idx="57">
                  <c:v>681</c:v>
                </c:pt>
                <c:pt idx="58">
                  <c:v>660</c:v>
                </c:pt>
                <c:pt idx="59">
                  <c:v>655</c:v>
                </c:pt>
                <c:pt idx="60">
                  <c:v>618</c:v>
                </c:pt>
                <c:pt idx="61">
                  <c:v>605</c:v>
                </c:pt>
                <c:pt idx="62">
                  <c:v>566</c:v>
                </c:pt>
                <c:pt idx="63">
                  <c:v>549</c:v>
                </c:pt>
                <c:pt idx="64">
                  <c:v>526</c:v>
                </c:pt>
                <c:pt idx="65">
                  <c:v>492</c:v>
                </c:pt>
                <c:pt idx="66">
                  <c:v>483</c:v>
                </c:pt>
                <c:pt idx="67">
                  <c:v>451</c:v>
                </c:pt>
                <c:pt idx="68">
                  <c:v>422</c:v>
                </c:pt>
                <c:pt idx="69">
                  <c:v>403</c:v>
                </c:pt>
                <c:pt idx="70">
                  <c:v>375</c:v>
                </c:pt>
                <c:pt idx="71">
                  <c:v>343</c:v>
                </c:pt>
                <c:pt idx="72">
                  <c:v>346</c:v>
                </c:pt>
                <c:pt idx="73">
                  <c:v>320</c:v>
                </c:pt>
                <c:pt idx="74">
                  <c:v>291</c:v>
                </c:pt>
                <c:pt idx="75">
                  <c:v>274</c:v>
                </c:pt>
                <c:pt idx="76">
                  <c:v>254</c:v>
                </c:pt>
                <c:pt idx="77">
                  <c:v>251</c:v>
                </c:pt>
                <c:pt idx="78">
                  <c:v>226</c:v>
                </c:pt>
                <c:pt idx="79">
                  <c:v>222</c:v>
                </c:pt>
                <c:pt idx="80">
                  <c:v>222</c:v>
                </c:pt>
                <c:pt idx="81">
                  <c:v>187</c:v>
                </c:pt>
                <c:pt idx="82">
                  <c:v>188</c:v>
                </c:pt>
                <c:pt idx="83">
                  <c:v>181</c:v>
                </c:pt>
                <c:pt idx="84">
                  <c:v>179</c:v>
                </c:pt>
                <c:pt idx="85">
                  <c:v>169</c:v>
                </c:pt>
                <c:pt idx="86">
                  <c:v>158</c:v>
                </c:pt>
                <c:pt idx="87">
                  <c:v>157</c:v>
                </c:pt>
                <c:pt idx="88">
                  <c:v>153</c:v>
                </c:pt>
                <c:pt idx="89">
                  <c:v>116</c:v>
                </c:pt>
                <c:pt idx="90">
                  <c:v>113</c:v>
                </c:pt>
                <c:pt idx="91">
                  <c:v>97</c:v>
                </c:pt>
                <c:pt idx="92">
                  <c:v>96</c:v>
                </c:pt>
                <c:pt idx="93">
                  <c:v>96</c:v>
                </c:pt>
                <c:pt idx="94">
                  <c:v>92</c:v>
                </c:pt>
                <c:pt idx="95">
                  <c:v>91</c:v>
                </c:pt>
                <c:pt idx="96">
                  <c:v>80</c:v>
                </c:pt>
                <c:pt idx="97">
                  <c:v>77</c:v>
                </c:pt>
                <c:pt idx="98">
                  <c:v>73</c:v>
                </c:pt>
                <c:pt idx="99">
                  <c:v>77</c:v>
                </c:pt>
                <c:pt idx="100">
                  <c:v>79</c:v>
                </c:pt>
                <c:pt idx="101">
                  <c:v>87</c:v>
                </c:pt>
                <c:pt idx="102">
                  <c:v>78</c:v>
                </c:pt>
                <c:pt idx="103">
                  <c:v>73</c:v>
                </c:pt>
                <c:pt idx="104">
                  <c:v>67</c:v>
                </c:pt>
                <c:pt idx="105">
                  <c:v>57</c:v>
                </c:pt>
                <c:pt idx="106">
                  <c:v>57</c:v>
                </c:pt>
                <c:pt idx="107">
                  <c:v>55</c:v>
                </c:pt>
                <c:pt idx="108">
                  <c:v>59</c:v>
                </c:pt>
                <c:pt idx="109">
                  <c:v>48</c:v>
                </c:pt>
                <c:pt idx="110">
                  <c:v>49</c:v>
                </c:pt>
                <c:pt idx="111">
                  <c:v>49</c:v>
                </c:pt>
                <c:pt idx="112">
                  <c:v>39</c:v>
                </c:pt>
                <c:pt idx="113">
                  <c:v>29</c:v>
                </c:pt>
                <c:pt idx="114">
                  <c:v>30</c:v>
                </c:pt>
                <c:pt idx="115">
                  <c:v>32</c:v>
                </c:pt>
                <c:pt idx="116">
                  <c:v>29</c:v>
                </c:pt>
                <c:pt idx="117">
                  <c:v>28</c:v>
                </c:pt>
                <c:pt idx="118">
                  <c:v>25</c:v>
                </c:pt>
                <c:pt idx="119">
                  <c:v>20</c:v>
                </c:pt>
                <c:pt idx="120">
                  <c:v>18</c:v>
                </c:pt>
                <c:pt idx="121">
                  <c:v>18</c:v>
                </c:pt>
                <c:pt idx="122">
                  <c:v>23</c:v>
                </c:pt>
                <c:pt idx="123">
                  <c:v>24</c:v>
                </c:pt>
                <c:pt idx="124">
                  <c:v>20</c:v>
                </c:pt>
                <c:pt idx="125">
                  <c:v>21</c:v>
                </c:pt>
                <c:pt idx="126">
                  <c:v>25</c:v>
                </c:pt>
                <c:pt idx="127">
                  <c:v>26</c:v>
                </c:pt>
                <c:pt idx="128">
                  <c:v>24</c:v>
                </c:pt>
                <c:pt idx="129">
                  <c:v>24</c:v>
                </c:pt>
                <c:pt idx="130">
                  <c:v>21</c:v>
                </c:pt>
                <c:pt idx="131">
                  <c:v>20</c:v>
                </c:pt>
                <c:pt idx="132">
                  <c:v>15</c:v>
                </c:pt>
                <c:pt idx="133">
                  <c:v>15</c:v>
                </c:pt>
                <c:pt idx="134">
                  <c:v>16</c:v>
                </c:pt>
                <c:pt idx="135">
                  <c:v>17</c:v>
                </c:pt>
                <c:pt idx="136">
                  <c:v>16</c:v>
                </c:pt>
                <c:pt idx="137">
                  <c:v>15</c:v>
                </c:pt>
                <c:pt idx="138">
                  <c:v>17</c:v>
                </c:pt>
                <c:pt idx="139">
                  <c:v>23</c:v>
                </c:pt>
                <c:pt idx="140">
                  <c:v>17</c:v>
                </c:pt>
                <c:pt idx="141">
                  <c:v>18</c:v>
                </c:pt>
                <c:pt idx="142">
                  <c:v>16</c:v>
                </c:pt>
                <c:pt idx="143">
                  <c:v>21</c:v>
                </c:pt>
                <c:pt idx="144">
                  <c:v>19</c:v>
                </c:pt>
                <c:pt idx="145">
                  <c:v>17</c:v>
                </c:pt>
                <c:pt idx="146">
                  <c:v>14</c:v>
                </c:pt>
                <c:pt idx="147">
                  <c:v>19</c:v>
                </c:pt>
                <c:pt idx="148">
                  <c:v>22</c:v>
                </c:pt>
                <c:pt idx="149">
                  <c:v>21</c:v>
                </c:pt>
                <c:pt idx="150">
                  <c:v>27</c:v>
                </c:pt>
                <c:pt idx="151">
                  <c:v>26</c:v>
                </c:pt>
                <c:pt idx="152">
                  <c:v>30</c:v>
                </c:pt>
                <c:pt idx="153">
                  <c:v>29</c:v>
                </c:pt>
                <c:pt idx="154">
                  <c:v>27</c:v>
                </c:pt>
                <c:pt idx="155">
                  <c:v>28</c:v>
                </c:pt>
                <c:pt idx="156">
                  <c:v>31</c:v>
                </c:pt>
                <c:pt idx="157">
                  <c:v>29</c:v>
                </c:pt>
                <c:pt idx="158">
                  <c:v>30</c:v>
                </c:pt>
                <c:pt idx="159">
                  <c:v>35</c:v>
                </c:pt>
                <c:pt idx="160">
                  <c:v>31</c:v>
                </c:pt>
                <c:pt idx="161">
                  <c:v>38</c:v>
                </c:pt>
                <c:pt idx="162">
                  <c:v>39</c:v>
                </c:pt>
                <c:pt idx="163">
                  <c:v>36</c:v>
                </c:pt>
                <c:pt idx="164">
                  <c:v>39</c:v>
                </c:pt>
                <c:pt idx="165">
                  <c:v>42</c:v>
                </c:pt>
                <c:pt idx="166">
                  <c:v>41</c:v>
                </c:pt>
                <c:pt idx="167">
                  <c:v>39</c:v>
                </c:pt>
                <c:pt idx="168">
                  <c:v>43</c:v>
                </c:pt>
                <c:pt idx="169">
                  <c:v>42</c:v>
                </c:pt>
                <c:pt idx="170">
                  <c:v>42</c:v>
                </c:pt>
                <c:pt idx="171">
                  <c:v>41</c:v>
                </c:pt>
                <c:pt idx="172">
                  <c:v>38</c:v>
                </c:pt>
                <c:pt idx="173">
                  <c:v>38</c:v>
                </c:pt>
                <c:pt idx="174">
                  <c:v>36</c:v>
                </c:pt>
                <c:pt idx="175">
                  <c:v>34</c:v>
                </c:pt>
                <c:pt idx="176">
                  <c:v>34</c:v>
                </c:pt>
                <c:pt idx="177">
                  <c:v>33</c:v>
                </c:pt>
                <c:pt idx="178">
                  <c:v>38</c:v>
                </c:pt>
                <c:pt idx="179">
                  <c:v>33</c:v>
                </c:pt>
                <c:pt idx="180">
                  <c:v>32</c:v>
                </c:pt>
                <c:pt idx="181">
                  <c:v>28</c:v>
                </c:pt>
                <c:pt idx="182">
                  <c:v>35</c:v>
                </c:pt>
                <c:pt idx="183">
                  <c:v>35</c:v>
                </c:pt>
                <c:pt idx="184">
                  <c:v>33</c:v>
                </c:pt>
                <c:pt idx="185">
                  <c:v>31</c:v>
                </c:pt>
                <c:pt idx="186">
                  <c:v>30</c:v>
                </c:pt>
                <c:pt idx="187">
                  <c:v>31</c:v>
                </c:pt>
                <c:pt idx="188">
                  <c:v>30</c:v>
                </c:pt>
                <c:pt idx="189">
                  <c:v>36</c:v>
                </c:pt>
              </c:numCache>
            </c:numRef>
          </c:val>
          <c:extLst>
            <c:ext xmlns:c16="http://schemas.microsoft.com/office/drawing/2014/chart" uri="{C3380CC4-5D6E-409C-BE32-E72D297353CC}">
              <c16:uniqueId val="{0000000D-4A1B-4FD2-85BF-BFF4B839581D}"/>
            </c:ext>
          </c:extLst>
        </c:ser>
        <c:ser>
          <c:idx val="4"/>
          <c:order val="1"/>
          <c:tx>
            <c:strRef>
              <c:f>ICU!$E$2</c:f>
              <c:strCache>
                <c:ptCount val="1"/>
                <c:pt idx="0">
                  <c:v>ICU (Germany)</c:v>
                </c:pt>
              </c:strCache>
            </c:strRef>
          </c:tx>
          <c:spPr>
            <a:solidFill>
              <a:schemeClr val="accent1">
                <a:tint val="83000"/>
              </a:schemeClr>
            </a:solidFill>
            <a:ln>
              <a:solidFill>
                <a:schemeClr val="bg2">
                  <a:lumMod val="25000"/>
                </a:schemeClr>
              </a:solidFill>
            </a:ln>
            <a:effectLst/>
          </c:spPr>
          <c:invertIfNegative val="0"/>
          <c:cat>
            <c:numRef>
              <c:f>ICU!$I$11:$I$217</c:f>
              <c:numCache>
                <c:formatCode>m/d/yyyy</c:formatCode>
                <c:ptCount val="207"/>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pt idx="21">
                  <c:v>43917</c:v>
                </c:pt>
                <c:pt idx="22">
                  <c:v>43918</c:v>
                </c:pt>
                <c:pt idx="23">
                  <c:v>43919</c:v>
                </c:pt>
                <c:pt idx="24">
                  <c:v>43920</c:v>
                </c:pt>
                <c:pt idx="25">
                  <c:v>43921</c:v>
                </c:pt>
                <c:pt idx="26">
                  <c:v>43922</c:v>
                </c:pt>
                <c:pt idx="27">
                  <c:v>43923</c:v>
                </c:pt>
                <c:pt idx="28">
                  <c:v>43924</c:v>
                </c:pt>
                <c:pt idx="29">
                  <c:v>43925</c:v>
                </c:pt>
                <c:pt idx="30">
                  <c:v>43926</c:v>
                </c:pt>
                <c:pt idx="31">
                  <c:v>43927</c:v>
                </c:pt>
                <c:pt idx="32">
                  <c:v>43928</c:v>
                </c:pt>
                <c:pt idx="33">
                  <c:v>43929</c:v>
                </c:pt>
                <c:pt idx="34">
                  <c:v>43930</c:v>
                </c:pt>
                <c:pt idx="35">
                  <c:v>43931</c:v>
                </c:pt>
                <c:pt idx="36">
                  <c:v>43932</c:v>
                </c:pt>
                <c:pt idx="37">
                  <c:v>43933</c:v>
                </c:pt>
                <c:pt idx="38">
                  <c:v>43934</c:v>
                </c:pt>
                <c:pt idx="39">
                  <c:v>43935</c:v>
                </c:pt>
                <c:pt idx="40">
                  <c:v>43936</c:v>
                </c:pt>
                <c:pt idx="41">
                  <c:v>43937</c:v>
                </c:pt>
                <c:pt idx="42">
                  <c:v>43938</c:v>
                </c:pt>
                <c:pt idx="43">
                  <c:v>43939</c:v>
                </c:pt>
                <c:pt idx="44">
                  <c:v>43940</c:v>
                </c:pt>
                <c:pt idx="45">
                  <c:v>43941</c:v>
                </c:pt>
                <c:pt idx="46">
                  <c:v>43942</c:v>
                </c:pt>
                <c:pt idx="47">
                  <c:v>43943</c:v>
                </c:pt>
                <c:pt idx="48">
                  <c:v>43944</c:v>
                </c:pt>
                <c:pt idx="49">
                  <c:v>43945</c:v>
                </c:pt>
                <c:pt idx="50">
                  <c:v>43946</c:v>
                </c:pt>
                <c:pt idx="51">
                  <c:v>43947</c:v>
                </c:pt>
                <c:pt idx="52">
                  <c:v>43948</c:v>
                </c:pt>
                <c:pt idx="53">
                  <c:v>43949</c:v>
                </c:pt>
                <c:pt idx="54">
                  <c:v>43950</c:v>
                </c:pt>
                <c:pt idx="55">
                  <c:v>43951</c:v>
                </c:pt>
                <c:pt idx="56">
                  <c:v>43952</c:v>
                </c:pt>
                <c:pt idx="57">
                  <c:v>43953</c:v>
                </c:pt>
                <c:pt idx="58">
                  <c:v>43954</c:v>
                </c:pt>
                <c:pt idx="59">
                  <c:v>43955</c:v>
                </c:pt>
                <c:pt idx="60">
                  <c:v>43956</c:v>
                </c:pt>
                <c:pt idx="61">
                  <c:v>43957</c:v>
                </c:pt>
                <c:pt idx="62">
                  <c:v>43958</c:v>
                </c:pt>
                <c:pt idx="63">
                  <c:v>43959</c:v>
                </c:pt>
                <c:pt idx="64">
                  <c:v>43960</c:v>
                </c:pt>
                <c:pt idx="65">
                  <c:v>43961</c:v>
                </c:pt>
                <c:pt idx="66">
                  <c:v>43962</c:v>
                </c:pt>
                <c:pt idx="67">
                  <c:v>43963</c:v>
                </c:pt>
                <c:pt idx="68">
                  <c:v>43964</c:v>
                </c:pt>
                <c:pt idx="69">
                  <c:v>43965</c:v>
                </c:pt>
                <c:pt idx="70">
                  <c:v>43966</c:v>
                </c:pt>
                <c:pt idx="71">
                  <c:v>43967</c:v>
                </c:pt>
                <c:pt idx="72">
                  <c:v>43968</c:v>
                </c:pt>
                <c:pt idx="73">
                  <c:v>43969</c:v>
                </c:pt>
                <c:pt idx="74">
                  <c:v>43970</c:v>
                </c:pt>
                <c:pt idx="75">
                  <c:v>43971</c:v>
                </c:pt>
                <c:pt idx="76">
                  <c:v>43972</c:v>
                </c:pt>
                <c:pt idx="77">
                  <c:v>43973</c:v>
                </c:pt>
                <c:pt idx="78">
                  <c:v>43974</c:v>
                </c:pt>
                <c:pt idx="79">
                  <c:v>43975</c:v>
                </c:pt>
                <c:pt idx="80">
                  <c:v>43976</c:v>
                </c:pt>
                <c:pt idx="81">
                  <c:v>43977</c:v>
                </c:pt>
                <c:pt idx="82">
                  <c:v>43978</c:v>
                </c:pt>
                <c:pt idx="83">
                  <c:v>43979</c:v>
                </c:pt>
                <c:pt idx="84">
                  <c:v>43980</c:v>
                </c:pt>
                <c:pt idx="85">
                  <c:v>43981</c:v>
                </c:pt>
                <c:pt idx="86">
                  <c:v>43982</c:v>
                </c:pt>
                <c:pt idx="87">
                  <c:v>43983</c:v>
                </c:pt>
                <c:pt idx="88">
                  <c:v>43984</c:v>
                </c:pt>
                <c:pt idx="89">
                  <c:v>43985</c:v>
                </c:pt>
                <c:pt idx="90">
                  <c:v>43986</c:v>
                </c:pt>
                <c:pt idx="91">
                  <c:v>43987</c:v>
                </c:pt>
                <c:pt idx="92">
                  <c:v>43988</c:v>
                </c:pt>
                <c:pt idx="93">
                  <c:v>43989</c:v>
                </c:pt>
                <c:pt idx="94">
                  <c:v>43990</c:v>
                </c:pt>
                <c:pt idx="95">
                  <c:v>43991</c:v>
                </c:pt>
                <c:pt idx="96">
                  <c:v>43992</c:v>
                </c:pt>
                <c:pt idx="97">
                  <c:v>43993</c:v>
                </c:pt>
                <c:pt idx="98">
                  <c:v>43994</c:v>
                </c:pt>
                <c:pt idx="99">
                  <c:v>43995</c:v>
                </c:pt>
                <c:pt idx="100">
                  <c:v>43996</c:v>
                </c:pt>
                <c:pt idx="101">
                  <c:v>43997</c:v>
                </c:pt>
                <c:pt idx="102">
                  <c:v>43998</c:v>
                </c:pt>
                <c:pt idx="103">
                  <c:v>43999</c:v>
                </c:pt>
                <c:pt idx="104">
                  <c:v>44000</c:v>
                </c:pt>
                <c:pt idx="105">
                  <c:v>44001</c:v>
                </c:pt>
                <c:pt idx="106">
                  <c:v>44002</c:v>
                </c:pt>
                <c:pt idx="107">
                  <c:v>44003</c:v>
                </c:pt>
                <c:pt idx="108">
                  <c:v>44004</c:v>
                </c:pt>
                <c:pt idx="109">
                  <c:v>44005</c:v>
                </c:pt>
                <c:pt idx="110">
                  <c:v>44006</c:v>
                </c:pt>
                <c:pt idx="111">
                  <c:v>44007</c:v>
                </c:pt>
                <c:pt idx="112">
                  <c:v>44008</c:v>
                </c:pt>
                <c:pt idx="113">
                  <c:v>44009</c:v>
                </c:pt>
                <c:pt idx="114">
                  <c:v>44010</c:v>
                </c:pt>
                <c:pt idx="115">
                  <c:v>44011</c:v>
                </c:pt>
                <c:pt idx="116">
                  <c:v>44012</c:v>
                </c:pt>
                <c:pt idx="117">
                  <c:v>44013</c:v>
                </c:pt>
                <c:pt idx="118">
                  <c:v>44014</c:v>
                </c:pt>
                <c:pt idx="119">
                  <c:v>44015</c:v>
                </c:pt>
                <c:pt idx="120">
                  <c:v>44016</c:v>
                </c:pt>
                <c:pt idx="121">
                  <c:v>44017</c:v>
                </c:pt>
                <c:pt idx="122">
                  <c:v>44018</c:v>
                </c:pt>
                <c:pt idx="123">
                  <c:v>44019</c:v>
                </c:pt>
                <c:pt idx="124">
                  <c:v>44020</c:v>
                </c:pt>
                <c:pt idx="125">
                  <c:v>44021</c:v>
                </c:pt>
                <c:pt idx="126">
                  <c:v>44022</c:v>
                </c:pt>
                <c:pt idx="127">
                  <c:v>44023</c:v>
                </c:pt>
                <c:pt idx="128">
                  <c:v>44024</c:v>
                </c:pt>
                <c:pt idx="129">
                  <c:v>44025</c:v>
                </c:pt>
                <c:pt idx="130">
                  <c:v>44026</c:v>
                </c:pt>
                <c:pt idx="131">
                  <c:v>44027</c:v>
                </c:pt>
                <c:pt idx="132">
                  <c:v>44028</c:v>
                </c:pt>
                <c:pt idx="133">
                  <c:v>44029</c:v>
                </c:pt>
                <c:pt idx="134">
                  <c:v>44030</c:v>
                </c:pt>
                <c:pt idx="135">
                  <c:v>44031</c:v>
                </c:pt>
                <c:pt idx="136">
                  <c:v>44032</c:v>
                </c:pt>
                <c:pt idx="137">
                  <c:v>44033</c:v>
                </c:pt>
                <c:pt idx="138">
                  <c:v>44034</c:v>
                </c:pt>
                <c:pt idx="139">
                  <c:v>44035</c:v>
                </c:pt>
                <c:pt idx="140">
                  <c:v>44036</c:v>
                </c:pt>
                <c:pt idx="141">
                  <c:v>44037</c:v>
                </c:pt>
                <c:pt idx="142">
                  <c:v>44038</c:v>
                </c:pt>
                <c:pt idx="143">
                  <c:v>44039</c:v>
                </c:pt>
                <c:pt idx="144">
                  <c:v>44040</c:v>
                </c:pt>
                <c:pt idx="145">
                  <c:v>44041</c:v>
                </c:pt>
                <c:pt idx="146">
                  <c:v>44042</c:v>
                </c:pt>
                <c:pt idx="147">
                  <c:v>44043</c:v>
                </c:pt>
                <c:pt idx="148">
                  <c:v>44044</c:v>
                </c:pt>
                <c:pt idx="149">
                  <c:v>44045</c:v>
                </c:pt>
                <c:pt idx="150">
                  <c:v>44046</c:v>
                </c:pt>
                <c:pt idx="151">
                  <c:v>44047</c:v>
                </c:pt>
                <c:pt idx="152">
                  <c:v>44048</c:v>
                </c:pt>
                <c:pt idx="153">
                  <c:v>44049</c:v>
                </c:pt>
                <c:pt idx="154">
                  <c:v>44050</c:v>
                </c:pt>
                <c:pt idx="155">
                  <c:v>44051</c:v>
                </c:pt>
                <c:pt idx="156">
                  <c:v>44052</c:v>
                </c:pt>
                <c:pt idx="157">
                  <c:v>44053</c:v>
                </c:pt>
                <c:pt idx="158">
                  <c:v>44054</c:v>
                </c:pt>
                <c:pt idx="159">
                  <c:v>44055</c:v>
                </c:pt>
                <c:pt idx="160">
                  <c:v>44056</c:v>
                </c:pt>
                <c:pt idx="161">
                  <c:v>44057</c:v>
                </c:pt>
                <c:pt idx="162">
                  <c:v>44058</c:v>
                </c:pt>
                <c:pt idx="163">
                  <c:v>44059</c:v>
                </c:pt>
                <c:pt idx="164">
                  <c:v>44060</c:v>
                </c:pt>
                <c:pt idx="165">
                  <c:v>44061</c:v>
                </c:pt>
                <c:pt idx="166">
                  <c:v>44062</c:v>
                </c:pt>
                <c:pt idx="167">
                  <c:v>44063</c:v>
                </c:pt>
                <c:pt idx="168">
                  <c:v>44064</c:v>
                </c:pt>
                <c:pt idx="169">
                  <c:v>44065</c:v>
                </c:pt>
                <c:pt idx="170">
                  <c:v>44066</c:v>
                </c:pt>
                <c:pt idx="171">
                  <c:v>44067</c:v>
                </c:pt>
                <c:pt idx="172">
                  <c:v>44068</c:v>
                </c:pt>
                <c:pt idx="173">
                  <c:v>44069</c:v>
                </c:pt>
                <c:pt idx="174">
                  <c:v>44070</c:v>
                </c:pt>
                <c:pt idx="175">
                  <c:v>44071</c:v>
                </c:pt>
                <c:pt idx="176">
                  <c:v>44072</c:v>
                </c:pt>
                <c:pt idx="177">
                  <c:v>44073</c:v>
                </c:pt>
                <c:pt idx="178">
                  <c:v>44074</c:v>
                </c:pt>
                <c:pt idx="179">
                  <c:v>44075</c:v>
                </c:pt>
                <c:pt idx="180">
                  <c:v>44076</c:v>
                </c:pt>
                <c:pt idx="181">
                  <c:v>44077</c:v>
                </c:pt>
                <c:pt idx="182">
                  <c:v>44078</c:v>
                </c:pt>
                <c:pt idx="183">
                  <c:v>44079</c:v>
                </c:pt>
                <c:pt idx="184">
                  <c:v>44080</c:v>
                </c:pt>
                <c:pt idx="185">
                  <c:v>44081</c:v>
                </c:pt>
                <c:pt idx="186">
                  <c:v>44082</c:v>
                </c:pt>
                <c:pt idx="187">
                  <c:v>44083</c:v>
                </c:pt>
                <c:pt idx="188">
                  <c:v>44084</c:v>
                </c:pt>
                <c:pt idx="189">
                  <c:v>44085</c:v>
                </c:pt>
                <c:pt idx="190">
                  <c:v>44086</c:v>
                </c:pt>
                <c:pt idx="191">
                  <c:v>44087</c:v>
                </c:pt>
                <c:pt idx="192">
                  <c:v>44088</c:v>
                </c:pt>
                <c:pt idx="193">
                  <c:v>44089</c:v>
                </c:pt>
                <c:pt idx="194">
                  <c:v>44090</c:v>
                </c:pt>
                <c:pt idx="195">
                  <c:v>44091</c:v>
                </c:pt>
                <c:pt idx="196">
                  <c:v>44092</c:v>
                </c:pt>
                <c:pt idx="197">
                  <c:v>44093</c:v>
                </c:pt>
                <c:pt idx="198">
                  <c:v>44094</c:v>
                </c:pt>
                <c:pt idx="199">
                  <c:v>44095</c:v>
                </c:pt>
                <c:pt idx="200">
                  <c:v>44096</c:v>
                </c:pt>
                <c:pt idx="201">
                  <c:v>44097</c:v>
                </c:pt>
                <c:pt idx="202">
                  <c:v>44098</c:v>
                </c:pt>
                <c:pt idx="203">
                  <c:v>44099</c:v>
                </c:pt>
                <c:pt idx="204">
                  <c:v>44100</c:v>
                </c:pt>
                <c:pt idx="205">
                  <c:v>44101</c:v>
                </c:pt>
                <c:pt idx="206">
                  <c:v>44102</c:v>
                </c:pt>
              </c:numCache>
            </c:numRef>
          </c:cat>
          <c:val>
            <c:numRef>
              <c:f>ICU!$E$11:$E$158</c:f>
              <c:numCache>
                <c:formatCode>General</c:formatCode>
                <c:ptCount val="148"/>
                <c:pt idx="28" formatCode="#,##0">
                  <c:v>14</c:v>
                </c:pt>
                <c:pt idx="29" formatCode="#,##0">
                  <c:v>17</c:v>
                </c:pt>
                <c:pt idx="30" formatCode="#,##0">
                  <c:v>24</c:v>
                </c:pt>
                <c:pt idx="31" formatCode="#,##0">
                  <c:v>37</c:v>
                </c:pt>
                <c:pt idx="32">
                  <c:v>47</c:v>
                </c:pt>
                <c:pt idx="33">
                  <c:v>52</c:v>
                </c:pt>
                <c:pt idx="34">
                  <c:v>56</c:v>
                </c:pt>
                <c:pt idx="35">
                  <c:v>58</c:v>
                </c:pt>
                <c:pt idx="36">
                  <c:v>57</c:v>
                </c:pt>
                <c:pt idx="37">
                  <c:v>56</c:v>
                </c:pt>
                <c:pt idx="38">
                  <c:v>55</c:v>
                </c:pt>
                <c:pt idx="39">
                  <c:v>55</c:v>
                </c:pt>
                <c:pt idx="40">
                  <c:v>55</c:v>
                </c:pt>
                <c:pt idx="41">
                  <c:v>52</c:v>
                </c:pt>
                <c:pt idx="42">
                  <c:v>52</c:v>
                </c:pt>
                <c:pt idx="43">
                  <c:v>52</c:v>
                </c:pt>
                <c:pt idx="44">
                  <c:v>51</c:v>
                </c:pt>
                <c:pt idx="45">
                  <c:v>50</c:v>
                </c:pt>
                <c:pt idx="46">
                  <c:v>48</c:v>
                </c:pt>
                <c:pt idx="47">
                  <c:v>44</c:v>
                </c:pt>
                <c:pt idx="48">
                  <c:v>42</c:v>
                </c:pt>
                <c:pt idx="49">
                  <c:v>41</c:v>
                </c:pt>
                <c:pt idx="50">
                  <c:v>37</c:v>
                </c:pt>
                <c:pt idx="51">
                  <c:v>33</c:v>
                </c:pt>
                <c:pt idx="52">
                  <c:v>32</c:v>
                </c:pt>
                <c:pt idx="53">
                  <c:v>29</c:v>
                </c:pt>
                <c:pt idx="54">
                  <c:v>28</c:v>
                </c:pt>
                <c:pt idx="55">
                  <c:v>29</c:v>
                </c:pt>
                <c:pt idx="56">
                  <c:v>28</c:v>
                </c:pt>
                <c:pt idx="57">
                  <c:v>27</c:v>
                </c:pt>
                <c:pt idx="58">
                  <c:v>28</c:v>
                </c:pt>
                <c:pt idx="59">
                  <c:v>28</c:v>
                </c:pt>
                <c:pt idx="60">
                  <c:v>26</c:v>
                </c:pt>
                <c:pt idx="61">
                  <c:v>23</c:v>
                </c:pt>
                <c:pt idx="62">
                  <c:v>18</c:v>
                </c:pt>
                <c:pt idx="63">
                  <c:v>15</c:v>
                </c:pt>
                <c:pt idx="64">
                  <c:v>15</c:v>
                </c:pt>
                <c:pt idx="65">
                  <c:v>15</c:v>
                </c:pt>
                <c:pt idx="66">
                  <c:v>15</c:v>
                </c:pt>
                <c:pt idx="67">
                  <c:v>12</c:v>
                </c:pt>
                <c:pt idx="68">
                  <c:v>10</c:v>
                </c:pt>
                <c:pt idx="69">
                  <c:v>7</c:v>
                </c:pt>
                <c:pt idx="70">
                  <c:v>3</c:v>
                </c:pt>
                <c:pt idx="71">
                  <c:v>3</c:v>
                </c:pt>
                <c:pt idx="72">
                  <c:v>3</c:v>
                </c:pt>
                <c:pt idx="73">
                  <c:v>3</c:v>
                </c:pt>
                <c:pt idx="74">
                  <c:v>2</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numCache>
              <c:extLst/>
            </c:numRef>
          </c:val>
          <c:extLst>
            <c:ext xmlns:c16="http://schemas.microsoft.com/office/drawing/2014/chart" uri="{C3380CC4-5D6E-409C-BE32-E72D297353CC}">
              <c16:uniqueId val="{00000011-FB5C-4A36-9241-3348BADBB060}"/>
            </c:ext>
          </c:extLst>
        </c:ser>
        <c:ser>
          <c:idx val="1"/>
          <c:order val="4"/>
          <c:tx>
            <c:strRef>
              <c:f>ICU!$H$2</c:f>
              <c:strCache>
                <c:ptCount val="1"/>
                <c:pt idx="0">
                  <c:v>non-COVID-19</c:v>
                </c:pt>
              </c:strCache>
            </c:strRef>
          </c:tx>
          <c:spPr>
            <a:solidFill>
              <a:schemeClr val="accent6">
                <a:lumMod val="40000"/>
                <a:lumOff val="60000"/>
              </a:schemeClr>
            </a:solidFill>
            <a:ln>
              <a:solidFill>
                <a:schemeClr val="bg2">
                  <a:lumMod val="25000"/>
                </a:schemeClr>
              </a:solidFill>
            </a:ln>
            <a:effectLst/>
          </c:spPr>
          <c:invertIfNegative val="0"/>
          <c:dLbls>
            <c:dLbl>
              <c:idx val="18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23BB-4F79-8B08-2B3D713ECD76}"/>
                </c:ext>
              </c:extLst>
            </c:dLbl>
            <c:spPr>
              <a:solidFill>
                <a:schemeClr val="bg2"/>
              </a:solidFill>
              <a:ln>
                <a:solidFill>
                  <a:schemeClr val="bg2">
                    <a:lumMod val="25000"/>
                  </a:schemeClr>
                </a:solid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ICU!$I$11:$I$217</c:f>
              <c:numCache>
                <c:formatCode>m/d/yyyy</c:formatCode>
                <c:ptCount val="207"/>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pt idx="21">
                  <c:v>43917</c:v>
                </c:pt>
                <c:pt idx="22">
                  <c:v>43918</c:v>
                </c:pt>
                <c:pt idx="23">
                  <c:v>43919</c:v>
                </c:pt>
                <c:pt idx="24">
                  <c:v>43920</c:v>
                </c:pt>
                <c:pt idx="25">
                  <c:v>43921</c:v>
                </c:pt>
                <c:pt idx="26">
                  <c:v>43922</c:v>
                </c:pt>
                <c:pt idx="27">
                  <c:v>43923</c:v>
                </c:pt>
                <c:pt idx="28">
                  <c:v>43924</c:v>
                </c:pt>
                <c:pt idx="29">
                  <c:v>43925</c:v>
                </c:pt>
                <c:pt idx="30">
                  <c:v>43926</c:v>
                </c:pt>
                <c:pt idx="31">
                  <c:v>43927</c:v>
                </c:pt>
                <c:pt idx="32">
                  <c:v>43928</c:v>
                </c:pt>
                <c:pt idx="33">
                  <c:v>43929</c:v>
                </c:pt>
                <c:pt idx="34">
                  <c:v>43930</c:v>
                </c:pt>
                <c:pt idx="35">
                  <c:v>43931</c:v>
                </c:pt>
                <c:pt idx="36">
                  <c:v>43932</c:v>
                </c:pt>
                <c:pt idx="37">
                  <c:v>43933</c:v>
                </c:pt>
                <c:pt idx="38">
                  <c:v>43934</c:v>
                </c:pt>
                <c:pt idx="39">
                  <c:v>43935</c:v>
                </c:pt>
                <c:pt idx="40">
                  <c:v>43936</c:v>
                </c:pt>
                <c:pt idx="41">
                  <c:v>43937</c:v>
                </c:pt>
                <c:pt idx="42">
                  <c:v>43938</c:v>
                </c:pt>
                <c:pt idx="43">
                  <c:v>43939</c:v>
                </c:pt>
                <c:pt idx="44">
                  <c:v>43940</c:v>
                </c:pt>
                <c:pt idx="45">
                  <c:v>43941</c:v>
                </c:pt>
                <c:pt idx="46">
                  <c:v>43942</c:v>
                </c:pt>
                <c:pt idx="47">
                  <c:v>43943</c:v>
                </c:pt>
                <c:pt idx="48">
                  <c:v>43944</c:v>
                </c:pt>
                <c:pt idx="49">
                  <c:v>43945</c:v>
                </c:pt>
                <c:pt idx="50">
                  <c:v>43946</c:v>
                </c:pt>
                <c:pt idx="51">
                  <c:v>43947</c:v>
                </c:pt>
                <c:pt idx="52">
                  <c:v>43948</c:v>
                </c:pt>
                <c:pt idx="53">
                  <c:v>43949</c:v>
                </c:pt>
                <c:pt idx="54">
                  <c:v>43950</c:v>
                </c:pt>
                <c:pt idx="55">
                  <c:v>43951</c:v>
                </c:pt>
                <c:pt idx="56">
                  <c:v>43952</c:v>
                </c:pt>
                <c:pt idx="57">
                  <c:v>43953</c:v>
                </c:pt>
                <c:pt idx="58">
                  <c:v>43954</c:v>
                </c:pt>
                <c:pt idx="59">
                  <c:v>43955</c:v>
                </c:pt>
                <c:pt idx="60">
                  <c:v>43956</c:v>
                </c:pt>
                <c:pt idx="61">
                  <c:v>43957</c:v>
                </c:pt>
                <c:pt idx="62">
                  <c:v>43958</c:v>
                </c:pt>
                <c:pt idx="63">
                  <c:v>43959</c:v>
                </c:pt>
                <c:pt idx="64">
                  <c:v>43960</c:v>
                </c:pt>
                <c:pt idx="65">
                  <c:v>43961</c:v>
                </c:pt>
                <c:pt idx="66">
                  <c:v>43962</c:v>
                </c:pt>
                <c:pt idx="67">
                  <c:v>43963</c:v>
                </c:pt>
                <c:pt idx="68">
                  <c:v>43964</c:v>
                </c:pt>
                <c:pt idx="69">
                  <c:v>43965</c:v>
                </c:pt>
                <c:pt idx="70">
                  <c:v>43966</c:v>
                </c:pt>
                <c:pt idx="71">
                  <c:v>43967</c:v>
                </c:pt>
                <c:pt idx="72">
                  <c:v>43968</c:v>
                </c:pt>
                <c:pt idx="73">
                  <c:v>43969</c:v>
                </c:pt>
                <c:pt idx="74">
                  <c:v>43970</c:v>
                </c:pt>
                <c:pt idx="75">
                  <c:v>43971</c:v>
                </c:pt>
                <c:pt idx="76">
                  <c:v>43972</c:v>
                </c:pt>
                <c:pt idx="77">
                  <c:v>43973</c:v>
                </c:pt>
                <c:pt idx="78">
                  <c:v>43974</c:v>
                </c:pt>
                <c:pt idx="79">
                  <c:v>43975</c:v>
                </c:pt>
                <c:pt idx="80">
                  <c:v>43976</c:v>
                </c:pt>
                <c:pt idx="81">
                  <c:v>43977</c:v>
                </c:pt>
                <c:pt idx="82">
                  <c:v>43978</c:v>
                </c:pt>
                <c:pt idx="83">
                  <c:v>43979</c:v>
                </c:pt>
                <c:pt idx="84">
                  <c:v>43980</c:v>
                </c:pt>
                <c:pt idx="85">
                  <c:v>43981</c:v>
                </c:pt>
                <c:pt idx="86">
                  <c:v>43982</c:v>
                </c:pt>
                <c:pt idx="87">
                  <c:v>43983</c:v>
                </c:pt>
                <c:pt idx="88">
                  <c:v>43984</c:v>
                </c:pt>
                <c:pt idx="89">
                  <c:v>43985</c:v>
                </c:pt>
                <c:pt idx="90">
                  <c:v>43986</c:v>
                </c:pt>
                <c:pt idx="91">
                  <c:v>43987</c:v>
                </c:pt>
                <c:pt idx="92">
                  <c:v>43988</c:v>
                </c:pt>
                <c:pt idx="93">
                  <c:v>43989</c:v>
                </c:pt>
                <c:pt idx="94">
                  <c:v>43990</c:v>
                </c:pt>
                <c:pt idx="95">
                  <c:v>43991</c:v>
                </c:pt>
                <c:pt idx="96">
                  <c:v>43992</c:v>
                </c:pt>
                <c:pt idx="97">
                  <c:v>43993</c:v>
                </c:pt>
                <c:pt idx="98">
                  <c:v>43994</c:v>
                </c:pt>
                <c:pt idx="99">
                  <c:v>43995</c:v>
                </c:pt>
                <c:pt idx="100">
                  <c:v>43996</c:v>
                </c:pt>
                <c:pt idx="101">
                  <c:v>43997</c:v>
                </c:pt>
                <c:pt idx="102">
                  <c:v>43998</c:v>
                </c:pt>
                <c:pt idx="103">
                  <c:v>43999</c:v>
                </c:pt>
                <c:pt idx="104">
                  <c:v>44000</c:v>
                </c:pt>
                <c:pt idx="105">
                  <c:v>44001</c:v>
                </c:pt>
                <c:pt idx="106">
                  <c:v>44002</c:v>
                </c:pt>
                <c:pt idx="107">
                  <c:v>44003</c:v>
                </c:pt>
                <c:pt idx="108">
                  <c:v>44004</c:v>
                </c:pt>
                <c:pt idx="109">
                  <c:v>44005</c:v>
                </c:pt>
                <c:pt idx="110">
                  <c:v>44006</c:v>
                </c:pt>
                <c:pt idx="111">
                  <c:v>44007</c:v>
                </c:pt>
                <c:pt idx="112">
                  <c:v>44008</c:v>
                </c:pt>
                <c:pt idx="113">
                  <c:v>44009</c:v>
                </c:pt>
                <c:pt idx="114">
                  <c:v>44010</c:v>
                </c:pt>
                <c:pt idx="115">
                  <c:v>44011</c:v>
                </c:pt>
                <c:pt idx="116">
                  <c:v>44012</c:v>
                </c:pt>
                <c:pt idx="117">
                  <c:v>44013</c:v>
                </c:pt>
                <c:pt idx="118">
                  <c:v>44014</c:v>
                </c:pt>
                <c:pt idx="119">
                  <c:v>44015</c:v>
                </c:pt>
                <c:pt idx="120">
                  <c:v>44016</c:v>
                </c:pt>
                <c:pt idx="121">
                  <c:v>44017</c:v>
                </c:pt>
                <c:pt idx="122">
                  <c:v>44018</c:v>
                </c:pt>
                <c:pt idx="123">
                  <c:v>44019</c:v>
                </c:pt>
                <c:pt idx="124">
                  <c:v>44020</c:v>
                </c:pt>
                <c:pt idx="125">
                  <c:v>44021</c:v>
                </c:pt>
                <c:pt idx="126">
                  <c:v>44022</c:v>
                </c:pt>
                <c:pt idx="127">
                  <c:v>44023</c:v>
                </c:pt>
                <c:pt idx="128">
                  <c:v>44024</c:v>
                </c:pt>
                <c:pt idx="129">
                  <c:v>44025</c:v>
                </c:pt>
                <c:pt idx="130">
                  <c:v>44026</c:v>
                </c:pt>
                <c:pt idx="131">
                  <c:v>44027</c:v>
                </c:pt>
                <c:pt idx="132">
                  <c:v>44028</c:v>
                </c:pt>
                <c:pt idx="133">
                  <c:v>44029</c:v>
                </c:pt>
                <c:pt idx="134">
                  <c:v>44030</c:v>
                </c:pt>
                <c:pt idx="135">
                  <c:v>44031</c:v>
                </c:pt>
                <c:pt idx="136">
                  <c:v>44032</c:v>
                </c:pt>
                <c:pt idx="137">
                  <c:v>44033</c:v>
                </c:pt>
                <c:pt idx="138">
                  <c:v>44034</c:v>
                </c:pt>
                <c:pt idx="139">
                  <c:v>44035</c:v>
                </c:pt>
                <c:pt idx="140">
                  <c:v>44036</c:v>
                </c:pt>
                <c:pt idx="141">
                  <c:v>44037</c:v>
                </c:pt>
                <c:pt idx="142">
                  <c:v>44038</c:v>
                </c:pt>
                <c:pt idx="143">
                  <c:v>44039</c:v>
                </c:pt>
                <c:pt idx="144">
                  <c:v>44040</c:v>
                </c:pt>
                <c:pt idx="145">
                  <c:v>44041</c:v>
                </c:pt>
                <c:pt idx="146">
                  <c:v>44042</c:v>
                </c:pt>
                <c:pt idx="147">
                  <c:v>44043</c:v>
                </c:pt>
                <c:pt idx="148">
                  <c:v>44044</c:v>
                </c:pt>
                <c:pt idx="149">
                  <c:v>44045</c:v>
                </c:pt>
                <c:pt idx="150">
                  <c:v>44046</c:v>
                </c:pt>
                <c:pt idx="151">
                  <c:v>44047</c:v>
                </c:pt>
                <c:pt idx="152">
                  <c:v>44048</c:v>
                </c:pt>
                <c:pt idx="153">
                  <c:v>44049</c:v>
                </c:pt>
                <c:pt idx="154">
                  <c:v>44050</c:v>
                </c:pt>
                <c:pt idx="155">
                  <c:v>44051</c:v>
                </c:pt>
                <c:pt idx="156">
                  <c:v>44052</c:v>
                </c:pt>
                <c:pt idx="157">
                  <c:v>44053</c:v>
                </c:pt>
                <c:pt idx="158">
                  <c:v>44054</c:v>
                </c:pt>
                <c:pt idx="159">
                  <c:v>44055</c:v>
                </c:pt>
                <c:pt idx="160">
                  <c:v>44056</c:v>
                </c:pt>
                <c:pt idx="161">
                  <c:v>44057</c:v>
                </c:pt>
                <c:pt idx="162">
                  <c:v>44058</c:v>
                </c:pt>
                <c:pt idx="163">
                  <c:v>44059</c:v>
                </c:pt>
                <c:pt idx="164">
                  <c:v>44060</c:v>
                </c:pt>
                <c:pt idx="165">
                  <c:v>44061</c:v>
                </c:pt>
                <c:pt idx="166">
                  <c:v>44062</c:v>
                </c:pt>
                <c:pt idx="167">
                  <c:v>44063</c:v>
                </c:pt>
                <c:pt idx="168">
                  <c:v>44064</c:v>
                </c:pt>
                <c:pt idx="169">
                  <c:v>44065</c:v>
                </c:pt>
                <c:pt idx="170">
                  <c:v>44066</c:v>
                </c:pt>
                <c:pt idx="171">
                  <c:v>44067</c:v>
                </c:pt>
                <c:pt idx="172">
                  <c:v>44068</c:v>
                </c:pt>
                <c:pt idx="173">
                  <c:v>44069</c:v>
                </c:pt>
                <c:pt idx="174">
                  <c:v>44070</c:v>
                </c:pt>
                <c:pt idx="175">
                  <c:v>44071</c:v>
                </c:pt>
                <c:pt idx="176">
                  <c:v>44072</c:v>
                </c:pt>
                <c:pt idx="177">
                  <c:v>44073</c:v>
                </c:pt>
                <c:pt idx="178">
                  <c:v>44074</c:v>
                </c:pt>
                <c:pt idx="179">
                  <c:v>44075</c:v>
                </c:pt>
                <c:pt idx="180">
                  <c:v>44076</c:v>
                </c:pt>
                <c:pt idx="181">
                  <c:v>44077</c:v>
                </c:pt>
                <c:pt idx="182">
                  <c:v>44078</c:v>
                </c:pt>
                <c:pt idx="183">
                  <c:v>44079</c:v>
                </c:pt>
                <c:pt idx="184">
                  <c:v>44080</c:v>
                </c:pt>
                <c:pt idx="185">
                  <c:v>44081</c:v>
                </c:pt>
                <c:pt idx="186">
                  <c:v>44082</c:v>
                </c:pt>
                <c:pt idx="187">
                  <c:v>44083</c:v>
                </c:pt>
                <c:pt idx="188">
                  <c:v>44084</c:v>
                </c:pt>
                <c:pt idx="189">
                  <c:v>44085</c:v>
                </c:pt>
                <c:pt idx="190">
                  <c:v>44086</c:v>
                </c:pt>
                <c:pt idx="191">
                  <c:v>44087</c:v>
                </c:pt>
                <c:pt idx="192">
                  <c:v>44088</c:v>
                </c:pt>
                <c:pt idx="193">
                  <c:v>44089</c:v>
                </c:pt>
                <c:pt idx="194">
                  <c:v>44090</c:v>
                </c:pt>
                <c:pt idx="195">
                  <c:v>44091</c:v>
                </c:pt>
                <c:pt idx="196">
                  <c:v>44092</c:v>
                </c:pt>
                <c:pt idx="197">
                  <c:v>44093</c:v>
                </c:pt>
                <c:pt idx="198">
                  <c:v>44094</c:v>
                </c:pt>
                <c:pt idx="199">
                  <c:v>44095</c:v>
                </c:pt>
                <c:pt idx="200">
                  <c:v>44096</c:v>
                </c:pt>
                <c:pt idx="201">
                  <c:v>44097</c:v>
                </c:pt>
                <c:pt idx="202">
                  <c:v>44098</c:v>
                </c:pt>
                <c:pt idx="203">
                  <c:v>44099</c:v>
                </c:pt>
                <c:pt idx="204">
                  <c:v>44100</c:v>
                </c:pt>
                <c:pt idx="205">
                  <c:v>44101</c:v>
                </c:pt>
                <c:pt idx="206">
                  <c:v>44102</c:v>
                </c:pt>
              </c:numCache>
            </c:numRef>
          </c:cat>
          <c:val>
            <c:numRef>
              <c:f>ICU!$H$11:$H$217</c:f>
              <c:numCache>
                <c:formatCode>#,##0</c:formatCode>
                <c:ptCount val="207"/>
                <c:pt idx="30">
                  <c:v>271</c:v>
                </c:pt>
                <c:pt idx="40" formatCode="General">
                  <c:v>365</c:v>
                </c:pt>
                <c:pt idx="43" formatCode="General">
                  <c:v>356</c:v>
                </c:pt>
                <c:pt idx="44" formatCode="General">
                  <c:v>345</c:v>
                </c:pt>
                <c:pt idx="46" formatCode="General">
                  <c:v>390</c:v>
                </c:pt>
                <c:pt idx="47" formatCode="General">
                  <c:v>395</c:v>
                </c:pt>
                <c:pt idx="49" formatCode="General">
                  <c:v>388</c:v>
                </c:pt>
                <c:pt idx="50" formatCode="General">
                  <c:v>385</c:v>
                </c:pt>
                <c:pt idx="51" formatCode="General">
                  <c:v>395</c:v>
                </c:pt>
                <c:pt idx="53" formatCode="General">
                  <c:v>399</c:v>
                </c:pt>
                <c:pt idx="54" formatCode="General">
                  <c:v>431</c:v>
                </c:pt>
                <c:pt idx="55" formatCode="General">
                  <c:v>432</c:v>
                </c:pt>
                <c:pt idx="56" formatCode="General">
                  <c:v>426</c:v>
                </c:pt>
                <c:pt idx="57" formatCode="General">
                  <c:v>418</c:v>
                </c:pt>
                <c:pt idx="58" formatCode="General">
                  <c:v>382</c:v>
                </c:pt>
                <c:pt idx="59" formatCode="General">
                  <c:v>377</c:v>
                </c:pt>
                <c:pt idx="60" formatCode="General">
                  <c:v>394</c:v>
                </c:pt>
                <c:pt idx="61" formatCode="General">
                  <c:v>397</c:v>
                </c:pt>
                <c:pt idx="62" formatCode="General">
                  <c:v>440</c:v>
                </c:pt>
                <c:pt idx="63" formatCode="General">
                  <c:v>435</c:v>
                </c:pt>
                <c:pt idx="64" formatCode="General">
                  <c:v>450</c:v>
                </c:pt>
                <c:pt idx="65" formatCode="General">
                  <c:v>418</c:v>
                </c:pt>
                <c:pt idx="66" formatCode="General">
                  <c:v>388</c:v>
                </c:pt>
                <c:pt idx="67" formatCode="General">
                  <c:v>462</c:v>
                </c:pt>
                <c:pt idx="68" formatCode="General">
                  <c:v>474</c:v>
                </c:pt>
                <c:pt idx="69" formatCode="General">
                  <c:v>497</c:v>
                </c:pt>
                <c:pt idx="70" formatCode="General">
                  <c:v>527</c:v>
                </c:pt>
                <c:pt idx="71" formatCode="General">
                  <c:v>522</c:v>
                </c:pt>
                <c:pt idx="72" formatCode="General">
                  <c:v>482</c:v>
                </c:pt>
                <c:pt idx="73" formatCode="General">
                  <c:v>477</c:v>
                </c:pt>
                <c:pt idx="74" formatCode="General">
                  <c:v>523</c:v>
                </c:pt>
                <c:pt idx="75" formatCode="General">
                  <c:v>527</c:v>
                </c:pt>
                <c:pt idx="76" formatCode="General">
                  <c:v>541</c:v>
                </c:pt>
                <c:pt idx="77" formatCode="General">
                  <c:v>481</c:v>
                </c:pt>
                <c:pt idx="78" formatCode="General">
                  <c:v>505</c:v>
                </c:pt>
                <c:pt idx="79" formatCode="General">
                  <c:v>499</c:v>
                </c:pt>
                <c:pt idx="80" formatCode="General">
                  <c:v>493</c:v>
                </c:pt>
                <c:pt idx="81" formatCode="General">
                  <c:v>499</c:v>
                </c:pt>
                <c:pt idx="82" formatCode="General">
                  <c:v>522</c:v>
                </c:pt>
                <c:pt idx="83" formatCode="General">
                  <c:v>599</c:v>
                </c:pt>
                <c:pt idx="84" formatCode="General">
                  <c:v>549</c:v>
                </c:pt>
                <c:pt idx="85" formatCode="General">
                  <c:v>531</c:v>
                </c:pt>
                <c:pt idx="86" formatCode="General">
                  <c:v>501</c:v>
                </c:pt>
                <c:pt idx="87" formatCode="General">
                  <c:v>488</c:v>
                </c:pt>
                <c:pt idx="88" formatCode="General">
                  <c:v>476</c:v>
                </c:pt>
                <c:pt idx="89" formatCode="General">
                  <c:v>514</c:v>
                </c:pt>
                <c:pt idx="90" formatCode="General">
                  <c:v>567</c:v>
                </c:pt>
                <c:pt idx="91" formatCode="General">
                  <c:v>543</c:v>
                </c:pt>
                <c:pt idx="92" formatCode="General">
                  <c:v>549</c:v>
                </c:pt>
                <c:pt idx="93" formatCode="General">
                  <c:v>549</c:v>
                </c:pt>
                <c:pt idx="94" formatCode="General">
                  <c:v>477</c:v>
                </c:pt>
                <c:pt idx="95" formatCode="General">
                  <c:v>478</c:v>
                </c:pt>
                <c:pt idx="96" formatCode="General">
                  <c:v>535</c:v>
                </c:pt>
                <c:pt idx="98" formatCode="General">
                  <c:v>557</c:v>
                </c:pt>
                <c:pt idx="99" formatCode="General">
                  <c:v>572</c:v>
                </c:pt>
                <c:pt idx="100" formatCode="General">
                  <c:v>553</c:v>
                </c:pt>
                <c:pt idx="101" formatCode="General">
                  <c:v>520</c:v>
                </c:pt>
                <c:pt idx="102" formatCode="General">
                  <c:v>570</c:v>
                </c:pt>
                <c:pt idx="103" formatCode="General">
                  <c:v>582</c:v>
                </c:pt>
                <c:pt idx="104" formatCode="General">
                  <c:v>568</c:v>
                </c:pt>
                <c:pt idx="105" formatCode="General">
                  <c:v>592</c:v>
                </c:pt>
                <c:pt idx="106" formatCode="General">
                  <c:v>602</c:v>
                </c:pt>
                <c:pt idx="107" formatCode="General">
                  <c:v>628</c:v>
                </c:pt>
                <c:pt idx="108" formatCode="General">
                  <c:v>512</c:v>
                </c:pt>
                <c:pt idx="109" formatCode="General">
                  <c:v>576</c:v>
                </c:pt>
                <c:pt idx="110" formatCode="General">
                  <c:v>565</c:v>
                </c:pt>
                <c:pt idx="111" formatCode="General">
                  <c:v>579</c:v>
                </c:pt>
                <c:pt idx="112" formatCode="General">
                  <c:v>584</c:v>
                </c:pt>
                <c:pt idx="113" formatCode="General">
                  <c:v>573</c:v>
                </c:pt>
                <c:pt idx="114" formatCode="General">
                  <c:v>541</c:v>
                </c:pt>
                <c:pt idx="115" formatCode="General">
                  <c:v>527</c:v>
                </c:pt>
                <c:pt idx="116" formatCode="General">
                  <c:v>559</c:v>
                </c:pt>
                <c:pt idx="117" formatCode="General">
                  <c:v>572</c:v>
                </c:pt>
                <c:pt idx="118" formatCode="General">
                  <c:v>586</c:v>
                </c:pt>
                <c:pt idx="119" formatCode="General">
                  <c:v>587</c:v>
                </c:pt>
                <c:pt idx="120" formatCode="General">
                  <c:v>574</c:v>
                </c:pt>
                <c:pt idx="121" formatCode="General">
                  <c:v>543</c:v>
                </c:pt>
                <c:pt idx="122" formatCode="General">
                  <c:v>538</c:v>
                </c:pt>
                <c:pt idx="123" formatCode="General">
                  <c:v>537</c:v>
                </c:pt>
                <c:pt idx="124" formatCode="General">
                  <c:v>576</c:v>
                </c:pt>
                <c:pt idx="125" formatCode="General">
                  <c:v>586</c:v>
                </c:pt>
                <c:pt idx="126" formatCode="General">
                  <c:v>569</c:v>
                </c:pt>
                <c:pt idx="127" formatCode="General">
                  <c:v>562</c:v>
                </c:pt>
                <c:pt idx="128" formatCode="General">
                  <c:v>545</c:v>
                </c:pt>
                <c:pt idx="129" formatCode="General">
                  <c:v>521</c:v>
                </c:pt>
                <c:pt idx="130" formatCode="General">
                  <c:v>541</c:v>
                </c:pt>
                <c:pt idx="131" formatCode="General">
                  <c:v>573</c:v>
                </c:pt>
                <c:pt idx="132" formatCode="General">
                  <c:v>578</c:v>
                </c:pt>
                <c:pt idx="133" formatCode="General">
                  <c:v>578</c:v>
                </c:pt>
                <c:pt idx="134" formatCode="General">
                  <c:v>584</c:v>
                </c:pt>
                <c:pt idx="135" formatCode="General">
                  <c:v>568</c:v>
                </c:pt>
                <c:pt idx="136" formatCode="General">
                  <c:v>567</c:v>
                </c:pt>
                <c:pt idx="137" formatCode="General">
                  <c:v>594</c:v>
                </c:pt>
                <c:pt idx="138" formatCode="General">
                  <c:v>593</c:v>
                </c:pt>
                <c:pt idx="139" formatCode="General">
                  <c:v>583</c:v>
                </c:pt>
                <c:pt idx="140" formatCode="General">
                  <c:v>592</c:v>
                </c:pt>
                <c:pt idx="141" formatCode="General">
                  <c:v>596</c:v>
                </c:pt>
                <c:pt idx="142" formatCode="General">
                  <c:v>568</c:v>
                </c:pt>
                <c:pt idx="143" formatCode="General">
                  <c:v>563</c:v>
                </c:pt>
                <c:pt idx="144" formatCode="General">
                  <c:v>538</c:v>
                </c:pt>
                <c:pt idx="145" formatCode="General">
                  <c:v>548</c:v>
                </c:pt>
                <c:pt idx="146" formatCode="General">
                  <c:v>564</c:v>
                </c:pt>
                <c:pt idx="147" formatCode="General">
                  <c:v>573</c:v>
                </c:pt>
                <c:pt idx="148" formatCode="General">
                  <c:v>575</c:v>
                </c:pt>
                <c:pt idx="149" formatCode="General">
                  <c:v>568</c:v>
                </c:pt>
                <c:pt idx="150" formatCode="General">
                  <c:v>539</c:v>
                </c:pt>
                <c:pt idx="151" formatCode="General">
                  <c:v>564</c:v>
                </c:pt>
                <c:pt idx="152" formatCode="General">
                  <c:v>584</c:v>
                </c:pt>
                <c:pt idx="153" formatCode="General">
                  <c:v>598</c:v>
                </c:pt>
                <c:pt idx="154" formatCode="General">
                  <c:v>564</c:v>
                </c:pt>
                <c:pt idx="155" formatCode="General">
                  <c:v>576</c:v>
                </c:pt>
                <c:pt idx="156" formatCode="General">
                  <c:v>545</c:v>
                </c:pt>
                <c:pt idx="157" formatCode="General">
                  <c:v>571</c:v>
                </c:pt>
                <c:pt idx="158" formatCode="General">
                  <c:v>583</c:v>
                </c:pt>
                <c:pt idx="159" formatCode="General">
                  <c:v>613</c:v>
                </c:pt>
                <c:pt idx="160" formatCode="General">
                  <c:v>612</c:v>
                </c:pt>
                <c:pt idx="161" formatCode="General">
                  <c:v>578</c:v>
                </c:pt>
                <c:pt idx="162" formatCode="General">
                  <c:v>583</c:v>
                </c:pt>
                <c:pt idx="163" formatCode="General">
                  <c:v>578</c:v>
                </c:pt>
                <c:pt idx="164" formatCode="General">
                  <c:v>565</c:v>
                </c:pt>
                <c:pt idx="165" formatCode="General">
                  <c:v>604</c:v>
                </c:pt>
                <c:pt idx="166" formatCode="General">
                  <c:v>608</c:v>
                </c:pt>
                <c:pt idx="167" formatCode="General">
                  <c:v>594</c:v>
                </c:pt>
                <c:pt idx="168" formatCode="General">
                  <c:v>603</c:v>
                </c:pt>
                <c:pt idx="169" formatCode="General">
                  <c:v>591</c:v>
                </c:pt>
                <c:pt idx="170" formatCode="General">
                  <c:v>565</c:v>
                </c:pt>
                <c:pt idx="171" formatCode="General">
                  <c:v>552</c:v>
                </c:pt>
                <c:pt idx="172" formatCode="General">
                  <c:v>601</c:v>
                </c:pt>
                <c:pt idx="173" formatCode="General">
                  <c:v>622</c:v>
                </c:pt>
                <c:pt idx="174" formatCode="General">
                  <c:v>613</c:v>
                </c:pt>
                <c:pt idx="175" formatCode="General">
                  <c:v>607</c:v>
                </c:pt>
                <c:pt idx="176" formatCode="General">
                  <c:v>577</c:v>
                </c:pt>
                <c:pt idx="177" formatCode="General">
                  <c:v>558</c:v>
                </c:pt>
                <c:pt idx="178" formatCode="General">
                  <c:v>550</c:v>
                </c:pt>
                <c:pt idx="179" formatCode="General">
                  <c:v>589</c:v>
                </c:pt>
                <c:pt idx="180" formatCode="General">
                  <c:v>617</c:v>
                </c:pt>
                <c:pt idx="181" formatCode="General">
                  <c:v>592</c:v>
                </c:pt>
                <c:pt idx="182" formatCode="General">
                  <c:v>604</c:v>
                </c:pt>
                <c:pt idx="183" formatCode="General">
                  <c:v>597</c:v>
                </c:pt>
                <c:pt idx="184" formatCode="General">
                  <c:v>576</c:v>
                </c:pt>
                <c:pt idx="185" formatCode="General">
                  <c:v>552</c:v>
                </c:pt>
                <c:pt idx="186" formatCode="General">
                  <c:v>632</c:v>
                </c:pt>
                <c:pt idx="187" formatCode="General">
                  <c:v>616</c:v>
                </c:pt>
                <c:pt idx="188" formatCode="General">
                  <c:v>606</c:v>
                </c:pt>
                <c:pt idx="189" formatCode="General">
                  <c:v>609</c:v>
                </c:pt>
              </c:numCache>
            </c:numRef>
          </c:val>
          <c:extLst>
            <c:ext xmlns:c16="http://schemas.microsoft.com/office/drawing/2014/chart" uri="{C3380CC4-5D6E-409C-BE32-E72D297353CC}">
              <c16:uniqueId val="{0000000C-C76F-4F2D-88EA-85E1F3A7C907}"/>
            </c:ext>
          </c:extLst>
        </c:ser>
        <c:dLbls>
          <c:showLegendKey val="0"/>
          <c:showVal val="0"/>
          <c:showCatName val="0"/>
          <c:showSerName val="0"/>
          <c:showPercent val="0"/>
          <c:showBubbleSize val="0"/>
        </c:dLbls>
        <c:gapWidth val="0"/>
        <c:overlap val="100"/>
        <c:axId val="596545392"/>
        <c:axId val="596544408"/>
      </c:barChart>
      <c:lineChart>
        <c:grouping val="standard"/>
        <c:varyColors val="0"/>
        <c:ser>
          <c:idx val="5"/>
          <c:order val="2"/>
          <c:tx>
            <c:strRef>
              <c:f>ICU!$F$2</c:f>
              <c:strCache>
                <c:ptCount val="1"/>
                <c:pt idx="0">
                  <c:v>ICU</c:v>
                </c:pt>
              </c:strCache>
            </c:strRef>
          </c:tx>
          <c:spPr>
            <a:ln w="28575" cap="rnd">
              <a:noFill/>
              <a:round/>
            </a:ln>
            <a:effectLst/>
          </c:spPr>
          <c:marker>
            <c:symbol val="none"/>
          </c:marker>
          <c:dLbls>
            <c:dLbl>
              <c:idx val="32"/>
              <c:spPr>
                <a:solidFill>
                  <a:schemeClr val="accent3">
                    <a:lumMod val="20000"/>
                    <a:lumOff val="80000"/>
                  </a:schemeClr>
                </a:solidFill>
                <a:ln>
                  <a:solidFill>
                    <a:schemeClr val="accent1">
                      <a:lumMod val="50000"/>
                    </a:schemeClr>
                  </a:solid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NL"/>
                </a:p>
              </c:txPr>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1477-4A03-9F1A-7E31E2A2BB78}"/>
                </c:ext>
              </c:extLst>
            </c:dLbl>
            <c:dLbl>
              <c:idx val="43"/>
              <c:delete val="1"/>
              <c:extLst>
                <c:ext xmlns:c15="http://schemas.microsoft.com/office/drawing/2012/chart" uri="{CE6537A1-D6FC-4f65-9D91-7224C49458BB}"/>
                <c:ext xmlns:c16="http://schemas.microsoft.com/office/drawing/2014/chart" uri="{C3380CC4-5D6E-409C-BE32-E72D297353CC}">
                  <c16:uniqueId val="{0000000C-17A7-4806-9D0B-945DE5FEDEF3}"/>
                </c:ext>
              </c:extLst>
            </c:dLbl>
            <c:dLbl>
              <c:idx val="46"/>
              <c:delete val="1"/>
              <c:extLst>
                <c:ext xmlns:c15="http://schemas.microsoft.com/office/drawing/2012/chart" uri="{CE6537A1-D6FC-4f65-9D91-7224C49458BB}"/>
                <c:ext xmlns:c16="http://schemas.microsoft.com/office/drawing/2014/chart" uri="{C3380CC4-5D6E-409C-BE32-E72D297353CC}">
                  <c16:uniqueId val="{0000000C-5A50-47B7-AB0D-8A43DBEA45C2}"/>
                </c:ext>
              </c:extLst>
            </c:dLbl>
            <c:dLbl>
              <c:idx val="56"/>
              <c:delete val="1"/>
              <c:extLst>
                <c:ext xmlns:c15="http://schemas.microsoft.com/office/drawing/2012/chart" uri="{CE6537A1-D6FC-4f65-9D91-7224C49458BB}"/>
                <c:ext xmlns:c16="http://schemas.microsoft.com/office/drawing/2014/chart" uri="{C3380CC4-5D6E-409C-BE32-E72D297353CC}">
                  <c16:uniqueId val="{0000000C-9C4A-48D6-AC9B-AB3E55AF6C40}"/>
                </c:ext>
              </c:extLst>
            </c:dLbl>
            <c:dLbl>
              <c:idx val="57"/>
              <c:delete val="1"/>
              <c:extLst>
                <c:ext xmlns:c15="http://schemas.microsoft.com/office/drawing/2012/chart" uri="{CE6537A1-D6FC-4f65-9D91-7224C49458BB}"/>
                <c:ext xmlns:c16="http://schemas.microsoft.com/office/drawing/2014/chart" uri="{C3380CC4-5D6E-409C-BE32-E72D297353CC}">
                  <c16:uniqueId val="{0000000E-9C4A-48D6-AC9B-AB3E55AF6C40}"/>
                </c:ext>
              </c:extLst>
            </c:dLbl>
            <c:dLbl>
              <c:idx val="62"/>
              <c:delete val="1"/>
              <c:extLst>
                <c:ext xmlns:c15="http://schemas.microsoft.com/office/drawing/2012/chart" uri="{CE6537A1-D6FC-4f65-9D91-7224C49458BB}"/>
                <c:ext xmlns:c16="http://schemas.microsoft.com/office/drawing/2014/chart" uri="{C3380CC4-5D6E-409C-BE32-E72D297353CC}">
                  <c16:uniqueId val="{0000000C-2DBF-4483-B910-421F2717F78F}"/>
                </c:ext>
              </c:extLst>
            </c:dLbl>
            <c:dLbl>
              <c:idx val="63"/>
              <c:delete val="1"/>
              <c:extLst>
                <c:ext xmlns:c15="http://schemas.microsoft.com/office/drawing/2012/chart" uri="{CE6537A1-D6FC-4f65-9D91-7224C49458BB}"/>
                <c:ext xmlns:c16="http://schemas.microsoft.com/office/drawing/2014/chart" uri="{C3380CC4-5D6E-409C-BE32-E72D297353CC}">
                  <c16:uniqueId val="{0000000C-D115-44D7-B3E5-8C79A09A7941}"/>
                </c:ext>
              </c:extLst>
            </c:dLbl>
            <c:dLbl>
              <c:idx val="64"/>
              <c:delete val="1"/>
              <c:extLst>
                <c:ext xmlns:c15="http://schemas.microsoft.com/office/drawing/2012/chart" uri="{CE6537A1-D6FC-4f65-9D91-7224C49458BB}"/>
                <c:ext xmlns:c16="http://schemas.microsoft.com/office/drawing/2014/chart" uri="{C3380CC4-5D6E-409C-BE32-E72D297353CC}">
                  <c16:uniqueId val="{0000000C-1FD2-43BC-AF3E-FD889CC7CC00}"/>
                </c:ext>
              </c:extLst>
            </c:dLbl>
            <c:dLbl>
              <c:idx val="65"/>
              <c:delete val="1"/>
              <c:extLst>
                <c:ext xmlns:c15="http://schemas.microsoft.com/office/drawing/2012/chart" uri="{CE6537A1-D6FC-4f65-9D91-7224C49458BB}"/>
                <c:ext xmlns:c16="http://schemas.microsoft.com/office/drawing/2014/chart" uri="{C3380CC4-5D6E-409C-BE32-E72D297353CC}">
                  <c16:uniqueId val="{0000000D-DE3E-4357-89B6-AA98D8051944}"/>
                </c:ext>
              </c:extLst>
            </c:dLbl>
            <c:dLbl>
              <c:idx val="66"/>
              <c:delete val="1"/>
              <c:extLst>
                <c:ext xmlns:c15="http://schemas.microsoft.com/office/drawing/2012/chart" uri="{CE6537A1-D6FC-4f65-9D91-7224C49458BB}"/>
                <c:ext xmlns:c16="http://schemas.microsoft.com/office/drawing/2014/chart" uri="{C3380CC4-5D6E-409C-BE32-E72D297353CC}">
                  <c16:uniqueId val="{0000000C-2415-4F1B-A567-8A2E813625DE}"/>
                </c:ext>
              </c:extLst>
            </c:dLbl>
            <c:dLbl>
              <c:idx val="67"/>
              <c:delete val="1"/>
              <c:extLst>
                <c:ext xmlns:c15="http://schemas.microsoft.com/office/drawing/2012/chart" uri="{CE6537A1-D6FC-4f65-9D91-7224C49458BB}"/>
                <c:ext xmlns:c16="http://schemas.microsoft.com/office/drawing/2014/chart" uri="{C3380CC4-5D6E-409C-BE32-E72D297353CC}">
                  <c16:uniqueId val="{0000000C-33AB-4F79-ABA4-229202E82581}"/>
                </c:ext>
              </c:extLst>
            </c:dLbl>
            <c:dLbl>
              <c:idx val="69"/>
              <c:delete val="1"/>
              <c:extLst>
                <c:ext xmlns:c15="http://schemas.microsoft.com/office/drawing/2012/chart" uri="{CE6537A1-D6FC-4f65-9D91-7224C49458BB}"/>
                <c:ext xmlns:c16="http://schemas.microsoft.com/office/drawing/2014/chart" uri="{C3380CC4-5D6E-409C-BE32-E72D297353CC}">
                  <c16:uniqueId val="{0000000C-C832-45EF-BFF9-707C7EB3B035}"/>
                </c:ext>
              </c:extLst>
            </c:dLbl>
            <c:dLbl>
              <c:idx val="70"/>
              <c:delete val="1"/>
              <c:extLst>
                <c:ext xmlns:c15="http://schemas.microsoft.com/office/drawing/2012/chart" uri="{CE6537A1-D6FC-4f65-9D91-7224C49458BB}"/>
                <c:ext xmlns:c16="http://schemas.microsoft.com/office/drawing/2014/chart" uri="{C3380CC4-5D6E-409C-BE32-E72D297353CC}">
                  <c16:uniqueId val="{0000000D-7083-43E6-8A86-FB482D261CC0}"/>
                </c:ext>
              </c:extLst>
            </c:dLbl>
            <c:dLbl>
              <c:idx val="71"/>
              <c:delete val="1"/>
              <c:extLst>
                <c:ext xmlns:c15="http://schemas.microsoft.com/office/drawing/2012/chart" uri="{CE6537A1-D6FC-4f65-9D91-7224C49458BB}"/>
                <c:ext xmlns:c16="http://schemas.microsoft.com/office/drawing/2014/chart" uri="{C3380CC4-5D6E-409C-BE32-E72D297353CC}">
                  <c16:uniqueId val="{0000000C-1F99-4726-981D-AE4E2BAC8DA5}"/>
                </c:ext>
              </c:extLst>
            </c:dLbl>
            <c:dLbl>
              <c:idx val="72"/>
              <c:delete val="1"/>
              <c:extLst>
                <c:ext xmlns:c15="http://schemas.microsoft.com/office/drawing/2012/chart" uri="{CE6537A1-D6FC-4f65-9D91-7224C49458BB}"/>
                <c:ext xmlns:c16="http://schemas.microsoft.com/office/drawing/2014/chart" uri="{C3380CC4-5D6E-409C-BE32-E72D297353CC}">
                  <c16:uniqueId val="{0000000C-016C-4918-9CB3-1BE13DBDF247}"/>
                </c:ext>
              </c:extLst>
            </c:dLbl>
            <c:dLbl>
              <c:idx val="73"/>
              <c:delete val="1"/>
              <c:extLst>
                <c:ext xmlns:c15="http://schemas.microsoft.com/office/drawing/2012/chart" uri="{CE6537A1-D6FC-4f65-9D91-7224C49458BB}"/>
                <c:ext xmlns:c16="http://schemas.microsoft.com/office/drawing/2014/chart" uri="{C3380CC4-5D6E-409C-BE32-E72D297353CC}">
                  <c16:uniqueId val="{0000000E-F8D5-47A8-8249-0EEC4C68DF02}"/>
                </c:ext>
              </c:extLst>
            </c:dLbl>
            <c:dLbl>
              <c:idx val="74"/>
              <c:delete val="1"/>
              <c:extLst>
                <c:ext xmlns:c15="http://schemas.microsoft.com/office/drawing/2012/chart" uri="{CE6537A1-D6FC-4f65-9D91-7224C49458BB}"/>
                <c:ext xmlns:c16="http://schemas.microsoft.com/office/drawing/2014/chart" uri="{C3380CC4-5D6E-409C-BE32-E72D297353CC}">
                  <c16:uniqueId val="{0000000D-B79D-4F01-A8B2-0BAC770CB139}"/>
                </c:ext>
              </c:extLst>
            </c:dLbl>
            <c:dLbl>
              <c:idx val="75"/>
              <c:delete val="1"/>
              <c:extLst>
                <c:ext xmlns:c15="http://schemas.microsoft.com/office/drawing/2012/chart" uri="{CE6537A1-D6FC-4f65-9D91-7224C49458BB}"/>
                <c:ext xmlns:c16="http://schemas.microsoft.com/office/drawing/2014/chart" uri="{C3380CC4-5D6E-409C-BE32-E72D297353CC}">
                  <c16:uniqueId val="{0000000D-80A7-48CA-B92C-4FBEFBCF6600}"/>
                </c:ext>
              </c:extLst>
            </c:dLbl>
            <c:dLbl>
              <c:idx val="76"/>
              <c:delete val="1"/>
              <c:extLst>
                <c:ext xmlns:c15="http://schemas.microsoft.com/office/drawing/2012/chart" uri="{CE6537A1-D6FC-4f65-9D91-7224C49458BB}"/>
                <c:ext xmlns:c16="http://schemas.microsoft.com/office/drawing/2014/chart" uri="{C3380CC4-5D6E-409C-BE32-E72D297353CC}">
                  <c16:uniqueId val="{0000000C-992F-4216-9960-F04A8863631D}"/>
                </c:ext>
              </c:extLst>
            </c:dLbl>
            <c:dLbl>
              <c:idx val="78"/>
              <c:delete val="1"/>
              <c:extLst>
                <c:ext xmlns:c15="http://schemas.microsoft.com/office/drawing/2012/chart" uri="{CE6537A1-D6FC-4f65-9D91-7224C49458BB}"/>
                <c:ext xmlns:c16="http://schemas.microsoft.com/office/drawing/2014/chart" uri="{C3380CC4-5D6E-409C-BE32-E72D297353CC}">
                  <c16:uniqueId val="{0000000D-392D-4E86-952A-1F8B6090348D}"/>
                </c:ext>
              </c:extLst>
            </c:dLbl>
            <c:dLbl>
              <c:idx val="79"/>
              <c:delete val="1"/>
              <c:extLst>
                <c:ext xmlns:c15="http://schemas.microsoft.com/office/drawing/2012/chart" uri="{CE6537A1-D6FC-4f65-9D91-7224C49458BB}"/>
                <c:ext xmlns:c16="http://schemas.microsoft.com/office/drawing/2014/chart" uri="{C3380CC4-5D6E-409C-BE32-E72D297353CC}">
                  <c16:uniqueId val="{0000000D-28AD-4B75-8B24-6BB8301379A3}"/>
                </c:ext>
              </c:extLst>
            </c:dLbl>
            <c:dLbl>
              <c:idx val="81"/>
              <c:delete val="1"/>
              <c:extLst>
                <c:ext xmlns:c15="http://schemas.microsoft.com/office/drawing/2012/chart" uri="{CE6537A1-D6FC-4f65-9D91-7224C49458BB}"/>
                <c:ext xmlns:c16="http://schemas.microsoft.com/office/drawing/2014/chart" uri="{C3380CC4-5D6E-409C-BE32-E72D297353CC}">
                  <c16:uniqueId val="{0000000D-CE49-46AF-ACCA-45404EFC529A}"/>
                </c:ext>
              </c:extLst>
            </c:dLbl>
            <c:dLbl>
              <c:idx val="82"/>
              <c:delete val="1"/>
              <c:extLst>
                <c:ext xmlns:c15="http://schemas.microsoft.com/office/drawing/2012/chart" uri="{CE6537A1-D6FC-4f65-9D91-7224C49458BB}"/>
                <c:ext xmlns:c16="http://schemas.microsoft.com/office/drawing/2014/chart" uri="{C3380CC4-5D6E-409C-BE32-E72D297353CC}">
                  <c16:uniqueId val="{0000000D-E06F-4E9F-AD03-0D45B6A7D051}"/>
                </c:ext>
              </c:extLst>
            </c:dLbl>
            <c:dLbl>
              <c:idx val="85"/>
              <c:delete val="1"/>
              <c:extLst>
                <c:ext xmlns:c15="http://schemas.microsoft.com/office/drawing/2012/chart" uri="{CE6537A1-D6FC-4f65-9D91-7224C49458BB}"/>
                <c:ext xmlns:c16="http://schemas.microsoft.com/office/drawing/2014/chart" uri="{C3380CC4-5D6E-409C-BE32-E72D297353CC}">
                  <c16:uniqueId val="{0000000D-BB2D-490B-84EF-5EB8AEA6D0D9}"/>
                </c:ext>
              </c:extLst>
            </c:dLbl>
            <c:dLbl>
              <c:idx val="86"/>
              <c:delete val="1"/>
              <c:extLst>
                <c:ext xmlns:c15="http://schemas.microsoft.com/office/drawing/2012/chart" uri="{CE6537A1-D6FC-4f65-9D91-7224C49458BB}"/>
                <c:ext xmlns:c16="http://schemas.microsoft.com/office/drawing/2014/chart" uri="{C3380CC4-5D6E-409C-BE32-E72D297353CC}">
                  <c16:uniqueId val="{0000000C-E7D7-4113-8C16-73A4B241852A}"/>
                </c:ext>
              </c:extLst>
            </c:dLbl>
            <c:dLbl>
              <c:idx val="87"/>
              <c:delete val="1"/>
              <c:extLst>
                <c:ext xmlns:c15="http://schemas.microsoft.com/office/drawing/2012/chart" uri="{CE6537A1-D6FC-4f65-9D91-7224C49458BB}"/>
                <c:ext xmlns:c16="http://schemas.microsoft.com/office/drawing/2014/chart" uri="{C3380CC4-5D6E-409C-BE32-E72D297353CC}">
                  <c16:uniqueId val="{0000000C-694E-40E3-BAFE-9626B3F804D3}"/>
                </c:ext>
              </c:extLst>
            </c:dLbl>
            <c:dLbl>
              <c:idx val="88"/>
              <c:delete val="1"/>
              <c:extLst>
                <c:ext xmlns:c15="http://schemas.microsoft.com/office/drawing/2012/chart" uri="{CE6537A1-D6FC-4f65-9D91-7224C49458BB}"/>
                <c:ext xmlns:c16="http://schemas.microsoft.com/office/drawing/2014/chart" uri="{C3380CC4-5D6E-409C-BE32-E72D297353CC}">
                  <c16:uniqueId val="{0000000C-E006-438A-B89B-BD656060B3F0}"/>
                </c:ext>
              </c:extLst>
            </c:dLbl>
            <c:dLbl>
              <c:idx val="89"/>
              <c:delete val="1"/>
              <c:extLst>
                <c:ext xmlns:c15="http://schemas.microsoft.com/office/drawing/2012/chart" uri="{CE6537A1-D6FC-4f65-9D91-7224C49458BB}"/>
                <c:ext xmlns:c16="http://schemas.microsoft.com/office/drawing/2014/chart" uri="{C3380CC4-5D6E-409C-BE32-E72D297353CC}">
                  <c16:uniqueId val="{0000000C-602A-4EA5-96D4-CCB8C7542BFB}"/>
                </c:ext>
              </c:extLst>
            </c:dLbl>
            <c:dLbl>
              <c:idx val="91"/>
              <c:delete val="1"/>
              <c:extLst>
                <c:ext xmlns:c15="http://schemas.microsoft.com/office/drawing/2012/chart" uri="{CE6537A1-D6FC-4f65-9D91-7224C49458BB}"/>
                <c:ext xmlns:c16="http://schemas.microsoft.com/office/drawing/2014/chart" uri="{C3380CC4-5D6E-409C-BE32-E72D297353CC}">
                  <c16:uniqueId val="{0000000D-631E-4B16-ADD9-D5DC6B3438CF}"/>
                </c:ext>
              </c:extLst>
            </c:dLbl>
            <c:dLbl>
              <c:idx val="93"/>
              <c:delete val="1"/>
              <c:extLst>
                <c:ext xmlns:c15="http://schemas.microsoft.com/office/drawing/2012/chart" uri="{CE6537A1-D6FC-4f65-9D91-7224C49458BB}"/>
                <c:ext xmlns:c16="http://schemas.microsoft.com/office/drawing/2014/chart" uri="{C3380CC4-5D6E-409C-BE32-E72D297353CC}">
                  <c16:uniqueId val="{0000000C-7208-4139-947A-83AE12108D0F}"/>
                </c:ext>
              </c:extLst>
            </c:dLbl>
            <c:dLbl>
              <c:idx val="95"/>
              <c:delete val="1"/>
              <c:extLst>
                <c:ext xmlns:c15="http://schemas.microsoft.com/office/drawing/2012/chart" uri="{CE6537A1-D6FC-4f65-9D91-7224C49458BB}"/>
                <c:ext xmlns:c16="http://schemas.microsoft.com/office/drawing/2014/chart" uri="{C3380CC4-5D6E-409C-BE32-E72D297353CC}">
                  <c16:uniqueId val="{0000000D-98C7-4086-AB86-575FCA3E87B5}"/>
                </c:ext>
              </c:extLst>
            </c:dLbl>
            <c:dLbl>
              <c:idx val="97"/>
              <c:delete val="1"/>
              <c:extLst>
                <c:ext xmlns:c15="http://schemas.microsoft.com/office/drawing/2012/chart" uri="{CE6537A1-D6FC-4f65-9D91-7224C49458BB}"/>
                <c:ext xmlns:c16="http://schemas.microsoft.com/office/drawing/2014/chart" uri="{C3380CC4-5D6E-409C-BE32-E72D297353CC}">
                  <c16:uniqueId val="{0000000C-9FA0-48B5-8692-5A29684BA66B}"/>
                </c:ext>
              </c:extLst>
            </c:dLbl>
            <c:dLbl>
              <c:idx val="113"/>
              <c:delete val="1"/>
              <c:extLst>
                <c:ext xmlns:c15="http://schemas.microsoft.com/office/drawing/2012/chart" uri="{CE6537A1-D6FC-4f65-9D91-7224C49458BB}"/>
                <c:ext xmlns:c16="http://schemas.microsoft.com/office/drawing/2014/chart" uri="{C3380CC4-5D6E-409C-BE32-E72D297353CC}">
                  <c16:uniqueId val="{0000000C-41B8-4BCF-8DAD-6EF291A41A67}"/>
                </c:ext>
              </c:extLst>
            </c:dLbl>
            <c:dLbl>
              <c:idx val="122"/>
              <c:delete val="1"/>
              <c:extLst>
                <c:ext xmlns:c15="http://schemas.microsoft.com/office/drawing/2012/chart" uri="{CE6537A1-D6FC-4f65-9D91-7224C49458BB}"/>
                <c:ext xmlns:c16="http://schemas.microsoft.com/office/drawing/2014/chart" uri="{C3380CC4-5D6E-409C-BE32-E72D297353CC}">
                  <c16:uniqueId val="{0000000C-B371-49AC-A69F-FC840AC1055E}"/>
                </c:ext>
              </c:extLst>
            </c:dLbl>
            <c:dLbl>
              <c:idx val="129"/>
              <c:delete val="1"/>
              <c:extLst>
                <c:ext xmlns:c15="http://schemas.microsoft.com/office/drawing/2012/chart" uri="{CE6537A1-D6FC-4f65-9D91-7224C49458BB}"/>
                <c:ext xmlns:c16="http://schemas.microsoft.com/office/drawing/2014/chart" uri="{C3380CC4-5D6E-409C-BE32-E72D297353CC}">
                  <c16:uniqueId val="{0000000D-BFC8-41A1-A1A1-232698417315}"/>
                </c:ext>
              </c:extLst>
            </c:dLbl>
            <c:dLbl>
              <c:idx val="167"/>
              <c:delete val="1"/>
              <c:extLst>
                <c:ext xmlns:c15="http://schemas.microsoft.com/office/drawing/2012/chart" uri="{CE6537A1-D6FC-4f65-9D91-7224C49458BB}"/>
                <c:ext xmlns:c16="http://schemas.microsoft.com/office/drawing/2014/chart" uri="{C3380CC4-5D6E-409C-BE32-E72D297353CC}">
                  <c16:uniqueId val="{0000000D-FBCB-4AD5-924E-2E611897C7DF}"/>
                </c:ext>
              </c:extLst>
            </c:dLbl>
            <c:dLbl>
              <c:idx val="168"/>
              <c:delete val="1"/>
              <c:extLst>
                <c:ext xmlns:c15="http://schemas.microsoft.com/office/drawing/2012/chart" uri="{CE6537A1-D6FC-4f65-9D91-7224C49458BB}"/>
                <c:ext xmlns:c16="http://schemas.microsoft.com/office/drawing/2014/chart" uri="{C3380CC4-5D6E-409C-BE32-E72D297353CC}">
                  <c16:uniqueId val="{0000000D-9B97-40B4-902D-F6B363F8B8CF}"/>
                </c:ext>
              </c:extLst>
            </c:dLbl>
            <c:dLbl>
              <c:idx val="169"/>
              <c:delete val="1"/>
              <c:extLst>
                <c:ext xmlns:c15="http://schemas.microsoft.com/office/drawing/2012/chart" uri="{CE6537A1-D6FC-4f65-9D91-7224C49458BB}"/>
                <c:ext xmlns:c16="http://schemas.microsoft.com/office/drawing/2014/chart" uri="{C3380CC4-5D6E-409C-BE32-E72D297353CC}">
                  <c16:uniqueId val="{0000000E-9B97-40B4-902D-F6B363F8B8CF}"/>
                </c:ext>
              </c:extLst>
            </c:dLbl>
            <c:dLbl>
              <c:idx val="171"/>
              <c:delete val="1"/>
              <c:extLst>
                <c:ext xmlns:c15="http://schemas.microsoft.com/office/drawing/2012/chart" uri="{CE6537A1-D6FC-4f65-9D91-7224C49458BB}"/>
                <c:ext xmlns:c16="http://schemas.microsoft.com/office/drawing/2014/chart" uri="{C3380CC4-5D6E-409C-BE32-E72D297353CC}">
                  <c16:uniqueId val="{0000000D-A23E-4809-A85F-3EF3772D0AEB}"/>
                </c:ext>
              </c:extLst>
            </c:dLbl>
            <c:dLbl>
              <c:idx val="18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23BB-4F79-8B08-2B3D713ECD76}"/>
                </c:ext>
              </c:extLst>
            </c:dLbl>
            <c:spPr>
              <a:solidFill>
                <a:schemeClr val="accent3">
                  <a:lumMod val="20000"/>
                  <a:lumOff val="80000"/>
                </a:schemeClr>
              </a:solidFill>
              <a:ln>
                <a:solidFill>
                  <a:schemeClr val="accent1">
                    <a:lumMod val="50000"/>
                  </a:schemeClr>
                </a:solidFill>
              </a:ln>
              <a:effectLst/>
            </c:spPr>
            <c:txPr>
              <a:bodyPr rot="0" spcFirstLastPara="1" vertOverflow="ellipsis" vert="horz" wrap="square" lIns="38100" tIns="19050" rIns="38100" bIns="19050" anchor="ctr" anchorCtr="1">
                <a:spAutoFit/>
              </a:bodyPr>
              <a:lstStyle/>
              <a:p>
                <a:pPr>
                  <a:defRPr sz="2000" b="1" i="0" u="sng" strike="noStrike" kern="1200" baseline="0">
                    <a:solidFill>
                      <a:sysClr val="windowText" lastClr="000000"/>
                    </a:solidFill>
                    <a:latin typeface="+mn-lt"/>
                    <a:ea typeface="+mn-ea"/>
                    <a:cs typeface="+mn-cs"/>
                  </a:defRPr>
                </a:pPr>
                <a:endParaRPr lang="en-NL"/>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ICU!$I$11:$I$217</c:f>
              <c:numCache>
                <c:formatCode>m/d/yyyy</c:formatCode>
                <c:ptCount val="207"/>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pt idx="21">
                  <c:v>43917</c:v>
                </c:pt>
                <c:pt idx="22">
                  <c:v>43918</c:v>
                </c:pt>
                <c:pt idx="23">
                  <c:v>43919</c:v>
                </c:pt>
                <c:pt idx="24">
                  <c:v>43920</c:v>
                </c:pt>
                <c:pt idx="25">
                  <c:v>43921</c:v>
                </c:pt>
                <c:pt idx="26">
                  <c:v>43922</c:v>
                </c:pt>
                <c:pt idx="27">
                  <c:v>43923</c:v>
                </c:pt>
                <c:pt idx="28">
                  <c:v>43924</c:v>
                </c:pt>
                <c:pt idx="29">
                  <c:v>43925</c:v>
                </c:pt>
                <c:pt idx="30">
                  <c:v>43926</c:v>
                </c:pt>
                <c:pt idx="31">
                  <c:v>43927</c:v>
                </c:pt>
                <c:pt idx="32">
                  <c:v>43928</c:v>
                </c:pt>
                <c:pt idx="33">
                  <c:v>43929</c:v>
                </c:pt>
                <c:pt idx="34">
                  <c:v>43930</c:v>
                </c:pt>
                <c:pt idx="35">
                  <c:v>43931</c:v>
                </c:pt>
                <c:pt idx="36">
                  <c:v>43932</c:v>
                </c:pt>
                <c:pt idx="37">
                  <c:v>43933</c:v>
                </c:pt>
                <c:pt idx="38">
                  <c:v>43934</c:v>
                </c:pt>
                <c:pt idx="39">
                  <c:v>43935</c:v>
                </c:pt>
                <c:pt idx="40">
                  <c:v>43936</c:v>
                </c:pt>
                <c:pt idx="41">
                  <c:v>43937</c:v>
                </c:pt>
                <c:pt idx="42">
                  <c:v>43938</c:v>
                </c:pt>
                <c:pt idx="43">
                  <c:v>43939</c:v>
                </c:pt>
                <c:pt idx="44">
                  <c:v>43940</c:v>
                </c:pt>
                <c:pt idx="45">
                  <c:v>43941</c:v>
                </c:pt>
                <c:pt idx="46">
                  <c:v>43942</c:v>
                </c:pt>
                <c:pt idx="47">
                  <c:v>43943</c:v>
                </c:pt>
                <c:pt idx="48">
                  <c:v>43944</c:v>
                </c:pt>
                <c:pt idx="49">
                  <c:v>43945</c:v>
                </c:pt>
                <c:pt idx="50">
                  <c:v>43946</c:v>
                </c:pt>
                <c:pt idx="51">
                  <c:v>43947</c:v>
                </c:pt>
                <c:pt idx="52">
                  <c:v>43948</c:v>
                </c:pt>
                <c:pt idx="53">
                  <c:v>43949</c:v>
                </c:pt>
                <c:pt idx="54">
                  <c:v>43950</c:v>
                </c:pt>
                <c:pt idx="55">
                  <c:v>43951</c:v>
                </c:pt>
                <c:pt idx="56">
                  <c:v>43952</c:v>
                </c:pt>
                <c:pt idx="57">
                  <c:v>43953</c:v>
                </c:pt>
                <c:pt idx="58">
                  <c:v>43954</c:v>
                </c:pt>
                <c:pt idx="59">
                  <c:v>43955</c:v>
                </c:pt>
                <c:pt idx="60">
                  <c:v>43956</c:v>
                </c:pt>
                <c:pt idx="61">
                  <c:v>43957</c:v>
                </c:pt>
                <c:pt idx="62">
                  <c:v>43958</c:v>
                </c:pt>
                <c:pt idx="63">
                  <c:v>43959</c:v>
                </c:pt>
                <c:pt idx="64">
                  <c:v>43960</c:v>
                </c:pt>
                <c:pt idx="65">
                  <c:v>43961</c:v>
                </c:pt>
                <c:pt idx="66">
                  <c:v>43962</c:v>
                </c:pt>
                <c:pt idx="67">
                  <c:v>43963</c:v>
                </c:pt>
                <c:pt idx="68">
                  <c:v>43964</c:v>
                </c:pt>
                <c:pt idx="69">
                  <c:v>43965</c:v>
                </c:pt>
                <c:pt idx="70">
                  <c:v>43966</c:v>
                </c:pt>
                <c:pt idx="71">
                  <c:v>43967</c:v>
                </c:pt>
                <c:pt idx="72">
                  <c:v>43968</c:v>
                </c:pt>
                <c:pt idx="73">
                  <c:v>43969</c:v>
                </c:pt>
                <c:pt idx="74">
                  <c:v>43970</c:v>
                </c:pt>
                <c:pt idx="75">
                  <c:v>43971</c:v>
                </c:pt>
                <c:pt idx="76">
                  <c:v>43972</c:v>
                </c:pt>
                <c:pt idx="77">
                  <c:v>43973</c:v>
                </c:pt>
                <c:pt idx="78">
                  <c:v>43974</c:v>
                </c:pt>
                <c:pt idx="79">
                  <c:v>43975</c:v>
                </c:pt>
                <c:pt idx="80">
                  <c:v>43976</c:v>
                </c:pt>
                <c:pt idx="81">
                  <c:v>43977</c:v>
                </c:pt>
                <c:pt idx="82">
                  <c:v>43978</c:v>
                </c:pt>
                <c:pt idx="83">
                  <c:v>43979</c:v>
                </c:pt>
                <c:pt idx="84">
                  <c:v>43980</c:v>
                </c:pt>
                <c:pt idx="85">
                  <c:v>43981</c:v>
                </c:pt>
                <c:pt idx="86">
                  <c:v>43982</c:v>
                </c:pt>
                <c:pt idx="87">
                  <c:v>43983</c:v>
                </c:pt>
                <c:pt idx="88">
                  <c:v>43984</c:v>
                </c:pt>
                <c:pt idx="89">
                  <c:v>43985</c:v>
                </c:pt>
                <c:pt idx="90">
                  <c:v>43986</c:v>
                </c:pt>
                <c:pt idx="91">
                  <c:v>43987</c:v>
                </c:pt>
                <c:pt idx="92">
                  <c:v>43988</c:v>
                </c:pt>
                <c:pt idx="93">
                  <c:v>43989</c:v>
                </c:pt>
                <c:pt idx="94">
                  <c:v>43990</c:v>
                </c:pt>
                <c:pt idx="95">
                  <c:v>43991</c:v>
                </c:pt>
                <c:pt idx="96">
                  <c:v>43992</c:v>
                </c:pt>
                <c:pt idx="97">
                  <c:v>43993</c:v>
                </c:pt>
                <c:pt idx="98">
                  <c:v>43994</c:v>
                </c:pt>
                <c:pt idx="99">
                  <c:v>43995</c:v>
                </c:pt>
                <c:pt idx="100">
                  <c:v>43996</c:v>
                </c:pt>
                <c:pt idx="101">
                  <c:v>43997</c:v>
                </c:pt>
                <c:pt idx="102">
                  <c:v>43998</c:v>
                </c:pt>
                <c:pt idx="103">
                  <c:v>43999</c:v>
                </c:pt>
                <c:pt idx="104">
                  <c:v>44000</c:v>
                </c:pt>
                <c:pt idx="105">
                  <c:v>44001</c:v>
                </c:pt>
                <c:pt idx="106">
                  <c:v>44002</c:v>
                </c:pt>
                <c:pt idx="107">
                  <c:v>44003</c:v>
                </c:pt>
                <c:pt idx="108">
                  <c:v>44004</c:v>
                </c:pt>
                <c:pt idx="109">
                  <c:v>44005</c:v>
                </c:pt>
                <c:pt idx="110">
                  <c:v>44006</c:v>
                </c:pt>
                <c:pt idx="111">
                  <c:v>44007</c:v>
                </c:pt>
                <c:pt idx="112">
                  <c:v>44008</c:v>
                </c:pt>
                <c:pt idx="113">
                  <c:v>44009</c:v>
                </c:pt>
                <c:pt idx="114">
                  <c:v>44010</c:v>
                </c:pt>
                <c:pt idx="115">
                  <c:v>44011</c:v>
                </c:pt>
                <c:pt idx="116">
                  <c:v>44012</c:v>
                </c:pt>
                <c:pt idx="117">
                  <c:v>44013</c:v>
                </c:pt>
                <c:pt idx="118">
                  <c:v>44014</c:v>
                </c:pt>
                <c:pt idx="119">
                  <c:v>44015</c:v>
                </c:pt>
                <c:pt idx="120">
                  <c:v>44016</c:v>
                </c:pt>
                <c:pt idx="121">
                  <c:v>44017</c:v>
                </c:pt>
                <c:pt idx="122">
                  <c:v>44018</c:v>
                </c:pt>
                <c:pt idx="123">
                  <c:v>44019</c:v>
                </c:pt>
                <c:pt idx="124">
                  <c:v>44020</c:v>
                </c:pt>
                <c:pt idx="125">
                  <c:v>44021</c:v>
                </c:pt>
                <c:pt idx="126">
                  <c:v>44022</c:v>
                </c:pt>
                <c:pt idx="127">
                  <c:v>44023</c:v>
                </c:pt>
                <c:pt idx="128">
                  <c:v>44024</c:v>
                </c:pt>
                <c:pt idx="129">
                  <c:v>44025</c:v>
                </c:pt>
                <c:pt idx="130">
                  <c:v>44026</c:v>
                </c:pt>
                <c:pt idx="131">
                  <c:v>44027</c:v>
                </c:pt>
                <c:pt idx="132">
                  <c:v>44028</c:v>
                </c:pt>
                <c:pt idx="133">
                  <c:v>44029</c:v>
                </c:pt>
                <c:pt idx="134">
                  <c:v>44030</c:v>
                </c:pt>
                <c:pt idx="135">
                  <c:v>44031</c:v>
                </c:pt>
                <c:pt idx="136">
                  <c:v>44032</c:v>
                </c:pt>
                <c:pt idx="137">
                  <c:v>44033</c:v>
                </c:pt>
                <c:pt idx="138">
                  <c:v>44034</c:v>
                </c:pt>
                <c:pt idx="139">
                  <c:v>44035</c:v>
                </c:pt>
                <c:pt idx="140">
                  <c:v>44036</c:v>
                </c:pt>
                <c:pt idx="141">
                  <c:v>44037</c:v>
                </c:pt>
                <c:pt idx="142">
                  <c:v>44038</c:v>
                </c:pt>
                <c:pt idx="143">
                  <c:v>44039</c:v>
                </c:pt>
                <c:pt idx="144">
                  <c:v>44040</c:v>
                </c:pt>
                <c:pt idx="145">
                  <c:v>44041</c:v>
                </c:pt>
                <c:pt idx="146">
                  <c:v>44042</c:v>
                </c:pt>
                <c:pt idx="147">
                  <c:v>44043</c:v>
                </c:pt>
                <c:pt idx="148">
                  <c:v>44044</c:v>
                </c:pt>
                <c:pt idx="149">
                  <c:v>44045</c:v>
                </c:pt>
                <c:pt idx="150">
                  <c:v>44046</c:v>
                </c:pt>
                <c:pt idx="151">
                  <c:v>44047</c:v>
                </c:pt>
                <c:pt idx="152">
                  <c:v>44048</c:v>
                </c:pt>
                <c:pt idx="153">
                  <c:v>44049</c:v>
                </c:pt>
                <c:pt idx="154">
                  <c:v>44050</c:v>
                </c:pt>
                <c:pt idx="155">
                  <c:v>44051</c:v>
                </c:pt>
                <c:pt idx="156">
                  <c:v>44052</c:v>
                </c:pt>
                <c:pt idx="157">
                  <c:v>44053</c:v>
                </c:pt>
                <c:pt idx="158">
                  <c:v>44054</c:v>
                </c:pt>
                <c:pt idx="159">
                  <c:v>44055</c:v>
                </c:pt>
                <c:pt idx="160">
                  <c:v>44056</c:v>
                </c:pt>
                <c:pt idx="161">
                  <c:v>44057</c:v>
                </c:pt>
                <c:pt idx="162">
                  <c:v>44058</c:v>
                </c:pt>
                <c:pt idx="163">
                  <c:v>44059</c:v>
                </c:pt>
                <c:pt idx="164">
                  <c:v>44060</c:v>
                </c:pt>
                <c:pt idx="165">
                  <c:v>44061</c:v>
                </c:pt>
                <c:pt idx="166">
                  <c:v>44062</c:v>
                </c:pt>
                <c:pt idx="167">
                  <c:v>44063</c:v>
                </c:pt>
                <c:pt idx="168">
                  <c:v>44064</c:v>
                </c:pt>
                <c:pt idx="169">
                  <c:v>44065</c:v>
                </c:pt>
                <c:pt idx="170">
                  <c:v>44066</c:v>
                </c:pt>
                <c:pt idx="171">
                  <c:v>44067</c:v>
                </c:pt>
                <c:pt idx="172">
                  <c:v>44068</c:v>
                </c:pt>
                <c:pt idx="173">
                  <c:v>44069</c:v>
                </c:pt>
                <c:pt idx="174">
                  <c:v>44070</c:v>
                </c:pt>
                <c:pt idx="175">
                  <c:v>44071</c:v>
                </c:pt>
                <c:pt idx="176">
                  <c:v>44072</c:v>
                </c:pt>
                <c:pt idx="177">
                  <c:v>44073</c:v>
                </c:pt>
                <c:pt idx="178">
                  <c:v>44074</c:v>
                </c:pt>
                <c:pt idx="179">
                  <c:v>44075</c:v>
                </c:pt>
                <c:pt idx="180">
                  <c:v>44076</c:v>
                </c:pt>
                <c:pt idx="181">
                  <c:v>44077</c:v>
                </c:pt>
                <c:pt idx="182">
                  <c:v>44078</c:v>
                </c:pt>
                <c:pt idx="183">
                  <c:v>44079</c:v>
                </c:pt>
                <c:pt idx="184">
                  <c:v>44080</c:v>
                </c:pt>
                <c:pt idx="185">
                  <c:v>44081</c:v>
                </c:pt>
                <c:pt idx="186">
                  <c:v>44082</c:v>
                </c:pt>
                <c:pt idx="187">
                  <c:v>44083</c:v>
                </c:pt>
                <c:pt idx="188">
                  <c:v>44084</c:v>
                </c:pt>
                <c:pt idx="189">
                  <c:v>44085</c:v>
                </c:pt>
                <c:pt idx="190">
                  <c:v>44086</c:v>
                </c:pt>
                <c:pt idx="191">
                  <c:v>44087</c:v>
                </c:pt>
                <c:pt idx="192">
                  <c:v>44088</c:v>
                </c:pt>
                <c:pt idx="193">
                  <c:v>44089</c:v>
                </c:pt>
                <c:pt idx="194">
                  <c:v>44090</c:v>
                </c:pt>
                <c:pt idx="195">
                  <c:v>44091</c:v>
                </c:pt>
                <c:pt idx="196">
                  <c:v>44092</c:v>
                </c:pt>
                <c:pt idx="197">
                  <c:v>44093</c:v>
                </c:pt>
                <c:pt idx="198">
                  <c:v>44094</c:v>
                </c:pt>
                <c:pt idx="199">
                  <c:v>44095</c:v>
                </c:pt>
                <c:pt idx="200">
                  <c:v>44096</c:v>
                </c:pt>
                <c:pt idx="201">
                  <c:v>44097</c:v>
                </c:pt>
                <c:pt idx="202">
                  <c:v>44098</c:v>
                </c:pt>
                <c:pt idx="203">
                  <c:v>44099</c:v>
                </c:pt>
                <c:pt idx="204">
                  <c:v>44100</c:v>
                </c:pt>
                <c:pt idx="205">
                  <c:v>44101</c:v>
                </c:pt>
                <c:pt idx="206">
                  <c:v>44102</c:v>
                </c:pt>
              </c:numCache>
            </c:numRef>
          </c:cat>
          <c:val>
            <c:numRef>
              <c:f>ICU!$F$11:$F$217</c:f>
              <c:numCache>
                <c:formatCode>#,##0</c:formatCode>
                <c:ptCount val="207"/>
                <c:pt idx="0">
                  <c:v>0</c:v>
                </c:pt>
                <c:pt idx="1">
                  <c:v>14</c:v>
                </c:pt>
                <c:pt idx="2">
                  <c:v>18</c:v>
                </c:pt>
                <c:pt idx="3">
                  <c:v>22</c:v>
                </c:pt>
                <c:pt idx="4">
                  <c:v>30</c:v>
                </c:pt>
                <c:pt idx="5">
                  <c:v>38</c:v>
                </c:pt>
                <c:pt idx="6">
                  <c:v>59</c:v>
                </c:pt>
                <c:pt idx="7">
                  <c:v>69</c:v>
                </c:pt>
                <c:pt idx="8">
                  <c:v>86</c:v>
                </c:pt>
                <c:pt idx="9">
                  <c:v>111</c:v>
                </c:pt>
                <c:pt idx="10">
                  <c:v>140</c:v>
                </c:pt>
                <c:pt idx="11">
                  <c:v>169</c:v>
                </c:pt>
                <c:pt idx="12">
                  <c:v>221</c:v>
                </c:pt>
                <c:pt idx="13">
                  <c:v>271</c:v>
                </c:pt>
                <c:pt idx="14">
                  <c:v>350</c:v>
                </c:pt>
                <c:pt idx="15">
                  <c:v>413</c:v>
                </c:pt>
                <c:pt idx="16">
                  <c:v>461</c:v>
                </c:pt>
                <c:pt idx="17">
                  <c:v>554</c:v>
                </c:pt>
                <c:pt idx="18">
                  <c:v>636</c:v>
                </c:pt>
                <c:pt idx="19">
                  <c:v>732</c:v>
                </c:pt>
                <c:pt idx="20">
                  <c:v>816</c:v>
                </c:pt>
                <c:pt idx="21">
                  <c:v>898</c:v>
                </c:pt>
                <c:pt idx="22">
                  <c:v>956</c:v>
                </c:pt>
                <c:pt idx="23">
                  <c:v>999</c:v>
                </c:pt>
                <c:pt idx="24">
                  <c:v>1055</c:v>
                </c:pt>
                <c:pt idx="25">
                  <c:v>1124</c:v>
                </c:pt>
                <c:pt idx="26">
                  <c:v>1191</c:v>
                </c:pt>
                <c:pt idx="27">
                  <c:v>1273</c:v>
                </c:pt>
                <c:pt idx="28">
                  <c:v>1324</c:v>
                </c:pt>
                <c:pt idx="29">
                  <c:v>1360</c:v>
                </c:pt>
                <c:pt idx="30">
                  <c:v>1385</c:v>
                </c:pt>
                <c:pt idx="31">
                  <c:v>1409</c:v>
                </c:pt>
                <c:pt idx="32">
                  <c:v>1424</c:v>
                </c:pt>
                <c:pt idx="33" formatCode="General">
                  <c:v>1408</c:v>
                </c:pt>
                <c:pt idx="34" formatCode="General">
                  <c:v>1417</c:v>
                </c:pt>
                <c:pt idx="35" formatCode="General">
                  <c:v>1384</c:v>
                </c:pt>
                <c:pt idx="36" formatCode="General">
                  <c:v>1391</c:v>
                </c:pt>
                <c:pt idx="37" formatCode="General">
                  <c:v>1358</c:v>
                </c:pt>
                <c:pt idx="38" formatCode="General">
                  <c:v>1338</c:v>
                </c:pt>
                <c:pt idx="39" formatCode="General">
                  <c:v>1303</c:v>
                </c:pt>
                <c:pt idx="40" formatCode="General">
                  <c:v>1279</c:v>
                </c:pt>
                <c:pt idx="41" formatCode="General">
                  <c:v>1258</c:v>
                </c:pt>
                <c:pt idx="42" formatCode="General">
                  <c:v>1235</c:v>
                </c:pt>
                <c:pt idx="43" formatCode="General">
                  <c:v>1201</c:v>
                </c:pt>
                <c:pt idx="44" formatCode="General">
                  <c:v>1176</c:v>
                </c:pt>
                <c:pt idx="45" formatCode="General">
                  <c:v>1158</c:v>
                </c:pt>
                <c:pt idx="46" formatCode="General">
                  <c:v>1087</c:v>
                </c:pt>
                <c:pt idx="47" formatCode="General">
                  <c:v>1050</c:v>
                </c:pt>
                <c:pt idx="48" formatCode="General">
                  <c:v>1008</c:v>
                </c:pt>
                <c:pt idx="49" formatCode="General">
                  <c:v>963</c:v>
                </c:pt>
                <c:pt idx="50" formatCode="General">
                  <c:v>959</c:v>
                </c:pt>
                <c:pt idx="51" formatCode="General">
                  <c:v>934</c:v>
                </c:pt>
                <c:pt idx="52" formatCode="General">
                  <c:v>905</c:v>
                </c:pt>
                <c:pt idx="53" formatCode="General">
                  <c:v>861</c:v>
                </c:pt>
                <c:pt idx="54" formatCode="General">
                  <c:v>804</c:v>
                </c:pt>
                <c:pt idx="55" formatCode="General">
                  <c:v>783</c:v>
                </c:pt>
                <c:pt idx="56" formatCode="General">
                  <c:v>735</c:v>
                </c:pt>
                <c:pt idx="57" formatCode="General">
                  <c:v>708</c:v>
                </c:pt>
                <c:pt idx="58" formatCode="General">
                  <c:v>688</c:v>
                </c:pt>
                <c:pt idx="59" formatCode="General">
                  <c:v>683</c:v>
                </c:pt>
                <c:pt idx="60" formatCode="General">
                  <c:v>644</c:v>
                </c:pt>
                <c:pt idx="61" formatCode="General">
                  <c:v>628</c:v>
                </c:pt>
                <c:pt idx="62" formatCode="General">
                  <c:v>584</c:v>
                </c:pt>
                <c:pt idx="63" formatCode="General">
                  <c:v>564</c:v>
                </c:pt>
                <c:pt idx="64" formatCode="General">
                  <c:v>541</c:v>
                </c:pt>
                <c:pt idx="65" formatCode="General">
                  <c:v>507</c:v>
                </c:pt>
                <c:pt idx="66" formatCode="General">
                  <c:v>498</c:v>
                </c:pt>
                <c:pt idx="67" formatCode="General">
                  <c:v>463</c:v>
                </c:pt>
                <c:pt idx="68" formatCode="General">
                  <c:v>432</c:v>
                </c:pt>
                <c:pt idx="69" formatCode="General">
                  <c:v>410</c:v>
                </c:pt>
                <c:pt idx="70" formatCode="General">
                  <c:v>378</c:v>
                </c:pt>
                <c:pt idx="71" formatCode="General">
                  <c:v>346</c:v>
                </c:pt>
                <c:pt idx="72" formatCode="General">
                  <c:v>349</c:v>
                </c:pt>
                <c:pt idx="73" formatCode="General">
                  <c:v>323</c:v>
                </c:pt>
                <c:pt idx="74" formatCode="General">
                  <c:v>293</c:v>
                </c:pt>
                <c:pt idx="75" formatCode="General">
                  <c:v>275</c:v>
                </c:pt>
                <c:pt idx="76" formatCode="General">
                  <c:v>255</c:v>
                </c:pt>
                <c:pt idx="77" formatCode="General">
                  <c:v>252</c:v>
                </c:pt>
                <c:pt idx="78" formatCode="General">
                  <c:v>227</c:v>
                </c:pt>
                <c:pt idx="79" formatCode="General">
                  <c:v>223</c:v>
                </c:pt>
                <c:pt idx="80" formatCode="General">
                  <c:v>223</c:v>
                </c:pt>
                <c:pt idx="81" formatCode="General">
                  <c:v>188</c:v>
                </c:pt>
                <c:pt idx="82" formatCode="General">
                  <c:v>189</c:v>
                </c:pt>
                <c:pt idx="83" formatCode="General">
                  <c:v>182</c:v>
                </c:pt>
                <c:pt idx="84" formatCode="General">
                  <c:v>180</c:v>
                </c:pt>
                <c:pt idx="85" formatCode="General">
                  <c:v>170</c:v>
                </c:pt>
                <c:pt idx="86" formatCode="General">
                  <c:v>159</c:v>
                </c:pt>
                <c:pt idx="87" formatCode="General">
                  <c:v>158</c:v>
                </c:pt>
                <c:pt idx="88" formatCode="General">
                  <c:v>154</c:v>
                </c:pt>
                <c:pt idx="89" formatCode="General">
                  <c:v>116</c:v>
                </c:pt>
                <c:pt idx="90" formatCode="General">
                  <c:v>113</c:v>
                </c:pt>
                <c:pt idx="91" formatCode="General">
                  <c:v>97</c:v>
                </c:pt>
                <c:pt idx="92" formatCode="General">
                  <c:v>96</c:v>
                </c:pt>
                <c:pt idx="93" formatCode="General">
                  <c:v>96</c:v>
                </c:pt>
                <c:pt idx="94" formatCode="General">
                  <c:v>92</c:v>
                </c:pt>
                <c:pt idx="95" formatCode="General">
                  <c:v>91</c:v>
                </c:pt>
                <c:pt idx="96" formatCode="General">
                  <c:v>80</c:v>
                </c:pt>
                <c:pt idx="97" formatCode="General">
                  <c:v>77</c:v>
                </c:pt>
                <c:pt idx="98" formatCode="General">
                  <c:v>73</c:v>
                </c:pt>
                <c:pt idx="99" formatCode="General">
                  <c:v>77</c:v>
                </c:pt>
                <c:pt idx="100" formatCode="General">
                  <c:v>79</c:v>
                </c:pt>
                <c:pt idx="101" formatCode="General">
                  <c:v>87</c:v>
                </c:pt>
                <c:pt idx="102" formatCode="General">
                  <c:v>78</c:v>
                </c:pt>
                <c:pt idx="103" formatCode="General">
                  <c:v>73</c:v>
                </c:pt>
                <c:pt idx="104" formatCode="General">
                  <c:v>67</c:v>
                </c:pt>
                <c:pt idx="105" formatCode="General">
                  <c:v>57</c:v>
                </c:pt>
                <c:pt idx="106" formatCode="General">
                  <c:v>57</c:v>
                </c:pt>
                <c:pt idx="107" formatCode="General">
                  <c:v>55</c:v>
                </c:pt>
                <c:pt idx="108" formatCode="General">
                  <c:v>59</c:v>
                </c:pt>
                <c:pt idx="109" formatCode="General">
                  <c:v>48</c:v>
                </c:pt>
                <c:pt idx="110" formatCode="General">
                  <c:v>49</c:v>
                </c:pt>
                <c:pt idx="111" formatCode="General">
                  <c:v>49</c:v>
                </c:pt>
                <c:pt idx="112" formatCode="General">
                  <c:v>39</c:v>
                </c:pt>
                <c:pt idx="113" formatCode="General">
                  <c:v>29</c:v>
                </c:pt>
                <c:pt idx="114" formatCode="General">
                  <c:v>30</c:v>
                </c:pt>
                <c:pt idx="115" formatCode="General">
                  <c:v>32</c:v>
                </c:pt>
                <c:pt idx="116" formatCode="General">
                  <c:v>29</c:v>
                </c:pt>
                <c:pt idx="117" formatCode="General">
                  <c:v>28</c:v>
                </c:pt>
                <c:pt idx="118" formatCode="General">
                  <c:v>25</c:v>
                </c:pt>
                <c:pt idx="119" formatCode="General">
                  <c:v>20</c:v>
                </c:pt>
                <c:pt idx="120" formatCode="General">
                  <c:v>18</c:v>
                </c:pt>
                <c:pt idx="121" formatCode="General">
                  <c:v>18</c:v>
                </c:pt>
                <c:pt idx="122" formatCode="General">
                  <c:v>23</c:v>
                </c:pt>
                <c:pt idx="123" formatCode="General">
                  <c:v>24</c:v>
                </c:pt>
                <c:pt idx="124" formatCode="General">
                  <c:v>20</c:v>
                </c:pt>
                <c:pt idx="125" formatCode="General">
                  <c:v>21</c:v>
                </c:pt>
                <c:pt idx="126" formatCode="General">
                  <c:v>25</c:v>
                </c:pt>
                <c:pt idx="127" formatCode="General">
                  <c:v>26</c:v>
                </c:pt>
                <c:pt idx="128" formatCode="General">
                  <c:v>24</c:v>
                </c:pt>
                <c:pt idx="129" formatCode="General">
                  <c:v>24</c:v>
                </c:pt>
                <c:pt idx="130" formatCode="General">
                  <c:v>21</c:v>
                </c:pt>
                <c:pt idx="131" formatCode="General">
                  <c:v>20</c:v>
                </c:pt>
                <c:pt idx="132" formatCode="General">
                  <c:v>15</c:v>
                </c:pt>
                <c:pt idx="133" formatCode="General">
                  <c:v>15</c:v>
                </c:pt>
                <c:pt idx="134" formatCode="General">
                  <c:v>16</c:v>
                </c:pt>
                <c:pt idx="135" formatCode="General">
                  <c:v>17</c:v>
                </c:pt>
                <c:pt idx="136" formatCode="General">
                  <c:v>16</c:v>
                </c:pt>
                <c:pt idx="137" formatCode="General">
                  <c:v>15</c:v>
                </c:pt>
                <c:pt idx="138" formatCode="General">
                  <c:v>17</c:v>
                </c:pt>
                <c:pt idx="139" formatCode="General">
                  <c:v>23</c:v>
                </c:pt>
                <c:pt idx="140" formatCode="General">
                  <c:v>17</c:v>
                </c:pt>
                <c:pt idx="141" formatCode="General">
                  <c:v>18</c:v>
                </c:pt>
                <c:pt idx="142" formatCode="General">
                  <c:v>16</c:v>
                </c:pt>
                <c:pt idx="143" formatCode="General">
                  <c:v>21</c:v>
                </c:pt>
                <c:pt idx="144" formatCode="General">
                  <c:v>19</c:v>
                </c:pt>
                <c:pt idx="145" formatCode="General">
                  <c:v>17</c:v>
                </c:pt>
                <c:pt idx="146" formatCode="General">
                  <c:v>14</c:v>
                </c:pt>
                <c:pt idx="147" formatCode="General">
                  <c:v>19</c:v>
                </c:pt>
                <c:pt idx="148" formatCode="General">
                  <c:v>22</c:v>
                </c:pt>
                <c:pt idx="149" formatCode="General">
                  <c:v>21</c:v>
                </c:pt>
                <c:pt idx="150" formatCode="General">
                  <c:v>27</c:v>
                </c:pt>
                <c:pt idx="151" formatCode="General">
                  <c:v>26</c:v>
                </c:pt>
                <c:pt idx="152" formatCode="General">
                  <c:v>30</c:v>
                </c:pt>
                <c:pt idx="153" formatCode="General">
                  <c:v>29</c:v>
                </c:pt>
                <c:pt idx="154" formatCode="General">
                  <c:v>27</c:v>
                </c:pt>
                <c:pt idx="155" formatCode="General">
                  <c:v>28</c:v>
                </c:pt>
                <c:pt idx="156" formatCode="General">
                  <c:v>31</c:v>
                </c:pt>
                <c:pt idx="157" formatCode="General">
                  <c:v>29</c:v>
                </c:pt>
                <c:pt idx="158" formatCode="General">
                  <c:v>30</c:v>
                </c:pt>
                <c:pt idx="159" formatCode="General">
                  <c:v>35</c:v>
                </c:pt>
                <c:pt idx="160" formatCode="General">
                  <c:v>31</c:v>
                </c:pt>
                <c:pt idx="161" formatCode="General">
                  <c:v>38</c:v>
                </c:pt>
                <c:pt idx="162" formatCode="General">
                  <c:v>39</c:v>
                </c:pt>
                <c:pt idx="163" formatCode="General">
                  <c:v>36</c:v>
                </c:pt>
                <c:pt idx="164" formatCode="General">
                  <c:v>39</c:v>
                </c:pt>
                <c:pt idx="165" formatCode="General">
                  <c:v>42</c:v>
                </c:pt>
                <c:pt idx="166" formatCode="General">
                  <c:v>41</c:v>
                </c:pt>
                <c:pt idx="167" formatCode="General">
                  <c:v>39</c:v>
                </c:pt>
                <c:pt idx="168" formatCode="General">
                  <c:v>43</c:v>
                </c:pt>
                <c:pt idx="169" formatCode="General">
                  <c:v>42</c:v>
                </c:pt>
                <c:pt idx="170" formatCode="General">
                  <c:v>42</c:v>
                </c:pt>
                <c:pt idx="171" formatCode="General">
                  <c:v>41</c:v>
                </c:pt>
                <c:pt idx="172" formatCode="General">
                  <c:v>38</c:v>
                </c:pt>
                <c:pt idx="173" formatCode="General">
                  <c:v>38</c:v>
                </c:pt>
                <c:pt idx="174" formatCode="General">
                  <c:v>36</c:v>
                </c:pt>
                <c:pt idx="175" formatCode="General">
                  <c:v>34</c:v>
                </c:pt>
                <c:pt idx="176" formatCode="General">
                  <c:v>34</c:v>
                </c:pt>
                <c:pt idx="177" formatCode="General">
                  <c:v>33</c:v>
                </c:pt>
                <c:pt idx="178" formatCode="General">
                  <c:v>38</c:v>
                </c:pt>
                <c:pt idx="179" formatCode="General">
                  <c:v>33</c:v>
                </c:pt>
                <c:pt idx="180" formatCode="General">
                  <c:v>32</c:v>
                </c:pt>
                <c:pt idx="181" formatCode="General">
                  <c:v>28</c:v>
                </c:pt>
                <c:pt idx="182" formatCode="General">
                  <c:v>35</c:v>
                </c:pt>
                <c:pt idx="183" formatCode="General">
                  <c:v>35</c:v>
                </c:pt>
                <c:pt idx="184" formatCode="General">
                  <c:v>33</c:v>
                </c:pt>
                <c:pt idx="185" formatCode="General">
                  <c:v>31</c:v>
                </c:pt>
                <c:pt idx="186" formatCode="General">
                  <c:v>30</c:v>
                </c:pt>
                <c:pt idx="187" formatCode="General">
                  <c:v>31</c:v>
                </c:pt>
                <c:pt idx="188" formatCode="General">
                  <c:v>30</c:v>
                </c:pt>
                <c:pt idx="189" formatCode="General">
                  <c:v>36</c:v>
                </c:pt>
                <c:pt idx="190" formatCode="General">
                  <c:v>0</c:v>
                </c:pt>
                <c:pt idx="191" formatCode="General">
                  <c:v>0</c:v>
                </c:pt>
                <c:pt idx="192" formatCode="General">
                  <c:v>0</c:v>
                </c:pt>
                <c:pt idx="193" formatCode="General">
                  <c:v>0</c:v>
                </c:pt>
                <c:pt idx="194" formatCode="General">
                  <c:v>0</c:v>
                </c:pt>
                <c:pt idx="195" formatCode="General">
                  <c:v>0</c:v>
                </c:pt>
                <c:pt idx="196" formatCode="General">
                  <c:v>0</c:v>
                </c:pt>
                <c:pt idx="197" formatCode="General">
                  <c:v>0</c:v>
                </c:pt>
                <c:pt idx="198" formatCode="General">
                  <c:v>0</c:v>
                </c:pt>
                <c:pt idx="199" formatCode="General">
                  <c:v>0</c:v>
                </c:pt>
                <c:pt idx="200" formatCode="General">
                  <c:v>0</c:v>
                </c:pt>
                <c:pt idx="201" formatCode="General">
                  <c:v>0</c:v>
                </c:pt>
                <c:pt idx="202" formatCode="General">
                  <c:v>0</c:v>
                </c:pt>
                <c:pt idx="203" formatCode="General">
                  <c:v>0</c:v>
                </c:pt>
                <c:pt idx="204" formatCode="General">
                  <c:v>0</c:v>
                </c:pt>
                <c:pt idx="205" formatCode="General">
                  <c:v>0</c:v>
                </c:pt>
                <c:pt idx="206" formatCode="General">
                  <c:v>0</c:v>
                </c:pt>
              </c:numCache>
            </c:numRef>
          </c:val>
          <c:smooth val="0"/>
          <c:extLst>
            <c:ext xmlns:c16="http://schemas.microsoft.com/office/drawing/2014/chart" uri="{C3380CC4-5D6E-409C-BE32-E72D297353CC}">
              <c16:uniqueId val="{00000013-7CFA-4DF2-B219-E73DF8461DA8}"/>
            </c:ext>
          </c:extLst>
        </c:ser>
        <c:ser>
          <c:idx val="3"/>
          <c:order val="3"/>
          <c:tx>
            <c:strRef>
              <c:f>ICU!$C$2</c:f>
              <c:strCache>
                <c:ptCount val="1"/>
                <c:pt idx="0">
                  <c:v>Test2</c:v>
                </c:pt>
              </c:strCache>
            </c:strRef>
          </c:tx>
          <c:spPr>
            <a:ln w="28575" cap="rnd">
              <a:solidFill>
                <a:schemeClr val="accent2">
                  <a:lumMod val="75000"/>
                </a:schemeClr>
              </a:solidFill>
              <a:round/>
            </a:ln>
            <a:effectLst/>
          </c:spPr>
          <c:marker>
            <c:symbol val="none"/>
          </c:marker>
          <c:cat>
            <c:numRef>
              <c:f>ICU!$I$11:$I$217</c:f>
              <c:numCache>
                <c:formatCode>m/d/yyyy</c:formatCode>
                <c:ptCount val="207"/>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pt idx="21">
                  <c:v>43917</c:v>
                </c:pt>
                <c:pt idx="22">
                  <c:v>43918</c:v>
                </c:pt>
                <c:pt idx="23">
                  <c:v>43919</c:v>
                </c:pt>
                <c:pt idx="24">
                  <c:v>43920</c:v>
                </c:pt>
                <c:pt idx="25">
                  <c:v>43921</c:v>
                </c:pt>
                <c:pt idx="26">
                  <c:v>43922</c:v>
                </c:pt>
                <c:pt idx="27">
                  <c:v>43923</c:v>
                </c:pt>
                <c:pt idx="28">
                  <c:v>43924</c:v>
                </c:pt>
                <c:pt idx="29">
                  <c:v>43925</c:v>
                </c:pt>
                <c:pt idx="30">
                  <c:v>43926</c:v>
                </c:pt>
                <c:pt idx="31">
                  <c:v>43927</c:v>
                </c:pt>
                <c:pt idx="32">
                  <c:v>43928</c:v>
                </c:pt>
                <c:pt idx="33">
                  <c:v>43929</c:v>
                </c:pt>
                <c:pt idx="34">
                  <c:v>43930</c:v>
                </c:pt>
                <c:pt idx="35">
                  <c:v>43931</c:v>
                </c:pt>
                <c:pt idx="36">
                  <c:v>43932</c:v>
                </c:pt>
                <c:pt idx="37">
                  <c:v>43933</c:v>
                </c:pt>
                <c:pt idx="38">
                  <c:v>43934</c:v>
                </c:pt>
                <c:pt idx="39">
                  <c:v>43935</c:v>
                </c:pt>
                <c:pt idx="40">
                  <c:v>43936</c:v>
                </c:pt>
                <c:pt idx="41">
                  <c:v>43937</c:v>
                </c:pt>
                <c:pt idx="42">
                  <c:v>43938</c:v>
                </c:pt>
                <c:pt idx="43">
                  <c:v>43939</c:v>
                </c:pt>
                <c:pt idx="44">
                  <c:v>43940</c:v>
                </c:pt>
                <c:pt idx="45">
                  <c:v>43941</c:v>
                </c:pt>
                <c:pt idx="46">
                  <c:v>43942</c:v>
                </c:pt>
                <c:pt idx="47">
                  <c:v>43943</c:v>
                </c:pt>
                <c:pt idx="48">
                  <c:v>43944</c:v>
                </c:pt>
                <c:pt idx="49">
                  <c:v>43945</c:v>
                </c:pt>
                <c:pt idx="50">
                  <c:v>43946</c:v>
                </c:pt>
                <c:pt idx="51">
                  <c:v>43947</c:v>
                </c:pt>
                <c:pt idx="52">
                  <c:v>43948</c:v>
                </c:pt>
                <c:pt idx="53">
                  <c:v>43949</c:v>
                </c:pt>
                <c:pt idx="54">
                  <c:v>43950</c:v>
                </c:pt>
                <c:pt idx="55">
                  <c:v>43951</c:v>
                </c:pt>
                <c:pt idx="56">
                  <c:v>43952</c:v>
                </c:pt>
                <c:pt idx="57">
                  <c:v>43953</c:v>
                </c:pt>
                <c:pt idx="58">
                  <c:v>43954</c:v>
                </c:pt>
                <c:pt idx="59">
                  <c:v>43955</c:v>
                </c:pt>
                <c:pt idx="60">
                  <c:v>43956</c:v>
                </c:pt>
                <c:pt idx="61">
                  <c:v>43957</c:v>
                </c:pt>
                <c:pt idx="62">
                  <c:v>43958</c:v>
                </c:pt>
                <c:pt idx="63">
                  <c:v>43959</c:v>
                </c:pt>
                <c:pt idx="64">
                  <c:v>43960</c:v>
                </c:pt>
                <c:pt idx="65">
                  <c:v>43961</c:v>
                </c:pt>
                <c:pt idx="66">
                  <c:v>43962</c:v>
                </c:pt>
                <c:pt idx="67">
                  <c:v>43963</c:v>
                </c:pt>
                <c:pt idx="68">
                  <c:v>43964</c:v>
                </c:pt>
                <c:pt idx="69">
                  <c:v>43965</c:v>
                </c:pt>
                <c:pt idx="70">
                  <c:v>43966</c:v>
                </c:pt>
                <c:pt idx="71">
                  <c:v>43967</c:v>
                </c:pt>
                <c:pt idx="72">
                  <c:v>43968</c:v>
                </c:pt>
                <c:pt idx="73">
                  <c:v>43969</c:v>
                </c:pt>
                <c:pt idx="74">
                  <c:v>43970</c:v>
                </c:pt>
                <c:pt idx="75">
                  <c:v>43971</c:v>
                </c:pt>
                <c:pt idx="76">
                  <c:v>43972</c:v>
                </c:pt>
                <c:pt idx="77">
                  <c:v>43973</c:v>
                </c:pt>
                <c:pt idx="78">
                  <c:v>43974</c:v>
                </c:pt>
                <c:pt idx="79">
                  <c:v>43975</c:v>
                </c:pt>
                <c:pt idx="80">
                  <c:v>43976</c:v>
                </c:pt>
                <c:pt idx="81">
                  <c:v>43977</c:v>
                </c:pt>
                <c:pt idx="82">
                  <c:v>43978</c:v>
                </c:pt>
                <c:pt idx="83">
                  <c:v>43979</c:v>
                </c:pt>
                <c:pt idx="84">
                  <c:v>43980</c:v>
                </c:pt>
                <c:pt idx="85">
                  <c:v>43981</c:v>
                </c:pt>
                <c:pt idx="86">
                  <c:v>43982</c:v>
                </c:pt>
                <c:pt idx="87">
                  <c:v>43983</c:v>
                </c:pt>
                <c:pt idx="88">
                  <c:v>43984</c:v>
                </c:pt>
                <c:pt idx="89">
                  <c:v>43985</c:v>
                </c:pt>
                <c:pt idx="90">
                  <c:v>43986</c:v>
                </c:pt>
                <c:pt idx="91">
                  <c:v>43987</c:v>
                </c:pt>
                <c:pt idx="92">
                  <c:v>43988</c:v>
                </c:pt>
                <c:pt idx="93">
                  <c:v>43989</c:v>
                </c:pt>
                <c:pt idx="94">
                  <c:v>43990</c:v>
                </c:pt>
                <c:pt idx="95">
                  <c:v>43991</c:v>
                </c:pt>
                <c:pt idx="96">
                  <c:v>43992</c:v>
                </c:pt>
                <c:pt idx="97">
                  <c:v>43993</c:v>
                </c:pt>
                <c:pt idx="98">
                  <c:v>43994</c:v>
                </c:pt>
                <c:pt idx="99">
                  <c:v>43995</c:v>
                </c:pt>
                <c:pt idx="100">
                  <c:v>43996</c:v>
                </c:pt>
                <c:pt idx="101">
                  <c:v>43997</c:v>
                </c:pt>
                <c:pt idx="102">
                  <c:v>43998</c:v>
                </c:pt>
                <c:pt idx="103">
                  <c:v>43999</c:v>
                </c:pt>
                <c:pt idx="104">
                  <c:v>44000</c:v>
                </c:pt>
                <c:pt idx="105">
                  <c:v>44001</c:v>
                </c:pt>
                <c:pt idx="106">
                  <c:v>44002</c:v>
                </c:pt>
                <c:pt idx="107">
                  <c:v>44003</c:v>
                </c:pt>
                <c:pt idx="108">
                  <c:v>44004</c:v>
                </c:pt>
                <c:pt idx="109">
                  <c:v>44005</c:v>
                </c:pt>
                <c:pt idx="110">
                  <c:v>44006</c:v>
                </c:pt>
                <c:pt idx="111">
                  <c:v>44007</c:v>
                </c:pt>
                <c:pt idx="112">
                  <c:v>44008</c:v>
                </c:pt>
                <c:pt idx="113">
                  <c:v>44009</c:v>
                </c:pt>
                <c:pt idx="114">
                  <c:v>44010</c:v>
                </c:pt>
                <c:pt idx="115">
                  <c:v>44011</c:v>
                </c:pt>
                <c:pt idx="116">
                  <c:v>44012</c:v>
                </c:pt>
                <c:pt idx="117">
                  <c:v>44013</c:v>
                </c:pt>
                <c:pt idx="118">
                  <c:v>44014</c:v>
                </c:pt>
                <c:pt idx="119">
                  <c:v>44015</c:v>
                </c:pt>
                <c:pt idx="120">
                  <c:v>44016</c:v>
                </c:pt>
                <c:pt idx="121">
                  <c:v>44017</c:v>
                </c:pt>
                <c:pt idx="122">
                  <c:v>44018</c:v>
                </c:pt>
                <c:pt idx="123">
                  <c:v>44019</c:v>
                </c:pt>
                <c:pt idx="124">
                  <c:v>44020</c:v>
                </c:pt>
                <c:pt idx="125">
                  <c:v>44021</c:v>
                </c:pt>
                <c:pt idx="126">
                  <c:v>44022</c:v>
                </c:pt>
                <c:pt idx="127">
                  <c:v>44023</c:v>
                </c:pt>
                <c:pt idx="128">
                  <c:v>44024</c:v>
                </c:pt>
                <c:pt idx="129">
                  <c:v>44025</c:v>
                </c:pt>
                <c:pt idx="130">
                  <c:v>44026</c:v>
                </c:pt>
                <c:pt idx="131">
                  <c:v>44027</c:v>
                </c:pt>
                <c:pt idx="132">
                  <c:v>44028</c:v>
                </c:pt>
                <c:pt idx="133">
                  <c:v>44029</c:v>
                </c:pt>
                <c:pt idx="134">
                  <c:v>44030</c:v>
                </c:pt>
                <c:pt idx="135">
                  <c:v>44031</c:v>
                </c:pt>
                <c:pt idx="136">
                  <c:v>44032</c:v>
                </c:pt>
                <c:pt idx="137">
                  <c:v>44033</c:v>
                </c:pt>
                <c:pt idx="138">
                  <c:v>44034</c:v>
                </c:pt>
                <c:pt idx="139">
                  <c:v>44035</c:v>
                </c:pt>
                <c:pt idx="140">
                  <c:v>44036</c:v>
                </c:pt>
                <c:pt idx="141">
                  <c:v>44037</c:v>
                </c:pt>
                <c:pt idx="142">
                  <c:v>44038</c:v>
                </c:pt>
                <c:pt idx="143">
                  <c:v>44039</c:v>
                </c:pt>
                <c:pt idx="144">
                  <c:v>44040</c:v>
                </c:pt>
                <c:pt idx="145">
                  <c:v>44041</c:v>
                </c:pt>
                <c:pt idx="146">
                  <c:v>44042</c:v>
                </c:pt>
                <c:pt idx="147">
                  <c:v>44043</c:v>
                </c:pt>
                <c:pt idx="148">
                  <c:v>44044</c:v>
                </c:pt>
                <c:pt idx="149">
                  <c:v>44045</c:v>
                </c:pt>
                <c:pt idx="150">
                  <c:v>44046</c:v>
                </c:pt>
                <c:pt idx="151">
                  <c:v>44047</c:v>
                </c:pt>
                <c:pt idx="152">
                  <c:v>44048</c:v>
                </c:pt>
                <c:pt idx="153">
                  <c:v>44049</c:v>
                </c:pt>
                <c:pt idx="154">
                  <c:v>44050</c:v>
                </c:pt>
                <c:pt idx="155">
                  <c:v>44051</c:v>
                </c:pt>
                <c:pt idx="156">
                  <c:v>44052</c:v>
                </c:pt>
                <c:pt idx="157">
                  <c:v>44053</c:v>
                </c:pt>
                <c:pt idx="158">
                  <c:v>44054</c:v>
                </c:pt>
                <c:pt idx="159">
                  <c:v>44055</c:v>
                </c:pt>
                <c:pt idx="160">
                  <c:v>44056</c:v>
                </c:pt>
                <c:pt idx="161">
                  <c:v>44057</c:v>
                </c:pt>
                <c:pt idx="162">
                  <c:v>44058</c:v>
                </c:pt>
                <c:pt idx="163">
                  <c:v>44059</c:v>
                </c:pt>
                <c:pt idx="164">
                  <c:v>44060</c:v>
                </c:pt>
                <c:pt idx="165">
                  <c:v>44061</c:v>
                </c:pt>
                <c:pt idx="166">
                  <c:v>44062</c:v>
                </c:pt>
                <c:pt idx="167">
                  <c:v>44063</c:v>
                </c:pt>
                <c:pt idx="168">
                  <c:v>44064</c:v>
                </c:pt>
                <c:pt idx="169">
                  <c:v>44065</c:v>
                </c:pt>
                <c:pt idx="170">
                  <c:v>44066</c:v>
                </c:pt>
                <c:pt idx="171">
                  <c:v>44067</c:v>
                </c:pt>
                <c:pt idx="172">
                  <c:v>44068</c:v>
                </c:pt>
                <c:pt idx="173">
                  <c:v>44069</c:v>
                </c:pt>
                <c:pt idx="174">
                  <c:v>44070</c:v>
                </c:pt>
                <c:pt idx="175">
                  <c:v>44071</c:v>
                </c:pt>
                <c:pt idx="176">
                  <c:v>44072</c:v>
                </c:pt>
                <c:pt idx="177">
                  <c:v>44073</c:v>
                </c:pt>
                <c:pt idx="178">
                  <c:v>44074</c:v>
                </c:pt>
                <c:pt idx="179">
                  <c:v>44075</c:v>
                </c:pt>
                <c:pt idx="180">
                  <c:v>44076</c:v>
                </c:pt>
                <c:pt idx="181">
                  <c:v>44077</c:v>
                </c:pt>
                <c:pt idx="182">
                  <c:v>44078</c:v>
                </c:pt>
                <c:pt idx="183">
                  <c:v>44079</c:v>
                </c:pt>
                <c:pt idx="184">
                  <c:v>44080</c:v>
                </c:pt>
                <c:pt idx="185">
                  <c:v>44081</c:v>
                </c:pt>
                <c:pt idx="186">
                  <c:v>44082</c:v>
                </c:pt>
                <c:pt idx="187">
                  <c:v>44083</c:v>
                </c:pt>
                <c:pt idx="188">
                  <c:v>44084</c:v>
                </c:pt>
                <c:pt idx="189">
                  <c:v>44085</c:v>
                </c:pt>
                <c:pt idx="190">
                  <c:v>44086</c:v>
                </c:pt>
                <c:pt idx="191">
                  <c:v>44087</c:v>
                </c:pt>
                <c:pt idx="192">
                  <c:v>44088</c:v>
                </c:pt>
                <c:pt idx="193">
                  <c:v>44089</c:v>
                </c:pt>
                <c:pt idx="194">
                  <c:v>44090</c:v>
                </c:pt>
                <c:pt idx="195">
                  <c:v>44091</c:v>
                </c:pt>
                <c:pt idx="196">
                  <c:v>44092</c:v>
                </c:pt>
                <c:pt idx="197">
                  <c:v>44093</c:v>
                </c:pt>
                <c:pt idx="198">
                  <c:v>44094</c:v>
                </c:pt>
                <c:pt idx="199">
                  <c:v>44095</c:v>
                </c:pt>
                <c:pt idx="200">
                  <c:v>44096</c:v>
                </c:pt>
                <c:pt idx="201">
                  <c:v>44097</c:v>
                </c:pt>
                <c:pt idx="202">
                  <c:v>44098</c:v>
                </c:pt>
                <c:pt idx="203">
                  <c:v>44099</c:v>
                </c:pt>
                <c:pt idx="204">
                  <c:v>44100</c:v>
                </c:pt>
                <c:pt idx="205">
                  <c:v>44101</c:v>
                </c:pt>
                <c:pt idx="206">
                  <c:v>44102</c:v>
                </c:pt>
              </c:numCache>
            </c:numRef>
          </c:cat>
          <c:val>
            <c:numRef>
              <c:f>ICU!$C$11:$C$188</c:f>
              <c:numCache>
                <c:formatCode>General</c:formatCode>
                <c:ptCount val="178"/>
                <c:pt idx="0">
                  <c:v>1150</c:v>
                </c:pt>
                <c:pt idx="1">
                  <c:v>1150</c:v>
                </c:pt>
                <c:pt idx="2">
                  <c:v>1150</c:v>
                </c:pt>
                <c:pt idx="3">
                  <c:v>1150</c:v>
                </c:pt>
                <c:pt idx="4">
                  <c:v>1150</c:v>
                </c:pt>
                <c:pt idx="5">
                  <c:v>1150</c:v>
                </c:pt>
                <c:pt idx="6">
                  <c:v>1150</c:v>
                </c:pt>
                <c:pt idx="7">
                  <c:v>1150</c:v>
                </c:pt>
                <c:pt idx="8">
                  <c:v>1150</c:v>
                </c:pt>
                <c:pt idx="9">
                  <c:v>1150</c:v>
                </c:pt>
                <c:pt idx="10">
                  <c:v>1150</c:v>
                </c:pt>
                <c:pt idx="11">
                  <c:v>1150</c:v>
                </c:pt>
                <c:pt idx="12">
                  <c:v>1150</c:v>
                </c:pt>
                <c:pt idx="13">
                  <c:v>1150</c:v>
                </c:pt>
                <c:pt idx="14">
                  <c:v>1150</c:v>
                </c:pt>
                <c:pt idx="15">
                  <c:v>1150</c:v>
                </c:pt>
                <c:pt idx="16">
                  <c:v>1150</c:v>
                </c:pt>
                <c:pt idx="17">
                  <c:v>1150</c:v>
                </c:pt>
                <c:pt idx="18">
                  <c:v>1150</c:v>
                </c:pt>
                <c:pt idx="19">
                  <c:v>1150</c:v>
                </c:pt>
                <c:pt idx="20">
                  <c:v>1150</c:v>
                </c:pt>
                <c:pt idx="21">
                  <c:v>1150</c:v>
                </c:pt>
                <c:pt idx="22">
                  <c:v>1150</c:v>
                </c:pt>
                <c:pt idx="23">
                  <c:v>1150</c:v>
                </c:pt>
                <c:pt idx="24">
                  <c:v>1150</c:v>
                </c:pt>
                <c:pt idx="25">
                  <c:v>1150</c:v>
                </c:pt>
                <c:pt idx="26">
                  <c:v>1150</c:v>
                </c:pt>
                <c:pt idx="27">
                  <c:v>1150</c:v>
                </c:pt>
                <c:pt idx="28">
                  <c:v>1150</c:v>
                </c:pt>
                <c:pt idx="29">
                  <c:v>1150</c:v>
                </c:pt>
                <c:pt idx="30">
                  <c:v>1150</c:v>
                </c:pt>
                <c:pt idx="31">
                  <c:v>1150</c:v>
                </c:pt>
                <c:pt idx="32">
                  <c:v>1150</c:v>
                </c:pt>
                <c:pt idx="33">
                  <c:v>1150</c:v>
                </c:pt>
                <c:pt idx="34">
                  <c:v>1150</c:v>
                </c:pt>
                <c:pt idx="35">
                  <c:v>1150</c:v>
                </c:pt>
                <c:pt idx="36">
                  <c:v>1150</c:v>
                </c:pt>
                <c:pt idx="37">
                  <c:v>1150</c:v>
                </c:pt>
                <c:pt idx="38">
                  <c:v>1150</c:v>
                </c:pt>
                <c:pt idx="39">
                  <c:v>1150</c:v>
                </c:pt>
                <c:pt idx="40">
                  <c:v>1150</c:v>
                </c:pt>
                <c:pt idx="41">
                  <c:v>1150</c:v>
                </c:pt>
                <c:pt idx="42">
                  <c:v>1150</c:v>
                </c:pt>
                <c:pt idx="43">
                  <c:v>1150</c:v>
                </c:pt>
                <c:pt idx="44">
                  <c:v>1150</c:v>
                </c:pt>
                <c:pt idx="45">
                  <c:v>1150</c:v>
                </c:pt>
                <c:pt idx="46">
                  <c:v>1150</c:v>
                </c:pt>
                <c:pt idx="47">
                  <c:v>1150</c:v>
                </c:pt>
                <c:pt idx="48">
                  <c:v>1150</c:v>
                </c:pt>
                <c:pt idx="49">
                  <c:v>1150</c:v>
                </c:pt>
                <c:pt idx="50">
                  <c:v>1150</c:v>
                </c:pt>
                <c:pt idx="51">
                  <c:v>1150</c:v>
                </c:pt>
                <c:pt idx="52">
                  <c:v>1150</c:v>
                </c:pt>
                <c:pt idx="53">
                  <c:v>1150</c:v>
                </c:pt>
                <c:pt idx="54">
                  <c:v>1150</c:v>
                </c:pt>
                <c:pt idx="55">
                  <c:v>1150</c:v>
                </c:pt>
                <c:pt idx="56">
                  <c:v>1150</c:v>
                </c:pt>
                <c:pt idx="57">
                  <c:v>1150</c:v>
                </c:pt>
                <c:pt idx="58">
                  <c:v>1150</c:v>
                </c:pt>
                <c:pt idx="59">
                  <c:v>1150</c:v>
                </c:pt>
                <c:pt idx="60">
                  <c:v>1150</c:v>
                </c:pt>
                <c:pt idx="61">
                  <c:v>1150</c:v>
                </c:pt>
                <c:pt idx="62">
                  <c:v>1150</c:v>
                </c:pt>
                <c:pt idx="63">
                  <c:v>1150</c:v>
                </c:pt>
                <c:pt idx="64">
                  <c:v>1150</c:v>
                </c:pt>
                <c:pt idx="65">
                  <c:v>1150</c:v>
                </c:pt>
                <c:pt idx="66">
                  <c:v>1150</c:v>
                </c:pt>
                <c:pt idx="67">
                  <c:v>1150</c:v>
                </c:pt>
                <c:pt idx="68">
                  <c:v>1150</c:v>
                </c:pt>
                <c:pt idx="69">
                  <c:v>1150</c:v>
                </c:pt>
                <c:pt idx="70">
                  <c:v>1150</c:v>
                </c:pt>
                <c:pt idx="71">
                  <c:v>1150</c:v>
                </c:pt>
                <c:pt idx="72">
                  <c:v>1150</c:v>
                </c:pt>
                <c:pt idx="73">
                  <c:v>1150</c:v>
                </c:pt>
                <c:pt idx="74">
                  <c:v>1150</c:v>
                </c:pt>
                <c:pt idx="75">
                  <c:v>1150</c:v>
                </c:pt>
                <c:pt idx="76">
                  <c:v>1150</c:v>
                </c:pt>
                <c:pt idx="77">
                  <c:v>1150</c:v>
                </c:pt>
                <c:pt idx="78">
                  <c:v>1150</c:v>
                </c:pt>
                <c:pt idx="79">
                  <c:v>1150</c:v>
                </c:pt>
                <c:pt idx="80">
                  <c:v>1150</c:v>
                </c:pt>
                <c:pt idx="81">
                  <c:v>1150</c:v>
                </c:pt>
                <c:pt idx="82">
                  <c:v>1150</c:v>
                </c:pt>
                <c:pt idx="83">
                  <c:v>1150</c:v>
                </c:pt>
                <c:pt idx="84">
                  <c:v>1150</c:v>
                </c:pt>
                <c:pt idx="85">
                  <c:v>1150</c:v>
                </c:pt>
                <c:pt idx="86">
                  <c:v>1150</c:v>
                </c:pt>
                <c:pt idx="87">
                  <c:v>1150</c:v>
                </c:pt>
                <c:pt idx="88">
                  <c:v>1150</c:v>
                </c:pt>
                <c:pt idx="89">
                  <c:v>1150</c:v>
                </c:pt>
                <c:pt idx="90">
                  <c:v>1150</c:v>
                </c:pt>
                <c:pt idx="91">
                  <c:v>1150</c:v>
                </c:pt>
                <c:pt idx="92">
                  <c:v>1150</c:v>
                </c:pt>
                <c:pt idx="93">
                  <c:v>1150</c:v>
                </c:pt>
                <c:pt idx="94">
                  <c:v>1150</c:v>
                </c:pt>
                <c:pt idx="95">
                  <c:v>1150</c:v>
                </c:pt>
                <c:pt idx="96">
                  <c:v>1150</c:v>
                </c:pt>
                <c:pt idx="97">
                  <c:v>1150</c:v>
                </c:pt>
                <c:pt idx="98">
                  <c:v>1150</c:v>
                </c:pt>
                <c:pt idx="99">
                  <c:v>1150</c:v>
                </c:pt>
                <c:pt idx="100">
                  <c:v>1150</c:v>
                </c:pt>
                <c:pt idx="101">
                  <c:v>1150</c:v>
                </c:pt>
                <c:pt idx="102">
                  <c:v>1150</c:v>
                </c:pt>
                <c:pt idx="103">
                  <c:v>1150</c:v>
                </c:pt>
                <c:pt idx="104">
                  <c:v>1150</c:v>
                </c:pt>
                <c:pt idx="105">
                  <c:v>1150</c:v>
                </c:pt>
                <c:pt idx="106">
                  <c:v>1150</c:v>
                </c:pt>
                <c:pt idx="107">
                  <c:v>1150</c:v>
                </c:pt>
                <c:pt idx="108">
                  <c:v>1150</c:v>
                </c:pt>
                <c:pt idx="109">
                  <c:v>1150</c:v>
                </c:pt>
                <c:pt idx="110">
                  <c:v>1150</c:v>
                </c:pt>
                <c:pt idx="111">
                  <c:v>1150</c:v>
                </c:pt>
                <c:pt idx="112">
                  <c:v>1150</c:v>
                </c:pt>
                <c:pt idx="113">
                  <c:v>1150</c:v>
                </c:pt>
                <c:pt idx="114">
                  <c:v>1150</c:v>
                </c:pt>
                <c:pt idx="115">
                  <c:v>1150</c:v>
                </c:pt>
                <c:pt idx="116">
                  <c:v>1150</c:v>
                </c:pt>
                <c:pt idx="117">
                  <c:v>1150</c:v>
                </c:pt>
                <c:pt idx="118">
                  <c:v>1150</c:v>
                </c:pt>
                <c:pt idx="119">
                  <c:v>1150</c:v>
                </c:pt>
                <c:pt idx="120">
                  <c:v>1150</c:v>
                </c:pt>
                <c:pt idx="121">
                  <c:v>1150</c:v>
                </c:pt>
                <c:pt idx="122">
                  <c:v>1150</c:v>
                </c:pt>
                <c:pt idx="123">
                  <c:v>1150</c:v>
                </c:pt>
                <c:pt idx="124">
                  <c:v>1150</c:v>
                </c:pt>
                <c:pt idx="125">
                  <c:v>1150</c:v>
                </c:pt>
                <c:pt idx="126">
                  <c:v>1150</c:v>
                </c:pt>
                <c:pt idx="127">
                  <c:v>1150</c:v>
                </c:pt>
                <c:pt idx="128">
                  <c:v>1150</c:v>
                </c:pt>
                <c:pt idx="129">
                  <c:v>1150</c:v>
                </c:pt>
                <c:pt idx="130">
                  <c:v>1150</c:v>
                </c:pt>
                <c:pt idx="131">
                  <c:v>1150</c:v>
                </c:pt>
                <c:pt idx="132">
                  <c:v>1150</c:v>
                </c:pt>
                <c:pt idx="133">
                  <c:v>1150</c:v>
                </c:pt>
                <c:pt idx="134">
                  <c:v>1150</c:v>
                </c:pt>
                <c:pt idx="135">
                  <c:v>1150</c:v>
                </c:pt>
                <c:pt idx="136">
                  <c:v>1150</c:v>
                </c:pt>
                <c:pt idx="137">
                  <c:v>1150</c:v>
                </c:pt>
                <c:pt idx="138">
                  <c:v>1150</c:v>
                </c:pt>
                <c:pt idx="139">
                  <c:v>1150</c:v>
                </c:pt>
                <c:pt idx="140">
                  <c:v>1150</c:v>
                </c:pt>
                <c:pt idx="141">
                  <c:v>1150</c:v>
                </c:pt>
                <c:pt idx="142">
                  <c:v>1150</c:v>
                </c:pt>
                <c:pt idx="143">
                  <c:v>1150</c:v>
                </c:pt>
                <c:pt idx="144">
                  <c:v>1150</c:v>
                </c:pt>
                <c:pt idx="145">
                  <c:v>1150</c:v>
                </c:pt>
                <c:pt idx="146">
                  <c:v>1150</c:v>
                </c:pt>
                <c:pt idx="147">
                  <c:v>1150</c:v>
                </c:pt>
                <c:pt idx="148">
                  <c:v>1150</c:v>
                </c:pt>
                <c:pt idx="149">
                  <c:v>1150</c:v>
                </c:pt>
                <c:pt idx="150">
                  <c:v>1150</c:v>
                </c:pt>
                <c:pt idx="151">
                  <c:v>1150</c:v>
                </c:pt>
                <c:pt idx="152">
                  <c:v>1150</c:v>
                </c:pt>
                <c:pt idx="153">
                  <c:v>1150</c:v>
                </c:pt>
                <c:pt idx="154">
                  <c:v>1150</c:v>
                </c:pt>
                <c:pt idx="155">
                  <c:v>1150</c:v>
                </c:pt>
                <c:pt idx="156">
                  <c:v>1150</c:v>
                </c:pt>
                <c:pt idx="157">
                  <c:v>1150</c:v>
                </c:pt>
                <c:pt idx="158">
                  <c:v>1150</c:v>
                </c:pt>
                <c:pt idx="159">
                  <c:v>1150</c:v>
                </c:pt>
                <c:pt idx="160">
                  <c:v>1150</c:v>
                </c:pt>
                <c:pt idx="161">
                  <c:v>1150</c:v>
                </c:pt>
                <c:pt idx="162">
                  <c:v>1150</c:v>
                </c:pt>
                <c:pt idx="163">
                  <c:v>1150</c:v>
                </c:pt>
                <c:pt idx="164">
                  <c:v>1150</c:v>
                </c:pt>
                <c:pt idx="165">
                  <c:v>1150</c:v>
                </c:pt>
                <c:pt idx="166">
                  <c:v>1150</c:v>
                </c:pt>
                <c:pt idx="167">
                  <c:v>1150</c:v>
                </c:pt>
                <c:pt idx="168">
                  <c:v>1150</c:v>
                </c:pt>
                <c:pt idx="169">
                  <c:v>1150</c:v>
                </c:pt>
                <c:pt idx="170">
                  <c:v>1150</c:v>
                </c:pt>
                <c:pt idx="171">
                  <c:v>1150</c:v>
                </c:pt>
                <c:pt idx="172">
                  <c:v>1150</c:v>
                </c:pt>
                <c:pt idx="173">
                  <c:v>1150</c:v>
                </c:pt>
                <c:pt idx="174">
                  <c:v>1150</c:v>
                </c:pt>
                <c:pt idx="175">
                  <c:v>1150</c:v>
                </c:pt>
                <c:pt idx="176">
                  <c:v>1150</c:v>
                </c:pt>
                <c:pt idx="177">
                  <c:v>1150</c:v>
                </c:pt>
              </c:numCache>
              <c:extLst/>
            </c:numRef>
          </c:val>
          <c:smooth val="0"/>
          <c:extLst>
            <c:ext xmlns:c16="http://schemas.microsoft.com/office/drawing/2014/chart" uri="{C3380CC4-5D6E-409C-BE32-E72D297353CC}">
              <c16:uniqueId val="{00000010-4A1B-4FD2-85BF-BFF4B839581D}"/>
            </c:ext>
          </c:extLst>
        </c:ser>
        <c:dLbls>
          <c:showLegendKey val="0"/>
          <c:showVal val="0"/>
          <c:showCatName val="0"/>
          <c:showSerName val="0"/>
          <c:showPercent val="0"/>
          <c:showBubbleSize val="0"/>
        </c:dLbls>
        <c:marker val="1"/>
        <c:smooth val="0"/>
        <c:axId val="596545392"/>
        <c:axId val="596544408"/>
        <c:extLst>
          <c:ext xmlns:c15="http://schemas.microsoft.com/office/drawing/2012/chart" uri="{02D57815-91ED-43cb-92C2-25804820EDAC}">
            <c15:filteredLineSeries>
              <c15:ser>
                <c:idx val="6"/>
                <c:order val="5"/>
                <c:tx>
                  <c:strRef>
                    <c:extLst>
                      <c:ext uri="{02D57815-91ED-43cb-92C2-25804820EDAC}">
                        <c15:formulaRef>
                          <c15:sqref>ICU!$A$2</c15:sqref>
                        </c15:formulaRef>
                      </c:ext>
                    </c:extLst>
                    <c:strCache>
                      <c:ptCount val="1"/>
                      <c:pt idx="0">
                        <c:v>test</c:v>
                      </c:pt>
                    </c:strCache>
                  </c:strRef>
                </c:tx>
                <c:spPr>
                  <a:ln w="28575" cap="rnd">
                    <a:solidFill>
                      <a:schemeClr val="accent1">
                        <a:tint val="48000"/>
                      </a:schemeClr>
                    </a:solidFill>
                    <a:round/>
                  </a:ln>
                  <a:effectLst/>
                </c:spPr>
                <c:marker>
                  <c:symbol val="none"/>
                </c:marker>
                <c:cat>
                  <c:numRef>
                    <c:extLst>
                      <c:ext uri="{02D57815-91ED-43cb-92C2-25804820EDAC}">
                        <c15:formulaRef>
                          <c15:sqref>ICU!$I$11:$I$217</c15:sqref>
                        </c15:formulaRef>
                      </c:ext>
                    </c:extLst>
                    <c:numCache>
                      <c:formatCode>m/d/yyyy</c:formatCode>
                      <c:ptCount val="207"/>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pt idx="21">
                        <c:v>43917</c:v>
                      </c:pt>
                      <c:pt idx="22">
                        <c:v>43918</c:v>
                      </c:pt>
                      <c:pt idx="23">
                        <c:v>43919</c:v>
                      </c:pt>
                      <c:pt idx="24">
                        <c:v>43920</c:v>
                      </c:pt>
                      <c:pt idx="25">
                        <c:v>43921</c:v>
                      </c:pt>
                      <c:pt idx="26">
                        <c:v>43922</c:v>
                      </c:pt>
                      <c:pt idx="27">
                        <c:v>43923</c:v>
                      </c:pt>
                      <c:pt idx="28">
                        <c:v>43924</c:v>
                      </c:pt>
                      <c:pt idx="29">
                        <c:v>43925</c:v>
                      </c:pt>
                      <c:pt idx="30">
                        <c:v>43926</c:v>
                      </c:pt>
                      <c:pt idx="31">
                        <c:v>43927</c:v>
                      </c:pt>
                      <c:pt idx="32">
                        <c:v>43928</c:v>
                      </c:pt>
                      <c:pt idx="33">
                        <c:v>43929</c:v>
                      </c:pt>
                      <c:pt idx="34">
                        <c:v>43930</c:v>
                      </c:pt>
                      <c:pt idx="35">
                        <c:v>43931</c:v>
                      </c:pt>
                      <c:pt idx="36">
                        <c:v>43932</c:v>
                      </c:pt>
                      <c:pt idx="37">
                        <c:v>43933</c:v>
                      </c:pt>
                      <c:pt idx="38">
                        <c:v>43934</c:v>
                      </c:pt>
                      <c:pt idx="39">
                        <c:v>43935</c:v>
                      </c:pt>
                      <c:pt idx="40">
                        <c:v>43936</c:v>
                      </c:pt>
                      <c:pt idx="41">
                        <c:v>43937</c:v>
                      </c:pt>
                      <c:pt idx="42">
                        <c:v>43938</c:v>
                      </c:pt>
                      <c:pt idx="43">
                        <c:v>43939</c:v>
                      </c:pt>
                      <c:pt idx="44">
                        <c:v>43940</c:v>
                      </c:pt>
                      <c:pt idx="45">
                        <c:v>43941</c:v>
                      </c:pt>
                      <c:pt idx="46">
                        <c:v>43942</c:v>
                      </c:pt>
                      <c:pt idx="47">
                        <c:v>43943</c:v>
                      </c:pt>
                      <c:pt idx="48">
                        <c:v>43944</c:v>
                      </c:pt>
                      <c:pt idx="49">
                        <c:v>43945</c:v>
                      </c:pt>
                      <c:pt idx="50">
                        <c:v>43946</c:v>
                      </c:pt>
                      <c:pt idx="51">
                        <c:v>43947</c:v>
                      </c:pt>
                      <c:pt idx="52">
                        <c:v>43948</c:v>
                      </c:pt>
                      <c:pt idx="53">
                        <c:v>43949</c:v>
                      </c:pt>
                      <c:pt idx="54">
                        <c:v>43950</c:v>
                      </c:pt>
                      <c:pt idx="55">
                        <c:v>43951</c:v>
                      </c:pt>
                      <c:pt idx="56">
                        <c:v>43952</c:v>
                      </c:pt>
                      <c:pt idx="57">
                        <c:v>43953</c:v>
                      </c:pt>
                      <c:pt idx="58">
                        <c:v>43954</c:v>
                      </c:pt>
                      <c:pt idx="59">
                        <c:v>43955</c:v>
                      </c:pt>
                      <c:pt idx="60">
                        <c:v>43956</c:v>
                      </c:pt>
                      <c:pt idx="61">
                        <c:v>43957</c:v>
                      </c:pt>
                      <c:pt idx="62">
                        <c:v>43958</c:v>
                      </c:pt>
                      <c:pt idx="63">
                        <c:v>43959</c:v>
                      </c:pt>
                      <c:pt idx="64">
                        <c:v>43960</c:v>
                      </c:pt>
                      <c:pt idx="65">
                        <c:v>43961</c:v>
                      </c:pt>
                      <c:pt idx="66">
                        <c:v>43962</c:v>
                      </c:pt>
                      <c:pt idx="67">
                        <c:v>43963</c:v>
                      </c:pt>
                      <c:pt idx="68">
                        <c:v>43964</c:v>
                      </c:pt>
                      <c:pt idx="69">
                        <c:v>43965</c:v>
                      </c:pt>
                      <c:pt idx="70">
                        <c:v>43966</c:v>
                      </c:pt>
                      <c:pt idx="71">
                        <c:v>43967</c:v>
                      </c:pt>
                      <c:pt idx="72">
                        <c:v>43968</c:v>
                      </c:pt>
                      <c:pt idx="73">
                        <c:v>43969</c:v>
                      </c:pt>
                      <c:pt idx="74">
                        <c:v>43970</c:v>
                      </c:pt>
                      <c:pt idx="75">
                        <c:v>43971</c:v>
                      </c:pt>
                      <c:pt idx="76">
                        <c:v>43972</c:v>
                      </c:pt>
                      <c:pt idx="77">
                        <c:v>43973</c:v>
                      </c:pt>
                      <c:pt idx="78">
                        <c:v>43974</c:v>
                      </c:pt>
                      <c:pt idx="79">
                        <c:v>43975</c:v>
                      </c:pt>
                      <c:pt idx="80">
                        <c:v>43976</c:v>
                      </c:pt>
                      <c:pt idx="81">
                        <c:v>43977</c:v>
                      </c:pt>
                      <c:pt idx="82">
                        <c:v>43978</c:v>
                      </c:pt>
                      <c:pt idx="83">
                        <c:v>43979</c:v>
                      </c:pt>
                      <c:pt idx="84">
                        <c:v>43980</c:v>
                      </c:pt>
                      <c:pt idx="85">
                        <c:v>43981</c:v>
                      </c:pt>
                      <c:pt idx="86">
                        <c:v>43982</c:v>
                      </c:pt>
                      <c:pt idx="87">
                        <c:v>43983</c:v>
                      </c:pt>
                      <c:pt idx="88">
                        <c:v>43984</c:v>
                      </c:pt>
                      <c:pt idx="89">
                        <c:v>43985</c:v>
                      </c:pt>
                      <c:pt idx="90">
                        <c:v>43986</c:v>
                      </c:pt>
                      <c:pt idx="91">
                        <c:v>43987</c:v>
                      </c:pt>
                      <c:pt idx="92">
                        <c:v>43988</c:v>
                      </c:pt>
                      <c:pt idx="93">
                        <c:v>43989</c:v>
                      </c:pt>
                      <c:pt idx="94">
                        <c:v>43990</c:v>
                      </c:pt>
                      <c:pt idx="95">
                        <c:v>43991</c:v>
                      </c:pt>
                      <c:pt idx="96">
                        <c:v>43992</c:v>
                      </c:pt>
                      <c:pt idx="97">
                        <c:v>43993</c:v>
                      </c:pt>
                      <c:pt idx="98">
                        <c:v>43994</c:v>
                      </c:pt>
                      <c:pt idx="99">
                        <c:v>43995</c:v>
                      </c:pt>
                      <c:pt idx="100">
                        <c:v>43996</c:v>
                      </c:pt>
                      <c:pt idx="101">
                        <c:v>43997</c:v>
                      </c:pt>
                      <c:pt idx="102">
                        <c:v>43998</c:v>
                      </c:pt>
                      <c:pt idx="103">
                        <c:v>43999</c:v>
                      </c:pt>
                      <c:pt idx="104">
                        <c:v>44000</c:v>
                      </c:pt>
                      <c:pt idx="105">
                        <c:v>44001</c:v>
                      </c:pt>
                      <c:pt idx="106">
                        <c:v>44002</c:v>
                      </c:pt>
                      <c:pt idx="107">
                        <c:v>44003</c:v>
                      </c:pt>
                      <c:pt idx="108">
                        <c:v>44004</c:v>
                      </c:pt>
                      <c:pt idx="109">
                        <c:v>44005</c:v>
                      </c:pt>
                      <c:pt idx="110">
                        <c:v>44006</c:v>
                      </c:pt>
                      <c:pt idx="111">
                        <c:v>44007</c:v>
                      </c:pt>
                      <c:pt idx="112">
                        <c:v>44008</c:v>
                      </c:pt>
                      <c:pt idx="113">
                        <c:v>44009</c:v>
                      </c:pt>
                      <c:pt idx="114">
                        <c:v>44010</c:v>
                      </c:pt>
                      <c:pt idx="115">
                        <c:v>44011</c:v>
                      </c:pt>
                      <c:pt idx="116">
                        <c:v>44012</c:v>
                      </c:pt>
                      <c:pt idx="117">
                        <c:v>44013</c:v>
                      </c:pt>
                      <c:pt idx="118">
                        <c:v>44014</c:v>
                      </c:pt>
                      <c:pt idx="119">
                        <c:v>44015</c:v>
                      </c:pt>
                      <c:pt idx="120">
                        <c:v>44016</c:v>
                      </c:pt>
                      <c:pt idx="121">
                        <c:v>44017</c:v>
                      </c:pt>
                      <c:pt idx="122">
                        <c:v>44018</c:v>
                      </c:pt>
                      <c:pt idx="123">
                        <c:v>44019</c:v>
                      </c:pt>
                      <c:pt idx="124">
                        <c:v>44020</c:v>
                      </c:pt>
                      <c:pt idx="125">
                        <c:v>44021</c:v>
                      </c:pt>
                      <c:pt idx="126">
                        <c:v>44022</c:v>
                      </c:pt>
                      <c:pt idx="127">
                        <c:v>44023</c:v>
                      </c:pt>
                      <c:pt idx="128">
                        <c:v>44024</c:v>
                      </c:pt>
                      <c:pt idx="129">
                        <c:v>44025</c:v>
                      </c:pt>
                      <c:pt idx="130">
                        <c:v>44026</c:v>
                      </c:pt>
                      <c:pt idx="131">
                        <c:v>44027</c:v>
                      </c:pt>
                      <c:pt idx="132">
                        <c:v>44028</c:v>
                      </c:pt>
                      <c:pt idx="133">
                        <c:v>44029</c:v>
                      </c:pt>
                      <c:pt idx="134">
                        <c:v>44030</c:v>
                      </c:pt>
                      <c:pt idx="135">
                        <c:v>44031</c:v>
                      </c:pt>
                      <c:pt idx="136">
                        <c:v>44032</c:v>
                      </c:pt>
                      <c:pt idx="137">
                        <c:v>44033</c:v>
                      </c:pt>
                      <c:pt idx="138">
                        <c:v>44034</c:v>
                      </c:pt>
                      <c:pt idx="139">
                        <c:v>44035</c:v>
                      </c:pt>
                      <c:pt idx="140">
                        <c:v>44036</c:v>
                      </c:pt>
                      <c:pt idx="141">
                        <c:v>44037</c:v>
                      </c:pt>
                      <c:pt idx="142">
                        <c:v>44038</c:v>
                      </c:pt>
                      <c:pt idx="143">
                        <c:v>44039</c:v>
                      </c:pt>
                      <c:pt idx="144">
                        <c:v>44040</c:v>
                      </c:pt>
                      <c:pt idx="145">
                        <c:v>44041</c:v>
                      </c:pt>
                      <c:pt idx="146">
                        <c:v>44042</c:v>
                      </c:pt>
                      <c:pt idx="147">
                        <c:v>44043</c:v>
                      </c:pt>
                      <c:pt idx="148">
                        <c:v>44044</c:v>
                      </c:pt>
                      <c:pt idx="149">
                        <c:v>44045</c:v>
                      </c:pt>
                      <c:pt idx="150">
                        <c:v>44046</c:v>
                      </c:pt>
                      <c:pt idx="151">
                        <c:v>44047</c:v>
                      </c:pt>
                      <c:pt idx="152">
                        <c:v>44048</c:v>
                      </c:pt>
                      <c:pt idx="153">
                        <c:v>44049</c:v>
                      </c:pt>
                      <c:pt idx="154">
                        <c:v>44050</c:v>
                      </c:pt>
                      <c:pt idx="155">
                        <c:v>44051</c:v>
                      </c:pt>
                      <c:pt idx="156">
                        <c:v>44052</c:v>
                      </c:pt>
                      <c:pt idx="157">
                        <c:v>44053</c:v>
                      </c:pt>
                      <c:pt idx="158">
                        <c:v>44054</c:v>
                      </c:pt>
                      <c:pt idx="159">
                        <c:v>44055</c:v>
                      </c:pt>
                      <c:pt idx="160">
                        <c:v>44056</c:v>
                      </c:pt>
                      <c:pt idx="161">
                        <c:v>44057</c:v>
                      </c:pt>
                      <c:pt idx="162">
                        <c:v>44058</c:v>
                      </c:pt>
                      <c:pt idx="163">
                        <c:v>44059</c:v>
                      </c:pt>
                      <c:pt idx="164">
                        <c:v>44060</c:v>
                      </c:pt>
                      <c:pt idx="165">
                        <c:v>44061</c:v>
                      </c:pt>
                      <c:pt idx="166">
                        <c:v>44062</c:v>
                      </c:pt>
                      <c:pt idx="167">
                        <c:v>44063</c:v>
                      </c:pt>
                      <c:pt idx="168">
                        <c:v>44064</c:v>
                      </c:pt>
                      <c:pt idx="169">
                        <c:v>44065</c:v>
                      </c:pt>
                      <c:pt idx="170">
                        <c:v>44066</c:v>
                      </c:pt>
                      <c:pt idx="171">
                        <c:v>44067</c:v>
                      </c:pt>
                      <c:pt idx="172">
                        <c:v>44068</c:v>
                      </c:pt>
                      <c:pt idx="173">
                        <c:v>44069</c:v>
                      </c:pt>
                      <c:pt idx="174">
                        <c:v>44070</c:v>
                      </c:pt>
                      <c:pt idx="175">
                        <c:v>44071</c:v>
                      </c:pt>
                      <c:pt idx="176">
                        <c:v>44072</c:v>
                      </c:pt>
                      <c:pt idx="177">
                        <c:v>44073</c:v>
                      </c:pt>
                      <c:pt idx="178">
                        <c:v>44074</c:v>
                      </c:pt>
                      <c:pt idx="179">
                        <c:v>44075</c:v>
                      </c:pt>
                      <c:pt idx="180">
                        <c:v>44076</c:v>
                      </c:pt>
                      <c:pt idx="181">
                        <c:v>44077</c:v>
                      </c:pt>
                      <c:pt idx="182">
                        <c:v>44078</c:v>
                      </c:pt>
                      <c:pt idx="183">
                        <c:v>44079</c:v>
                      </c:pt>
                      <c:pt idx="184">
                        <c:v>44080</c:v>
                      </c:pt>
                      <c:pt idx="185">
                        <c:v>44081</c:v>
                      </c:pt>
                      <c:pt idx="186">
                        <c:v>44082</c:v>
                      </c:pt>
                      <c:pt idx="187">
                        <c:v>44083</c:v>
                      </c:pt>
                      <c:pt idx="188">
                        <c:v>44084</c:v>
                      </c:pt>
                      <c:pt idx="189">
                        <c:v>44085</c:v>
                      </c:pt>
                      <c:pt idx="190">
                        <c:v>44086</c:v>
                      </c:pt>
                      <c:pt idx="191">
                        <c:v>44087</c:v>
                      </c:pt>
                      <c:pt idx="192">
                        <c:v>44088</c:v>
                      </c:pt>
                      <c:pt idx="193">
                        <c:v>44089</c:v>
                      </c:pt>
                      <c:pt idx="194">
                        <c:v>44090</c:v>
                      </c:pt>
                      <c:pt idx="195">
                        <c:v>44091</c:v>
                      </c:pt>
                      <c:pt idx="196">
                        <c:v>44092</c:v>
                      </c:pt>
                      <c:pt idx="197">
                        <c:v>44093</c:v>
                      </c:pt>
                      <c:pt idx="198">
                        <c:v>44094</c:v>
                      </c:pt>
                      <c:pt idx="199">
                        <c:v>44095</c:v>
                      </c:pt>
                      <c:pt idx="200">
                        <c:v>44096</c:v>
                      </c:pt>
                      <c:pt idx="201">
                        <c:v>44097</c:v>
                      </c:pt>
                      <c:pt idx="202">
                        <c:v>44098</c:v>
                      </c:pt>
                      <c:pt idx="203">
                        <c:v>44099</c:v>
                      </c:pt>
                      <c:pt idx="204">
                        <c:v>44100</c:v>
                      </c:pt>
                      <c:pt idx="205">
                        <c:v>44101</c:v>
                      </c:pt>
                      <c:pt idx="206">
                        <c:v>44102</c:v>
                      </c:pt>
                    </c:numCache>
                  </c:numRef>
                </c:cat>
                <c:val>
                  <c:numRef>
                    <c:extLst>
                      <c:ext uri="{02D57815-91ED-43cb-92C2-25804820EDAC}">
                        <c15:formulaRef>
                          <c15:sqref>ICU!$A$11:$A$63</c15:sqref>
                        </c15:formulaRef>
                      </c:ext>
                    </c:extLst>
                    <c:numCache>
                      <c:formatCode>General</c:formatCode>
                      <c:ptCount val="53"/>
                      <c:pt idx="0">
                        <c:v>850</c:v>
                      </c:pt>
                      <c:pt idx="1">
                        <c:v>850</c:v>
                      </c:pt>
                      <c:pt idx="2">
                        <c:v>850</c:v>
                      </c:pt>
                      <c:pt idx="3">
                        <c:v>850</c:v>
                      </c:pt>
                      <c:pt idx="4">
                        <c:v>850</c:v>
                      </c:pt>
                      <c:pt idx="5">
                        <c:v>850</c:v>
                      </c:pt>
                      <c:pt idx="6">
                        <c:v>850</c:v>
                      </c:pt>
                      <c:pt idx="7">
                        <c:v>850</c:v>
                      </c:pt>
                      <c:pt idx="8">
                        <c:v>850</c:v>
                      </c:pt>
                      <c:pt idx="9">
                        <c:v>850</c:v>
                      </c:pt>
                      <c:pt idx="10">
                        <c:v>850</c:v>
                      </c:pt>
                      <c:pt idx="11">
                        <c:v>850</c:v>
                      </c:pt>
                      <c:pt idx="12">
                        <c:v>850</c:v>
                      </c:pt>
                      <c:pt idx="13">
                        <c:v>850</c:v>
                      </c:pt>
                      <c:pt idx="14">
                        <c:v>850</c:v>
                      </c:pt>
                      <c:pt idx="15">
                        <c:v>850</c:v>
                      </c:pt>
                      <c:pt idx="16">
                        <c:v>850</c:v>
                      </c:pt>
                      <c:pt idx="17">
                        <c:v>850</c:v>
                      </c:pt>
                      <c:pt idx="18">
                        <c:v>850</c:v>
                      </c:pt>
                      <c:pt idx="19">
                        <c:v>850</c:v>
                      </c:pt>
                      <c:pt idx="20">
                        <c:v>850</c:v>
                      </c:pt>
                      <c:pt idx="21">
                        <c:v>850</c:v>
                      </c:pt>
                      <c:pt idx="22">
                        <c:v>850</c:v>
                      </c:pt>
                      <c:pt idx="23">
                        <c:v>850</c:v>
                      </c:pt>
                      <c:pt idx="24">
                        <c:v>850</c:v>
                      </c:pt>
                      <c:pt idx="25">
                        <c:v>850</c:v>
                      </c:pt>
                      <c:pt idx="26">
                        <c:v>850</c:v>
                      </c:pt>
                      <c:pt idx="27">
                        <c:v>850</c:v>
                      </c:pt>
                      <c:pt idx="28">
                        <c:v>850</c:v>
                      </c:pt>
                      <c:pt idx="29">
                        <c:v>850</c:v>
                      </c:pt>
                      <c:pt idx="30">
                        <c:v>850</c:v>
                      </c:pt>
                      <c:pt idx="31">
                        <c:v>850</c:v>
                      </c:pt>
                      <c:pt idx="32">
                        <c:v>850</c:v>
                      </c:pt>
                      <c:pt idx="33">
                        <c:v>850</c:v>
                      </c:pt>
                      <c:pt idx="34">
                        <c:v>850</c:v>
                      </c:pt>
                      <c:pt idx="35">
                        <c:v>850</c:v>
                      </c:pt>
                      <c:pt idx="36">
                        <c:v>850</c:v>
                      </c:pt>
                      <c:pt idx="37">
                        <c:v>850</c:v>
                      </c:pt>
                      <c:pt idx="38">
                        <c:v>850</c:v>
                      </c:pt>
                      <c:pt idx="39">
                        <c:v>850</c:v>
                      </c:pt>
                      <c:pt idx="40">
                        <c:v>850</c:v>
                      </c:pt>
                      <c:pt idx="41">
                        <c:v>850</c:v>
                      </c:pt>
                      <c:pt idx="42">
                        <c:v>850</c:v>
                      </c:pt>
                      <c:pt idx="43">
                        <c:v>850</c:v>
                      </c:pt>
                      <c:pt idx="44">
                        <c:v>850</c:v>
                      </c:pt>
                      <c:pt idx="45">
                        <c:v>850</c:v>
                      </c:pt>
                      <c:pt idx="46">
                        <c:v>850</c:v>
                      </c:pt>
                      <c:pt idx="47">
                        <c:v>850</c:v>
                      </c:pt>
                      <c:pt idx="48">
                        <c:v>850</c:v>
                      </c:pt>
                      <c:pt idx="49">
                        <c:v>850</c:v>
                      </c:pt>
                      <c:pt idx="50">
                        <c:v>850</c:v>
                      </c:pt>
                      <c:pt idx="51">
                        <c:v>850</c:v>
                      </c:pt>
                      <c:pt idx="52">
                        <c:v>850</c:v>
                      </c:pt>
                    </c:numCache>
                  </c:numRef>
                </c:val>
                <c:smooth val="0"/>
                <c:extLst>
                  <c:ext xmlns:c16="http://schemas.microsoft.com/office/drawing/2014/chart" uri="{C3380CC4-5D6E-409C-BE32-E72D297353CC}">
                    <c16:uniqueId val="{0000000C-3979-416F-B1CE-F5C825A5D7BB}"/>
                  </c:ext>
                </c:extLst>
              </c15:ser>
            </c15:filteredLineSeries>
          </c:ext>
        </c:extLst>
      </c:lineChart>
      <c:dateAx>
        <c:axId val="596545392"/>
        <c:scaling>
          <c:orientation val="minMax"/>
        </c:scaling>
        <c:delete val="0"/>
        <c:axPos val="b"/>
        <c:numFmt formatCode="d/m;@" sourceLinked="0"/>
        <c:majorTickMark val="out"/>
        <c:minorTickMark val="none"/>
        <c:tickLblPos val="nextTo"/>
        <c:spPr>
          <a:noFill/>
          <a:ln w="9525" cap="flat" cmpd="sng" algn="ctr">
            <a:solidFill>
              <a:schemeClr val="bg2">
                <a:lumMod val="25000"/>
              </a:schemeClr>
            </a:solidFill>
            <a:round/>
          </a:ln>
          <a:effectLst/>
        </c:spPr>
        <c:txPr>
          <a:bodyPr rot="-27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ajorTimeUnit val="days"/>
        <c:minorUnit val="3"/>
      </c:dateAx>
      <c:valAx>
        <c:axId val="596544408"/>
        <c:scaling>
          <c:orientation val="minMax"/>
          <c:max val="1750"/>
          <c:min val="0"/>
        </c:scaling>
        <c:delete val="0"/>
        <c:axPos val="l"/>
        <c:numFmt formatCode="#,##0" sourceLinked="0"/>
        <c:majorTickMark val="none"/>
        <c:minorTickMark val="none"/>
        <c:tickLblPos val="nextTo"/>
        <c:spPr>
          <a:noFill/>
          <a:ln w="88900">
            <a:gradFill flip="none" rotWithShape="1">
              <a:gsLst>
                <a:gs pos="37000">
                  <a:schemeClr val="accent6"/>
                </a:gs>
                <a:gs pos="50000">
                  <a:schemeClr val="accent2">
                    <a:lumMod val="45000"/>
                    <a:lumOff val="55000"/>
                  </a:schemeClr>
                </a:gs>
                <a:gs pos="90000">
                  <a:srgbClr val="FB6251"/>
                </a:gs>
                <a:gs pos="76000">
                  <a:schemeClr val="accent2">
                    <a:lumMod val="45000"/>
                    <a:lumOff val="55000"/>
                  </a:schemeClr>
                </a:gs>
                <a:gs pos="100000">
                  <a:srgbClr val="FF0000"/>
                </a:gs>
              </a:gsLst>
              <a:lin ang="5400000" scaled="1"/>
              <a:tileRect/>
            </a:gradFill>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NL"/>
          </a:p>
        </c:txPr>
        <c:crossAx val="596545392"/>
        <c:crosses val="autoZero"/>
        <c:crossBetween val="midCat"/>
        <c:majorUnit val="500"/>
      </c:valAx>
      <c:spPr>
        <a:noFill/>
        <a:ln>
          <a:noFill/>
        </a:ln>
        <a:effectLst/>
      </c:spPr>
    </c:plotArea>
    <c:legend>
      <c:legendPos val="r"/>
      <c:layout>
        <c:manualLayout>
          <c:xMode val="edge"/>
          <c:yMode val="edge"/>
          <c:x val="0.11984955483059588"/>
          <c:y val="9.8143888888888892E-2"/>
          <c:w val="0.21368609680275399"/>
          <c:h val="8.2116112354759616E-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190500" cap="flat" cmpd="sng" algn="ctr">
      <a:noFill/>
      <a:round/>
    </a:ln>
    <a:effectLst/>
  </c:spPr>
  <c:txPr>
    <a:bodyPr/>
    <a:lstStyle/>
    <a:p>
      <a:pPr>
        <a:defRPr/>
      </a:pPr>
      <a:endParaRPr lang="en-NL"/>
    </a:p>
  </c:txPr>
  <c:printSettings>
    <c:headerFooter/>
    <c:pageMargins b="0.75" l="0.7" r="0.7" t="0.75" header="0.3" footer="0.3"/>
    <c:pageSetup/>
  </c:printSettings>
  <c:userShapes r:id="rId3"/>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18420902777777778"/>
          <c:y val="0.10974089367403789"/>
          <c:w val="0.74365173611111113"/>
          <c:h val="0.72481527777777777"/>
        </c:manualLayout>
      </c:layout>
      <c:barChart>
        <c:barDir val="col"/>
        <c:grouping val="stacked"/>
        <c:varyColors val="0"/>
        <c:ser>
          <c:idx val="0"/>
          <c:order val="0"/>
          <c:tx>
            <c:strRef>
              <c:f>ICU!$D$2</c:f>
              <c:strCache>
                <c:ptCount val="1"/>
                <c:pt idx="0">
                  <c:v>ICU (Netherlands)</c:v>
                </c:pt>
              </c:strCache>
            </c:strRef>
          </c:tx>
          <c:spPr>
            <a:solidFill>
              <a:schemeClr val="accent1"/>
            </a:solidFill>
            <a:ln>
              <a:solidFill>
                <a:schemeClr val="bg2">
                  <a:lumMod val="25000"/>
                </a:schemeClr>
              </a:solidFill>
            </a:ln>
            <a:effectLst/>
          </c:spPr>
          <c:invertIfNegative val="0"/>
          <c:dLbls>
            <c:dLbl>
              <c:idx val="47"/>
              <c:delete val="1"/>
              <c:extLst>
                <c:ext xmlns:c15="http://schemas.microsoft.com/office/drawing/2012/chart" uri="{CE6537A1-D6FC-4f65-9D91-7224C49458BB}"/>
                <c:ext xmlns:c16="http://schemas.microsoft.com/office/drawing/2014/chart" uri="{C3380CC4-5D6E-409C-BE32-E72D297353CC}">
                  <c16:uniqueId val="{00000001-8EB6-42E1-8CAD-0C3AF343F72C}"/>
                </c:ext>
              </c:extLst>
            </c:dLbl>
            <c:dLbl>
              <c:idx val="49"/>
              <c:layout>
                <c:manualLayout>
                  <c:x val="0"/>
                  <c:y val="-0.33261904761904765"/>
                </c:manualLayout>
              </c:layout>
              <c:spPr>
                <a:solidFill>
                  <a:srgbClr val="F5F5F5"/>
                </a:solidFill>
                <a:ln w="12700">
                  <a:solidFill>
                    <a:schemeClr val="tx1"/>
                  </a:solidFill>
                </a:ln>
                <a:effectLst/>
              </c:spPr>
              <c:txPr>
                <a:bodyPr rot="0" spcFirstLastPara="1" vertOverflow="ellipsis" vert="horz" wrap="square" lIns="38100" tIns="19050" rIns="38100" bIns="19050" anchor="ctr" anchorCtr="1">
                  <a:spAutoFit/>
                </a:bodyPr>
                <a:lstStyle/>
                <a:p>
                  <a:pPr>
                    <a:defRPr sz="1600" b="1" i="0" u="sng"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E98-4D2E-845A-21605B63F60F}"/>
                </c:ext>
              </c:extLst>
            </c:dLbl>
            <c:spPr>
              <a:noFill/>
              <a:ln w="12700">
                <a:solidFill>
                  <a:schemeClr val="tx1"/>
                </a:solid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ICU!$I$151:$I$217</c:f>
              <c:numCache>
                <c:formatCode>m/d/yyyy</c:formatCode>
                <c:ptCount val="67"/>
                <c:pt idx="0">
                  <c:v>44036</c:v>
                </c:pt>
                <c:pt idx="1">
                  <c:v>44037</c:v>
                </c:pt>
                <c:pt idx="2">
                  <c:v>44038</c:v>
                </c:pt>
                <c:pt idx="3">
                  <c:v>44039</c:v>
                </c:pt>
                <c:pt idx="4">
                  <c:v>44040</c:v>
                </c:pt>
                <c:pt idx="5">
                  <c:v>44041</c:v>
                </c:pt>
                <c:pt idx="6">
                  <c:v>44042</c:v>
                </c:pt>
                <c:pt idx="7">
                  <c:v>44043</c:v>
                </c:pt>
                <c:pt idx="8">
                  <c:v>44044</c:v>
                </c:pt>
                <c:pt idx="9">
                  <c:v>44045</c:v>
                </c:pt>
                <c:pt idx="10">
                  <c:v>44046</c:v>
                </c:pt>
                <c:pt idx="11">
                  <c:v>44047</c:v>
                </c:pt>
                <c:pt idx="12">
                  <c:v>44048</c:v>
                </c:pt>
                <c:pt idx="13">
                  <c:v>44049</c:v>
                </c:pt>
                <c:pt idx="14">
                  <c:v>44050</c:v>
                </c:pt>
                <c:pt idx="15">
                  <c:v>44051</c:v>
                </c:pt>
                <c:pt idx="16">
                  <c:v>44052</c:v>
                </c:pt>
                <c:pt idx="17">
                  <c:v>44053</c:v>
                </c:pt>
                <c:pt idx="18">
                  <c:v>44054</c:v>
                </c:pt>
                <c:pt idx="19">
                  <c:v>44055</c:v>
                </c:pt>
                <c:pt idx="20">
                  <c:v>44056</c:v>
                </c:pt>
                <c:pt idx="21">
                  <c:v>44057</c:v>
                </c:pt>
                <c:pt idx="22">
                  <c:v>44058</c:v>
                </c:pt>
                <c:pt idx="23">
                  <c:v>44059</c:v>
                </c:pt>
                <c:pt idx="24">
                  <c:v>44060</c:v>
                </c:pt>
                <c:pt idx="25">
                  <c:v>44061</c:v>
                </c:pt>
                <c:pt idx="26">
                  <c:v>44062</c:v>
                </c:pt>
                <c:pt idx="27">
                  <c:v>44063</c:v>
                </c:pt>
                <c:pt idx="28">
                  <c:v>44064</c:v>
                </c:pt>
                <c:pt idx="29">
                  <c:v>44065</c:v>
                </c:pt>
                <c:pt idx="30">
                  <c:v>44066</c:v>
                </c:pt>
                <c:pt idx="31">
                  <c:v>44067</c:v>
                </c:pt>
                <c:pt idx="32">
                  <c:v>44068</c:v>
                </c:pt>
                <c:pt idx="33">
                  <c:v>44069</c:v>
                </c:pt>
                <c:pt idx="34">
                  <c:v>44070</c:v>
                </c:pt>
                <c:pt idx="35">
                  <c:v>44071</c:v>
                </c:pt>
                <c:pt idx="36">
                  <c:v>44072</c:v>
                </c:pt>
                <c:pt idx="37">
                  <c:v>44073</c:v>
                </c:pt>
                <c:pt idx="38">
                  <c:v>44074</c:v>
                </c:pt>
                <c:pt idx="39">
                  <c:v>44075</c:v>
                </c:pt>
                <c:pt idx="40">
                  <c:v>44076</c:v>
                </c:pt>
                <c:pt idx="41">
                  <c:v>44077</c:v>
                </c:pt>
                <c:pt idx="42">
                  <c:v>44078</c:v>
                </c:pt>
                <c:pt idx="43">
                  <c:v>44079</c:v>
                </c:pt>
                <c:pt idx="44">
                  <c:v>44080</c:v>
                </c:pt>
                <c:pt idx="45">
                  <c:v>44081</c:v>
                </c:pt>
                <c:pt idx="46">
                  <c:v>44082</c:v>
                </c:pt>
                <c:pt idx="47">
                  <c:v>44083</c:v>
                </c:pt>
                <c:pt idx="48">
                  <c:v>44084</c:v>
                </c:pt>
                <c:pt idx="49">
                  <c:v>44085</c:v>
                </c:pt>
                <c:pt idx="50">
                  <c:v>44086</c:v>
                </c:pt>
                <c:pt idx="51">
                  <c:v>44087</c:v>
                </c:pt>
                <c:pt idx="52">
                  <c:v>44088</c:v>
                </c:pt>
                <c:pt idx="53">
                  <c:v>44089</c:v>
                </c:pt>
                <c:pt idx="54">
                  <c:v>44090</c:v>
                </c:pt>
                <c:pt idx="55">
                  <c:v>44091</c:v>
                </c:pt>
                <c:pt idx="56">
                  <c:v>44092</c:v>
                </c:pt>
                <c:pt idx="57">
                  <c:v>44093</c:v>
                </c:pt>
                <c:pt idx="58">
                  <c:v>44094</c:v>
                </c:pt>
                <c:pt idx="59">
                  <c:v>44095</c:v>
                </c:pt>
                <c:pt idx="60">
                  <c:v>44096</c:v>
                </c:pt>
                <c:pt idx="61">
                  <c:v>44097</c:v>
                </c:pt>
                <c:pt idx="62">
                  <c:v>44098</c:v>
                </c:pt>
                <c:pt idx="63">
                  <c:v>44099</c:v>
                </c:pt>
                <c:pt idx="64">
                  <c:v>44100</c:v>
                </c:pt>
                <c:pt idx="65">
                  <c:v>44101</c:v>
                </c:pt>
                <c:pt idx="66">
                  <c:v>44102</c:v>
                </c:pt>
              </c:numCache>
            </c:numRef>
          </c:cat>
          <c:val>
            <c:numRef>
              <c:f>ICU!$D$151:$D$217</c:f>
              <c:numCache>
                <c:formatCode>General</c:formatCode>
                <c:ptCount val="67"/>
                <c:pt idx="0">
                  <c:v>17</c:v>
                </c:pt>
                <c:pt idx="1">
                  <c:v>18</c:v>
                </c:pt>
                <c:pt idx="2">
                  <c:v>16</c:v>
                </c:pt>
                <c:pt idx="3">
                  <c:v>21</c:v>
                </c:pt>
                <c:pt idx="4">
                  <c:v>19</c:v>
                </c:pt>
                <c:pt idx="5">
                  <c:v>17</c:v>
                </c:pt>
                <c:pt idx="6">
                  <c:v>14</c:v>
                </c:pt>
                <c:pt idx="7">
                  <c:v>19</c:v>
                </c:pt>
                <c:pt idx="8">
                  <c:v>22</c:v>
                </c:pt>
                <c:pt idx="9">
                  <c:v>21</c:v>
                </c:pt>
                <c:pt idx="10">
                  <c:v>27</c:v>
                </c:pt>
                <c:pt idx="11">
                  <c:v>26</c:v>
                </c:pt>
                <c:pt idx="12">
                  <c:v>30</c:v>
                </c:pt>
                <c:pt idx="13">
                  <c:v>29</c:v>
                </c:pt>
                <c:pt idx="14">
                  <c:v>27</c:v>
                </c:pt>
                <c:pt idx="15">
                  <c:v>28</c:v>
                </c:pt>
                <c:pt idx="16">
                  <c:v>31</c:v>
                </c:pt>
                <c:pt idx="17">
                  <c:v>29</c:v>
                </c:pt>
                <c:pt idx="18">
                  <c:v>30</c:v>
                </c:pt>
                <c:pt idx="19">
                  <c:v>35</c:v>
                </c:pt>
                <c:pt idx="20">
                  <c:v>31</c:v>
                </c:pt>
                <c:pt idx="21">
                  <c:v>38</c:v>
                </c:pt>
                <c:pt idx="22">
                  <c:v>39</c:v>
                </c:pt>
                <c:pt idx="23">
                  <c:v>36</c:v>
                </c:pt>
                <c:pt idx="24">
                  <c:v>39</c:v>
                </c:pt>
                <c:pt idx="25">
                  <c:v>42</c:v>
                </c:pt>
                <c:pt idx="26">
                  <c:v>41</c:v>
                </c:pt>
                <c:pt idx="27">
                  <c:v>39</c:v>
                </c:pt>
                <c:pt idx="28">
                  <c:v>43</c:v>
                </c:pt>
                <c:pt idx="29">
                  <c:v>42</c:v>
                </c:pt>
                <c:pt idx="30">
                  <c:v>42</c:v>
                </c:pt>
                <c:pt idx="31">
                  <c:v>41</c:v>
                </c:pt>
                <c:pt idx="32">
                  <c:v>38</c:v>
                </c:pt>
                <c:pt idx="33">
                  <c:v>38</c:v>
                </c:pt>
                <c:pt idx="34">
                  <c:v>36</c:v>
                </c:pt>
                <c:pt idx="35">
                  <c:v>34</c:v>
                </c:pt>
                <c:pt idx="36">
                  <c:v>34</c:v>
                </c:pt>
                <c:pt idx="37">
                  <c:v>33</c:v>
                </c:pt>
                <c:pt idx="38">
                  <c:v>38</c:v>
                </c:pt>
                <c:pt idx="39">
                  <c:v>33</c:v>
                </c:pt>
                <c:pt idx="40">
                  <c:v>32</c:v>
                </c:pt>
                <c:pt idx="41">
                  <c:v>28</c:v>
                </c:pt>
                <c:pt idx="42">
                  <c:v>35</c:v>
                </c:pt>
                <c:pt idx="43">
                  <c:v>35</c:v>
                </c:pt>
                <c:pt idx="44">
                  <c:v>33</c:v>
                </c:pt>
                <c:pt idx="45">
                  <c:v>31</c:v>
                </c:pt>
                <c:pt idx="46">
                  <c:v>30</c:v>
                </c:pt>
                <c:pt idx="47">
                  <c:v>31</c:v>
                </c:pt>
                <c:pt idx="48">
                  <c:v>30</c:v>
                </c:pt>
                <c:pt idx="49">
                  <c:v>36</c:v>
                </c:pt>
              </c:numCache>
            </c:numRef>
          </c:val>
          <c:extLst>
            <c:ext xmlns:c16="http://schemas.microsoft.com/office/drawing/2014/chart" uri="{C3380CC4-5D6E-409C-BE32-E72D297353CC}">
              <c16:uniqueId val="{0000000C-2B1F-4A5E-B13F-7D3412BEC31E}"/>
            </c:ext>
          </c:extLst>
        </c:ser>
        <c:dLbls>
          <c:showLegendKey val="0"/>
          <c:showVal val="0"/>
          <c:showCatName val="0"/>
          <c:showSerName val="0"/>
          <c:showPercent val="0"/>
          <c:showBubbleSize val="0"/>
        </c:dLbls>
        <c:gapWidth val="0"/>
        <c:overlap val="100"/>
        <c:axId val="596545392"/>
        <c:axId val="596544408"/>
        <c:extLst>
          <c:ext xmlns:c15="http://schemas.microsoft.com/office/drawing/2012/chart" uri="{02D57815-91ED-43cb-92C2-25804820EDAC}">
            <c15:filteredBarSeries>
              <c15:ser>
                <c:idx val="4"/>
                <c:order val="1"/>
                <c:tx>
                  <c:strRef>
                    <c:extLst>
                      <c:ext uri="{02D57815-91ED-43cb-92C2-25804820EDAC}">
                        <c15:formulaRef>
                          <c15:sqref>ICU!$E$2</c15:sqref>
                        </c15:formulaRef>
                      </c:ext>
                    </c:extLst>
                    <c:strCache>
                      <c:ptCount val="1"/>
                      <c:pt idx="0">
                        <c:v>ICU (Germany)</c:v>
                      </c:pt>
                    </c:strCache>
                  </c:strRef>
                </c:tx>
                <c:spPr>
                  <a:solidFill>
                    <a:schemeClr val="accent1">
                      <a:tint val="83000"/>
                    </a:schemeClr>
                  </a:solidFill>
                  <a:ln>
                    <a:solidFill>
                      <a:schemeClr val="bg2">
                        <a:lumMod val="25000"/>
                      </a:schemeClr>
                    </a:solidFill>
                  </a:ln>
                  <a:effectLst/>
                </c:spPr>
                <c:invertIfNegative val="0"/>
                <c:cat>
                  <c:numRef>
                    <c:extLst>
                      <c:ext uri="{02D57815-91ED-43cb-92C2-25804820EDAC}">
                        <c15:formulaRef>
                          <c15:sqref>ICU!$I$151:$I$217</c15:sqref>
                        </c15:formulaRef>
                      </c:ext>
                    </c:extLst>
                    <c:numCache>
                      <c:formatCode>m/d/yyyy</c:formatCode>
                      <c:ptCount val="67"/>
                      <c:pt idx="0">
                        <c:v>44036</c:v>
                      </c:pt>
                      <c:pt idx="1">
                        <c:v>44037</c:v>
                      </c:pt>
                      <c:pt idx="2">
                        <c:v>44038</c:v>
                      </c:pt>
                      <c:pt idx="3">
                        <c:v>44039</c:v>
                      </c:pt>
                      <c:pt idx="4">
                        <c:v>44040</c:v>
                      </c:pt>
                      <c:pt idx="5">
                        <c:v>44041</c:v>
                      </c:pt>
                      <c:pt idx="6">
                        <c:v>44042</c:v>
                      </c:pt>
                      <c:pt idx="7">
                        <c:v>44043</c:v>
                      </c:pt>
                      <c:pt idx="8">
                        <c:v>44044</c:v>
                      </c:pt>
                      <c:pt idx="9">
                        <c:v>44045</c:v>
                      </c:pt>
                      <c:pt idx="10">
                        <c:v>44046</c:v>
                      </c:pt>
                      <c:pt idx="11">
                        <c:v>44047</c:v>
                      </c:pt>
                      <c:pt idx="12">
                        <c:v>44048</c:v>
                      </c:pt>
                      <c:pt idx="13">
                        <c:v>44049</c:v>
                      </c:pt>
                      <c:pt idx="14">
                        <c:v>44050</c:v>
                      </c:pt>
                      <c:pt idx="15">
                        <c:v>44051</c:v>
                      </c:pt>
                      <c:pt idx="16">
                        <c:v>44052</c:v>
                      </c:pt>
                      <c:pt idx="17">
                        <c:v>44053</c:v>
                      </c:pt>
                      <c:pt idx="18">
                        <c:v>44054</c:v>
                      </c:pt>
                      <c:pt idx="19">
                        <c:v>44055</c:v>
                      </c:pt>
                      <c:pt idx="20">
                        <c:v>44056</c:v>
                      </c:pt>
                      <c:pt idx="21">
                        <c:v>44057</c:v>
                      </c:pt>
                      <c:pt idx="22">
                        <c:v>44058</c:v>
                      </c:pt>
                      <c:pt idx="23">
                        <c:v>44059</c:v>
                      </c:pt>
                      <c:pt idx="24">
                        <c:v>44060</c:v>
                      </c:pt>
                      <c:pt idx="25">
                        <c:v>44061</c:v>
                      </c:pt>
                      <c:pt idx="26">
                        <c:v>44062</c:v>
                      </c:pt>
                      <c:pt idx="27">
                        <c:v>44063</c:v>
                      </c:pt>
                      <c:pt idx="28">
                        <c:v>44064</c:v>
                      </c:pt>
                      <c:pt idx="29">
                        <c:v>44065</c:v>
                      </c:pt>
                      <c:pt idx="30">
                        <c:v>44066</c:v>
                      </c:pt>
                      <c:pt idx="31">
                        <c:v>44067</c:v>
                      </c:pt>
                      <c:pt idx="32">
                        <c:v>44068</c:v>
                      </c:pt>
                      <c:pt idx="33">
                        <c:v>44069</c:v>
                      </c:pt>
                      <c:pt idx="34">
                        <c:v>44070</c:v>
                      </c:pt>
                      <c:pt idx="35">
                        <c:v>44071</c:v>
                      </c:pt>
                      <c:pt idx="36">
                        <c:v>44072</c:v>
                      </c:pt>
                      <c:pt idx="37">
                        <c:v>44073</c:v>
                      </c:pt>
                      <c:pt idx="38">
                        <c:v>44074</c:v>
                      </c:pt>
                      <c:pt idx="39">
                        <c:v>44075</c:v>
                      </c:pt>
                      <c:pt idx="40">
                        <c:v>44076</c:v>
                      </c:pt>
                      <c:pt idx="41">
                        <c:v>44077</c:v>
                      </c:pt>
                      <c:pt idx="42">
                        <c:v>44078</c:v>
                      </c:pt>
                      <c:pt idx="43">
                        <c:v>44079</c:v>
                      </c:pt>
                      <c:pt idx="44">
                        <c:v>44080</c:v>
                      </c:pt>
                      <c:pt idx="45">
                        <c:v>44081</c:v>
                      </c:pt>
                      <c:pt idx="46">
                        <c:v>44082</c:v>
                      </c:pt>
                      <c:pt idx="47">
                        <c:v>44083</c:v>
                      </c:pt>
                      <c:pt idx="48">
                        <c:v>44084</c:v>
                      </c:pt>
                      <c:pt idx="49">
                        <c:v>44085</c:v>
                      </c:pt>
                      <c:pt idx="50">
                        <c:v>44086</c:v>
                      </c:pt>
                      <c:pt idx="51">
                        <c:v>44087</c:v>
                      </c:pt>
                      <c:pt idx="52">
                        <c:v>44088</c:v>
                      </c:pt>
                      <c:pt idx="53">
                        <c:v>44089</c:v>
                      </c:pt>
                      <c:pt idx="54">
                        <c:v>44090</c:v>
                      </c:pt>
                      <c:pt idx="55">
                        <c:v>44091</c:v>
                      </c:pt>
                      <c:pt idx="56">
                        <c:v>44092</c:v>
                      </c:pt>
                      <c:pt idx="57">
                        <c:v>44093</c:v>
                      </c:pt>
                      <c:pt idx="58">
                        <c:v>44094</c:v>
                      </c:pt>
                      <c:pt idx="59">
                        <c:v>44095</c:v>
                      </c:pt>
                      <c:pt idx="60">
                        <c:v>44096</c:v>
                      </c:pt>
                      <c:pt idx="61">
                        <c:v>44097</c:v>
                      </c:pt>
                      <c:pt idx="62">
                        <c:v>44098</c:v>
                      </c:pt>
                      <c:pt idx="63">
                        <c:v>44099</c:v>
                      </c:pt>
                      <c:pt idx="64">
                        <c:v>44100</c:v>
                      </c:pt>
                      <c:pt idx="65">
                        <c:v>44101</c:v>
                      </c:pt>
                      <c:pt idx="66">
                        <c:v>44102</c:v>
                      </c:pt>
                    </c:numCache>
                  </c:numRef>
                </c:cat>
                <c:val>
                  <c:numLit>
                    <c:ptCount val="0"/>
                  </c:numLit>
                </c:val>
                <c:extLst>
                  <c:ext xmlns:c16="http://schemas.microsoft.com/office/drawing/2014/chart" uri="{C3380CC4-5D6E-409C-BE32-E72D297353CC}">
                    <c16:uniqueId val="{0000000D-2B1F-4A5E-B13F-7D3412BEC31E}"/>
                  </c:ext>
                </c:extLst>
              </c15:ser>
            </c15:filteredBarSeries>
          </c:ext>
        </c:extLst>
      </c:barChart>
      <c:lineChart>
        <c:grouping val="standard"/>
        <c:varyColors val="0"/>
        <c:dLbls>
          <c:showLegendKey val="0"/>
          <c:showVal val="0"/>
          <c:showCatName val="0"/>
          <c:showSerName val="0"/>
          <c:showPercent val="0"/>
          <c:showBubbleSize val="0"/>
        </c:dLbls>
        <c:marker val="1"/>
        <c:smooth val="0"/>
        <c:axId val="596545392"/>
        <c:axId val="596544408"/>
        <c:extLst>
          <c:ext xmlns:c15="http://schemas.microsoft.com/office/drawing/2012/chart" uri="{02D57815-91ED-43cb-92C2-25804820EDAC}">
            <c15:filteredLineSeries>
              <c15:ser>
                <c:idx val="5"/>
                <c:order val="2"/>
                <c:tx>
                  <c:strRef>
                    <c:extLst>
                      <c:ext uri="{02D57815-91ED-43cb-92C2-25804820EDAC}">
                        <c15:formulaRef>
                          <c15:sqref>ICU!$F$2</c15:sqref>
                        </c15:formulaRef>
                      </c:ext>
                    </c:extLst>
                    <c:strCache>
                      <c:ptCount val="1"/>
                      <c:pt idx="0">
                        <c:v>ICU</c:v>
                      </c:pt>
                    </c:strCache>
                  </c:strRef>
                </c:tx>
                <c:spPr>
                  <a:ln w="28575" cap="rnd">
                    <a:noFill/>
                    <a:round/>
                  </a:ln>
                  <a:effectLst/>
                </c:spPr>
                <c:marker>
                  <c:symbol val="none"/>
                </c:marker>
                <c:cat>
                  <mc:AlternateContent xmlns:mc="http://schemas.openxmlformats.org/markup-compatibility/2006">
                    <mc:Choice xmlns:c16ac="http://schemas.microsoft.com/office/drawing/2014/chart/ac" Requires="c16ac">
                      <c16ac:multiLvlStrLit>
                        <c:ptCount val="0"/>
                      </c16ac:multiLvlStrLit>
                    </mc:Choice>
                    <mc:Fallback>
                      <c:strLit/>
                    </mc:Fallback>
                  </mc:AlternateContent>
                </c:cat>
                <c:val>
                  <c:numLit>
                    <c:ptCount val="0"/>
                  </c:numLit>
                </c:val>
                <c:smooth val="0"/>
                <c:extLst>
                  <c:ext xmlns:c16="http://schemas.microsoft.com/office/drawing/2014/chart" uri="{C3380CC4-5D6E-409C-BE32-E72D297353CC}">
                    <c16:uniqueId val="{0000002F-2B1F-4A5E-B13F-7D3412BEC31E}"/>
                  </c:ext>
                </c:extLst>
              </c15:ser>
            </c15:filteredLineSeries>
            <c15:filteredLineSeries>
              <c15:ser>
                <c:idx val="6"/>
                <c:order val="3"/>
                <c:tx>
                  <c:strRef>
                    <c:extLst xmlns:c15="http://schemas.microsoft.com/office/drawing/2012/chart">
                      <c:ext xmlns:c15="http://schemas.microsoft.com/office/drawing/2012/chart" uri="{02D57815-91ED-43cb-92C2-25804820EDAC}">
                        <c15:formulaRef>
                          <c15:sqref>ICU!$A$2</c15:sqref>
                        </c15:formulaRef>
                      </c:ext>
                    </c:extLst>
                    <c:strCache>
                      <c:ptCount val="1"/>
                      <c:pt idx="0">
                        <c:v>test</c:v>
                      </c:pt>
                    </c:strCache>
                  </c:strRef>
                </c:tx>
                <c:spPr>
                  <a:ln w="28575" cap="rnd">
                    <a:solidFill>
                      <a:schemeClr val="accent1">
                        <a:tint val="48000"/>
                      </a:schemeClr>
                    </a:solidFill>
                    <a:round/>
                  </a:ln>
                  <a:effectLst/>
                </c:spPr>
                <c:marker>
                  <c:symbol val="none"/>
                </c:marker>
                <c:cat>
                  <c:numLit>
                    <c:formatCode>m/d/yyyy</c:formatCode>
                    <c:ptCount val="61"/>
                    <c:pt idx="0">
                      <c:v>43949</c:v>
                    </c:pt>
                    <c:pt idx="1">
                      <c:v>43950</c:v>
                    </c:pt>
                    <c:pt idx="2">
                      <c:v>43951</c:v>
                    </c:pt>
                    <c:pt idx="3">
                      <c:v>43952</c:v>
                    </c:pt>
                    <c:pt idx="4">
                      <c:v>43953</c:v>
                    </c:pt>
                    <c:pt idx="5">
                      <c:v>43954</c:v>
                    </c:pt>
                    <c:pt idx="6">
                      <c:v>43955</c:v>
                    </c:pt>
                    <c:pt idx="7">
                      <c:v>43956</c:v>
                    </c:pt>
                    <c:pt idx="8">
                      <c:v>43957</c:v>
                    </c:pt>
                    <c:pt idx="9">
                      <c:v>43958</c:v>
                    </c:pt>
                    <c:pt idx="10">
                      <c:v>43959</c:v>
                    </c:pt>
                    <c:pt idx="11">
                      <c:v>43960</c:v>
                    </c:pt>
                    <c:pt idx="12">
                      <c:v>43961</c:v>
                    </c:pt>
                    <c:pt idx="13">
                      <c:v>43962</c:v>
                    </c:pt>
                    <c:pt idx="14">
                      <c:v>43963</c:v>
                    </c:pt>
                    <c:pt idx="15">
                      <c:v>43964</c:v>
                    </c:pt>
                    <c:pt idx="16">
                      <c:v>43965</c:v>
                    </c:pt>
                    <c:pt idx="17">
                      <c:v>43966</c:v>
                    </c:pt>
                    <c:pt idx="18">
                      <c:v>43967</c:v>
                    </c:pt>
                    <c:pt idx="19">
                      <c:v>43968</c:v>
                    </c:pt>
                    <c:pt idx="20">
                      <c:v>43969</c:v>
                    </c:pt>
                    <c:pt idx="21">
                      <c:v>43970</c:v>
                    </c:pt>
                    <c:pt idx="22">
                      <c:v>43971</c:v>
                    </c:pt>
                    <c:pt idx="23">
                      <c:v>43972</c:v>
                    </c:pt>
                    <c:pt idx="24">
                      <c:v>43973</c:v>
                    </c:pt>
                    <c:pt idx="25">
                      <c:v>43974</c:v>
                    </c:pt>
                    <c:pt idx="26">
                      <c:v>43975</c:v>
                    </c:pt>
                    <c:pt idx="27">
                      <c:v>43976</c:v>
                    </c:pt>
                    <c:pt idx="28">
                      <c:v>43977</c:v>
                    </c:pt>
                    <c:pt idx="29">
                      <c:v>43978</c:v>
                    </c:pt>
                    <c:pt idx="30">
                      <c:v>43979</c:v>
                    </c:pt>
                    <c:pt idx="31">
                      <c:v>43980</c:v>
                    </c:pt>
                    <c:pt idx="32">
                      <c:v>43981</c:v>
                    </c:pt>
                    <c:pt idx="33">
                      <c:v>43982</c:v>
                    </c:pt>
                    <c:pt idx="34">
                      <c:v>43983</c:v>
                    </c:pt>
                    <c:pt idx="35">
                      <c:v>43984</c:v>
                    </c:pt>
                    <c:pt idx="36">
                      <c:v>43985</c:v>
                    </c:pt>
                    <c:pt idx="37">
                      <c:v>43986</c:v>
                    </c:pt>
                    <c:pt idx="38">
                      <c:v>43987</c:v>
                    </c:pt>
                    <c:pt idx="39">
                      <c:v>43988</c:v>
                    </c:pt>
                    <c:pt idx="40">
                      <c:v>43989</c:v>
                    </c:pt>
                    <c:pt idx="41">
                      <c:v>43990</c:v>
                    </c:pt>
                    <c:pt idx="42">
                      <c:v>43991</c:v>
                    </c:pt>
                    <c:pt idx="43">
                      <c:v>43992</c:v>
                    </c:pt>
                    <c:pt idx="44">
                      <c:v>43993</c:v>
                    </c:pt>
                    <c:pt idx="45">
                      <c:v>43994</c:v>
                    </c:pt>
                    <c:pt idx="46">
                      <c:v>43995</c:v>
                    </c:pt>
                    <c:pt idx="47">
                      <c:v>43996</c:v>
                    </c:pt>
                    <c:pt idx="48">
                      <c:v>43997</c:v>
                    </c:pt>
                    <c:pt idx="49">
                      <c:v>43998</c:v>
                    </c:pt>
                    <c:pt idx="50">
                      <c:v>43999</c:v>
                    </c:pt>
                    <c:pt idx="51">
                      <c:v>44000</c:v>
                    </c:pt>
                    <c:pt idx="52">
                      <c:v>44001</c:v>
                    </c:pt>
                    <c:pt idx="53">
                      <c:v>44002</c:v>
                    </c:pt>
                    <c:pt idx="54">
                      <c:v>44003</c:v>
                    </c:pt>
                    <c:pt idx="55">
                      <c:v>44004</c:v>
                    </c:pt>
                    <c:pt idx="56">
                      <c:v>44005</c:v>
                    </c:pt>
                    <c:pt idx="57">
                      <c:v>44006</c:v>
                    </c:pt>
                    <c:pt idx="58">
                      <c:v>44007</c:v>
                    </c:pt>
                    <c:pt idx="59">
                      <c:v>44008</c:v>
                    </c:pt>
                    <c:pt idx="60">
                      <c:v>44009</c:v>
                    </c:pt>
                  </c:numLit>
                </c:cat>
                <c:val>
                  <c:numLit>
                    <c:ptCount val="0"/>
                  </c:numLit>
                </c:val>
                <c:smooth val="0"/>
                <c:extLst xmlns:c15="http://schemas.microsoft.com/office/drawing/2012/chart">
                  <c:ext xmlns:c16="http://schemas.microsoft.com/office/drawing/2014/chart" uri="{C3380CC4-5D6E-409C-BE32-E72D297353CC}">
                    <c16:uniqueId val="{00000031-2B1F-4A5E-B13F-7D3412BEC31E}"/>
                  </c:ext>
                </c:extLst>
              </c15:ser>
            </c15:filteredLineSeries>
          </c:ext>
        </c:extLst>
      </c:lineChart>
      <c:dateAx>
        <c:axId val="596545392"/>
        <c:scaling>
          <c:orientation val="minMax"/>
        </c:scaling>
        <c:delete val="0"/>
        <c:axPos val="b"/>
        <c:numFmt formatCode="d/m;@" sourceLinked="0"/>
        <c:majorTickMark val="out"/>
        <c:minorTickMark val="none"/>
        <c:tickLblPos val="nextTo"/>
        <c:spPr>
          <a:noFill/>
          <a:ln w="9525" cap="flat" cmpd="sng" algn="ctr">
            <a:solidFill>
              <a:schemeClr val="bg2">
                <a:lumMod val="25000"/>
              </a:schemeClr>
            </a:solidFill>
            <a:round/>
          </a:ln>
          <a:effectLst/>
        </c:spPr>
        <c:txPr>
          <a:bodyPr rot="-27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ajorTimeUnit val="days"/>
        <c:minorUnit val="3"/>
      </c:dateAx>
      <c:valAx>
        <c:axId val="596544408"/>
        <c:scaling>
          <c:orientation val="minMax"/>
          <c:max val="50"/>
          <c:min val="0"/>
        </c:scaling>
        <c:delete val="0"/>
        <c:axPos val="l"/>
        <c:numFmt formatCode="#,##0" sourceLinked="0"/>
        <c:majorTickMark val="none"/>
        <c:minorTickMark val="none"/>
        <c:tickLblPos val="nextTo"/>
        <c:spPr>
          <a:noFill/>
          <a:ln w="88900">
            <a:noFill/>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NL"/>
          </a:p>
        </c:txPr>
        <c:crossAx val="596545392"/>
        <c:crosses val="autoZero"/>
        <c:crossBetween val="midCat"/>
        <c:majorUnit val="2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63500" cap="flat" cmpd="sng" algn="ctr">
      <a:solidFill>
        <a:schemeClr val="bg2">
          <a:lumMod val="2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1800" b="1" i="0" u="sng" kern="1200" spc="100" baseline="0">
                <a:ln>
                  <a:noFill/>
                </a:ln>
                <a:solidFill>
                  <a:schemeClr val="tx1">
                    <a:lumMod val="75000"/>
                    <a:lumOff val="25000"/>
                  </a:schemeClr>
                </a:solidFill>
                <a:effectLst/>
              </a:rPr>
              <a:t>Patienten met COVID-19 in het ziekenhuis nu </a:t>
            </a:r>
          </a:p>
        </c:rich>
      </c:tx>
      <c:layout>
        <c:manualLayout>
          <c:xMode val="edge"/>
          <c:yMode val="edge"/>
          <c:x val="0.18543611111111113"/>
          <c:y val="4.257319444444444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9.2079119594666262E-2"/>
          <c:y val="0.10974089367403789"/>
          <c:w val="0.87113992035779286"/>
          <c:h val="0.81741938492698007"/>
        </c:manualLayout>
      </c:layout>
      <c:barChart>
        <c:barDir val="col"/>
        <c:grouping val="stacked"/>
        <c:varyColors val="0"/>
        <c:ser>
          <c:idx val="0"/>
          <c:order val="0"/>
          <c:tx>
            <c:strRef>
              <c:f>ICU!$H$1</c:f>
              <c:strCache>
                <c:ptCount val="1"/>
                <c:pt idx="0">
                  <c:v>Buiten de IC</c:v>
                </c:pt>
              </c:strCache>
            </c:strRef>
          </c:tx>
          <c:spPr>
            <a:solidFill>
              <a:schemeClr val="accent2">
                <a:lumMod val="60000"/>
                <a:lumOff val="40000"/>
              </a:schemeClr>
            </a:solidFill>
            <a:ln>
              <a:solidFill>
                <a:schemeClr val="accent2">
                  <a:lumMod val="75000"/>
                </a:schemeClr>
              </a:solid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0-388C-47CB-A342-B667CFFAB0D5}"/>
                </c:ext>
              </c:extLst>
            </c:dLbl>
            <c:dLbl>
              <c:idx val="1"/>
              <c:delete val="1"/>
              <c:extLst>
                <c:ext xmlns:c15="http://schemas.microsoft.com/office/drawing/2012/chart" uri="{CE6537A1-D6FC-4f65-9D91-7224C49458BB}"/>
                <c:ext xmlns:c16="http://schemas.microsoft.com/office/drawing/2014/chart" uri="{C3380CC4-5D6E-409C-BE32-E72D297353CC}">
                  <c16:uniqueId val="{00000001-388C-47CB-A342-B667CFFAB0D5}"/>
                </c:ext>
              </c:extLst>
            </c:dLbl>
            <c:dLbl>
              <c:idx val="2"/>
              <c:delete val="1"/>
              <c:extLst>
                <c:ext xmlns:c15="http://schemas.microsoft.com/office/drawing/2012/chart" uri="{CE6537A1-D6FC-4f65-9D91-7224C49458BB}"/>
                <c:ext xmlns:c16="http://schemas.microsoft.com/office/drawing/2014/chart" uri="{C3380CC4-5D6E-409C-BE32-E72D297353CC}">
                  <c16:uniqueId val="{00000002-388C-47CB-A342-B667CFFAB0D5}"/>
                </c:ext>
              </c:extLst>
            </c:dLbl>
            <c:dLbl>
              <c:idx val="3"/>
              <c:delete val="1"/>
              <c:extLst>
                <c:ext xmlns:c15="http://schemas.microsoft.com/office/drawing/2012/chart" uri="{CE6537A1-D6FC-4f65-9D91-7224C49458BB}"/>
                <c:ext xmlns:c16="http://schemas.microsoft.com/office/drawing/2014/chart" uri="{C3380CC4-5D6E-409C-BE32-E72D297353CC}">
                  <c16:uniqueId val="{00000003-388C-47CB-A342-B667CFFAB0D5}"/>
                </c:ext>
              </c:extLst>
            </c:dLbl>
            <c:dLbl>
              <c:idx val="4"/>
              <c:delete val="1"/>
              <c:extLst>
                <c:ext xmlns:c15="http://schemas.microsoft.com/office/drawing/2012/chart" uri="{CE6537A1-D6FC-4f65-9D91-7224C49458BB}"/>
                <c:ext xmlns:c16="http://schemas.microsoft.com/office/drawing/2014/chart" uri="{C3380CC4-5D6E-409C-BE32-E72D297353CC}">
                  <c16:uniqueId val="{00000004-388C-47CB-A342-B667CFFAB0D5}"/>
                </c:ext>
              </c:extLst>
            </c:dLbl>
            <c:dLbl>
              <c:idx val="5"/>
              <c:delete val="1"/>
              <c:extLst>
                <c:ext xmlns:c15="http://schemas.microsoft.com/office/drawing/2012/chart" uri="{CE6537A1-D6FC-4f65-9D91-7224C49458BB}"/>
                <c:ext xmlns:c16="http://schemas.microsoft.com/office/drawing/2014/chart" uri="{C3380CC4-5D6E-409C-BE32-E72D297353CC}">
                  <c16:uniqueId val="{00000005-388C-47CB-A342-B667CFFAB0D5}"/>
                </c:ext>
              </c:extLst>
            </c:dLbl>
            <c:dLbl>
              <c:idx val="6"/>
              <c:delete val="1"/>
              <c:extLst>
                <c:ext xmlns:c15="http://schemas.microsoft.com/office/drawing/2012/chart" uri="{CE6537A1-D6FC-4f65-9D91-7224C49458BB}"/>
                <c:ext xmlns:c16="http://schemas.microsoft.com/office/drawing/2014/chart" uri="{C3380CC4-5D6E-409C-BE32-E72D297353CC}">
                  <c16:uniqueId val="{00000006-388C-47CB-A342-B667CFFAB0D5}"/>
                </c:ext>
              </c:extLst>
            </c:dLbl>
            <c:dLbl>
              <c:idx val="7"/>
              <c:delete val="1"/>
              <c:extLst>
                <c:ext xmlns:c15="http://schemas.microsoft.com/office/drawing/2012/chart" uri="{CE6537A1-D6FC-4f65-9D91-7224C49458BB}"/>
                <c:ext xmlns:c16="http://schemas.microsoft.com/office/drawing/2014/chart" uri="{C3380CC4-5D6E-409C-BE32-E72D297353CC}">
                  <c16:uniqueId val="{00000007-388C-47CB-A342-B667CFFAB0D5}"/>
                </c:ext>
              </c:extLst>
            </c:dLbl>
            <c:dLbl>
              <c:idx val="8"/>
              <c:delete val="1"/>
              <c:extLst>
                <c:ext xmlns:c15="http://schemas.microsoft.com/office/drawing/2012/chart" uri="{CE6537A1-D6FC-4f65-9D91-7224C49458BB}"/>
                <c:ext xmlns:c16="http://schemas.microsoft.com/office/drawing/2014/chart" uri="{C3380CC4-5D6E-409C-BE32-E72D297353CC}">
                  <c16:uniqueId val="{00000008-388C-47CB-A342-B667CFFAB0D5}"/>
                </c:ext>
              </c:extLst>
            </c:dLbl>
            <c:dLbl>
              <c:idx val="9"/>
              <c:delete val="1"/>
              <c:extLst>
                <c:ext xmlns:c15="http://schemas.microsoft.com/office/drawing/2012/chart" uri="{CE6537A1-D6FC-4f65-9D91-7224C49458BB}"/>
                <c:ext xmlns:c16="http://schemas.microsoft.com/office/drawing/2014/chart" uri="{C3380CC4-5D6E-409C-BE32-E72D297353CC}">
                  <c16:uniqueId val="{00000009-388C-47CB-A342-B667CFFAB0D5}"/>
                </c:ext>
              </c:extLst>
            </c:dLbl>
            <c:dLbl>
              <c:idx val="10"/>
              <c:delete val="1"/>
              <c:extLst>
                <c:ext xmlns:c15="http://schemas.microsoft.com/office/drawing/2012/chart" uri="{CE6537A1-D6FC-4f65-9D91-7224C49458BB}"/>
                <c:ext xmlns:c16="http://schemas.microsoft.com/office/drawing/2014/chart" uri="{C3380CC4-5D6E-409C-BE32-E72D297353CC}">
                  <c16:uniqueId val="{0000000A-388C-47CB-A342-B667CFFAB0D5}"/>
                </c:ext>
              </c:extLst>
            </c:dLbl>
            <c:dLbl>
              <c:idx val="11"/>
              <c:delete val="1"/>
              <c:extLst>
                <c:ext xmlns:c15="http://schemas.microsoft.com/office/drawing/2012/chart" uri="{CE6537A1-D6FC-4f65-9D91-7224C49458BB}"/>
                <c:ext xmlns:c16="http://schemas.microsoft.com/office/drawing/2014/chart" uri="{C3380CC4-5D6E-409C-BE32-E72D297353CC}">
                  <c16:uniqueId val="{0000000B-388C-47CB-A342-B667CFFAB0D5}"/>
                </c:ext>
              </c:extLst>
            </c:dLbl>
            <c:dLbl>
              <c:idx val="12"/>
              <c:delete val="1"/>
              <c:extLst>
                <c:ext xmlns:c15="http://schemas.microsoft.com/office/drawing/2012/chart" uri="{CE6537A1-D6FC-4f65-9D91-7224C49458BB}"/>
                <c:ext xmlns:c16="http://schemas.microsoft.com/office/drawing/2014/chart" uri="{C3380CC4-5D6E-409C-BE32-E72D297353CC}">
                  <c16:uniqueId val="{0000000C-388C-47CB-A342-B667CFFAB0D5}"/>
                </c:ext>
              </c:extLst>
            </c:dLbl>
            <c:dLbl>
              <c:idx val="13"/>
              <c:delete val="1"/>
              <c:extLst>
                <c:ext xmlns:c15="http://schemas.microsoft.com/office/drawing/2012/chart" uri="{CE6537A1-D6FC-4f65-9D91-7224C49458BB}"/>
                <c:ext xmlns:c16="http://schemas.microsoft.com/office/drawing/2014/chart" uri="{C3380CC4-5D6E-409C-BE32-E72D297353CC}">
                  <c16:uniqueId val="{0000000D-388C-47CB-A342-B667CFFAB0D5}"/>
                </c:ext>
              </c:extLst>
            </c:dLbl>
            <c:dLbl>
              <c:idx val="15"/>
              <c:delete val="1"/>
              <c:extLst>
                <c:ext xmlns:c15="http://schemas.microsoft.com/office/drawing/2012/chart" uri="{CE6537A1-D6FC-4f65-9D91-7224C49458BB}"/>
                <c:ext xmlns:c16="http://schemas.microsoft.com/office/drawing/2014/chart" uri="{C3380CC4-5D6E-409C-BE32-E72D297353CC}">
                  <c16:uniqueId val="{0000000E-388C-47CB-A342-B667CFFAB0D5}"/>
                </c:ext>
              </c:extLst>
            </c:dLbl>
            <c:dLbl>
              <c:idx val="16"/>
              <c:delete val="1"/>
              <c:extLst>
                <c:ext xmlns:c15="http://schemas.microsoft.com/office/drawing/2012/chart" uri="{CE6537A1-D6FC-4f65-9D91-7224C49458BB}"/>
                <c:ext xmlns:c16="http://schemas.microsoft.com/office/drawing/2014/chart" uri="{C3380CC4-5D6E-409C-BE32-E72D297353CC}">
                  <c16:uniqueId val="{0000000F-388C-47CB-A342-B667CFFAB0D5}"/>
                </c:ext>
              </c:extLst>
            </c:dLbl>
            <c:dLbl>
              <c:idx val="17"/>
              <c:delete val="1"/>
              <c:extLst>
                <c:ext xmlns:c15="http://schemas.microsoft.com/office/drawing/2012/chart" uri="{CE6537A1-D6FC-4f65-9D91-7224C49458BB}"/>
                <c:ext xmlns:c16="http://schemas.microsoft.com/office/drawing/2014/chart" uri="{C3380CC4-5D6E-409C-BE32-E72D297353CC}">
                  <c16:uniqueId val="{00000010-388C-47CB-A342-B667CFFAB0D5}"/>
                </c:ext>
              </c:extLst>
            </c:dLbl>
            <c:dLbl>
              <c:idx val="18"/>
              <c:delete val="1"/>
              <c:extLst>
                <c:ext xmlns:c15="http://schemas.microsoft.com/office/drawing/2012/chart" uri="{CE6537A1-D6FC-4f65-9D91-7224C49458BB}"/>
                <c:ext xmlns:c16="http://schemas.microsoft.com/office/drawing/2014/chart" uri="{C3380CC4-5D6E-409C-BE32-E72D297353CC}">
                  <c16:uniqueId val="{00000011-388C-47CB-A342-B667CFFAB0D5}"/>
                </c:ext>
              </c:extLst>
            </c:dLbl>
            <c:dLbl>
              <c:idx val="19"/>
              <c:delete val="1"/>
              <c:extLst>
                <c:ext xmlns:c15="http://schemas.microsoft.com/office/drawing/2012/chart" uri="{CE6537A1-D6FC-4f65-9D91-7224C49458BB}"/>
                <c:ext xmlns:c16="http://schemas.microsoft.com/office/drawing/2014/chart" uri="{C3380CC4-5D6E-409C-BE32-E72D297353CC}">
                  <c16:uniqueId val="{00000012-388C-47CB-A342-B667CFFAB0D5}"/>
                </c:ext>
              </c:extLst>
            </c:dLbl>
            <c:dLbl>
              <c:idx val="20"/>
              <c:delete val="1"/>
              <c:extLst>
                <c:ext xmlns:c15="http://schemas.microsoft.com/office/drawing/2012/chart" uri="{CE6537A1-D6FC-4f65-9D91-7224C49458BB}"/>
                <c:ext xmlns:c16="http://schemas.microsoft.com/office/drawing/2014/chart" uri="{C3380CC4-5D6E-409C-BE32-E72D297353CC}">
                  <c16:uniqueId val="{00000013-388C-47CB-A342-B667CFFAB0D5}"/>
                </c:ext>
              </c:extLst>
            </c:dLbl>
            <c:dLbl>
              <c:idx val="21"/>
              <c:delete val="1"/>
              <c:extLst>
                <c:ext xmlns:c15="http://schemas.microsoft.com/office/drawing/2012/chart" uri="{CE6537A1-D6FC-4f65-9D91-7224C49458BB}"/>
                <c:ext xmlns:c16="http://schemas.microsoft.com/office/drawing/2014/chart" uri="{C3380CC4-5D6E-409C-BE32-E72D297353CC}">
                  <c16:uniqueId val="{00000014-388C-47CB-A342-B667CFFAB0D5}"/>
                </c:ext>
              </c:extLst>
            </c:dLbl>
            <c:dLbl>
              <c:idx val="22"/>
              <c:delete val="1"/>
              <c:extLst>
                <c:ext xmlns:c15="http://schemas.microsoft.com/office/drawing/2012/chart" uri="{CE6537A1-D6FC-4f65-9D91-7224C49458BB}"/>
                <c:ext xmlns:c16="http://schemas.microsoft.com/office/drawing/2014/chart" uri="{C3380CC4-5D6E-409C-BE32-E72D297353CC}">
                  <c16:uniqueId val="{00000015-388C-47CB-A342-B667CFFAB0D5}"/>
                </c:ext>
              </c:extLst>
            </c:dLbl>
            <c:dLbl>
              <c:idx val="23"/>
              <c:delete val="1"/>
              <c:extLst>
                <c:ext xmlns:c15="http://schemas.microsoft.com/office/drawing/2012/chart" uri="{CE6537A1-D6FC-4f65-9D91-7224C49458BB}"/>
                <c:ext xmlns:c16="http://schemas.microsoft.com/office/drawing/2014/chart" uri="{C3380CC4-5D6E-409C-BE32-E72D297353CC}">
                  <c16:uniqueId val="{00000016-388C-47CB-A342-B667CFFAB0D5}"/>
                </c:ext>
              </c:extLst>
            </c:dLbl>
            <c:dLbl>
              <c:idx val="24"/>
              <c:delete val="1"/>
              <c:extLst>
                <c:ext xmlns:c15="http://schemas.microsoft.com/office/drawing/2012/chart" uri="{CE6537A1-D6FC-4f65-9D91-7224C49458BB}"/>
                <c:ext xmlns:c16="http://schemas.microsoft.com/office/drawing/2014/chart" uri="{C3380CC4-5D6E-409C-BE32-E72D297353CC}">
                  <c16:uniqueId val="{00000017-388C-47CB-A342-B667CFFAB0D5}"/>
                </c:ext>
              </c:extLst>
            </c:dLbl>
            <c:dLbl>
              <c:idx val="25"/>
              <c:delete val="1"/>
              <c:extLst>
                <c:ext xmlns:c15="http://schemas.microsoft.com/office/drawing/2012/chart" uri="{CE6537A1-D6FC-4f65-9D91-7224C49458BB}"/>
                <c:ext xmlns:c16="http://schemas.microsoft.com/office/drawing/2014/chart" uri="{C3380CC4-5D6E-409C-BE32-E72D297353CC}">
                  <c16:uniqueId val="{00000018-388C-47CB-A342-B667CFFAB0D5}"/>
                </c:ext>
              </c:extLst>
            </c:dLbl>
            <c:dLbl>
              <c:idx val="26"/>
              <c:delete val="1"/>
              <c:extLst>
                <c:ext xmlns:c15="http://schemas.microsoft.com/office/drawing/2012/chart" uri="{CE6537A1-D6FC-4f65-9D91-7224C49458BB}"/>
                <c:ext xmlns:c16="http://schemas.microsoft.com/office/drawing/2014/chart" uri="{C3380CC4-5D6E-409C-BE32-E72D297353CC}">
                  <c16:uniqueId val="{00000019-388C-47CB-A342-B667CFFAB0D5}"/>
                </c:ext>
              </c:extLst>
            </c:dLbl>
            <c:dLbl>
              <c:idx val="27"/>
              <c:delete val="1"/>
              <c:extLst>
                <c:ext xmlns:c15="http://schemas.microsoft.com/office/drawing/2012/chart" uri="{CE6537A1-D6FC-4f65-9D91-7224C49458BB}"/>
                <c:ext xmlns:c16="http://schemas.microsoft.com/office/drawing/2014/chart" uri="{C3380CC4-5D6E-409C-BE32-E72D297353CC}">
                  <c16:uniqueId val="{0000001A-388C-47CB-A342-B667CFFAB0D5}"/>
                </c:ext>
              </c:extLst>
            </c:dLbl>
            <c:dLbl>
              <c:idx val="28"/>
              <c:delete val="1"/>
              <c:extLst>
                <c:ext xmlns:c15="http://schemas.microsoft.com/office/drawing/2012/chart" uri="{CE6537A1-D6FC-4f65-9D91-7224C49458BB}"/>
                <c:ext xmlns:c16="http://schemas.microsoft.com/office/drawing/2014/chart" uri="{C3380CC4-5D6E-409C-BE32-E72D297353CC}">
                  <c16:uniqueId val="{0000001B-388C-47CB-A342-B667CFFAB0D5}"/>
                </c:ext>
              </c:extLst>
            </c:dLbl>
            <c:dLbl>
              <c:idx val="29"/>
              <c:delete val="1"/>
              <c:extLst>
                <c:ext xmlns:c15="http://schemas.microsoft.com/office/drawing/2012/chart" uri="{CE6537A1-D6FC-4f65-9D91-7224C49458BB}"/>
                <c:ext xmlns:c16="http://schemas.microsoft.com/office/drawing/2014/chart" uri="{C3380CC4-5D6E-409C-BE32-E72D297353CC}">
                  <c16:uniqueId val="{0000001C-388C-47CB-A342-B667CFFAB0D5}"/>
                </c:ext>
              </c:extLst>
            </c:dLbl>
            <c:dLbl>
              <c:idx val="30"/>
              <c:delete val="1"/>
              <c:extLst>
                <c:ext xmlns:c15="http://schemas.microsoft.com/office/drawing/2012/chart" uri="{CE6537A1-D6FC-4f65-9D91-7224C49458BB}"/>
                <c:ext xmlns:c16="http://schemas.microsoft.com/office/drawing/2014/chart" uri="{C3380CC4-5D6E-409C-BE32-E72D297353CC}">
                  <c16:uniqueId val="{0000001D-388C-47CB-A342-B667CFFAB0D5}"/>
                </c:ext>
              </c:extLst>
            </c:dLbl>
            <c:dLbl>
              <c:idx val="31"/>
              <c:delete val="1"/>
              <c:extLst>
                <c:ext xmlns:c15="http://schemas.microsoft.com/office/drawing/2012/chart" uri="{CE6537A1-D6FC-4f65-9D91-7224C49458BB}"/>
                <c:ext xmlns:c16="http://schemas.microsoft.com/office/drawing/2014/chart" uri="{C3380CC4-5D6E-409C-BE32-E72D297353CC}">
                  <c16:uniqueId val="{0000001E-388C-47CB-A342-B667CFFAB0D5}"/>
                </c:ext>
              </c:extLst>
            </c:dLbl>
            <c:dLbl>
              <c:idx val="32"/>
              <c:delete val="1"/>
              <c:extLst>
                <c:ext xmlns:c15="http://schemas.microsoft.com/office/drawing/2012/chart" uri="{CE6537A1-D6FC-4f65-9D91-7224C49458BB}"/>
                <c:ext xmlns:c16="http://schemas.microsoft.com/office/drawing/2014/chart" uri="{C3380CC4-5D6E-409C-BE32-E72D297353CC}">
                  <c16:uniqueId val="{0000001F-388C-47CB-A342-B667CFFAB0D5}"/>
                </c:ext>
              </c:extLst>
            </c:dLbl>
            <c:dLbl>
              <c:idx val="33"/>
              <c:delete val="1"/>
              <c:extLst>
                <c:ext xmlns:c15="http://schemas.microsoft.com/office/drawing/2012/chart" uri="{CE6537A1-D6FC-4f65-9D91-7224C49458BB}"/>
                <c:ext xmlns:c16="http://schemas.microsoft.com/office/drawing/2014/chart" uri="{C3380CC4-5D6E-409C-BE32-E72D297353CC}">
                  <c16:uniqueId val="{00000020-388C-47CB-A342-B667CFFAB0D5}"/>
                </c:ext>
              </c:extLst>
            </c:dLbl>
            <c:dLbl>
              <c:idx val="34"/>
              <c:delete val="1"/>
              <c:extLst>
                <c:ext xmlns:c15="http://schemas.microsoft.com/office/drawing/2012/chart" uri="{CE6537A1-D6FC-4f65-9D91-7224C49458BB}"/>
                <c:ext xmlns:c16="http://schemas.microsoft.com/office/drawing/2014/chart" uri="{C3380CC4-5D6E-409C-BE32-E72D297353CC}">
                  <c16:uniqueId val="{00000021-388C-47CB-A342-B667CFFAB0D5}"/>
                </c:ext>
              </c:extLst>
            </c:dLbl>
            <c:dLbl>
              <c:idx val="36"/>
              <c:delete val="1"/>
              <c:extLst>
                <c:ext xmlns:c15="http://schemas.microsoft.com/office/drawing/2012/chart" uri="{CE6537A1-D6FC-4f65-9D91-7224C49458BB}"/>
                <c:ext xmlns:c16="http://schemas.microsoft.com/office/drawing/2014/chart" uri="{C3380CC4-5D6E-409C-BE32-E72D297353CC}">
                  <c16:uniqueId val="{00000022-388C-47CB-A342-B667CFFAB0D5}"/>
                </c:ext>
              </c:extLst>
            </c:dLbl>
            <c:dLbl>
              <c:idx val="37"/>
              <c:delete val="1"/>
              <c:extLst>
                <c:ext xmlns:c15="http://schemas.microsoft.com/office/drawing/2012/chart" uri="{CE6537A1-D6FC-4f65-9D91-7224C49458BB}"/>
                <c:ext xmlns:c16="http://schemas.microsoft.com/office/drawing/2014/chart" uri="{C3380CC4-5D6E-409C-BE32-E72D297353CC}">
                  <c16:uniqueId val="{00000023-388C-47CB-A342-B667CFFAB0D5}"/>
                </c:ext>
              </c:extLst>
            </c:dLbl>
            <c:dLbl>
              <c:idx val="38"/>
              <c:delete val="1"/>
              <c:extLst>
                <c:ext xmlns:c15="http://schemas.microsoft.com/office/drawing/2012/chart" uri="{CE6537A1-D6FC-4f65-9D91-7224C49458BB}"/>
                <c:ext xmlns:c16="http://schemas.microsoft.com/office/drawing/2014/chart" uri="{C3380CC4-5D6E-409C-BE32-E72D297353CC}">
                  <c16:uniqueId val="{00000024-388C-47CB-A342-B667CFFAB0D5}"/>
                </c:ext>
              </c:extLst>
            </c:dLbl>
            <c:dLbl>
              <c:idx val="39"/>
              <c:delete val="1"/>
              <c:extLst>
                <c:ext xmlns:c15="http://schemas.microsoft.com/office/drawing/2012/chart" uri="{CE6537A1-D6FC-4f65-9D91-7224C49458BB}"/>
                <c:ext xmlns:c16="http://schemas.microsoft.com/office/drawing/2014/chart" uri="{C3380CC4-5D6E-409C-BE32-E72D297353CC}">
                  <c16:uniqueId val="{00000025-388C-47CB-A342-B667CFFAB0D5}"/>
                </c:ext>
              </c:extLst>
            </c:dLbl>
            <c:dLbl>
              <c:idx val="40"/>
              <c:delete val="1"/>
              <c:extLst>
                <c:ext xmlns:c15="http://schemas.microsoft.com/office/drawing/2012/chart" uri="{CE6537A1-D6FC-4f65-9D91-7224C49458BB}"/>
                <c:ext xmlns:c16="http://schemas.microsoft.com/office/drawing/2014/chart" uri="{C3380CC4-5D6E-409C-BE32-E72D297353CC}">
                  <c16:uniqueId val="{00000026-388C-47CB-A342-B667CFFAB0D5}"/>
                </c:ext>
              </c:extLst>
            </c:dLbl>
            <c:dLbl>
              <c:idx val="41"/>
              <c:delete val="1"/>
              <c:extLst>
                <c:ext xmlns:c15="http://schemas.microsoft.com/office/drawing/2012/chart" uri="{CE6537A1-D6FC-4f65-9D91-7224C49458BB}"/>
                <c:ext xmlns:c16="http://schemas.microsoft.com/office/drawing/2014/chart" uri="{C3380CC4-5D6E-409C-BE32-E72D297353CC}">
                  <c16:uniqueId val="{00000027-388C-47CB-A342-B667CFFAB0D5}"/>
                </c:ext>
              </c:extLst>
            </c:dLbl>
            <c:dLbl>
              <c:idx val="42"/>
              <c:delete val="1"/>
              <c:extLst>
                <c:ext xmlns:c15="http://schemas.microsoft.com/office/drawing/2012/chart" uri="{CE6537A1-D6FC-4f65-9D91-7224C49458BB}"/>
                <c:ext xmlns:c16="http://schemas.microsoft.com/office/drawing/2014/chart" uri="{C3380CC4-5D6E-409C-BE32-E72D297353CC}">
                  <c16:uniqueId val="{00000028-388C-47CB-A342-B667CFFAB0D5}"/>
                </c:ext>
              </c:extLst>
            </c:dLbl>
            <c:dLbl>
              <c:idx val="43"/>
              <c:delete val="1"/>
              <c:extLst>
                <c:ext xmlns:c15="http://schemas.microsoft.com/office/drawing/2012/chart" uri="{CE6537A1-D6FC-4f65-9D91-7224C49458BB}"/>
                <c:ext xmlns:c16="http://schemas.microsoft.com/office/drawing/2014/chart" uri="{C3380CC4-5D6E-409C-BE32-E72D297353CC}">
                  <c16:uniqueId val="{00000029-388C-47CB-A342-B667CFFAB0D5}"/>
                </c:ext>
              </c:extLst>
            </c:dLbl>
            <c:dLbl>
              <c:idx val="44"/>
              <c:delete val="1"/>
              <c:extLst>
                <c:ext xmlns:c15="http://schemas.microsoft.com/office/drawing/2012/chart" uri="{CE6537A1-D6FC-4f65-9D91-7224C49458BB}"/>
                <c:ext xmlns:c16="http://schemas.microsoft.com/office/drawing/2014/chart" uri="{C3380CC4-5D6E-409C-BE32-E72D297353CC}">
                  <c16:uniqueId val="{0000002A-388C-47CB-A342-B667CFFAB0D5}"/>
                </c:ext>
              </c:extLst>
            </c:dLbl>
            <c:dLbl>
              <c:idx val="45"/>
              <c:delete val="1"/>
              <c:extLst>
                <c:ext xmlns:c15="http://schemas.microsoft.com/office/drawing/2012/chart" uri="{CE6537A1-D6FC-4f65-9D91-7224C49458BB}"/>
                <c:ext xmlns:c16="http://schemas.microsoft.com/office/drawing/2014/chart" uri="{C3380CC4-5D6E-409C-BE32-E72D297353CC}">
                  <c16:uniqueId val="{0000002B-388C-47CB-A342-B667CFFAB0D5}"/>
                </c:ext>
              </c:extLst>
            </c:dLbl>
            <c:dLbl>
              <c:idx val="46"/>
              <c:delete val="1"/>
              <c:extLst>
                <c:ext xmlns:c15="http://schemas.microsoft.com/office/drawing/2012/chart" uri="{CE6537A1-D6FC-4f65-9D91-7224C49458BB}"/>
                <c:ext xmlns:c16="http://schemas.microsoft.com/office/drawing/2014/chart" uri="{C3380CC4-5D6E-409C-BE32-E72D297353CC}">
                  <c16:uniqueId val="{0000002C-388C-47CB-A342-B667CFFAB0D5}"/>
                </c:ext>
              </c:extLst>
            </c:dLbl>
            <c:dLbl>
              <c:idx val="47"/>
              <c:delete val="1"/>
              <c:extLst>
                <c:ext xmlns:c15="http://schemas.microsoft.com/office/drawing/2012/chart" uri="{CE6537A1-D6FC-4f65-9D91-7224C49458BB}"/>
                <c:ext xmlns:c16="http://schemas.microsoft.com/office/drawing/2014/chart" uri="{C3380CC4-5D6E-409C-BE32-E72D297353CC}">
                  <c16:uniqueId val="{0000002D-388C-47CB-A342-B667CFFAB0D5}"/>
                </c:ext>
              </c:extLst>
            </c:dLbl>
            <c:dLbl>
              <c:idx val="48"/>
              <c:delete val="1"/>
              <c:extLst>
                <c:ext xmlns:c15="http://schemas.microsoft.com/office/drawing/2012/chart" uri="{CE6537A1-D6FC-4f65-9D91-7224C49458BB}"/>
                <c:ext xmlns:c16="http://schemas.microsoft.com/office/drawing/2014/chart" uri="{C3380CC4-5D6E-409C-BE32-E72D297353CC}">
                  <c16:uniqueId val="{0000002E-388C-47CB-A342-B667CFFAB0D5}"/>
                </c:ext>
              </c:extLst>
            </c:dLbl>
            <c:dLbl>
              <c:idx val="49"/>
              <c:delete val="1"/>
              <c:extLst>
                <c:ext xmlns:c15="http://schemas.microsoft.com/office/drawing/2012/chart" uri="{CE6537A1-D6FC-4f65-9D91-7224C49458BB}"/>
                <c:ext xmlns:c16="http://schemas.microsoft.com/office/drawing/2014/chart" uri="{C3380CC4-5D6E-409C-BE32-E72D297353CC}">
                  <c16:uniqueId val="{0000002F-388C-47CB-A342-B667CFFAB0D5}"/>
                </c:ext>
              </c:extLst>
            </c:dLbl>
            <c:dLbl>
              <c:idx val="50"/>
              <c:delete val="1"/>
              <c:extLst>
                <c:ext xmlns:c15="http://schemas.microsoft.com/office/drawing/2012/chart" uri="{CE6537A1-D6FC-4f65-9D91-7224C49458BB}"/>
                <c:ext xmlns:c16="http://schemas.microsoft.com/office/drawing/2014/chart" uri="{C3380CC4-5D6E-409C-BE32-E72D297353CC}">
                  <c16:uniqueId val="{00000030-388C-47CB-A342-B667CFFAB0D5}"/>
                </c:ext>
              </c:extLst>
            </c:dLbl>
            <c:dLbl>
              <c:idx val="51"/>
              <c:delete val="1"/>
              <c:extLst>
                <c:ext xmlns:c15="http://schemas.microsoft.com/office/drawing/2012/chart" uri="{CE6537A1-D6FC-4f65-9D91-7224C49458BB}"/>
                <c:ext xmlns:c16="http://schemas.microsoft.com/office/drawing/2014/chart" uri="{C3380CC4-5D6E-409C-BE32-E72D297353CC}">
                  <c16:uniqueId val="{00000031-388C-47CB-A342-B667CFFAB0D5}"/>
                </c:ext>
              </c:extLst>
            </c:dLbl>
            <c:dLbl>
              <c:idx val="52"/>
              <c:delete val="1"/>
              <c:extLst>
                <c:ext xmlns:c15="http://schemas.microsoft.com/office/drawing/2012/chart" uri="{CE6537A1-D6FC-4f65-9D91-7224C49458BB}"/>
                <c:ext xmlns:c16="http://schemas.microsoft.com/office/drawing/2014/chart" uri="{C3380CC4-5D6E-409C-BE32-E72D297353CC}">
                  <c16:uniqueId val="{00000032-388C-47CB-A342-B667CFFAB0D5}"/>
                </c:ext>
              </c:extLst>
            </c:dLbl>
            <c:dLbl>
              <c:idx val="53"/>
              <c:delete val="1"/>
              <c:extLst>
                <c:ext xmlns:c15="http://schemas.microsoft.com/office/drawing/2012/chart" uri="{CE6537A1-D6FC-4f65-9D91-7224C49458BB}"/>
                <c:ext xmlns:c16="http://schemas.microsoft.com/office/drawing/2014/chart" uri="{C3380CC4-5D6E-409C-BE32-E72D297353CC}">
                  <c16:uniqueId val="{00000033-388C-47CB-A342-B667CFFAB0D5}"/>
                </c:ext>
              </c:extLst>
            </c:dLbl>
            <c:dLbl>
              <c:idx val="54"/>
              <c:delete val="1"/>
              <c:extLst>
                <c:ext xmlns:c15="http://schemas.microsoft.com/office/drawing/2012/chart" uri="{CE6537A1-D6FC-4f65-9D91-7224C49458BB}"/>
                <c:ext xmlns:c16="http://schemas.microsoft.com/office/drawing/2014/chart" uri="{C3380CC4-5D6E-409C-BE32-E72D297353CC}">
                  <c16:uniqueId val="{00000034-388C-47CB-A342-B667CFFAB0D5}"/>
                </c:ext>
              </c:extLst>
            </c:dLbl>
            <c:dLbl>
              <c:idx val="55"/>
              <c:delete val="1"/>
              <c:extLst>
                <c:ext xmlns:c15="http://schemas.microsoft.com/office/drawing/2012/chart" uri="{CE6537A1-D6FC-4f65-9D91-7224C49458BB}"/>
                <c:ext xmlns:c16="http://schemas.microsoft.com/office/drawing/2014/chart" uri="{C3380CC4-5D6E-409C-BE32-E72D297353CC}">
                  <c16:uniqueId val="{00000035-388C-47CB-A342-B667CFFAB0D5}"/>
                </c:ext>
              </c:extLst>
            </c:dLbl>
            <c:dLbl>
              <c:idx val="56"/>
              <c:delete val="1"/>
              <c:extLst>
                <c:ext xmlns:c15="http://schemas.microsoft.com/office/drawing/2012/chart" uri="{CE6537A1-D6FC-4f65-9D91-7224C49458BB}"/>
                <c:ext xmlns:c16="http://schemas.microsoft.com/office/drawing/2014/chart" uri="{C3380CC4-5D6E-409C-BE32-E72D297353CC}">
                  <c16:uniqueId val="{00000036-388C-47CB-A342-B667CFFAB0D5}"/>
                </c:ext>
              </c:extLst>
            </c:dLbl>
            <c:dLbl>
              <c:idx val="57"/>
              <c:delete val="1"/>
              <c:extLst>
                <c:ext xmlns:c15="http://schemas.microsoft.com/office/drawing/2012/chart" uri="{CE6537A1-D6FC-4f65-9D91-7224C49458BB}"/>
                <c:ext xmlns:c16="http://schemas.microsoft.com/office/drawing/2014/chart" uri="{C3380CC4-5D6E-409C-BE32-E72D297353CC}">
                  <c16:uniqueId val="{00000037-388C-47CB-A342-B667CFFAB0D5}"/>
                </c:ext>
              </c:extLst>
            </c:dLbl>
            <c:dLbl>
              <c:idx val="58"/>
              <c:delete val="1"/>
              <c:extLst>
                <c:ext xmlns:c15="http://schemas.microsoft.com/office/drawing/2012/chart" uri="{CE6537A1-D6FC-4f65-9D91-7224C49458BB}"/>
                <c:ext xmlns:c16="http://schemas.microsoft.com/office/drawing/2014/chart" uri="{C3380CC4-5D6E-409C-BE32-E72D297353CC}">
                  <c16:uniqueId val="{00000038-388C-47CB-A342-B667CFFAB0D5}"/>
                </c:ext>
              </c:extLst>
            </c:dLbl>
            <c:dLbl>
              <c:idx val="59"/>
              <c:delete val="1"/>
              <c:extLst>
                <c:ext xmlns:c15="http://schemas.microsoft.com/office/drawing/2012/chart" uri="{CE6537A1-D6FC-4f65-9D91-7224C49458BB}"/>
                <c:ext xmlns:c16="http://schemas.microsoft.com/office/drawing/2014/chart" uri="{C3380CC4-5D6E-409C-BE32-E72D297353CC}">
                  <c16:uniqueId val="{00000039-388C-47CB-A342-B667CFFAB0D5}"/>
                </c:ext>
              </c:extLst>
            </c:dLbl>
            <c:dLbl>
              <c:idx val="60"/>
              <c:delete val="1"/>
              <c:extLst>
                <c:ext xmlns:c15="http://schemas.microsoft.com/office/drawing/2012/chart" uri="{CE6537A1-D6FC-4f65-9D91-7224C49458BB}"/>
                <c:ext xmlns:c16="http://schemas.microsoft.com/office/drawing/2014/chart" uri="{C3380CC4-5D6E-409C-BE32-E72D297353CC}">
                  <c16:uniqueId val="{0000003A-388C-47CB-A342-B667CFFAB0D5}"/>
                </c:ext>
              </c:extLst>
            </c:dLbl>
            <c:dLbl>
              <c:idx val="61"/>
              <c:delete val="1"/>
              <c:extLst>
                <c:ext xmlns:c15="http://schemas.microsoft.com/office/drawing/2012/chart" uri="{CE6537A1-D6FC-4f65-9D91-7224C49458BB}"/>
                <c:ext xmlns:c16="http://schemas.microsoft.com/office/drawing/2014/chart" uri="{C3380CC4-5D6E-409C-BE32-E72D297353CC}">
                  <c16:uniqueId val="{0000003B-388C-47CB-A342-B667CFFAB0D5}"/>
                </c:ext>
              </c:extLst>
            </c:dLbl>
            <c:dLbl>
              <c:idx val="62"/>
              <c:delete val="1"/>
              <c:extLst>
                <c:ext xmlns:c15="http://schemas.microsoft.com/office/drawing/2012/chart" uri="{CE6537A1-D6FC-4f65-9D91-7224C49458BB}">
                  <c15:layout>
                    <c:manualLayout>
                      <c:w val="4.0957500000000001E-2"/>
                      <c:h val="3.974041666666666E-2"/>
                    </c:manualLayout>
                  </c15:layout>
                </c:ext>
                <c:ext xmlns:c16="http://schemas.microsoft.com/office/drawing/2014/chart" uri="{C3380CC4-5D6E-409C-BE32-E72D297353CC}">
                  <c16:uniqueId val="{0000003C-388C-47CB-A342-B667CFFAB0D5}"/>
                </c:ext>
              </c:extLst>
            </c:dLbl>
            <c:dLbl>
              <c:idx val="63"/>
              <c:delete val="1"/>
              <c:extLst>
                <c:ext xmlns:c15="http://schemas.microsoft.com/office/drawing/2012/chart" uri="{CE6537A1-D6FC-4f65-9D91-7224C49458BB}"/>
                <c:ext xmlns:c16="http://schemas.microsoft.com/office/drawing/2014/chart" uri="{C3380CC4-5D6E-409C-BE32-E72D297353CC}">
                  <c16:uniqueId val="{0000003D-388C-47CB-A342-B667CFFAB0D5}"/>
                </c:ext>
              </c:extLst>
            </c:dLbl>
            <c:dLbl>
              <c:idx val="64"/>
              <c:delete val="1"/>
              <c:extLst>
                <c:ext xmlns:c15="http://schemas.microsoft.com/office/drawing/2012/chart" uri="{CE6537A1-D6FC-4f65-9D91-7224C49458BB}"/>
                <c:ext xmlns:c16="http://schemas.microsoft.com/office/drawing/2014/chart" uri="{C3380CC4-5D6E-409C-BE32-E72D297353CC}">
                  <c16:uniqueId val="{0000003E-388C-47CB-A342-B667CFFAB0D5}"/>
                </c:ext>
              </c:extLst>
            </c:dLbl>
            <c:dLbl>
              <c:idx val="65"/>
              <c:delete val="1"/>
              <c:extLst>
                <c:ext xmlns:c15="http://schemas.microsoft.com/office/drawing/2012/chart" uri="{CE6537A1-D6FC-4f65-9D91-7224C49458BB}"/>
                <c:ext xmlns:c16="http://schemas.microsoft.com/office/drawing/2014/chart" uri="{C3380CC4-5D6E-409C-BE32-E72D297353CC}">
                  <c16:uniqueId val="{0000003F-388C-47CB-A342-B667CFFAB0D5}"/>
                </c:ext>
              </c:extLst>
            </c:dLbl>
            <c:dLbl>
              <c:idx val="66"/>
              <c:delete val="1"/>
              <c:extLst>
                <c:ext xmlns:c15="http://schemas.microsoft.com/office/drawing/2012/chart" uri="{CE6537A1-D6FC-4f65-9D91-7224C49458BB}"/>
                <c:ext xmlns:c16="http://schemas.microsoft.com/office/drawing/2014/chart" uri="{C3380CC4-5D6E-409C-BE32-E72D297353CC}">
                  <c16:uniqueId val="{00000040-388C-47CB-A342-B667CFFAB0D5}"/>
                </c:ext>
              </c:extLst>
            </c:dLbl>
            <c:dLbl>
              <c:idx val="67"/>
              <c:delete val="1"/>
              <c:extLst>
                <c:ext xmlns:c15="http://schemas.microsoft.com/office/drawing/2012/chart" uri="{CE6537A1-D6FC-4f65-9D91-7224C49458BB}"/>
                <c:ext xmlns:c16="http://schemas.microsoft.com/office/drawing/2014/chart" uri="{C3380CC4-5D6E-409C-BE32-E72D297353CC}">
                  <c16:uniqueId val="{00000041-388C-47CB-A342-B667CFFAB0D5}"/>
                </c:ext>
              </c:extLst>
            </c:dLbl>
            <c:dLbl>
              <c:idx val="68"/>
              <c:delete val="1"/>
              <c:extLst>
                <c:ext xmlns:c15="http://schemas.microsoft.com/office/drawing/2012/chart" uri="{CE6537A1-D6FC-4f65-9D91-7224C49458BB}"/>
                <c:ext xmlns:c16="http://schemas.microsoft.com/office/drawing/2014/chart" uri="{C3380CC4-5D6E-409C-BE32-E72D297353CC}">
                  <c16:uniqueId val="{00000042-388C-47CB-A342-B667CFFAB0D5}"/>
                </c:ext>
              </c:extLst>
            </c:dLbl>
            <c:dLbl>
              <c:idx val="69"/>
              <c:delete val="1"/>
              <c:extLst>
                <c:ext xmlns:c15="http://schemas.microsoft.com/office/drawing/2012/chart" uri="{CE6537A1-D6FC-4f65-9D91-7224C49458BB}"/>
                <c:ext xmlns:c16="http://schemas.microsoft.com/office/drawing/2014/chart" uri="{C3380CC4-5D6E-409C-BE32-E72D297353CC}">
                  <c16:uniqueId val="{00000043-388C-47CB-A342-B667CFFAB0D5}"/>
                </c:ext>
              </c:extLst>
            </c:dLbl>
            <c:dLbl>
              <c:idx val="70"/>
              <c:delete val="1"/>
              <c:extLst>
                <c:ext xmlns:c15="http://schemas.microsoft.com/office/drawing/2012/chart" uri="{CE6537A1-D6FC-4f65-9D91-7224C49458BB}"/>
                <c:ext xmlns:c16="http://schemas.microsoft.com/office/drawing/2014/chart" uri="{C3380CC4-5D6E-409C-BE32-E72D297353CC}">
                  <c16:uniqueId val="{00000044-388C-47CB-A342-B667CFFAB0D5}"/>
                </c:ext>
              </c:extLst>
            </c:dLbl>
            <c:dLbl>
              <c:idx val="71"/>
              <c:delete val="1"/>
              <c:extLst>
                <c:ext xmlns:c15="http://schemas.microsoft.com/office/drawing/2012/chart" uri="{CE6537A1-D6FC-4f65-9D91-7224C49458BB}"/>
                <c:ext xmlns:c16="http://schemas.microsoft.com/office/drawing/2014/chart" uri="{C3380CC4-5D6E-409C-BE32-E72D297353CC}">
                  <c16:uniqueId val="{00000045-388C-47CB-A342-B667CFFAB0D5}"/>
                </c:ext>
              </c:extLst>
            </c:dLbl>
            <c:dLbl>
              <c:idx val="72"/>
              <c:delete val="1"/>
              <c:extLst>
                <c:ext xmlns:c15="http://schemas.microsoft.com/office/drawing/2012/chart" uri="{CE6537A1-D6FC-4f65-9D91-7224C49458BB}"/>
                <c:ext xmlns:c16="http://schemas.microsoft.com/office/drawing/2014/chart" uri="{C3380CC4-5D6E-409C-BE32-E72D297353CC}">
                  <c16:uniqueId val="{00000046-388C-47CB-A342-B667CFFAB0D5}"/>
                </c:ext>
              </c:extLst>
            </c:dLbl>
            <c:dLbl>
              <c:idx val="73"/>
              <c:delete val="1"/>
              <c:extLst>
                <c:ext xmlns:c15="http://schemas.microsoft.com/office/drawing/2012/chart" uri="{CE6537A1-D6FC-4f65-9D91-7224C49458BB}"/>
                <c:ext xmlns:c16="http://schemas.microsoft.com/office/drawing/2014/chart" uri="{C3380CC4-5D6E-409C-BE32-E72D297353CC}">
                  <c16:uniqueId val="{00000047-388C-47CB-A342-B667CFFAB0D5}"/>
                </c:ext>
              </c:extLst>
            </c:dLbl>
            <c:dLbl>
              <c:idx val="74"/>
              <c:delete val="1"/>
              <c:extLst>
                <c:ext xmlns:c15="http://schemas.microsoft.com/office/drawing/2012/chart" uri="{CE6537A1-D6FC-4f65-9D91-7224C49458BB}"/>
                <c:ext xmlns:c16="http://schemas.microsoft.com/office/drawing/2014/chart" uri="{C3380CC4-5D6E-409C-BE32-E72D297353CC}">
                  <c16:uniqueId val="{00000048-388C-47CB-A342-B667CFFAB0D5}"/>
                </c:ext>
              </c:extLst>
            </c:dLbl>
            <c:dLbl>
              <c:idx val="75"/>
              <c:delete val="1"/>
              <c:extLst>
                <c:ext xmlns:c15="http://schemas.microsoft.com/office/drawing/2012/chart" uri="{CE6537A1-D6FC-4f65-9D91-7224C49458BB}"/>
                <c:ext xmlns:c16="http://schemas.microsoft.com/office/drawing/2014/chart" uri="{C3380CC4-5D6E-409C-BE32-E72D297353CC}">
                  <c16:uniqueId val="{00000049-388C-47CB-A342-B667CFFAB0D5}"/>
                </c:ext>
              </c:extLst>
            </c:dLbl>
            <c:dLbl>
              <c:idx val="76"/>
              <c:delete val="1"/>
              <c:extLst>
                <c:ext xmlns:c15="http://schemas.microsoft.com/office/drawing/2012/chart" uri="{CE6537A1-D6FC-4f65-9D91-7224C49458BB}"/>
                <c:ext xmlns:c16="http://schemas.microsoft.com/office/drawing/2014/chart" uri="{C3380CC4-5D6E-409C-BE32-E72D297353CC}">
                  <c16:uniqueId val="{0000004A-388C-47CB-A342-B667CFFAB0D5}"/>
                </c:ext>
              </c:extLst>
            </c:dLbl>
            <c:dLbl>
              <c:idx val="77"/>
              <c:delete val="1"/>
              <c:extLst>
                <c:ext xmlns:c15="http://schemas.microsoft.com/office/drawing/2012/chart" uri="{CE6537A1-D6FC-4f65-9D91-7224C49458BB}"/>
                <c:ext xmlns:c16="http://schemas.microsoft.com/office/drawing/2014/chart" uri="{C3380CC4-5D6E-409C-BE32-E72D297353CC}">
                  <c16:uniqueId val="{0000004B-388C-47CB-A342-B667CFFAB0D5}"/>
                </c:ext>
              </c:extLst>
            </c:dLbl>
            <c:dLbl>
              <c:idx val="78"/>
              <c:delete val="1"/>
              <c:extLst>
                <c:ext xmlns:c15="http://schemas.microsoft.com/office/drawing/2012/chart" uri="{CE6537A1-D6FC-4f65-9D91-7224C49458BB}"/>
                <c:ext xmlns:c16="http://schemas.microsoft.com/office/drawing/2014/chart" uri="{C3380CC4-5D6E-409C-BE32-E72D297353CC}">
                  <c16:uniqueId val="{0000004C-388C-47CB-A342-B667CFFAB0D5}"/>
                </c:ext>
              </c:extLst>
            </c:dLbl>
            <c:dLbl>
              <c:idx val="79"/>
              <c:delete val="1"/>
              <c:extLst>
                <c:ext xmlns:c15="http://schemas.microsoft.com/office/drawing/2012/chart" uri="{CE6537A1-D6FC-4f65-9D91-7224C49458BB}"/>
                <c:ext xmlns:c16="http://schemas.microsoft.com/office/drawing/2014/chart" uri="{C3380CC4-5D6E-409C-BE32-E72D297353CC}">
                  <c16:uniqueId val="{0000004D-388C-47CB-A342-B667CFFAB0D5}"/>
                </c:ext>
              </c:extLst>
            </c:dLbl>
            <c:dLbl>
              <c:idx val="80"/>
              <c:delete val="1"/>
              <c:extLst>
                <c:ext xmlns:c15="http://schemas.microsoft.com/office/drawing/2012/chart" uri="{CE6537A1-D6FC-4f65-9D91-7224C49458BB}"/>
                <c:ext xmlns:c16="http://schemas.microsoft.com/office/drawing/2014/chart" uri="{C3380CC4-5D6E-409C-BE32-E72D297353CC}">
                  <c16:uniqueId val="{0000004E-388C-47CB-A342-B667CFFAB0D5}"/>
                </c:ext>
              </c:extLst>
            </c:dLbl>
            <c:dLbl>
              <c:idx val="81"/>
              <c:delete val="1"/>
              <c:extLst>
                <c:ext xmlns:c15="http://schemas.microsoft.com/office/drawing/2012/chart" uri="{CE6537A1-D6FC-4f65-9D91-7224C49458BB}"/>
                <c:ext xmlns:c16="http://schemas.microsoft.com/office/drawing/2014/chart" uri="{C3380CC4-5D6E-409C-BE32-E72D297353CC}">
                  <c16:uniqueId val="{0000004F-388C-47CB-A342-B667CFFAB0D5}"/>
                </c:ext>
              </c:extLst>
            </c:dLbl>
            <c:dLbl>
              <c:idx val="82"/>
              <c:delete val="1"/>
              <c:extLst>
                <c:ext xmlns:c15="http://schemas.microsoft.com/office/drawing/2012/chart" uri="{CE6537A1-D6FC-4f65-9D91-7224C49458BB}"/>
                <c:ext xmlns:c16="http://schemas.microsoft.com/office/drawing/2014/chart" uri="{C3380CC4-5D6E-409C-BE32-E72D297353CC}">
                  <c16:uniqueId val="{00000050-388C-47CB-A342-B667CFFAB0D5}"/>
                </c:ext>
              </c:extLst>
            </c:dLbl>
            <c:dLbl>
              <c:idx val="83"/>
              <c:delete val="1"/>
              <c:extLst>
                <c:ext xmlns:c15="http://schemas.microsoft.com/office/drawing/2012/chart" uri="{CE6537A1-D6FC-4f65-9D91-7224C49458BB}"/>
                <c:ext xmlns:c16="http://schemas.microsoft.com/office/drawing/2014/chart" uri="{C3380CC4-5D6E-409C-BE32-E72D297353CC}">
                  <c16:uniqueId val="{00000051-388C-47CB-A342-B667CFFAB0D5}"/>
                </c:ext>
              </c:extLst>
            </c:dLbl>
            <c:dLbl>
              <c:idx val="84"/>
              <c:delete val="1"/>
              <c:extLst>
                <c:ext xmlns:c15="http://schemas.microsoft.com/office/drawing/2012/chart" uri="{CE6537A1-D6FC-4f65-9D91-7224C49458BB}"/>
                <c:ext xmlns:c16="http://schemas.microsoft.com/office/drawing/2014/chart" uri="{C3380CC4-5D6E-409C-BE32-E72D297353CC}">
                  <c16:uniqueId val="{00000052-388C-47CB-A342-B667CFFAB0D5}"/>
                </c:ext>
              </c:extLst>
            </c:dLbl>
            <c:dLbl>
              <c:idx val="85"/>
              <c:delete val="1"/>
              <c:extLst>
                <c:ext xmlns:c15="http://schemas.microsoft.com/office/drawing/2012/chart" uri="{CE6537A1-D6FC-4f65-9D91-7224C49458BB}"/>
                <c:ext xmlns:c16="http://schemas.microsoft.com/office/drawing/2014/chart" uri="{C3380CC4-5D6E-409C-BE32-E72D297353CC}">
                  <c16:uniqueId val="{00000053-388C-47CB-A342-B667CFFAB0D5}"/>
                </c:ext>
              </c:extLst>
            </c:dLbl>
            <c:dLbl>
              <c:idx val="86"/>
              <c:delete val="1"/>
              <c:extLst>
                <c:ext xmlns:c15="http://schemas.microsoft.com/office/drawing/2012/chart" uri="{CE6537A1-D6FC-4f65-9D91-7224C49458BB}"/>
                <c:ext xmlns:c16="http://schemas.microsoft.com/office/drawing/2014/chart" uri="{C3380CC4-5D6E-409C-BE32-E72D297353CC}">
                  <c16:uniqueId val="{00000054-388C-47CB-A342-B667CFFAB0D5}"/>
                </c:ext>
              </c:extLst>
            </c:dLbl>
            <c:dLbl>
              <c:idx val="87"/>
              <c:delete val="1"/>
              <c:extLst>
                <c:ext xmlns:c15="http://schemas.microsoft.com/office/drawing/2012/chart" uri="{CE6537A1-D6FC-4f65-9D91-7224C49458BB}"/>
                <c:ext xmlns:c16="http://schemas.microsoft.com/office/drawing/2014/chart" uri="{C3380CC4-5D6E-409C-BE32-E72D297353CC}">
                  <c16:uniqueId val="{00000055-388C-47CB-A342-B667CFFAB0D5}"/>
                </c:ext>
              </c:extLst>
            </c:dLbl>
            <c:dLbl>
              <c:idx val="88"/>
              <c:delete val="1"/>
              <c:extLst>
                <c:ext xmlns:c15="http://schemas.microsoft.com/office/drawing/2012/chart" uri="{CE6537A1-D6FC-4f65-9D91-7224C49458BB}"/>
                <c:ext xmlns:c16="http://schemas.microsoft.com/office/drawing/2014/chart" uri="{C3380CC4-5D6E-409C-BE32-E72D297353CC}">
                  <c16:uniqueId val="{00000056-388C-47CB-A342-B667CFFAB0D5}"/>
                </c:ext>
              </c:extLst>
            </c:dLbl>
            <c:dLbl>
              <c:idx val="89"/>
              <c:delete val="1"/>
              <c:extLst>
                <c:ext xmlns:c15="http://schemas.microsoft.com/office/drawing/2012/chart" uri="{CE6537A1-D6FC-4f65-9D91-7224C49458BB}"/>
                <c:ext xmlns:c16="http://schemas.microsoft.com/office/drawing/2014/chart" uri="{C3380CC4-5D6E-409C-BE32-E72D297353CC}">
                  <c16:uniqueId val="{00000057-388C-47CB-A342-B667CFFAB0D5}"/>
                </c:ext>
              </c:extLst>
            </c:dLbl>
            <c:dLbl>
              <c:idx val="90"/>
              <c:delete val="1"/>
              <c:extLst>
                <c:ext xmlns:c15="http://schemas.microsoft.com/office/drawing/2012/chart" uri="{CE6537A1-D6FC-4f65-9D91-7224C49458BB}"/>
                <c:ext xmlns:c16="http://schemas.microsoft.com/office/drawing/2014/chart" uri="{C3380CC4-5D6E-409C-BE32-E72D297353CC}">
                  <c16:uniqueId val="{00000058-388C-47CB-A342-B667CFFAB0D5}"/>
                </c:ext>
              </c:extLst>
            </c:dLbl>
            <c:dLbl>
              <c:idx val="91"/>
              <c:delete val="1"/>
              <c:extLst>
                <c:ext xmlns:c15="http://schemas.microsoft.com/office/drawing/2012/chart" uri="{CE6537A1-D6FC-4f65-9D91-7224C49458BB}"/>
                <c:ext xmlns:c16="http://schemas.microsoft.com/office/drawing/2014/chart" uri="{C3380CC4-5D6E-409C-BE32-E72D297353CC}">
                  <c16:uniqueId val="{00000059-388C-47CB-A342-B667CFFAB0D5}"/>
                </c:ext>
              </c:extLst>
            </c:dLbl>
            <c:dLbl>
              <c:idx val="92"/>
              <c:delete val="1"/>
              <c:extLst>
                <c:ext xmlns:c15="http://schemas.microsoft.com/office/drawing/2012/chart" uri="{CE6537A1-D6FC-4f65-9D91-7224C49458BB}"/>
                <c:ext xmlns:c16="http://schemas.microsoft.com/office/drawing/2014/chart" uri="{C3380CC4-5D6E-409C-BE32-E72D297353CC}">
                  <c16:uniqueId val="{0000005A-388C-47CB-A342-B667CFFAB0D5}"/>
                </c:ext>
              </c:extLst>
            </c:dLbl>
            <c:dLbl>
              <c:idx val="93"/>
              <c:delete val="1"/>
              <c:extLst>
                <c:ext xmlns:c15="http://schemas.microsoft.com/office/drawing/2012/chart" uri="{CE6537A1-D6FC-4f65-9D91-7224C49458BB}"/>
                <c:ext xmlns:c16="http://schemas.microsoft.com/office/drawing/2014/chart" uri="{C3380CC4-5D6E-409C-BE32-E72D297353CC}">
                  <c16:uniqueId val="{0000005B-388C-47CB-A342-B667CFFAB0D5}"/>
                </c:ext>
              </c:extLst>
            </c:dLbl>
            <c:dLbl>
              <c:idx val="94"/>
              <c:delete val="1"/>
              <c:extLst>
                <c:ext xmlns:c15="http://schemas.microsoft.com/office/drawing/2012/chart" uri="{CE6537A1-D6FC-4f65-9D91-7224C49458BB}"/>
                <c:ext xmlns:c16="http://schemas.microsoft.com/office/drawing/2014/chart" uri="{C3380CC4-5D6E-409C-BE32-E72D297353CC}">
                  <c16:uniqueId val="{0000005C-388C-47CB-A342-B667CFFAB0D5}"/>
                </c:ext>
              </c:extLst>
            </c:dLbl>
            <c:dLbl>
              <c:idx val="95"/>
              <c:delete val="1"/>
              <c:extLst>
                <c:ext xmlns:c15="http://schemas.microsoft.com/office/drawing/2012/chart" uri="{CE6537A1-D6FC-4f65-9D91-7224C49458BB}"/>
                <c:ext xmlns:c16="http://schemas.microsoft.com/office/drawing/2014/chart" uri="{C3380CC4-5D6E-409C-BE32-E72D297353CC}">
                  <c16:uniqueId val="{0000005D-388C-47CB-A342-B667CFFAB0D5}"/>
                </c:ext>
              </c:extLst>
            </c:dLbl>
            <c:dLbl>
              <c:idx val="96"/>
              <c:delete val="1"/>
              <c:extLst>
                <c:ext xmlns:c15="http://schemas.microsoft.com/office/drawing/2012/chart" uri="{CE6537A1-D6FC-4f65-9D91-7224C49458BB}"/>
                <c:ext xmlns:c16="http://schemas.microsoft.com/office/drawing/2014/chart" uri="{C3380CC4-5D6E-409C-BE32-E72D297353CC}">
                  <c16:uniqueId val="{0000005E-388C-47CB-A342-B667CFFAB0D5}"/>
                </c:ext>
              </c:extLst>
            </c:dLbl>
            <c:dLbl>
              <c:idx val="97"/>
              <c:delete val="1"/>
              <c:extLst>
                <c:ext xmlns:c15="http://schemas.microsoft.com/office/drawing/2012/chart" uri="{CE6537A1-D6FC-4f65-9D91-7224C49458BB}"/>
                <c:ext xmlns:c16="http://schemas.microsoft.com/office/drawing/2014/chart" uri="{C3380CC4-5D6E-409C-BE32-E72D297353CC}">
                  <c16:uniqueId val="{0000005F-388C-47CB-A342-B667CFFAB0D5}"/>
                </c:ext>
              </c:extLst>
            </c:dLbl>
            <c:dLbl>
              <c:idx val="98"/>
              <c:delete val="1"/>
              <c:extLst>
                <c:ext xmlns:c15="http://schemas.microsoft.com/office/drawing/2012/chart" uri="{CE6537A1-D6FC-4f65-9D91-7224C49458BB}"/>
                <c:ext xmlns:c16="http://schemas.microsoft.com/office/drawing/2014/chart" uri="{C3380CC4-5D6E-409C-BE32-E72D297353CC}">
                  <c16:uniqueId val="{00000060-388C-47CB-A342-B667CFFAB0D5}"/>
                </c:ext>
              </c:extLst>
            </c:dLbl>
            <c:dLbl>
              <c:idx val="99"/>
              <c:delete val="1"/>
              <c:extLst>
                <c:ext xmlns:c15="http://schemas.microsoft.com/office/drawing/2012/chart" uri="{CE6537A1-D6FC-4f65-9D91-7224C49458BB}"/>
                <c:ext xmlns:c16="http://schemas.microsoft.com/office/drawing/2014/chart" uri="{C3380CC4-5D6E-409C-BE32-E72D297353CC}">
                  <c16:uniqueId val="{00000061-388C-47CB-A342-B667CFFAB0D5}"/>
                </c:ext>
              </c:extLst>
            </c:dLbl>
            <c:dLbl>
              <c:idx val="100"/>
              <c:delete val="1"/>
              <c:extLst>
                <c:ext xmlns:c15="http://schemas.microsoft.com/office/drawing/2012/chart" uri="{CE6537A1-D6FC-4f65-9D91-7224C49458BB}"/>
                <c:ext xmlns:c16="http://schemas.microsoft.com/office/drawing/2014/chart" uri="{C3380CC4-5D6E-409C-BE32-E72D297353CC}">
                  <c16:uniqueId val="{00000062-388C-47CB-A342-B667CFFAB0D5}"/>
                </c:ext>
              </c:extLst>
            </c:dLbl>
            <c:dLbl>
              <c:idx val="101"/>
              <c:delete val="1"/>
              <c:extLst>
                <c:ext xmlns:c15="http://schemas.microsoft.com/office/drawing/2012/chart" uri="{CE6537A1-D6FC-4f65-9D91-7224C49458BB}"/>
                <c:ext xmlns:c16="http://schemas.microsoft.com/office/drawing/2014/chart" uri="{C3380CC4-5D6E-409C-BE32-E72D297353CC}">
                  <c16:uniqueId val="{00000063-388C-47CB-A342-B667CFFAB0D5}"/>
                </c:ext>
              </c:extLst>
            </c:dLbl>
            <c:dLbl>
              <c:idx val="102"/>
              <c:delete val="1"/>
              <c:extLst>
                <c:ext xmlns:c15="http://schemas.microsoft.com/office/drawing/2012/chart" uri="{CE6537A1-D6FC-4f65-9D91-7224C49458BB}"/>
                <c:ext xmlns:c16="http://schemas.microsoft.com/office/drawing/2014/chart" uri="{C3380CC4-5D6E-409C-BE32-E72D297353CC}">
                  <c16:uniqueId val="{00000064-388C-47CB-A342-B667CFFAB0D5}"/>
                </c:ext>
              </c:extLst>
            </c:dLbl>
            <c:dLbl>
              <c:idx val="103"/>
              <c:delete val="1"/>
              <c:extLst>
                <c:ext xmlns:c15="http://schemas.microsoft.com/office/drawing/2012/chart" uri="{CE6537A1-D6FC-4f65-9D91-7224C49458BB}"/>
                <c:ext xmlns:c16="http://schemas.microsoft.com/office/drawing/2014/chart" uri="{C3380CC4-5D6E-409C-BE32-E72D297353CC}">
                  <c16:uniqueId val="{00000065-388C-47CB-A342-B667CFFAB0D5}"/>
                </c:ext>
              </c:extLst>
            </c:dLbl>
            <c:dLbl>
              <c:idx val="104"/>
              <c:delete val="1"/>
              <c:extLst>
                <c:ext xmlns:c15="http://schemas.microsoft.com/office/drawing/2012/chart" uri="{CE6537A1-D6FC-4f65-9D91-7224C49458BB}"/>
                <c:ext xmlns:c16="http://schemas.microsoft.com/office/drawing/2014/chart" uri="{C3380CC4-5D6E-409C-BE32-E72D297353CC}">
                  <c16:uniqueId val="{00000066-388C-47CB-A342-B667CFFAB0D5}"/>
                </c:ext>
              </c:extLst>
            </c:dLbl>
            <c:dLbl>
              <c:idx val="105"/>
              <c:delete val="1"/>
              <c:extLst>
                <c:ext xmlns:c15="http://schemas.microsoft.com/office/drawing/2012/chart" uri="{CE6537A1-D6FC-4f65-9D91-7224C49458BB}"/>
                <c:ext xmlns:c16="http://schemas.microsoft.com/office/drawing/2014/chart" uri="{C3380CC4-5D6E-409C-BE32-E72D297353CC}">
                  <c16:uniqueId val="{00000067-388C-47CB-A342-B667CFFAB0D5}"/>
                </c:ext>
              </c:extLst>
            </c:dLbl>
            <c:dLbl>
              <c:idx val="106"/>
              <c:delete val="1"/>
              <c:extLst>
                <c:ext xmlns:c15="http://schemas.microsoft.com/office/drawing/2012/chart" uri="{CE6537A1-D6FC-4f65-9D91-7224C49458BB}"/>
                <c:ext xmlns:c16="http://schemas.microsoft.com/office/drawing/2014/chart" uri="{C3380CC4-5D6E-409C-BE32-E72D297353CC}">
                  <c16:uniqueId val="{00000068-388C-47CB-A342-B667CFFAB0D5}"/>
                </c:ext>
              </c:extLst>
            </c:dLbl>
            <c:dLbl>
              <c:idx val="107"/>
              <c:delete val="1"/>
              <c:extLst>
                <c:ext xmlns:c15="http://schemas.microsoft.com/office/drawing/2012/chart" uri="{CE6537A1-D6FC-4f65-9D91-7224C49458BB}"/>
                <c:ext xmlns:c16="http://schemas.microsoft.com/office/drawing/2014/chart" uri="{C3380CC4-5D6E-409C-BE32-E72D297353CC}">
                  <c16:uniqueId val="{00000069-388C-47CB-A342-B667CFFAB0D5}"/>
                </c:ext>
              </c:extLst>
            </c:dLbl>
            <c:dLbl>
              <c:idx val="108"/>
              <c:delete val="1"/>
              <c:extLst>
                <c:ext xmlns:c15="http://schemas.microsoft.com/office/drawing/2012/chart" uri="{CE6537A1-D6FC-4f65-9D91-7224C49458BB}"/>
                <c:ext xmlns:c16="http://schemas.microsoft.com/office/drawing/2014/chart" uri="{C3380CC4-5D6E-409C-BE32-E72D297353CC}">
                  <c16:uniqueId val="{0000006A-388C-47CB-A342-B667CFFAB0D5}"/>
                </c:ext>
              </c:extLst>
            </c:dLbl>
            <c:dLbl>
              <c:idx val="109"/>
              <c:delete val="1"/>
              <c:extLst>
                <c:ext xmlns:c15="http://schemas.microsoft.com/office/drawing/2012/chart" uri="{CE6537A1-D6FC-4f65-9D91-7224C49458BB}"/>
                <c:ext xmlns:c16="http://schemas.microsoft.com/office/drawing/2014/chart" uri="{C3380CC4-5D6E-409C-BE32-E72D297353CC}">
                  <c16:uniqueId val="{0000006B-388C-47CB-A342-B667CFFAB0D5}"/>
                </c:ext>
              </c:extLst>
            </c:dLbl>
            <c:dLbl>
              <c:idx val="110"/>
              <c:delete val="1"/>
              <c:extLst>
                <c:ext xmlns:c15="http://schemas.microsoft.com/office/drawing/2012/chart" uri="{CE6537A1-D6FC-4f65-9D91-7224C49458BB}"/>
                <c:ext xmlns:c16="http://schemas.microsoft.com/office/drawing/2014/chart" uri="{C3380CC4-5D6E-409C-BE32-E72D297353CC}">
                  <c16:uniqueId val="{0000006C-388C-47CB-A342-B667CFFAB0D5}"/>
                </c:ext>
              </c:extLst>
            </c:dLbl>
            <c:dLbl>
              <c:idx val="111"/>
              <c:delete val="1"/>
              <c:extLst>
                <c:ext xmlns:c15="http://schemas.microsoft.com/office/drawing/2012/chart" uri="{CE6537A1-D6FC-4f65-9D91-7224C49458BB}"/>
                <c:ext xmlns:c16="http://schemas.microsoft.com/office/drawing/2014/chart" uri="{C3380CC4-5D6E-409C-BE32-E72D297353CC}">
                  <c16:uniqueId val="{0000006D-388C-47CB-A342-B667CFFAB0D5}"/>
                </c:ext>
              </c:extLst>
            </c:dLbl>
            <c:dLbl>
              <c:idx val="112"/>
              <c:delete val="1"/>
              <c:extLst>
                <c:ext xmlns:c15="http://schemas.microsoft.com/office/drawing/2012/chart" uri="{CE6537A1-D6FC-4f65-9D91-7224C49458BB}"/>
                <c:ext xmlns:c16="http://schemas.microsoft.com/office/drawing/2014/chart" uri="{C3380CC4-5D6E-409C-BE32-E72D297353CC}">
                  <c16:uniqueId val="{0000006E-388C-47CB-A342-B667CFFAB0D5}"/>
                </c:ext>
              </c:extLst>
            </c:dLbl>
            <c:dLbl>
              <c:idx val="113"/>
              <c:delete val="1"/>
              <c:extLst>
                <c:ext xmlns:c15="http://schemas.microsoft.com/office/drawing/2012/chart" uri="{CE6537A1-D6FC-4f65-9D91-7224C49458BB}"/>
                <c:ext xmlns:c16="http://schemas.microsoft.com/office/drawing/2014/chart" uri="{C3380CC4-5D6E-409C-BE32-E72D297353CC}">
                  <c16:uniqueId val="{0000006F-388C-47CB-A342-B667CFFAB0D5}"/>
                </c:ext>
              </c:extLst>
            </c:dLbl>
            <c:dLbl>
              <c:idx val="114"/>
              <c:delete val="1"/>
              <c:extLst>
                <c:ext xmlns:c15="http://schemas.microsoft.com/office/drawing/2012/chart" uri="{CE6537A1-D6FC-4f65-9D91-7224C49458BB}"/>
                <c:ext xmlns:c16="http://schemas.microsoft.com/office/drawing/2014/chart" uri="{C3380CC4-5D6E-409C-BE32-E72D297353CC}">
                  <c16:uniqueId val="{00000070-388C-47CB-A342-B667CFFAB0D5}"/>
                </c:ext>
              </c:extLst>
            </c:dLbl>
            <c:dLbl>
              <c:idx val="115"/>
              <c:delete val="1"/>
              <c:extLst>
                <c:ext xmlns:c15="http://schemas.microsoft.com/office/drawing/2012/chart" uri="{CE6537A1-D6FC-4f65-9D91-7224C49458BB}"/>
                <c:ext xmlns:c16="http://schemas.microsoft.com/office/drawing/2014/chart" uri="{C3380CC4-5D6E-409C-BE32-E72D297353CC}">
                  <c16:uniqueId val="{00000071-388C-47CB-A342-B667CFFAB0D5}"/>
                </c:ext>
              </c:extLst>
            </c:dLbl>
            <c:dLbl>
              <c:idx val="116"/>
              <c:delete val="1"/>
              <c:extLst>
                <c:ext xmlns:c15="http://schemas.microsoft.com/office/drawing/2012/chart" uri="{CE6537A1-D6FC-4f65-9D91-7224C49458BB}"/>
                <c:ext xmlns:c16="http://schemas.microsoft.com/office/drawing/2014/chart" uri="{C3380CC4-5D6E-409C-BE32-E72D297353CC}">
                  <c16:uniqueId val="{00000072-388C-47CB-A342-B667CFFAB0D5}"/>
                </c:ext>
              </c:extLst>
            </c:dLbl>
            <c:dLbl>
              <c:idx val="117"/>
              <c:delete val="1"/>
              <c:extLst>
                <c:ext xmlns:c15="http://schemas.microsoft.com/office/drawing/2012/chart" uri="{CE6537A1-D6FC-4f65-9D91-7224C49458BB}"/>
                <c:ext xmlns:c16="http://schemas.microsoft.com/office/drawing/2014/chart" uri="{C3380CC4-5D6E-409C-BE32-E72D297353CC}">
                  <c16:uniqueId val="{00000073-388C-47CB-A342-B667CFFAB0D5}"/>
                </c:ext>
              </c:extLst>
            </c:dLbl>
            <c:dLbl>
              <c:idx val="118"/>
              <c:delete val="1"/>
              <c:extLst>
                <c:ext xmlns:c15="http://schemas.microsoft.com/office/drawing/2012/chart" uri="{CE6537A1-D6FC-4f65-9D91-7224C49458BB}"/>
                <c:ext xmlns:c16="http://schemas.microsoft.com/office/drawing/2014/chart" uri="{C3380CC4-5D6E-409C-BE32-E72D297353CC}">
                  <c16:uniqueId val="{00000074-388C-47CB-A342-B667CFFAB0D5}"/>
                </c:ext>
              </c:extLst>
            </c:dLbl>
            <c:dLbl>
              <c:idx val="119"/>
              <c:delete val="1"/>
              <c:extLst>
                <c:ext xmlns:c15="http://schemas.microsoft.com/office/drawing/2012/chart" uri="{CE6537A1-D6FC-4f65-9D91-7224C49458BB}"/>
                <c:ext xmlns:c16="http://schemas.microsoft.com/office/drawing/2014/chart" uri="{C3380CC4-5D6E-409C-BE32-E72D297353CC}">
                  <c16:uniqueId val="{00000075-388C-47CB-A342-B667CFFAB0D5}"/>
                </c:ext>
              </c:extLst>
            </c:dLbl>
            <c:dLbl>
              <c:idx val="120"/>
              <c:delete val="1"/>
              <c:extLst>
                <c:ext xmlns:c15="http://schemas.microsoft.com/office/drawing/2012/chart" uri="{CE6537A1-D6FC-4f65-9D91-7224C49458BB}"/>
                <c:ext xmlns:c16="http://schemas.microsoft.com/office/drawing/2014/chart" uri="{C3380CC4-5D6E-409C-BE32-E72D297353CC}">
                  <c16:uniqueId val="{00000076-388C-47CB-A342-B667CFFAB0D5}"/>
                </c:ext>
              </c:extLst>
            </c:dLbl>
            <c:dLbl>
              <c:idx val="121"/>
              <c:delete val="1"/>
              <c:extLst>
                <c:ext xmlns:c15="http://schemas.microsoft.com/office/drawing/2012/chart" uri="{CE6537A1-D6FC-4f65-9D91-7224C49458BB}"/>
                <c:ext xmlns:c16="http://schemas.microsoft.com/office/drawing/2014/chart" uri="{C3380CC4-5D6E-409C-BE32-E72D297353CC}">
                  <c16:uniqueId val="{00000077-388C-47CB-A342-B667CFFAB0D5}"/>
                </c:ext>
              </c:extLst>
            </c:dLbl>
            <c:dLbl>
              <c:idx val="122"/>
              <c:delete val="1"/>
              <c:extLst>
                <c:ext xmlns:c15="http://schemas.microsoft.com/office/drawing/2012/chart" uri="{CE6537A1-D6FC-4f65-9D91-7224C49458BB}"/>
                <c:ext xmlns:c16="http://schemas.microsoft.com/office/drawing/2014/chart" uri="{C3380CC4-5D6E-409C-BE32-E72D297353CC}">
                  <c16:uniqueId val="{00000002-3263-41A4-B74D-89CCF9F52361}"/>
                </c:ext>
              </c:extLst>
            </c:dLbl>
            <c:dLbl>
              <c:idx val="123"/>
              <c:delete val="1"/>
              <c:extLst>
                <c:ext xmlns:c15="http://schemas.microsoft.com/office/drawing/2012/chart" uri="{CE6537A1-D6FC-4f65-9D91-7224C49458BB}"/>
                <c:ext xmlns:c16="http://schemas.microsoft.com/office/drawing/2014/chart" uri="{C3380CC4-5D6E-409C-BE32-E72D297353CC}">
                  <c16:uniqueId val="{00000002-3038-47C3-B5DA-56FE3EFE4EA5}"/>
                </c:ext>
              </c:extLst>
            </c:dLbl>
            <c:dLbl>
              <c:idx val="124"/>
              <c:delete val="1"/>
              <c:extLst>
                <c:ext xmlns:c15="http://schemas.microsoft.com/office/drawing/2012/chart" uri="{CE6537A1-D6FC-4f65-9D91-7224C49458BB}"/>
                <c:ext xmlns:c16="http://schemas.microsoft.com/office/drawing/2014/chart" uri="{C3380CC4-5D6E-409C-BE32-E72D297353CC}">
                  <c16:uniqueId val="{00000004-3038-47C3-B5DA-56FE3EFE4EA5}"/>
                </c:ext>
              </c:extLst>
            </c:dLbl>
            <c:dLbl>
              <c:idx val="125"/>
              <c:delete val="1"/>
              <c:extLst>
                <c:ext xmlns:c15="http://schemas.microsoft.com/office/drawing/2012/chart" uri="{CE6537A1-D6FC-4f65-9D91-7224C49458BB}"/>
                <c:ext xmlns:c16="http://schemas.microsoft.com/office/drawing/2014/chart" uri="{C3380CC4-5D6E-409C-BE32-E72D297353CC}">
                  <c16:uniqueId val="{00000002-A8C4-466D-9D13-14D4555D26D2}"/>
                </c:ext>
              </c:extLst>
            </c:dLbl>
            <c:dLbl>
              <c:idx val="126"/>
              <c:delete val="1"/>
              <c:extLst>
                <c:ext xmlns:c15="http://schemas.microsoft.com/office/drawing/2012/chart" uri="{CE6537A1-D6FC-4f65-9D91-7224C49458BB}"/>
                <c:ext xmlns:c16="http://schemas.microsoft.com/office/drawing/2014/chart" uri="{C3380CC4-5D6E-409C-BE32-E72D297353CC}">
                  <c16:uniqueId val="{00000002-D202-4C0B-A58E-26E9353D2F68}"/>
                </c:ext>
              </c:extLst>
            </c:dLbl>
            <c:dLbl>
              <c:idx val="127"/>
              <c:layout>
                <c:manualLayout>
                  <c:x val="3.5277777777777651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202-4C0B-A58E-26E9353D2F68}"/>
                </c:ext>
              </c:extLst>
            </c:dLbl>
            <c:spPr>
              <a:solidFill>
                <a:schemeClr val="accent2">
                  <a:lumMod val="20000"/>
                  <a:lumOff val="80000"/>
                </a:schemeClr>
              </a:solidFill>
              <a:ln>
                <a:solidFill>
                  <a:schemeClr val="tx1"/>
                </a:solid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ICU!$I$73:$I$217</c:f>
              <c:numCache>
                <c:formatCode>m/d/yyyy</c:formatCode>
                <c:ptCount val="145"/>
                <c:pt idx="0">
                  <c:v>43958</c:v>
                </c:pt>
                <c:pt idx="1">
                  <c:v>43959</c:v>
                </c:pt>
                <c:pt idx="2">
                  <c:v>43960</c:v>
                </c:pt>
                <c:pt idx="3">
                  <c:v>43961</c:v>
                </c:pt>
                <c:pt idx="4">
                  <c:v>43962</c:v>
                </c:pt>
                <c:pt idx="5">
                  <c:v>43963</c:v>
                </c:pt>
                <c:pt idx="6">
                  <c:v>43964</c:v>
                </c:pt>
                <c:pt idx="7">
                  <c:v>43965</c:v>
                </c:pt>
                <c:pt idx="8">
                  <c:v>43966</c:v>
                </c:pt>
                <c:pt idx="9">
                  <c:v>43967</c:v>
                </c:pt>
                <c:pt idx="10">
                  <c:v>43968</c:v>
                </c:pt>
                <c:pt idx="11">
                  <c:v>43969</c:v>
                </c:pt>
                <c:pt idx="12">
                  <c:v>43970</c:v>
                </c:pt>
                <c:pt idx="13">
                  <c:v>43971</c:v>
                </c:pt>
                <c:pt idx="14">
                  <c:v>43972</c:v>
                </c:pt>
                <c:pt idx="15">
                  <c:v>43973</c:v>
                </c:pt>
                <c:pt idx="16">
                  <c:v>43974</c:v>
                </c:pt>
                <c:pt idx="17">
                  <c:v>43975</c:v>
                </c:pt>
                <c:pt idx="18">
                  <c:v>43976</c:v>
                </c:pt>
                <c:pt idx="19">
                  <c:v>43977</c:v>
                </c:pt>
                <c:pt idx="20">
                  <c:v>43978</c:v>
                </c:pt>
                <c:pt idx="21">
                  <c:v>43979</c:v>
                </c:pt>
                <c:pt idx="22">
                  <c:v>43980</c:v>
                </c:pt>
                <c:pt idx="23">
                  <c:v>43981</c:v>
                </c:pt>
                <c:pt idx="24">
                  <c:v>43982</c:v>
                </c:pt>
                <c:pt idx="25">
                  <c:v>43983</c:v>
                </c:pt>
                <c:pt idx="26">
                  <c:v>43984</c:v>
                </c:pt>
                <c:pt idx="27">
                  <c:v>43985</c:v>
                </c:pt>
                <c:pt idx="28">
                  <c:v>43986</c:v>
                </c:pt>
                <c:pt idx="29">
                  <c:v>43987</c:v>
                </c:pt>
                <c:pt idx="30">
                  <c:v>43988</c:v>
                </c:pt>
                <c:pt idx="31">
                  <c:v>43989</c:v>
                </c:pt>
                <c:pt idx="32">
                  <c:v>43990</c:v>
                </c:pt>
                <c:pt idx="33">
                  <c:v>43991</c:v>
                </c:pt>
                <c:pt idx="34">
                  <c:v>43992</c:v>
                </c:pt>
                <c:pt idx="35">
                  <c:v>43993</c:v>
                </c:pt>
                <c:pt idx="36">
                  <c:v>43994</c:v>
                </c:pt>
                <c:pt idx="37">
                  <c:v>43995</c:v>
                </c:pt>
                <c:pt idx="38">
                  <c:v>43996</c:v>
                </c:pt>
                <c:pt idx="39">
                  <c:v>43997</c:v>
                </c:pt>
                <c:pt idx="40">
                  <c:v>43998</c:v>
                </c:pt>
                <c:pt idx="41">
                  <c:v>43999</c:v>
                </c:pt>
                <c:pt idx="42">
                  <c:v>44000</c:v>
                </c:pt>
                <c:pt idx="43">
                  <c:v>44001</c:v>
                </c:pt>
                <c:pt idx="44">
                  <c:v>44002</c:v>
                </c:pt>
                <c:pt idx="45">
                  <c:v>44003</c:v>
                </c:pt>
                <c:pt idx="46">
                  <c:v>44004</c:v>
                </c:pt>
                <c:pt idx="47">
                  <c:v>44005</c:v>
                </c:pt>
                <c:pt idx="48">
                  <c:v>44006</c:v>
                </c:pt>
                <c:pt idx="49">
                  <c:v>44007</c:v>
                </c:pt>
                <c:pt idx="50">
                  <c:v>44008</c:v>
                </c:pt>
                <c:pt idx="51">
                  <c:v>44009</c:v>
                </c:pt>
                <c:pt idx="52">
                  <c:v>44010</c:v>
                </c:pt>
                <c:pt idx="53">
                  <c:v>44011</c:v>
                </c:pt>
                <c:pt idx="54">
                  <c:v>44012</c:v>
                </c:pt>
                <c:pt idx="55">
                  <c:v>44013</c:v>
                </c:pt>
                <c:pt idx="56">
                  <c:v>44014</c:v>
                </c:pt>
                <c:pt idx="57">
                  <c:v>44015</c:v>
                </c:pt>
                <c:pt idx="58">
                  <c:v>44016</c:v>
                </c:pt>
                <c:pt idx="59">
                  <c:v>44017</c:v>
                </c:pt>
                <c:pt idx="60">
                  <c:v>44018</c:v>
                </c:pt>
                <c:pt idx="61">
                  <c:v>44019</c:v>
                </c:pt>
                <c:pt idx="62">
                  <c:v>44020</c:v>
                </c:pt>
                <c:pt idx="63">
                  <c:v>44021</c:v>
                </c:pt>
                <c:pt idx="64">
                  <c:v>44022</c:v>
                </c:pt>
                <c:pt idx="65">
                  <c:v>44023</c:v>
                </c:pt>
                <c:pt idx="66">
                  <c:v>44024</c:v>
                </c:pt>
                <c:pt idx="67">
                  <c:v>44025</c:v>
                </c:pt>
                <c:pt idx="68">
                  <c:v>44026</c:v>
                </c:pt>
                <c:pt idx="69">
                  <c:v>44027</c:v>
                </c:pt>
                <c:pt idx="70">
                  <c:v>44028</c:v>
                </c:pt>
                <c:pt idx="71">
                  <c:v>44029</c:v>
                </c:pt>
                <c:pt idx="72">
                  <c:v>44030</c:v>
                </c:pt>
                <c:pt idx="73">
                  <c:v>44031</c:v>
                </c:pt>
                <c:pt idx="74">
                  <c:v>44032</c:v>
                </c:pt>
                <c:pt idx="75">
                  <c:v>44033</c:v>
                </c:pt>
                <c:pt idx="76">
                  <c:v>44034</c:v>
                </c:pt>
                <c:pt idx="77">
                  <c:v>44035</c:v>
                </c:pt>
                <c:pt idx="78">
                  <c:v>44036</c:v>
                </c:pt>
                <c:pt idx="79">
                  <c:v>44037</c:v>
                </c:pt>
                <c:pt idx="80">
                  <c:v>44038</c:v>
                </c:pt>
                <c:pt idx="81">
                  <c:v>44039</c:v>
                </c:pt>
                <c:pt idx="82">
                  <c:v>44040</c:v>
                </c:pt>
                <c:pt idx="83">
                  <c:v>44041</c:v>
                </c:pt>
                <c:pt idx="84">
                  <c:v>44042</c:v>
                </c:pt>
                <c:pt idx="85">
                  <c:v>44043</c:v>
                </c:pt>
                <c:pt idx="86">
                  <c:v>44044</c:v>
                </c:pt>
                <c:pt idx="87">
                  <c:v>44045</c:v>
                </c:pt>
                <c:pt idx="88">
                  <c:v>44046</c:v>
                </c:pt>
                <c:pt idx="89">
                  <c:v>44047</c:v>
                </c:pt>
                <c:pt idx="90">
                  <c:v>44048</c:v>
                </c:pt>
                <c:pt idx="91">
                  <c:v>44049</c:v>
                </c:pt>
                <c:pt idx="92">
                  <c:v>44050</c:v>
                </c:pt>
                <c:pt idx="93">
                  <c:v>44051</c:v>
                </c:pt>
                <c:pt idx="94">
                  <c:v>44052</c:v>
                </c:pt>
                <c:pt idx="95">
                  <c:v>44053</c:v>
                </c:pt>
                <c:pt idx="96">
                  <c:v>44054</c:v>
                </c:pt>
                <c:pt idx="97">
                  <c:v>44055</c:v>
                </c:pt>
                <c:pt idx="98">
                  <c:v>44056</c:v>
                </c:pt>
                <c:pt idx="99">
                  <c:v>44057</c:v>
                </c:pt>
                <c:pt idx="100">
                  <c:v>44058</c:v>
                </c:pt>
                <c:pt idx="101">
                  <c:v>44059</c:v>
                </c:pt>
                <c:pt idx="102">
                  <c:v>44060</c:v>
                </c:pt>
                <c:pt idx="103">
                  <c:v>44061</c:v>
                </c:pt>
                <c:pt idx="104">
                  <c:v>44062</c:v>
                </c:pt>
                <c:pt idx="105">
                  <c:v>44063</c:v>
                </c:pt>
                <c:pt idx="106">
                  <c:v>44064</c:v>
                </c:pt>
                <c:pt idx="107">
                  <c:v>44065</c:v>
                </c:pt>
                <c:pt idx="108">
                  <c:v>44066</c:v>
                </c:pt>
                <c:pt idx="109">
                  <c:v>44067</c:v>
                </c:pt>
                <c:pt idx="110">
                  <c:v>44068</c:v>
                </c:pt>
                <c:pt idx="111">
                  <c:v>44069</c:v>
                </c:pt>
                <c:pt idx="112">
                  <c:v>44070</c:v>
                </c:pt>
                <c:pt idx="113">
                  <c:v>44071</c:v>
                </c:pt>
                <c:pt idx="114">
                  <c:v>44072</c:v>
                </c:pt>
                <c:pt idx="115">
                  <c:v>44073</c:v>
                </c:pt>
                <c:pt idx="116">
                  <c:v>44074</c:v>
                </c:pt>
                <c:pt idx="117">
                  <c:v>44075</c:v>
                </c:pt>
                <c:pt idx="118">
                  <c:v>44076</c:v>
                </c:pt>
                <c:pt idx="119">
                  <c:v>44077</c:v>
                </c:pt>
                <c:pt idx="120">
                  <c:v>44078</c:v>
                </c:pt>
                <c:pt idx="121">
                  <c:v>44079</c:v>
                </c:pt>
                <c:pt idx="122">
                  <c:v>44080</c:v>
                </c:pt>
                <c:pt idx="123">
                  <c:v>44081</c:v>
                </c:pt>
                <c:pt idx="124">
                  <c:v>44082</c:v>
                </c:pt>
                <c:pt idx="125">
                  <c:v>44083</c:v>
                </c:pt>
                <c:pt idx="126">
                  <c:v>44084</c:v>
                </c:pt>
                <c:pt idx="127">
                  <c:v>44085</c:v>
                </c:pt>
                <c:pt idx="128">
                  <c:v>44086</c:v>
                </c:pt>
                <c:pt idx="129">
                  <c:v>44087</c:v>
                </c:pt>
                <c:pt idx="130">
                  <c:v>44088</c:v>
                </c:pt>
                <c:pt idx="131">
                  <c:v>44089</c:v>
                </c:pt>
                <c:pt idx="132">
                  <c:v>44090</c:v>
                </c:pt>
                <c:pt idx="133">
                  <c:v>44091</c:v>
                </c:pt>
                <c:pt idx="134">
                  <c:v>44092</c:v>
                </c:pt>
                <c:pt idx="135">
                  <c:v>44093</c:v>
                </c:pt>
                <c:pt idx="136">
                  <c:v>44094</c:v>
                </c:pt>
                <c:pt idx="137">
                  <c:v>44095</c:v>
                </c:pt>
                <c:pt idx="138">
                  <c:v>44096</c:v>
                </c:pt>
                <c:pt idx="139">
                  <c:v>44097</c:v>
                </c:pt>
                <c:pt idx="140">
                  <c:v>44098</c:v>
                </c:pt>
                <c:pt idx="141">
                  <c:v>44099</c:v>
                </c:pt>
                <c:pt idx="142">
                  <c:v>44100</c:v>
                </c:pt>
                <c:pt idx="143">
                  <c:v>44101</c:v>
                </c:pt>
                <c:pt idx="144">
                  <c:v>44102</c:v>
                </c:pt>
              </c:numCache>
            </c:numRef>
          </c:cat>
          <c:val>
            <c:numRef>
              <c:f>ICU!$K$73:$K$217</c:f>
              <c:numCache>
                <c:formatCode>General</c:formatCode>
                <c:ptCount val="145"/>
                <c:pt idx="0">
                  <c:v>1286</c:v>
                </c:pt>
                <c:pt idx="1">
                  <c:v>1189</c:v>
                </c:pt>
                <c:pt idx="2">
                  <c:v>1132</c:v>
                </c:pt>
                <c:pt idx="3">
                  <c:v>1054</c:v>
                </c:pt>
                <c:pt idx="4">
                  <c:v>1118</c:v>
                </c:pt>
                <c:pt idx="5">
                  <c:v>1110</c:v>
                </c:pt>
                <c:pt idx="6">
                  <c:v>1031</c:v>
                </c:pt>
                <c:pt idx="7">
                  <c:v>1029</c:v>
                </c:pt>
                <c:pt idx="8">
                  <c:v>981</c:v>
                </c:pt>
                <c:pt idx="9">
                  <c:v>971</c:v>
                </c:pt>
                <c:pt idx="10">
                  <c:v>919</c:v>
                </c:pt>
                <c:pt idx="11">
                  <c:v>909</c:v>
                </c:pt>
                <c:pt idx="12">
                  <c:v>933</c:v>
                </c:pt>
                <c:pt idx="13">
                  <c:v>922</c:v>
                </c:pt>
                <c:pt idx="15">
                  <c:v>863</c:v>
                </c:pt>
                <c:pt idx="16">
                  <c:v>811</c:v>
                </c:pt>
                <c:pt idx="17">
                  <c:v>730</c:v>
                </c:pt>
                <c:pt idx="18">
                  <c:v>756</c:v>
                </c:pt>
                <c:pt idx="19">
                  <c:v>698</c:v>
                </c:pt>
                <c:pt idx="20">
                  <c:v>723</c:v>
                </c:pt>
                <c:pt idx="21">
                  <c:v>695</c:v>
                </c:pt>
                <c:pt idx="22">
                  <c:v>614</c:v>
                </c:pt>
                <c:pt idx="23">
                  <c:v>589</c:v>
                </c:pt>
                <c:pt idx="24">
                  <c:v>544</c:v>
                </c:pt>
                <c:pt idx="25">
                  <c:v>542</c:v>
                </c:pt>
                <c:pt idx="26">
                  <c:v>516</c:v>
                </c:pt>
                <c:pt idx="27">
                  <c:v>496</c:v>
                </c:pt>
                <c:pt idx="28">
                  <c:v>481</c:v>
                </c:pt>
                <c:pt idx="29">
                  <c:v>467</c:v>
                </c:pt>
                <c:pt idx="30">
                  <c:v>463</c:v>
                </c:pt>
                <c:pt idx="31">
                  <c:v>463</c:v>
                </c:pt>
                <c:pt idx="32">
                  <c:v>365</c:v>
                </c:pt>
                <c:pt idx="33">
                  <c:v>365</c:v>
                </c:pt>
                <c:pt idx="34">
                  <c:v>333</c:v>
                </c:pt>
                <c:pt idx="36">
                  <c:v>279</c:v>
                </c:pt>
                <c:pt idx="37">
                  <c:v>289</c:v>
                </c:pt>
                <c:pt idx="38">
                  <c:v>278</c:v>
                </c:pt>
                <c:pt idx="39">
                  <c:v>281</c:v>
                </c:pt>
                <c:pt idx="40">
                  <c:v>280</c:v>
                </c:pt>
                <c:pt idx="41">
                  <c:v>289</c:v>
                </c:pt>
                <c:pt idx="42">
                  <c:v>261</c:v>
                </c:pt>
                <c:pt idx="43">
                  <c:v>235</c:v>
                </c:pt>
                <c:pt idx="44">
                  <c:v>220</c:v>
                </c:pt>
                <c:pt idx="45">
                  <c:v>221</c:v>
                </c:pt>
                <c:pt idx="46">
                  <c:v>194</c:v>
                </c:pt>
                <c:pt idx="47">
                  <c:v>211</c:v>
                </c:pt>
                <c:pt idx="48">
                  <c:v>197</c:v>
                </c:pt>
                <c:pt idx="49">
                  <c:v>178</c:v>
                </c:pt>
                <c:pt idx="50">
                  <c:v>190</c:v>
                </c:pt>
                <c:pt idx="51">
                  <c:v>180</c:v>
                </c:pt>
                <c:pt idx="52">
                  <c:v>178</c:v>
                </c:pt>
                <c:pt idx="53">
                  <c:v>157</c:v>
                </c:pt>
                <c:pt idx="54">
                  <c:v>160</c:v>
                </c:pt>
                <c:pt idx="55">
                  <c:v>150</c:v>
                </c:pt>
                <c:pt idx="56">
                  <c:v>126</c:v>
                </c:pt>
                <c:pt idx="57">
                  <c:v>103</c:v>
                </c:pt>
                <c:pt idx="58">
                  <c:v>76</c:v>
                </c:pt>
                <c:pt idx="59">
                  <c:v>87</c:v>
                </c:pt>
                <c:pt idx="60">
                  <c:v>81</c:v>
                </c:pt>
                <c:pt idx="61">
                  <c:v>79</c:v>
                </c:pt>
                <c:pt idx="62">
                  <c:v>74</c:v>
                </c:pt>
                <c:pt idx="63">
                  <c:v>70</c:v>
                </c:pt>
                <c:pt idx="64">
                  <c:v>69</c:v>
                </c:pt>
                <c:pt idx="65">
                  <c:v>77</c:v>
                </c:pt>
                <c:pt idx="66">
                  <c:v>83</c:v>
                </c:pt>
                <c:pt idx="67">
                  <c:v>94</c:v>
                </c:pt>
                <c:pt idx="68">
                  <c:v>94</c:v>
                </c:pt>
                <c:pt idx="69">
                  <c:v>85</c:v>
                </c:pt>
                <c:pt idx="70">
                  <c:v>80</c:v>
                </c:pt>
                <c:pt idx="71">
                  <c:v>73</c:v>
                </c:pt>
                <c:pt idx="72">
                  <c:v>75</c:v>
                </c:pt>
                <c:pt idx="73">
                  <c:v>76</c:v>
                </c:pt>
                <c:pt idx="74">
                  <c:v>81</c:v>
                </c:pt>
                <c:pt idx="75">
                  <c:v>90</c:v>
                </c:pt>
                <c:pt idx="76">
                  <c:v>85</c:v>
                </c:pt>
                <c:pt idx="77">
                  <c:v>91</c:v>
                </c:pt>
                <c:pt idx="78">
                  <c:v>74</c:v>
                </c:pt>
                <c:pt idx="79">
                  <c:v>91</c:v>
                </c:pt>
                <c:pt idx="80">
                  <c:v>67</c:v>
                </c:pt>
                <c:pt idx="81">
                  <c:v>70</c:v>
                </c:pt>
                <c:pt idx="82">
                  <c:v>77</c:v>
                </c:pt>
                <c:pt idx="83">
                  <c:v>63</c:v>
                </c:pt>
                <c:pt idx="84">
                  <c:v>66</c:v>
                </c:pt>
                <c:pt idx="85">
                  <c:v>73</c:v>
                </c:pt>
                <c:pt idx="86">
                  <c:v>67</c:v>
                </c:pt>
                <c:pt idx="87">
                  <c:v>70</c:v>
                </c:pt>
                <c:pt idx="88">
                  <c:v>82</c:v>
                </c:pt>
                <c:pt idx="89">
                  <c:v>83</c:v>
                </c:pt>
                <c:pt idx="90">
                  <c:v>88</c:v>
                </c:pt>
                <c:pt idx="91">
                  <c:v>79</c:v>
                </c:pt>
                <c:pt idx="92">
                  <c:v>78</c:v>
                </c:pt>
                <c:pt idx="93">
                  <c:v>79</c:v>
                </c:pt>
                <c:pt idx="94">
                  <c:v>87</c:v>
                </c:pt>
                <c:pt idx="95">
                  <c:v>99</c:v>
                </c:pt>
                <c:pt idx="96">
                  <c:v>97</c:v>
                </c:pt>
                <c:pt idx="97">
                  <c:v>115</c:v>
                </c:pt>
                <c:pt idx="98">
                  <c:v>127</c:v>
                </c:pt>
                <c:pt idx="99">
                  <c:v>120</c:v>
                </c:pt>
                <c:pt idx="100">
                  <c:v>124</c:v>
                </c:pt>
                <c:pt idx="101">
                  <c:v>122</c:v>
                </c:pt>
                <c:pt idx="102">
                  <c:v>126</c:v>
                </c:pt>
                <c:pt idx="103">
                  <c:v>129</c:v>
                </c:pt>
                <c:pt idx="104">
                  <c:v>125</c:v>
                </c:pt>
                <c:pt idx="105">
                  <c:v>138</c:v>
                </c:pt>
                <c:pt idx="106">
                  <c:v>133</c:v>
                </c:pt>
                <c:pt idx="107">
                  <c:v>131</c:v>
                </c:pt>
                <c:pt idx="108">
                  <c:v>129</c:v>
                </c:pt>
                <c:pt idx="109">
                  <c:v>121</c:v>
                </c:pt>
                <c:pt idx="110">
                  <c:v>120</c:v>
                </c:pt>
                <c:pt idx="111">
                  <c:v>120</c:v>
                </c:pt>
                <c:pt idx="112">
                  <c:v>107</c:v>
                </c:pt>
                <c:pt idx="113">
                  <c:v>100</c:v>
                </c:pt>
                <c:pt idx="114">
                  <c:v>96</c:v>
                </c:pt>
                <c:pt idx="115">
                  <c:v>94</c:v>
                </c:pt>
                <c:pt idx="116">
                  <c:v>94</c:v>
                </c:pt>
                <c:pt idx="117">
                  <c:v>93</c:v>
                </c:pt>
                <c:pt idx="118">
                  <c:v>90</c:v>
                </c:pt>
                <c:pt idx="119">
                  <c:v>95</c:v>
                </c:pt>
                <c:pt idx="120">
                  <c:v>95</c:v>
                </c:pt>
                <c:pt idx="121">
                  <c:v>99</c:v>
                </c:pt>
                <c:pt idx="122">
                  <c:v>105</c:v>
                </c:pt>
                <c:pt idx="123">
                  <c:v>109</c:v>
                </c:pt>
                <c:pt idx="124">
                  <c:v>116</c:v>
                </c:pt>
                <c:pt idx="125">
                  <c:v>122</c:v>
                </c:pt>
                <c:pt idx="126">
                  <c:v>131</c:v>
                </c:pt>
                <c:pt idx="127">
                  <c:v>136</c:v>
                </c:pt>
              </c:numCache>
            </c:numRef>
          </c:val>
          <c:extLst>
            <c:ext xmlns:c16="http://schemas.microsoft.com/office/drawing/2014/chart" uri="{C3380CC4-5D6E-409C-BE32-E72D297353CC}">
              <c16:uniqueId val="{00000078-388C-47CB-A342-B667CFFAB0D5}"/>
            </c:ext>
          </c:extLst>
        </c:ser>
        <c:ser>
          <c:idx val="4"/>
          <c:order val="1"/>
          <c:tx>
            <c:strRef>
              <c:f>ICU!$G$1</c:f>
              <c:strCache>
                <c:ptCount val="1"/>
                <c:pt idx="0">
                  <c:v>Op de IC</c:v>
                </c:pt>
              </c:strCache>
            </c:strRef>
          </c:tx>
          <c:spPr>
            <a:solidFill>
              <a:schemeClr val="accent1"/>
            </a:solidFill>
            <a:ln>
              <a:solidFill>
                <a:schemeClr val="bg2">
                  <a:lumMod val="25000"/>
                </a:schemeClr>
              </a:solid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79-388C-47CB-A342-B667CFFAB0D5}"/>
                </c:ext>
              </c:extLst>
            </c:dLbl>
            <c:dLbl>
              <c:idx val="1"/>
              <c:delete val="1"/>
              <c:extLst>
                <c:ext xmlns:c15="http://schemas.microsoft.com/office/drawing/2012/chart" uri="{CE6537A1-D6FC-4f65-9D91-7224C49458BB}"/>
                <c:ext xmlns:c16="http://schemas.microsoft.com/office/drawing/2014/chart" uri="{C3380CC4-5D6E-409C-BE32-E72D297353CC}">
                  <c16:uniqueId val="{0000007A-388C-47CB-A342-B667CFFAB0D5}"/>
                </c:ext>
              </c:extLst>
            </c:dLbl>
            <c:dLbl>
              <c:idx val="2"/>
              <c:delete val="1"/>
              <c:extLst>
                <c:ext xmlns:c15="http://schemas.microsoft.com/office/drawing/2012/chart" uri="{CE6537A1-D6FC-4f65-9D91-7224C49458BB}"/>
                <c:ext xmlns:c16="http://schemas.microsoft.com/office/drawing/2014/chart" uri="{C3380CC4-5D6E-409C-BE32-E72D297353CC}">
                  <c16:uniqueId val="{0000007B-388C-47CB-A342-B667CFFAB0D5}"/>
                </c:ext>
              </c:extLst>
            </c:dLbl>
            <c:dLbl>
              <c:idx val="3"/>
              <c:delete val="1"/>
              <c:extLst>
                <c:ext xmlns:c15="http://schemas.microsoft.com/office/drawing/2012/chart" uri="{CE6537A1-D6FC-4f65-9D91-7224C49458BB}"/>
                <c:ext xmlns:c16="http://schemas.microsoft.com/office/drawing/2014/chart" uri="{C3380CC4-5D6E-409C-BE32-E72D297353CC}">
                  <c16:uniqueId val="{0000007C-388C-47CB-A342-B667CFFAB0D5}"/>
                </c:ext>
              </c:extLst>
            </c:dLbl>
            <c:dLbl>
              <c:idx val="4"/>
              <c:delete val="1"/>
              <c:extLst>
                <c:ext xmlns:c15="http://schemas.microsoft.com/office/drawing/2012/chart" uri="{CE6537A1-D6FC-4f65-9D91-7224C49458BB}"/>
                <c:ext xmlns:c16="http://schemas.microsoft.com/office/drawing/2014/chart" uri="{C3380CC4-5D6E-409C-BE32-E72D297353CC}">
                  <c16:uniqueId val="{0000007D-388C-47CB-A342-B667CFFAB0D5}"/>
                </c:ext>
              </c:extLst>
            </c:dLbl>
            <c:dLbl>
              <c:idx val="5"/>
              <c:delete val="1"/>
              <c:extLst>
                <c:ext xmlns:c15="http://schemas.microsoft.com/office/drawing/2012/chart" uri="{CE6537A1-D6FC-4f65-9D91-7224C49458BB}"/>
                <c:ext xmlns:c16="http://schemas.microsoft.com/office/drawing/2014/chart" uri="{C3380CC4-5D6E-409C-BE32-E72D297353CC}">
                  <c16:uniqueId val="{0000007E-388C-47CB-A342-B667CFFAB0D5}"/>
                </c:ext>
              </c:extLst>
            </c:dLbl>
            <c:dLbl>
              <c:idx val="6"/>
              <c:delete val="1"/>
              <c:extLst>
                <c:ext xmlns:c15="http://schemas.microsoft.com/office/drawing/2012/chart" uri="{CE6537A1-D6FC-4f65-9D91-7224C49458BB}"/>
                <c:ext xmlns:c16="http://schemas.microsoft.com/office/drawing/2014/chart" uri="{C3380CC4-5D6E-409C-BE32-E72D297353CC}">
                  <c16:uniqueId val="{0000007F-388C-47CB-A342-B667CFFAB0D5}"/>
                </c:ext>
              </c:extLst>
            </c:dLbl>
            <c:dLbl>
              <c:idx val="7"/>
              <c:delete val="1"/>
              <c:extLst>
                <c:ext xmlns:c15="http://schemas.microsoft.com/office/drawing/2012/chart" uri="{CE6537A1-D6FC-4f65-9D91-7224C49458BB}"/>
                <c:ext xmlns:c16="http://schemas.microsoft.com/office/drawing/2014/chart" uri="{C3380CC4-5D6E-409C-BE32-E72D297353CC}">
                  <c16:uniqueId val="{00000080-388C-47CB-A342-B667CFFAB0D5}"/>
                </c:ext>
              </c:extLst>
            </c:dLbl>
            <c:dLbl>
              <c:idx val="8"/>
              <c:delete val="1"/>
              <c:extLst>
                <c:ext xmlns:c15="http://schemas.microsoft.com/office/drawing/2012/chart" uri="{CE6537A1-D6FC-4f65-9D91-7224C49458BB}"/>
                <c:ext xmlns:c16="http://schemas.microsoft.com/office/drawing/2014/chart" uri="{C3380CC4-5D6E-409C-BE32-E72D297353CC}">
                  <c16:uniqueId val="{00000081-388C-47CB-A342-B667CFFAB0D5}"/>
                </c:ext>
              </c:extLst>
            </c:dLbl>
            <c:dLbl>
              <c:idx val="9"/>
              <c:delete val="1"/>
              <c:extLst>
                <c:ext xmlns:c15="http://schemas.microsoft.com/office/drawing/2012/chart" uri="{CE6537A1-D6FC-4f65-9D91-7224C49458BB}"/>
                <c:ext xmlns:c16="http://schemas.microsoft.com/office/drawing/2014/chart" uri="{C3380CC4-5D6E-409C-BE32-E72D297353CC}">
                  <c16:uniqueId val="{00000082-388C-47CB-A342-B667CFFAB0D5}"/>
                </c:ext>
              </c:extLst>
            </c:dLbl>
            <c:dLbl>
              <c:idx val="10"/>
              <c:delete val="1"/>
              <c:extLst>
                <c:ext xmlns:c15="http://schemas.microsoft.com/office/drawing/2012/chart" uri="{CE6537A1-D6FC-4f65-9D91-7224C49458BB}"/>
                <c:ext xmlns:c16="http://schemas.microsoft.com/office/drawing/2014/chart" uri="{C3380CC4-5D6E-409C-BE32-E72D297353CC}">
                  <c16:uniqueId val="{00000083-388C-47CB-A342-B667CFFAB0D5}"/>
                </c:ext>
              </c:extLst>
            </c:dLbl>
            <c:dLbl>
              <c:idx val="11"/>
              <c:delete val="1"/>
              <c:extLst>
                <c:ext xmlns:c15="http://schemas.microsoft.com/office/drawing/2012/chart" uri="{CE6537A1-D6FC-4f65-9D91-7224C49458BB}"/>
                <c:ext xmlns:c16="http://schemas.microsoft.com/office/drawing/2014/chart" uri="{C3380CC4-5D6E-409C-BE32-E72D297353CC}">
                  <c16:uniqueId val="{00000084-388C-47CB-A342-B667CFFAB0D5}"/>
                </c:ext>
              </c:extLst>
            </c:dLbl>
            <c:dLbl>
              <c:idx val="12"/>
              <c:delete val="1"/>
              <c:extLst>
                <c:ext xmlns:c15="http://schemas.microsoft.com/office/drawing/2012/chart" uri="{CE6537A1-D6FC-4f65-9D91-7224C49458BB}"/>
                <c:ext xmlns:c16="http://schemas.microsoft.com/office/drawing/2014/chart" uri="{C3380CC4-5D6E-409C-BE32-E72D297353CC}">
                  <c16:uniqueId val="{00000085-388C-47CB-A342-B667CFFAB0D5}"/>
                </c:ext>
              </c:extLst>
            </c:dLbl>
            <c:dLbl>
              <c:idx val="13"/>
              <c:delete val="1"/>
              <c:extLst>
                <c:ext xmlns:c15="http://schemas.microsoft.com/office/drawing/2012/chart" uri="{CE6537A1-D6FC-4f65-9D91-7224C49458BB}"/>
                <c:ext xmlns:c16="http://schemas.microsoft.com/office/drawing/2014/chart" uri="{C3380CC4-5D6E-409C-BE32-E72D297353CC}">
                  <c16:uniqueId val="{00000086-388C-47CB-A342-B667CFFAB0D5}"/>
                </c:ext>
              </c:extLst>
            </c:dLbl>
            <c:dLbl>
              <c:idx val="14"/>
              <c:delete val="1"/>
              <c:extLst>
                <c:ext xmlns:c15="http://schemas.microsoft.com/office/drawing/2012/chart" uri="{CE6537A1-D6FC-4f65-9D91-7224C49458BB}"/>
                <c:ext xmlns:c16="http://schemas.microsoft.com/office/drawing/2014/chart" uri="{C3380CC4-5D6E-409C-BE32-E72D297353CC}">
                  <c16:uniqueId val="{00000087-388C-47CB-A342-B667CFFAB0D5}"/>
                </c:ext>
              </c:extLst>
            </c:dLbl>
            <c:dLbl>
              <c:idx val="15"/>
              <c:delete val="1"/>
              <c:extLst>
                <c:ext xmlns:c15="http://schemas.microsoft.com/office/drawing/2012/chart" uri="{CE6537A1-D6FC-4f65-9D91-7224C49458BB}"/>
                <c:ext xmlns:c16="http://schemas.microsoft.com/office/drawing/2014/chart" uri="{C3380CC4-5D6E-409C-BE32-E72D297353CC}">
                  <c16:uniqueId val="{00000088-388C-47CB-A342-B667CFFAB0D5}"/>
                </c:ext>
              </c:extLst>
            </c:dLbl>
            <c:dLbl>
              <c:idx val="16"/>
              <c:delete val="1"/>
              <c:extLst>
                <c:ext xmlns:c15="http://schemas.microsoft.com/office/drawing/2012/chart" uri="{CE6537A1-D6FC-4f65-9D91-7224C49458BB}"/>
                <c:ext xmlns:c16="http://schemas.microsoft.com/office/drawing/2014/chart" uri="{C3380CC4-5D6E-409C-BE32-E72D297353CC}">
                  <c16:uniqueId val="{00000089-388C-47CB-A342-B667CFFAB0D5}"/>
                </c:ext>
              </c:extLst>
            </c:dLbl>
            <c:dLbl>
              <c:idx val="17"/>
              <c:delete val="1"/>
              <c:extLst>
                <c:ext xmlns:c15="http://schemas.microsoft.com/office/drawing/2012/chart" uri="{CE6537A1-D6FC-4f65-9D91-7224C49458BB}"/>
                <c:ext xmlns:c16="http://schemas.microsoft.com/office/drawing/2014/chart" uri="{C3380CC4-5D6E-409C-BE32-E72D297353CC}">
                  <c16:uniqueId val="{0000008A-388C-47CB-A342-B667CFFAB0D5}"/>
                </c:ext>
              </c:extLst>
            </c:dLbl>
            <c:dLbl>
              <c:idx val="18"/>
              <c:delete val="1"/>
              <c:extLst>
                <c:ext xmlns:c15="http://schemas.microsoft.com/office/drawing/2012/chart" uri="{CE6537A1-D6FC-4f65-9D91-7224C49458BB}"/>
                <c:ext xmlns:c16="http://schemas.microsoft.com/office/drawing/2014/chart" uri="{C3380CC4-5D6E-409C-BE32-E72D297353CC}">
                  <c16:uniqueId val="{0000008B-388C-47CB-A342-B667CFFAB0D5}"/>
                </c:ext>
              </c:extLst>
            </c:dLbl>
            <c:dLbl>
              <c:idx val="19"/>
              <c:delete val="1"/>
              <c:extLst>
                <c:ext xmlns:c15="http://schemas.microsoft.com/office/drawing/2012/chart" uri="{CE6537A1-D6FC-4f65-9D91-7224C49458BB}"/>
                <c:ext xmlns:c16="http://schemas.microsoft.com/office/drawing/2014/chart" uri="{C3380CC4-5D6E-409C-BE32-E72D297353CC}">
                  <c16:uniqueId val="{0000008C-388C-47CB-A342-B667CFFAB0D5}"/>
                </c:ext>
              </c:extLst>
            </c:dLbl>
            <c:dLbl>
              <c:idx val="20"/>
              <c:delete val="1"/>
              <c:extLst>
                <c:ext xmlns:c15="http://schemas.microsoft.com/office/drawing/2012/chart" uri="{CE6537A1-D6FC-4f65-9D91-7224C49458BB}"/>
                <c:ext xmlns:c16="http://schemas.microsoft.com/office/drawing/2014/chart" uri="{C3380CC4-5D6E-409C-BE32-E72D297353CC}">
                  <c16:uniqueId val="{0000008D-388C-47CB-A342-B667CFFAB0D5}"/>
                </c:ext>
              </c:extLst>
            </c:dLbl>
            <c:dLbl>
              <c:idx val="21"/>
              <c:delete val="1"/>
              <c:extLst>
                <c:ext xmlns:c15="http://schemas.microsoft.com/office/drawing/2012/chart" uri="{CE6537A1-D6FC-4f65-9D91-7224C49458BB}"/>
                <c:ext xmlns:c16="http://schemas.microsoft.com/office/drawing/2014/chart" uri="{C3380CC4-5D6E-409C-BE32-E72D297353CC}">
                  <c16:uniqueId val="{0000008E-388C-47CB-A342-B667CFFAB0D5}"/>
                </c:ext>
              </c:extLst>
            </c:dLbl>
            <c:dLbl>
              <c:idx val="22"/>
              <c:delete val="1"/>
              <c:extLst>
                <c:ext xmlns:c15="http://schemas.microsoft.com/office/drawing/2012/chart" uri="{CE6537A1-D6FC-4f65-9D91-7224C49458BB}"/>
                <c:ext xmlns:c16="http://schemas.microsoft.com/office/drawing/2014/chart" uri="{C3380CC4-5D6E-409C-BE32-E72D297353CC}">
                  <c16:uniqueId val="{0000008F-388C-47CB-A342-B667CFFAB0D5}"/>
                </c:ext>
              </c:extLst>
            </c:dLbl>
            <c:dLbl>
              <c:idx val="23"/>
              <c:delete val="1"/>
              <c:extLst>
                <c:ext xmlns:c15="http://schemas.microsoft.com/office/drawing/2012/chart" uri="{CE6537A1-D6FC-4f65-9D91-7224C49458BB}"/>
                <c:ext xmlns:c16="http://schemas.microsoft.com/office/drawing/2014/chart" uri="{C3380CC4-5D6E-409C-BE32-E72D297353CC}">
                  <c16:uniqueId val="{00000090-388C-47CB-A342-B667CFFAB0D5}"/>
                </c:ext>
              </c:extLst>
            </c:dLbl>
            <c:dLbl>
              <c:idx val="24"/>
              <c:delete val="1"/>
              <c:extLst>
                <c:ext xmlns:c15="http://schemas.microsoft.com/office/drawing/2012/chart" uri="{CE6537A1-D6FC-4f65-9D91-7224C49458BB}"/>
                <c:ext xmlns:c16="http://schemas.microsoft.com/office/drawing/2014/chart" uri="{C3380CC4-5D6E-409C-BE32-E72D297353CC}">
                  <c16:uniqueId val="{00000091-388C-47CB-A342-B667CFFAB0D5}"/>
                </c:ext>
              </c:extLst>
            </c:dLbl>
            <c:dLbl>
              <c:idx val="25"/>
              <c:delete val="1"/>
              <c:extLst>
                <c:ext xmlns:c15="http://schemas.microsoft.com/office/drawing/2012/chart" uri="{CE6537A1-D6FC-4f65-9D91-7224C49458BB}"/>
                <c:ext xmlns:c16="http://schemas.microsoft.com/office/drawing/2014/chart" uri="{C3380CC4-5D6E-409C-BE32-E72D297353CC}">
                  <c16:uniqueId val="{00000092-388C-47CB-A342-B667CFFAB0D5}"/>
                </c:ext>
              </c:extLst>
            </c:dLbl>
            <c:dLbl>
              <c:idx val="26"/>
              <c:delete val="1"/>
              <c:extLst>
                <c:ext xmlns:c15="http://schemas.microsoft.com/office/drawing/2012/chart" uri="{CE6537A1-D6FC-4f65-9D91-7224C49458BB}"/>
                <c:ext xmlns:c16="http://schemas.microsoft.com/office/drawing/2014/chart" uri="{C3380CC4-5D6E-409C-BE32-E72D297353CC}">
                  <c16:uniqueId val="{00000093-388C-47CB-A342-B667CFFAB0D5}"/>
                </c:ext>
              </c:extLst>
            </c:dLbl>
            <c:dLbl>
              <c:idx val="27"/>
              <c:delete val="1"/>
              <c:extLst>
                <c:ext xmlns:c15="http://schemas.microsoft.com/office/drawing/2012/chart" uri="{CE6537A1-D6FC-4f65-9D91-7224C49458BB}"/>
                <c:ext xmlns:c16="http://schemas.microsoft.com/office/drawing/2014/chart" uri="{C3380CC4-5D6E-409C-BE32-E72D297353CC}">
                  <c16:uniqueId val="{00000094-388C-47CB-A342-B667CFFAB0D5}"/>
                </c:ext>
              </c:extLst>
            </c:dLbl>
            <c:dLbl>
              <c:idx val="28"/>
              <c:delete val="1"/>
              <c:extLst>
                <c:ext xmlns:c15="http://schemas.microsoft.com/office/drawing/2012/chart" uri="{CE6537A1-D6FC-4f65-9D91-7224C49458BB}"/>
                <c:ext xmlns:c16="http://schemas.microsoft.com/office/drawing/2014/chart" uri="{C3380CC4-5D6E-409C-BE32-E72D297353CC}">
                  <c16:uniqueId val="{00000095-388C-47CB-A342-B667CFFAB0D5}"/>
                </c:ext>
              </c:extLst>
            </c:dLbl>
            <c:dLbl>
              <c:idx val="29"/>
              <c:delete val="1"/>
              <c:extLst>
                <c:ext xmlns:c15="http://schemas.microsoft.com/office/drawing/2012/chart" uri="{CE6537A1-D6FC-4f65-9D91-7224C49458BB}"/>
                <c:ext xmlns:c16="http://schemas.microsoft.com/office/drawing/2014/chart" uri="{C3380CC4-5D6E-409C-BE32-E72D297353CC}">
                  <c16:uniqueId val="{00000096-388C-47CB-A342-B667CFFAB0D5}"/>
                </c:ext>
              </c:extLst>
            </c:dLbl>
            <c:dLbl>
              <c:idx val="30"/>
              <c:delete val="1"/>
              <c:extLst>
                <c:ext xmlns:c15="http://schemas.microsoft.com/office/drawing/2012/chart" uri="{CE6537A1-D6FC-4f65-9D91-7224C49458BB}"/>
                <c:ext xmlns:c16="http://schemas.microsoft.com/office/drawing/2014/chart" uri="{C3380CC4-5D6E-409C-BE32-E72D297353CC}">
                  <c16:uniqueId val="{00000097-388C-47CB-A342-B667CFFAB0D5}"/>
                </c:ext>
              </c:extLst>
            </c:dLbl>
            <c:dLbl>
              <c:idx val="31"/>
              <c:delete val="1"/>
              <c:extLst>
                <c:ext xmlns:c15="http://schemas.microsoft.com/office/drawing/2012/chart" uri="{CE6537A1-D6FC-4f65-9D91-7224C49458BB}"/>
                <c:ext xmlns:c16="http://schemas.microsoft.com/office/drawing/2014/chart" uri="{C3380CC4-5D6E-409C-BE32-E72D297353CC}">
                  <c16:uniqueId val="{00000098-388C-47CB-A342-B667CFFAB0D5}"/>
                </c:ext>
              </c:extLst>
            </c:dLbl>
            <c:dLbl>
              <c:idx val="32"/>
              <c:delete val="1"/>
              <c:extLst>
                <c:ext xmlns:c15="http://schemas.microsoft.com/office/drawing/2012/chart" uri="{CE6537A1-D6FC-4f65-9D91-7224C49458BB}"/>
                <c:ext xmlns:c16="http://schemas.microsoft.com/office/drawing/2014/chart" uri="{C3380CC4-5D6E-409C-BE32-E72D297353CC}">
                  <c16:uniqueId val="{00000099-388C-47CB-A342-B667CFFAB0D5}"/>
                </c:ext>
              </c:extLst>
            </c:dLbl>
            <c:dLbl>
              <c:idx val="33"/>
              <c:delete val="1"/>
              <c:extLst>
                <c:ext xmlns:c15="http://schemas.microsoft.com/office/drawing/2012/chart" uri="{CE6537A1-D6FC-4f65-9D91-7224C49458BB}"/>
                <c:ext xmlns:c16="http://schemas.microsoft.com/office/drawing/2014/chart" uri="{C3380CC4-5D6E-409C-BE32-E72D297353CC}">
                  <c16:uniqueId val="{0000009A-388C-47CB-A342-B667CFFAB0D5}"/>
                </c:ext>
              </c:extLst>
            </c:dLbl>
            <c:dLbl>
              <c:idx val="34"/>
              <c:delete val="1"/>
              <c:extLst>
                <c:ext xmlns:c15="http://schemas.microsoft.com/office/drawing/2012/chart" uri="{CE6537A1-D6FC-4f65-9D91-7224C49458BB}"/>
                <c:ext xmlns:c16="http://schemas.microsoft.com/office/drawing/2014/chart" uri="{C3380CC4-5D6E-409C-BE32-E72D297353CC}">
                  <c16:uniqueId val="{0000009B-388C-47CB-A342-B667CFFAB0D5}"/>
                </c:ext>
              </c:extLst>
            </c:dLbl>
            <c:dLbl>
              <c:idx val="35"/>
              <c:delete val="1"/>
              <c:extLst>
                <c:ext xmlns:c15="http://schemas.microsoft.com/office/drawing/2012/chart" uri="{CE6537A1-D6FC-4f65-9D91-7224C49458BB}"/>
                <c:ext xmlns:c16="http://schemas.microsoft.com/office/drawing/2014/chart" uri="{C3380CC4-5D6E-409C-BE32-E72D297353CC}">
                  <c16:uniqueId val="{0000009C-388C-47CB-A342-B667CFFAB0D5}"/>
                </c:ext>
              </c:extLst>
            </c:dLbl>
            <c:dLbl>
              <c:idx val="36"/>
              <c:delete val="1"/>
              <c:extLst>
                <c:ext xmlns:c15="http://schemas.microsoft.com/office/drawing/2012/chart" uri="{CE6537A1-D6FC-4f65-9D91-7224C49458BB}"/>
                <c:ext xmlns:c16="http://schemas.microsoft.com/office/drawing/2014/chart" uri="{C3380CC4-5D6E-409C-BE32-E72D297353CC}">
                  <c16:uniqueId val="{0000009D-388C-47CB-A342-B667CFFAB0D5}"/>
                </c:ext>
              </c:extLst>
            </c:dLbl>
            <c:dLbl>
              <c:idx val="37"/>
              <c:delete val="1"/>
              <c:extLst>
                <c:ext xmlns:c15="http://schemas.microsoft.com/office/drawing/2012/chart" uri="{CE6537A1-D6FC-4f65-9D91-7224C49458BB}"/>
                <c:ext xmlns:c16="http://schemas.microsoft.com/office/drawing/2014/chart" uri="{C3380CC4-5D6E-409C-BE32-E72D297353CC}">
                  <c16:uniqueId val="{0000009E-388C-47CB-A342-B667CFFAB0D5}"/>
                </c:ext>
              </c:extLst>
            </c:dLbl>
            <c:dLbl>
              <c:idx val="38"/>
              <c:delete val="1"/>
              <c:extLst>
                <c:ext xmlns:c15="http://schemas.microsoft.com/office/drawing/2012/chart" uri="{CE6537A1-D6FC-4f65-9D91-7224C49458BB}"/>
                <c:ext xmlns:c16="http://schemas.microsoft.com/office/drawing/2014/chart" uri="{C3380CC4-5D6E-409C-BE32-E72D297353CC}">
                  <c16:uniqueId val="{0000009F-388C-47CB-A342-B667CFFAB0D5}"/>
                </c:ext>
              </c:extLst>
            </c:dLbl>
            <c:dLbl>
              <c:idx val="39"/>
              <c:delete val="1"/>
              <c:extLst>
                <c:ext xmlns:c15="http://schemas.microsoft.com/office/drawing/2012/chart" uri="{CE6537A1-D6FC-4f65-9D91-7224C49458BB}"/>
                <c:ext xmlns:c16="http://schemas.microsoft.com/office/drawing/2014/chart" uri="{C3380CC4-5D6E-409C-BE32-E72D297353CC}">
                  <c16:uniqueId val="{000000A0-388C-47CB-A342-B667CFFAB0D5}"/>
                </c:ext>
              </c:extLst>
            </c:dLbl>
            <c:dLbl>
              <c:idx val="40"/>
              <c:delete val="1"/>
              <c:extLst>
                <c:ext xmlns:c15="http://schemas.microsoft.com/office/drawing/2012/chart" uri="{CE6537A1-D6FC-4f65-9D91-7224C49458BB}"/>
                <c:ext xmlns:c16="http://schemas.microsoft.com/office/drawing/2014/chart" uri="{C3380CC4-5D6E-409C-BE32-E72D297353CC}">
                  <c16:uniqueId val="{000000A1-388C-47CB-A342-B667CFFAB0D5}"/>
                </c:ext>
              </c:extLst>
            </c:dLbl>
            <c:dLbl>
              <c:idx val="41"/>
              <c:delete val="1"/>
              <c:extLst>
                <c:ext xmlns:c15="http://schemas.microsoft.com/office/drawing/2012/chart" uri="{CE6537A1-D6FC-4f65-9D91-7224C49458BB}"/>
                <c:ext xmlns:c16="http://schemas.microsoft.com/office/drawing/2014/chart" uri="{C3380CC4-5D6E-409C-BE32-E72D297353CC}">
                  <c16:uniqueId val="{000000A2-388C-47CB-A342-B667CFFAB0D5}"/>
                </c:ext>
              </c:extLst>
            </c:dLbl>
            <c:dLbl>
              <c:idx val="42"/>
              <c:delete val="1"/>
              <c:extLst>
                <c:ext xmlns:c15="http://schemas.microsoft.com/office/drawing/2012/chart" uri="{CE6537A1-D6FC-4f65-9D91-7224C49458BB}"/>
                <c:ext xmlns:c16="http://schemas.microsoft.com/office/drawing/2014/chart" uri="{C3380CC4-5D6E-409C-BE32-E72D297353CC}">
                  <c16:uniqueId val="{000000A3-388C-47CB-A342-B667CFFAB0D5}"/>
                </c:ext>
              </c:extLst>
            </c:dLbl>
            <c:dLbl>
              <c:idx val="43"/>
              <c:delete val="1"/>
              <c:extLst>
                <c:ext xmlns:c15="http://schemas.microsoft.com/office/drawing/2012/chart" uri="{CE6537A1-D6FC-4f65-9D91-7224C49458BB}"/>
                <c:ext xmlns:c16="http://schemas.microsoft.com/office/drawing/2014/chart" uri="{C3380CC4-5D6E-409C-BE32-E72D297353CC}">
                  <c16:uniqueId val="{000000A4-388C-47CB-A342-B667CFFAB0D5}"/>
                </c:ext>
              </c:extLst>
            </c:dLbl>
            <c:dLbl>
              <c:idx val="44"/>
              <c:delete val="1"/>
              <c:extLst>
                <c:ext xmlns:c15="http://schemas.microsoft.com/office/drawing/2012/chart" uri="{CE6537A1-D6FC-4f65-9D91-7224C49458BB}"/>
                <c:ext xmlns:c16="http://schemas.microsoft.com/office/drawing/2014/chart" uri="{C3380CC4-5D6E-409C-BE32-E72D297353CC}">
                  <c16:uniqueId val="{000000A5-388C-47CB-A342-B667CFFAB0D5}"/>
                </c:ext>
              </c:extLst>
            </c:dLbl>
            <c:dLbl>
              <c:idx val="45"/>
              <c:delete val="1"/>
              <c:extLst>
                <c:ext xmlns:c15="http://schemas.microsoft.com/office/drawing/2012/chart" uri="{CE6537A1-D6FC-4f65-9D91-7224C49458BB}"/>
                <c:ext xmlns:c16="http://schemas.microsoft.com/office/drawing/2014/chart" uri="{C3380CC4-5D6E-409C-BE32-E72D297353CC}">
                  <c16:uniqueId val="{000000A6-388C-47CB-A342-B667CFFAB0D5}"/>
                </c:ext>
              </c:extLst>
            </c:dLbl>
            <c:dLbl>
              <c:idx val="46"/>
              <c:delete val="1"/>
              <c:extLst>
                <c:ext xmlns:c15="http://schemas.microsoft.com/office/drawing/2012/chart" uri="{CE6537A1-D6FC-4f65-9D91-7224C49458BB}"/>
                <c:ext xmlns:c16="http://schemas.microsoft.com/office/drawing/2014/chart" uri="{C3380CC4-5D6E-409C-BE32-E72D297353CC}">
                  <c16:uniqueId val="{000000A7-388C-47CB-A342-B667CFFAB0D5}"/>
                </c:ext>
              </c:extLst>
            </c:dLbl>
            <c:dLbl>
              <c:idx val="47"/>
              <c:delete val="1"/>
              <c:extLst>
                <c:ext xmlns:c15="http://schemas.microsoft.com/office/drawing/2012/chart" uri="{CE6537A1-D6FC-4f65-9D91-7224C49458BB}"/>
                <c:ext xmlns:c16="http://schemas.microsoft.com/office/drawing/2014/chart" uri="{C3380CC4-5D6E-409C-BE32-E72D297353CC}">
                  <c16:uniqueId val="{000000A8-388C-47CB-A342-B667CFFAB0D5}"/>
                </c:ext>
              </c:extLst>
            </c:dLbl>
            <c:dLbl>
              <c:idx val="48"/>
              <c:delete val="1"/>
              <c:extLst>
                <c:ext xmlns:c15="http://schemas.microsoft.com/office/drawing/2012/chart" uri="{CE6537A1-D6FC-4f65-9D91-7224C49458BB}"/>
                <c:ext xmlns:c16="http://schemas.microsoft.com/office/drawing/2014/chart" uri="{C3380CC4-5D6E-409C-BE32-E72D297353CC}">
                  <c16:uniqueId val="{000000A9-388C-47CB-A342-B667CFFAB0D5}"/>
                </c:ext>
              </c:extLst>
            </c:dLbl>
            <c:dLbl>
              <c:idx val="49"/>
              <c:delete val="1"/>
              <c:extLst>
                <c:ext xmlns:c15="http://schemas.microsoft.com/office/drawing/2012/chart" uri="{CE6537A1-D6FC-4f65-9D91-7224C49458BB}"/>
                <c:ext xmlns:c16="http://schemas.microsoft.com/office/drawing/2014/chart" uri="{C3380CC4-5D6E-409C-BE32-E72D297353CC}">
                  <c16:uniqueId val="{000000AA-388C-47CB-A342-B667CFFAB0D5}"/>
                </c:ext>
              </c:extLst>
            </c:dLbl>
            <c:dLbl>
              <c:idx val="50"/>
              <c:delete val="1"/>
              <c:extLst>
                <c:ext xmlns:c15="http://schemas.microsoft.com/office/drawing/2012/chart" uri="{CE6537A1-D6FC-4f65-9D91-7224C49458BB}"/>
                <c:ext xmlns:c16="http://schemas.microsoft.com/office/drawing/2014/chart" uri="{C3380CC4-5D6E-409C-BE32-E72D297353CC}">
                  <c16:uniqueId val="{000000AB-388C-47CB-A342-B667CFFAB0D5}"/>
                </c:ext>
              </c:extLst>
            </c:dLbl>
            <c:dLbl>
              <c:idx val="51"/>
              <c:delete val="1"/>
              <c:extLst>
                <c:ext xmlns:c15="http://schemas.microsoft.com/office/drawing/2012/chart" uri="{CE6537A1-D6FC-4f65-9D91-7224C49458BB}"/>
                <c:ext xmlns:c16="http://schemas.microsoft.com/office/drawing/2014/chart" uri="{C3380CC4-5D6E-409C-BE32-E72D297353CC}">
                  <c16:uniqueId val="{000000AC-388C-47CB-A342-B667CFFAB0D5}"/>
                </c:ext>
              </c:extLst>
            </c:dLbl>
            <c:dLbl>
              <c:idx val="52"/>
              <c:delete val="1"/>
              <c:extLst>
                <c:ext xmlns:c15="http://schemas.microsoft.com/office/drawing/2012/chart" uri="{CE6537A1-D6FC-4f65-9D91-7224C49458BB}"/>
                <c:ext xmlns:c16="http://schemas.microsoft.com/office/drawing/2014/chart" uri="{C3380CC4-5D6E-409C-BE32-E72D297353CC}">
                  <c16:uniqueId val="{000000AD-388C-47CB-A342-B667CFFAB0D5}"/>
                </c:ext>
              </c:extLst>
            </c:dLbl>
            <c:dLbl>
              <c:idx val="53"/>
              <c:delete val="1"/>
              <c:extLst>
                <c:ext xmlns:c15="http://schemas.microsoft.com/office/drawing/2012/chart" uri="{CE6537A1-D6FC-4f65-9D91-7224C49458BB}"/>
                <c:ext xmlns:c16="http://schemas.microsoft.com/office/drawing/2014/chart" uri="{C3380CC4-5D6E-409C-BE32-E72D297353CC}">
                  <c16:uniqueId val="{000000AE-388C-47CB-A342-B667CFFAB0D5}"/>
                </c:ext>
              </c:extLst>
            </c:dLbl>
            <c:dLbl>
              <c:idx val="54"/>
              <c:delete val="1"/>
              <c:extLst>
                <c:ext xmlns:c15="http://schemas.microsoft.com/office/drawing/2012/chart" uri="{CE6537A1-D6FC-4f65-9D91-7224C49458BB}"/>
                <c:ext xmlns:c16="http://schemas.microsoft.com/office/drawing/2014/chart" uri="{C3380CC4-5D6E-409C-BE32-E72D297353CC}">
                  <c16:uniqueId val="{000000AF-388C-47CB-A342-B667CFFAB0D5}"/>
                </c:ext>
              </c:extLst>
            </c:dLbl>
            <c:dLbl>
              <c:idx val="55"/>
              <c:delete val="1"/>
              <c:extLst>
                <c:ext xmlns:c15="http://schemas.microsoft.com/office/drawing/2012/chart" uri="{CE6537A1-D6FC-4f65-9D91-7224C49458BB}"/>
                <c:ext xmlns:c16="http://schemas.microsoft.com/office/drawing/2014/chart" uri="{C3380CC4-5D6E-409C-BE32-E72D297353CC}">
                  <c16:uniqueId val="{000000B0-388C-47CB-A342-B667CFFAB0D5}"/>
                </c:ext>
              </c:extLst>
            </c:dLbl>
            <c:dLbl>
              <c:idx val="56"/>
              <c:delete val="1"/>
              <c:extLst>
                <c:ext xmlns:c15="http://schemas.microsoft.com/office/drawing/2012/chart" uri="{CE6537A1-D6FC-4f65-9D91-7224C49458BB}"/>
                <c:ext xmlns:c16="http://schemas.microsoft.com/office/drawing/2014/chart" uri="{C3380CC4-5D6E-409C-BE32-E72D297353CC}">
                  <c16:uniqueId val="{000000B1-388C-47CB-A342-B667CFFAB0D5}"/>
                </c:ext>
              </c:extLst>
            </c:dLbl>
            <c:dLbl>
              <c:idx val="57"/>
              <c:delete val="1"/>
              <c:extLst>
                <c:ext xmlns:c15="http://schemas.microsoft.com/office/drawing/2012/chart" uri="{CE6537A1-D6FC-4f65-9D91-7224C49458BB}"/>
                <c:ext xmlns:c16="http://schemas.microsoft.com/office/drawing/2014/chart" uri="{C3380CC4-5D6E-409C-BE32-E72D297353CC}">
                  <c16:uniqueId val="{000000B2-388C-47CB-A342-B667CFFAB0D5}"/>
                </c:ext>
              </c:extLst>
            </c:dLbl>
            <c:dLbl>
              <c:idx val="58"/>
              <c:delete val="1"/>
              <c:extLst>
                <c:ext xmlns:c15="http://schemas.microsoft.com/office/drawing/2012/chart" uri="{CE6537A1-D6FC-4f65-9D91-7224C49458BB}"/>
                <c:ext xmlns:c16="http://schemas.microsoft.com/office/drawing/2014/chart" uri="{C3380CC4-5D6E-409C-BE32-E72D297353CC}">
                  <c16:uniqueId val="{000000B3-388C-47CB-A342-B667CFFAB0D5}"/>
                </c:ext>
              </c:extLst>
            </c:dLbl>
            <c:dLbl>
              <c:idx val="59"/>
              <c:delete val="1"/>
              <c:extLst>
                <c:ext xmlns:c15="http://schemas.microsoft.com/office/drawing/2012/chart" uri="{CE6537A1-D6FC-4f65-9D91-7224C49458BB}"/>
                <c:ext xmlns:c16="http://schemas.microsoft.com/office/drawing/2014/chart" uri="{C3380CC4-5D6E-409C-BE32-E72D297353CC}">
                  <c16:uniqueId val="{000000B4-388C-47CB-A342-B667CFFAB0D5}"/>
                </c:ext>
              </c:extLst>
            </c:dLbl>
            <c:dLbl>
              <c:idx val="60"/>
              <c:delete val="1"/>
              <c:extLst>
                <c:ext xmlns:c15="http://schemas.microsoft.com/office/drawing/2012/chart" uri="{CE6537A1-D6FC-4f65-9D91-7224C49458BB}"/>
                <c:ext xmlns:c16="http://schemas.microsoft.com/office/drawing/2014/chart" uri="{C3380CC4-5D6E-409C-BE32-E72D297353CC}">
                  <c16:uniqueId val="{000000B5-388C-47CB-A342-B667CFFAB0D5}"/>
                </c:ext>
              </c:extLst>
            </c:dLbl>
            <c:dLbl>
              <c:idx val="61"/>
              <c:delete val="1"/>
              <c:extLst>
                <c:ext xmlns:c15="http://schemas.microsoft.com/office/drawing/2012/chart" uri="{CE6537A1-D6FC-4f65-9D91-7224C49458BB}"/>
                <c:ext xmlns:c16="http://schemas.microsoft.com/office/drawing/2014/chart" uri="{C3380CC4-5D6E-409C-BE32-E72D297353CC}">
                  <c16:uniqueId val="{000000B6-388C-47CB-A342-B667CFFAB0D5}"/>
                </c:ext>
              </c:extLst>
            </c:dLbl>
            <c:dLbl>
              <c:idx val="62"/>
              <c:delete val="1"/>
              <c:extLst>
                <c:ext xmlns:c15="http://schemas.microsoft.com/office/drawing/2012/chart" uri="{CE6537A1-D6FC-4f65-9D91-7224C49458BB}"/>
                <c:ext xmlns:c16="http://schemas.microsoft.com/office/drawing/2014/chart" uri="{C3380CC4-5D6E-409C-BE32-E72D297353CC}">
                  <c16:uniqueId val="{000000B7-388C-47CB-A342-B667CFFAB0D5}"/>
                </c:ext>
              </c:extLst>
            </c:dLbl>
            <c:dLbl>
              <c:idx val="63"/>
              <c:delete val="1"/>
              <c:extLst>
                <c:ext xmlns:c15="http://schemas.microsoft.com/office/drawing/2012/chart" uri="{CE6537A1-D6FC-4f65-9D91-7224C49458BB}"/>
                <c:ext xmlns:c16="http://schemas.microsoft.com/office/drawing/2014/chart" uri="{C3380CC4-5D6E-409C-BE32-E72D297353CC}">
                  <c16:uniqueId val="{000000B8-388C-47CB-A342-B667CFFAB0D5}"/>
                </c:ext>
              </c:extLst>
            </c:dLbl>
            <c:dLbl>
              <c:idx val="64"/>
              <c:delete val="1"/>
              <c:extLst>
                <c:ext xmlns:c15="http://schemas.microsoft.com/office/drawing/2012/chart" uri="{CE6537A1-D6FC-4f65-9D91-7224C49458BB}"/>
                <c:ext xmlns:c16="http://schemas.microsoft.com/office/drawing/2014/chart" uri="{C3380CC4-5D6E-409C-BE32-E72D297353CC}">
                  <c16:uniqueId val="{000000B9-388C-47CB-A342-B667CFFAB0D5}"/>
                </c:ext>
              </c:extLst>
            </c:dLbl>
            <c:dLbl>
              <c:idx val="65"/>
              <c:delete val="1"/>
              <c:extLst>
                <c:ext xmlns:c15="http://schemas.microsoft.com/office/drawing/2012/chart" uri="{CE6537A1-D6FC-4f65-9D91-7224C49458BB}"/>
                <c:ext xmlns:c16="http://schemas.microsoft.com/office/drawing/2014/chart" uri="{C3380CC4-5D6E-409C-BE32-E72D297353CC}">
                  <c16:uniqueId val="{000000BA-388C-47CB-A342-B667CFFAB0D5}"/>
                </c:ext>
              </c:extLst>
            </c:dLbl>
            <c:dLbl>
              <c:idx val="66"/>
              <c:delete val="1"/>
              <c:extLst>
                <c:ext xmlns:c15="http://schemas.microsoft.com/office/drawing/2012/chart" uri="{CE6537A1-D6FC-4f65-9D91-7224C49458BB}"/>
                <c:ext xmlns:c16="http://schemas.microsoft.com/office/drawing/2014/chart" uri="{C3380CC4-5D6E-409C-BE32-E72D297353CC}">
                  <c16:uniqueId val="{000000BB-388C-47CB-A342-B667CFFAB0D5}"/>
                </c:ext>
              </c:extLst>
            </c:dLbl>
            <c:dLbl>
              <c:idx val="67"/>
              <c:delete val="1"/>
              <c:extLst>
                <c:ext xmlns:c15="http://schemas.microsoft.com/office/drawing/2012/chart" uri="{CE6537A1-D6FC-4f65-9D91-7224C49458BB}"/>
                <c:ext xmlns:c16="http://schemas.microsoft.com/office/drawing/2014/chart" uri="{C3380CC4-5D6E-409C-BE32-E72D297353CC}">
                  <c16:uniqueId val="{000000BC-388C-47CB-A342-B667CFFAB0D5}"/>
                </c:ext>
              </c:extLst>
            </c:dLbl>
            <c:dLbl>
              <c:idx val="68"/>
              <c:delete val="1"/>
              <c:extLst>
                <c:ext xmlns:c15="http://schemas.microsoft.com/office/drawing/2012/chart" uri="{CE6537A1-D6FC-4f65-9D91-7224C49458BB}"/>
                <c:ext xmlns:c16="http://schemas.microsoft.com/office/drawing/2014/chart" uri="{C3380CC4-5D6E-409C-BE32-E72D297353CC}">
                  <c16:uniqueId val="{000000BD-388C-47CB-A342-B667CFFAB0D5}"/>
                </c:ext>
              </c:extLst>
            </c:dLbl>
            <c:dLbl>
              <c:idx val="69"/>
              <c:delete val="1"/>
              <c:extLst>
                <c:ext xmlns:c15="http://schemas.microsoft.com/office/drawing/2012/chart" uri="{CE6537A1-D6FC-4f65-9D91-7224C49458BB}"/>
                <c:ext xmlns:c16="http://schemas.microsoft.com/office/drawing/2014/chart" uri="{C3380CC4-5D6E-409C-BE32-E72D297353CC}">
                  <c16:uniqueId val="{000000BE-388C-47CB-A342-B667CFFAB0D5}"/>
                </c:ext>
              </c:extLst>
            </c:dLbl>
            <c:dLbl>
              <c:idx val="70"/>
              <c:delete val="1"/>
              <c:extLst>
                <c:ext xmlns:c15="http://schemas.microsoft.com/office/drawing/2012/chart" uri="{CE6537A1-D6FC-4f65-9D91-7224C49458BB}"/>
                <c:ext xmlns:c16="http://schemas.microsoft.com/office/drawing/2014/chart" uri="{C3380CC4-5D6E-409C-BE32-E72D297353CC}">
                  <c16:uniqueId val="{000000BF-388C-47CB-A342-B667CFFAB0D5}"/>
                </c:ext>
              </c:extLst>
            </c:dLbl>
            <c:dLbl>
              <c:idx val="71"/>
              <c:delete val="1"/>
              <c:extLst>
                <c:ext xmlns:c15="http://schemas.microsoft.com/office/drawing/2012/chart" uri="{CE6537A1-D6FC-4f65-9D91-7224C49458BB}"/>
                <c:ext xmlns:c16="http://schemas.microsoft.com/office/drawing/2014/chart" uri="{C3380CC4-5D6E-409C-BE32-E72D297353CC}">
                  <c16:uniqueId val="{000000C0-388C-47CB-A342-B667CFFAB0D5}"/>
                </c:ext>
              </c:extLst>
            </c:dLbl>
            <c:dLbl>
              <c:idx val="72"/>
              <c:delete val="1"/>
              <c:extLst>
                <c:ext xmlns:c15="http://schemas.microsoft.com/office/drawing/2012/chart" uri="{CE6537A1-D6FC-4f65-9D91-7224C49458BB}"/>
                <c:ext xmlns:c16="http://schemas.microsoft.com/office/drawing/2014/chart" uri="{C3380CC4-5D6E-409C-BE32-E72D297353CC}">
                  <c16:uniqueId val="{000000C1-388C-47CB-A342-B667CFFAB0D5}"/>
                </c:ext>
              </c:extLst>
            </c:dLbl>
            <c:dLbl>
              <c:idx val="73"/>
              <c:delete val="1"/>
              <c:extLst>
                <c:ext xmlns:c15="http://schemas.microsoft.com/office/drawing/2012/chart" uri="{CE6537A1-D6FC-4f65-9D91-7224C49458BB}"/>
                <c:ext xmlns:c16="http://schemas.microsoft.com/office/drawing/2014/chart" uri="{C3380CC4-5D6E-409C-BE32-E72D297353CC}">
                  <c16:uniqueId val="{000000C2-388C-47CB-A342-B667CFFAB0D5}"/>
                </c:ext>
              </c:extLst>
            </c:dLbl>
            <c:dLbl>
              <c:idx val="74"/>
              <c:delete val="1"/>
              <c:extLst>
                <c:ext xmlns:c15="http://schemas.microsoft.com/office/drawing/2012/chart" uri="{CE6537A1-D6FC-4f65-9D91-7224C49458BB}"/>
                <c:ext xmlns:c16="http://schemas.microsoft.com/office/drawing/2014/chart" uri="{C3380CC4-5D6E-409C-BE32-E72D297353CC}">
                  <c16:uniqueId val="{000000C3-388C-47CB-A342-B667CFFAB0D5}"/>
                </c:ext>
              </c:extLst>
            </c:dLbl>
            <c:dLbl>
              <c:idx val="75"/>
              <c:delete val="1"/>
              <c:extLst>
                <c:ext xmlns:c15="http://schemas.microsoft.com/office/drawing/2012/chart" uri="{CE6537A1-D6FC-4f65-9D91-7224C49458BB}"/>
                <c:ext xmlns:c16="http://schemas.microsoft.com/office/drawing/2014/chart" uri="{C3380CC4-5D6E-409C-BE32-E72D297353CC}">
                  <c16:uniqueId val="{000000C4-388C-47CB-A342-B667CFFAB0D5}"/>
                </c:ext>
              </c:extLst>
            </c:dLbl>
            <c:dLbl>
              <c:idx val="76"/>
              <c:delete val="1"/>
              <c:extLst>
                <c:ext xmlns:c15="http://schemas.microsoft.com/office/drawing/2012/chart" uri="{CE6537A1-D6FC-4f65-9D91-7224C49458BB}"/>
                <c:ext xmlns:c16="http://schemas.microsoft.com/office/drawing/2014/chart" uri="{C3380CC4-5D6E-409C-BE32-E72D297353CC}">
                  <c16:uniqueId val="{000000C5-388C-47CB-A342-B667CFFAB0D5}"/>
                </c:ext>
              </c:extLst>
            </c:dLbl>
            <c:dLbl>
              <c:idx val="77"/>
              <c:delete val="1"/>
              <c:extLst>
                <c:ext xmlns:c15="http://schemas.microsoft.com/office/drawing/2012/chart" uri="{CE6537A1-D6FC-4f65-9D91-7224C49458BB}"/>
                <c:ext xmlns:c16="http://schemas.microsoft.com/office/drawing/2014/chart" uri="{C3380CC4-5D6E-409C-BE32-E72D297353CC}">
                  <c16:uniqueId val="{000000C6-388C-47CB-A342-B667CFFAB0D5}"/>
                </c:ext>
              </c:extLst>
            </c:dLbl>
            <c:dLbl>
              <c:idx val="78"/>
              <c:delete val="1"/>
              <c:extLst>
                <c:ext xmlns:c15="http://schemas.microsoft.com/office/drawing/2012/chart" uri="{CE6537A1-D6FC-4f65-9D91-7224C49458BB}"/>
                <c:ext xmlns:c16="http://schemas.microsoft.com/office/drawing/2014/chart" uri="{C3380CC4-5D6E-409C-BE32-E72D297353CC}">
                  <c16:uniqueId val="{000000C7-388C-47CB-A342-B667CFFAB0D5}"/>
                </c:ext>
              </c:extLst>
            </c:dLbl>
            <c:dLbl>
              <c:idx val="79"/>
              <c:delete val="1"/>
              <c:extLst>
                <c:ext xmlns:c15="http://schemas.microsoft.com/office/drawing/2012/chart" uri="{CE6537A1-D6FC-4f65-9D91-7224C49458BB}"/>
                <c:ext xmlns:c16="http://schemas.microsoft.com/office/drawing/2014/chart" uri="{C3380CC4-5D6E-409C-BE32-E72D297353CC}">
                  <c16:uniqueId val="{000000C8-388C-47CB-A342-B667CFFAB0D5}"/>
                </c:ext>
              </c:extLst>
            </c:dLbl>
            <c:dLbl>
              <c:idx val="80"/>
              <c:delete val="1"/>
              <c:extLst>
                <c:ext xmlns:c15="http://schemas.microsoft.com/office/drawing/2012/chart" uri="{CE6537A1-D6FC-4f65-9D91-7224C49458BB}"/>
                <c:ext xmlns:c16="http://schemas.microsoft.com/office/drawing/2014/chart" uri="{C3380CC4-5D6E-409C-BE32-E72D297353CC}">
                  <c16:uniqueId val="{000000C9-388C-47CB-A342-B667CFFAB0D5}"/>
                </c:ext>
              </c:extLst>
            </c:dLbl>
            <c:dLbl>
              <c:idx val="81"/>
              <c:delete val="1"/>
              <c:extLst>
                <c:ext xmlns:c15="http://schemas.microsoft.com/office/drawing/2012/chart" uri="{CE6537A1-D6FC-4f65-9D91-7224C49458BB}"/>
                <c:ext xmlns:c16="http://schemas.microsoft.com/office/drawing/2014/chart" uri="{C3380CC4-5D6E-409C-BE32-E72D297353CC}">
                  <c16:uniqueId val="{000000CA-388C-47CB-A342-B667CFFAB0D5}"/>
                </c:ext>
              </c:extLst>
            </c:dLbl>
            <c:dLbl>
              <c:idx val="82"/>
              <c:delete val="1"/>
              <c:extLst>
                <c:ext xmlns:c15="http://schemas.microsoft.com/office/drawing/2012/chart" uri="{CE6537A1-D6FC-4f65-9D91-7224C49458BB}"/>
                <c:ext xmlns:c16="http://schemas.microsoft.com/office/drawing/2014/chart" uri="{C3380CC4-5D6E-409C-BE32-E72D297353CC}">
                  <c16:uniqueId val="{000000CB-388C-47CB-A342-B667CFFAB0D5}"/>
                </c:ext>
              </c:extLst>
            </c:dLbl>
            <c:dLbl>
              <c:idx val="83"/>
              <c:delete val="1"/>
              <c:extLst>
                <c:ext xmlns:c15="http://schemas.microsoft.com/office/drawing/2012/chart" uri="{CE6537A1-D6FC-4f65-9D91-7224C49458BB}"/>
                <c:ext xmlns:c16="http://schemas.microsoft.com/office/drawing/2014/chart" uri="{C3380CC4-5D6E-409C-BE32-E72D297353CC}">
                  <c16:uniqueId val="{000000CC-388C-47CB-A342-B667CFFAB0D5}"/>
                </c:ext>
              </c:extLst>
            </c:dLbl>
            <c:dLbl>
              <c:idx val="84"/>
              <c:delete val="1"/>
              <c:extLst>
                <c:ext xmlns:c15="http://schemas.microsoft.com/office/drawing/2012/chart" uri="{CE6537A1-D6FC-4f65-9D91-7224C49458BB}"/>
                <c:ext xmlns:c16="http://schemas.microsoft.com/office/drawing/2014/chart" uri="{C3380CC4-5D6E-409C-BE32-E72D297353CC}">
                  <c16:uniqueId val="{000000CD-388C-47CB-A342-B667CFFAB0D5}"/>
                </c:ext>
              </c:extLst>
            </c:dLbl>
            <c:dLbl>
              <c:idx val="85"/>
              <c:delete val="1"/>
              <c:extLst>
                <c:ext xmlns:c15="http://schemas.microsoft.com/office/drawing/2012/chart" uri="{CE6537A1-D6FC-4f65-9D91-7224C49458BB}"/>
                <c:ext xmlns:c16="http://schemas.microsoft.com/office/drawing/2014/chart" uri="{C3380CC4-5D6E-409C-BE32-E72D297353CC}">
                  <c16:uniqueId val="{000000CE-388C-47CB-A342-B667CFFAB0D5}"/>
                </c:ext>
              </c:extLst>
            </c:dLbl>
            <c:dLbl>
              <c:idx val="86"/>
              <c:delete val="1"/>
              <c:extLst>
                <c:ext xmlns:c15="http://schemas.microsoft.com/office/drawing/2012/chart" uri="{CE6537A1-D6FC-4f65-9D91-7224C49458BB}"/>
                <c:ext xmlns:c16="http://schemas.microsoft.com/office/drawing/2014/chart" uri="{C3380CC4-5D6E-409C-BE32-E72D297353CC}">
                  <c16:uniqueId val="{000000CF-388C-47CB-A342-B667CFFAB0D5}"/>
                </c:ext>
              </c:extLst>
            </c:dLbl>
            <c:dLbl>
              <c:idx val="87"/>
              <c:delete val="1"/>
              <c:extLst>
                <c:ext xmlns:c15="http://schemas.microsoft.com/office/drawing/2012/chart" uri="{CE6537A1-D6FC-4f65-9D91-7224C49458BB}"/>
                <c:ext xmlns:c16="http://schemas.microsoft.com/office/drawing/2014/chart" uri="{C3380CC4-5D6E-409C-BE32-E72D297353CC}">
                  <c16:uniqueId val="{000000D0-388C-47CB-A342-B667CFFAB0D5}"/>
                </c:ext>
              </c:extLst>
            </c:dLbl>
            <c:dLbl>
              <c:idx val="88"/>
              <c:delete val="1"/>
              <c:extLst>
                <c:ext xmlns:c15="http://schemas.microsoft.com/office/drawing/2012/chart" uri="{CE6537A1-D6FC-4f65-9D91-7224C49458BB}"/>
                <c:ext xmlns:c16="http://schemas.microsoft.com/office/drawing/2014/chart" uri="{C3380CC4-5D6E-409C-BE32-E72D297353CC}">
                  <c16:uniqueId val="{000000D1-388C-47CB-A342-B667CFFAB0D5}"/>
                </c:ext>
              </c:extLst>
            </c:dLbl>
            <c:dLbl>
              <c:idx val="89"/>
              <c:delete val="1"/>
              <c:extLst>
                <c:ext xmlns:c15="http://schemas.microsoft.com/office/drawing/2012/chart" uri="{CE6537A1-D6FC-4f65-9D91-7224C49458BB}"/>
                <c:ext xmlns:c16="http://schemas.microsoft.com/office/drawing/2014/chart" uri="{C3380CC4-5D6E-409C-BE32-E72D297353CC}">
                  <c16:uniqueId val="{000000D2-388C-47CB-A342-B667CFFAB0D5}"/>
                </c:ext>
              </c:extLst>
            </c:dLbl>
            <c:dLbl>
              <c:idx val="90"/>
              <c:delete val="1"/>
              <c:extLst>
                <c:ext xmlns:c15="http://schemas.microsoft.com/office/drawing/2012/chart" uri="{CE6537A1-D6FC-4f65-9D91-7224C49458BB}"/>
                <c:ext xmlns:c16="http://schemas.microsoft.com/office/drawing/2014/chart" uri="{C3380CC4-5D6E-409C-BE32-E72D297353CC}">
                  <c16:uniqueId val="{000000D3-388C-47CB-A342-B667CFFAB0D5}"/>
                </c:ext>
              </c:extLst>
            </c:dLbl>
            <c:dLbl>
              <c:idx val="91"/>
              <c:delete val="1"/>
              <c:extLst>
                <c:ext xmlns:c15="http://schemas.microsoft.com/office/drawing/2012/chart" uri="{CE6537A1-D6FC-4f65-9D91-7224C49458BB}"/>
                <c:ext xmlns:c16="http://schemas.microsoft.com/office/drawing/2014/chart" uri="{C3380CC4-5D6E-409C-BE32-E72D297353CC}">
                  <c16:uniqueId val="{000000D4-388C-47CB-A342-B667CFFAB0D5}"/>
                </c:ext>
              </c:extLst>
            </c:dLbl>
            <c:dLbl>
              <c:idx val="92"/>
              <c:delete val="1"/>
              <c:extLst>
                <c:ext xmlns:c15="http://schemas.microsoft.com/office/drawing/2012/chart" uri="{CE6537A1-D6FC-4f65-9D91-7224C49458BB}"/>
                <c:ext xmlns:c16="http://schemas.microsoft.com/office/drawing/2014/chart" uri="{C3380CC4-5D6E-409C-BE32-E72D297353CC}">
                  <c16:uniqueId val="{000000D5-388C-47CB-A342-B667CFFAB0D5}"/>
                </c:ext>
              </c:extLst>
            </c:dLbl>
            <c:dLbl>
              <c:idx val="93"/>
              <c:delete val="1"/>
              <c:extLst>
                <c:ext xmlns:c15="http://schemas.microsoft.com/office/drawing/2012/chart" uri="{CE6537A1-D6FC-4f65-9D91-7224C49458BB}"/>
                <c:ext xmlns:c16="http://schemas.microsoft.com/office/drawing/2014/chart" uri="{C3380CC4-5D6E-409C-BE32-E72D297353CC}">
                  <c16:uniqueId val="{000000D6-388C-47CB-A342-B667CFFAB0D5}"/>
                </c:ext>
              </c:extLst>
            </c:dLbl>
            <c:dLbl>
              <c:idx val="94"/>
              <c:delete val="1"/>
              <c:extLst>
                <c:ext xmlns:c15="http://schemas.microsoft.com/office/drawing/2012/chart" uri="{CE6537A1-D6FC-4f65-9D91-7224C49458BB}"/>
                <c:ext xmlns:c16="http://schemas.microsoft.com/office/drawing/2014/chart" uri="{C3380CC4-5D6E-409C-BE32-E72D297353CC}">
                  <c16:uniqueId val="{000000D7-388C-47CB-A342-B667CFFAB0D5}"/>
                </c:ext>
              </c:extLst>
            </c:dLbl>
            <c:dLbl>
              <c:idx val="95"/>
              <c:delete val="1"/>
              <c:extLst>
                <c:ext xmlns:c15="http://schemas.microsoft.com/office/drawing/2012/chart" uri="{CE6537A1-D6FC-4f65-9D91-7224C49458BB}"/>
                <c:ext xmlns:c16="http://schemas.microsoft.com/office/drawing/2014/chart" uri="{C3380CC4-5D6E-409C-BE32-E72D297353CC}">
                  <c16:uniqueId val="{000000D8-388C-47CB-A342-B667CFFAB0D5}"/>
                </c:ext>
              </c:extLst>
            </c:dLbl>
            <c:dLbl>
              <c:idx val="96"/>
              <c:delete val="1"/>
              <c:extLst>
                <c:ext xmlns:c15="http://schemas.microsoft.com/office/drawing/2012/chart" uri="{CE6537A1-D6FC-4f65-9D91-7224C49458BB}"/>
                <c:ext xmlns:c16="http://schemas.microsoft.com/office/drawing/2014/chart" uri="{C3380CC4-5D6E-409C-BE32-E72D297353CC}">
                  <c16:uniqueId val="{000000D9-388C-47CB-A342-B667CFFAB0D5}"/>
                </c:ext>
              </c:extLst>
            </c:dLbl>
            <c:dLbl>
              <c:idx val="97"/>
              <c:delete val="1"/>
              <c:extLst>
                <c:ext xmlns:c15="http://schemas.microsoft.com/office/drawing/2012/chart" uri="{CE6537A1-D6FC-4f65-9D91-7224C49458BB}"/>
                <c:ext xmlns:c16="http://schemas.microsoft.com/office/drawing/2014/chart" uri="{C3380CC4-5D6E-409C-BE32-E72D297353CC}">
                  <c16:uniqueId val="{000000DA-388C-47CB-A342-B667CFFAB0D5}"/>
                </c:ext>
              </c:extLst>
            </c:dLbl>
            <c:dLbl>
              <c:idx val="98"/>
              <c:delete val="1"/>
              <c:extLst>
                <c:ext xmlns:c15="http://schemas.microsoft.com/office/drawing/2012/chart" uri="{CE6537A1-D6FC-4f65-9D91-7224C49458BB}"/>
                <c:ext xmlns:c16="http://schemas.microsoft.com/office/drawing/2014/chart" uri="{C3380CC4-5D6E-409C-BE32-E72D297353CC}">
                  <c16:uniqueId val="{000000DB-388C-47CB-A342-B667CFFAB0D5}"/>
                </c:ext>
              </c:extLst>
            </c:dLbl>
            <c:dLbl>
              <c:idx val="99"/>
              <c:delete val="1"/>
              <c:extLst>
                <c:ext xmlns:c15="http://schemas.microsoft.com/office/drawing/2012/chart" uri="{CE6537A1-D6FC-4f65-9D91-7224C49458BB}"/>
                <c:ext xmlns:c16="http://schemas.microsoft.com/office/drawing/2014/chart" uri="{C3380CC4-5D6E-409C-BE32-E72D297353CC}">
                  <c16:uniqueId val="{000000DC-388C-47CB-A342-B667CFFAB0D5}"/>
                </c:ext>
              </c:extLst>
            </c:dLbl>
            <c:dLbl>
              <c:idx val="100"/>
              <c:delete val="1"/>
              <c:extLst>
                <c:ext xmlns:c15="http://schemas.microsoft.com/office/drawing/2012/chart" uri="{CE6537A1-D6FC-4f65-9D91-7224C49458BB}"/>
                <c:ext xmlns:c16="http://schemas.microsoft.com/office/drawing/2014/chart" uri="{C3380CC4-5D6E-409C-BE32-E72D297353CC}">
                  <c16:uniqueId val="{000000DD-388C-47CB-A342-B667CFFAB0D5}"/>
                </c:ext>
              </c:extLst>
            </c:dLbl>
            <c:dLbl>
              <c:idx val="101"/>
              <c:delete val="1"/>
              <c:extLst>
                <c:ext xmlns:c15="http://schemas.microsoft.com/office/drawing/2012/chart" uri="{CE6537A1-D6FC-4f65-9D91-7224C49458BB}"/>
                <c:ext xmlns:c16="http://schemas.microsoft.com/office/drawing/2014/chart" uri="{C3380CC4-5D6E-409C-BE32-E72D297353CC}">
                  <c16:uniqueId val="{000000DE-388C-47CB-A342-B667CFFAB0D5}"/>
                </c:ext>
              </c:extLst>
            </c:dLbl>
            <c:dLbl>
              <c:idx val="102"/>
              <c:delete val="1"/>
              <c:extLst>
                <c:ext xmlns:c15="http://schemas.microsoft.com/office/drawing/2012/chart" uri="{CE6537A1-D6FC-4f65-9D91-7224C49458BB}"/>
                <c:ext xmlns:c16="http://schemas.microsoft.com/office/drawing/2014/chart" uri="{C3380CC4-5D6E-409C-BE32-E72D297353CC}">
                  <c16:uniqueId val="{000000DF-388C-47CB-A342-B667CFFAB0D5}"/>
                </c:ext>
              </c:extLst>
            </c:dLbl>
            <c:dLbl>
              <c:idx val="103"/>
              <c:delete val="1"/>
              <c:extLst>
                <c:ext xmlns:c15="http://schemas.microsoft.com/office/drawing/2012/chart" uri="{CE6537A1-D6FC-4f65-9D91-7224C49458BB}"/>
                <c:ext xmlns:c16="http://schemas.microsoft.com/office/drawing/2014/chart" uri="{C3380CC4-5D6E-409C-BE32-E72D297353CC}">
                  <c16:uniqueId val="{000000E0-388C-47CB-A342-B667CFFAB0D5}"/>
                </c:ext>
              </c:extLst>
            </c:dLbl>
            <c:dLbl>
              <c:idx val="104"/>
              <c:delete val="1"/>
              <c:extLst>
                <c:ext xmlns:c15="http://schemas.microsoft.com/office/drawing/2012/chart" uri="{CE6537A1-D6FC-4f65-9D91-7224C49458BB}"/>
                <c:ext xmlns:c16="http://schemas.microsoft.com/office/drawing/2014/chart" uri="{C3380CC4-5D6E-409C-BE32-E72D297353CC}">
                  <c16:uniqueId val="{000000E1-388C-47CB-A342-B667CFFAB0D5}"/>
                </c:ext>
              </c:extLst>
            </c:dLbl>
            <c:dLbl>
              <c:idx val="105"/>
              <c:delete val="1"/>
              <c:extLst>
                <c:ext xmlns:c15="http://schemas.microsoft.com/office/drawing/2012/chart" uri="{CE6537A1-D6FC-4f65-9D91-7224C49458BB}"/>
                <c:ext xmlns:c16="http://schemas.microsoft.com/office/drawing/2014/chart" uri="{C3380CC4-5D6E-409C-BE32-E72D297353CC}">
                  <c16:uniqueId val="{000000E2-388C-47CB-A342-B667CFFAB0D5}"/>
                </c:ext>
              </c:extLst>
            </c:dLbl>
            <c:dLbl>
              <c:idx val="106"/>
              <c:delete val="1"/>
              <c:extLst>
                <c:ext xmlns:c15="http://schemas.microsoft.com/office/drawing/2012/chart" uri="{CE6537A1-D6FC-4f65-9D91-7224C49458BB}"/>
                <c:ext xmlns:c16="http://schemas.microsoft.com/office/drawing/2014/chart" uri="{C3380CC4-5D6E-409C-BE32-E72D297353CC}">
                  <c16:uniqueId val="{000000E3-388C-47CB-A342-B667CFFAB0D5}"/>
                </c:ext>
              </c:extLst>
            </c:dLbl>
            <c:dLbl>
              <c:idx val="107"/>
              <c:delete val="1"/>
              <c:extLst>
                <c:ext xmlns:c15="http://schemas.microsoft.com/office/drawing/2012/chart" uri="{CE6537A1-D6FC-4f65-9D91-7224C49458BB}"/>
                <c:ext xmlns:c16="http://schemas.microsoft.com/office/drawing/2014/chart" uri="{C3380CC4-5D6E-409C-BE32-E72D297353CC}">
                  <c16:uniqueId val="{000000E4-388C-47CB-A342-B667CFFAB0D5}"/>
                </c:ext>
              </c:extLst>
            </c:dLbl>
            <c:dLbl>
              <c:idx val="108"/>
              <c:delete val="1"/>
              <c:extLst>
                <c:ext xmlns:c15="http://schemas.microsoft.com/office/drawing/2012/chart" uri="{CE6537A1-D6FC-4f65-9D91-7224C49458BB}"/>
                <c:ext xmlns:c16="http://schemas.microsoft.com/office/drawing/2014/chart" uri="{C3380CC4-5D6E-409C-BE32-E72D297353CC}">
                  <c16:uniqueId val="{000000E5-388C-47CB-A342-B667CFFAB0D5}"/>
                </c:ext>
              </c:extLst>
            </c:dLbl>
            <c:dLbl>
              <c:idx val="109"/>
              <c:delete val="1"/>
              <c:extLst>
                <c:ext xmlns:c15="http://schemas.microsoft.com/office/drawing/2012/chart" uri="{CE6537A1-D6FC-4f65-9D91-7224C49458BB}"/>
                <c:ext xmlns:c16="http://schemas.microsoft.com/office/drawing/2014/chart" uri="{C3380CC4-5D6E-409C-BE32-E72D297353CC}">
                  <c16:uniqueId val="{000000E6-388C-47CB-A342-B667CFFAB0D5}"/>
                </c:ext>
              </c:extLst>
            </c:dLbl>
            <c:dLbl>
              <c:idx val="110"/>
              <c:delete val="1"/>
              <c:extLst>
                <c:ext xmlns:c15="http://schemas.microsoft.com/office/drawing/2012/chart" uri="{CE6537A1-D6FC-4f65-9D91-7224C49458BB}"/>
                <c:ext xmlns:c16="http://schemas.microsoft.com/office/drawing/2014/chart" uri="{C3380CC4-5D6E-409C-BE32-E72D297353CC}">
                  <c16:uniqueId val="{000000E7-388C-47CB-A342-B667CFFAB0D5}"/>
                </c:ext>
              </c:extLst>
            </c:dLbl>
            <c:dLbl>
              <c:idx val="111"/>
              <c:delete val="1"/>
              <c:extLst>
                <c:ext xmlns:c15="http://schemas.microsoft.com/office/drawing/2012/chart" uri="{CE6537A1-D6FC-4f65-9D91-7224C49458BB}"/>
                <c:ext xmlns:c16="http://schemas.microsoft.com/office/drawing/2014/chart" uri="{C3380CC4-5D6E-409C-BE32-E72D297353CC}">
                  <c16:uniqueId val="{000000E8-388C-47CB-A342-B667CFFAB0D5}"/>
                </c:ext>
              </c:extLst>
            </c:dLbl>
            <c:dLbl>
              <c:idx val="112"/>
              <c:delete val="1"/>
              <c:extLst>
                <c:ext xmlns:c15="http://schemas.microsoft.com/office/drawing/2012/chart" uri="{CE6537A1-D6FC-4f65-9D91-7224C49458BB}"/>
                <c:ext xmlns:c16="http://schemas.microsoft.com/office/drawing/2014/chart" uri="{C3380CC4-5D6E-409C-BE32-E72D297353CC}">
                  <c16:uniqueId val="{000000E9-388C-47CB-A342-B667CFFAB0D5}"/>
                </c:ext>
              </c:extLst>
            </c:dLbl>
            <c:dLbl>
              <c:idx val="113"/>
              <c:delete val="1"/>
              <c:extLst>
                <c:ext xmlns:c15="http://schemas.microsoft.com/office/drawing/2012/chart" uri="{CE6537A1-D6FC-4f65-9D91-7224C49458BB}"/>
                <c:ext xmlns:c16="http://schemas.microsoft.com/office/drawing/2014/chart" uri="{C3380CC4-5D6E-409C-BE32-E72D297353CC}">
                  <c16:uniqueId val="{000000EA-388C-47CB-A342-B667CFFAB0D5}"/>
                </c:ext>
              </c:extLst>
            </c:dLbl>
            <c:dLbl>
              <c:idx val="114"/>
              <c:delete val="1"/>
              <c:extLst>
                <c:ext xmlns:c15="http://schemas.microsoft.com/office/drawing/2012/chart" uri="{CE6537A1-D6FC-4f65-9D91-7224C49458BB}"/>
                <c:ext xmlns:c16="http://schemas.microsoft.com/office/drawing/2014/chart" uri="{C3380CC4-5D6E-409C-BE32-E72D297353CC}">
                  <c16:uniqueId val="{000000EB-388C-47CB-A342-B667CFFAB0D5}"/>
                </c:ext>
              </c:extLst>
            </c:dLbl>
            <c:dLbl>
              <c:idx val="115"/>
              <c:delete val="1"/>
              <c:extLst>
                <c:ext xmlns:c15="http://schemas.microsoft.com/office/drawing/2012/chart" uri="{CE6537A1-D6FC-4f65-9D91-7224C49458BB}"/>
                <c:ext xmlns:c16="http://schemas.microsoft.com/office/drawing/2014/chart" uri="{C3380CC4-5D6E-409C-BE32-E72D297353CC}">
                  <c16:uniqueId val="{000000EC-388C-47CB-A342-B667CFFAB0D5}"/>
                </c:ext>
              </c:extLst>
            </c:dLbl>
            <c:dLbl>
              <c:idx val="116"/>
              <c:delete val="1"/>
              <c:extLst>
                <c:ext xmlns:c15="http://schemas.microsoft.com/office/drawing/2012/chart" uri="{CE6537A1-D6FC-4f65-9D91-7224C49458BB}"/>
                <c:ext xmlns:c16="http://schemas.microsoft.com/office/drawing/2014/chart" uri="{C3380CC4-5D6E-409C-BE32-E72D297353CC}">
                  <c16:uniqueId val="{000000ED-388C-47CB-A342-B667CFFAB0D5}"/>
                </c:ext>
              </c:extLst>
            </c:dLbl>
            <c:dLbl>
              <c:idx val="117"/>
              <c:delete val="1"/>
              <c:extLst>
                <c:ext xmlns:c15="http://schemas.microsoft.com/office/drawing/2012/chart" uri="{CE6537A1-D6FC-4f65-9D91-7224C49458BB}"/>
                <c:ext xmlns:c16="http://schemas.microsoft.com/office/drawing/2014/chart" uri="{C3380CC4-5D6E-409C-BE32-E72D297353CC}">
                  <c16:uniqueId val="{000000EE-388C-47CB-A342-B667CFFAB0D5}"/>
                </c:ext>
              </c:extLst>
            </c:dLbl>
            <c:dLbl>
              <c:idx val="118"/>
              <c:delete val="1"/>
              <c:extLst>
                <c:ext xmlns:c15="http://schemas.microsoft.com/office/drawing/2012/chart" uri="{CE6537A1-D6FC-4f65-9D91-7224C49458BB}"/>
                <c:ext xmlns:c16="http://schemas.microsoft.com/office/drawing/2014/chart" uri="{C3380CC4-5D6E-409C-BE32-E72D297353CC}">
                  <c16:uniqueId val="{000000EF-388C-47CB-A342-B667CFFAB0D5}"/>
                </c:ext>
              </c:extLst>
            </c:dLbl>
            <c:dLbl>
              <c:idx val="119"/>
              <c:delete val="1"/>
              <c:extLst>
                <c:ext xmlns:c15="http://schemas.microsoft.com/office/drawing/2012/chart" uri="{CE6537A1-D6FC-4f65-9D91-7224C49458BB}"/>
                <c:ext xmlns:c16="http://schemas.microsoft.com/office/drawing/2014/chart" uri="{C3380CC4-5D6E-409C-BE32-E72D297353CC}">
                  <c16:uniqueId val="{000000F0-388C-47CB-A342-B667CFFAB0D5}"/>
                </c:ext>
              </c:extLst>
            </c:dLbl>
            <c:dLbl>
              <c:idx val="120"/>
              <c:delete val="1"/>
              <c:extLst>
                <c:ext xmlns:c15="http://schemas.microsoft.com/office/drawing/2012/chart" uri="{CE6537A1-D6FC-4f65-9D91-7224C49458BB}"/>
                <c:ext xmlns:c16="http://schemas.microsoft.com/office/drawing/2014/chart" uri="{C3380CC4-5D6E-409C-BE32-E72D297353CC}">
                  <c16:uniqueId val="{000000F1-388C-47CB-A342-B667CFFAB0D5}"/>
                </c:ext>
              </c:extLst>
            </c:dLbl>
            <c:dLbl>
              <c:idx val="121"/>
              <c:delete val="1"/>
              <c:extLst>
                <c:ext xmlns:c15="http://schemas.microsoft.com/office/drawing/2012/chart" uri="{CE6537A1-D6FC-4f65-9D91-7224C49458BB}"/>
                <c:ext xmlns:c16="http://schemas.microsoft.com/office/drawing/2014/chart" uri="{C3380CC4-5D6E-409C-BE32-E72D297353CC}">
                  <c16:uniqueId val="{000000F2-388C-47CB-A342-B667CFFAB0D5}"/>
                </c:ext>
              </c:extLst>
            </c:dLbl>
            <c:dLbl>
              <c:idx val="122"/>
              <c:delete val="1"/>
              <c:extLst>
                <c:ext xmlns:c15="http://schemas.microsoft.com/office/drawing/2012/chart" uri="{CE6537A1-D6FC-4f65-9D91-7224C49458BB}"/>
                <c:ext xmlns:c16="http://schemas.microsoft.com/office/drawing/2014/chart" uri="{C3380CC4-5D6E-409C-BE32-E72D297353CC}">
                  <c16:uniqueId val="{00000001-3263-41A4-B74D-89CCF9F52361}"/>
                </c:ext>
              </c:extLst>
            </c:dLbl>
            <c:dLbl>
              <c:idx val="123"/>
              <c:delete val="1"/>
              <c:extLst>
                <c:ext xmlns:c15="http://schemas.microsoft.com/office/drawing/2012/chart" uri="{CE6537A1-D6FC-4f65-9D91-7224C49458BB}"/>
                <c:ext xmlns:c16="http://schemas.microsoft.com/office/drawing/2014/chart" uri="{C3380CC4-5D6E-409C-BE32-E72D297353CC}">
                  <c16:uniqueId val="{00000001-3038-47C3-B5DA-56FE3EFE4EA5}"/>
                </c:ext>
              </c:extLst>
            </c:dLbl>
            <c:dLbl>
              <c:idx val="124"/>
              <c:delete val="1"/>
              <c:extLst>
                <c:ext xmlns:c15="http://schemas.microsoft.com/office/drawing/2012/chart" uri="{CE6537A1-D6FC-4f65-9D91-7224C49458BB}"/>
                <c:ext xmlns:c16="http://schemas.microsoft.com/office/drawing/2014/chart" uri="{C3380CC4-5D6E-409C-BE32-E72D297353CC}">
                  <c16:uniqueId val="{00000003-3038-47C3-B5DA-56FE3EFE4EA5}"/>
                </c:ext>
              </c:extLst>
            </c:dLbl>
            <c:dLbl>
              <c:idx val="125"/>
              <c:delete val="1"/>
              <c:extLst>
                <c:ext xmlns:c15="http://schemas.microsoft.com/office/drawing/2012/chart" uri="{CE6537A1-D6FC-4f65-9D91-7224C49458BB}"/>
                <c:ext xmlns:c16="http://schemas.microsoft.com/office/drawing/2014/chart" uri="{C3380CC4-5D6E-409C-BE32-E72D297353CC}">
                  <c16:uniqueId val="{00000001-A8C4-466D-9D13-14D4555D26D2}"/>
                </c:ext>
              </c:extLst>
            </c:dLbl>
            <c:dLbl>
              <c:idx val="126"/>
              <c:delete val="1"/>
              <c:extLst>
                <c:ext xmlns:c15="http://schemas.microsoft.com/office/drawing/2012/chart" uri="{CE6537A1-D6FC-4f65-9D91-7224C49458BB}"/>
                <c:ext xmlns:c16="http://schemas.microsoft.com/office/drawing/2014/chart" uri="{C3380CC4-5D6E-409C-BE32-E72D297353CC}">
                  <c16:uniqueId val="{00000003-D202-4C0B-A58E-26E9353D2F68}"/>
                </c:ext>
              </c:extLst>
            </c:dLbl>
            <c:dLbl>
              <c:idx val="127"/>
              <c:layout>
                <c:manualLayout>
                  <c:x val="3.5277777777777777E-3"/>
                  <c:y val="-4.233333333333333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202-4C0B-A58E-26E9353D2F68}"/>
                </c:ext>
              </c:extLst>
            </c:dLbl>
            <c:spPr>
              <a:solidFill>
                <a:schemeClr val="accent1">
                  <a:lumMod val="40000"/>
                  <a:lumOff val="60000"/>
                </a:schemeClr>
              </a:solidFill>
              <a:ln>
                <a:solidFill>
                  <a:schemeClr val="tx1"/>
                </a:solid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ICU!$I$73:$I$217</c:f>
              <c:numCache>
                <c:formatCode>m/d/yyyy</c:formatCode>
                <c:ptCount val="145"/>
                <c:pt idx="0">
                  <c:v>43958</c:v>
                </c:pt>
                <c:pt idx="1">
                  <c:v>43959</c:v>
                </c:pt>
                <c:pt idx="2">
                  <c:v>43960</c:v>
                </c:pt>
                <c:pt idx="3">
                  <c:v>43961</c:v>
                </c:pt>
                <c:pt idx="4">
                  <c:v>43962</c:v>
                </c:pt>
                <c:pt idx="5">
                  <c:v>43963</c:v>
                </c:pt>
                <c:pt idx="6">
                  <c:v>43964</c:v>
                </c:pt>
                <c:pt idx="7">
                  <c:v>43965</c:v>
                </c:pt>
                <c:pt idx="8">
                  <c:v>43966</c:v>
                </c:pt>
                <c:pt idx="9">
                  <c:v>43967</c:v>
                </c:pt>
                <c:pt idx="10">
                  <c:v>43968</c:v>
                </c:pt>
                <c:pt idx="11">
                  <c:v>43969</c:v>
                </c:pt>
                <c:pt idx="12">
                  <c:v>43970</c:v>
                </c:pt>
                <c:pt idx="13">
                  <c:v>43971</c:v>
                </c:pt>
                <c:pt idx="14">
                  <c:v>43972</c:v>
                </c:pt>
                <c:pt idx="15">
                  <c:v>43973</c:v>
                </c:pt>
                <c:pt idx="16">
                  <c:v>43974</c:v>
                </c:pt>
                <c:pt idx="17">
                  <c:v>43975</c:v>
                </c:pt>
                <c:pt idx="18">
                  <c:v>43976</c:v>
                </c:pt>
                <c:pt idx="19">
                  <c:v>43977</c:v>
                </c:pt>
                <c:pt idx="20">
                  <c:v>43978</c:v>
                </c:pt>
                <c:pt idx="21">
                  <c:v>43979</c:v>
                </c:pt>
                <c:pt idx="22">
                  <c:v>43980</c:v>
                </c:pt>
                <c:pt idx="23">
                  <c:v>43981</c:v>
                </c:pt>
                <c:pt idx="24">
                  <c:v>43982</c:v>
                </c:pt>
                <c:pt idx="25">
                  <c:v>43983</c:v>
                </c:pt>
                <c:pt idx="26">
                  <c:v>43984</c:v>
                </c:pt>
                <c:pt idx="27">
                  <c:v>43985</c:v>
                </c:pt>
                <c:pt idx="28">
                  <c:v>43986</c:v>
                </c:pt>
                <c:pt idx="29">
                  <c:v>43987</c:v>
                </c:pt>
                <c:pt idx="30">
                  <c:v>43988</c:v>
                </c:pt>
                <c:pt idx="31">
                  <c:v>43989</c:v>
                </c:pt>
                <c:pt idx="32">
                  <c:v>43990</c:v>
                </c:pt>
                <c:pt idx="33">
                  <c:v>43991</c:v>
                </c:pt>
                <c:pt idx="34">
                  <c:v>43992</c:v>
                </c:pt>
                <c:pt idx="35">
                  <c:v>43993</c:v>
                </c:pt>
                <c:pt idx="36">
                  <c:v>43994</c:v>
                </c:pt>
                <c:pt idx="37">
                  <c:v>43995</c:v>
                </c:pt>
                <c:pt idx="38">
                  <c:v>43996</c:v>
                </c:pt>
                <c:pt idx="39">
                  <c:v>43997</c:v>
                </c:pt>
                <c:pt idx="40">
                  <c:v>43998</c:v>
                </c:pt>
                <c:pt idx="41">
                  <c:v>43999</c:v>
                </c:pt>
                <c:pt idx="42">
                  <c:v>44000</c:v>
                </c:pt>
                <c:pt idx="43">
                  <c:v>44001</c:v>
                </c:pt>
                <c:pt idx="44">
                  <c:v>44002</c:v>
                </c:pt>
                <c:pt idx="45">
                  <c:v>44003</c:v>
                </c:pt>
                <c:pt idx="46">
                  <c:v>44004</c:v>
                </c:pt>
                <c:pt idx="47">
                  <c:v>44005</c:v>
                </c:pt>
                <c:pt idx="48">
                  <c:v>44006</c:v>
                </c:pt>
                <c:pt idx="49">
                  <c:v>44007</c:v>
                </c:pt>
                <c:pt idx="50">
                  <c:v>44008</c:v>
                </c:pt>
                <c:pt idx="51">
                  <c:v>44009</c:v>
                </c:pt>
                <c:pt idx="52">
                  <c:v>44010</c:v>
                </c:pt>
                <c:pt idx="53">
                  <c:v>44011</c:v>
                </c:pt>
                <c:pt idx="54">
                  <c:v>44012</c:v>
                </c:pt>
                <c:pt idx="55">
                  <c:v>44013</c:v>
                </c:pt>
                <c:pt idx="56">
                  <c:v>44014</c:v>
                </c:pt>
                <c:pt idx="57">
                  <c:v>44015</c:v>
                </c:pt>
                <c:pt idx="58">
                  <c:v>44016</c:v>
                </c:pt>
                <c:pt idx="59">
                  <c:v>44017</c:v>
                </c:pt>
                <c:pt idx="60">
                  <c:v>44018</c:v>
                </c:pt>
                <c:pt idx="61">
                  <c:v>44019</c:v>
                </c:pt>
                <c:pt idx="62">
                  <c:v>44020</c:v>
                </c:pt>
                <c:pt idx="63">
                  <c:v>44021</c:v>
                </c:pt>
                <c:pt idx="64">
                  <c:v>44022</c:v>
                </c:pt>
                <c:pt idx="65">
                  <c:v>44023</c:v>
                </c:pt>
                <c:pt idx="66">
                  <c:v>44024</c:v>
                </c:pt>
                <c:pt idx="67">
                  <c:v>44025</c:v>
                </c:pt>
                <c:pt idx="68">
                  <c:v>44026</c:v>
                </c:pt>
                <c:pt idx="69">
                  <c:v>44027</c:v>
                </c:pt>
                <c:pt idx="70">
                  <c:v>44028</c:v>
                </c:pt>
                <c:pt idx="71">
                  <c:v>44029</c:v>
                </c:pt>
                <c:pt idx="72">
                  <c:v>44030</c:v>
                </c:pt>
                <c:pt idx="73">
                  <c:v>44031</c:v>
                </c:pt>
                <c:pt idx="74">
                  <c:v>44032</c:v>
                </c:pt>
                <c:pt idx="75">
                  <c:v>44033</c:v>
                </c:pt>
                <c:pt idx="76">
                  <c:v>44034</c:v>
                </c:pt>
                <c:pt idx="77">
                  <c:v>44035</c:v>
                </c:pt>
                <c:pt idx="78">
                  <c:v>44036</c:v>
                </c:pt>
                <c:pt idx="79">
                  <c:v>44037</c:v>
                </c:pt>
                <c:pt idx="80">
                  <c:v>44038</c:v>
                </c:pt>
                <c:pt idx="81">
                  <c:v>44039</c:v>
                </c:pt>
                <c:pt idx="82">
                  <c:v>44040</c:v>
                </c:pt>
                <c:pt idx="83">
                  <c:v>44041</c:v>
                </c:pt>
                <c:pt idx="84">
                  <c:v>44042</c:v>
                </c:pt>
                <c:pt idx="85">
                  <c:v>44043</c:v>
                </c:pt>
                <c:pt idx="86">
                  <c:v>44044</c:v>
                </c:pt>
                <c:pt idx="87">
                  <c:v>44045</c:v>
                </c:pt>
                <c:pt idx="88">
                  <c:v>44046</c:v>
                </c:pt>
                <c:pt idx="89">
                  <c:v>44047</c:v>
                </c:pt>
                <c:pt idx="90">
                  <c:v>44048</c:v>
                </c:pt>
                <c:pt idx="91">
                  <c:v>44049</c:v>
                </c:pt>
                <c:pt idx="92">
                  <c:v>44050</c:v>
                </c:pt>
                <c:pt idx="93">
                  <c:v>44051</c:v>
                </c:pt>
                <c:pt idx="94">
                  <c:v>44052</c:v>
                </c:pt>
                <c:pt idx="95">
                  <c:v>44053</c:v>
                </c:pt>
                <c:pt idx="96">
                  <c:v>44054</c:v>
                </c:pt>
                <c:pt idx="97">
                  <c:v>44055</c:v>
                </c:pt>
                <c:pt idx="98">
                  <c:v>44056</c:v>
                </c:pt>
                <c:pt idx="99">
                  <c:v>44057</c:v>
                </c:pt>
                <c:pt idx="100">
                  <c:v>44058</c:v>
                </c:pt>
                <c:pt idx="101">
                  <c:v>44059</c:v>
                </c:pt>
                <c:pt idx="102">
                  <c:v>44060</c:v>
                </c:pt>
                <c:pt idx="103">
                  <c:v>44061</c:v>
                </c:pt>
                <c:pt idx="104">
                  <c:v>44062</c:v>
                </c:pt>
                <c:pt idx="105">
                  <c:v>44063</c:v>
                </c:pt>
                <c:pt idx="106">
                  <c:v>44064</c:v>
                </c:pt>
                <c:pt idx="107">
                  <c:v>44065</c:v>
                </c:pt>
                <c:pt idx="108">
                  <c:v>44066</c:v>
                </c:pt>
                <c:pt idx="109">
                  <c:v>44067</c:v>
                </c:pt>
                <c:pt idx="110">
                  <c:v>44068</c:v>
                </c:pt>
                <c:pt idx="111">
                  <c:v>44069</c:v>
                </c:pt>
                <c:pt idx="112">
                  <c:v>44070</c:v>
                </c:pt>
                <c:pt idx="113">
                  <c:v>44071</c:v>
                </c:pt>
                <c:pt idx="114">
                  <c:v>44072</c:v>
                </c:pt>
                <c:pt idx="115">
                  <c:v>44073</c:v>
                </c:pt>
                <c:pt idx="116">
                  <c:v>44074</c:v>
                </c:pt>
                <c:pt idx="117">
                  <c:v>44075</c:v>
                </c:pt>
                <c:pt idx="118">
                  <c:v>44076</c:v>
                </c:pt>
                <c:pt idx="119">
                  <c:v>44077</c:v>
                </c:pt>
                <c:pt idx="120">
                  <c:v>44078</c:v>
                </c:pt>
                <c:pt idx="121">
                  <c:v>44079</c:v>
                </c:pt>
                <c:pt idx="122">
                  <c:v>44080</c:v>
                </c:pt>
                <c:pt idx="123">
                  <c:v>44081</c:v>
                </c:pt>
                <c:pt idx="124">
                  <c:v>44082</c:v>
                </c:pt>
                <c:pt idx="125">
                  <c:v>44083</c:v>
                </c:pt>
                <c:pt idx="126">
                  <c:v>44084</c:v>
                </c:pt>
                <c:pt idx="127">
                  <c:v>44085</c:v>
                </c:pt>
                <c:pt idx="128">
                  <c:v>44086</c:v>
                </c:pt>
                <c:pt idx="129">
                  <c:v>44087</c:v>
                </c:pt>
                <c:pt idx="130">
                  <c:v>44088</c:v>
                </c:pt>
                <c:pt idx="131">
                  <c:v>44089</c:v>
                </c:pt>
                <c:pt idx="132">
                  <c:v>44090</c:v>
                </c:pt>
                <c:pt idx="133">
                  <c:v>44091</c:v>
                </c:pt>
                <c:pt idx="134">
                  <c:v>44092</c:v>
                </c:pt>
                <c:pt idx="135">
                  <c:v>44093</c:v>
                </c:pt>
                <c:pt idx="136">
                  <c:v>44094</c:v>
                </c:pt>
                <c:pt idx="137">
                  <c:v>44095</c:v>
                </c:pt>
                <c:pt idx="138">
                  <c:v>44096</c:v>
                </c:pt>
                <c:pt idx="139">
                  <c:v>44097</c:v>
                </c:pt>
                <c:pt idx="140">
                  <c:v>44098</c:v>
                </c:pt>
                <c:pt idx="141">
                  <c:v>44099</c:v>
                </c:pt>
                <c:pt idx="142">
                  <c:v>44100</c:v>
                </c:pt>
                <c:pt idx="143">
                  <c:v>44101</c:v>
                </c:pt>
                <c:pt idx="144">
                  <c:v>44102</c:v>
                </c:pt>
              </c:numCache>
            </c:numRef>
          </c:cat>
          <c:val>
            <c:numRef>
              <c:f>ICU!$D$73:$D$217</c:f>
              <c:numCache>
                <c:formatCode>General</c:formatCode>
                <c:ptCount val="145"/>
                <c:pt idx="0">
                  <c:v>566</c:v>
                </c:pt>
                <c:pt idx="1">
                  <c:v>549</c:v>
                </c:pt>
                <c:pt idx="2">
                  <c:v>526</c:v>
                </c:pt>
                <c:pt idx="3">
                  <c:v>492</c:v>
                </c:pt>
                <c:pt idx="4">
                  <c:v>483</c:v>
                </c:pt>
                <c:pt idx="5">
                  <c:v>451</c:v>
                </c:pt>
                <c:pt idx="6">
                  <c:v>422</c:v>
                </c:pt>
                <c:pt idx="7">
                  <c:v>403</c:v>
                </c:pt>
                <c:pt idx="8">
                  <c:v>375</c:v>
                </c:pt>
                <c:pt idx="9">
                  <c:v>343</c:v>
                </c:pt>
                <c:pt idx="10">
                  <c:v>346</c:v>
                </c:pt>
                <c:pt idx="11">
                  <c:v>320</c:v>
                </c:pt>
                <c:pt idx="12">
                  <c:v>291</c:v>
                </c:pt>
                <c:pt idx="13">
                  <c:v>274</c:v>
                </c:pt>
                <c:pt idx="14">
                  <c:v>254</c:v>
                </c:pt>
                <c:pt idx="15">
                  <c:v>251</c:v>
                </c:pt>
                <c:pt idx="16">
                  <c:v>226</c:v>
                </c:pt>
                <c:pt idx="17">
                  <c:v>222</c:v>
                </c:pt>
                <c:pt idx="18">
                  <c:v>222</c:v>
                </c:pt>
                <c:pt idx="19">
                  <c:v>187</c:v>
                </c:pt>
                <c:pt idx="20">
                  <c:v>188</c:v>
                </c:pt>
                <c:pt idx="21">
                  <c:v>181</c:v>
                </c:pt>
                <c:pt idx="22">
                  <c:v>179</c:v>
                </c:pt>
                <c:pt idx="23">
                  <c:v>169</c:v>
                </c:pt>
                <c:pt idx="24">
                  <c:v>158</c:v>
                </c:pt>
                <c:pt idx="25">
                  <c:v>157</c:v>
                </c:pt>
                <c:pt idx="26">
                  <c:v>153</c:v>
                </c:pt>
                <c:pt idx="27">
                  <c:v>116</c:v>
                </c:pt>
                <c:pt idx="28">
                  <c:v>113</c:v>
                </c:pt>
                <c:pt idx="29">
                  <c:v>97</c:v>
                </c:pt>
                <c:pt idx="30">
                  <c:v>96</c:v>
                </c:pt>
                <c:pt idx="31">
                  <c:v>96</c:v>
                </c:pt>
                <c:pt idx="32">
                  <c:v>92</c:v>
                </c:pt>
                <c:pt idx="33">
                  <c:v>91</c:v>
                </c:pt>
                <c:pt idx="34">
                  <c:v>80</c:v>
                </c:pt>
                <c:pt idx="35">
                  <c:v>77</c:v>
                </c:pt>
                <c:pt idx="36">
                  <c:v>73</c:v>
                </c:pt>
                <c:pt idx="37">
                  <c:v>77</c:v>
                </c:pt>
                <c:pt idx="38">
                  <c:v>79</c:v>
                </c:pt>
                <c:pt idx="39">
                  <c:v>87</c:v>
                </c:pt>
                <c:pt idx="40">
                  <c:v>78</c:v>
                </c:pt>
                <c:pt idx="41">
                  <c:v>73</c:v>
                </c:pt>
                <c:pt idx="42">
                  <c:v>67</c:v>
                </c:pt>
                <c:pt idx="43">
                  <c:v>57</c:v>
                </c:pt>
                <c:pt idx="44">
                  <c:v>57</c:v>
                </c:pt>
                <c:pt idx="45">
                  <c:v>55</c:v>
                </c:pt>
                <c:pt idx="46">
                  <c:v>59</c:v>
                </c:pt>
                <c:pt idx="47">
                  <c:v>48</c:v>
                </c:pt>
                <c:pt idx="48">
                  <c:v>49</c:v>
                </c:pt>
                <c:pt idx="49">
                  <c:v>49</c:v>
                </c:pt>
                <c:pt idx="50">
                  <c:v>39</c:v>
                </c:pt>
                <c:pt idx="51">
                  <c:v>29</c:v>
                </c:pt>
                <c:pt idx="52">
                  <c:v>30</c:v>
                </c:pt>
                <c:pt idx="53">
                  <c:v>32</c:v>
                </c:pt>
                <c:pt idx="54">
                  <c:v>29</c:v>
                </c:pt>
                <c:pt idx="55">
                  <c:v>28</c:v>
                </c:pt>
                <c:pt idx="56">
                  <c:v>25</c:v>
                </c:pt>
                <c:pt idx="57">
                  <c:v>20</c:v>
                </c:pt>
                <c:pt idx="58">
                  <c:v>18</c:v>
                </c:pt>
                <c:pt idx="59">
                  <c:v>18</c:v>
                </c:pt>
                <c:pt idx="60">
                  <c:v>23</c:v>
                </c:pt>
                <c:pt idx="61">
                  <c:v>24</c:v>
                </c:pt>
                <c:pt idx="62">
                  <c:v>20</c:v>
                </c:pt>
                <c:pt idx="63">
                  <c:v>21</c:v>
                </c:pt>
                <c:pt idx="64">
                  <c:v>25</c:v>
                </c:pt>
                <c:pt idx="65">
                  <c:v>26</c:v>
                </c:pt>
                <c:pt idx="66">
                  <c:v>24</c:v>
                </c:pt>
                <c:pt idx="67">
                  <c:v>24</c:v>
                </c:pt>
                <c:pt idx="68">
                  <c:v>21</c:v>
                </c:pt>
                <c:pt idx="69">
                  <c:v>20</c:v>
                </c:pt>
                <c:pt idx="70">
                  <c:v>15</c:v>
                </c:pt>
                <c:pt idx="71">
                  <c:v>15</c:v>
                </c:pt>
                <c:pt idx="72">
                  <c:v>16</c:v>
                </c:pt>
                <c:pt idx="73">
                  <c:v>17</c:v>
                </c:pt>
                <c:pt idx="74">
                  <c:v>16</c:v>
                </c:pt>
                <c:pt idx="75">
                  <c:v>15</c:v>
                </c:pt>
                <c:pt idx="76">
                  <c:v>17</c:v>
                </c:pt>
                <c:pt idx="77">
                  <c:v>23</c:v>
                </c:pt>
                <c:pt idx="78">
                  <c:v>17</c:v>
                </c:pt>
                <c:pt idx="79">
                  <c:v>18</c:v>
                </c:pt>
                <c:pt idx="80">
                  <c:v>16</c:v>
                </c:pt>
                <c:pt idx="81">
                  <c:v>21</c:v>
                </c:pt>
                <c:pt idx="82">
                  <c:v>19</c:v>
                </c:pt>
                <c:pt idx="83">
                  <c:v>17</c:v>
                </c:pt>
                <c:pt idx="84">
                  <c:v>14</c:v>
                </c:pt>
                <c:pt idx="85">
                  <c:v>19</c:v>
                </c:pt>
                <c:pt idx="86">
                  <c:v>22</c:v>
                </c:pt>
                <c:pt idx="87">
                  <c:v>21</c:v>
                </c:pt>
                <c:pt idx="88">
                  <c:v>27</c:v>
                </c:pt>
                <c:pt idx="89">
                  <c:v>26</c:v>
                </c:pt>
                <c:pt idx="90">
                  <c:v>30</c:v>
                </c:pt>
                <c:pt idx="91">
                  <c:v>29</c:v>
                </c:pt>
                <c:pt idx="92">
                  <c:v>27</c:v>
                </c:pt>
                <c:pt idx="93">
                  <c:v>28</c:v>
                </c:pt>
                <c:pt idx="94">
                  <c:v>31</c:v>
                </c:pt>
                <c:pt idx="95">
                  <c:v>29</c:v>
                </c:pt>
                <c:pt idx="96">
                  <c:v>30</c:v>
                </c:pt>
                <c:pt idx="97">
                  <c:v>35</c:v>
                </c:pt>
                <c:pt idx="98">
                  <c:v>31</c:v>
                </c:pt>
                <c:pt idx="99">
                  <c:v>38</c:v>
                </c:pt>
                <c:pt idx="100">
                  <c:v>39</c:v>
                </c:pt>
                <c:pt idx="101">
                  <c:v>36</c:v>
                </c:pt>
                <c:pt idx="102">
                  <c:v>39</c:v>
                </c:pt>
                <c:pt idx="103">
                  <c:v>42</c:v>
                </c:pt>
                <c:pt idx="104">
                  <c:v>41</c:v>
                </c:pt>
                <c:pt idx="105">
                  <c:v>39</c:v>
                </c:pt>
                <c:pt idx="106">
                  <c:v>43</c:v>
                </c:pt>
                <c:pt idx="107">
                  <c:v>42</c:v>
                </c:pt>
                <c:pt idx="108">
                  <c:v>42</c:v>
                </c:pt>
                <c:pt idx="109">
                  <c:v>41</c:v>
                </c:pt>
                <c:pt idx="110">
                  <c:v>38</c:v>
                </c:pt>
                <c:pt idx="111">
                  <c:v>38</c:v>
                </c:pt>
                <c:pt idx="112">
                  <c:v>36</c:v>
                </c:pt>
                <c:pt idx="113">
                  <c:v>34</c:v>
                </c:pt>
                <c:pt idx="114">
                  <c:v>34</c:v>
                </c:pt>
                <c:pt idx="115">
                  <c:v>33</c:v>
                </c:pt>
                <c:pt idx="116">
                  <c:v>38</c:v>
                </c:pt>
                <c:pt idx="117">
                  <c:v>33</c:v>
                </c:pt>
                <c:pt idx="118">
                  <c:v>32</c:v>
                </c:pt>
                <c:pt idx="119">
                  <c:v>28</c:v>
                </c:pt>
                <c:pt idx="120">
                  <c:v>35</c:v>
                </c:pt>
                <c:pt idx="121">
                  <c:v>35</c:v>
                </c:pt>
                <c:pt idx="122">
                  <c:v>33</c:v>
                </c:pt>
                <c:pt idx="123">
                  <c:v>31</c:v>
                </c:pt>
                <c:pt idx="124">
                  <c:v>30</c:v>
                </c:pt>
                <c:pt idx="125">
                  <c:v>31</c:v>
                </c:pt>
                <c:pt idx="126">
                  <c:v>30</c:v>
                </c:pt>
                <c:pt idx="127">
                  <c:v>36</c:v>
                </c:pt>
              </c:numCache>
            </c:numRef>
          </c:val>
          <c:extLst>
            <c:ext xmlns:c16="http://schemas.microsoft.com/office/drawing/2014/chart" uri="{C3380CC4-5D6E-409C-BE32-E72D297353CC}">
              <c16:uniqueId val="{000000F3-388C-47CB-A342-B667CFFAB0D5}"/>
            </c:ext>
          </c:extLst>
        </c:ser>
        <c:dLbls>
          <c:showLegendKey val="0"/>
          <c:showVal val="0"/>
          <c:showCatName val="0"/>
          <c:showSerName val="0"/>
          <c:showPercent val="0"/>
          <c:showBubbleSize val="0"/>
        </c:dLbls>
        <c:gapWidth val="0"/>
        <c:overlap val="100"/>
        <c:axId val="596545392"/>
        <c:axId val="596544408"/>
      </c:barChart>
      <c:lineChart>
        <c:grouping val="standard"/>
        <c:varyColors val="0"/>
        <c:ser>
          <c:idx val="6"/>
          <c:order val="3"/>
          <c:tx>
            <c:strRef>
              <c:f>ICU!$A$2</c:f>
              <c:strCache>
                <c:ptCount val="1"/>
                <c:pt idx="0">
                  <c:v>test</c:v>
                </c:pt>
              </c:strCache>
              <c:extLst xmlns:c15="http://schemas.microsoft.com/office/drawing/2012/chart"/>
            </c:strRef>
          </c:tx>
          <c:spPr>
            <a:ln w="28575" cap="rnd">
              <a:solidFill>
                <a:schemeClr val="accent1">
                  <a:tint val="48000"/>
                </a:schemeClr>
              </a:solidFill>
              <a:round/>
            </a:ln>
            <a:effectLst/>
          </c:spPr>
          <c:marker>
            <c:symbol val="none"/>
          </c:marker>
          <c:cat>
            <c:numRef>
              <c:f>ICU!$I$73:$I$124</c:f>
              <c:numCache>
                <c:formatCode>m/d/yyyy</c:formatCode>
                <c:ptCount val="52"/>
                <c:pt idx="0">
                  <c:v>43958</c:v>
                </c:pt>
                <c:pt idx="1">
                  <c:v>43959</c:v>
                </c:pt>
                <c:pt idx="2">
                  <c:v>43960</c:v>
                </c:pt>
                <c:pt idx="3">
                  <c:v>43961</c:v>
                </c:pt>
                <c:pt idx="4">
                  <c:v>43962</c:v>
                </c:pt>
                <c:pt idx="5">
                  <c:v>43963</c:v>
                </c:pt>
                <c:pt idx="6">
                  <c:v>43964</c:v>
                </c:pt>
                <c:pt idx="7">
                  <c:v>43965</c:v>
                </c:pt>
                <c:pt idx="8">
                  <c:v>43966</c:v>
                </c:pt>
                <c:pt idx="9">
                  <c:v>43967</c:v>
                </c:pt>
                <c:pt idx="10">
                  <c:v>43968</c:v>
                </c:pt>
                <c:pt idx="11">
                  <c:v>43969</c:v>
                </c:pt>
                <c:pt idx="12">
                  <c:v>43970</c:v>
                </c:pt>
                <c:pt idx="13">
                  <c:v>43971</c:v>
                </c:pt>
                <c:pt idx="14">
                  <c:v>43972</c:v>
                </c:pt>
                <c:pt idx="15">
                  <c:v>43973</c:v>
                </c:pt>
                <c:pt idx="16">
                  <c:v>43974</c:v>
                </c:pt>
                <c:pt idx="17">
                  <c:v>43975</c:v>
                </c:pt>
                <c:pt idx="18">
                  <c:v>43976</c:v>
                </c:pt>
                <c:pt idx="19">
                  <c:v>43977</c:v>
                </c:pt>
                <c:pt idx="20">
                  <c:v>43978</c:v>
                </c:pt>
                <c:pt idx="21">
                  <c:v>43979</c:v>
                </c:pt>
                <c:pt idx="22">
                  <c:v>43980</c:v>
                </c:pt>
                <c:pt idx="23">
                  <c:v>43981</c:v>
                </c:pt>
                <c:pt idx="24">
                  <c:v>43982</c:v>
                </c:pt>
                <c:pt idx="25">
                  <c:v>43983</c:v>
                </c:pt>
                <c:pt idx="26">
                  <c:v>43984</c:v>
                </c:pt>
                <c:pt idx="27">
                  <c:v>43985</c:v>
                </c:pt>
                <c:pt idx="28">
                  <c:v>43986</c:v>
                </c:pt>
                <c:pt idx="29">
                  <c:v>43987</c:v>
                </c:pt>
                <c:pt idx="30">
                  <c:v>43988</c:v>
                </c:pt>
                <c:pt idx="31">
                  <c:v>43989</c:v>
                </c:pt>
                <c:pt idx="32">
                  <c:v>43990</c:v>
                </c:pt>
                <c:pt idx="33">
                  <c:v>43991</c:v>
                </c:pt>
                <c:pt idx="34">
                  <c:v>43992</c:v>
                </c:pt>
                <c:pt idx="35">
                  <c:v>43993</c:v>
                </c:pt>
                <c:pt idx="36">
                  <c:v>43994</c:v>
                </c:pt>
                <c:pt idx="37">
                  <c:v>43995</c:v>
                </c:pt>
                <c:pt idx="38">
                  <c:v>43996</c:v>
                </c:pt>
                <c:pt idx="39">
                  <c:v>43997</c:v>
                </c:pt>
                <c:pt idx="40">
                  <c:v>43998</c:v>
                </c:pt>
                <c:pt idx="41">
                  <c:v>43999</c:v>
                </c:pt>
                <c:pt idx="42">
                  <c:v>44000</c:v>
                </c:pt>
                <c:pt idx="43">
                  <c:v>44001</c:v>
                </c:pt>
                <c:pt idx="44">
                  <c:v>44002</c:v>
                </c:pt>
                <c:pt idx="45">
                  <c:v>44003</c:v>
                </c:pt>
                <c:pt idx="46">
                  <c:v>44004</c:v>
                </c:pt>
                <c:pt idx="47">
                  <c:v>44005</c:v>
                </c:pt>
                <c:pt idx="48">
                  <c:v>44006</c:v>
                </c:pt>
                <c:pt idx="49">
                  <c:v>44007</c:v>
                </c:pt>
                <c:pt idx="50">
                  <c:v>44008</c:v>
                </c:pt>
                <c:pt idx="51">
                  <c:v>44009</c:v>
                </c:pt>
              </c:numCache>
              <c:extLst xmlns:c15="http://schemas.microsoft.com/office/drawing/2012/chart"/>
            </c:numRef>
          </c:cat>
          <c:val>
            <c:numLit>
              <c:ptCount val="0"/>
            </c:numLit>
          </c:val>
          <c:smooth val="0"/>
          <c:extLst xmlns:c15="http://schemas.microsoft.com/office/drawing/2012/chart">
            <c:ext xmlns:c16="http://schemas.microsoft.com/office/drawing/2014/chart" uri="{C3380CC4-5D6E-409C-BE32-E72D297353CC}">
              <c16:uniqueId val="{000000F4-388C-47CB-A342-B667CFFAB0D5}"/>
            </c:ext>
          </c:extLst>
        </c:ser>
        <c:dLbls>
          <c:showLegendKey val="0"/>
          <c:showVal val="0"/>
          <c:showCatName val="0"/>
          <c:showSerName val="0"/>
          <c:showPercent val="0"/>
          <c:showBubbleSize val="0"/>
        </c:dLbls>
        <c:marker val="1"/>
        <c:smooth val="0"/>
        <c:axId val="596545392"/>
        <c:axId val="596544408"/>
        <c:extLst>
          <c:ext xmlns:c15="http://schemas.microsoft.com/office/drawing/2012/chart" uri="{02D57815-91ED-43cb-92C2-25804820EDAC}">
            <c15:filteredLineSeries>
              <c15:ser>
                <c:idx val="5"/>
                <c:order val="2"/>
                <c:tx>
                  <c:strRef>
                    <c:extLst>
                      <c:ext uri="{02D57815-91ED-43cb-92C2-25804820EDAC}">
                        <c15:formulaRef>
                          <c15:sqref>ICU!$F$2</c15:sqref>
                        </c15:formulaRef>
                      </c:ext>
                    </c:extLst>
                    <c:strCache>
                      <c:ptCount val="1"/>
                      <c:pt idx="0">
                        <c:v>ICU</c:v>
                      </c:pt>
                    </c:strCache>
                  </c:strRef>
                </c:tx>
                <c:spPr>
                  <a:ln w="28575" cap="rnd">
                    <a:noFill/>
                    <a:round/>
                  </a:ln>
                  <a:effectLst/>
                </c:spPr>
                <c:marker>
                  <c:symbol val="none"/>
                </c:marker>
                <c:dLbls>
                  <c:dLbl>
                    <c:idx val="0"/>
                    <c:delete val="1"/>
                    <c:extLst>
                      <c:ext uri="{CE6537A1-D6FC-4f65-9D91-7224C49458BB}"/>
                      <c:ext xmlns:c16="http://schemas.microsoft.com/office/drawing/2014/chart" uri="{C3380CC4-5D6E-409C-BE32-E72D297353CC}">
                        <c16:uniqueId val="{000000F5-388C-47CB-A342-B667CFFAB0D5}"/>
                      </c:ext>
                    </c:extLst>
                  </c:dLbl>
                  <c:dLbl>
                    <c:idx val="1"/>
                    <c:delete val="1"/>
                    <c:extLst>
                      <c:ext uri="{CE6537A1-D6FC-4f65-9D91-7224C49458BB}"/>
                      <c:ext xmlns:c16="http://schemas.microsoft.com/office/drawing/2014/chart" uri="{C3380CC4-5D6E-409C-BE32-E72D297353CC}">
                        <c16:uniqueId val="{000000F6-388C-47CB-A342-B667CFFAB0D5}"/>
                      </c:ext>
                    </c:extLst>
                  </c:dLbl>
                  <c:dLbl>
                    <c:idx val="2"/>
                    <c:delete val="1"/>
                    <c:extLst>
                      <c:ext uri="{CE6537A1-D6FC-4f65-9D91-7224C49458BB}"/>
                      <c:ext xmlns:c16="http://schemas.microsoft.com/office/drawing/2014/chart" uri="{C3380CC4-5D6E-409C-BE32-E72D297353CC}">
                        <c16:uniqueId val="{000000F7-388C-47CB-A342-B667CFFAB0D5}"/>
                      </c:ext>
                    </c:extLst>
                  </c:dLbl>
                  <c:dLbl>
                    <c:idx val="3"/>
                    <c:delete val="1"/>
                    <c:extLst>
                      <c:ext uri="{CE6537A1-D6FC-4f65-9D91-7224C49458BB}"/>
                      <c:ext xmlns:c16="http://schemas.microsoft.com/office/drawing/2014/chart" uri="{C3380CC4-5D6E-409C-BE32-E72D297353CC}">
                        <c16:uniqueId val="{000000F8-388C-47CB-A342-B667CFFAB0D5}"/>
                      </c:ext>
                    </c:extLst>
                  </c:dLbl>
                  <c:dLbl>
                    <c:idx val="4"/>
                    <c:delete val="1"/>
                    <c:extLst>
                      <c:ext uri="{CE6537A1-D6FC-4f65-9D91-7224C49458BB}"/>
                      <c:ext xmlns:c16="http://schemas.microsoft.com/office/drawing/2014/chart" uri="{C3380CC4-5D6E-409C-BE32-E72D297353CC}">
                        <c16:uniqueId val="{000000F9-388C-47CB-A342-B667CFFAB0D5}"/>
                      </c:ext>
                    </c:extLst>
                  </c:dLbl>
                  <c:dLbl>
                    <c:idx val="5"/>
                    <c:delete val="1"/>
                    <c:extLst>
                      <c:ext uri="{CE6537A1-D6FC-4f65-9D91-7224C49458BB}"/>
                      <c:ext xmlns:c16="http://schemas.microsoft.com/office/drawing/2014/chart" uri="{C3380CC4-5D6E-409C-BE32-E72D297353CC}">
                        <c16:uniqueId val="{000000FA-388C-47CB-A342-B667CFFAB0D5}"/>
                      </c:ext>
                    </c:extLst>
                  </c:dLbl>
                  <c:dLbl>
                    <c:idx val="7"/>
                    <c:delete val="1"/>
                    <c:extLst>
                      <c:ext uri="{CE6537A1-D6FC-4f65-9D91-7224C49458BB}"/>
                      <c:ext xmlns:c16="http://schemas.microsoft.com/office/drawing/2014/chart" uri="{C3380CC4-5D6E-409C-BE32-E72D297353CC}">
                        <c16:uniqueId val="{000000FB-388C-47CB-A342-B667CFFAB0D5}"/>
                      </c:ext>
                    </c:extLst>
                  </c:dLbl>
                  <c:dLbl>
                    <c:idx val="8"/>
                    <c:delete val="1"/>
                    <c:extLst>
                      <c:ext uri="{CE6537A1-D6FC-4f65-9D91-7224C49458BB}"/>
                      <c:ext xmlns:c16="http://schemas.microsoft.com/office/drawing/2014/chart" uri="{C3380CC4-5D6E-409C-BE32-E72D297353CC}">
                        <c16:uniqueId val="{000000FC-388C-47CB-A342-B667CFFAB0D5}"/>
                      </c:ext>
                    </c:extLst>
                  </c:dLbl>
                  <c:dLbl>
                    <c:idx val="9"/>
                    <c:delete val="1"/>
                    <c:extLst>
                      <c:ext uri="{CE6537A1-D6FC-4f65-9D91-7224C49458BB}"/>
                      <c:ext xmlns:c16="http://schemas.microsoft.com/office/drawing/2014/chart" uri="{C3380CC4-5D6E-409C-BE32-E72D297353CC}">
                        <c16:uniqueId val="{000000FD-388C-47CB-A342-B667CFFAB0D5}"/>
                      </c:ext>
                    </c:extLst>
                  </c:dLbl>
                  <c:dLbl>
                    <c:idx val="10"/>
                    <c:delete val="1"/>
                    <c:extLst>
                      <c:ext uri="{CE6537A1-D6FC-4f65-9D91-7224C49458BB}"/>
                      <c:ext xmlns:c16="http://schemas.microsoft.com/office/drawing/2014/chart" uri="{C3380CC4-5D6E-409C-BE32-E72D297353CC}">
                        <c16:uniqueId val="{000000FE-388C-47CB-A342-B667CFFAB0D5}"/>
                      </c:ext>
                    </c:extLst>
                  </c:dLbl>
                  <c:dLbl>
                    <c:idx val="11"/>
                    <c:delete val="1"/>
                    <c:extLst>
                      <c:ext uri="{CE6537A1-D6FC-4f65-9D91-7224C49458BB}"/>
                      <c:ext xmlns:c16="http://schemas.microsoft.com/office/drawing/2014/chart" uri="{C3380CC4-5D6E-409C-BE32-E72D297353CC}">
                        <c16:uniqueId val="{000000FF-388C-47CB-A342-B667CFFAB0D5}"/>
                      </c:ext>
                    </c:extLst>
                  </c:dLbl>
                  <c:dLbl>
                    <c:idx val="12"/>
                    <c:delete val="1"/>
                    <c:extLst>
                      <c:ext uri="{CE6537A1-D6FC-4f65-9D91-7224C49458BB}"/>
                      <c:ext xmlns:c16="http://schemas.microsoft.com/office/drawing/2014/chart" uri="{C3380CC4-5D6E-409C-BE32-E72D297353CC}">
                        <c16:uniqueId val="{00000100-388C-47CB-A342-B667CFFAB0D5}"/>
                      </c:ext>
                    </c:extLst>
                  </c:dLbl>
                  <c:dLbl>
                    <c:idx val="13"/>
                    <c:delete val="1"/>
                    <c:extLst>
                      <c:ext uri="{CE6537A1-D6FC-4f65-9D91-7224C49458BB}"/>
                      <c:ext xmlns:c16="http://schemas.microsoft.com/office/drawing/2014/chart" uri="{C3380CC4-5D6E-409C-BE32-E72D297353CC}">
                        <c16:uniqueId val="{00000101-388C-47CB-A342-B667CFFAB0D5}"/>
                      </c:ext>
                    </c:extLst>
                  </c:dLbl>
                  <c:dLbl>
                    <c:idx val="14"/>
                    <c:delete val="1"/>
                    <c:extLst>
                      <c:ext uri="{CE6537A1-D6FC-4f65-9D91-7224C49458BB}"/>
                      <c:ext xmlns:c16="http://schemas.microsoft.com/office/drawing/2014/chart" uri="{C3380CC4-5D6E-409C-BE32-E72D297353CC}">
                        <c16:uniqueId val="{00000102-388C-47CB-A342-B667CFFAB0D5}"/>
                      </c:ext>
                    </c:extLst>
                  </c:dLbl>
                  <c:dLbl>
                    <c:idx val="16"/>
                    <c:delete val="1"/>
                    <c:extLst>
                      <c:ext uri="{CE6537A1-D6FC-4f65-9D91-7224C49458BB}"/>
                      <c:ext xmlns:c16="http://schemas.microsoft.com/office/drawing/2014/chart" uri="{C3380CC4-5D6E-409C-BE32-E72D297353CC}">
                        <c16:uniqueId val="{00000103-388C-47CB-A342-B667CFFAB0D5}"/>
                      </c:ext>
                    </c:extLst>
                  </c:dLbl>
                  <c:dLbl>
                    <c:idx val="17"/>
                    <c:delete val="1"/>
                    <c:extLst>
                      <c:ext uri="{CE6537A1-D6FC-4f65-9D91-7224C49458BB}"/>
                      <c:ext xmlns:c16="http://schemas.microsoft.com/office/drawing/2014/chart" uri="{C3380CC4-5D6E-409C-BE32-E72D297353CC}">
                        <c16:uniqueId val="{00000104-388C-47CB-A342-B667CFFAB0D5}"/>
                      </c:ext>
                    </c:extLst>
                  </c:dLbl>
                  <c:dLbl>
                    <c:idx val="19"/>
                    <c:delete val="1"/>
                    <c:extLst>
                      <c:ext uri="{CE6537A1-D6FC-4f65-9D91-7224C49458BB}"/>
                      <c:ext xmlns:c16="http://schemas.microsoft.com/office/drawing/2014/chart" uri="{C3380CC4-5D6E-409C-BE32-E72D297353CC}">
                        <c16:uniqueId val="{00000105-388C-47CB-A342-B667CFFAB0D5}"/>
                      </c:ext>
                    </c:extLst>
                  </c:dLbl>
                  <c:dLbl>
                    <c:idx val="20"/>
                    <c:delete val="1"/>
                    <c:extLst>
                      <c:ext uri="{CE6537A1-D6FC-4f65-9D91-7224C49458BB}"/>
                      <c:ext xmlns:c16="http://schemas.microsoft.com/office/drawing/2014/chart" uri="{C3380CC4-5D6E-409C-BE32-E72D297353CC}">
                        <c16:uniqueId val="{00000106-388C-47CB-A342-B667CFFAB0D5}"/>
                      </c:ext>
                    </c:extLst>
                  </c:dLbl>
                  <c:dLbl>
                    <c:idx val="23"/>
                    <c:delete val="1"/>
                    <c:extLst>
                      <c:ext uri="{CE6537A1-D6FC-4f65-9D91-7224C49458BB}"/>
                      <c:ext xmlns:c16="http://schemas.microsoft.com/office/drawing/2014/chart" uri="{C3380CC4-5D6E-409C-BE32-E72D297353CC}">
                        <c16:uniqueId val="{00000107-388C-47CB-A342-B667CFFAB0D5}"/>
                      </c:ext>
                    </c:extLst>
                  </c:dLbl>
                  <c:dLbl>
                    <c:idx val="24"/>
                    <c:delete val="1"/>
                    <c:extLst>
                      <c:ext uri="{CE6537A1-D6FC-4f65-9D91-7224C49458BB}"/>
                      <c:ext xmlns:c16="http://schemas.microsoft.com/office/drawing/2014/chart" uri="{C3380CC4-5D6E-409C-BE32-E72D297353CC}">
                        <c16:uniqueId val="{00000108-388C-47CB-A342-B667CFFAB0D5}"/>
                      </c:ext>
                    </c:extLst>
                  </c:dLbl>
                  <c:dLbl>
                    <c:idx val="25"/>
                    <c:delete val="1"/>
                    <c:extLst>
                      <c:ext uri="{CE6537A1-D6FC-4f65-9D91-7224C49458BB}"/>
                      <c:ext xmlns:c16="http://schemas.microsoft.com/office/drawing/2014/chart" uri="{C3380CC4-5D6E-409C-BE32-E72D297353CC}">
                        <c16:uniqueId val="{00000109-388C-47CB-A342-B667CFFAB0D5}"/>
                      </c:ext>
                    </c:extLst>
                  </c:dLbl>
                  <c:dLbl>
                    <c:idx val="26"/>
                    <c:delete val="1"/>
                    <c:extLst>
                      <c:ext uri="{CE6537A1-D6FC-4f65-9D91-7224C49458BB}"/>
                      <c:ext xmlns:c16="http://schemas.microsoft.com/office/drawing/2014/chart" uri="{C3380CC4-5D6E-409C-BE32-E72D297353CC}">
                        <c16:uniqueId val="{0000010A-388C-47CB-A342-B667CFFAB0D5}"/>
                      </c:ext>
                    </c:extLst>
                  </c:dLbl>
                  <c:dLbl>
                    <c:idx val="27"/>
                    <c:delete val="1"/>
                    <c:extLst>
                      <c:ext uri="{CE6537A1-D6FC-4f65-9D91-7224C49458BB}"/>
                      <c:ext xmlns:c16="http://schemas.microsoft.com/office/drawing/2014/chart" uri="{C3380CC4-5D6E-409C-BE32-E72D297353CC}">
                        <c16:uniqueId val="{0000010B-388C-47CB-A342-B667CFFAB0D5}"/>
                      </c:ext>
                    </c:extLst>
                  </c:dLbl>
                  <c:dLbl>
                    <c:idx val="29"/>
                    <c:delete val="1"/>
                    <c:extLst>
                      <c:ext uri="{CE6537A1-D6FC-4f65-9D91-7224C49458BB}"/>
                      <c:ext xmlns:c16="http://schemas.microsoft.com/office/drawing/2014/chart" uri="{C3380CC4-5D6E-409C-BE32-E72D297353CC}">
                        <c16:uniqueId val="{0000010C-388C-47CB-A342-B667CFFAB0D5}"/>
                      </c:ext>
                    </c:extLst>
                  </c:dLbl>
                  <c:dLbl>
                    <c:idx val="31"/>
                    <c:delete val="1"/>
                    <c:extLst>
                      <c:ext uri="{CE6537A1-D6FC-4f65-9D91-7224C49458BB}"/>
                      <c:ext xmlns:c16="http://schemas.microsoft.com/office/drawing/2014/chart" uri="{C3380CC4-5D6E-409C-BE32-E72D297353CC}">
                        <c16:uniqueId val="{0000010D-388C-47CB-A342-B667CFFAB0D5}"/>
                      </c:ext>
                    </c:extLst>
                  </c:dLbl>
                  <c:dLbl>
                    <c:idx val="33"/>
                    <c:delete val="1"/>
                    <c:extLst>
                      <c:ext uri="{CE6537A1-D6FC-4f65-9D91-7224C49458BB}"/>
                      <c:ext xmlns:c16="http://schemas.microsoft.com/office/drawing/2014/chart" uri="{C3380CC4-5D6E-409C-BE32-E72D297353CC}">
                        <c16:uniqueId val="{0000010E-388C-47CB-A342-B667CFFAB0D5}"/>
                      </c:ext>
                    </c:extLst>
                  </c:dLbl>
                  <c:dLbl>
                    <c:idx val="35"/>
                    <c:delete val="1"/>
                    <c:extLst>
                      <c:ext uri="{CE6537A1-D6FC-4f65-9D91-7224C49458BB}"/>
                      <c:ext xmlns:c16="http://schemas.microsoft.com/office/drawing/2014/chart" uri="{C3380CC4-5D6E-409C-BE32-E72D297353CC}">
                        <c16:uniqueId val="{0000010F-388C-47CB-A342-B667CFFAB0D5}"/>
                      </c:ext>
                    </c:extLst>
                  </c:dLbl>
                  <c:dLbl>
                    <c:idx val="43"/>
                    <c:dLblPos val="t"/>
                    <c:showLegendKey val="0"/>
                    <c:showVal val="1"/>
                    <c:showCatName val="0"/>
                    <c:showSerName val="0"/>
                    <c:showPercent val="0"/>
                    <c:showBubbleSize val="0"/>
                    <c:extLst>
                      <c:ext uri="{CE6537A1-D6FC-4f65-9D91-7224C49458BB}"/>
                      <c:ext xmlns:c16="http://schemas.microsoft.com/office/drawing/2014/chart" uri="{C3380CC4-5D6E-409C-BE32-E72D297353CC}">
                        <c16:uniqueId val="{00000110-388C-47CB-A342-B667CFFAB0D5}"/>
                      </c:ext>
                    </c:extLst>
                  </c:dLbl>
                  <c:spPr>
                    <a:solidFill>
                      <a:schemeClr val="accent3">
                        <a:lumMod val="20000"/>
                        <a:lumOff val="80000"/>
                      </a:schemeClr>
                    </a:solidFill>
                    <a:ln>
                      <a:solidFill>
                        <a:schemeClr val="accent1">
                          <a:lumMod val="50000"/>
                        </a:schemeClr>
                      </a:solidFill>
                    </a:ln>
                    <a:effectLst/>
                  </c:spPr>
                  <c:txPr>
                    <a:bodyPr rot="0" spcFirstLastPara="1" vertOverflow="ellipsis" vert="horz" wrap="square" lIns="38100" tIns="19050" rIns="38100" bIns="19050" anchor="ctr" anchorCtr="1">
                      <a:spAutoFit/>
                    </a:bodyPr>
                    <a:lstStyle/>
                    <a:p>
                      <a:pPr>
                        <a:defRPr sz="2000" b="1" i="0" u="sng" strike="noStrike" kern="1200" baseline="0">
                          <a:solidFill>
                            <a:sysClr val="windowText" lastClr="000000"/>
                          </a:solidFill>
                          <a:latin typeface="+mn-lt"/>
                          <a:ea typeface="+mn-ea"/>
                          <a:cs typeface="+mn-cs"/>
                        </a:defRPr>
                      </a:pPr>
                      <a:endParaRPr lang="en-NL"/>
                    </a:p>
                  </c:txPr>
                  <c:dLblPos val="t"/>
                  <c:showLegendKey val="0"/>
                  <c:showVal val="0"/>
                  <c:showCatName val="0"/>
                  <c:showSerName val="0"/>
                  <c:showPercent val="0"/>
                  <c:showBubbleSize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ICU!$I$73:$I$124</c15:sqref>
                        </c15:formulaRef>
                      </c:ext>
                    </c:extLst>
                    <c:numCache>
                      <c:formatCode>m/d/yyyy</c:formatCode>
                      <c:ptCount val="52"/>
                      <c:pt idx="0">
                        <c:v>43958</c:v>
                      </c:pt>
                      <c:pt idx="1">
                        <c:v>43959</c:v>
                      </c:pt>
                      <c:pt idx="2">
                        <c:v>43960</c:v>
                      </c:pt>
                      <c:pt idx="3">
                        <c:v>43961</c:v>
                      </c:pt>
                      <c:pt idx="4">
                        <c:v>43962</c:v>
                      </c:pt>
                      <c:pt idx="5">
                        <c:v>43963</c:v>
                      </c:pt>
                      <c:pt idx="6">
                        <c:v>43964</c:v>
                      </c:pt>
                      <c:pt idx="7">
                        <c:v>43965</c:v>
                      </c:pt>
                      <c:pt idx="8">
                        <c:v>43966</c:v>
                      </c:pt>
                      <c:pt idx="9">
                        <c:v>43967</c:v>
                      </c:pt>
                      <c:pt idx="10">
                        <c:v>43968</c:v>
                      </c:pt>
                      <c:pt idx="11">
                        <c:v>43969</c:v>
                      </c:pt>
                      <c:pt idx="12">
                        <c:v>43970</c:v>
                      </c:pt>
                      <c:pt idx="13">
                        <c:v>43971</c:v>
                      </c:pt>
                      <c:pt idx="14">
                        <c:v>43972</c:v>
                      </c:pt>
                      <c:pt idx="15">
                        <c:v>43973</c:v>
                      </c:pt>
                      <c:pt idx="16">
                        <c:v>43974</c:v>
                      </c:pt>
                      <c:pt idx="17">
                        <c:v>43975</c:v>
                      </c:pt>
                      <c:pt idx="18">
                        <c:v>43976</c:v>
                      </c:pt>
                      <c:pt idx="19">
                        <c:v>43977</c:v>
                      </c:pt>
                      <c:pt idx="20">
                        <c:v>43978</c:v>
                      </c:pt>
                      <c:pt idx="21">
                        <c:v>43979</c:v>
                      </c:pt>
                      <c:pt idx="22">
                        <c:v>43980</c:v>
                      </c:pt>
                      <c:pt idx="23">
                        <c:v>43981</c:v>
                      </c:pt>
                      <c:pt idx="24">
                        <c:v>43982</c:v>
                      </c:pt>
                      <c:pt idx="25">
                        <c:v>43983</c:v>
                      </c:pt>
                      <c:pt idx="26">
                        <c:v>43984</c:v>
                      </c:pt>
                      <c:pt idx="27">
                        <c:v>43985</c:v>
                      </c:pt>
                      <c:pt idx="28">
                        <c:v>43986</c:v>
                      </c:pt>
                      <c:pt idx="29">
                        <c:v>43987</c:v>
                      </c:pt>
                      <c:pt idx="30">
                        <c:v>43988</c:v>
                      </c:pt>
                      <c:pt idx="31">
                        <c:v>43989</c:v>
                      </c:pt>
                      <c:pt idx="32">
                        <c:v>43990</c:v>
                      </c:pt>
                      <c:pt idx="33">
                        <c:v>43991</c:v>
                      </c:pt>
                      <c:pt idx="34">
                        <c:v>43992</c:v>
                      </c:pt>
                      <c:pt idx="35">
                        <c:v>43993</c:v>
                      </c:pt>
                      <c:pt idx="36">
                        <c:v>43994</c:v>
                      </c:pt>
                      <c:pt idx="37">
                        <c:v>43995</c:v>
                      </c:pt>
                      <c:pt idx="38">
                        <c:v>43996</c:v>
                      </c:pt>
                      <c:pt idx="39">
                        <c:v>43997</c:v>
                      </c:pt>
                      <c:pt idx="40">
                        <c:v>43998</c:v>
                      </c:pt>
                      <c:pt idx="41">
                        <c:v>43999</c:v>
                      </c:pt>
                      <c:pt idx="42">
                        <c:v>44000</c:v>
                      </c:pt>
                      <c:pt idx="43">
                        <c:v>44001</c:v>
                      </c:pt>
                      <c:pt idx="44">
                        <c:v>44002</c:v>
                      </c:pt>
                      <c:pt idx="45">
                        <c:v>44003</c:v>
                      </c:pt>
                      <c:pt idx="46">
                        <c:v>44004</c:v>
                      </c:pt>
                      <c:pt idx="47">
                        <c:v>44005</c:v>
                      </c:pt>
                      <c:pt idx="48">
                        <c:v>44006</c:v>
                      </c:pt>
                      <c:pt idx="49">
                        <c:v>44007</c:v>
                      </c:pt>
                      <c:pt idx="50">
                        <c:v>44008</c:v>
                      </c:pt>
                      <c:pt idx="51">
                        <c:v>44009</c:v>
                      </c:pt>
                    </c:numCache>
                  </c:numRef>
                </c:cat>
                <c:val>
                  <c:numRef>
                    <c:extLst>
                      <c:ext uri="{02D57815-91ED-43cb-92C2-25804820EDAC}">
                        <c15:formulaRef>
                          <c15:sqref>ICU!$F$73:$F$124</c15:sqref>
                        </c15:formulaRef>
                      </c:ext>
                    </c:extLst>
                    <c:numCache>
                      <c:formatCode>General</c:formatCode>
                      <c:ptCount val="52"/>
                      <c:pt idx="0">
                        <c:v>584</c:v>
                      </c:pt>
                      <c:pt idx="1">
                        <c:v>564</c:v>
                      </c:pt>
                      <c:pt idx="2">
                        <c:v>541</c:v>
                      </c:pt>
                      <c:pt idx="3">
                        <c:v>507</c:v>
                      </c:pt>
                      <c:pt idx="4">
                        <c:v>498</c:v>
                      </c:pt>
                      <c:pt idx="5">
                        <c:v>463</c:v>
                      </c:pt>
                      <c:pt idx="6">
                        <c:v>432</c:v>
                      </c:pt>
                      <c:pt idx="7">
                        <c:v>410</c:v>
                      </c:pt>
                      <c:pt idx="8">
                        <c:v>378</c:v>
                      </c:pt>
                      <c:pt idx="9">
                        <c:v>346</c:v>
                      </c:pt>
                      <c:pt idx="10">
                        <c:v>349</c:v>
                      </c:pt>
                      <c:pt idx="11">
                        <c:v>323</c:v>
                      </c:pt>
                      <c:pt idx="12">
                        <c:v>293</c:v>
                      </c:pt>
                      <c:pt idx="13">
                        <c:v>275</c:v>
                      </c:pt>
                      <c:pt idx="14">
                        <c:v>255</c:v>
                      </c:pt>
                      <c:pt idx="15">
                        <c:v>252</c:v>
                      </c:pt>
                      <c:pt idx="16">
                        <c:v>227</c:v>
                      </c:pt>
                      <c:pt idx="17">
                        <c:v>223</c:v>
                      </c:pt>
                      <c:pt idx="18">
                        <c:v>223</c:v>
                      </c:pt>
                      <c:pt idx="19">
                        <c:v>188</c:v>
                      </c:pt>
                      <c:pt idx="20">
                        <c:v>189</c:v>
                      </c:pt>
                      <c:pt idx="21">
                        <c:v>182</c:v>
                      </c:pt>
                      <c:pt idx="22">
                        <c:v>180</c:v>
                      </c:pt>
                      <c:pt idx="23">
                        <c:v>170</c:v>
                      </c:pt>
                      <c:pt idx="24">
                        <c:v>159</c:v>
                      </c:pt>
                      <c:pt idx="25">
                        <c:v>158</c:v>
                      </c:pt>
                      <c:pt idx="26">
                        <c:v>154</c:v>
                      </c:pt>
                      <c:pt idx="27">
                        <c:v>116</c:v>
                      </c:pt>
                      <c:pt idx="28">
                        <c:v>113</c:v>
                      </c:pt>
                      <c:pt idx="29">
                        <c:v>97</c:v>
                      </c:pt>
                      <c:pt idx="30">
                        <c:v>96</c:v>
                      </c:pt>
                      <c:pt idx="31">
                        <c:v>96</c:v>
                      </c:pt>
                      <c:pt idx="32">
                        <c:v>92</c:v>
                      </c:pt>
                      <c:pt idx="33">
                        <c:v>91</c:v>
                      </c:pt>
                      <c:pt idx="34">
                        <c:v>80</c:v>
                      </c:pt>
                      <c:pt idx="35">
                        <c:v>77</c:v>
                      </c:pt>
                      <c:pt idx="36">
                        <c:v>73</c:v>
                      </c:pt>
                      <c:pt idx="37">
                        <c:v>77</c:v>
                      </c:pt>
                      <c:pt idx="38">
                        <c:v>79</c:v>
                      </c:pt>
                      <c:pt idx="39">
                        <c:v>87</c:v>
                      </c:pt>
                      <c:pt idx="40">
                        <c:v>78</c:v>
                      </c:pt>
                      <c:pt idx="41">
                        <c:v>73</c:v>
                      </c:pt>
                      <c:pt idx="42">
                        <c:v>67</c:v>
                      </c:pt>
                      <c:pt idx="43">
                        <c:v>57</c:v>
                      </c:pt>
                      <c:pt idx="44">
                        <c:v>57</c:v>
                      </c:pt>
                      <c:pt idx="45">
                        <c:v>55</c:v>
                      </c:pt>
                      <c:pt idx="46">
                        <c:v>59</c:v>
                      </c:pt>
                      <c:pt idx="47">
                        <c:v>48</c:v>
                      </c:pt>
                      <c:pt idx="48">
                        <c:v>49</c:v>
                      </c:pt>
                      <c:pt idx="49">
                        <c:v>49</c:v>
                      </c:pt>
                      <c:pt idx="50">
                        <c:v>39</c:v>
                      </c:pt>
                      <c:pt idx="51">
                        <c:v>29</c:v>
                      </c:pt>
                    </c:numCache>
                  </c:numRef>
                </c:val>
                <c:smooth val="0"/>
                <c:extLst>
                  <c:ext xmlns:c16="http://schemas.microsoft.com/office/drawing/2014/chart" uri="{C3380CC4-5D6E-409C-BE32-E72D297353CC}">
                    <c16:uniqueId val="{00000111-388C-47CB-A342-B667CFFAB0D5}"/>
                  </c:ext>
                </c:extLst>
              </c15:ser>
            </c15:filteredLineSeries>
          </c:ext>
        </c:extLst>
      </c:lineChart>
      <c:dateAx>
        <c:axId val="596545392"/>
        <c:scaling>
          <c:orientation val="minMax"/>
        </c:scaling>
        <c:delete val="0"/>
        <c:axPos val="b"/>
        <c:numFmt formatCode="d/m;@" sourceLinked="0"/>
        <c:majorTickMark val="out"/>
        <c:minorTickMark val="none"/>
        <c:tickLblPos val="nextTo"/>
        <c:spPr>
          <a:noFill/>
          <a:ln w="9525" cap="flat" cmpd="sng" algn="ctr">
            <a:solidFill>
              <a:schemeClr val="bg2">
                <a:lumMod val="25000"/>
              </a:schemeClr>
            </a:solidFill>
            <a:round/>
          </a:ln>
          <a:effectLst/>
        </c:spPr>
        <c:txPr>
          <a:bodyPr rot="-27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7"/>
        <c:majorTimeUnit val="days"/>
        <c:minorUnit val="3"/>
      </c:dateAx>
      <c:valAx>
        <c:axId val="596544408"/>
        <c:scaling>
          <c:orientation val="minMax"/>
          <c:min val="0"/>
        </c:scaling>
        <c:delete val="0"/>
        <c:axPos val="l"/>
        <c:majorGridlines>
          <c:spPr>
            <a:ln w="9525" cap="flat" cmpd="sng" algn="ctr">
              <a:solidFill>
                <a:schemeClr val="bg2">
                  <a:lumMod val="50000"/>
                </a:schemeClr>
              </a:solidFill>
              <a:prstDash val="lgDash"/>
              <a:round/>
            </a:ln>
            <a:effectLst/>
          </c:spPr>
        </c:majorGridlines>
        <c:numFmt formatCode="#,##0" sourceLinked="0"/>
        <c:majorTickMark val="none"/>
        <c:minorTickMark val="none"/>
        <c:tickLblPos val="nextTo"/>
        <c:spPr>
          <a:noFill/>
          <a:ln w="88900">
            <a:noFill/>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NL"/>
          </a:p>
        </c:txPr>
        <c:crossAx val="596545392"/>
        <c:crosses val="autoZero"/>
        <c:crossBetween val="midCat"/>
        <c:majorUnit val="200"/>
      </c:valAx>
      <c:spPr>
        <a:noFill/>
        <a:ln>
          <a:noFill/>
        </a:ln>
        <a:effectLst/>
      </c:spPr>
    </c:plotArea>
    <c:legend>
      <c:legendPos val="r"/>
      <c:layout>
        <c:manualLayout>
          <c:xMode val="edge"/>
          <c:yMode val="edge"/>
          <c:x val="0.63314124999999999"/>
          <c:y val="0.15458833333333333"/>
          <c:w val="0.27894999999999998"/>
          <c:h val="7.5060555555555561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190500" cap="flat" cmpd="sng" algn="ctr">
      <a:noFill/>
      <a:round/>
    </a:ln>
    <a:effectLst/>
  </c:spPr>
  <c:txPr>
    <a:bodyPr/>
    <a:lstStyle/>
    <a:p>
      <a:pPr>
        <a:defRPr/>
      </a:pPr>
      <a:endParaRPr lang="en-NL"/>
    </a:p>
  </c:txPr>
  <c:printSettings>
    <c:headerFooter/>
    <c:pageMargins b="0.75" l="0.7" r="0.7" t="0.75" header="0.3" footer="0.3"/>
    <c:pageSetup/>
  </c:printSettings>
  <c:userShapes r:id="rId3"/>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Test_B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tx>
            <c:strRef>
              <c:f>test_Yb!$I$4</c:f>
              <c:strCache>
                <c:ptCount val="1"/>
                <c:pt idx="0">
                  <c:v>Hoi</c:v>
                </c:pt>
              </c:strCache>
            </c:strRef>
          </c:tx>
          <c:spPr>
            <a:solidFill>
              <a:schemeClr val="accent1"/>
            </a:solidFill>
            <a:ln>
              <a:noFill/>
            </a:ln>
            <a:effectLst/>
          </c:spPr>
          <c:invertIfNegative val="0"/>
          <c:cat>
            <c:strRef>
              <c:f>test_Yb!$H$5:$H$8</c:f>
              <c:strCache>
                <c:ptCount val="4"/>
                <c:pt idx="0">
                  <c:v>A</c:v>
                </c:pt>
                <c:pt idx="1">
                  <c:v>b</c:v>
                </c:pt>
                <c:pt idx="2">
                  <c:v>c</c:v>
                </c:pt>
                <c:pt idx="3">
                  <c:v>d</c:v>
                </c:pt>
              </c:strCache>
            </c:strRef>
          </c:cat>
          <c:val>
            <c:numRef>
              <c:f>test_Yb!$I$5:$I$8</c:f>
              <c:numCache>
                <c:formatCode>General</c:formatCode>
                <c:ptCount val="4"/>
                <c:pt idx="0">
                  <c:v>1</c:v>
                </c:pt>
                <c:pt idx="1">
                  <c:v>5</c:v>
                </c:pt>
                <c:pt idx="2">
                  <c:v>21</c:v>
                </c:pt>
                <c:pt idx="3">
                  <c:v>6</c:v>
                </c:pt>
              </c:numCache>
            </c:numRef>
          </c:val>
          <c:extLst>
            <c:ext xmlns:c16="http://schemas.microsoft.com/office/drawing/2014/chart" uri="{C3380CC4-5D6E-409C-BE32-E72D297353CC}">
              <c16:uniqueId val="{00000000-6702-441F-B2A5-08D7FF8E9A9E}"/>
            </c:ext>
          </c:extLst>
        </c:ser>
        <c:ser>
          <c:idx val="1"/>
          <c:order val="1"/>
          <c:tx>
            <c:strRef>
              <c:f>test_Yb!$J$4</c:f>
              <c:strCache>
                <c:ptCount val="1"/>
                <c:pt idx="0">
                  <c:v>bla</c:v>
                </c:pt>
              </c:strCache>
            </c:strRef>
          </c:tx>
          <c:spPr>
            <a:solidFill>
              <a:schemeClr val="accent2"/>
            </a:solidFill>
            <a:ln>
              <a:noFill/>
            </a:ln>
            <a:effectLst/>
          </c:spPr>
          <c:invertIfNegative val="0"/>
          <c:cat>
            <c:strRef>
              <c:f>test_Yb!$H$5:$H$8</c:f>
              <c:strCache>
                <c:ptCount val="4"/>
                <c:pt idx="0">
                  <c:v>A</c:v>
                </c:pt>
                <c:pt idx="1">
                  <c:v>b</c:v>
                </c:pt>
                <c:pt idx="2">
                  <c:v>c</c:v>
                </c:pt>
                <c:pt idx="3">
                  <c:v>d</c:v>
                </c:pt>
              </c:strCache>
            </c:strRef>
          </c:cat>
          <c:val>
            <c:numRef>
              <c:f>test_Yb!$J$5:$J$8</c:f>
              <c:numCache>
                <c:formatCode>General</c:formatCode>
                <c:ptCount val="4"/>
                <c:pt idx="0">
                  <c:v>7</c:v>
                </c:pt>
                <c:pt idx="1">
                  <c:v>9</c:v>
                </c:pt>
                <c:pt idx="2">
                  <c:v>5</c:v>
                </c:pt>
                <c:pt idx="3">
                  <c:v>2</c:v>
                </c:pt>
              </c:numCache>
            </c:numRef>
          </c:val>
          <c:extLst>
            <c:ext xmlns:c16="http://schemas.microsoft.com/office/drawing/2014/chart" uri="{C3380CC4-5D6E-409C-BE32-E72D297353CC}">
              <c16:uniqueId val="{00000001-6702-441F-B2A5-08D7FF8E9A9E}"/>
            </c:ext>
          </c:extLst>
        </c:ser>
        <c:dLbls>
          <c:showLegendKey val="0"/>
          <c:showVal val="0"/>
          <c:showCatName val="0"/>
          <c:showSerName val="0"/>
          <c:showPercent val="0"/>
          <c:showBubbleSize val="0"/>
        </c:dLbls>
        <c:gapWidth val="219"/>
        <c:overlap val="-27"/>
        <c:axId val="1194801520"/>
        <c:axId val="1134145072"/>
      </c:barChart>
      <c:catAx>
        <c:axId val="1194801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134145072"/>
        <c:crosses val="autoZero"/>
        <c:auto val="1"/>
        <c:lblAlgn val="ctr"/>
        <c:lblOffset val="100"/>
        <c:noMultiLvlLbl val="0"/>
      </c:catAx>
      <c:valAx>
        <c:axId val="11341450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194801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Test_A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lineChart>
        <c:grouping val="standard"/>
        <c:varyColors val="0"/>
        <c:ser>
          <c:idx val="0"/>
          <c:order val="0"/>
          <c:tx>
            <c:strRef>
              <c:f>test_Yb!$I$4</c:f>
              <c:strCache>
                <c:ptCount val="1"/>
                <c:pt idx="0">
                  <c:v>Hoi</c:v>
                </c:pt>
              </c:strCache>
            </c:strRef>
          </c:tx>
          <c:spPr>
            <a:ln w="28575" cap="rnd">
              <a:solidFill>
                <a:schemeClr val="accent1"/>
              </a:solidFill>
              <a:round/>
            </a:ln>
            <a:effectLst/>
          </c:spPr>
          <c:marker>
            <c:symbol val="none"/>
          </c:marker>
          <c:cat>
            <c:strRef>
              <c:f>test_Yb!$H$5:$H$8</c:f>
              <c:strCache>
                <c:ptCount val="4"/>
                <c:pt idx="0">
                  <c:v>A</c:v>
                </c:pt>
                <c:pt idx="1">
                  <c:v>b</c:v>
                </c:pt>
                <c:pt idx="2">
                  <c:v>c</c:v>
                </c:pt>
                <c:pt idx="3">
                  <c:v>d</c:v>
                </c:pt>
              </c:strCache>
            </c:strRef>
          </c:cat>
          <c:val>
            <c:numRef>
              <c:f>test_Yb!$I$5:$I$8</c:f>
              <c:numCache>
                <c:formatCode>General</c:formatCode>
                <c:ptCount val="4"/>
                <c:pt idx="0">
                  <c:v>1</c:v>
                </c:pt>
                <c:pt idx="1">
                  <c:v>5</c:v>
                </c:pt>
                <c:pt idx="2">
                  <c:v>21</c:v>
                </c:pt>
                <c:pt idx="3">
                  <c:v>6</c:v>
                </c:pt>
              </c:numCache>
            </c:numRef>
          </c:val>
          <c:smooth val="0"/>
          <c:extLst>
            <c:ext xmlns:c16="http://schemas.microsoft.com/office/drawing/2014/chart" uri="{C3380CC4-5D6E-409C-BE32-E72D297353CC}">
              <c16:uniqueId val="{00000000-0831-4C7C-92F4-CD5FBF21E414}"/>
            </c:ext>
          </c:extLst>
        </c:ser>
        <c:ser>
          <c:idx val="1"/>
          <c:order val="1"/>
          <c:tx>
            <c:strRef>
              <c:f>test_Yb!$J$4</c:f>
              <c:strCache>
                <c:ptCount val="1"/>
                <c:pt idx="0">
                  <c:v>bla</c:v>
                </c:pt>
              </c:strCache>
            </c:strRef>
          </c:tx>
          <c:spPr>
            <a:ln w="28575" cap="rnd">
              <a:solidFill>
                <a:schemeClr val="accent2"/>
              </a:solidFill>
              <a:round/>
            </a:ln>
            <a:effectLst/>
          </c:spPr>
          <c:marker>
            <c:symbol val="none"/>
          </c:marker>
          <c:cat>
            <c:strRef>
              <c:f>test_Yb!$H$5:$H$8</c:f>
              <c:strCache>
                <c:ptCount val="4"/>
                <c:pt idx="0">
                  <c:v>A</c:v>
                </c:pt>
                <c:pt idx="1">
                  <c:v>b</c:v>
                </c:pt>
                <c:pt idx="2">
                  <c:v>c</c:v>
                </c:pt>
                <c:pt idx="3">
                  <c:v>d</c:v>
                </c:pt>
              </c:strCache>
            </c:strRef>
          </c:cat>
          <c:val>
            <c:numRef>
              <c:f>test_Yb!$J$5:$J$8</c:f>
              <c:numCache>
                <c:formatCode>General</c:formatCode>
                <c:ptCount val="4"/>
                <c:pt idx="0">
                  <c:v>7</c:v>
                </c:pt>
                <c:pt idx="1">
                  <c:v>9</c:v>
                </c:pt>
                <c:pt idx="2">
                  <c:v>5</c:v>
                </c:pt>
                <c:pt idx="3">
                  <c:v>2</c:v>
                </c:pt>
              </c:numCache>
            </c:numRef>
          </c:val>
          <c:smooth val="0"/>
          <c:extLst>
            <c:ext xmlns:c16="http://schemas.microsoft.com/office/drawing/2014/chart" uri="{C3380CC4-5D6E-409C-BE32-E72D297353CC}">
              <c16:uniqueId val="{00000001-0831-4C7C-92F4-CD5FBF21E414}"/>
            </c:ext>
          </c:extLst>
        </c:ser>
        <c:dLbls>
          <c:showLegendKey val="0"/>
          <c:showVal val="0"/>
          <c:showCatName val="0"/>
          <c:showSerName val="0"/>
          <c:showPercent val="0"/>
          <c:showBubbleSize val="0"/>
        </c:dLbls>
        <c:smooth val="0"/>
        <c:axId val="1328218096"/>
        <c:axId val="1010940528"/>
      </c:lineChart>
      <c:catAx>
        <c:axId val="132821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010940528"/>
        <c:crosses val="autoZero"/>
        <c:auto val="1"/>
        <c:lblAlgn val="ctr"/>
        <c:lblOffset val="100"/>
        <c:noMultiLvlLbl val="0"/>
      </c:catAx>
      <c:valAx>
        <c:axId val="1010940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328218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sz="1800"/>
              <a:t>Setting van mogelijk besmetting</a:t>
            </a:r>
            <a:br>
              <a:rPr lang="en-US"/>
            </a:br>
            <a:r>
              <a:rPr lang="en-US" sz="1400"/>
              <a:t>BCO, gevallen afgelopen week</a:t>
            </a:r>
            <a:endParaRPr lang="en-US"/>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0"/>
          <c:y val="0.12143962962962963"/>
          <c:w val="1"/>
          <c:h val="0.855041851851852"/>
        </c:manualLayout>
      </c:layout>
      <c:ofPieChart>
        <c:ofPieType val="bar"/>
        <c:varyColors val="1"/>
        <c:ser>
          <c:idx val="0"/>
          <c:order val="0"/>
          <c:dPt>
            <c:idx val="0"/>
            <c:bubble3D val="0"/>
            <c:explosion val="10"/>
            <c:spPr>
              <a:solidFill>
                <a:srgbClr val="C00000"/>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9FFA-4728-B325-C9FD3D473EFA}"/>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9FFA-4728-B325-C9FD3D473EFA}"/>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9FFA-4728-B325-C9FD3D473EFA}"/>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9FFA-4728-B325-C9FD3D473EFA}"/>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9FFA-4728-B325-C9FD3D473EFA}"/>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9FFA-4728-B325-C9FD3D473EFA}"/>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9FFA-4728-B325-C9FD3D473EFA}"/>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F-9FFA-4728-B325-C9FD3D473EFA}"/>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1-9FFA-4728-B325-C9FD3D473EFA}"/>
              </c:ext>
            </c:extLst>
          </c:dPt>
          <c:dPt>
            <c:idx val="9"/>
            <c:bubble3D val="0"/>
            <c:spPr>
              <a:solidFill>
                <a:schemeClr val="accent4">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3-9FFA-4728-B325-C9FD3D473EFA}"/>
              </c:ext>
            </c:extLst>
          </c:dPt>
          <c:dPt>
            <c:idx val="10"/>
            <c:bubble3D val="0"/>
            <c:spPr>
              <a:solidFill>
                <a:schemeClr val="accent5">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5-9FFA-4728-B325-C9FD3D473EFA}"/>
              </c:ext>
            </c:extLst>
          </c:dPt>
          <c:dPt>
            <c:idx val="11"/>
            <c:bubble3D val="0"/>
            <c:spPr>
              <a:solidFill>
                <a:schemeClr val="accent1">
                  <a:lumMod val="75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8-9FFA-4728-B325-C9FD3D473EFA}"/>
              </c:ext>
            </c:extLst>
          </c:dPt>
          <c:dLbls>
            <c:dLbl>
              <c:idx val="0"/>
              <c:layout>
                <c:manualLayout>
                  <c:x val="2.9633333333333328E-2"/>
                  <c:y val="-0.36218518518518517"/>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C00000"/>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FFA-4728-B325-C9FD3D473EFA}"/>
                </c:ext>
              </c:extLst>
            </c:dLbl>
            <c:dLbl>
              <c:idx val="1"/>
              <c:layout>
                <c:manualLayout>
                  <c:x val="3.7394444444444272E-2"/>
                  <c:y val="-4.7037037037037472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FFA-4728-B325-C9FD3D473EFA}"/>
                </c:ext>
              </c:extLst>
            </c:dLbl>
            <c:dLbl>
              <c:idx val="2"/>
              <c:layout>
                <c:manualLayout>
                  <c:x val="2.6575925925925926E-2"/>
                  <c:y val="0"/>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9FFA-4728-B325-C9FD3D473EFA}"/>
                </c:ext>
              </c:extLst>
            </c:dLbl>
            <c:dLbl>
              <c:idx val="3"/>
              <c:layout>
                <c:manualLayout>
                  <c:x val="1.9990740740740739E-2"/>
                  <c:y val="-2.3518518518518519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9FFA-4728-B325-C9FD3D473EFA}"/>
                </c:ext>
              </c:extLst>
            </c:dLbl>
            <c:dLbl>
              <c:idx val="4"/>
              <c:layout>
                <c:manualLayout>
                  <c:x val="2.3518518518518518E-2"/>
                  <c:y val="-4.7037037037036171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9FFA-4728-B325-C9FD3D473EFA}"/>
                </c:ext>
              </c:extLst>
            </c:dLbl>
            <c:dLbl>
              <c:idx val="5"/>
              <c:layout>
                <c:manualLayout>
                  <c:x val="2.3518518518518519E-3"/>
                  <c:y val="-2.3518518518517656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6"/>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9FFA-4728-B325-C9FD3D473EFA}"/>
                </c:ext>
              </c:extLst>
            </c:dLbl>
            <c:dLbl>
              <c:idx val="6"/>
              <c:layout>
                <c:manualLayout>
                  <c:x val="4.1157453703703703E-2"/>
                  <c:y val="4.7037037037037039E-3"/>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spc="0" baseline="0">
                      <a:solidFill>
                        <a:schemeClr val="accent1">
                          <a:lumMod val="60000"/>
                        </a:schemeClr>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15:layout>
                    <c:manualLayout>
                      <c:w val="0.10538648148148146"/>
                      <c:h val="7.3871666666666669E-2"/>
                    </c:manualLayout>
                  </c15:layout>
                </c:ext>
                <c:ext xmlns:c16="http://schemas.microsoft.com/office/drawing/2014/chart" uri="{C3380CC4-5D6E-409C-BE32-E72D297353CC}">
                  <c16:uniqueId val="{0000000D-9FFA-4728-B325-C9FD3D473EFA}"/>
                </c:ext>
              </c:extLst>
            </c:dLbl>
            <c:dLbl>
              <c:idx val="7"/>
              <c:layout>
                <c:manualLayout>
                  <c:x val="-1.7246714344731083E-16"/>
                  <c:y val="1.1759259259259259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lumMod val="60000"/>
                        </a:schemeClr>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F-9FFA-4728-B325-C9FD3D473EFA}"/>
                </c:ext>
              </c:extLst>
            </c:dLbl>
            <c:dLbl>
              <c:idx val="8"/>
              <c:layout>
                <c:manualLayout>
                  <c:x val="-4.4685185185185182E-2"/>
                  <c:y val="5.174074074074074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lumMod val="60000"/>
                        </a:schemeClr>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1-9FFA-4728-B325-C9FD3D473EFA}"/>
                </c:ext>
              </c:extLst>
            </c:dLbl>
            <c:dLbl>
              <c:idx val="9"/>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lumMod val="60000"/>
                        </a:schemeClr>
                      </a:solidFill>
                      <a:latin typeface="+mn-lt"/>
                      <a:ea typeface="+mn-ea"/>
                      <a:cs typeface="+mn-cs"/>
                    </a:defRPr>
                  </a:pPr>
                  <a:endParaRPr lang="en-NL"/>
                </a:p>
              </c:txPr>
              <c:dLblPos val="outEnd"/>
              <c:showLegendKey val="0"/>
              <c:showVal val="0"/>
              <c:showCatName val="1"/>
              <c:showSerName val="0"/>
              <c:showPercent val="1"/>
              <c:showBubbleSize val="0"/>
              <c:extLst>
                <c:ext xmlns:c16="http://schemas.microsoft.com/office/drawing/2014/chart" uri="{C3380CC4-5D6E-409C-BE32-E72D297353CC}">
                  <c16:uniqueId val="{00000013-9FFA-4728-B325-C9FD3D473EFA}"/>
                </c:ext>
              </c:extLst>
            </c:dLbl>
            <c:dLbl>
              <c:idx val="10"/>
              <c:layout>
                <c:manualLayout>
                  <c:x val="-3.175E-2"/>
                  <c:y val="-0.23518518518518522"/>
                </c:manualLayout>
              </c:layout>
              <c:tx>
                <c:rich>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fld id="{EF2C85B0-1CF8-4151-B5A1-2CF9A0FA7E70}" type="CELLREF">
                      <a:rPr lang="en-US"/>
                      <a:pPr>
                        <a:defRPr>
                          <a:solidFill>
                            <a:schemeClr val="accent1"/>
                          </a:solidFill>
                        </a:defRPr>
                      </a:pPr>
                      <a:t>[CELLREF]</a:t>
                    </a:fld>
                    <a:r>
                      <a:rPr lang="en-US" baseline="0"/>
                      <a:t>
</a:t>
                    </a:r>
                    <a:fld id="{42CE8943-CE44-4D74-B0EB-4485B82BD447}" type="PERCENTAGE">
                      <a:rPr lang="en-US" baseline="0"/>
                      <a:pPr>
                        <a:defRPr>
                          <a:solidFill>
                            <a:schemeClr val="accent1"/>
                          </a:solidFill>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15:dlblFieldTable>
                    <c15:dlblFTEntry>
                      <c15:txfldGUID>{EF2C85B0-1CF8-4151-B5A1-2CF9A0FA7E70}</c15:txfldGUID>
                      <c15:f>setting!$P$28</c15:f>
                      <c15:dlblFieldTableCache>
                        <c:ptCount val="1"/>
                        <c:pt idx="0">
                          <c:v>vermoedelijke setting</c:v>
                        </c:pt>
                      </c15:dlblFieldTableCache>
                    </c15:dlblFTEntry>
                  </c15:dlblFieldTable>
                  <c15:showDataLabelsRange val="0"/>
                </c:ext>
                <c:ext xmlns:c16="http://schemas.microsoft.com/office/drawing/2014/chart" uri="{C3380CC4-5D6E-409C-BE32-E72D297353CC}">
                  <c16:uniqueId val="{00000015-9FFA-4728-B325-C9FD3D473EFA}"/>
                </c:ext>
              </c:extLst>
            </c:dLbl>
            <c:dLbl>
              <c:idx val="1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lumMod val="50000"/>
                        </a:schemeClr>
                      </a:solidFill>
                      <a:latin typeface="+mn-lt"/>
                      <a:ea typeface="+mn-ea"/>
                      <a:cs typeface="+mn-cs"/>
                    </a:defRPr>
                  </a:pPr>
                  <a:endParaRPr lang="en-NL"/>
                </a:p>
              </c:txPr>
              <c:dLblPos val="outEnd"/>
              <c:showLegendKey val="0"/>
              <c:showVal val="0"/>
              <c:showCatName val="1"/>
              <c:showSerName val="0"/>
              <c:showPercent val="1"/>
              <c:showBubbleSize val="0"/>
              <c:extLst>
                <c:ext xmlns:c16="http://schemas.microsoft.com/office/drawing/2014/chart" uri="{C3380CC4-5D6E-409C-BE32-E72D297353CC}">
                  <c16:uniqueId val="{00000018-9FFA-4728-B325-C9FD3D473EFA}"/>
                </c:ext>
              </c:extLst>
            </c:dLbl>
            <c:spPr>
              <a:noFill/>
              <a:ln>
                <a:noFill/>
              </a:ln>
              <a:effectLst/>
            </c:spPr>
            <c:dLblPos val="outEnd"/>
            <c:showLegendKey val="0"/>
            <c:showVal val="0"/>
            <c:showCatName val="1"/>
            <c:showSerName val="0"/>
            <c:showPercent val="1"/>
            <c:showBubbleSize val="0"/>
            <c:showLeaderLines val="0"/>
            <c:extLst>
              <c:ext xmlns:c15="http://schemas.microsoft.com/office/drawing/2012/chart" uri="{CE6537A1-D6FC-4f65-9D91-7224C49458BB}"/>
            </c:extLst>
          </c:dLbls>
          <c:cat>
            <c:strRef>
              <c:f>setting!$I$39:$I$49</c:f>
              <c:strCache>
                <c:ptCount val="8"/>
                <c:pt idx="0">
                  <c:v>Setting onbekend</c:v>
                </c:pt>
                <c:pt idx="1">
                  <c:v>Thuissituatie</c:v>
                </c:pt>
                <c:pt idx="2">
                  <c:v>Overige familie</c:v>
                </c:pt>
                <c:pt idx="3">
                  <c:v>Werksituatie</c:v>
                </c:pt>
                <c:pt idx="4">
                  <c:v>Verpleeghuis</c:v>
                </c:pt>
                <c:pt idx="5">
                  <c:v>Kennissen en vrienden</c:v>
                </c:pt>
                <c:pt idx="6">
                  <c:v>Reis / vakantie</c:v>
                </c:pt>
                <c:pt idx="7">
                  <c:v>Horeca</c:v>
                </c:pt>
              </c:strCache>
            </c:strRef>
          </c:cat>
          <c:val>
            <c:numRef>
              <c:f>setting!$J$39:$J$49</c:f>
              <c:numCache>
                <c:formatCode>0%</c:formatCode>
                <c:ptCount val="11"/>
                <c:pt idx="0" formatCode="0.0%">
                  <c:v>0.72526257600884469</c:v>
                </c:pt>
                <c:pt idx="1">
                  <c:v>0.14870093974571588</c:v>
                </c:pt>
                <c:pt idx="2">
                  <c:v>2.5612677353970888E-2</c:v>
                </c:pt>
                <c:pt idx="3">
                  <c:v>2.5244149622259078E-2</c:v>
                </c:pt>
                <c:pt idx="4">
                  <c:v>2.0637552975861437E-2</c:v>
                </c:pt>
                <c:pt idx="5">
                  <c:v>1.9347705914870096E-2</c:v>
                </c:pt>
                <c:pt idx="6">
                  <c:v>1.6952275658743323E-2</c:v>
                </c:pt>
                <c:pt idx="7">
                  <c:v>1.6768011792887418E-2</c:v>
                </c:pt>
              </c:numCache>
            </c:numRef>
          </c:val>
          <c:extLst>
            <c:ext xmlns:c16="http://schemas.microsoft.com/office/drawing/2014/chart" uri="{C3380CC4-5D6E-409C-BE32-E72D297353CC}">
              <c16:uniqueId val="{00000016-9FFA-4728-B325-C9FD3D473EFA}"/>
            </c:ext>
          </c:extLst>
        </c:ser>
        <c:dLbls>
          <c:dLblPos val="outEnd"/>
          <c:showLegendKey val="0"/>
          <c:showVal val="0"/>
          <c:showCatName val="1"/>
          <c:showSerName val="0"/>
          <c:showPercent val="0"/>
          <c:showBubbleSize val="0"/>
          <c:showLeaderLines val="0"/>
        </c:dLbls>
        <c:gapWidth val="100"/>
        <c:splitType val="pos"/>
        <c:splitPos val="10"/>
        <c:secondPieSize val="75"/>
        <c:serLines>
          <c:spPr>
            <a:ln w="9525" cap="flat" cmpd="sng" algn="ctr">
              <a:solidFill>
                <a:schemeClr val="tx1">
                  <a:lumMod val="35000"/>
                  <a:lumOff val="65000"/>
                </a:schemeClr>
              </a:solidFill>
              <a:round/>
            </a:ln>
            <a:effectLst/>
          </c:spPr>
        </c:serLines>
      </c:of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percentStacked"/>
        <c:varyColors val="0"/>
        <c:ser>
          <c:idx val="0"/>
          <c:order val="0"/>
          <c:tx>
            <c:strRef>
              <c:f>'Age-1'!$B$16:$C$16</c:f>
              <c:strCache>
                <c:ptCount val="2"/>
                <c:pt idx="0">
                  <c:v>0-9</c:v>
                </c:pt>
              </c:strCache>
            </c:strRef>
          </c:tx>
          <c:spPr>
            <a:solidFill>
              <a:schemeClr val="accent1"/>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'Age-1'!$E$16:$HQ$16</c:f>
              <c:numCache>
                <c:formatCode>0%</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1.6393442622950821E-2</c:v>
                </c:pt>
                <c:pt idx="25">
                  <c:v>0</c:v>
                </c:pt>
                <c:pt idx="26">
                  <c:v>0</c:v>
                </c:pt>
                <c:pt idx="27">
                  <c:v>7.462686567164179E-3</c:v>
                </c:pt>
                <c:pt idx="28">
                  <c:v>7.0921985815602835E-3</c:v>
                </c:pt>
                <c:pt idx="29">
                  <c:v>0</c:v>
                </c:pt>
                <c:pt idx="30">
                  <c:v>7.1942446043165471E-3</c:v>
                </c:pt>
                <c:pt idx="31">
                  <c:v>0</c:v>
                </c:pt>
                <c:pt idx="32">
                  <c:v>4.9504950495049506E-3</c:v>
                </c:pt>
                <c:pt idx="33">
                  <c:v>0</c:v>
                </c:pt>
                <c:pt idx="34">
                  <c:v>4.1322314049586778E-3</c:v>
                </c:pt>
                <c:pt idx="35">
                  <c:v>4.4943820224719105E-3</c:v>
                </c:pt>
                <c:pt idx="36">
                  <c:v>2.3809523809523812E-3</c:v>
                </c:pt>
                <c:pt idx="37">
                  <c:v>3.7950664136622392E-3</c:v>
                </c:pt>
                <c:pt idx="38">
                  <c:v>1.736111111111111E-3</c:v>
                </c:pt>
                <c:pt idx="39">
                  <c:v>1.4814814814814814E-3</c:v>
                </c:pt>
                <c:pt idx="40">
                  <c:v>7.2046109510086453E-3</c:v>
                </c:pt>
                <c:pt idx="41">
                  <c:v>1.321003963011889E-3</c:v>
                </c:pt>
                <c:pt idx="42">
                  <c:v>1.8975332068311196E-3</c:v>
                </c:pt>
                <c:pt idx="43">
                  <c:v>1.2135922330097086E-3</c:v>
                </c:pt>
                <c:pt idx="44">
                  <c:v>0</c:v>
                </c:pt>
                <c:pt idx="45">
                  <c:v>2.4271844660194173E-3</c:v>
                </c:pt>
                <c:pt idx="46">
                  <c:v>1.0030090270812437E-3</c:v>
                </c:pt>
                <c:pt idx="47">
                  <c:v>2.2909507445589921E-3</c:v>
                </c:pt>
                <c:pt idx="48">
                  <c:v>0</c:v>
                </c:pt>
                <c:pt idx="49">
                  <c:v>3.3444816053511705E-3</c:v>
                </c:pt>
                <c:pt idx="50">
                  <c:v>5.1921079958463139E-3</c:v>
                </c:pt>
                <c:pt idx="51">
                  <c:v>4.859086491739553E-3</c:v>
                </c:pt>
                <c:pt idx="52">
                  <c:v>2.1186440677966102E-3</c:v>
                </c:pt>
                <c:pt idx="53">
                  <c:v>1.8832391713747645E-3</c:v>
                </c:pt>
                <c:pt idx="54">
                  <c:v>3.4965034965034965E-3</c:v>
                </c:pt>
                <c:pt idx="55">
                  <c:v>2.5000000000000001E-3</c:v>
                </c:pt>
                <c:pt idx="56">
                  <c:v>8.9126559714795004E-4</c:v>
                </c:pt>
                <c:pt idx="57">
                  <c:v>4.6948356807511738E-3</c:v>
                </c:pt>
                <c:pt idx="58">
                  <c:v>0</c:v>
                </c:pt>
                <c:pt idx="59">
                  <c:v>0</c:v>
                </c:pt>
                <c:pt idx="60">
                  <c:v>1.9047619047619048E-3</c:v>
                </c:pt>
                <c:pt idx="61">
                  <c:v>4.0160642570281121E-3</c:v>
                </c:pt>
                <c:pt idx="62">
                  <c:v>2.5445292620865142E-3</c:v>
                </c:pt>
                <c:pt idx="63">
                  <c:v>8.703220191470844E-4</c:v>
                </c:pt>
                <c:pt idx="64">
                  <c:v>1.002004008016032E-3</c:v>
                </c:pt>
                <c:pt idx="65">
                  <c:v>3.8647342995169081E-3</c:v>
                </c:pt>
                <c:pt idx="66">
                  <c:v>1.1123470522803114E-3</c:v>
                </c:pt>
                <c:pt idx="67">
                  <c:v>1.006036217303823E-3</c:v>
                </c:pt>
                <c:pt idx="68">
                  <c:v>1.201923076923077E-3</c:v>
                </c:pt>
                <c:pt idx="69">
                  <c:v>2.717391304347826E-3</c:v>
                </c:pt>
                <c:pt idx="70">
                  <c:v>1.2919896640826874E-3</c:v>
                </c:pt>
                <c:pt idx="71">
                  <c:v>1.3280212483399733E-3</c:v>
                </c:pt>
                <c:pt idx="72">
                  <c:v>2.6809651474530832E-3</c:v>
                </c:pt>
                <c:pt idx="73">
                  <c:v>1.4224751066856331E-3</c:v>
                </c:pt>
                <c:pt idx="74">
                  <c:v>2.8653295128939827E-3</c:v>
                </c:pt>
                <c:pt idx="75">
                  <c:v>0</c:v>
                </c:pt>
                <c:pt idx="76">
                  <c:v>2.1929824561403508E-3</c:v>
                </c:pt>
                <c:pt idx="77">
                  <c:v>0</c:v>
                </c:pt>
                <c:pt idx="78">
                  <c:v>0</c:v>
                </c:pt>
                <c:pt idx="79">
                  <c:v>4.3103448275862068E-3</c:v>
                </c:pt>
                <c:pt idx="80">
                  <c:v>0</c:v>
                </c:pt>
                <c:pt idx="81">
                  <c:v>2.4937655860349127E-3</c:v>
                </c:pt>
                <c:pt idx="82">
                  <c:v>2.7855153203342618E-3</c:v>
                </c:pt>
                <c:pt idx="83">
                  <c:v>0</c:v>
                </c:pt>
                <c:pt idx="84">
                  <c:v>0</c:v>
                </c:pt>
                <c:pt idx="85">
                  <c:v>3.0120481927710845E-3</c:v>
                </c:pt>
                <c:pt idx="86">
                  <c:v>3.1948881789137379E-3</c:v>
                </c:pt>
                <c:pt idx="87">
                  <c:v>3.6496350364963502E-3</c:v>
                </c:pt>
                <c:pt idx="88">
                  <c:v>0</c:v>
                </c:pt>
                <c:pt idx="89">
                  <c:v>0</c:v>
                </c:pt>
                <c:pt idx="90">
                  <c:v>0</c:v>
                </c:pt>
                <c:pt idx="91">
                  <c:v>1.1278195488721804E-2</c:v>
                </c:pt>
                <c:pt idx="92">
                  <c:v>1.4778325123152709E-2</c:v>
                </c:pt>
                <c:pt idx="93">
                  <c:v>0</c:v>
                </c:pt>
                <c:pt idx="94">
                  <c:v>9.5238095238095247E-3</c:v>
                </c:pt>
                <c:pt idx="95">
                  <c:v>1.4999999999999999E-2</c:v>
                </c:pt>
                <c:pt idx="96">
                  <c:v>0</c:v>
                </c:pt>
                <c:pt idx="97">
                  <c:v>1.9736842105263157E-2</c:v>
                </c:pt>
                <c:pt idx="98">
                  <c:v>4.3478260869565218E-3</c:v>
                </c:pt>
                <c:pt idx="99">
                  <c:v>0</c:v>
                </c:pt>
                <c:pt idx="100">
                  <c:v>1.7045454545454544E-2</c:v>
                </c:pt>
                <c:pt idx="101">
                  <c:v>2.0689655172413793E-2</c:v>
                </c:pt>
                <c:pt idx="102">
                  <c:v>1.1834319526627219E-2</c:v>
                </c:pt>
                <c:pt idx="103">
                  <c:v>2.1897810218978103E-2</c:v>
                </c:pt>
                <c:pt idx="104">
                  <c:v>6.2111801242236021E-3</c:v>
                </c:pt>
                <c:pt idx="105">
                  <c:v>1.0638297872340425E-2</c:v>
                </c:pt>
                <c:pt idx="106">
                  <c:v>2.0408163265306121E-2</c:v>
                </c:pt>
                <c:pt idx="107">
                  <c:v>1.1111111111111112E-2</c:v>
                </c:pt>
                <c:pt idx="108">
                  <c:v>1.0050251256281407E-2</c:v>
                </c:pt>
                <c:pt idx="109">
                  <c:v>1.9801980198019802E-2</c:v>
                </c:pt>
                <c:pt idx="110">
                  <c:v>3.2786885245901641E-2</c:v>
                </c:pt>
                <c:pt idx="111">
                  <c:v>0</c:v>
                </c:pt>
                <c:pt idx="112">
                  <c:v>1.5384615384615385E-2</c:v>
                </c:pt>
                <c:pt idx="113">
                  <c:v>1.3986013986013986E-2</c:v>
                </c:pt>
                <c:pt idx="114">
                  <c:v>1.8404907975460124E-2</c:v>
                </c:pt>
                <c:pt idx="115">
                  <c:v>3.4965034965034968E-2</c:v>
                </c:pt>
                <c:pt idx="116">
                  <c:v>2.8368794326241134E-2</c:v>
                </c:pt>
                <c:pt idx="117">
                  <c:v>2.3952095808383235E-2</c:v>
                </c:pt>
                <c:pt idx="118">
                  <c:v>1.6129032258064516E-2</c:v>
                </c:pt>
                <c:pt idx="119">
                  <c:v>6.0975609756097563E-3</c:v>
                </c:pt>
                <c:pt idx="120">
                  <c:v>2.1582733812949641E-2</c:v>
                </c:pt>
                <c:pt idx="121">
                  <c:v>6.7114093959731542E-3</c:v>
                </c:pt>
                <c:pt idx="122">
                  <c:v>3.9473684210526314E-2</c:v>
                </c:pt>
                <c:pt idx="123">
                  <c:v>2.3529411764705882E-2</c:v>
                </c:pt>
                <c:pt idx="124">
                  <c:v>5.0314465408805034E-2</c:v>
                </c:pt>
                <c:pt idx="125">
                  <c:v>1.9607843137254902E-2</c:v>
                </c:pt>
                <c:pt idx="126">
                  <c:v>3.4482758620689655E-2</c:v>
                </c:pt>
                <c:pt idx="127">
                  <c:v>3.7037037037037035E-2</c:v>
                </c:pt>
                <c:pt idx="128">
                  <c:v>6.2893081761006289E-2</c:v>
                </c:pt>
                <c:pt idx="129">
                  <c:v>2.9629629629629631E-2</c:v>
                </c:pt>
                <c:pt idx="130">
                  <c:v>2.8985507246376812E-2</c:v>
                </c:pt>
                <c:pt idx="131">
                  <c:v>3.6036036036036036E-2</c:v>
                </c:pt>
                <c:pt idx="132">
                  <c:v>1.9417475728155338E-2</c:v>
                </c:pt>
                <c:pt idx="133">
                  <c:v>3.4482758620689655E-2</c:v>
                </c:pt>
                <c:pt idx="134">
                  <c:v>4.878048780487805E-2</c:v>
                </c:pt>
                <c:pt idx="135">
                  <c:v>4.2553191489361701E-2</c:v>
                </c:pt>
                <c:pt idx="136">
                  <c:v>4.4117647058823532E-2</c:v>
                </c:pt>
                <c:pt idx="137">
                  <c:v>4.1095890410958902E-2</c:v>
                </c:pt>
                <c:pt idx="138">
                  <c:v>3.8461538461538464E-2</c:v>
                </c:pt>
                <c:pt idx="139">
                  <c:v>5.3571428571428568E-2</c:v>
                </c:pt>
                <c:pt idx="140">
                  <c:v>2.4691358024691357E-2</c:v>
                </c:pt>
                <c:pt idx="141">
                  <c:v>4.2857142857142858E-2</c:v>
                </c:pt>
                <c:pt idx="142">
                  <c:v>3.2967032967032968E-2</c:v>
                </c:pt>
                <c:pt idx="143">
                  <c:v>2.6666666666666668E-2</c:v>
                </c:pt>
                <c:pt idx="144">
                  <c:v>3.3333333333333333E-2</c:v>
                </c:pt>
                <c:pt idx="145">
                  <c:v>2.6666666666666668E-2</c:v>
                </c:pt>
                <c:pt idx="146">
                  <c:v>0</c:v>
                </c:pt>
                <c:pt idx="147">
                  <c:v>5.3333333333333337E-2</c:v>
                </c:pt>
                <c:pt idx="148">
                  <c:v>1.6393442622950821E-2</c:v>
                </c:pt>
                <c:pt idx="149">
                  <c:v>1.3698630136986301E-2</c:v>
                </c:pt>
                <c:pt idx="150">
                  <c:v>1.6393442622950821E-2</c:v>
                </c:pt>
                <c:pt idx="151">
                  <c:v>1.9230769230769232E-2</c:v>
                </c:pt>
                <c:pt idx="152">
                  <c:v>3.9215686274509803E-2</c:v>
                </c:pt>
                <c:pt idx="153">
                  <c:v>0</c:v>
                </c:pt>
                <c:pt idx="154">
                  <c:v>3.2258064516129031E-2</c:v>
                </c:pt>
                <c:pt idx="155">
                  <c:v>0</c:v>
                </c:pt>
                <c:pt idx="156">
                  <c:v>0.01</c:v>
                </c:pt>
                <c:pt idx="157">
                  <c:v>4.1237113402061855E-2</c:v>
                </c:pt>
                <c:pt idx="158">
                  <c:v>1.7391304347826087E-2</c:v>
                </c:pt>
                <c:pt idx="159">
                  <c:v>7.6923076923076927E-3</c:v>
                </c:pt>
                <c:pt idx="160">
                  <c:v>1.680672268907563E-2</c:v>
                </c:pt>
                <c:pt idx="161">
                  <c:v>1.7647058823529412E-2</c:v>
                </c:pt>
                <c:pt idx="162">
                  <c:v>1.7857142857142856E-2</c:v>
                </c:pt>
                <c:pt idx="163">
                  <c:v>9.433962264150943E-3</c:v>
                </c:pt>
                <c:pt idx="164">
                  <c:v>1.3986013986013986E-2</c:v>
                </c:pt>
                <c:pt idx="165">
                  <c:v>5.2910052910052907E-3</c:v>
                </c:pt>
                <c:pt idx="166">
                  <c:v>1.1764705882352941E-2</c:v>
                </c:pt>
                <c:pt idx="167">
                  <c:v>1.098901098901099E-2</c:v>
                </c:pt>
                <c:pt idx="168">
                  <c:v>8.2644628099173556E-3</c:v>
                </c:pt>
                <c:pt idx="169">
                  <c:v>4.5248868778280547E-3</c:v>
                </c:pt>
                <c:pt idx="170">
                  <c:v>1.7667844522968199E-2</c:v>
                </c:pt>
                <c:pt idx="171">
                  <c:v>9.2165898617511521E-3</c:v>
                </c:pt>
                <c:pt idx="172">
                  <c:v>4.2016806722689074E-3</c:v>
                </c:pt>
                <c:pt idx="173">
                  <c:v>9.4637223974763408E-3</c:v>
                </c:pt>
                <c:pt idx="174">
                  <c:v>7.0175438596491229E-3</c:v>
                </c:pt>
                <c:pt idx="175">
                  <c:v>1.3483146067415731E-2</c:v>
                </c:pt>
                <c:pt idx="176">
                  <c:v>1.038961038961039E-2</c:v>
                </c:pt>
                <c:pt idx="177">
                  <c:v>9.3023255813953487E-3</c:v>
                </c:pt>
                <c:pt idx="178">
                  <c:v>4.8780487804878049E-3</c:v>
                </c:pt>
                <c:pt idx="179">
                  <c:v>8.4745762711864406E-3</c:v>
                </c:pt>
                <c:pt idx="180">
                  <c:v>2.0283975659229209E-2</c:v>
                </c:pt>
                <c:pt idx="181">
                  <c:v>9.8425196850393699E-3</c:v>
                </c:pt>
                <c:pt idx="182">
                  <c:v>2.1374045801526718E-2</c:v>
                </c:pt>
                <c:pt idx="183">
                  <c:v>1.3769363166953529E-2</c:v>
                </c:pt>
                <c:pt idx="184">
                  <c:v>3.2414910858995136E-3</c:v>
                </c:pt>
                <c:pt idx="185">
                  <c:v>1.2173913043478261E-2</c:v>
                </c:pt>
                <c:pt idx="186">
                  <c:v>1.1494252873563218E-2</c:v>
                </c:pt>
                <c:pt idx="187">
                  <c:v>1.1278195488721804E-2</c:v>
                </c:pt>
                <c:pt idx="188">
                  <c:v>1.160541586073501E-2</c:v>
                </c:pt>
                <c:pt idx="189">
                  <c:v>6.6115702479338841E-3</c:v>
                </c:pt>
                <c:pt idx="190">
                  <c:v>1.5734265734265736E-2</c:v>
                </c:pt>
                <c:pt idx="191">
                  <c:v>1.1804384485666104E-2</c:v>
                </c:pt>
                <c:pt idx="192">
                  <c:v>1.1009174311926606E-2</c:v>
                </c:pt>
                <c:pt idx="193">
                  <c:v>9.7087378640776691E-3</c:v>
                </c:pt>
                <c:pt idx="194">
                  <c:v>7.889546351084813E-3</c:v>
                </c:pt>
                <c:pt idx="195">
                  <c:v>6.8027210884353739E-3</c:v>
                </c:pt>
                <c:pt idx="196">
                  <c:v>6.0606060606060606E-3</c:v>
                </c:pt>
                <c:pt idx="197">
                  <c:v>1.1811023622047244E-2</c:v>
                </c:pt>
                <c:pt idx="198">
                  <c:v>1.002004008016032E-2</c:v>
                </c:pt>
                <c:pt idx="199">
                  <c:v>8.4566596194503175E-3</c:v>
                </c:pt>
                <c:pt idx="200">
                  <c:v>1.0683760683760684E-2</c:v>
                </c:pt>
                <c:pt idx="201">
                  <c:v>5.7915057915057912E-3</c:v>
                </c:pt>
                <c:pt idx="202">
                  <c:v>1.768172888015717E-2</c:v>
                </c:pt>
                <c:pt idx="203">
                  <c:v>5.7142857142857143E-3</c:v>
                </c:pt>
                <c:pt idx="204">
                  <c:v>1.7793594306049824E-2</c:v>
                </c:pt>
                <c:pt idx="205">
                  <c:v>1.7006802721088435E-3</c:v>
                </c:pt>
                <c:pt idx="206">
                  <c:v>9.7847358121330719E-3</c:v>
                </c:pt>
                <c:pt idx="207">
                  <c:v>1.1152416356877323E-2</c:v>
                </c:pt>
                <c:pt idx="208">
                  <c:v>1.5957446808510637E-2</c:v>
                </c:pt>
                <c:pt idx="209">
                  <c:v>1.0714285714285714E-2</c:v>
                </c:pt>
                <c:pt idx="210">
                  <c:v>7.3891625615763543E-3</c:v>
                </c:pt>
                <c:pt idx="211">
                  <c:v>1.0688836104513063E-2</c:v>
                </c:pt>
                <c:pt idx="212">
                  <c:v>8.9285714285714281E-3</c:v>
                </c:pt>
                <c:pt idx="213">
                  <c:v>1.4304291287386216E-2</c:v>
                </c:pt>
                <c:pt idx="214">
                  <c:v>8.5995085995085995E-3</c:v>
                </c:pt>
                <c:pt idx="215">
                  <c:v>2.1447721179624665E-2</c:v>
                </c:pt>
                <c:pt idx="216">
                  <c:v>9.6463022508038593E-3</c:v>
                </c:pt>
                <c:pt idx="217">
                  <c:v>2.3255813953488372E-2</c:v>
                </c:pt>
                <c:pt idx="218">
                  <c:v>1.7341040462427744E-2</c:v>
                </c:pt>
                <c:pt idx="219">
                  <c:v>5.2219321148825066E-3</c:v>
                </c:pt>
                <c:pt idx="220">
                  <c:v>1.9305019305019305E-2</c:v>
                </c:pt>
              </c:numCache>
            </c:numRef>
          </c:val>
          <c:extLst>
            <c:ext xmlns:c16="http://schemas.microsoft.com/office/drawing/2014/chart" uri="{C3380CC4-5D6E-409C-BE32-E72D297353CC}">
              <c16:uniqueId val="{00000000-5ABA-4608-98AA-34CA378F6D0D}"/>
            </c:ext>
          </c:extLst>
        </c:ser>
        <c:ser>
          <c:idx val="1"/>
          <c:order val="1"/>
          <c:tx>
            <c:strRef>
              <c:f>'Age-1'!$B$17:$C$17</c:f>
              <c:strCache>
                <c:ptCount val="2"/>
                <c:pt idx="0">
                  <c:v>10-19</c:v>
                </c:pt>
              </c:strCache>
            </c:strRef>
          </c:tx>
          <c:spPr>
            <a:solidFill>
              <a:schemeClr val="accent2"/>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'Age-1'!$E$17:$HQ$17</c:f>
              <c:numCache>
                <c:formatCode>0%</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0.2</c:v>
                </c:pt>
                <c:pt idx="20">
                  <c:v>0</c:v>
                </c:pt>
                <c:pt idx="21">
                  <c:v>4.5454545454545456E-2</c:v>
                </c:pt>
                <c:pt idx="22">
                  <c:v>8.3333333333333329E-2</c:v>
                </c:pt>
                <c:pt idx="23">
                  <c:v>0</c:v>
                </c:pt>
                <c:pt idx="24">
                  <c:v>3.2786885245901641E-2</c:v>
                </c:pt>
                <c:pt idx="25">
                  <c:v>6.3492063492063489E-2</c:v>
                </c:pt>
                <c:pt idx="26">
                  <c:v>6.1538461538461542E-2</c:v>
                </c:pt>
                <c:pt idx="27">
                  <c:v>5.9701492537313432E-2</c:v>
                </c:pt>
                <c:pt idx="28">
                  <c:v>3.5460992907801421E-2</c:v>
                </c:pt>
                <c:pt idx="29">
                  <c:v>3.1746031746031744E-2</c:v>
                </c:pt>
                <c:pt idx="30">
                  <c:v>5.0359712230215826E-2</c:v>
                </c:pt>
                <c:pt idx="31">
                  <c:v>2.4096385542168676E-2</c:v>
                </c:pt>
                <c:pt idx="32">
                  <c:v>1.4851485148514851E-2</c:v>
                </c:pt>
                <c:pt idx="33">
                  <c:v>1.2605042016806723E-2</c:v>
                </c:pt>
                <c:pt idx="34">
                  <c:v>0</c:v>
                </c:pt>
                <c:pt idx="35">
                  <c:v>1.1235955056179775E-2</c:v>
                </c:pt>
                <c:pt idx="36">
                  <c:v>7.1428571428571426E-3</c:v>
                </c:pt>
                <c:pt idx="37">
                  <c:v>3.7950664136622392E-3</c:v>
                </c:pt>
                <c:pt idx="38">
                  <c:v>5.208333333333333E-3</c:v>
                </c:pt>
                <c:pt idx="39">
                  <c:v>2.9629629629629628E-3</c:v>
                </c:pt>
                <c:pt idx="40">
                  <c:v>4.3227665706051877E-3</c:v>
                </c:pt>
                <c:pt idx="41">
                  <c:v>7.9260237780713338E-3</c:v>
                </c:pt>
                <c:pt idx="42">
                  <c:v>3.7950664136622392E-3</c:v>
                </c:pt>
                <c:pt idx="43">
                  <c:v>2.4271844660194173E-3</c:v>
                </c:pt>
                <c:pt idx="44">
                  <c:v>5.7870370370370367E-3</c:v>
                </c:pt>
                <c:pt idx="45">
                  <c:v>6.0679611650485436E-3</c:v>
                </c:pt>
                <c:pt idx="46">
                  <c:v>5.0150451354062184E-3</c:v>
                </c:pt>
                <c:pt idx="47">
                  <c:v>5.7273768613974796E-3</c:v>
                </c:pt>
                <c:pt idx="48">
                  <c:v>4.0106951871657758E-3</c:v>
                </c:pt>
                <c:pt idx="49">
                  <c:v>2.508361204013378E-3</c:v>
                </c:pt>
                <c:pt idx="50">
                  <c:v>6.2305295950155761E-3</c:v>
                </c:pt>
                <c:pt idx="51">
                  <c:v>6.8027210884353739E-3</c:v>
                </c:pt>
                <c:pt idx="52">
                  <c:v>4.2372881355932203E-3</c:v>
                </c:pt>
                <c:pt idx="53">
                  <c:v>8.4745762711864406E-3</c:v>
                </c:pt>
                <c:pt idx="54">
                  <c:v>1.3986013986013986E-2</c:v>
                </c:pt>
                <c:pt idx="55">
                  <c:v>3.7499999999999999E-3</c:v>
                </c:pt>
                <c:pt idx="56">
                  <c:v>1.6934046345811051E-2</c:v>
                </c:pt>
                <c:pt idx="57">
                  <c:v>1.0563380281690141E-2</c:v>
                </c:pt>
                <c:pt idx="58">
                  <c:v>1.5232974910394265E-2</c:v>
                </c:pt>
                <c:pt idx="59">
                  <c:v>6.8359375E-3</c:v>
                </c:pt>
                <c:pt idx="60">
                  <c:v>1.0476190476190476E-2</c:v>
                </c:pt>
                <c:pt idx="61">
                  <c:v>1.4056224899598393E-2</c:v>
                </c:pt>
                <c:pt idx="62">
                  <c:v>1.7811704834605598E-2</c:v>
                </c:pt>
                <c:pt idx="63">
                  <c:v>1.2184508268059183E-2</c:v>
                </c:pt>
                <c:pt idx="64">
                  <c:v>8.0160320641282558E-3</c:v>
                </c:pt>
                <c:pt idx="65">
                  <c:v>7.7294685990338162E-3</c:v>
                </c:pt>
                <c:pt idx="66">
                  <c:v>1.1123470522803115E-2</c:v>
                </c:pt>
                <c:pt idx="67">
                  <c:v>1.7102615694164991E-2</c:v>
                </c:pt>
                <c:pt idx="68">
                  <c:v>1.201923076923077E-2</c:v>
                </c:pt>
                <c:pt idx="69">
                  <c:v>1.6304347826086956E-2</c:v>
                </c:pt>
                <c:pt idx="70">
                  <c:v>1.4211886304909561E-2</c:v>
                </c:pt>
                <c:pt idx="71">
                  <c:v>1.7264276228419653E-2</c:v>
                </c:pt>
                <c:pt idx="72">
                  <c:v>1.4745308310991957E-2</c:v>
                </c:pt>
                <c:pt idx="73">
                  <c:v>1.1379800853485065E-2</c:v>
                </c:pt>
                <c:pt idx="74">
                  <c:v>2.4355300859598854E-2</c:v>
                </c:pt>
                <c:pt idx="75">
                  <c:v>1.9801980198019802E-2</c:v>
                </c:pt>
                <c:pt idx="76">
                  <c:v>2.850877192982456E-2</c:v>
                </c:pt>
                <c:pt idx="77">
                  <c:v>1.3888888888888888E-2</c:v>
                </c:pt>
                <c:pt idx="78">
                  <c:v>1.4893617021276596E-2</c:v>
                </c:pt>
                <c:pt idx="79">
                  <c:v>1.5086206896551725E-2</c:v>
                </c:pt>
                <c:pt idx="80">
                  <c:v>1.4669926650366748E-2</c:v>
                </c:pt>
                <c:pt idx="81">
                  <c:v>1.9950124688279301E-2</c:v>
                </c:pt>
                <c:pt idx="82">
                  <c:v>1.3927576601671309E-2</c:v>
                </c:pt>
                <c:pt idx="83">
                  <c:v>2.0547945205479451E-2</c:v>
                </c:pt>
                <c:pt idx="84">
                  <c:v>1.2232415902140673E-2</c:v>
                </c:pt>
                <c:pt idx="85">
                  <c:v>3.614457831325301E-2</c:v>
                </c:pt>
                <c:pt idx="86">
                  <c:v>1.5974440894568689E-2</c:v>
                </c:pt>
                <c:pt idx="87">
                  <c:v>2.1897810218978103E-2</c:v>
                </c:pt>
                <c:pt idx="88">
                  <c:v>5.9701492537313433E-3</c:v>
                </c:pt>
                <c:pt idx="89">
                  <c:v>2.5316455696202531E-2</c:v>
                </c:pt>
                <c:pt idx="90">
                  <c:v>1.9138755980861243E-2</c:v>
                </c:pt>
                <c:pt idx="91">
                  <c:v>3.007518796992481E-2</c:v>
                </c:pt>
                <c:pt idx="92">
                  <c:v>2.9556650246305417E-2</c:v>
                </c:pt>
                <c:pt idx="93">
                  <c:v>2.7777777777777776E-2</c:v>
                </c:pt>
                <c:pt idx="94">
                  <c:v>9.5238095238095247E-3</c:v>
                </c:pt>
                <c:pt idx="95">
                  <c:v>2.5000000000000001E-2</c:v>
                </c:pt>
                <c:pt idx="96">
                  <c:v>1.5463917525773196E-2</c:v>
                </c:pt>
                <c:pt idx="97">
                  <c:v>3.2894736842105261E-2</c:v>
                </c:pt>
                <c:pt idx="98">
                  <c:v>3.0434782608695653E-2</c:v>
                </c:pt>
                <c:pt idx="99">
                  <c:v>2.717391304347826E-2</c:v>
                </c:pt>
                <c:pt idx="100">
                  <c:v>6.25E-2</c:v>
                </c:pt>
                <c:pt idx="101">
                  <c:v>2.0689655172413793E-2</c:v>
                </c:pt>
                <c:pt idx="102">
                  <c:v>2.3668639053254437E-2</c:v>
                </c:pt>
                <c:pt idx="103">
                  <c:v>4.3795620437956206E-2</c:v>
                </c:pt>
                <c:pt idx="104">
                  <c:v>2.4844720496894408E-2</c:v>
                </c:pt>
                <c:pt idx="105">
                  <c:v>2.6595744680851064E-2</c:v>
                </c:pt>
                <c:pt idx="106">
                  <c:v>3.5714285714285712E-2</c:v>
                </c:pt>
                <c:pt idx="107">
                  <c:v>0.05</c:v>
                </c:pt>
                <c:pt idx="108">
                  <c:v>6.5326633165829151E-2</c:v>
                </c:pt>
                <c:pt idx="109">
                  <c:v>3.4653465346534656E-2</c:v>
                </c:pt>
                <c:pt idx="110">
                  <c:v>2.7322404371584699E-2</c:v>
                </c:pt>
                <c:pt idx="111">
                  <c:v>4.1666666666666664E-2</c:v>
                </c:pt>
                <c:pt idx="112">
                  <c:v>6.1538461538461542E-2</c:v>
                </c:pt>
                <c:pt idx="113">
                  <c:v>6.2937062937062943E-2</c:v>
                </c:pt>
                <c:pt idx="114">
                  <c:v>0.10429447852760736</c:v>
                </c:pt>
                <c:pt idx="115">
                  <c:v>7.6923076923076927E-2</c:v>
                </c:pt>
                <c:pt idx="116">
                  <c:v>6.3829787234042548E-2</c:v>
                </c:pt>
                <c:pt idx="117">
                  <c:v>5.3892215568862277E-2</c:v>
                </c:pt>
                <c:pt idx="118">
                  <c:v>4.8387096774193547E-2</c:v>
                </c:pt>
                <c:pt idx="119">
                  <c:v>0.10365853658536585</c:v>
                </c:pt>
                <c:pt idx="120">
                  <c:v>9.3525179856115109E-2</c:v>
                </c:pt>
                <c:pt idx="121">
                  <c:v>8.0536912751677847E-2</c:v>
                </c:pt>
                <c:pt idx="122">
                  <c:v>3.9473684210526314E-2</c:v>
                </c:pt>
                <c:pt idx="123">
                  <c:v>7.6470588235294124E-2</c:v>
                </c:pt>
                <c:pt idx="124">
                  <c:v>7.5471698113207544E-2</c:v>
                </c:pt>
                <c:pt idx="125">
                  <c:v>4.9019607843137254E-2</c:v>
                </c:pt>
                <c:pt idx="126">
                  <c:v>6.8965517241379309E-2</c:v>
                </c:pt>
                <c:pt idx="127">
                  <c:v>8.1481481481481488E-2</c:v>
                </c:pt>
                <c:pt idx="128">
                  <c:v>6.2893081761006289E-2</c:v>
                </c:pt>
                <c:pt idx="129">
                  <c:v>0.14074074074074075</c:v>
                </c:pt>
                <c:pt idx="130">
                  <c:v>8.6956521739130432E-2</c:v>
                </c:pt>
                <c:pt idx="131">
                  <c:v>8.1081081081081086E-2</c:v>
                </c:pt>
                <c:pt idx="132">
                  <c:v>0.13592233009708737</c:v>
                </c:pt>
                <c:pt idx="133">
                  <c:v>7.7586206896551727E-2</c:v>
                </c:pt>
                <c:pt idx="134">
                  <c:v>2.4390243902439025E-2</c:v>
                </c:pt>
                <c:pt idx="135">
                  <c:v>6.3829787234042548E-2</c:v>
                </c:pt>
                <c:pt idx="136">
                  <c:v>0.17647058823529413</c:v>
                </c:pt>
                <c:pt idx="137">
                  <c:v>8.2191780821917804E-2</c:v>
                </c:pt>
                <c:pt idx="138">
                  <c:v>0.14102564102564102</c:v>
                </c:pt>
                <c:pt idx="139">
                  <c:v>7.1428571428571425E-2</c:v>
                </c:pt>
                <c:pt idx="140">
                  <c:v>8.6419753086419748E-2</c:v>
                </c:pt>
                <c:pt idx="141">
                  <c:v>7.1428571428571425E-2</c:v>
                </c:pt>
                <c:pt idx="142">
                  <c:v>6.5934065934065936E-2</c:v>
                </c:pt>
                <c:pt idx="143">
                  <c:v>9.3333333333333338E-2</c:v>
                </c:pt>
                <c:pt idx="144">
                  <c:v>8.3333333333333329E-2</c:v>
                </c:pt>
                <c:pt idx="145">
                  <c:v>0.08</c:v>
                </c:pt>
                <c:pt idx="146">
                  <c:v>0.11864406779661017</c:v>
                </c:pt>
                <c:pt idx="147">
                  <c:v>0.10666666666666667</c:v>
                </c:pt>
                <c:pt idx="148">
                  <c:v>9.8360655737704916E-2</c:v>
                </c:pt>
                <c:pt idx="149">
                  <c:v>0.17808219178082191</c:v>
                </c:pt>
                <c:pt idx="150">
                  <c:v>0.11475409836065574</c:v>
                </c:pt>
                <c:pt idx="151">
                  <c:v>9.6153846153846159E-2</c:v>
                </c:pt>
                <c:pt idx="152">
                  <c:v>7.8431372549019607E-2</c:v>
                </c:pt>
                <c:pt idx="153">
                  <c:v>0.15384615384615385</c:v>
                </c:pt>
                <c:pt idx="154">
                  <c:v>8.6021505376344093E-2</c:v>
                </c:pt>
                <c:pt idx="155">
                  <c:v>0.14634146341463414</c:v>
                </c:pt>
                <c:pt idx="156">
                  <c:v>0.13</c:v>
                </c:pt>
                <c:pt idx="157">
                  <c:v>0.13402061855670103</c:v>
                </c:pt>
                <c:pt idx="158">
                  <c:v>0.14782608695652175</c:v>
                </c:pt>
                <c:pt idx="159">
                  <c:v>0.13076923076923078</c:v>
                </c:pt>
                <c:pt idx="160">
                  <c:v>0.1092436974789916</c:v>
                </c:pt>
                <c:pt idx="161">
                  <c:v>0.12352941176470589</c:v>
                </c:pt>
                <c:pt idx="162">
                  <c:v>8.9285714285714288E-2</c:v>
                </c:pt>
                <c:pt idx="163">
                  <c:v>9.9056603773584911E-2</c:v>
                </c:pt>
                <c:pt idx="164">
                  <c:v>0.12587412587412589</c:v>
                </c:pt>
                <c:pt idx="165">
                  <c:v>0.14814814814814814</c:v>
                </c:pt>
                <c:pt idx="166">
                  <c:v>0.11176470588235295</c:v>
                </c:pt>
                <c:pt idx="167">
                  <c:v>9.3406593406593408E-2</c:v>
                </c:pt>
                <c:pt idx="168">
                  <c:v>9.0909090909090912E-2</c:v>
                </c:pt>
                <c:pt idx="169">
                  <c:v>6.7873303167420809E-2</c:v>
                </c:pt>
                <c:pt idx="170">
                  <c:v>0.11307420494699646</c:v>
                </c:pt>
                <c:pt idx="171">
                  <c:v>8.294930875576037E-2</c:v>
                </c:pt>
                <c:pt idx="172">
                  <c:v>0.11764705882352941</c:v>
                </c:pt>
                <c:pt idx="173">
                  <c:v>8.5173501577287064E-2</c:v>
                </c:pt>
                <c:pt idx="174">
                  <c:v>0.12631578947368421</c:v>
                </c:pt>
                <c:pt idx="175">
                  <c:v>0.1101123595505618</c:v>
                </c:pt>
                <c:pt idx="176">
                  <c:v>0.1038961038961039</c:v>
                </c:pt>
                <c:pt idx="177">
                  <c:v>9.5348837209302331E-2</c:v>
                </c:pt>
                <c:pt idx="178">
                  <c:v>9.0243902439024387E-2</c:v>
                </c:pt>
                <c:pt idx="179">
                  <c:v>7.8389830508474576E-2</c:v>
                </c:pt>
                <c:pt idx="180">
                  <c:v>9.9391480730223122E-2</c:v>
                </c:pt>
                <c:pt idx="181">
                  <c:v>9.4488188976377951E-2</c:v>
                </c:pt>
                <c:pt idx="182">
                  <c:v>0.11145038167938931</c:v>
                </c:pt>
                <c:pt idx="183">
                  <c:v>9.4664371772805511E-2</c:v>
                </c:pt>
                <c:pt idx="184">
                  <c:v>0.11507293354943274</c:v>
                </c:pt>
                <c:pt idx="185">
                  <c:v>0.10260869565217391</c:v>
                </c:pt>
                <c:pt idx="186">
                  <c:v>0.10509031198686371</c:v>
                </c:pt>
                <c:pt idx="187">
                  <c:v>0.10902255639097744</c:v>
                </c:pt>
                <c:pt idx="188">
                  <c:v>0.14119922630560927</c:v>
                </c:pt>
                <c:pt idx="189">
                  <c:v>9.4214876033057851E-2</c:v>
                </c:pt>
                <c:pt idx="190">
                  <c:v>9.7902097902097904E-2</c:v>
                </c:pt>
                <c:pt idx="191">
                  <c:v>0.13659359190556492</c:v>
                </c:pt>
                <c:pt idx="192">
                  <c:v>0.12844036697247707</c:v>
                </c:pt>
                <c:pt idx="193">
                  <c:v>0.13203883495145632</c:v>
                </c:pt>
                <c:pt idx="194">
                  <c:v>0.13214990138067062</c:v>
                </c:pt>
                <c:pt idx="195">
                  <c:v>0.10204081632653061</c:v>
                </c:pt>
                <c:pt idx="196">
                  <c:v>0.12121212121212122</c:v>
                </c:pt>
                <c:pt idx="197">
                  <c:v>0.12992125984251968</c:v>
                </c:pt>
                <c:pt idx="198">
                  <c:v>0.12424849699398798</c:v>
                </c:pt>
                <c:pt idx="199">
                  <c:v>0.10782241014799154</c:v>
                </c:pt>
                <c:pt idx="200">
                  <c:v>0.12820512820512819</c:v>
                </c:pt>
                <c:pt idx="201">
                  <c:v>0.138996138996139</c:v>
                </c:pt>
                <c:pt idx="202">
                  <c:v>0.12180746561886051</c:v>
                </c:pt>
                <c:pt idx="203">
                  <c:v>0.11047619047619048</c:v>
                </c:pt>
                <c:pt idx="204">
                  <c:v>0.13523131672597866</c:v>
                </c:pt>
                <c:pt idx="205">
                  <c:v>0.12244897959183673</c:v>
                </c:pt>
                <c:pt idx="206">
                  <c:v>0.13698630136986301</c:v>
                </c:pt>
                <c:pt idx="207">
                  <c:v>0.12267657992565056</c:v>
                </c:pt>
                <c:pt idx="208">
                  <c:v>0.13652482269503546</c:v>
                </c:pt>
                <c:pt idx="209">
                  <c:v>0.15</c:v>
                </c:pt>
                <c:pt idx="210">
                  <c:v>0.1268472906403941</c:v>
                </c:pt>
                <c:pt idx="211">
                  <c:v>0.12470308788598575</c:v>
                </c:pt>
                <c:pt idx="212">
                  <c:v>0.13137755102040816</c:v>
                </c:pt>
                <c:pt idx="213">
                  <c:v>0.15344603381014305</c:v>
                </c:pt>
                <c:pt idx="214">
                  <c:v>0.10319410319410319</c:v>
                </c:pt>
                <c:pt idx="215">
                  <c:v>0.13672922252010725</c:v>
                </c:pt>
                <c:pt idx="216">
                  <c:v>0.14951768488745981</c:v>
                </c:pt>
                <c:pt idx="217">
                  <c:v>0.12050739957716702</c:v>
                </c:pt>
                <c:pt idx="218">
                  <c:v>0.1069364161849711</c:v>
                </c:pt>
                <c:pt idx="219">
                  <c:v>9.921671018276762E-2</c:v>
                </c:pt>
                <c:pt idx="220">
                  <c:v>0.16988416988416988</c:v>
                </c:pt>
              </c:numCache>
            </c:numRef>
          </c:val>
          <c:extLst>
            <c:ext xmlns:c16="http://schemas.microsoft.com/office/drawing/2014/chart" uri="{C3380CC4-5D6E-409C-BE32-E72D297353CC}">
              <c16:uniqueId val="{00000001-5ABA-4608-98AA-34CA378F6D0D}"/>
            </c:ext>
          </c:extLst>
        </c:ser>
        <c:ser>
          <c:idx val="2"/>
          <c:order val="2"/>
          <c:tx>
            <c:strRef>
              <c:f>'Age-1'!$B$18:$C$18</c:f>
              <c:strCache>
                <c:ptCount val="2"/>
                <c:pt idx="0">
                  <c:v>20-29</c:v>
                </c:pt>
              </c:strCache>
            </c:strRef>
          </c:tx>
          <c:spPr>
            <a:solidFill>
              <a:schemeClr val="accent3"/>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'Age-1'!$E$18:$HQ$18</c:f>
              <c:numCache>
                <c:formatCode>0%</c:formatCode>
                <c:ptCount val="221"/>
                <c:pt idx="0">
                  <c:v>0</c:v>
                </c:pt>
                <c:pt idx="1">
                  <c:v>0</c:v>
                </c:pt>
                <c:pt idx="2">
                  <c:v>0</c:v>
                </c:pt>
                <c:pt idx="3">
                  <c:v>0</c:v>
                </c:pt>
                <c:pt idx="4">
                  <c:v>0</c:v>
                </c:pt>
                <c:pt idx="5">
                  <c:v>0.5</c:v>
                </c:pt>
                <c:pt idx="6">
                  <c:v>0</c:v>
                </c:pt>
                <c:pt idx="7">
                  <c:v>0</c:v>
                </c:pt>
                <c:pt idx="8">
                  <c:v>0</c:v>
                </c:pt>
                <c:pt idx="9">
                  <c:v>0</c:v>
                </c:pt>
                <c:pt idx="10">
                  <c:v>0</c:v>
                </c:pt>
                <c:pt idx="11">
                  <c:v>0</c:v>
                </c:pt>
                <c:pt idx="12">
                  <c:v>0</c:v>
                </c:pt>
                <c:pt idx="13">
                  <c:v>0</c:v>
                </c:pt>
                <c:pt idx="14">
                  <c:v>0</c:v>
                </c:pt>
                <c:pt idx="15">
                  <c:v>0</c:v>
                </c:pt>
                <c:pt idx="16">
                  <c:v>0.2</c:v>
                </c:pt>
                <c:pt idx="17">
                  <c:v>0</c:v>
                </c:pt>
                <c:pt idx="18">
                  <c:v>0.1111111111111111</c:v>
                </c:pt>
                <c:pt idx="19">
                  <c:v>0.2</c:v>
                </c:pt>
                <c:pt idx="20">
                  <c:v>0</c:v>
                </c:pt>
                <c:pt idx="21">
                  <c:v>9.0909090909090912E-2</c:v>
                </c:pt>
                <c:pt idx="22">
                  <c:v>4.1666666666666664E-2</c:v>
                </c:pt>
                <c:pt idx="23">
                  <c:v>0.12121212121212122</c:v>
                </c:pt>
                <c:pt idx="24">
                  <c:v>8.1967213114754092E-2</c:v>
                </c:pt>
                <c:pt idx="25">
                  <c:v>6.3492063492063489E-2</c:v>
                </c:pt>
                <c:pt idx="26">
                  <c:v>0.12307692307692308</c:v>
                </c:pt>
                <c:pt idx="27">
                  <c:v>5.2238805970149252E-2</c:v>
                </c:pt>
                <c:pt idx="28">
                  <c:v>2.8368794326241134E-2</c:v>
                </c:pt>
                <c:pt idx="29">
                  <c:v>0.13492063492063491</c:v>
                </c:pt>
                <c:pt idx="30">
                  <c:v>7.1942446043165464E-2</c:v>
                </c:pt>
                <c:pt idx="31">
                  <c:v>4.2168674698795178E-2</c:v>
                </c:pt>
                <c:pt idx="32">
                  <c:v>3.4653465346534656E-2</c:v>
                </c:pt>
                <c:pt idx="33">
                  <c:v>7.1428571428571425E-2</c:v>
                </c:pt>
                <c:pt idx="34">
                  <c:v>7.43801652892562E-2</c:v>
                </c:pt>
                <c:pt idx="35">
                  <c:v>6.5168539325842698E-2</c:v>
                </c:pt>
                <c:pt idx="36">
                  <c:v>6.4285714285714279E-2</c:v>
                </c:pt>
                <c:pt idx="37">
                  <c:v>7.5901328273244778E-2</c:v>
                </c:pt>
                <c:pt idx="38">
                  <c:v>6.5972222222222224E-2</c:v>
                </c:pt>
                <c:pt idx="39">
                  <c:v>6.9629629629629625E-2</c:v>
                </c:pt>
                <c:pt idx="40">
                  <c:v>5.7636887608069162E-2</c:v>
                </c:pt>
                <c:pt idx="41">
                  <c:v>7.9260237780713338E-2</c:v>
                </c:pt>
                <c:pt idx="42">
                  <c:v>6.0721062618595827E-2</c:v>
                </c:pt>
                <c:pt idx="43">
                  <c:v>6.0679611650485438E-2</c:v>
                </c:pt>
                <c:pt idx="44">
                  <c:v>4.6296296296296294E-2</c:v>
                </c:pt>
                <c:pt idx="45">
                  <c:v>5.461165048543689E-2</c:v>
                </c:pt>
                <c:pt idx="46">
                  <c:v>6.4192577733199599E-2</c:v>
                </c:pt>
                <c:pt idx="47">
                  <c:v>5.6128293241695305E-2</c:v>
                </c:pt>
                <c:pt idx="48">
                  <c:v>6.684491978609626E-2</c:v>
                </c:pt>
                <c:pt idx="49">
                  <c:v>6.6053511705685616E-2</c:v>
                </c:pt>
                <c:pt idx="50">
                  <c:v>5.5036344755970926E-2</c:v>
                </c:pt>
                <c:pt idx="51">
                  <c:v>6.8027210884353748E-2</c:v>
                </c:pt>
                <c:pt idx="52">
                  <c:v>5.9322033898305086E-2</c:v>
                </c:pt>
                <c:pt idx="53">
                  <c:v>8.0979284369114876E-2</c:v>
                </c:pt>
                <c:pt idx="54">
                  <c:v>0.10023310023310024</c:v>
                </c:pt>
                <c:pt idx="55">
                  <c:v>8.8749999999999996E-2</c:v>
                </c:pt>
                <c:pt idx="56">
                  <c:v>8.2887700534759357E-2</c:v>
                </c:pt>
                <c:pt idx="57">
                  <c:v>8.8028169014084501E-2</c:v>
                </c:pt>
                <c:pt idx="58">
                  <c:v>9.5878136200716849E-2</c:v>
                </c:pt>
                <c:pt idx="59">
                  <c:v>0.1015625</c:v>
                </c:pt>
                <c:pt idx="60">
                  <c:v>0.11523809523809524</c:v>
                </c:pt>
                <c:pt idx="61">
                  <c:v>0.10240963855421686</c:v>
                </c:pt>
                <c:pt idx="62">
                  <c:v>0.11195928753180662</c:v>
                </c:pt>
                <c:pt idx="63">
                  <c:v>9.6605744125326368E-2</c:v>
                </c:pt>
                <c:pt idx="64">
                  <c:v>0.11022044088176353</c:v>
                </c:pt>
                <c:pt idx="65">
                  <c:v>0.10531400966183575</c:v>
                </c:pt>
                <c:pt idx="66">
                  <c:v>9.7886540600667413E-2</c:v>
                </c:pt>
                <c:pt idx="67">
                  <c:v>0.10563380281690141</c:v>
                </c:pt>
                <c:pt idx="68">
                  <c:v>0.1141826923076923</c:v>
                </c:pt>
                <c:pt idx="69">
                  <c:v>0.10326086956521739</c:v>
                </c:pt>
                <c:pt idx="70">
                  <c:v>0.14857881136950904</c:v>
                </c:pt>
                <c:pt idx="71">
                  <c:v>0.10756972111553785</c:v>
                </c:pt>
                <c:pt idx="72">
                  <c:v>0.10991957104557641</c:v>
                </c:pt>
                <c:pt idx="73">
                  <c:v>0.11379800853485064</c:v>
                </c:pt>
                <c:pt idx="74">
                  <c:v>0.12893982808022922</c:v>
                </c:pt>
                <c:pt idx="75">
                  <c:v>0.14026402640264027</c:v>
                </c:pt>
                <c:pt idx="76">
                  <c:v>0.125</c:v>
                </c:pt>
                <c:pt idx="77">
                  <c:v>0.10648148148148148</c:v>
                </c:pt>
                <c:pt idx="78">
                  <c:v>0.10851063829787234</c:v>
                </c:pt>
                <c:pt idx="79">
                  <c:v>9.4827586206896547E-2</c:v>
                </c:pt>
                <c:pt idx="80">
                  <c:v>0.13691931540342298</c:v>
                </c:pt>
                <c:pt idx="81">
                  <c:v>0.11471321695760599</c:v>
                </c:pt>
                <c:pt idx="82">
                  <c:v>0.14484679665738162</c:v>
                </c:pt>
                <c:pt idx="83">
                  <c:v>0.12328767123287671</c:v>
                </c:pt>
                <c:pt idx="84">
                  <c:v>0.13455657492354739</c:v>
                </c:pt>
                <c:pt idx="85">
                  <c:v>0.12048192771084337</c:v>
                </c:pt>
                <c:pt idx="86">
                  <c:v>7.9872204472843447E-2</c:v>
                </c:pt>
                <c:pt idx="87">
                  <c:v>0.10583941605839416</c:v>
                </c:pt>
                <c:pt idx="88">
                  <c:v>0.11343283582089553</c:v>
                </c:pt>
                <c:pt idx="89">
                  <c:v>0.15189873417721519</c:v>
                </c:pt>
                <c:pt idx="90">
                  <c:v>0.12440191387559808</c:v>
                </c:pt>
                <c:pt idx="91">
                  <c:v>9.7744360902255634E-2</c:v>
                </c:pt>
                <c:pt idx="92">
                  <c:v>7.8817733990147784E-2</c:v>
                </c:pt>
                <c:pt idx="93">
                  <c:v>0.10185185185185185</c:v>
                </c:pt>
                <c:pt idx="94">
                  <c:v>0.15238095238095239</c:v>
                </c:pt>
                <c:pt idx="95">
                  <c:v>0.105</c:v>
                </c:pt>
                <c:pt idx="96">
                  <c:v>0.17010309278350516</c:v>
                </c:pt>
                <c:pt idx="97">
                  <c:v>0.18421052631578946</c:v>
                </c:pt>
                <c:pt idx="98">
                  <c:v>0.11304347826086956</c:v>
                </c:pt>
                <c:pt idx="99">
                  <c:v>9.7826086956521743E-2</c:v>
                </c:pt>
                <c:pt idx="100">
                  <c:v>0.10227272727272728</c:v>
                </c:pt>
                <c:pt idx="101">
                  <c:v>0.13793103448275862</c:v>
                </c:pt>
                <c:pt idx="102">
                  <c:v>0.11242603550295859</c:v>
                </c:pt>
                <c:pt idx="103">
                  <c:v>0.16788321167883211</c:v>
                </c:pt>
                <c:pt idx="104">
                  <c:v>0.16149068322981366</c:v>
                </c:pt>
                <c:pt idx="105">
                  <c:v>0.18617021276595744</c:v>
                </c:pt>
                <c:pt idx="106">
                  <c:v>0.23469387755102042</c:v>
                </c:pt>
                <c:pt idx="107">
                  <c:v>0.17777777777777778</c:v>
                </c:pt>
                <c:pt idx="108">
                  <c:v>0.17587939698492464</c:v>
                </c:pt>
                <c:pt idx="109">
                  <c:v>0.15841584158415842</c:v>
                </c:pt>
                <c:pt idx="110">
                  <c:v>0.20218579234972678</c:v>
                </c:pt>
                <c:pt idx="111">
                  <c:v>0.2</c:v>
                </c:pt>
                <c:pt idx="112">
                  <c:v>0.15897435897435896</c:v>
                </c:pt>
                <c:pt idx="113">
                  <c:v>0.23076923076923078</c:v>
                </c:pt>
                <c:pt idx="114">
                  <c:v>0.17791411042944785</c:v>
                </c:pt>
                <c:pt idx="115">
                  <c:v>0.20279720279720279</c:v>
                </c:pt>
                <c:pt idx="116">
                  <c:v>0.1773049645390071</c:v>
                </c:pt>
                <c:pt idx="117">
                  <c:v>0.17365269461077845</c:v>
                </c:pt>
                <c:pt idx="118">
                  <c:v>0.15322580645161291</c:v>
                </c:pt>
                <c:pt idx="119">
                  <c:v>0.2073170731707317</c:v>
                </c:pt>
                <c:pt idx="120">
                  <c:v>0.14388489208633093</c:v>
                </c:pt>
                <c:pt idx="121">
                  <c:v>0.16107382550335569</c:v>
                </c:pt>
                <c:pt idx="122">
                  <c:v>0.18421052631578946</c:v>
                </c:pt>
                <c:pt idx="123">
                  <c:v>0.18823529411764706</c:v>
                </c:pt>
                <c:pt idx="124">
                  <c:v>0.14465408805031446</c:v>
                </c:pt>
                <c:pt idx="125">
                  <c:v>0.22549019607843138</c:v>
                </c:pt>
                <c:pt idx="126">
                  <c:v>0.2620689655172414</c:v>
                </c:pt>
                <c:pt idx="127">
                  <c:v>0.2</c:v>
                </c:pt>
                <c:pt idx="128">
                  <c:v>0.20125786163522014</c:v>
                </c:pt>
                <c:pt idx="129">
                  <c:v>0.17037037037037037</c:v>
                </c:pt>
                <c:pt idx="130">
                  <c:v>0.10869565217391304</c:v>
                </c:pt>
                <c:pt idx="131">
                  <c:v>0.24324324324324326</c:v>
                </c:pt>
                <c:pt idx="132">
                  <c:v>0.23300970873786409</c:v>
                </c:pt>
                <c:pt idx="133">
                  <c:v>0.19827586206896552</c:v>
                </c:pt>
                <c:pt idx="134">
                  <c:v>0.24390243902439024</c:v>
                </c:pt>
                <c:pt idx="135">
                  <c:v>0.23404255319148937</c:v>
                </c:pt>
                <c:pt idx="136">
                  <c:v>0.17647058823529413</c:v>
                </c:pt>
                <c:pt idx="137">
                  <c:v>0.16438356164383561</c:v>
                </c:pt>
                <c:pt idx="138">
                  <c:v>0.17948717948717949</c:v>
                </c:pt>
                <c:pt idx="139">
                  <c:v>0.16071428571428573</c:v>
                </c:pt>
                <c:pt idx="140">
                  <c:v>0.20987654320987653</c:v>
                </c:pt>
                <c:pt idx="141">
                  <c:v>0.18571428571428572</c:v>
                </c:pt>
                <c:pt idx="142">
                  <c:v>0.12087912087912088</c:v>
                </c:pt>
                <c:pt idx="143">
                  <c:v>0.21333333333333335</c:v>
                </c:pt>
                <c:pt idx="144">
                  <c:v>0.21666666666666667</c:v>
                </c:pt>
                <c:pt idx="145">
                  <c:v>0.24</c:v>
                </c:pt>
                <c:pt idx="146">
                  <c:v>0.2711864406779661</c:v>
                </c:pt>
                <c:pt idx="147">
                  <c:v>0.17333333333333334</c:v>
                </c:pt>
                <c:pt idx="148">
                  <c:v>0.27868852459016391</c:v>
                </c:pt>
                <c:pt idx="149">
                  <c:v>0.28767123287671231</c:v>
                </c:pt>
                <c:pt idx="150">
                  <c:v>0.22950819672131148</c:v>
                </c:pt>
                <c:pt idx="151">
                  <c:v>0.34615384615384615</c:v>
                </c:pt>
                <c:pt idx="152">
                  <c:v>0.19607843137254902</c:v>
                </c:pt>
                <c:pt idx="153">
                  <c:v>0.17307692307692307</c:v>
                </c:pt>
                <c:pt idx="154">
                  <c:v>0.26881720430107525</c:v>
                </c:pt>
                <c:pt idx="155">
                  <c:v>0.26829268292682928</c:v>
                </c:pt>
                <c:pt idx="156">
                  <c:v>0.24</c:v>
                </c:pt>
                <c:pt idx="157">
                  <c:v>0.18556701030927836</c:v>
                </c:pt>
                <c:pt idx="158">
                  <c:v>0.16521739130434782</c:v>
                </c:pt>
                <c:pt idx="159">
                  <c:v>0.2</c:v>
                </c:pt>
                <c:pt idx="160">
                  <c:v>0.16806722689075632</c:v>
                </c:pt>
                <c:pt idx="161">
                  <c:v>0.2</c:v>
                </c:pt>
                <c:pt idx="162">
                  <c:v>0.23809523809523808</c:v>
                </c:pt>
                <c:pt idx="163">
                  <c:v>0.28773584905660377</c:v>
                </c:pt>
                <c:pt idx="164">
                  <c:v>0.24475524475524477</c:v>
                </c:pt>
                <c:pt idx="165">
                  <c:v>0.13227513227513227</c:v>
                </c:pt>
                <c:pt idx="166">
                  <c:v>0.20588235294117646</c:v>
                </c:pt>
                <c:pt idx="167">
                  <c:v>0.24725274725274726</c:v>
                </c:pt>
                <c:pt idx="168">
                  <c:v>0.23553719008264462</c:v>
                </c:pt>
                <c:pt idx="169">
                  <c:v>0.30316742081447962</c:v>
                </c:pt>
                <c:pt idx="170">
                  <c:v>0.2756183745583039</c:v>
                </c:pt>
                <c:pt idx="171">
                  <c:v>0.23963133640552994</c:v>
                </c:pt>
                <c:pt idx="172">
                  <c:v>0.25630252100840334</c:v>
                </c:pt>
                <c:pt idx="173">
                  <c:v>0.27129337539432175</c:v>
                </c:pt>
                <c:pt idx="174">
                  <c:v>0.2807017543859649</c:v>
                </c:pt>
                <c:pt idx="175">
                  <c:v>0.28988764044943821</c:v>
                </c:pt>
                <c:pt idx="176">
                  <c:v>0.25714285714285712</c:v>
                </c:pt>
                <c:pt idx="177">
                  <c:v>0.28604651162790695</c:v>
                </c:pt>
                <c:pt idx="178">
                  <c:v>0.32195121951219513</c:v>
                </c:pt>
                <c:pt idx="179">
                  <c:v>0.29661016949152541</c:v>
                </c:pt>
                <c:pt idx="180">
                  <c:v>0.28600405679513186</c:v>
                </c:pt>
                <c:pt idx="181">
                  <c:v>0.297244094488189</c:v>
                </c:pt>
                <c:pt idx="182">
                  <c:v>0.30229007633587784</c:v>
                </c:pt>
                <c:pt idx="183">
                  <c:v>0.33218588640275387</c:v>
                </c:pt>
                <c:pt idx="184">
                  <c:v>0.32739059967585088</c:v>
                </c:pt>
                <c:pt idx="185">
                  <c:v>0.33565217391304347</c:v>
                </c:pt>
                <c:pt idx="186">
                  <c:v>0.29228243021346467</c:v>
                </c:pt>
                <c:pt idx="187">
                  <c:v>0.31203007518796994</c:v>
                </c:pt>
                <c:pt idx="188">
                  <c:v>0.3114119922630561</c:v>
                </c:pt>
                <c:pt idx="189">
                  <c:v>0.32396694214876032</c:v>
                </c:pt>
                <c:pt idx="190">
                  <c:v>0.34440559440559443</c:v>
                </c:pt>
                <c:pt idx="191">
                  <c:v>0.3102866779089376</c:v>
                </c:pt>
                <c:pt idx="192">
                  <c:v>0.29357798165137616</c:v>
                </c:pt>
                <c:pt idx="193">
                  <c:v>0.34563106796116505</c:v>
                </c:pt>
                <c:pt idx="194">
                  <c:v>0.31360946745562129</c:v>
                </c:pt>
                <c:pt idx="195">
                  <c:v>0.30612244897959184</c:v>
                </c:pt>
                <c:pt idx="196">
                  <c:v>0.32121212121212123</c:v>
                </c:pt>
                <c:pt idx="197">
                  <c:v>0.30314960629921262</c:v>
                </c:pt>
                <c:pt idx="198">
                  <c:v>0.36272545090180358</c:v>
                </c:pt>
                <c:pt idx="199">
                  <c:v>0.32980972515856238</c:v>
                </c:pt>
                <c:pt idx="200">
                  <c:v>0.31196581196581197</c:v>
                </c:pt>
                <c:pt idx="201">
                  <c:v>0.34942084942084944</c:v>
                </c:pt>
                <c:pt idx="202">
                  <c:v>0.33202357563850687</c:v>
                </c:pt>
                <c:pt idx="203">
                  <c:v>0.33142857142857141</c:v>
                </c:pt>
                <c:pt idx="204">
                  <c:v>0.35587188612099646</c:v>
                </c:pt>
                <c:pt idx="205">
                  <c:v>0.34863945578231292</c:v>
                </c:pt>
                <c:pt idx="206">
                  <c:v>0.3405088062622309</c:v>
                </c:pt>
                <c:pt idx="207">
                  <c:v>0.35315985130111527</c:v>
                </c:pt>
                <c:pt idx="208">
                  <c:v>0.3528368794326241</c:v>
                </c:pt>
                <c:pt idx="209">
                  <c:v>0.36964285714285716</c:v>
                </c:pt>
                <c:pt idx="210">
                  <c:v>0.37931034482758619</c:v>
                </c:pt>
                <c:pt idx="211">
                  <c:v>0.35273159144893113</c:v>
                </c:pt>
                <c:pt idx="212">
                  <c:v>0.33418367346938777</c:v>
                </c:pt>
                <c:pt idx="213">
                  <c:v>0.28738621586475943</c:v>
                </c:pt>
                <c:pt idx="214">
                  <c:v>0.32432432432432434</c:v>
                </c:pt>
                <c:pt idx="215">
                  <c:v>0.31501340482573725</c:v>
                </c:pt>
                <c:pt idx="216">
                  <c:v>0.31350482315112538</c:v>
                </c:pt>
                <c:pt idx="217">
                  <c:v>0.29175475687103591</c:v>
                </c:pt>
                <c:pt idx="218">
                  <c:v>0.30924855491329478</c:v>
                </c:pt>
                <c:pt idx="219">
                  <c:v>0.28459530026109658</c:v>
                </c:pt>
                <c:pt idx="220">
                  <c:v>0.23552123552123552</c:v>
                </c:pt>
              </c:numCache>
            </c:numRef>
          </c:val>
          <c:extLst>
            <c:ext xmlns:c16="http://schemas.microsoft.com/office/drawing/2014/chart" uri="{C3380CC4-5D6E-409C-BE32-E72D297353CC}">
              <c16:uniqueId val="{00000002-5ABA-4608-98AA-34CA378F6D0D}"/>
            </c:ext>
          </c:extLst>
        </c:ser>
        <c:ser>
          <c:idx val="3"/>
          <c:order val="3"/>
          <c:tx>
            <c:strRef>
              <c:f>'Age-1'!$B$19:$C$19</c:f>
              <c:strCache>
                <c:ptCount val="2"/>
                <c:pt idx="0">
                  <c:v>30-39</c:v>
                </c:pt>
              </c:strCache>
            </c:strRef>
          </c:tx>
          <c:spPr>
            <a:solidFill>
              <a:schemeClr val="accent4"/>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'Age-1'!$E$19:$HQ$19</c:f>
              <c:numCache>
                <c:formatCode>0%</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0.2</c:v>
                </c:pt>
                <c:pt idx="20">
                  <c:v>0.1</c:v>
                </c:pt>
                <c:pt idx="21">
                  <c:v>9.0909090909090912E-2</c:v>
                </c:pt>
                <c:pt idx="22">
                  <c:v>4.1666666666666664E-2</c:v>
                </c:pt>
                <c:pt idx="23">
                  <c:v>6.0606060606060608E-2</c:v>
                </c:pt>
                <c:pt idx="24">
                  <c:v>0.14754098360655737</c:v>
                </c:pt>
                <c:pt idx="25">
                  <c:v>1.5873015873015872E-2</c:v>
                </c:pt>
                <c:pt idx="26">
                  <c:v>7.6923076923076927E-2</c:v>
                </c:pt>
                <c:pt idx="27">
                  <c:v>4.4776119402985072E-2</c:v>
                </c:pt>
                <c:pt idx="28">
                  <c:v>9.2198581560283682E-2</c:v>
                </c:pt>
                <c:pt idx="29">
                  <c:v>7.9365079365079361E-2</c:v>
                </c:pt>
                <c:pt idx="30">
                  <c:v>9.3525179856115109E-2</c:v>
                </c:pt>
                <c:pt idx="31">
                  <c:v>4.2168674698795178E-2</c:v>
                </c:pt>
                <c:pt idx="32">
                  <c:v>7.4257425742574254E-2</c:v>
                </c:pt>
                <c:pt idx="33">
                  <c:v>9.2436974789915971E-2</c:v>
                </c:pt>
                <c:pt idx="34">
                  <c:v>0.14049586776859505</c:v>
                </c:pt>
                <c:pt idx="35">
                  <c:v>0.11685393258426967</c:v>
                </c:pt>
                <c:pt idx="36">
                  <c:v>9.5238095238095233E-2</c:v>
                </c:pt>
                <c:pt idx="37">
                  <c:v>8.7286527514231493E-2</c:v>
                </c:pt>
                <c:pt idx="38">
                  <c:v>0.10590277777777778</c:v>
                </c:pt>
                <c:pt idx="39">
                  <c:v>0.10074074074074074</c:v>
                </c:pt>
                <c:pt idx="40">
                  <c:v>0.10086455331412104</c:v>
                </c:pt>
                <c:pt idx="41">
                  <c:v>8.1902245706737126E-2</c:v>
                </c:pt>
                <c:pt idx="42">
                  <c:v>8.3491461100569264E-2</c:v>
                </c:pt>
                <c:pt idx="43">
                  <c:v>7.8883495145631075E-2</c:v>
                </c:pt>
                <c:pt idx="44">
                  <c:v>7.0601851851851846E-2</c:v>
                </c:pt>
                <c:pt idx="45">
                  <c:v>7.8883495145631075E-2</c:v>
                </c:pt>
                <c:pt idx="46">
                  <c:v>8.1243731193580748E-2</c:v>
                </c:pt>
                <c:pt idx="47">
                  <c:v>8.3619702176403202E-2</c:v>
                </c:pt>
                <c:pt idx="48">
                  <c:v>6.4171122994652413E-2</c:v>
                </c:pt>
                <c:pt idx="49">
                  <c:v>6.0200668896321072E-2</c:v>
                </c:pt>
                <c:pt idx="50">
                  <c:v>8.2035306334371755E-2</c:v>
                </c:pt>
                <c:pt idx="51">
                  <c:v>7.9689018464528666E-2</c:v>
                </c:pt>
                <c:pt idx="52">
                  <c:v>9.110169491525423E-2</c:v>
                </c:pt>
                <c:pt idx="53">
                  <c:v>8.4745762711864403E-2</c:v>
                </c:pt>
                <c:pt idx="54">
                  <c:v>7.6923076923076927E-2</c:v>
                </c:pt>
                <c:pt idx="55">
                  <c:v>8.8749999999999996E-2</c:v>
                </c:pt>
                <c:pt idx="56">
                  <c:v>8.2887700534759357E-2</c:v>
                </c:pt>
                <c:pt idx="57">
                  <c:v>7.2769953051643188E-2</c:v>
                </c:pt>
                <c:pt idx="58">
                  <c:v>9.4982078853046589E-2</c:v>
                </c:pt>
                <c:pt idx="59">
                  <c:v>7.71484375E-2</c:v>
                </c:pt>
                <c:pt idx="60">
                  <c:v>8.3809523809523806E-2</c:v>
                </c:pt>
                <c:pt idx="61">
                  <c:v>9.337349397590361E-2</c:v>
                </c:pt>
                <c:pt idx="62">
                  <c:v>8.5241730279898217E-2</c:v>
                </c:pt>
                <c:pt idx="63">
                  <c:v>0.10095735422106179</c:v>
                </c:pt>
                <c:pt idx="64">
                  <c:v>9.9198396793587176E-2</c:v>
                </c:pt>
                <c:pt idx="65">
                  <c:v>9.3719806763285021E-2</c:v>
                </c:pt>
                <c:pt idx="66">
                  <c:v>9.8998887652947717E-2</c:v>
                </c:pt>
                <c:pt idx="67">
                  <c:v>8.75251509054326E-2</c:v>
                </c:pt>
                <c:pt idx="68">
                  <c:v>0.125</c:v>
                </c:pt>
                <c:pt idx="69">
                  <c:v>8.8315217391304351E-2</c:v>
                </c:pt>
                <c:pt idx="70">
                  <c:v>0.11627906976744186</c:v>
                </c:pt>
                <c:pt idx="71">
                  <c:v>7.4369189907038516E-2</c:v>
                </c:pt>
                <c:pt idx="72">
                  <c:v>9.7855227882037529E-2</c:v>
                </c:pt>
                <c:pt idx="73">
                  <c:v>7.1123755334281655E-2</c:v>
                </c:pt>
                <c:pt idx="74">
                  <c:v>7.7363896848137534E-2</c:v>
                </c:pt>
                <c:pt idx="75">
                  <c:v>8.0858085808580851E-2</c:v>
                </c:pt>
                <c:pt idx="76">
                  <c:v>8.771929824561403E-2</c:v>
                </c:pt>
                <c:pt idx="77">
                  <c:v>8.9506172839506168E-2</c:v>
                </c:pt>
                <c:pt idx="78">
                  <c:v>0.10851063829787234</c:v>
                </c:pt>
                <c:pt idx="79">
                  <c:v>9.0517241379310345E-2</c:v>
                </c:pt>
                <c:pt idx="80">
                  <c:v>6.8459657701711488E-2</c:v>
                </c:pt>
                <c:pt idx="81">
                  <c:v>0.10224438902743142</c:v>
                </c:pt>
                <c:pt idx="82">
                  <c:v>6.4066852367688026E-2</c:v>
                </c:pt>
                <c:pt idx="83">
                  <c:v>0.11643835616438356</c:v>
                </c:pt>
                <c:pt idx="84">
                  <c:v>9.1743119266055051E-2</c:v>
                </c:pt>
                <c:pt idx="85">
                  <c:v>9.337349397590361E-2</c:v>
                </c:pt>
                <c:pt idx="86">
                  <c:v>7.3482428115015971E-2</c:v>
                </c:pt>
                <c:pt idx="87">
                  <c:v>6.2043795620437957E-2</c:v>
                </c:pt>
                <c:pt idx="88">
                  <c:v>0.13134328358208955</c:v>
                </c:pt>
                <c:pt idx="89">
                  <c:v>7.1729957805907171E-2</c:v>
                </c:pt>
                <c:pt idx="90">
                  <c:v>0.10526315789473684</c:v>
                </c:pt>
                <c:pt idx="91">
                  <c:v>9.7744360902255634E-2</c:v>
                </c:pt>
                <c:pt idx="92">
                  <c:v>8.8669950738916259E-2</c:v>
                </c:pt>
                <c:pt idx="93">
                  <c:v>0.12037037037037036</c:v>
                </c:pt>
                <c:pt idx="94">
                  <c:v>8.0952380952380956E-2</c:v>
                </c:pt>
                <c:pt idx="95">
                  <c:v>0.125</c:v>
                </c:pt>
                <c:pt idx="96">
                  <c:v>0.10824742268041238</c:v>
                </c:pt>
                <c:pt idx="97">
                  <c:v>0.1118421052631579</c:v>
                </c:pt>
                <c:pt idx="98">
                  <c:v>8.6956521739130432E-2</c:v>
                </c:pt>
                <c:pt idx="99">
                  <c:v>7.0652173913043473E-2</c:v>
                </c:pt>
                <c:pt idx="100">
                  <c:v>0.11363636363636363</c:v>
                </c:pt>
                <c:pt idx="101">
                  <c:v>8.2758620689655171E-2</c:v>
                </c:pt>
                <c:pt idx="102">
                  <c:v>0.13017751479289941</c:v>
                </c:pt>
                <c:pt idx="103">
                  <c:v>0.10948905109489052</c:v>
                </c:pt>
                <c:pt idx="104">
                  <c:v>0.10559006211180125</c:v>
                </c:pt>
                <c:pt idx="105">
                  <c:v>0.11702127659574468</c:v>
                </c:pt>
                <c:pt idx="106">
                  <c:v>0.14285714285714285</c:v>
                </c:pt>
                <c:pt idx="107">
                  <c:v>0.14444444444444443</c:v>
                </c:pt>
                <c:pt idx="108">
                  <c:v>0.15577889447236182</c:v>
                </c:pt>
                <c:pt idx="109">
                  <c:v>0.18811881188118812</c:v>
                </c:pt>
                <c:pt idx="110">
                  <c:v>0.15846994535519127</c:v>
                </c:pt>
                <c:pt idx="111">
                  <c:v>0.15833333333333333</c:v>
                </c:pt>
                <c:pt idx="112">
                  <c:v>0.12820512820512819</c:v>
                </c:pt>
                <c:pt idx="113">
                  <c:v>0.16083916083916083</c:v>
                </c:pt>
                <c:pt idx="114">
                  <c:v>0.18404907975460122</c:v>
                </c:pt>
                <c:pt idx="115">
                  <c:v>0.18181818181818182</c:v>
                </c:pt>
                <c:pt idx="116">
                  <c:v>0.1702127659574468</c:v>
                </c:pt>
                <c:pt idx="117">
                  <c:v>0.11377245508982035</c:v>
                </c:pt>
                <c:pt idx="118">
                  <c:v>0.17741935483870969</c:v>
                </c:pt>
                <c:pt idx="119">
                  <c:v>0.16463414634146342</c:v>
                </c:pt>
                <c:pt idx="120">
                  <c:v>0.16546762589928057</c:v>
                </c:pt>
                <c:pt idx="121">
                  <c:v>0.19463087248322147</c:v>
                </c:pt>
                <c:pt idx="122">
                  <c:v>0.15131578947368421</c:v>
                </c:pt>
                <c:pt idx="123">
                  <c:v>0.15294117647058825</c:v>
                </c:pt>
                <c:pt idx="124">
                  <c:v>0.13836477987421383</c:v>
                </c:pt>
                <c:pt idx="125">
                  <c:v>0.14705882352941177</c:v>
                </c:pt>
                <c:pt idx="126">
                  <c:v>0.16551724137931034</c:v>
                </c:pt>
                <c:pt idx="127">
                  <c:v>0.2</c:v>
                </c:pt>
                <c:pt idx="128">
                  <c:v>0.18867924528301888</c:v>
                </c:pt>
                <c:pt idx="129">
                  <c:v>0.15555555555555556</c:v>
                </c:pt>
                <c:pt idx="130">
                  <c:v>0.21014492753623187</c:v>
                </c:pt>
                <c:pt idx="131">
                  <c:v>0.15315315315315314</c:v>
                </c:pt>
                <c:pt idx="132">
                  <c:v>0.20388349514563106</c:v>
                </c:pt>
                <c:pt idx="133">
                  <c:v>0.18965517241379309</c:v>
                </c:pt>
                <c:pt idx="134">
                  <c:v>0.13414634146341464</c:v>
                </c:pt>
                <c:pt idx="135">
                  <c:v>0.20212765957446807</c:v>
                </c:pt>
                <c:pt idx="136">
                  <c:v>0.19117647058823528</c:v>
                </c:pt>
                <c:pt idx="137">
                  <c:v>0.19178082191780821</c:v>
                </c:pt>
                <c:pt idx="138">
                  <c:v>0.28205128205128205</c:v>
                </c:pt>
                <c:pt idx="139">
                  <c:v>0.25</c:v>
                </c:pt>
                <c:pt idx="140">
                  <c:v>0.19753086419753085</c:v>
                </c:pt>
                <c:pt idx="141">
                  <c:v>0.18571428571428572</c:v>
                </c:pt>
                <c:pt idx="142">
                  <c:v>0.27472527472527475</c:v>
                </c:pt>
                <c:pt idx="143">
                  <c:v>0.24</c:v>
                </c:pt>
                <c:pt idx="144">
                  <c:v>0.15</c:v>
                </c:pt>
                <c:pt idx="145">
                  <c:v>0.21333333333333335</c:v>
                </c:pt>
                <c:pt idx="146">
                  <c:v>0.22033898305084745</c:v>
                </c:pt>
                <c:pt idx="147">
                  <c:v>0.12</c:v>
                </c:pt>
                <c:pt idx="148">
                  <c:v>0.18032786885245902</c:v>
                </c:pt>
                <c:pt idx="149">
                  <c:v>0.12328767123287671</c:v>
                </c:pt>
                <c:pt idx="150">
                  <c:v>0.21311475409836064</c:v>
                </c:pt>
                <c:pt idx="151">
                  <c:v>0.17307692307692307</c:v>
                </c:pt>
                <c:pt idx="152">
                  <c:v>9.8039215686274508E-2</c:v>
                </c:pt>
                <c:pt idx="153">
                  <c:v>0.11538461538461539</c:v>
                </c:pt>
                <c:pt idx="154">
                  <c:v>0.13978494623655913</c:v>
                </c:pt>
                <c:pt idx="155">
                  <c:v>0.12195121951219512</c:v>
                </c:pt>
                <c:pt idx="156">
                  <c:v>0.23</c:v>
                </c:pt>
                <c:pt idx="157">
                  <c:v>0.15463917525773196</c:v>
                </c:pt>
                <c:pt idx="158">
                  <c:v>0.21739130434782608</c:v>
                </c:pt>
                <c:pt idx="159">
                  <c:v>0.19230769230769232</c:v>
                </c:pt>
                <c:pt idx="160">
                  <c:v>0.16806722689075632</c:v>
                </c:pt>
                <c:pt idx="161">
                  <c:v>0.17647058823529413</c:v>
                </c:pt>
                <c:pt idx="162">
                  <c:v>0.20833333333333334</c:v>
                </c:pt>
                <c:pt idx="163">
                  <c:v>0.19339622641509435</c:v>
                </c:pt>
                <c:pt idx="164">
                  <c:v>0.14685314685314685</c:v>
                </c:pt>
                <c:pt idx="165">
                  <c:v>0.17989417989417988</c:v>
                </c:pt>
                <c:pt idx="166">
                  <c:v>0.17058823529411765</c:v>
                </c:pt>
                <c:pt idx="167">
                  <c:v>0.18131868131868131</c:v>
                </c:pt>
                <c:pt idx="168">
                  <c:v>0.18181818181818182</c:v>
                </c:pt>
                <c:pt idx="169">
                  <c:v>0.19909502262443438</c:v>
                </c:pt>
                <c:pt idx="170">
                  <c:v>0.16961130742049471</c:v>
                </c:pt>
                <c:pt idx="171">
                  <c:v>0.20737327188940091</c:v>
                </c:pt>
                <c:pt idx="172">
                  <c:v>0.18487394957983194</c:v>
                </c:pt>
                <c:pt idx="173">
                  <c:v>0.14826498422712933</c:v>
                </c:pt>
                <c:pt idx="174">
                  <c:v>0.15789473684210525</c:v>
                </c:pt>
                <c:pt idx="175">
                  <c:v>0.1842696629213483</c:v>
                </c:pt>
                <c:pt idx="176">
                  <c:v>0.18441558441558442</c:v>
                </c:pt>
                <c:pt idx="177">
                  <c:v>0.19767441860465115</c:v>
                </c:pt>
                <c:pt idx="178">
                  <c:v>0.15853658536585366</c:v>
                </c:pt>
                <c:pt idx="179">
                  <c:v>0.15466101694915255</c:v>
                </c:pt>
                <c:pt idx="180">
                  <c:v>0.17647058823529413</c:v>
                </c:pt>
                <c:pt idx="181">
                  <c:v>0.19291338582677164</c:v>
                </c:pt>
                <c:pt idx="182">
                  <c:v>0.22137404580152673</c:v>
                </c:pt>
                <c:pt idx="183">
                  <c:v>0.18416523235800344</c:v>
                </c:pt>
                <c:pt idx="184">
                  <c:v>0.17990275526742303</c:v>
                </c:pt>
                <c:pt idx="185">
                  <c:v>0.13043478260869565</c:v>
                </c:pt>
                <c:pt idx="186">
                  <c:v>0.17733990147783252</c:v>
                </c:pt>
                <c:pt idx="187">
                  <c:v>0.17293233082706766</c:v>
                </c:pt>
                <c:pt idx="188">
                  <c:v>0.14119922630560927</c:v>
                </c:pt>
                <c:pt idx="189">
                  <c:v>0.17190082644628099</c:v>
                </c:pt>
                <c:pt idx="190">
                  <c:v>0.16958041958041958</c:v>
                </c:pt>
                <c:pt idx="191">
                  <c:v>0.1905564924114671</c:v>
                </c:pt>
                <c:pt idx="192">
                  <c:v>0.1853211009174312</c:v>
                </c:pt>
                <c:pt idx="193">
                  <c:v>0.14757281553398058</c:v>
                </c:pt>
                <c:pt idx="194">
                  <c:v>0.15976331360946747</c:v>
                </c:pt>
                <c:pt idx="195">
                  <c:v>0.18367346938775511</c:v>
                </c:pt>
                <c:pt idx="196">
                  <c:v>0.13737373737373737</c:v>
                </c:pt>
                <c:pt idx="197">
                  <c:v>0.20472440944881889</c:v>
                </c:pt>
                <c:pt idx="198">
                  <c:v>0.18236472945891782</c:v>
                </c:pt>
                <c:pt idx="199">
                  <c:v>0.15856236786469344</c:v>
                </c:pt>
                <c:pt idx="200">
                  <c:v>0.17094017094017094</c:v>
                </c:pt>
                <c:pt idx="201">
                  <c:v>0.16602316602316602</c:v>
                </c:pt>
                <c:pt idx="202">
                  <c:v>0.18074656188605109</c:v>
                </c:pt>
                <c:pt idx="203">
                  <c:v>0.19047619047619047</c:v>
                </c:pt>
                <c:pt idx="204">
                  <c:v>0.17259786476868327</c:v>
                </c:pt>
                <c:pt idx="205">
                  <c:v>0.17006802721088435</c:v>
                </c:pt>
                <c:pt idx="206">
                  <c:v>0.17808219178082191</c:v>
                </c:pt>
                <c:pt idx="207">
                  <c:v>0.18215613382899629</c:v>
                </c:pt>
                <c:pt idx="208">
                  <c:v>0.15602836879432624</c:v>
                </c:pt>
                <c:pt idx="209">
                  <c:v>0.14642857142857144</c:v>
                </c:pt>
                <c:pt idx="210">
                  <c:v>0.1539408866995074</c:v>
                </c:pt>
                <c:pt idx="211">
                  <c:v>0.17695961995249407</c:v>
                </c:pt>
                <c:pt idx="212">
                  <c:v>0.18367346938775511</c:v>
                </c:pt>
                <c:pt idx="213">
                  <c:v>0.13394018205461639</c:v>
                </c:pt>
                <c:pt idx="214">
                  <c:v>0.16830466830466831</c:v>
                </c:pt>
                <c:pt idx="215">
                  <c:v>0.1353887399463807</c:v>
                </c:pt>
                <c:pt idx="216">
                  <c:v>0.18649517684887459</c:v>
                </c:pt>
                <c:pt idx="217">
                  <c:v>0.15644820295983086</c:v>
                </c:pt>
                <c:pt idx="218">
                  <c:v>0.15317919075144509</c:v>
                </c:pt>
                <c:pt idx="219">
                  <c:v>0.17232375979112272</c:v>
                </c:pt>
                <c:pt idx="220">
                  <c:v>0.17374517374517376</c:v>
                </c:pt>
              </c:numCache>
            </c:numRef>
          </c:val>
          <c:extLst>
            <c:ext xmlns:c16="http://schemas.microsoft.com/office/drawing/2014/chart" uri="{C3380CC4-5D6E-409C-BE32-E72D297353CC}">
              <c16:uniqueId val="{00000003-5ABA-4608-98AA-34CA378F6D0D}"/>
            </c:ext>
          </c:extLst>
        </c:ser>
        <c:ser>
          <c:idx val="4"/>
          <c:order val="4"/>
          <c:tx>
            <c:strRef>
              <c:f>'Age-1'!$B$20:$C$20</c:f>
              <c:strCache>
                <c:ptCount val="2"/>
                <c:pt idx="0">
                  <c:v>40-49</c:v>
                </c:pt>
              </c:strCache>
            </c:strRef>
          </c:tx>
          <c:spPr>
            <a:solidFill>
              <a:schemeClr val="accent5"/>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'Age-1'!$E$20:$HQ$20</c:f>
              <c:numCache>
                <c:formatCode>0%</c:formatCode>
                <c:ptCount val="221"/>
                <c:pt idx="0">
                  <c:v>0</c:v>
                </c:pt>
                <c:pt idx="1">
                  <c:v>0</c:v>
                </c:pt>
                <c:pt idx="2">
                  <c:v>0</c:v>
                </c:pt>
                <c:pt idx="3">
                  <c:v>0</c:v>
                </c:pt>
                <c:pt idx="4">
                  <c:v>0</c:v>
                </c:pt>
                <c:pt idx="5">
                  <c:v>0</c:v>
                </c:pt>
                <c:pt idx="6">
                  <c:v>0</c:v>
                </c:pt>
                <c:pt idx="7">
                  <c:v>0.25</c:v>
                </c:pt>
                <c:pt idx="8">
                  <c:v>0</c:v>
                </c:pt>
                <c:pt idx="9">
                  <c:v>1</c:v>
                </c:pt>
                <c:pt idx="10">
                  <c:v>0</c:v>
                </c:pt>
                <c:pt idx="11">
                  <c:v>0.5</c:v>
                </c:pt>
                <c:pt idx="12">
                  <c:v>0</c:v>
                </c:pt>
                <c:pt idx="13">
                  <c:v>0.33333333333333331</c:v>
                </c:pt>
                <c:pt idx="14">
                  <c:v>0</c:v>
                </c:pt>
                <c:pt idx="15">
                  <c:v>0</c:v>
                </c:pt>
                <c:pt idx="16">
                  <c:v>0</c:v>
                </c:pt>
                <c:pt idx="17">
                  <c:v>0.1111111111111111</c:v>
                </c:pt>
                <c:pt idx="18">
                  <c:v>0.22222222222222221</c:v>
                </c:pt>
                <c:pt idx="19">
                  <c:v>0</c:v>
                </c:pt>
                <c:pt idx="20">
                  <c:v>0.1</c:v>
                </c:pt>
                <c:pt idx="21">
                  <c:v>4.5454545454545456E-2</c:v>
                </c:pt>
                <c:pt idx="22">
                  <c:v>0.20833333333333334</c:v>
                </c:pt>
                <c:pt idx="23">
                  <c:v>0.18181818181818182</c:v>
                </c:pt>
                <c:pt idx="24">
                  <c:v>0.14754098360655737</c:v>
                </c:pt>
                <c:pt idx="25">
                  <c:v>0.15873015873015872</c:v>
                </c:pt>
                <c:pt idx="26">
                  <c:v>0.27692307692307694</c:v>
                </c:pt>
                <c:pt idx="27">
                  <c:v>0.23134328358208955</c:v>
                </c:pt>
                <c:pt idx="28">
                  <c:v>0.19858156028368795</c:v>
                </c:pt>
                <c:pt idx="29">
                  <c:v>0.15873015873015872</c:v>
                </c:pt>
                <c:pt idx="30">
                  <c:v>8.6330935251798566E-2</c:v>
                </c:pt>
                <c:pt idx="31">
                  <c:v>0.15060240963855423</c:v>
                </c:pt>
                <c:pt idx="32">
                  <c:v>0.12871287128712872</c:v>
                </c:pt>
                <c:pt idx="33">
                  <c:v>0.15966386554621848</c:v>
                </c:pt>
                <c:pt idx="34">
                  <c:v>0.11983471074380166</c:v>
                </c:pt>
                <c:pt idx="35">
                  <c:v>0.11910112359550562</c:v>
                </c:pt>
                <c:pt idx="36">
                  <c:v>0.11428571428571428</c:v>
                </c:pt>
                <c:pt idx="37">
                  <c:v>0.10815939278937381</c:v>
                </c:pt>
                <c:pt idx="38">
                  <c:v>9.2013888888888895E-2</c:v>
                </c:pt>
                <c:pt idx="39">
                  <c:v>0.11703703703703704</c:v>
                </c:pt>
                <c:pt idx="40">
                  <c:v>0.12680115273775217</c:v>
                </c:pt>
                <c:pt idx="41">
                  <c:v>0.10568031704095113</c:v>
                </c:pt>
                <c:pt idx="42">
                  <c:v>9.1081593927893736E-2</c:v>
                </c:pt>
                <c:pt idx="43">
                  <c:v>0.11407766990291263</c:v>
                </c:pt>
                <c:pt idx="44">
                  <c:v>0.11458333333333333</c:v>
                </c:pt>
                <c:pt idx="45">
                  <c:v>0.10679611650485436</c:v>
                </c:pt>
                <c:pt idx="46">
                  <c:v>9.8294884653961884E-2</c:v>
                </c:pt>
                <c:pt idx="47">
                  <c:v>9.1638029782359673E-2</c:v>
                </c:pt>
                <c:pt idx="48">
                  <c:v>0.11363636363636363</c:v>
                </c:pt>
                <c:pt idx="49">
                  <c:v>9.7826086956521743E-2</c:v>
                </c:pt>
                <c:pt idx="50">
                  <c:v>0.11007268951194185</c:v>
                </c:pt>
                <c:pt idx="51">
                  <c:v>0.10689990281827016</c:v>
                </c:pt>
                <c:pt idx="52">
                  <c:v>9.0042372881355928E-2</c:v>
                </c:pt>
                <c:pt idx="53">
                  <c:v>0.1120527306967985</c:v>
                </c:pt>
                <c:pt idx="54">
                  <c:v>0.11188811188811189</c:v>
                </c:pt>
                <c:pt idx="55">
                  <c:v>0.10375</c:v>
                </c:pt>
                <c:pt idx="56">
                  <c:v>0.11497326203208556</c:v>
                </c:pt>
                <c:pt idx="57">
                  <c:v>0.12323943661971831</c:v>
                </c:pt>
                <c:pt idx="58">
                  <c:v>0.11469534050179211</c:v>
                </c:pt>
                <c:pt idx="59">
                  <c:v>0.1279296875</c:v>
                </c:pt>
                <c:pt idx="60">
                  <c:v>0.13714285714285715</c:v>
                </c:pt>
                <c:pt idx="61">
                  <c:v>0.11646586345381527</c:v>
                </c:pt>
                <c:pt idx="62">
                  <c:v>0.11577608142493638</c:v>
                </c:pt>
                <c:pt idx="63">
                  <c:v>0.12967798085291557</c:v>
                </c:pt>
                <c:pt idx="64">
                  <c:v>0.11022044088176353</c:v>
                </c:pt>
                <c:pt idx="65">
                  <c:v>0.11014492753623188</c:v>
                </c:pt>
                <c:pt idx="66">
                  <c:v>0.10901001112347053</c:v>
                </c:pt>
                <c:pt idx="67">
                  <c:v>0.11871227364185111</c:v>
                </c:pt>
                <c:pt idx="68">
                  <c:v>0.10216346153846154</c:v>
                </c:pt>
                <c:pt idx="69">
                  <c:v>0.11684782608695653</c:v>
                </c:pt>
                <c:pt idx="70">
                  <c:v>0.11369509043927649</c:v>
                </c:pt>
                <c:pt idx="71">
                  <c:v>0.10889774236387782</c:v>
                </c:pt>
                <c:pt idx="72">
                  <c:v>9.9195710455764072E-2</c:v>
                </c:pt>
                <c:pt idx="73">
                  <c:v>0.12233285917496443</c:v>
                </c:pt>
                <c:pt idx="74">
                  <c:v>0.1174785100286533</c:v>
                </c:pt>
                <c:pt idx="75">
                  <c:v>0.12376237623762376</c:v>
                </c:pt>
                <c:pt idx="76">
                  <c:v>0.13596491228070176</c:v>
                </c:pt>
                <c:pt idx="77">
                  <c:v>0.11574074074074074</c:v>
                </c:pt>
                <c:pt idx="78">
                  <c:v>0.12127659574468085</c:v>
                </c:pt>
                <c:pt idx="79">
                  <c:v>0.10775862068965517</c:v>
                </c:pt>
                <c:pt idx="80">
                  <c:v>0.12224938875305623</c:v>
                </c:pt>
                <c:pt idx="81">
                  <c:v>0.1172069825436409</c:v>
                </c:pt>
                <c:pt idx="82">
                  <c:v>0.10027855153203342</c:v>
                </c:pt>
                <c:pt idx="83">
                  <c:v>0.1404109589041096</c:v>
                </c:pt>
                <c:pt idx="84">
                  <c:v>0.14067278287461774</c:v>
                </c:pt>
                <c:pt idx="85">
                  <c:v>0.12349397590361445</c:v>
                </c:pt>
                <c:pt idx="86">
                  <c:v>0.12460063897763578</c:v>
                </c:pt>
                <c:pt idx="87">
                  <c:v>0.14233576642335766</c:v>
                </c:pt>
                <c:pt idx="88">
                  <c:v>0.1253731343283582</c:v>
                </c:pt>
                <c:pt idx="89">
                  <c:v>9.2827004219409287E-2</c:v>
                </c:pt>
                <c:pt idx="90">
                  <c:v>9.0909090909090912E-2</c:v>
                </c:pt>
                <c:pt idx="91">
                  <c:v>9.0225563909774431E-2</c:v>
                </c:pt>
                <c:pt idx="92">
                  <c:v>0.11822660098522167</c:v>
                </c:pt>
                <c:pt idx="93">
                  <c:v>0.10185185185185185</c:v>
                </c:pt>
                <c:pt idx="94">
                  <c:v>0.11428571428571428</c:v>
                </c:pt>
                <c:pt idx="95">
                  <c:v>0.09</c:v>
                </c:pt>
                <c:pt idx="96">
                  <c:v>0.10309278350515463</c:v>
                </c:pt>
                <c:pt idx="97">
                  <c:v>0.1118421052631579</c:v>
                </c:pt>
                <c:pt idx="98">
                  <c:v>9.5652173913043481E-2</c:v>
                </c:pt>
                <c:pt idx="99">
                  <c:v>0.10326086956521739</c:v>
                </c:pt>
                <c:pt idx="100">
                  <c:v>0.10795454545454546</c:v>
                </c:pt>
                <c:pt idx="101">
                  <c:v>0.11724137931034483</c:v>
                </c:pt>
                <c:pt idx="102">
                  <c:v>0.15384615384615385</c:v>
                </c:pt>
                <c:pt idx="103">
                  <c:v>0.10948905109489052</c:v>
                </c:pt>
                <c:pt idx="104">
                  <c:v>8.6956521739130432E-2</c:v>
                </c:pt>
                <c:pt idx="105">
                  <c:v>0.1276595744680851</c:v>
                </c:pt>
                <c:pt idx="106">
                  <c:v>0.10204081632653061</c:v>
                </c:pt>
                <c:pt idx="107">
                  <c:v>0.10555555555555556</c:v>
                </c:pt>
                <c:pt idx="108">
                  <c:v>0.10050251256281408</c:v>
                </c:pt>
                <c:pt idx="109">
                  <c:v>0.13366336633663367</c:v>
                </c:pt>
                <c:pt idx="110">
                  <c:v>0.22404371584699453</c:v>
                </c:pt>
                <c:pt idx="111">
                  <c:v>0.13333333333333333</c:v>
                </c:pt>
                <c:pt idx="112">
                  <c:v>0.16923076923076924</c:v>
                </c:pt>
                <c:pt idx="113">
                  <c:v>9.7902097902097904E-2</c:v>
                </c:pt>
                <c:pt idx="114">
                  <c:v>0.1411042944785276</c:v>
                </c:pt>
                <c:pt idx="115">
                  <c:v>0.17482517482517482</c:v>
                </c:pt>
                <c:pt idx="116">
                  <c:v>0.19148936170212766</c:v>
                </c:pt>
                <c:pt idx="117">
                  <c:v>0.20359281437125748</c:v>
                </c:pt>
                <c:pt idx="118">
                  <c:v>0.19354838709677419</c:v>
                </c:pt>
                <c:pt idx="119">
                  <c:v>0.18292682926829268</c:v>
                </c:pt>
                <c:pt idx="120">
                  <c:v>0.17266187050359713</c:v>
                </c:pt>
                <c:pt idx="121">
                  <c:v>0.12751677852348994</c:v>
                </c:pt>
                <c:pt idx="122">
                  <c:v>0.125</c:v>
                </c:pt>
                <c:pt idx="123">
                  <c:v>0.17058823529411765</c:v>
                </c:pt>
                <c:pt idx="124">
                  <c:v>0.1761006289308176</c:v>
                </c:pt>
                <c:pt idx="125">
                  <c:v>0.17647058823529413</c:v>
                </c:pt>
                <c:pt idx="126">
                  <c:v>0.1793103448275862</c:v>
                </c:pt>
                <c:pt idx="127">
                  <c:v>0.14814814814814814</c:v>
                </c:pt>
                <c:pt idx="128">
                  <c:v>0.12578616352201258</c:v>
                </c:pt>
                <c:pt idx="129">
                  <c:v>0.14074074074074075</c:v>
                </c:pt>
                <c:pt idx="130">
                  <c:v>0.18115942028985507</c:v>
                </c:pt>
                <c:pt idx="131">
                  <c:v>0.15315315315315314</c:v>
                </c:pt>
                <c:pt idx="132">
                  <c:v>8.7378640776699032E-2</c:v>
                </c:pt>
                <c:pt idx="133">
                  <c:v>0.2413793103448276</c:v>
                </c:pt>
                <c:pt idx="134">
                  <c:v>0.17073170731707318</c:v>
                </c:pt>
                <c:pt idx="135">
                  <c:v>0.11702127659574468</c:v>
                </c:pt>
                <c:pt idx="136">
                  <c:v>0.16176470588235295</c:v>
                </c:pt>
                <c:pt idx="137">
                  <c:v>0.21917808219178081</c:v>
                </c:pt>
                <c:pt idx="138">
                  <c:v>0.16666666666666666</c:v>
                </c:pt>
                <c:pt idx="139">
                  <c:v>0.25</c:v>
                </c:pt>
                <c:pt idx="140">
                  <c:v>0.1111111111111111</c:v>
                </c:pt>
                <c:pt idx="141">
                  <c:v>0.2857142857142857</c:v>
                </c:pt>
                <c:pt idx="142">
                  <c:v>0.14285714285714285</c:v>
                </c:pt>
                <c:pt idx="143">
                  <c:v>0.16</c:v>
                </c:pt>
                <c:pt idx="144">
                  <c:v>0.18333333333333332</c:v>
                </c:pt>
                <c:pt idx="145">
                  <c:v>0.18666666666666668</c:v>
                </c:pt>
                <c:pt idx="146">
                  <c:v>0.13559322033898305</c:v>
                </c:pt>
                <c:pt idx="147">
                  <c:v>0.16</c:v>
                </c:pt>
                <c:pt idx="148">
                  <c:v>0.14754098360655737</c:v>
                </c:pt>
                <c:pt idx="149">
                  <c:v>0.13698630136986301</c:v>
                </c:pt>
                <c:pt idx="150">
                  <c:v>8.1967213114754092E-2</c:v>
                </c:pt>
                <c:pt idx="151">
                  <c:v>9.6153846153846159E-2</c:v>
                </c:pt>
                <c:pt idx="152">
                  <c:v>0.21568627450980393</c:v>
                </c:pt>
                <c:pt idx="153">
                  <c:v>0.17307692307692307</c:v>
                </c:pt>
                <c:pt idx="154">
                  <c:v>0.20430107526881722</c:v>
                </c:pt>
                <c:pt idx="155">
                  <c:v>0.15853658536585366</c:v>
                </c:pt>
                <c:pt idx="156">
                  <c:v>0.15</c:v>
                </c:pt>
                <c:pt idx="157">
                  <c:v>0.26804123711340205</c:v>
                </c:pt>
                <c:pt idx="158">
                  <c:v>0.18260869565217391</c:v>
                </c:pt>
                <c:pt idx="159">
                  <c:v>0.13846153846153847</c:v>
                </c:pt>
                <c:pt idx="160">
                  <c:v>0.18487394957983194</c:v>
                </c:pt>
                <c:pt idx="161">
                  <c:v>0.16470588235294117</c:v>
                </c:pt>
                <c:pt idx="162">
                  <c:v>0.17261904761904762</c:v>
                </c:pt>
                <c:pt idx="163">
                  <c:v>0.16037735849056603</c:v>
                </c:pt>
                <c:pt idx="164">
                  <c:v>0.11888111888111888</c:v>
                </c:pt>
                <c:pt idx="165">
                  <c:v>0.14814814814814814</c:v>
                </c:pt>
                <c:pt idx="166">
                  <c:v>0.14705882352941177</c:v>
                </c:pt>
                <c:pt idx="167">
                  <c:v>0.14285714285714285</c:v>
                </c:pt>
                <c:pt idx="168">
                  <c:v>0.15702479338842976</c:v>
                </c:pt>
                <c:pt idx="169">
                  <c:v>0.13574660633484162</c:v>
                </c:pt>
                <c:pt idx="170">
                  <c:v>0.17314487632508835</c:v>
                </c:pt>
                <c:pt idx="171">
                  <c:v>0.17511520737327188</c:v>
                </c:pt>
                <c:pt idx="172">
                  <c:v>0.12605042016806722</c:v>
                </c:pt>
                <c:pt idx="173">
                  <c:v>0.13249211356466878</c:v>
                </c:pt>
                <c:pt idx="174">
                  <c:v>0.13333333333333333</c:v>
                </c:pt>
                <c:pt idx="175">
                  <c:v>0.1303370786516854</c:v>
                </c:pt>
                <c:pt idx="176">
                  <c:v>0.14285714285714285</c:v>
                </c:pt>
                <c:pt idx="177">
                  <c:v>0.13255813953488371</c:v>
                </c:pt>
                <c:pt idx="178">
                  <c:v>0.15853658536585366</c:v>
                </c:pt>
                <c:pt idx="179">
                  <c:v>0.1652542372881356</c:v>
                </c:pt>
                <c:pt idx="180">
                  <c:v>0.12373225152129817</c:v>
                </c:pt>
                <c:pt idx="181">
                  <c:v>0.13976377952755906</c:v>
                </c:pt>
                <c:pt idx="182">
                  <c:v>0.11145038167938931</c:v>
                </c:pt>
                <c:pt idx="183">
                  <c:v>0.14285714285714285</c:v>
                </c:pt>
                <c:pt idx="184">
                  <c:v>0.13452188006482982</c:v>
                </c:pt>
                <c:pt idx="185">
                  <c:v>0.13565217391304349</c:v>
                </c:pt>
                <c:pt idx="186">
                  <c:v>0.14942528735632185</c:v>
                </c:pt>
                <c:pt idx="187">
                  <c:v>0.13721804511278196</c:v>
                </c:pt>
                <c:pt idx="188">
                  <c:v>0.13152804642166344</c:v>
                </c:pt>
                <c:pt idx="189">
                  <c:v>0.12727272727272726</c:v>
                </c:pt>
                <c:pt idx="190">
                  <c:v>0.11188811188811189</c:v>
                </c:pt>
                <c:pt idx="191">
                  <c:v>0.12816188870151771</c:v>
                </c:pt>
                <c:pt idx="192">
                  <c:v>0.12110091743119267</c:v>
                </c:pt>
                <c:pt idx="193">
                  <c:v>8.9320388349514557E-2</c:v>
                </c:pt>
                <c:pt idx="194">
                  <c:v>0.13806706114398423</c:v>
                </c:pt>
                <c:pt idx="195">
                  <c:v>0.11791383219954649</c:v>
                </c:pt>
                <c:pt idx="196">
                  <c:v>0.1191919191919192</c:v>
                </c:pt>
                <c:pt idx="197">
                  <c:v>0.1141732283464567</c:v>
                </c:pt>
                <c:pt idx="198">
                  <c:v>0.11222444889779559</c:v>
                </c:pt>
                <c:pt idx="199">
                  <c:v>0.1331923890063425</c:v>
                </c:pt>
                <c:pt idx="200">
                  <c:v>0.13675213675213677</c:v>
                </c:pt>
                <c:pt idx="201">
                  <c:v>0.13127413127413126</c:v>
                </c:pt>
                <c:pt idx="202">
                  <c:v>0.11394891944990176</c:v>
                </c:pt>
                <c:pt idx="203">
                  <c:v>0.13714285714285715</c:v>
                </c:pt>
                <c:pt idx="204">
                  <c:v>9.7864768683274025E-2</c:v>
                </c:pt>
                <c:pt idx="205">
                  <c:v>0.11224489795918367</c:v>
                </c:pt>
                <c:pt idx="206">
                  <c:v>9.0019569471624261E-2</c:v>
                </c:pt>
                <c:pt idx="207">
                  <c:v>0.12267657992565056</c:v>
                </c:pt>
                <c:pt idx="208">
                  <c:v>9.7517730496453903E-2</c:v>
                </c:pt>
                <c:pt idx="209">
                  <c:v>0.10535714285714286</c:v>
                </c:pt>
                <c:pt idx="210">
                  <c:v>0.12438423645320197</c:v>
                </c:pt>
                <c:pt idx="211">
                  <c:v>0.12114014251781473</c:v>
                </c:pt>
                <c:pt idx="212">
                  <c:v>0.12755102040816327</c:v>
                </c:pt>
                <c:pt idx="213">
                  <c:v>0.16644993498049415</c:v>
                </c:pt>
                <c:pt idx="214">
                  <c:v>0.13267813267813267</c:v>
                </c:pt>
                <c:pt idx="215">
                  <c:v>0.13270777479892762</c:v>
                </c:pt>
                <c:pt idx="216">
                  <c:v>9.9678456591639875E-2</c:v>
                </c:pt>
                <c:pt idx="217">
                  <c:v>0.12896405919661733</c:v>
                </c:pt>
                <c:pt idx="218">
                  <c:v>0.13005780346820808</c:v>
                </c:pt>
                <c:pt idx="219">
                  <c:v>0.1514360313315927</c:v>
                </c:pt>
                <c:pt idx="220">
                  <c:v>0.16216216216216217</c:v>
                </c:pt>
              </c:numCache>
            </c:numRef>
          </c:val>
          <c:extLst>
            <c:ext xmlns:c16="http://schemas.microsoft.com/office/drawing/2014/chart" uri="{C3380CC4-5D6E-409C-BE32-E72D297353CC}">
              <c16:uniqueId val="{00000004-5ABA-4608-98AA-34CA378F6D0D}"/>
            </c:ext>
          </c:extLst>
        </c:ser>
        <c:ser>
          <c:idx val="5"/>
          <c:order val="5"/>
          <c:tx>
            <c:strRef>
              <c:f>'Age-1'!$B$21:$C$21</c:f>
              <c:strCache>
                <c:ptCount val="2"/>
                <c:pt idx="0">
                  <c:v>50-59</c:v>
                </c:pt>
              </c:strCache>
            </c:strRef>
          </c:tx>
          <c:spPr>
            <a:solidFill>
              <a:schemeClr val="accent6"/>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'Age-1'!$E$21:$HQ$21</c:f>
              <c:numCache>
                <c:formatCode>0%</c:formatCode>
                <c:ptCount val="221"/>
                <c:pt idx="0">
                  <c:v>1</c:v>
                </c:pt>
                <c:pt idx="1">
                  <c:v>0</c:v>
                </c:pt>
                <c:pt idx="2">
                  <c:v>0</c:v>
                </c:pt>
                <c:pt idx="3">
                  <c:v>0.33333333333333331</c:v>
                </c:pt>
                <c:pt idx="4">
                  <c:v>0.5</c:v>
                </c:pt>
                <c:pt idx="5">
                  <c:v>0</c:v>
                </c:pt>
                <c:pt idx="6">
                  <c:v>0</c:v>
                </c:pt>
                <c:pt idx="7">
                  <c:v>0</c:v>
                </c:pt>
                <c:pt idx="8">
                  <c:v>0</c:v>
                </c:pt>
                <c:pt idx="9">
                  <c:v>0</c:v>
                </c:pt>
                <c:pt idx="10">
                  <c:v>0</c:v>
                </c:pt>
                <c:pt idx="11">
                  <c:v>0.25</c:v>
                </c:pt>
                <c:pt idx="12">
                  <c:v>0</c:v>
                </c:pt>
                <c:pt idx="13">
                  <c:v>0.33333333333333331</c:v>
                </c:pt>
                <c:pt idx="14">
                  <c:v>0</c:v>
                </c:pt>
                <c:pt idx="15">
                  <c:v>0</c:v>
                </c:pt>
                <c:pt idx="16">
                  <c:v>0</c:v>
                </c:pt>
                <c:pt idx="17">
                  <c:v>0.33333333333333331</c:v>
                </c:pt>
                <c:pt idx="18">
                  <c:v>0.44444444444444442</c:v>
                </c:pt>
                <c:pt idx="19">
                  <c:v>0.2</c:v>
                </c:pt>
                <c:pt idx="20">
                  <c:v>0.1</c:v>
                </c:pt>
                <c:pt idx="21">
                  <c:v>0.36363636363636365</c:v>
                </c:pt>
                <c:pt idx="22">
                  <c:v>0.16666666666666666</c:v>
                </c:pt>
                <c:pt idx="23">
                  <c:v>0.24242424242424243</c:v>
                </c:pt>
                <c:pt idx="24">
                  <c:v>0.19672131147540983</c:v>
                </c:pt>
                <c:pt idx="25">
                  <c:v>0.36507936507936506</c:v>
                </c:pt>
                <c:pt idx="26">
                  <c:v>0.16923076923076924</c:v>
                </c:pt>
                <c:pt idx="27">
                  <c:v>0.2462686567164179</c:v>
                </c:pt>
                <c:pt idx="28">
                  <c:v>0.19858156028368795</c:v>
                </c:pt>
                <c:pt idx="29">
                  <c:v>0.23809523809523808</c:v>
                </c:pt>
                <c:pt idx="30">
                  <c:v>0.21582733812949639</c:v>
                </c:pt>
                <c:pt idx="31">
                  <c:v>0.27108433734939757</c:v>
                </c:pt>
                <c:pt idx="32">
                  <c:v>0.26237623762376239</c:v>
                </c:pt>
                <c:pt idx="33">
                  <c:v>0.18067226890756302</c:v>
                </c:pt>
                <c:pt idx="34">
                  <c:v>0.22727272727272727</c:v>
                </c:pt>
                <c:pt idx="35">
                  <c:v>0.1842696629213483</c:v>
                </c:pt>
                <c:pt idx="36">
                  <c:v>0.20476190476190476</c:v>
                </c:pt>
                <c:pt idx="37">
                  <c:v>0.17457305502846299</c:v>
                </c:pt>
                <c:pt idx="38">
                  <c:v>0.2048611111111111</c:v>
                </c:pt>
                <c:pt idx="39">
                  <c:v>0.18814814814814815</c:v>
                </c:pt>
                <c:pt idx="40">
                  <c:v>0.18155619596541786</c:v>
                </c:pt>
                <c:pt idx="41">
                  <c:v>0.18361955085865259</c:v>
                </c:pt>
                <c:pt idx="42">
                  <c:v>0.18975332068311196</c:v>
                </c:pt>
                <c:pt idx="43">
                  <c:v>0.16868932038834952</c:v>
                </c:pt>
                <c:pt idx="44">
                  <c:v>0.20254629629629631</c:v>
                </c:pt>
                <c:pt idx="45">
                  <c:v>0.17839805825242719</c:v>
                </c:pt>
                <c:pt idx="46">
                  <c:v>0.18856569709127383</c:v>
                </c:pt>
                <c:pt idx="47">
                  <c:v>0.18671248568155785</c:v>
                </c:pt>
                <c:pt idx="48">
                  <c:v>0.19919786096256684</c:v>
                </c:pt>
                <c:pt idx="49">
                  <c:v>0.18311036789297658</c:v>
                </c:pt>
                <c:pt idx="50">
                  <c:v>0.15887850467289719</c:v>
                </c:pt>
                <c:pt idx="51">
                  <c:v>0.15840621963070942</c:v>
                </c:pt>
                <c:pt idx="52">
                  <c:v>0.15042372881355931</c:v>
                </c:pt>
                <c:pt idx="53">
                  <c:v>0.17137476459510359</c:v>
                </c:pt>
                <c:pt idx="54">
                  <c:v>0.1888111888111888</c:v>
                </c:pt>
                <c:pt idx="55">
                  <c:v>0.18625</c:v>
                </c:pt>
                <c:pt idx="56">
                  <c:v>0.19073083778966132</c:v>
                </c:pt>
                <c:pt idx="57">
                  <c:v>0.20305164319248825</c:v>
                </c:pt>
                <c:pt idx="58">
                  <c:v>0.18548387096774194</c:v>
                </c:pt>
                <c:pt idx="59">
                  <c:v>0.2080078125</c:v>
                </c:pt>
                <c:pt idx="60">
                  <c:v>0.17809523809523808</c:v>
                </c:pt>
                <c:pt idx="61">
                  <c:v>0.20381526104417672</c:v>
                </c:pt>
                <c:pt idx="62">
                  <c:v>0.1921119592875318</c:v>
                </c:pt>
                <c:pt idx="63">
                  <c:v>0.18711923411662315</c:v>
                </c:pt>
                <c:pt idx="64">
                  <c:v>0.18537074148296592</c:v>
                </c:pt>
                <c:pt idx="65">
                  <c:v>0.18357487922705315</c:v>
                </c:pt>
                <c:pt idx="66">
                  <c:v>0.19466073414905449</c:v>
                </c:pt>
                <c:pt idx="67">
                  <c:v>0.18410462776659961</c:v>
                </c:pt>
                <c:pt idx="68">
                  <c:v>0.234375</c:v>
                </c:pt>
                <c:pt idx="69">
                  <c:v>0.18206521739130435</c:v>
                </c:pt>
                <c:pt idx="70">
                  <c:v>0.20025839793281655</c:v>
                </c:pt>
                <c:pt idx="71">
                  <c:v>0.16998671978751659</c:v>
                </c:pt>
                <c:pt idx="72">
                  <c:v>0.20241286863270777</c:v>
                </c:pt>
                <c:pt idx="73">
                  <c:v>0.16642958748221906</c:v>
                </c:pt>
                <c:pt idx="74">
                  <c:v>0.19627507163323782</c:v>
                </c:pt>
                <c:pt idx="75">
                  <c:v>0.19801980198019803</c:v>
                </c:pt>
                <c:pt idx="76">
                  <c:v>0.14254385964912281</c:v>
                </c:pt>
                <c:pt idx="77">
                  <c:v>0.18827160493827161</c:v>
                </c:pt>
                <c:pt idx="78">
                  <c:v>0.14255319148936171</c:v>
                </c:pt>
                <c:pt idx="79">
                  <c:v>0.16163793103448276</c:v>
                </c:pt>
                <c:pt idx="80">
                  <c:v>0.16625916870415647</c:v>
                </c:pt>
                <c:pt idx="81">
                  <c:v>0.15960099750623441</c:v>
                </c:pt>
                <c:pt idx="82">
                  <c:v>0.15598885793871867</c:v>
                </c:pt>
                <c:pt idx="83">
                  <c:v>0.17123287671232876</c:v>
                </c:pt>
                <c:pt idx="84">
                  <c:v>0.17737003058103976</c:v>
                </c:pt>
                <c:pt idx="85">
                  <c:v>0.15060240963855423</c:v>
                </c:pt>
                <c:pt idx="86">
                  <c:v>0.15015974440894569</c:v>
                </c:pt>
                <c:pt idx="87">
                  <c:v>0.15328467153284672</c:v>
                </c:pt>
                <c:pt idx="88">
                  <c:v>0.17313432835820897</c:v>
                </c:pt>
                <c:pt idx="89">
                  <c:v>0.16033755274261605</c:v>
                </c:pt>
                <c:pt idx="90">
                  <c:v>0.21052631578947367</c:v>
                </c:pt>
                <c:pt idx="91">
                  <c:v>0.21052631578947367</c:v>
                </c:pt>
                <c:pt idx="92">
                  <c:v>0.21674876847290642</c:v>
                </c:pt>
                <c:pt idx="93">
                  <c:v>0.14814814814814814</c:v>
                </c:pt>
                <c:pt idx="94">
                  <c:v>0.1380952380952381</c:v>
                </c:pt>
                <c:pt idx="95">
                  <c:v>0.14499999999999999</c:v>
                </c:pt>
                <c:pt idx="96">
                  <c:v>0.18556701030927836</c:v>
                </c:pt>
                <c:pt idx="97">
                  <c:v>0.13815789473684212</c:v>
                </c:pt>
                <c:pt idx="98">
                  <c:v>0.19130434782608696</c:v>
                </c:pt>
                <c:pt idx="99">
                  <c:v>0.16304347826086957</c:v>
                </c:pt>
                <c:pt idx="100">
                  <c:v>0.14772727272727273</c:v>
                </c:pt>
                <c:pt idx="101">
                  <c:v>0.17241379310344829</c:v>
                </c:pt>
                <c:pt idx="102">
                  <c:v>0.14792899408284024</c:v>
                </c:pt>
                <c:pt idx="103">
                  <c:v>0.21167883211678831</c:v>
                </c:pt>
                <c:pt idx="104">
                  <c:v>0.20496894409937888</c:v>
                </c:pt>
                <c:pt idx="105">
                  <c:v>0.21808510638297873</c:v>
                </c:pt>
                <c:pt idx="106">
                  <c:v>0.17857142857142858</c:v>
                </c:pt>
                <c:pt idx="107">
                  <c:v>0.15</c:v>
                </c:pt>
                <c:pt idx="108">
                  <c:v>0.15577889447236182</c:v>
                </c:pt>
                <c:pt idx="109">
                  <c:v>0.16831683168316833</c:v>
                </c:pt>
                <c:pt idx="110">
                  <c:v>0.12021857923497267</c:v>
                </c:pt>
                <c:pt idx="111">
                  <c:v>0.21666666666666667</c:v>
                </c:pt>
                <c:pt idx="112">
                  <c:v>0.17435897435897435</c:v>
                </c:pt>
                <c:pt idx="113">
                  <c:v>0.15384615384615385</c:v>
                </c:pt>
                <c:pt idx="114">
                  <c:v>0.15337423312883436</c:v>
                </c:pt>
                <c:pt idx="115">
                  <c:v>0.11888111888111888</c:v>
                </c:pt>
                <c:pt idx="116">
                  <c:v>0.19148936170212766</c:v>
                </c:pt>
                <c:pt idx="117">
                  <c:v>0.1317365269461078</c:v>
                </c:pt>
                <c:pt idx="118">
                  <c:v>0.18548387096774194</c:v>
                </c:pt>
                <c:pt idx="119">
                  <c:v>0.13414634146341464</c:v>
                </c:pt>
                <c:pt idx="120">
                  <c:v>0.20143884892086331</c:v>
                </c:pt>
                <c:pt idx="121">
                  <c:v>0.2348993288590604</c:v>
                </c:pt>
                <c:pt idx="122">
                  <c:v>0.14473684210526316</c:v>
                </c:pt>
                <c:pt idx="123">
                  <c:v>0.14705882352941177</c:v>
                </c:pt>
                <c:pt idx="124">
                  <c:v>0.16981132075471697</c:v>
                </c:pt>
                <c:pt idx="125">
                  <c:v>0.22549019607843138</c:v>
                </c:pt>
                <c:pt idx="126">
                  <c:v>0.11724137931034483</c:v>
                </c:pt>
                <c:pt idx="127">
                  <c:v>0.1037037037037037</c:v>
                </c:pt>
                <c:pt idx="128">
                  <c:v>0.19496855345911951</c:v>
                </c:pt>
                <c:pt idx="129">
                  <c:v>0.17777777777777778</c:v>
                </c:pt>
                <c:pt idx="130">
                  <c:v>0.21014492753623187</c:v>
                </c:pt>
                <c:pt idx="131">
                  <c:v>0.18018018018018017</c:v>
                </c:pt>
                <c:pt idx="132">
                  <c:v>0.14563106796116504</c:v>
                </c:pt>
                <c:pt idx="133">
                  <c:v>0.16379310344827586</c:v>
                </c:pt>
                <c:pt idx="134">
                  <c:v>0.1951219512195122</c:v>
                </c:pt>
                <c:pt idx="135">
                  <c:v>0.18085106382978725</c:v>
                </c:pt>
                <c:pt idx="136">
                  <c:v>8.8235294117647065E-2</c:v>
                </c:pt>
                <c:pt idx="137">
                  <c:v>9.5890410958904104E-2</c:v>
                </c:pt>
                <c:pt idx="138">
                  <c:v>0.10256410256410256</c:v>
                </c:pt>
                <c:pt idx="139">
                  <c:v>8.9285714285714288E-2</c:v>
                </c:pt>
                <c:pt idx="140">
                  <c:v>0.13580246913580246</c:v>
                </c:pt>
                <c:pt idx="141">
                  <c:v>4.2857142857142858E-2</c:v>
                </c:pt>
                <c:pt idx="142">
                  <c:v>0.17582417582417584</c:v>
                </c:pt>
                <c:pt idx="143">
                  <c:v>0.2</c:v>
                </c:pt>
                <c:pt idx="144">
                  <c:v>0.16666666666666666</c:v>
                </c:pt>
                <c:pt idx="145">
                  <c:v>0.14666666666666667</c:v>
                </c:pt>
                <c:pt idx="146">
                  <c:v>0.16949152542372881</c:v>
                </c:pt>
                <c:pt idx="147">
                  <c:v>0.16</c:v>
                </c:pt>
                <c:pt idx="148">
                  <c:v>0.14754098360655737</c:v>
                </c:pt>
                <c:pt idx="149">
                  <c:v>0.12328767123287671</c:v>
                </c:pt>
                <c:pt idx="150">
                  <c:v>0.19672131147540983</c:v>
                </c:pt>
                <c:pt idx="151">
                  <c:v>0.13461538461538461</c:v>
                </c:pt>
                <c:pt idx="152">
                  <c:v>0.17647058823529413</c:v>
                </c:pt>
                <c:pt idx="153">
                  <c:v>0.19230769230769232</c:v>
                </c:pt>
                <c:pt idx="154">
                  <c:v>0.17204301075268819</c:v>
                </c:pt>
                <c:pt idx="155">
                  <c:v>0.1951219512195122</c:v>
                </c:pt>
                <c:pt idx="156">
                  <c:v>0.13</c:v>
                </c:pt>
                <c:pt idx="157">
                  <c:v>0.15463917525773196</c:v>
                </c:pt>
                <c:pt idx="158">
                  <c:v>0.18260869565217391</c:v>
                </c:pt>
                <c:pt idx="159">
                  <c:v>0.13076923076923078</c:v>
                </c:pt>
                <c:pt idx="160">
                  <c:v>0.18487394957983194</c:v>
                </c:pt>
                <c:pt idx="161">
                  <c:v>0.15294117647058825</c:v>
                </c:pt>
                <c:pt idx="162">
                  <c:v>0.125</c:v>
                </c:pt>
                <c:pt idx="163">
                  <c:v>0.10849056603773585</c:v>
                </c:pt>
                <c:pt idx="164">
                  <c:v>0.16783216783216784</c:v>
                </c:pt>
                <c:pt idx="165">
                  <c:v>0.19576719576719576</c:v>
                </c:pt>
                <c:pt idx="166">
                  <c:v>0.17647058823529413</c:v>
                </c:pt>
                <c:pt idx="167">
                  <c:v>0.15934065934065933</c:v>
                </c:pt>
                <c:pt idx="168">
                  <c:v>0.18595041322314049</c:v>
                </c:pt>
                <c:pt idx="169">
                  <c:v>0.16289592760180996</c:v>
                </c:pt>
                <c:pt idx="170">
                  <c:v>0.14840989399293286</c:v>
                </c:pt>
                <c:pt idx="171">
                  <c:v>0.11059907834101383</c:v>
                </c:pt>
                <c:pt idx="172">
                  <c:v>0.17226890756302521</c:v>
                </c:pt>
                <c:pt idx="173">
                  <c:v>0.17034700315457413</c:v>
                </c:pt>
                <c:pt idx="174">
                  <c:v>0.1649122807017544</c:v>
                </c:pt>
                <c:pt idx="175">
                  <c:v>0.14382022471910114</c:v>
                </c:pt>
                <c:pt idx="176">
                  <c:v>0.14545454545454545</c:v>
                </c:pt>
                <c:pt idx="177">
                  <c:v>0.14651162790697675</c:v>
                </c:pt>
                <c:pt idx="178">
                  <c:v>0.14390243902439023</c:v>
                </c:pt>
                <c:pt idx="179">
                  <c:v>0.14830508474576271</c:v>
                </c:pt>
                <c:pt idx="180">
                  <c:v>0.17444219066937119</c:v>
                </c:pt>
                <c:pt idx="181">
                  <c:v>0.15157480314960631</c:v>
                </c:pt>
                <c:pt idx="182">
                  <c:v>0.12213740458015267</c:v>
                </c:pt>
                <c:pt idx="183">
                  <c:v>0.10843373493975904</c:v>
                </c:pt>
                <c:pt idx="184">
                  <c:v>0.13614262560777957</c:v>
                </c:pt>
                <c:pt idx="185">
                  <c:v>0.15130434782608695</c:v>
                </c:pt>
                <c:pt idx="186">
                  <c:v>0.15599343185550082</c:v>
                </c:pt>
                <c:pt idx="187">
                  <c:v>0.14285714285714285</c:v>
                </c:pt>
                <c:pt idx="188">
                  <c:v>0.14313346228239845</c:v>
                </c:pt>
                <c:pt idx="189">
                  <c:v>0.13223140495867769</c:v>
                </c:pt>
                <c:pt idx="190">
                  <c:v>0.1381118881118881</c:v>
                </c:pt>
                <c:pt idx="191">
                  <c:v>0.12647554806070826</c:v>
                </c:pt>
                <c:pt idx="192">
                  <c:v>0.12110091743119267</c:v>
                </c:pt>
                <c:pt idx="193">
                  <c:v>0.15145631067961166</c:v>
                </c:pt>
                <c:pt idx="194">
                  <c:v>0.13609467455621302</c:v>
                </c:pt>
                <c:pt idx="195">
                  <c:v>0.17233560090702948</c:v>
                </c:pt>
                <c:pt idx="196">
                  <c:v>0.14949494949494949</c:v>
                </c:pt>
                <c:pt idx="197">
                  <c:v>0.14173228346456693</c:v>
                </c:pt>
                <c:pt idx="198">
                  <c:v>9.4188376753507011E-2</c:v>
                </c:pt>
                <c:pt idx="199">
                  <c:v>0.15856236786469344</c:v>
                </c:pt>
                <c:pt idx="200">
                  <c:v>0.13034188034188035</c:v>
                </c:pt>
                <c:pt idx="201">
                  <c:v>0.11583011583011583</c:v>
                </c:pt>
                <c:pt idx="202">
                  <c:v>0.11591355599214145</c:v>
                </c:pt>
                <c:pt idx="203">
                  <c:v>0.13333333333333333</c:v>
                </c:pt>
                <c:pt idx="204">
                  <c:v>0.11921708185053381</c:v>
                </c:pt>
                <c:pt idx="205">
                  <c:v>0.11734693877551021</c:v>
                </c:pt>
                <c:pt idx="206">
                  <c:v>0.14481409001956946</c:v>
                </c:pt>
                <c:pt idx="207">
                  <c:v>0.11338289962825279</c:v>
                </c:pt>
                <c:pt idx="208">
                  <c:v>0.14184397163120568</c:v>
                </c:pt>
                <c:pt idx="209">
                  <c:v>0.12142857142857143</c:v>
                </c:pt>
                <c:pt idx="210">
                  <c:v>0.12931034482758622</c:v>
                </c:pt>
                <c:pt idx="211">
                  <c:v>0.10570071258907364</c:v>
                </c:pt>
                <c:pt idx="212">
                  <c:v>0.11607142857142858</c:v>
                </c:pt>
                <c:pt idx="213">
                  <c:v>0.13263979193758127</c:v>
                </c:pt>
                <c:pt idx="214">
                  <c:v>0.14742014742014742</c:v>
                </c:pt>
                <c:pt idx="215">
                  <c:v>0.12064343163538874</c:v>
                </c:pt>
                <c:pt idx="216">
                  <c:v>0.13987138263665594</c:v>
                </c:pt>
                <c:pt idx="217">
                  <c:v>0.14587737843551796</c:v>
                </c:pt>
                <c:pt idx="218">
                  <c:v>0.13872832369942195</c:v>
                </c:pt>
                <c:pt idx="219">
                  <c:v>0.12793733681462141</c:v>
                </c:pt>
                <c:pt idx="220">
                  <c:v>0.10038610038610038</c:v>
                </c:pt>
              </c:numCache>
            </c:numRef>
          </c:val>
          <c:extLst>
            <c:ext xmlns:c16="http://schemas.microsoft.com/office/drawing/2014/chart" uri="{C3380CC4-5D6E-409C-BE32-E72D297353CC}">
              <c16:uniqueId val="{00000005-5ABA-4608-98AA-34CA378F6D0D}"/>
            </c:ext>
          </c:extLst>
        </c:ser>
        <c:ser>
          <c:idx val="6"/>
          <c:order val="6"/>
          <c:tx>
            <c:strRef>
              <c:f>'Age-1'!$B$22:$C$22</c:f>
              <c:strCache>
                <c:ptCount val="2"/>
                <c:pt idx="0">
                  <c:v>60-69</c:v>
                </c:pt>
              </c:strCache>
            </c:strRef>
          </c:tx>
          <c:spPr>
            <a:solidFill>
              <a:schemeClr val="accent1">
                <a:lumMod val="60000"/>
              </a:schemeClr>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'Age-1'!$E$22:$HQ$22</c:f>
              <c:numCache>
                <c:formatCode>0%</c:formatCode>
                <c:ptCount val="221"/>
                <c:pt idx="0">
                  <c:v>0</c:v>
                </c:pt>
                <c:pt idx="1">
                  <c:v>0</c:v>
                </c:pt>
                <c:pt idx="2">
                  <c:v>0</c:v>
                </c:pt>
                <c:pt idx="3">
                  <c:v>0.66666666666666663</c:v>
                </c:pt>
                <c:pt idx="4">
                  <c:v>0</c:v>
                </c:pt>
                <c:pt idx="5">
                  <c:v>0</c:v>
                </c:pt>
                <c:pt idx="6">
                  <c:v>0</c:v>
                </c:pt>
                <c:pt idx="7">
                  <c:v>0.75</c:v>
                </c:pt>
                <c:pt idx="8">
                  <c:v>0</c:v>
                </c:pt>
                <c:pt idx="9">
                  <c:v>0</c:v>
                </c:pt>
                <c:pt idx="10">
                  <c:v>0</c:v>
                </c:pt>
                <c:pt idx="11">
                  <c:v>0.25</c:v>
                </c:pt>
                <c:pt idx="12">
                  <c:v>0.5</c:v>
                </c:pt>
                <c:pt idx="13">
                  <c:v>0.33333333333333331</c:v>
                </c:pt>
                <c:pt idx="14">
                  <c:v>0.33333333333333331</c:v>
                </c:pt>
                <c:pt idx="15">
                  <c:v>0</c:v>
                </c:pt>
                <c:pt idx="16">
                  <c:v>0.4</c:v>
                </c:pt>
                <c:pt idx="17">
                  <c:v>0</c:v>
                </c:pt>
                <c:pt idx="18">
                  <c:v>0.1111111111111111</c:v>
                </c:pt>
                <c:pt idx="19">
                  <c:v>0.2</c:v>
                </c:pt>
                <c:pt idx="20">
                  <c:v>0.1</c:v>
                </c:pt>
                <c:pt idx="21">
                  <c:v>0.18181818181818182</c:v>
                </c:pt>
                <c:pt idx="22">
                  <c:v>0.125</c:v>
                </c:pt>
                <c:pt idx="23">
                  <c:v>9.0909090909090912E-2</c:v>
                </c:pt>
                <c:pt idx="24">
                  <c:v>9.8360655737704916E-2</c:v>
                </c:pt>
                <c:pt idx="25">
                  <c:v>6.3492063492063489E-2</c:v>
                </c:pt>
                <c:pt idx="26">
                  <c:v>0.12307692307692308</c:v>
                </c:pt>
                <c:pt idx="27">
                  <c:v>0.11940298507462686</c:v>
                </c:pt>
                <c:pt idx="28">
                  <c:v>0.18439716312056736</c:v>
                </c:pt>
                <c:pt idx="29">
                  <c:v>0.15079365079365079</c:v>
                </c:pt>
                <c:pt idx="30">
                  <c:v>0.19424460431654678</c:v>
                </c:pt>
                <c:pt idx="31">
                  <c:v>0.20481927710843373</c:v>
                </c:pt>
                <c:pt idx="32">
                  <c:v>0.18316831683168316</c:v>
                </c:pt>
                <c:pt idx="33">
                  <c:v>0.16806722689075632</c:v>
                </c:pt>
                <c:pt idx="34">
                  <c:v>0.16115702479338842</c:v>
                </c:pt>
                <c:pt idx="35">
                  <c:v>0.17303370786516853</c:v>
                </c:pt>
                <c:pt idx="36">
                  <c:v>0.19523809523809524</c:v>
                </c:pt>
                <c:pt idx="37">
                  <c:v>0.1954459203036053</c:v>
                </c:pt>
                <c:pt idx="38">
                  <c:v>0.1875</c:v>
                </c:pt>
                <c:pt idx="39">
                  <c:v>0.18814814814814815</c:v>
                </c:pt>
                <c:pt idx="40">
                  <c:v>0.16282420749279539</c:v>
                </c:pt>
                <c:pt idx="41">
                  <c:v>0.20739762219286659</c:v>
                </c:pt>
                <c:pt idx="42">
                  <c:v>0.17836812144212524</c:v>
                </c:pt>
                <c:pt idx="43">
                  <c:v>0.16868932038834952</c:v>
                </c:pt>
                <c:pt idx="44">
                  <c:v>0.16203703703703703</c:v>
                </c:pt>
                <c:pt idx="45">
                  <c:v>0.18325242718446602</c:v>
                </c:pt>
                <c:pt idx="46">
                  <c:v>0.16649949849548645</c:v>
                </c:pt>
                <c:pt idx="47">
                  <c:v>0.15922107674684993</c:v>
                </c:pt>
                <c:pt idx="48">
                  <c:v>0.11631016042780749</c:v>
                </c:pt>
                <c:pt idx="49">
                  <c:v>0.14381270903010032</c:v>
                </c:pt>
                <c:pt idx="50">
                  <c:v>0.15887850467289719</c:v>
                </c:pt>
                <c:pt idx="51">
                  <c:v>0.13216715257531583</c:v>
                </c:pt>
                <c:pt idx="52">
                  <c:v>0.16207627118644069</c:v>
                </c:pt>
                <c:pt idx="53">
                  <c:v>0.11770244821092278</c:v>
                </c:pt>
                <c:pt idx="54">
                  <c:v>0.12937062937062938</c:v>
                </c:pt>
                <c:pt idx="55">
                  <c:v>0.14499999999999999</c:v>
                </c:pt>
                <c:pt idx="56">
                  <c:v>0.14171122994652408</c:v>
                </c:pt>
                <c:pt idx="57">
                  <c:v>0.12206572769953052</c:v>
                </c:pt>
                <c:pt idx="58">
                  <c:v>0.12365591397849462</c:v>
                </c:pt>
                <c:pt idx="59">
                  <c:v>0.103515625</c:v>
                </c:pt>
                <c:pt idx="60">
                  <c:v>0.10666666666666667</c:v>
                </c:pt>
                <c:pt idx="61">
                  <c:v>0.10642570281124498</c:v>
                </c:pt>
                <c:pt idx="62">
                  <c:v>0.12086513994910941</c:v>
                </c:pt>
                <c:pt idx="63">
                  <c:v>0.11401218450826806</c:v>
                </c:pt>
                <c:pt idx="64">
                  <c:v>0.11122244488977956</c:v>
                </c:pt>
                <c:pt idx="65">
                  <c:v>9.8550724637681164E-2</c:v>
                </c:pt>
                <c:pt idx="66">
                  <c:v>0.10901001112347053</c:v>
                </c:pt>
                <c:pt idx="67">
                  <c:v>0.10865191146881288</c:v>
                </c:pt>
                <c:pt idx="68">
                  <c:v>0.12980769230769232</c:v>
                </c:pt>
                <c:pt idx="69">
                  <c:v>0.12771739130434784</c:v>
                </c:pt>
                <c:pt idx="70">
                  <c:v>9.8191214470284241E-2</c:v>
                </c:pt>
                <c:pt idx="71">
                  <c:v>0.10491367861885791</c:v>
                </c:pt>
                <c:pt idx="72">
                  <c:v>9.2493297587131373E-2</c:v>
                </c:pt>
                <c:pt idx="73">
                  <c:v>0.10384068278805121</c:v>
                </c:pt>
                <c:pt idx="74">
                  <c:v>0.10171919770773639</c:v>
                </c:pt>
                <c:pt idx="75">
                  <c:v>9.9009900990099015E-2</c:v>
                </c:pt>
                <c:pt idx="76">
                  <c:v>0.12280701754385964</c:v>
                </c:pt>
                <c:pt idx="77">
                  <c:v>0.10648148148148148</c:v>
                </c:pt>
                <c:pt idx="78">
                  <c:v>8.2978723404255314E-2</c:v>
                </c:pt>
                <c:pt idx="79">
                  <c:v>9.0517241379310345E-2</c:v>
                </c:pt>
                <c:pt idx="80">
                  <c:v>9.0464547677261614E-2</c:v>
                </c:pt>
                <c:pt idx="81">
                  <c:v>8.4788029925187039E-2</c:v>
                </c:pt>
                <c:pt idx="82">
                  <c:v>0.11420612813370473</c:v>
                </c:pt>
                <c:pt idx="83">
                  <c:v>0.10616438356164383</c:v>
                </c:pt>
                <c:pt idx="84">
                  <c:v>0.13149847094801223</c:v>
                </c:pt>
                <c:pt idx="85">
                  <c:v>0.10542168674698796</c:v>
                </c:pt>
                <c:pt idx="86">
                  <c:v>0.11501597444089456</c:v>
                </c:pt>
                <c:pt idx="87">
                  <c:v>8.7591240875912413E-2</c:v>
                </c:pt>
                <c:pt idx="88">
                  <c:v>8.6567164179104483E-2</c:v>
                </c:pt>
                <c:pt idx="89">
                  <c:v>0.10970464135021098</c:v>
                </c:pt>
                <c:pt idx="90">
                  <c:v>9.569377990430622E-2</c:v>
                </c:pt>
                <c:pt idx="91">
                  <c:v>0.10150375939849623</c:v>
                </c:pt>
                <c:pt idx="92">
                  <c:v>9.8522167487684734E-2</c:v>
                </c:pt>
                <c:pt idx="93">
                  <c:v>9.7222222222222224E-2</c:v>
                </c:pt>
                <c:pt idx="94">
                  <c:v>0.1</c:v>
                </c:pt>
                <c:pt idx="95">
                  <c:v>0.11</c:v>
                </c:pt>
                <c:pt idx="96">
                  <c:v>9.7938144329896906E-2</c:v>
                </c:pt>
                <c:pt idx="97">
                  <c:v>7.8947368421052627E-2</c:v>
                </c:pt>
                <c:pt idx="98">
                  <c:v>0.11304347826086956</c:v>
                </c:pt>
                <c:pt idx="99">
                  <c:v>0.10869565217391304</c:v>
                </c:pt>
                <c:pt idx="100">
                  <c:v>0.10795454545454546</c:v>
                </c:pt>
                <c:pt idx="101">
                  <c:v>0.14482758620689656</c:v>
                </c:pt>
                <c:pt idx="102">
                  <c:v>8.8757396449704137E-2</c:v>
                </c:pt>
                <c:pt idx="103">
                  <c:v>0.13868613138686131</c:v>
                </c:pt>
                <c:pt idx="104">
                  <c:v>0.13043478260869565</c:v>
                </c:pt>
                <c:pt idx="105">
                  <c:v>7.4468085106382975E-2</c:v>
                </c:pt>
                <c:pt idx="106">
                  <c:v>6.1224489795918366E-2</c:v>
                </c:pt>
                <c:pt idx="107">
                  <c:v>0.1</c:v>
                </c:pt>
                <c:pt idx="108">
                  <c:v>0.12562814070351758</c:v>
                </c:pt>
                <c:pt idx="109">
                  <c:v>0.10396039603960396</c:v>
                </c:pt>
                <c:pt idx="110">
                  <c:v>9.2896174863387984E-2</c:v>
                </c:pt>
                <c:pt idx="111">
                  <c:v>0.11666666666666667</c:v>
                </c:pt>
                <c:pt idx="112">
                  <c:v>9.2307692307692313E-2</c:v>
                </c:pt>
                <c:pt idx="113">
                  <c:v>0.1048951048951049</c:v>
                </c:pt>
                <c:pt idx="114">
                  <c:v>7.9754601226993863E-2</c:v>
                </c:pt>
                <c:pt idx="115">
                  <c:v>5.5944055944055944E-2</c:v>
                </c:pt>
                <c:pt idx="116">
                  <c:v>7.8014184397163122E-2</c:v>
                </c:pt>
                <c:pt idx="117">
                  <c:v>7.7844311377245512E-2</c:v>
                </c:pt>
                <c:pt idx="118">
                  <c:v>8.8709677419354843E-2</c:v>
                </c:pt>
                <c:pt idx="119">
                  <c:v>9.7560975609756101E-2</c:v>
                </c:pt>
                <c:pt idx="120">
                  <c:v>7.9136690647482008E-2</c:v>
                </c:pt>
                <c:pt idx="121">
                  <c:v>0.10738255033557047</c:v>
                </c:pt>
                <c:pt idx="122">
                  <c:v>0.10526315789473684</c:v>
                </c:pt>
                <c:pt idx="123">
                  <c:v>0.10588235294117647</c:v>
                </c:pt>
                <c:pt idx="124">
                  <c:v>9.4339622641509441E-2</c:v>
                </c:pt>
                <c:pt idx="125">
                  <c:v>7.8431372549019607E-2</c:v>
                </c:pt>
                <c:pt idx="126">
                  <c:v>0.10344827586206896</c:v>
                </c:pt>
                <c:pt idx="127">
                  <c:v>5.9259259259259262E-2</c:v>
                </c:pt>
                <c:pt idx="128">
                  <c:v>8.8050314465408799E-2</c:v>
                </c:pt>
                <c:pt idx="129">
                  <c:v>0.11851851851851852</c:v>
                </c:pt>
                <c:pt idx="130">
                  <c:v>7.2463768115942032E-2</c:v>
                </c:pt>
                <c:pt idx="131">
                  <c:v>6.3063063063063057E-2</c:v>
                </c:pt>
                <c:pt idx="132">
                  <c:v>8.7378640776699032E-2</c:v>
                </c:pt>
                <c:pt idx="133">
                  <c:v>4.3103448275862072E-2</c:v>
                </c:pt>
                <c:pt idx="134">
                  <c:v>6.097560975609756E-2</c:v>
                </c:pt>
                <c:pt idx="135">
                  <c:v>9.5744680851063829E-2</c:v>
                </c:pt>
                <c:pt idx="136">
                  <c:v>8.8235294117647065E-2</c:v>
                </c:pt>
                <c:pt idx="137">
                  <c:v>8.2191780821917804E-2</c:v>
                </c:pt>
                <c:pt idx="138">
                  <c:v>5.128205128205128E-2</c:v>
                </c:pt>
                <c:pt idx="139">
                  <c:v>5.3571428571428568E-2</c:v>
                </c:pt>
                <c:pt idx="140">
                  <c:v>8.6419753086419748E-2</c:v>
                </c:pt>
                <c:pt idx="141">
                  <c:v>0.1</c:v>
                </c:pt>
                <c:pt idx="142">
                  <c:v>7.6923076923076927E-2</c:v>
                </c:pt>
                <c:pt idx="143">
                  <c:v>1.3333333333333334E-2</c:v>
                </c:pt>
                <c:pt idx="144">
                  <c:v>0.05</c:v>
                </c:pt>
                <c:pt idx="145">
                  <c:v>0.04</c:v>
                </c:pt>
                <c:pt idx="146">
                  <c:v>6.7796610169491525E-2</c:v>
                </c:pt>
                <c:pt idx="147">
                  <c:v>0.08</c:v>
                </c:pt>
                <c:pt idx="148">
                  <c:v>8.1967213114754092E-2</c:v>
                </c:pt>
                <c:pt idx="149">
                  <c:v>5.4794520547945202E-2</c:v>
                </c:pt>
                <c:pt idx="150">
                  <c:v>8.1967213114754092E-2</c:v>
                </c:pt>
                <c:pt idx="151">
                  <c:v>9.6153846153846159E-2</c:v>
                </c:pt>
                <c:pt idx="152">
                  <c:v>0.13725490196078433</c:v>
                </c:pt>
                <c:pt idx="153">
                  <c:v>0.15384615384615385</c:v>
                </c:pt>
                <c:pt idx="154">
                  <c:v>2.1505376344086023E-2</c:v>
                </c:pt>
                <c:pt idx="155">
                  <c:v>6.097560975609756E-2</c:v>
                </c:pt>
                <c:pt idx="156">
                  <c:v>0.05</c:v>
                </c:pt>
                <c:pt idx="157">
                  <c:v>2.0618556701030927E-2</c:v>
                </c:pt>
                <c:pt idx="158">
                  <c:v>6.0869565217391307E-2</c:v>
                </c:pt>
                <c:pt idx="159">
                  <c:v>0.1076923076923077</c:v>
                </c:pt>
                <c:pt idx="160">
                  <c:v>0.1092436974789916</c:v>
                </c:pt>
                <c:pt idx="161">
                  <c:v>0.1</c:v>
                </c:pt>
                <c:pt idx="162">
                  <c:v>8.3333333333333329E-2</c:v>
                </c:pt>
                <c:pt idx="163">
                  <c:v>8.9622641509433956E-2</c:v>
                </c:pt>
                <c:pt idx="164">
                  <c:v>9.7902097902097904E-2</c:v>
                </c:pt>
                <c:pt idx="165">
                  <c:v>8.4656084656084651E-2</c:v>
                </c:pt>
                <c:pt idx="166">
                  <c:v>0.11176470588235295</c:v>
                </c:pt>
                <c:pt idx="167">
                  <c:v>9.8901098901098897E-2</c:v>
                </c:pt>
                <c:pt idx="168">
                  <c:v>0.10330578512396695</c:v>
                </c:pt>
                <c:pt idx="169">
                  <c:v>8.1447963800904979E-2</c:v>
                </c:pt>
                <c:pt idx="170">
                  <c:v>6.3604240282685506E-2</c:v>
                </c:pt>
                <c:pt idx="171">
                  <c:v>8.755760368663594E-2</c:v>
                </c:pt>
                <c:pt idx="172">
                  <c:v>0.10084033613445378</c:v>
                </c:pt>
                <c:pt idx="173">
                  <c:v>9.7791798107255523E-2</c:v>
                </c:pt>
                <c:pt idx="174">
                  <c:v>7.7192982456140355E-2</c:v>
                </c:pt>
                <c:pt idx="175">
                  <c:v>8.0898876404494377E-2</c:v>
                </c:pt>
                <c:pt idx="176">
                  <c:v>9.8701298701298706E-2</c:v>
                </c:pt>
                <c:pt idx="177">
                  <c:v>6.2790697674418611E-2</c:v>
                </c:pt>
                <c:pt idx="178">
                  <c:v>6.8292682926829273E-2</c:v>
                </c:pt>
                <c:pt idx="179">
                  <c:v>8.2627118644067798E-2</c:v>
                </c:pt>
                <c:pt idx="180">
                  <c:v>7.3022312373225151E-2</c:v>
                </c:pt>
                <c:pt idx="181">
                  <c:v>6.1023622047244097E-2</c:v>
                </c:pt>
                <c:pt idx="182">
                  <c:v>5.9541984732824425E-2</c:v>
                </c:pt>
                <c:pt idx="183">
                  <c:v>8.7779690189328741E-2</c:v>
                </c:pt>
                <c:pt idx="184">
                  <c:v>6.6450567260940036E-2</c:v>
                </c:pt>
                <c:pt idx="185">
                  <c:v>6.2608695652173918E-2</c:v>
                </c:pt>
                <c:pt idx="186">
                  <c:v>5.090311986863711E-2</c:v>
                </c:pt>
                <c:pt idx="187">
                  <c:v>7.5187969924812026E-2</c:v>
                </c:pt>
                <c:pt idx="188">
                  <c:v>5.6092843326885883E-2</c:v>
                </c:pt>
                <c:pt idx="189">
                  <c:v>8.4297520661157019E-2</c:v>
                </c:pt>
                <c:pt idx="190">
                  <c:v>6.2937062937062943E-2</c:v>
                </c:pt>
                <c:pt idx="191">
                  <c:v>5.3962900505902189E-2</c:v>
                </c:pt>
                <c:pt idx="192">
                  <c:v>6.7889908256880738E-2</c:v>
                </c:pt>
                <c:pt idx="193">
                  <c:v>6.4077669902912623E-2</c:v>
                </c:pt>
                <c:pt idx="194">
                  <c:v>5.3254437869822487E-2</c:v>
                </c:pt>
                <c:pt idx="195">
                  <c:v>5.8956916099773243E-2</c:v>
                </c:pt>
                <c:pt idx="196">
                  <c:v>9.0909090909090912E-2</c:v>
                </c:pt>
                <c:pt idx="197">
                  <c:v>4.9212598425196853E-2</c:v>
                </c:pt>
                <c:pt idx="198">
                  <c:v>8.0160320641282562E-2</c:v>
                </c:pt>
                <c:pt idx="199">
                  <c:v>5.7082452431289642E-2</c:v>
                </c:pt>
                <c:pt idx="200">
                  <c:v>5.5555555555555552E-2</c:v>
                </c:pt>
                <c:pt idx="201">
                  <c:v>4.633204633204633E-2</c:v>
                </c:pt>
                <c:pt idx="202">
                  <c:v>7.8585461689587424E-2</c:v>
                </c:pt>
                <c:pt idx="203">
                  <c:v>5.3333333333333337E-2</c:v>
                </c:pt>
                <c:pt idx="204">
                  <c:v>6.7615658362989328E-2</c:v>
                </c:pt>
                <c:pt idx="205">
                  <c:v>7.1428571428571425E-2</c:v>
                </c:pt>
                <c:pt idx="206">
                  <c:v>6.0665362035225046E-2</c:v>
                </c:pt>
                <c:pt idx="207">
                  <c:v>5.3903345724907063E-2</c:v>
                </c:pt>
                <c:pt idx="208">
                  <c:v>6.0283687943262408E-2</c:v>
                </c:pt>
                <c:pt idx="209">
                  <c:v>6.7857142857142852E-2</c:v>
                </c:pt>
                <c:pt idx="210">
                  <c:v>4.9261083743842367E-2</c:v>
                </c:pt>
                <c:pt idx="211">
                  <c:v>6.769596199524941E-2</c:v>
                </c:pt>
                <c:pt idx="212">
                  <c:v>6.1224489795918366E-2</c:v>
                </c:pt>
                <c:pt idx="213">
                  <c:v>5.5916775032509754E-2</c:v>
                </c:pt>
                <c:pt idx="214">
                  <c:v>6.5110565110565108E-2</c:v>
                </c:pt>
                <c:pt idx="215">
                  <c:v>6.4343163538873996E-2</c:v>
                </c:pt>
                <c:pt idx="216">
                  <c:v>5.7877813504823149E-2</c:v>
                </c:pt>
                <c:pt idx="217">
                  <c:v>8.0338266384778007E-2</c:v>
                </c:pt>
                <c:pt idx="218">
                  <c:v>7.2254335260115612E-2</c:v>
                </c:pt>
                <c:pt idx="219">
                  <c:v>7.0496083550913843E-2</c:v>
                </c:pt>
                <c:pt idx="220">
                  <c:v>8.4942084942084939E-2</c:v>
                </c:pt>
              </c:numCache>
            </c:numRef>
          </c:val>
          <c:extLst>
            <c:ext xmlns:c16="http://schemas.microsoft.com/office/drawing/2014/chart" uri="{C3380CC4-5D6E-409C-BE32-E72D297353CC}">
              <c16:uniqueId val="{00000006-5ABA-4608-98AA-34CA378F6D0D}"/>
            </c:ext>
          </c:extLst>
        </c:ser>
        <c:ser>
          <c:idx val="7"/>
          <c:order val="7"/>
          <c:tx>
            <c:strRef>
              <c:f>'Age-1'!$B$23:$C$23</c:f>
              <c:strCache>
                <c:ptCount val="2"/>
                <c:pt idx="0">
                  <c:v>70-79</c:v>
                </c:pt>
              </c:strCache>
            </c:strRef>
          </c:tx>
          <c:spPr>
            <a:solidFill>
              <a:schemeClr val="accent2">
                <a:lumMod val="60000"/>
              </a:schemeClr>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'Age-1'!$E$23:$HQ$23</c:f>
              <c:numCache>
                <c:formatCode>0%</c:formatCode>
                <c:ptCount val="221"/>
                <c:pt idx="0">
                  <c:v>0</c:v>
                </c:pt>
                <c:pt idx="1">
                  <c:v>0</c:v>
                </c:pt>
                <c:pt idx="2">
                  <c:v>0</c:v>
                </c:pt>
                <c:pt idx="3">
                  <c:v>0</c:v>
                </c:pt>
                <c:pt idx="4">
                  <c:v>0</c:v>
                </c:pt>
                <c:pt idx="5">
                  <c:v>0</c:v>
                </c:pt>
                <c:pt idx="6">
                  <c:v>1</c:v>
                </c:pt>
                <c:pt idx="7">
                  <c:v>0</c:v>
                </c:pt>
                <c:pt idx="8">
                  <c:v>1</c:v>
                </c:pt>
                <c:pt idx="9">
                  <c:v>0</c:v>
                </c:pt>
                <c:pt idx="10">
                  <c:v>0</c:v>
                </c:pt>
                <c:pt idx="11">
                  <c:v>0</c:v>
                </c:pt>
                <c:pt idx="12">
                  <c:v>0.5</c:v>
                </c:pt>
                <c:pt idx="13">
                  <c:v>0</c:v>
                </c:pt>
                <c:pt idx="14">
                  <c:v>0.66666666666666663</c:v>
                </c:pt>
                <c:pt idx="15">
                  <c:v>1</c:v>
                </c:pt>
                <c:pt idx="16">
                  <c:v>0.4</c:v>
                </c:pt>
                <c:pt idx="17">
                  <c:v>0.44444444444444442</c:v>
                </c:pt>
                <c:pt idx="18">
                  <c:v>0.1111111111111111</c:v>
                </c:pt>
                <c:pt idx="19">
                  <c:v>0</c:v>
                </c:pt>
                <c:pt idx="20">
                  <c:v>0.4</c:v>
                </c:pt>
                <c:pt idx="21">
                  <c:v>0.13636363636363635</c:v>
                </c:pt>
                <c:pt idx="22">
                  <c:v>0.16666666666666666</c:v>
                </c:pt>
                <c:pt idx="23">
                  <c:v>0.27272727272727271</c:v>
                </c:pt>
                <c:pt idx="24">
                  <c:v>0.18032786885245902</c:v>
                </c:pt>
                <c:pt idx="25">
                  <c:v>0.14285714285714285</c:v>
                </c:pt>
                <c:pt idx="26">
                  <c:v>7.6923076923076927E-2</c:v>
                </c:pt>
                <c:pt idx="27">
                  <c:v>0.13432835820895522</c:v>
                </c:pt>
                <c:pt idx="28">
                  <c:v>0.11347517730496454</c:v>
                </c:pt>
                <c:pt idx="29">
                  <c:v>0.10317460317460317</c:v>
                </c:pt>
                <c:pt idx="30">
                  <c:v>0.17266187050359713</c:v>
                </c:pt>
                <c:pt idx="31">
                  <c:v>0.14457831325301204</c:v>
                </c:pt>
                <c:pt idx="32">
                  <c:v>0.15346534653465346</c:v>
                </c:pt>
                <c:pt idx="33">
                  <c:v>0.20168067226890757</c:v>
                </c:pt>
                <c:pt idx="34">
                  <c:v>0.13636363636363635</c:v>
                </c:pt>
                <c:pt idx="35">
                  <c:v>0.19550561797752808</c:v>
                </c:pt>
                <c:pt idx="36">
                  <c:v>0.19523809523809524</c:v>
                </c:pt>
                <c:pt idx="37">
                  <c:v>0.20113851992409867</c:v>
                </c:pt>
                <c:pt idx="38">
                  <c:v>0.18402777777777779</c:v>
                </c:pt>
                <c:pt idx="39">
                  <c:v>0.18074074074074073</c:v>
                </c:pt>
                <c:pt idx="40">
                  <c:v>0.20172910662824209</c:v>
                </c:pt>
                <c:pt idx="41">
                  <c:v>0.1809775429326288</c:v>
                </c:pt>
                <c:pt idx="42">
                  <c:v>0.23339658444022771</c:v>
                </c:pt>
                <c:pt idx="43">
                  <c:v>0.21359223300970873</c:v>
                </c:pt>
                <c:pt idx="44">
                  <c:v>0.19328703703703703</c:v>
                </c:pt>
                <c:pt idx="45">
                  <c:v>0.18932038834951456</c:v>
                </c:pt>
                <c:pt idx="46">
                  <c:v>0.20160481444332998</c:v>
                </c:pt>
                <c:pt idx="47">
                  <c:v>0.18098510882016036</c:v>
                </c:pt>
                <c:pt idx="48">
                  <c:v>0.20454545454545456</c:v>
                </c:pt>
                <c:pt idx="49">
                  <c:v>0.19230769230769232</c:v>
                </c:pt>
                <c:pt idx="50">
                  <c:v>0.17237798546209762</c:v>
                </c:pt>
                <c:pt idx="51">
                  <c:v>0.18172983479105928</c:v>
                </c:pt>
                <c:pt idx="52">
                  <c:v>0.17690677966101695</c:v>
                </c:pt>
                <c:pt idx="53">
                  <c:v>0.1487758945386064</c:v>
                </c:pt>
                <c:pt idx="54">
                  <c:v>0.13636363636363635</c:v>
                </c:pt>
                <c:pt idx="55">
                  <c:v>0.14749999999999999</c:v>
                </c:pt>
                <c:pt idx="56">
                  <c:v>0.12923351158645277</c:v>
                </c:pt>
                <c:pt idx="57">
                  <c:v>0.11854460093896714</c:v>
                </c:pt>
                <c:pt idx="58">
                  <c:v>0.12903225806451613</c:v>
                </c:pt>
                <c:pt idx="59">
                  <c:v>0.13671875</c:v>
                </c:pt>
                <c:pt idx="60">
                  <c:v>0.1</c:v>
                </c:pt>
                <c:pt idx="61">
                  <c:v>0.10742971887550201</c:v>
                </c:pt>
                <c:pt idx="62">
                  <c:v>0.11323155216284987</c:v>
                </c:pt>
                <c:pt idx="63">
                  <c:v>0.11662315056570931</c:v>
                </c:pt>
                <c:pt idx="64">
                  <c:v>0.11623246492985972</c:v>
                </c:pt>
                <c:pt idx="65">
                  <c:v>0.12367149758454106</c:v>
                </c:pt>
                <c:pt idx="66">
                  <c:v>0.11123470522803114</c:v>
                </c:pt>
                <c:pt idx="67">
                  <c:v>0.10663983903420524</c:v>
                </c:pt>
                <c:pt idx="68">
                  <c:v>8.6538461538461536E-2</c:v>
                </c:pt>
                <c:pt idx="69">
                  <c:v>0.10190217391304347</c:v>
                </c:pt>
                <c:pt idx="70">
                  <c:v>7.3643410852713184E-2</c:v>
                </c:pt>
                <c:pt idx="71">
                  <c:v>9.6945551128818058E-2</c:v>
                </c:pt>
                <c:pt idx="72">
                  <c:v>8.3109919571045576E-2</c:v>
                </c:pt>
                <c:pt idx="73">
                  <c:v>0.10953058321479374</c:v>
                </c:pt>
                <c:pt idx="74">
                  <c:v>7.7363896848137534E-2</c:v>
                </c:pt>
                <c:pt idx="75">
                  <c:v>9.0759075907590761E-2</c:v>
                </c:pt>
                <c:pt idx="76">
                  <c:v>7.8947368421052627E-2</c:v>
                </c:pt>
                <c:pt idx="77">
                  <c:v>0.10030864197530864</c:v>
                </c:pt>
                <c:pt idx="78">
                  <c:v>7.4468085106382975E-2</c:v>
                </c:pt>
                <c:pt idx="79">
                  <c:v>0.10991379310344827</c:v>
                </c:pt>
                <c:pt idx="80">
                  <c:v>9.2909535452322736E-2</c:v>
                </c:pt>
                <c:pt idx="81">
                  <c:v>8.4788029925187039E-2</c:v>
                </c:pt>
                <c:pt idx="82">
                  <c:v>0.10584958217270195</c:v>
                </c:pt>
                <c:pt idx="83">
                  <c:v>9.5890410958904104E-2</c:v>
                </c:pt>
                <c:pt idx="84">
                  <c:v>8.5626911314984705E-2</c:v>
                </c:pt>
                <c:pt idx="85">
                  <c:v>9.337349397590361E-2</c:v>
                </c:pt>
                <c:pt idx="86">
                  <c:v>0.12140575079872204</c:v>
                </c:pt>
                <c:pt idx="87">
                  <c:v>8.0291970802919707E-2</c:v>
                </c:pt>
                <c:pt idx="88">
                  <c:v>8.3582089552238809E-2</c:v>
                </c:pt>
                <c:pt idx="89">
                  <c:v>9.2827004219409287E-2</c:v>
                </c:pt>
                <c:pt idx="90">
                  <c:v>9.0909090909090912E-2</c:v>
                </c:pt>
                <c:pt idx="91">
                  <c:v>9.7744360902255634E-2</c:v>
                </c:pt>
                <c:pt idx="92">
                  <c:v>9.3596059113300489E-2</c:v>
                </c:pt>
                <c:pt idx="93">
                  <c:v>0.10648148148148148</c:v>
                </c:pt>
                <c:pt idx="94">
                  <c:v>0.1</c:v>
                </c:pt>
                <c:pt idx="95">
                  <c:v>0.105</c:v>
                </c:pt>
                <c:pt idx="96">
                  <c:v>9.2783505154639179E-2</c:v>
                </c:pt>
                <c:pt idx="97">
                  <c:v>9.2105263157894732E-2</c:v>
                </c:pt>
                <c:pt idx="98">
                  <c:v>0.1</c:v>
                </c:pt>
                <c:pt idx="99">
                  <c:v>0.10326086956521739</c:v>
                </c:pt>
                <c:pt idx="100">
                  <c:v>5.6818181818181816E-2</c:v>
                </c:pt>
                <c:pt idx="101">
                  <c:v>6.8965517241379309E-2</c:v>
                </c:pt>
                <c:pt idx="102">
                  <c:v>8.8757396449704137E-2</c:v>
                </c:pt>
                <c:pt idx="103">
                  <c:v>5.1094890510948905E-2</c:v>
                </c:pt>
                <c:pt idx="104">
                  <c:v>9.3167701863354033E-2</c:v>
                </c:pt>
                <c:pt idx="105">
                  <c:v>5.8510638297872342E-2</c:v>
                </c:pt>
                <c:pt idx="106">
                  <c:v>6.6326530612244902E-2</c:v>
                </c:pt>
                <c:pt idx="107">
                  <c:v>8.3333333333333329E-2</c:v>
                </c:pt>
                <c:pt idx="108">
                  <c:v>9.0452261306532666E-2</c:v>
                </c:pt>
                <c:pt idx="109">
                  <c:v>6.9306930693069313E-2</c:v>
                </c:pt>
                <c:pt idx="110">
                  <c:v>5.4644808743169397E-2</c:v>
                </c:pt>
                <c:pt idx="111">
                  <c:v>6.6666666666666666E-2</c:v>
                </c:pt>
                <c:pt idx="112">
                  <c:v>6.1538461538461542E-2</c:v>
                </c:pt>
                <c:pt idx="113">
                  <c:v>6.2937062937062943E-2</c:v>
                </c:pt>
                <c:pt idx="114">
                  <c:v>4.2944785276073622E-2</c:v>
                </c:pt>
                <c:pt idx="115">
                  <c:v>7.6923076923076927E-2</c:v>
                </c:pt>
                <c:pt idx="116">
                  <c:v>2.8368794326241134E-2</c:v>
                </c:pt>
                <c:pt idx="117">
                  <c:v>0.11377245508982035</c:v>
                </c:pt>
                <c:pt idx="118">
                  <c:v>5.6451612903225805E-2</c:v>
                </c:pt>
                <c:pt idx="119">
                  <c:v>3.048780487804878E-2</c:v>
                </c:pt>
                <c:pt idx="120">
                  <c:v>3.5971223021582732E-2</c:v>
                </c:pt>
                <c:pt idx="121">
                  <c:v>2.0134228187919462E-2</c:v>
                </c:pt>
                <c:pt idx="122">
                  <c:v>8.5526315789473686E-2</c:v>
                </c:pt>
                <c:pt idx="123">
                  <c:v>4.7058823529411764E-2</c:v>
                </c:pt>
                <c:pt idx="124">
                  <c:v>2.5157232704402517E-2</c:v>
                </c:pt>
                <c:pt idx="125">
                  <c:v>4.9019607843137254E-2</c:v>
                </c:pt>
                <c:pt idx="126">
                  <c:v>1.3793103448275862E-2</c:v>
                </c:pt>
                <c:pt idx="127">
                  <c:v>6.6666666666666666E-2</c:v>
                </c:pt>
                <c:pt idx="128">
                  <c:v>5.0314465408805034E-2</c:v>
                </c:pt>
                <c:pt idx="129">
                  <c:v>2.9629629629629631E-2</c:v>
                </c:pt>
                <c:pt idx="130">
                  <c:v>6.5217391304347824E-2</c:v>
                </c:pt>
                <c:pt idx="131">
                  <c:v>2.7027027027027029E-2</c:v>
                </c:pt>
                <c:pt idx="132">
                  <c:v>0</c:v>
                </c:pt>
                <c:pt idx="133">
                  <c:v>1.7241379310344827E-2</c:v>
                </c:pt>
                <c:pt idx="134">
                  <c:v>2.4390243902439025E-2</c:v>
                </c:pt>
                <c:pt idx="135">
                  <c:v>2.1276595744680851E-2</c:v>
                </c:pt>
                <c:pt idx="136">
                  <c:v>1.4705882352941176E-2</c:v>
                </c:pt>
                <c:pt idx="137">
                  <c:v>5.4794520547945202E-2</c:v>
                </c:pt>
                <c:pt idx="138">
                  <c:v>0</c:v>
                </c:pt>
                <c:pt idx="139">
                  <c:v>5.3571428571428568E-2</c:v>
                </c:pt>
                <c:pt idx="140">
                  <c:v>7.407407407407407E-2</c:v>
                </c:pt>
                <c:pt idx="141">
                  <c:v>0</c:v>
                </c:pt>
                <c:pt idx="142">
                  <c:v>1.098901098901099E-2</c:v>
                </c:pt>
                <c:pt idx="143">
                  <c:v>1.3333333333333334E-2</c:v>
                </c:pt>
                <c:pt idx="144">
                  <c:v>6.6666666666666666E-2</c:v>
                </c:pt>
                <c:pt idx="145">
                  <c:v>2.6666666666666668E-2</c:v>
                </c:pt>
                <c:pt idx="146">
                  <c:v>1.6949152542372881E-2</c:v>
                </c:pt>
                <c:pt idx="147">
                  <c:v>6.6666666666666666E-2</c:v>
                </c:pt>
                <c:pt idx="148">
                  <c:v>3.2786885245901641E-2</c:v>
                </c:pt>
                <c:pt idx="149">
                  <c:v>5.4794520547945202E-2</c:v>
                </c:pt>
                <c:pt idx="150">
                  <c:v>1.6393442622950821E-2</c:v>
                </c:pt>
                <c:pt idx="151">
                  <c:v>0</c:v>
                </c:pt>
                <c:pt idx="152">
                  <c:v>1.9607843137254902E-2</c:v>
                </c:pt>
                <c:pt idx="153">
                  <c:v>3.8461538461538464E-2</c:v>
                </c:pt>
                <c:pt idx="154">
                  <c:v>6.4516129032258063E-2</c:v>
                </c:pt>
                <c:pt idx="155">
                  <c:v>4.878048780487805E-2</c:v>
                </c:pt>
                <c:pt idx="156">
                  <c:v>0.05</c:v>
                </c:pt>
                <c:pt idx="157">
                  <c:v>3.0927835051546393E-2</c:v>
                </c:pt>
                <c:pt idx="158">
                  <c:v>2.6086956521739129E-2</c:v>
                </c:pt>
                <c:pt idx="159">
                  <c:v>7.6923076923076927E-2</c:v>
                </c:pt>
                <c:pt idx="160">
                  <c:v>3.3613445378151259E-2</c:v>
                </c:pt>
                <c:pt idx="161">
                  <c:v>3.5294117647058823E-2</c:v>
                </c:pt>
                <c:pt idx="162">
                  <c:v>4.7619047619047616E-2</c:v>
                </c:pt>
                <c:pt idx="163">
                  <c:v>3.7735849056603772E-2</c:v>
                </c:pt>
                <c:pt idx="164">
                  <c:v>5.5944055944055944E-2</c:v>
                </c:pt>
                <c:pt idx="165">
                  <c:v>5.8201058201058198E-2</c:v>
                </c:pt>
                <c:pt idx="166">
                  <c:v>4.7058823529411764E-2</c:v>
                </c:pt>
                <c:pt idx="167">
                  <c:v>3.8461538461538464E-2</c:v>
                </c:pt>
                <c:pt idx="168">
                  <c:v>2.0661157024793389E-2</c:v>
                </c:pt>
                <c:pt idx="169">
                  <c:v>2.7149321266968326E-2</c:v>
                </c:pt>
                <c:pt idx="170">
                  <c:v>3.8869257950530034E-2</c:v>
                </c:pt>
                <c:pt idx="171">
                  <c:v>4.6082949308755762E-2</c:v>
                </c:pt>
                <c:pt idx="172">
                  <c:v>2.5210084033613446E-2</c:v>
                </c:pt>
                <c:pt idx="173">
                  <c:v>4.7318611987381701E-2</c:v>
                </c:pt>
                <c:pt idx="174">
                  <c:v>2.8070175438596492E-2</c:v>
                </c:pt>
                <c:pt idx="175">
                  <c:v>2.9213483146067417E-2</c:v>
                </c:pt>
                <c:pt idx="176">
                  <c:v>3.6363636363636362E-2</c:v>
                </c:pt>
                <c:pt idx="177">
                  <c:v>4.1860465116279069E-2</c:v>
                </c:pt>
                <c:pt idx="178">
                  <c:v>3.4146341463414637E-2</c:v>
                </c:pt>
                <c:pt idx="179">
                  <c:v>3.6016949152542374E-2</c:v>
                </c:pt>
                <c:pt idx="180">
                  <c:v>2.231237322515213E-2</c:v>
                </c:pt>
                <c:pt idx="181">
                  <c:v>3.5433070866141732E-2</c:v>
                </c:pt>
                <c:pt idx="182">
                  <c:v>3.3587786259541987E-2</c:v>
                </c:pt>
                <c:pt idx="183">
                  <c:v>2.0654044750430294E-2</c:v>
                </c:pt>
                <c:pt idx="184">
                  <c:v>2.1069692058346839E-2</c:v>
                </c:pt>
                <c:pt idx="185">
                  <c:v>4.3478260869565216E-2</c:v>
                </c:pt>
                <c:pt idx="186">
                  <c:v>3.2840722495894911E-2</c:v>
                </c:pt>
                <c:pt idx="187">
                  <c:v>2.6315789473684209E-2</c:v>
                </c:pt>
                <c:pt idx="188">
                  <c:v>2.9013539651837523E-2</c:v>
                </c:pt>
                <c:pt idx="189">
                  <c:v>2.9752066115702479E-2</c:v>
                </c:pt>
                <c:pt idx="190">
                  <c:v>3.3216783216783216E-2</c:v>
                </c:pt>
                <c:pt idx="191">
                  <c:v>2.1922428330522766E-2</c:v>
                </c:pt>
                <c:pt idx="192">
                  <c:v>3.4862385321100919E-2</c:v>
                </c:pt>
                <c:pt idx="193">
                  <c:v>4.6601941747572817E-2</c:v>
                </c:pt>
                <c:pt idx="194">
                  <c:v>2.1696252465483234E-2</c:v>
                </c:pt>
                <c:pt idx="195">
                  <c:v>4.3083900226757371E-2</c:v>
                </c:pt>
                <c:pt idx="196">
                  <c:v>2.6262626262626262E-2</c:v>
                </c:pt>
                <c:pt idx="197">
                  <c:v>1.3779527559055118E-2</c:v>
                </c:pt>
                <c:pt idx="198">
                  <c:v>1.8036072144288578E-2</c:v>
                </c:pt>
                <c:pt idx="199">
                  <c:v>2.748414376321353E-2</c:v>
                </c:pt>
                <c:pt idx="200">
                  <c:v>2.564102564102564E-2</c:v>
                </c:pt>
                <c:pt idx="201">
                  <c:v>3.8610038610038609E-2</c:v>
                </c:pt>
                <c:pt idx="202">
                  <c:v>2.3575638506876228E-2</c:v>
                </c:pt>
                <c:pt idx="203">
                  <c:v>2.0952380952380951E-2</c:v>
                </c:pt>
                <c:pt idx="204">
                  <c:v>2.1352313167259787E-2</c:v>
                </c:pt>
                <c:pt idx="205">
                  <c:v>2.2108843537414966E-2</c:v>
                </c:pt>
                <c:pt idx="206">
                  <c:v>2.1526418786692758E-2</c:v>
                </c:pt>
                <c:pt idx="207">
                  <c:v>2.2304832713754646E-2</c:v>
                </c:pt>
                <c:pt idx="208">
                  <c:v>1.9503546099290781E-2</c:v>
                </c:pt>
                <c:pt idx="209">
                  <c:v>8.9285714285714281E-3</c:v>
                </c:pt>
                <c:pt idx="210">
                  <c:v>1.3546798029556651E-2</c:v>
                </c:pt>
                <c:pt idx="211">
                  <c:v>2.3752969121140142E-2</c:v>
                </c:pt>
                <c:pt idx="212">
                  <c:v>1.913265306122449E-2</c:v>
                </c:pt>
                <c:pt idx="213">
                  <c:v>2.8608582574772431E-2</c:v>
                </c:pt>
                <c:pt idx="214">
                  <c:v>3.1941031941031942E-2</c:v>
                </c:pt>
                <c:pt idx="215">
                  <c:v>3.4852546916890083E-2</c:v>
                </c:pt>
                <c:pt idx="216">
                  <c:v>2.2508038585209004E-2</c:v>
                </c:pt>
                <c:pt idx="217">
                  <c:v>2.748414376321353E-2</c:v>
                </c:pt>
                <c:pt idx="218">
                  <c:v>3.4682080924855488E-2</c:v>
                </c:pt>
                <c:pt idx="219">
                  <c:v>4.4386422976501305E-2</c:v>
                </c:pt>
                <c:pt idx="220">
                  <c:v>2.3166023166023165E-2</c:v>
                </c:pt>
              </c:numCache>
            </c:numRef>
          </c:val>
          <c:extLst>
            <c:ext xmlns:c16="http://schemas.microsoft.com/office/drawing/2014/chart" uri="{C3380CC4-5D6E-409C-BE32-E72D297353CC}">
              <c16:uniqueId val="{00000007-5ABA-4608-98AA-34CA378F6D0D}"/>
            </c:ext>
          </c:extLst>
        </c:ser>
        <c:ser>
          <c:idx val="8"/>
          <c:order val="8"/>
          <c:tx>
            <c:strRef>
              <c:f>'Age-1'!$B$24:$C$24</c:f>
              <c:strCache>
                <c:ptCount val="2"/>
                <c:pt idx="0">
                  <c:v>80-89</c:v>
                </c:pt>
              </c:strCache>
            </c:strRef>
          </c:tx>
          <c:spPr>
            <a:solidFill>
              <a:schemeClr val="accent3">
                <a:lumMod val="60000"/>
              </a:schemeClr>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'Age-1'!$E$24:$HQ$24</c:f>
              <c:numCache>
                <c:formatCode>0%</c:formatCode>
                <c:ptCount val="221"/>
                <c:pt idx="0">
                  <c:v>0</c:v>
                </c:pt>
                <c:pt idx="1">
                  <c:v>1</c:v>
                </c:pt>
                <c:pt idx="2">
                  <c:v>0.5</c:v>
                </c:pt>
                <c:pt idx="3">
                  <c:v>0</c:v>
                </c:pt>
                <c:pt idx="4">
                  <c:v>0.5</c:v>
                </c:pt>
                <c:pt idx="5">
                  <c:v>0.5</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0.1</c:v>
                </c:pt>
                <c:pt idx="21">
                  <c:v>4.5454545454545456E-2</c:v>
                </c:pt>
                <c:pt idx="22">
                  <c:v>8.3333333333333329E-2</c:v>
                </c:pt>
                <c:pt idx="23">
                  <c:v>0</c:v>
                </c:pt>
                <c:pt idx="24">
                  <c:v>6.5573770491803282E-2</c:v>
                </c:pt>
                <c:pt idx="25">
                  <c:v>0.12698412698412698</c:v>
                </c:pt>
                <c:pt idx="26">
                  <c:v>9.2307692307692313E-2</c:v>
                </c:pt>
                <c:pt idx="27">
                  <c:v>9.7014925373134331E-2</c:v>
                </c:pt>
                <c:pt idx="28">
                  <c:v>0.12056737588652482</c:v>
                </c:pt>
                <c:pt idx="29">
                  <c:v>6.3492063492063489E-2</c:v>
                </c:pt>
                <c:pt idx="30">
                  <c:v>0.10071942446043165</c:v>
                </c:pt>
                <c:pt idx="31">
                  <c:v>0.10240963855421686</c:v>
                </c:pt>
                <c:pt idx="32">
                  <c:v>0.11881188118811881</c:v>
                </c:pt>
                <c:pt idx="33">
                  <c:v>0.10084033613445378</c:v>
                </c:pt>
                <c:pt idx="34">
                  <c:v>0.12396694214876033</c:v>
                </c:pt>
                <c:pt idx="35">
                  <c:v>0.1101123595505618</c:v>
                </c:pt>
                <c:pt idx="36">
                  <c:v>0.1</c:v>
                </c:pt>
                <c:pt idx="37">
                  <c:v>0.12713472485768501</c:v>
                </c:pt>
                <c:pt idx="38">
                  <c:v>0.12847222222222221</c:v>
                </c:pt>
                <c:pt idx="39">
                  <c:v>0.12740740740740741</c:v>
                </c:pt>
                <c:pt idx="40">
                  <c:v>0.12680115273775217</c:v>
                </c:pt>
                <c:pt idx="41">
                  <c:v>0.12549537648612946</c:v>
                </c:pt>
                <c:pt idx="42">
                  <c:v>0.12239089184060721</c:v>
                </c:pt>
                <c:pt idx="43">
                  <c:v>0.15169902912621358</c:v>
                </c:pt>
                <c:pt idx="44">
                  <c:v>0.1701388888888889</c:v>
                </c:pt>
                <c:pt idx="45">
                  <c:v>0.16140776699029127</c:v>
                </c:pt>
                <c:pt idx="46">
                  <c:v>0.14343029087261785</c:v>
                </c:pt>
                <c:pt idx="47">
                  <c:v>0.19129438717067582</c:v>
                </c:pt>
                <c:pt idx="48">
                  <c:v>0.17379679144385027</c:v>
                </c:pt>
                <c:pt idx="49">
                  <c:v>0.19481605351170569</c:v>
                </c:pt>
                <c:pt idx="50">
                  <c:v>0.19003115264797507</c:v>
                </c:pt>
                <c:pt idx="51">
                  <c:v>0.20699708454810495</c:v>
                </c:pt>
                <c:pt idx="52">
                  <c:v>0.18220338983050846</c:v>
                </c:pt>
                <c:pt idx="53">
                  <c:v>0.19491525423728814</c:v>
                </c:pt>
                <c:pt idx="54">
                  <c:v>0.1655011655011655</c:v>
                </c:pt>
                <c:pt idx="55">
                  <c:v>0.16375000000000001</c:v>
                </c:pt>
                <c:pt idx="56">
                  <c:v>0.16666666666666666</c:v>
                </c:pt>
                <c:pt idx="57">
                  <c:v>0.17370892018779344</c:v>
                </c:pt>
                <c:pt idx="58">
                  <c:v>0.17921146953405018</c:v>
                </c:pt>
                <c:pt idx="59">
                  <c:v>0.1728515625</c:v>
                </c:pt>
                <c:pt idx="60">
                  <c:v>0.17714285714285713</c:v>
                </c:pt>
                <c:pt idx="61">
                  <c:v>0.16566265060240964</c:v>
                </c:pt>
                <c:pt idx="62">
                  <c:v>0.17811704834605599</c:v>
                </c:pt>
                <c:pt idx="63">
                  <c:v>0.16187989556135771</c:v>
                </c:pt>
                <c:pt idx="64">
                  <c:v>0.18537074148296592</c:v>
                </c:pt>
                <c:pt idx="65">
                  <c:v>0.18067632850241547</c:v>
                </c:pt>
                <c:pt idx="66">
                  <c:v>0.18020022246941045</c:v>
                </c:pt>
                <c:pt idx="67">
                  <c:v>0.18712273641851107</c:v>
                </c:pt>
                <c:pt idx="68">
                  <c:v>0.12139423076923077</c:v>
                </c:pt>
                <c:pt idx="69">
                  <c:v>0.17255434782608695</c:v>
                </c:pt>
                <c:pt idx="70">
                  <c:v>0.15374677002583978</c:v>
                </c:pt>
                <c:pt idx="71">
                  <c:v>0.20982735723771581</c:v>
                </c:pt>
                <c:pt idx="72">
                  <c:v>0.21447721179624665</c:v>
                </c:pt>
                <c:pt idx="73">
                  <c:v>0.19914651493598862</c:v>
                </c:pt>
                <c:pt idx="74">
                  <c:v>0.16045845272206305</c:v>
                </c:pt>
                <c:pt idx="75">
                  <c:v>0.16336633663366337</c:v>
                </c:pt>
                <c:pt idx="76">
                  <c:v>0.18640350877192982</c:v>
                </c:pt>
                <c:pt idx="77">
                  <c:v>0.19135802469135801</c:v>
                </c:pt>
                <c:pt idx="78">
                  <c:v>0.22553191489361701</c:v>
                </c:pt>
                <c:pt idx="79">
                  <c:v>0.20043103448275862</c:v>
                </c:pt>
                <c:pt idx="80">
                  <c:v>0.21026894865525672</c:v>
                </c:pt>
                <c:pt idx="81">
                  <c:v>0.21695760598503741</c:v>
                </c:pt>
                <c:pt idx="82">
                  <c:v>0.18662952646239556</c:v>
                </c:pt>
                <c:pt idx="83">
                  <c:v>0.14726027397260275</c:v>
                </c:pt>
                <c:pt idx="84">
                  <c:v>0.14678899082568808</c:v>
                </c:pt>
                <c:pt idx="85">
                  <c:v>0.19277108433734941</c:v>
                </c:pt>
                <c:pt idx="86">
                  <c:v>0.2108626198083067</c:v>
                </c:pt>
                <c:pt idx="87">
                  <c:v>0.25547445255474455</c:v>
                </c:pt>
                <c:pt idx="88">
                  <c:v>0.2</c:v>
                </c:pt>
                <c:pt idx="89">
                  <c:v>0.2109704641350211</c:v>
                </c:pt>
                <c:pt idx="90">
                  <c:v>0.15789473684210525</c:v>
                </c:pt>
                <c:pt idx="91">
                  <c:v>0.17293233082706766</c:v>
                </c:pt>
                <c:pt idx="92">
                  <c:v>0.22167487684729065</c:v>
                </c:pt>
                <c:pt idx="93">
                  <c:v>0.16666666666666666</c:v>
                </c:pt>
                <c:pt idx="94">
                  <c:v>0.16666666666666666</c:v>
                </c:pt>
                <c:pt idx="95">
                  <c:v>0.17</c:v>
                </c:pt>
                <c:pt idx="96">
                  <c:v>0.17525773195876287</c:v>
                </c:pt>
                <c:pt idx="97">
                  <c:v>0.17763157894736842</c:v>
                </c:pt>
                <c:pt idx="98">
                  <c:v>0.17391304347826086</c:v>
                </c:pt>
                <c:pt idx="99">
                  <c:v>0.25</c:v>
                </c:pt>
                <c:pt idx="100">
                  <c:v>0.20454545454545456</c:v>
                </c:pt>
                <c:pt idx="101">
                  <c:v>0.15862068965517243</c:v>
                </c:pt>
                <c:pt idx="102">
                  <c:v>0.15384615384615385</c:v>
                </c:pt>
                <c:pt idx="103">
                  <c:v>8.0291970802919707E-2</c:v>
                </c:pt>
                <c:pt idx="104">
                  <c:v>0.13664596273291926</c:v>
                </c:pt>
                <c:pt idx="105">
                  <c:v>0.12234042553191489</c:v>
                </c:pt>
                <c:pt idx="106">
                  <c:v>0.10204081632653061</c:v>
                </c:pt>
                <c:pt idx="107">
                  <c:v>8.8888888888888892E-2</c:v>
                </c:pt>
                <c:pt idx="108">
                  <c:v>8.0402010050251257E-2</c:v>
                </c:pt>
                <c:pt idx="109">
                  <c:v>6.9306930693069313E-2</c:v>
                </c:pt>
                <c:pt idx="110">
                  <c:v>7.1038251366120214E-2</c:v>
                </c:pt>
                <c:pt idx="111">
                  <c:v>4.1666666666666664E-2</c:v>
                </c:pt>
                <c:pt idx="112">
                  <c:v>7.6923076923076927E-2</c:v>
                </c:pt>
                <c:pt idx="113">
                  <c:v>6.9930069930069935E-2</c:v>
                </c:pt>
                <c:pt idx="114">
                  <c:v>6.7484662576687116E-2</c:v>
                </c:pt>
                <c:pt idx="115">
                  <c:v>2.7972027972027972E-2</c:v>
                </c:pt>
                <c:pt idx="116">
                  <c:v>2.8368794326241134E-2</c:v>
                </c:pt>
                <c:pt idx="117">
                  <c:v>8.9820359281437126E-2</c:v>
                </c:pt>
                <c:pt idx="118">
                  <c:v>5.6451612903225805E-2</c:v>
                </c:pt>
                <c:pt idx="119">
                  <c:v>5.4878048780487805E-2</c:v>
                </c:pt>
                <c:pt idx="120">
                  <c:v>5.7553956834532377E-2</c:v>
                </c:pt>
                <c:pt idx="121">
                  <c:v>4.0268456375838924E-2</c:v>
                </c:pt>
                <c:pt idx="122">
                  <c:v>8.5526315789473686E-2</c:v>
                </c:pt>
                <c:pt idx="123">
                  <c:v>6.4705882352941183E-2</c:v>
                </c:pt>
                <c:pt idx="124">
                  <c:v>9.4339622641509441E-2</c:v>
                </c:pt>
                <c:pt idx="125">
                  <c:v>1.9607843137254902E-2</c:v>
                </c:pt>
                <c:pt idx="126">
                  <c:v>4.1379310344827586E-2</c:v>
                </c:pt>
                <c:pt idx="127">
                  <c:v>7.407407407407407E-2</c:v>
                </c:pt>
                <c:pt idx="128">
                  <c:v>1.8867924528301886E-2</c:v>
                </c:pt>
                <c:pt idx="129">
                  <c:v>2.2222222222222223E-2</c:v>
                </c:pt>
                <c:pt idx="130">
                  <c:v>3.6231884057971016E-2</c:v>
                </c:pt>
                <c:pt idx="131">
                  <c:v>4.5045045045045043E-2</c:v>
                </c:pt>
                <c:pt idx="132">
                  <c:v>6.7961165048543687E-2</c:v>
                </c:pt>
                <c:pt idx="133">
                  <c:v>3.4482758620689655E-2</c:v>
                </c:pt>
                <c:pt idx="134">
                  <c:v>7.3170731707317069E-2</c:v>
                </c:pt>
                <c:pt idx="135">
                  <c:v>4.2553191489361701E-2</c:v>
                </c:pt>
                <c:pt idx="136">
                  <c:v>2.9411764705882353E-2</c:v>
                </c:pt>
                <c:pt idx="137">
                  <c:v>5.4794520547945202E-2</c:v>
                </c:pt>
                <c:pt idx="138">
                  <c:v>1.282051282051282E-2</c:v>
                </c:pt>
                <c:pt idx="139">
                  <c:v>1.7857142857142856E-2</c:v>
                </c:pt>
                <c:pt idx="140">
                  <c:v>6.1728395061728392E-2</c:v>
                </c:pt>
                <c:pt idx="141">
                  <c:v>1.4285714285714285E-2</c:v>
                </c:pt>
                <c:pt idx="142">
                  <c:v>5.4945054945054944E-2</c:v>
                </c:pt>
                <c:pt idx="143">
                  <c:v>0.04</c:v>
                </c:pt>
                <c:pt idx="144">
                  <c:v>0.05</c:v>
                </c:pt>
                <c:pt idx="145">
                  <c:v>2.6666666666666668E-2</c:v>
                </c:pt>
                <c:pt idx="146">
                  <c:v>0</c:v>
                </c:pt>
                <c:pt idx="147">
                  <c:v>5.3333333333333337E-2</c:v>
                </c:pt>
                <c:pt idx="148">
                  <c:v>1.6393442622950821E-2</c:v>
                </c:pt>
                <c:pt idx="149">
                  <c:v>1.3698630136986301E-2</c:v>
                </c:pt>
                <c:pt idx="150">
                  <c:v>4.9180327868852458E-2</c:v>
                </c:pt>
                <c:pt idx="151">
                  <c:v>1.9230769230769232E-2</c:v>
                </c:pt>
                <c:pt idx="152">
                  <c:v>3.9215686274509803E-2</c:v>
                </c:pt>
                <c:pt idx="153">
                  <c:v>0</c:v>
                </c:pt>
                <c:pt idx="154">
                  <c:v>1.0752688172043012E-2</c:v>
                </c:pt>
                <c:pt idx="155">
                  <c:v>0</c:v>
                </c:pt>
                <c:pt idx="156">
                  <c:v>0.01</c:v>
                </c:pt>
                <c:pt idx="157">
                  <c:v>1.0309278350515464E-2</c:v>
                </c:pt>
                <c:pt idx="158">
                  <c:v>0</c:v>
                </c:pt>
                <c:pt idx="159">
                  <c:v>7.6923076923076927E-3</c:v>
                </c:pt>
                <c:pt idx="160">
                  <c:v>2.5210084033613446E-2</c:v>
                </c:pt>
                <c:pt idx="161">
                  <c:v>2.3529411764705882E-2</c:v>
                </c:pt>
                <c:pt idx="162">
                  <c:v>1.1904761904761904E-2</c:v>
                </c:pt>
                <c:pt idx="163">
                  <c:v>1.4150943396226415E-2</c:v>
                </c:pt>
                <c:pt idx="164">
                  <c:v>2.097902097902098E-2</c:v>
                </c:pt>
                <c:pt idx="165">
                  <c:v>4.2328042328042326E-2</c:v>
                </c:pt>
                <c:pt idx="166">
                  <c:v>5.8823529411764705E-3</c:v>
                </c:pt>
                <c:pt idx="167">
                  <c:v>2.7472527472527472E-2</c:v>
                </c:pt>
                <c:pt idx="168">
                  <c:v>1.6528925619834711E-2</c:v>
                </c:pt>
                <c:pt idx="169">
                  <c:v>1.3574660633484163E-2</c:v>
                </c:pt>
                <c:pt idx="170">
                  <c:v>0</c:v>
                </c:pt>
                <c:pt idx="171">
                  <c:v>2.3041474654377881E-2</c:v>
                </c:pt>
                <c:pt idx="172">
                  <c:v>8.4033613445378148E-3</c:v>
                </c:pt>
                <c:pt idx="173">
                  <c:v>2.8391167192429023E-2</c:v>
                </c:pt>
                <c:pt idx="174">
                  <c:v>2.1052631578947368E-2</c:v>
                </c:pt>
                <c:pt idx="175">
                  <c:v>1.7977528089887642E-2</c:v>
                </c:pt>
                <c:pt idx="176">
                  <c:v>1.5584415584415584E-2</c:v>
                </c:pt>
                <c:pt idx="177">
                  <c:v>2.5581395348837209E-2</c:v>
                </c:pt>
                <c:pt idx="178">
                  <c:v>1.2195121951219513E-2</c:v>
                </c:pt>
                <c:pt idx="179">
                  <c:v>2.7542372881355932E-2</c:v>
                </c:pt>
                <c:pt idx="180">
                  <c:v>2.0283975659229209E-2</c:v>
                </c:pt>
                <c:pt idx="181">
                  <c:v>1.5748031496062992E-2</c:v>
                </c:pt>
                <c:pt idx="182">
                  <c:v>1.0687022900763359E-2</c:v>
                </c:pt>
                <c:pt idx="183">
                  <c:v>5.1635111876075735E-3</c:v>
                </c:pt>
                <c:pt idx="184">
                  <c:v>1.2965964343598054E-2</c:v>
                </c:pt>
                <c:pt idx="185">
                  <c:v>1.7391304347826087E-2</c:v>
                </c:pt>
                <c:pt idx="186">
                  <c:v>1.8062397372742199E-2</c:v>
                </c:pt>
                <c:pt idx="187">
                  <c:v>9.3984962406015032E-3</c:v>
                </c:pt>
                <c:pt idx="188">
                  <c:v>2.7079303675048357E-2</c:v>
                </c:pt>
                <c:pt idx="189">
                  <c:v>2.6446280991735537E-2</c:v>
                </c:pt>
                <c:pt idx="190">
                  <c:v>1.3986013986013986E-2</c:v>
                </c:pt>
                <c:pt idx="191">
                  <c:v>1.1804384485666104E-2</c:v>
                </c:pt>
                <c:pt idx="192">
                  <c:v>2.9357798165137616E-2</c:v>
                </c:pt>
                <c:pt idx="193">
                  <c:v>9.7087378640776691E-3</c:v>
                </c:pt>
                <c:pt idx="194">
                  <c:v>3.1558185404339252E-2</c:v>
                </c:pt>
                <c:pt idx="195">
                  <c:v>6.8027210884353739E-3</c:v>
                </c:pt>
                <c:pt idx="196">
                  <c:v>2.2222222222222223E-2</c:v>
                </c:pt>
                <c:pt idx="197">
                  <c:v>1.968503937007874E-2</c:v>
                </c:pt>
                <c:pt idx="198">
                  <c:v>1.4028056112224449E-2</c:v>
                </c:pt>
                <c:pt idx="199">
                  <c:v>1.9027484143763214E-2</c:v>
                </c:pt>
                <c:pt idx="200">
                  <c:v>1.9230769230769232E-2</c:v>
                </c:pt>
                <c:pt idx="201">
                  <c:v>5.7915057915057912E-3</c:v>
                </c:pt>
                <c:pt idx="202">
                  <c:v>9.823182711198428E-3</c:v>
                </c:pt>
                <c:pt idx="203">
                  <c:v>1.7142857142857144E-2</c:v>
                </c:pt>
                <c:pt idx="204">
                  <c:v>8.8967971530249119E-3</c:v>
                </c:pt>
                <c:pt idx="205">
                  <c:v>1.5306122448979591E-2</c:v>
                </c:pt>
                <c:pt idx="206">
                  <c:v>1.3698630136986301E-2</c:v>
                </c:pt>
                <c:pt idx="207">
                  <c:v>1.3011152416356878E-2</c:v>
                </c:pt>
                <c:pt idx="208">
                  <c:v>1.5957446808510637E-2</c:v>
                </c:pt>
                <c:pt idx="209">
                  <c:v>1.607142857142857E-2</c:v>
                </c:pt>
                <c:pt idx="210">
                  <c:v>1.3546798029556651E-2</c:v>
                </c:pt>
                <c:pt idx="211">
                  <c:v>1.4251781472684086E-2</c:v>
                </c:pt>
                <c:pt idx="212">
                  <c:v>1.5306122448979591E-2</c:v>
                </c:pt>
                <c:pt idx="213">
                  <c:v>2.3407022106631991E-2</c:v>
                </c:pt>
                <c:pt idx="214">
                  <c:v>1.4742014742014743E-2</c:v>
                </c:pt>
                <c:pt idx="215">
                  <c:v>2.6809651474530832E-2</c:v>
                </c:pt>
                <c:pt idx="216">
                  <c:v>1.607717041800643E-2</c:v>
                </c:pt>
                <c:pt idx="217">
                  <c:v>1.4799154334038054E-2</c:v>
                </c:pt>
                <c:pt idx="218">
                  <c:v>2.023121387283237E-2</c:v>
                </c:pt>
                <c:pt idx="219">
                  <c:v>3.91644908616188E-2</c:v>
                </c:pt>
                <c:pt idx="220">
                  <c:v>2.3166023166023165E-2</c:v>
                </c:pt>
              </c:numCache>
            </c:numRef>
          </c:val>
          <c:extLst>
            <c:ext xmlns:c16="http://schemas.microsoft.com/office/drawing/2014/chart" uri="{C3380CC4-5D6E-409C-BE32-E72D297353CC}">
              <c16:uniqueId val="{00000008-5ABA-4608-98AA-34CA378F6D0D}"/>
            </c:ext>
          </c:extLst>
        </c:ser>
        <c:ser>
          <c:idx val="9"/>
          <c:order val="9"/>
          <c:tx>
            <c:strRef>
              <c:f>'Age-1'!$B$25:$C$25</c:f>
              <c:strCache>
                <c:ptCount val="2"/>
                <c:pt idx="0">
                  <c:v>90+</c:v>
                </c:pt>
              </c:strCache>
            </c:strRef>
          </c:tx>
          <c:spPr>
            <a:solidFill>
              <a:schemeClr val="accent4">
                <a:lumMod val="60000"/>
              </a:schemeClr>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'Age-1'!$E$25:$HQ$25</c:f>
              <c:numCache>
                <c:formatCode>0%</c:formatCode>
                <c:ptCount val="221"/>
                <c:pt idx="0">
                  <c:v>0</c:v>
                </c:pt>
                <c:pt idx="1">
                  <c:v>0</c:v>
                </c:pt>
                <c:pt idx="2">
                  <c:v>0.5</c:v>
                </c:pt>
                <c:pt idx="3">
                  <c:v>0</c:v>
                </c:pt>
                <c:pt idx="4">
                  <c:v>0</c:v>
                </c:pt>
                <c:pt idx="5">
                  <c:v>0</c:v>
                </c:pt>
                <c:pt idx="6">
                  <c:v>0</c:v>
                </c:pt>
                <c:pt idx="7">
                  <c:v>0</c:v>
                </c:pt>
                <c:pt idx="8">
                  <c:v>0</c:v>
                </c:pt>
                <c:pt idx="9">
                  <c:v>0</c:v>
                </c:pt>
                <c:pt idx="10">
                  <c:v>1</c:v>
                </c:pt>
                <c:pt idx="11">
                  <c:v>0</c:v>
                </c:pt>
                <c:pt idx="12">
                  <c:v>0</c:v>
                </c:pt>
                <c:pt idx="13">
                  <c:v>0</c:v>
                </c:pt>
                <c:pt idx="14">
                  <c:v>0</c:v>
                </c:pt>
                <c:pt idx="15">
                  <c:v>0</c:v>
                </c:pt>
                <c:pt idx="16">
                  <c:v>0</c:v>
                </c:pt>
                <c:pt idx="17">
                  <c:v>0.1111111111111111</c:v>
                </c:pt>
                <c:pt idx="18">
                  <c:v>0</c:v>
                </c:pt>
                <c:pt idx="19">
                  <c:v>0</c:v>
                </c:pt>
                <c:pt idx="20">
                  <c:v>0.1</c:v>
                </c:pt>
                <c:pt idx="21">
                  <c:v>0</c:v>
                </c:pt>
                <c:pt idx="22">
                  <c:v>8.3333333333333329E-2</c:v>
                </c:pt>
                <c:pt idx="23">
                  <c:v>3.0303030303030304E-2</c:v>
                </c:pt>
                <c:pt idx="24">
                  <c:v>3.2786885245901641E-2</c:v>
                </c:pt>
                <c:pt idx="25">
                  <c:v>0</c:v>
                </c:pt>
                <c:pt idx="26">
                  <c:v>0</c:v>
                </c:pt>
                <c:pt idx="27">
                  <c:v>7.462686567164179E-3</c:v>
                </c:pt>
                <c:pt idx="28">
                  <c:v>2.1276595744680851E-2</c:v>
                </c:pt>
                <c:pt idx="29">
                  <c:v>3.968253968253968E-2</c:v>
                </c:pt>
                <c:pt idx="30">
                  <c:v>7.1942446043165471E-3</c:v>
                </c:pt>
                <c:pt idx="31">
                  <c:v>1.8072289156626505E-2</c:v>
                </c:pt>
                <c:pt idx="32">
                  <c:v>2.4752475247524754E-2</c:v>
                </c:pt>
                <c:pt idx="33">
                  <c:v>1.2605042016806723E-2</c:v>
                </c:pt>
                <c:pt idx="34">
                  <c:v>1.2396694214876033E-2</c:v>
                </c:pt>
                <c:pt idx="35">
                  <c:v>2.0224719101123594E-2</c:v>
                </c:pt>
                <c:pt idx="36">
                  <c:v>2.1428571428571429E-2</c:v>
                </c:pt>
                <c:pt idx="37">
                  <c:v>2.2770398481973434E-2</c:v>
                </c:pt>
                <c:pt idx="38">
                  <c:v>2.4305555555555556E-2</c:v>
                </c:pt>
                <c:pt idx="39">
                  <c:v>2.3703703703703703E-2</c:v>
                </c:pt>
                <c:pt idx="40">
                  <c:v>3.0259365994236311E-2</c:v>
                </c:pt>
                <c:pt idx="41">
                  <c:v>2.6420079260237782E-2</c:v>
                </c:pt>
                <c:pt idx="42">
                  <c:v>3.510436432637571E-2</c:v>
                </c:pt>
                <c:pt idx="43">
                  <c:v>4.0048543689320391E-2</c:v>
                </c:pt>
                <c:pt idx="44">
                  <c:v>3.4722222222222224E-2</c:v>
                </c:pt>
                <c:pt idx="45">
                  <c:v>3.8834951456310676E-2</c:v>
                </c:pt>
                <c:pt idx="46">
                  <c:v>5.0150451354062188E-2</c:v>
                </c:pt>
                <c:pt idx="47">
                  <c:v>4.2382588774341354E-2</c:v>
                </c:pt>
                <c:pt idx="48">
                  <c:v>5.7486631016042782E-2</c:v>
                </c:pt>
                <c:pt idx="49">
                  <c:v>5.6020066889632104E-2</c:v>
                </c:pt>
                <c:pt idx="50">
                  <c:v>6.1266874350986503E-2</c:v>
                </c:pt>
                <c:pt idx="51">
                  <c:v>5.4421768707482991E-2</c:v>
                </c:pt>
                <c:pt idx="52">
                  <c:v>8.1567796610169496E-2</c:v>
                </c:pt>
                <c:pt idx="53">
                  <c:v>7.909604519774012E-2</c:v>
                </c:pt>
                <c:pt idx="54">
                  <c:v>7.3426573426573424E-2</c:v>
                </c:pt>
                <c:pt idx="55">
                  <c:v>7.0000000000000007E-2</c:v>
                </c:pt>
                <c:pt idx="56">
                  <c:v>7.3083778966131913E-2</c:v>
                </c:pt>
                <c:pt idx="57">
                  <c:v>8.3333333333333329E-2</c:v>
                </c:pt>
                <c:pt idx="58">
                  <c:v>6.1827956989247312E-2</c:v>
                </c:pt>
                <c:pt idx="59">
                  <c:v>6.54296875E-2</c:v>
                </c:pt>
                <c:pt idx="60">
                  <c:v>8.9523809523809519E-2</c:v>
                </c:pt>
                <c:pt idx="61">
                  <c:v>8.6345381526104423E-2</c:v>
                </c:pt>
                <c:pt idx="62">
                  <c:v>6.2340966921119595E-2</c:v>
                </c:pt>
                <c:pt idx="63">
                  <c:v>8.0069625761531774E-2</c:v>
                </c:pt>
                <c:pt idx="64">
                  <c:v>7.3146292585170344E-2</c:v>
                </c:pt>
                <c:pt idx="65">
                  <c:v>9.2753623188405798E-2</c:v>
                </c:pt>
                <c:pt idx="66">
                  <c:v>8.6763070077864296E-2</c:v>
                </c:pt>
                <c:pt idx="67">
                  <c:v>8.350100603621731E-2</c:v>
                </c:pt>
                <c:pt idx="68">
                  <c:v>7.3317307692307696E-2</c:v>
                </c:pt>
                <c:pt idx="69">
                  <c:v>8.8315217391304351E-2</c:v>
                </c:pt>
                <c:pt idx="70">
                  <c:v>8.0103359173126609E-2</c:v>
                </c:pt>
                <c:pt idx="71">
                  <c:v>0.10889774236387782</c:v>
                </c:pt>
                <c:pt idx="72">
                  <c:v>8.3109919571045576E-2</c:v>
                </c:pt>
                <c:pt idx="73">
                  <c:v>0.10099573257467995</c:v>
                </c:pt>
                <c:pt idx="74">
                  <c:v>0.11318051575931232</c:v>
                </c:pt>
                <c:pt idx="75">
                  <c:v>8.4158415841584164E-2</c:v>
                </c:pt>
                <c:pt idx="76">
                  <c:v>8.9912280701754388E-2</c:v>
                </c:pt>
                <c:pt idx="77">
                  <c:v>8.7962962962962965E-2</c:v>
                </c:pt>
                <c:pt idx="78">
                  <c:v>0.12127659574468085</c:v>
                </c:pt>
                <c:pt idx="79">
                  <c:v>0.125</c:v>
                </c:pt>
                <c:pt idx="80">
                  <c:v>9.7799511002444994E-2</c:v>
                </c:pt>
                <c:pt idx="81">
                  <c:v>9.7256857855361589E-2</c:v>
                </c:pt>
                <c:pt idx="82">
                  <c:v>0.11142061281337047</c:v>
                </c:pt>
                <c:pt idx="83">
                  <c:v>7.8767123287671229E-2</c:v>
                </c:pt>
                <c:pt idx="84">
                  <c:v>7.9510703363914373E-2</c:v>
                </c:pt>
                <c:pt idx="85">
                  <c:v>8.1325301204819275E-2</c:v>
                </c:pt>
                <c:pt idx="86">
                  <c:v>0.10543130990415335</c:v>
                </c:pt>
                <c:pt idx="87">
                  <c:v>8.7591240875912413E-2</c:v>
                </c:pt>
                <c:pt idx="88">
                  <c:v>8.0597014925373134E-2</c:v>
                </c:pt>
                <c:pt idx="89">
                  <c:v>8.4388185654008435E-2</c:v>
                </c:pt>
                <c:pt idx="90">
                  <c:v>0.10526315789473684</c:v>
                </c:pt>
                <c:pt idx="91">
                  <c:v>9.0225563909774431E-2</c:v>
                </c:pt>
                <c:pt idx="92">
                  <c:v>3.9408866995073892E-2</c:v>
                </c:pt>
                <c:pt idx="93">
                  <c:v>0.12962962962962962</c:v>
                </c:pt>
                <c:pt idx="94">
                  <c:v>0.12857142857142856</c:v>
                </c:pt>
                <c:pt idx="95">
                  <c:v>0.11</c:v>
                </c:pt>
                <c:pt idx="96">
                  <c:v>5.1546391752577317E-2</c:v>
                </c:pt>
                <c:pt idx="97">
                  <c:v>5.2631578947368418E-2</c:v>
                </c:pt>
                <c:pt idx="98">
                  <c:v>9.1304347826086957E-2</c:v>
                </c:pt>
                <c:pt idx="99">
                  <c:v>7.6086956521739135E-2</c:v>
                </c:pt>
                <c:pt idx="100">
                  <c:v>7.9545454545454544E-2</c:v>
                </c:pt>
                <c:pt idx="101">
                  <c:v>7.586206896551724E-2</c:v>
                </c:pt>
                <c:pt idx="102">
                  <c:v>8.8757396449704137E-2</c:v>
                </c:pt>
                <c:pt idx="103">
                  <c:v>6.569343065693431E-2</c:v>
                </c:pt>
                <c:pt idx="104">
                  <c:v>4.9689440993788817E-2</c:v>
                </c:pt>
                <c:pt idx="105">
                  <c:v>5.8510638297872342E-2</c:v>
                </c:pt>
                <c:pt idx="106">
                  <c:v>5.6122448979591837E-2</c:v>
                </c:pt>
                <c:pt idx="107">
                  <c:v>8.8888888888888892E-2</c:v>
                </c:pt>
                <c:pt idx="108">
                  <c:v>4.0201005025125629E-2</c:v>
                </c:pt>
                <c:pt idx="109">
                  <c:v>5.4455445544554455E-2</c:v>
                </c:pt>
                <c:pt idx="110">
                  <c:v>1.6393442622950821E-2</c:v>
                </c:pt>
                <c:pt idx="111">
                  <c:v>2.5000000000000001E-2</c:v>
                </c:pt>
                <c:pt idx="112">
                  <c:v>6.1538461538461542E-2</c:v>
                </c:pt>
                <c:pt idx="113">
                  <c:v>4.195804195804196E-2</c:v>
                </c:pt>
                <c:pt idx="114">
                  <c:v>3.0674846625766871E-2</c:v>
                </c:pt>
                <c:pt idx="115">
                  <c:v>4.8951048951048952E-2</c:v>
                </c:pt>
                <c:pt idx="116">
                  <c:v>4.2553191489361701E-2</c:v>
                </c:pt>
                <c:pt idx="117">
                  <c:v>1.7964071856287425E-2</c:v>
                </c:pt>
                <c:pt idx="118">
                  <c:v>2.4193548387096774E-2</c:v>
                </c:pt>
                <c:pt idx="119">
                  <c:v>1.8292682926829267E-2</c:v>
                </c:pt>
                <c:pt idx="120">
                  <c:v>2.8776978417266189E-2</c:v>
                </c:pt>
                <c:pt idx="121">
                  <c:v>2.6845637583892617E-2</c:v>
                </c:pt>
                <c:pt idx="122">
                  <c:v>3.9473684210526314E-2</c:v>
                </c:pt>
                <c:pt idx="123">
                  <c:v>2.3529411764705882E-2</c:v>
                </c:pt>
                <c:pt idx="124">
                  <c:v>3.1446540880503145E-2</c:v>
                </c:pt>
                <c:pt idx="125">
                  <c:v>9.8039215686274508E-3</c:v>
                </c:pt>
                <c:pt idx="126">
                  <c:v>1.3793103448275862E-2</c:v>
                </c:pt>
                <c:pt idx="127">
                  <c:v>2.9629629629629631E-2</c:v>
                </c:pt>
                <c:pt idx="128">
                  <c:v>6.2893081761006293E-3</c:v>
                </c:pt>
                <c:pt idx="129">
                  <c:v>1.4814814814814815E-2</c:v>
                </c:pt>
                <c:pt idx="130">
                  <c:v>0</c:v>
                </c:pt>
                <c:pt idx="131">
                  <c:v>1.8018018018018018E-2</c:v>
                </c:pt>
                <c:pt idx="132">
                  <c:v>1.9417475728155338E-2</c:v>
                </c:pt>
                <c:pt idx="133">
                  <c:v>0</c:v>
                </c:pt>
                <c:pt idx="134">
                  <c:v>2.4390243902439025E-2</c:v>
                </c:pt>
                <c:pt idx="135">
                  <c:v>0</c:v>
                </c:pt>
                <c:pt idx="136">
                  <c:v>2.9411764705882353E-2</c:v>
                </c:pt>
                <c:pt idx="137">
                  <c:v>1.3698630136986301E-2</c:v>
                </c:pt>
                <c:pt idx="138">
                  <c:v>2.564102564102564E-2</c:v>
                </c:pt>
                <c:pt idx="139">
                  <c:v>0</c:v>
                </c:pt>
                <c:pt idx="140">
                  <c:v>1.2345679012345678E-2</c:v>
                </c:pt>
                <c:pt idx="141">
                  <c:v>7.1428571428571425E-2</c:v>
                </c:pt>
                <c:pt idx="142">
                  <c:v>4.3956043956043959E-2</c:v>
                </c:pt>
                <c:pt idx="143">
                  <c:v>0</c:v>
                </c:pt>
                <c:pt idx="144">
                  <c:v>0</c:v>
                </c:pt>
                <c:pt idx="145">
                  <c:v>1.3333333333333334E-2</c:v>
                </c:pt>
                <c:pt idx="146">
                  <c:v>0</c:v>
                </c:pt>
                <c:pt idx="147">
                  <c:v>2.6666666666666668E-2</c:v>
                </c:pt>
                <c:pt idx="148">
                  <c:v>0</c:v>
                </c:pt>
                <c:pt idx="149">
                  <c:v>1.3698630136986301E-2</c:v>
                </c:pt>
                <c:pt idx="150">
                  <c:v>0</c:v>
                </c:pt>
                <c:pt idx="151">
                  <c:v>1.9230769230769232E-2</c:v>
                </c:pt>
                <c:pt idx="152">
                  <c:v>0</c:v>
                </c:pt>
                <c:pt idx="153">
                  <c:v>0</c:v>
                </c:pt>
                <c:pt idx="154">
                  <c:v>0</c:v>
                </c:pt>
                <c:pt idx="155">
                  <c:v>0</c:v>
                </c:pt>
                <c:pt idx="156">
                  <c:v>0</c:v>
                </c:pt>
                <c:pt idx="157">
                  <c:v>0</c:v>
                </c:pt>
                <c:pt idx="158">
                  <c:v>0</c:v>
                </c:pt>
                <c:pt idx="159">
                  <c:v>7.6923076923076927E-3</c:v>
                </c:pt>
                <c:pt idx="160">
                  <c:v>0</c:v>
                </c:pt>
                <c:pt idx="161">
                  <c:v>5.8823529411764705E-3</c:v>
                </c:pt>
                <c:pt idx="162">
                  <c:v>5.9523809523809521E-3</c:v>
                </c:pt>
                <c:pt idx="163">
                  <c:v>0</c:v>
                </c:pt>
                <c:pt idx="164">
                  <c:v>6.993006993006993E-3</c:v>
                </c:pt>
                <c:pt idx="165">
                  <c:v>5.2910052910052907E-3</c:v>
                </c:pt>
                <c:pt idx="166">
                  <c:v>1.1764705882352941E-2</c:v>
                </c:pt>
                <c:pt idx="167">
                  <c:v>0</c:v>
                </c:pt>
                <c:pt idx="168">
                  <c:v>0</c:v>
                </c:pt>
                <c:pt idx="169">
                  <c:v>4.5248868778280547E-3</c:v>
                </c:pt>
                <c:pt idx="170">
                  <c:v>0</c:v>
                </c:pt>
                <c:pt idx="171">
                  <c:v>1.8433179723502304E-2</c:v>
                </c:pt>
                <c:pt idx="172">
                  <c:v>4.2016806722689074E-3</c:v>
                </c:pt>
                <c:pt idx="173">
                  <c:v>9.4637223974763408E-3</c:v>
                </c:pt>
                <c:pt idx="174">
                  <c:v>3.5087719298245615E-3</c:v>
                </c:pt>
                <c:pt idx="175">
                  <c:v>0</c:v>
                </c:pt>
                <c:pt idx="176">
                  <c:v>5.1948051948051948E-3</c:v>
                </c:pt>
                <c:pt idx="177">
                  <c:v>2.3255813953488372E-3</c:v>
                </c:pt>
                <c:pt idx="178">
                  <c:v>7.3170731707317077E-3</c:v>
                </c:pt>
                <c:pt idx="179">
                  <c:v>2.1186440677966102E-3</c:v>
                </c:pt>
                <c:pt idx="180">
                  <c:v>4.0567951318458417E-3</c:v>
                </c:pt>
                <c:pt idx="181">
                  <c:v>1.968503937007874E-3</c:v>
                </c:pt>
                <c:pt idx="182">
                  <c:v>6.1068702290076335E-3</c:v>
                </c:pt>
                <c:pt idx="183">
                  <c:v>1.0327022375215147E-2</c:v>
                </c:pt>
                <c:pt idx="184">
                  <c:v>3.2414910858995136E-3</c:v>
                </c:pt>
                <c:pt idx="185">
                  <c:v>8.6956521739130436E-3</c:v>
                </c:pt>
                <c:pt idx="186">
                  <c:v>6.5681444991789817E-3</c:v>
                </c:pt>
                <c:pt idx="187">
                  <c:v>3.7593984962406013E-3</c:v>
                </c:pt>
                <c:pt idx="188">
                  <c:v>7.7369439071566732E-3</c:v>
                </c:pt>
                <c:pt idx="189">
                  <c:v>3.3057851239669421E-3</c:v>
                </c:pt>
                <c:pt idx="190">
                  <c:v>1.2237762237762238E-2</c:v>
                </c:pt>
                <c:pt idx="191">
                  <c:v>8.4317032040472171E-3</c:v>
                </c:pt>
                <c:pt idx="192">
                  <c:v>7.3394495412844041E-3</c:v>
                </c:pt>
                <c:pt idx="193">
                  <c:v>3.8834951456310678E-3</c:v>
                </c:pt>
                <c:pt idx="194">
                  <c:v>5.9171597633136093E-3</c:v>
                </c:pt>
                <c:pt idx="195">
                  <c:v>2.2675736961451248E-3</c:v>
                </c:pt>
                <c:pt idx="196">
                  <c:v>6.0606060606060606E-3</c:v>
                </c:pt>
                <c:pt idx="197">
                  <c:v>1.1811023622047244E-2</c:v>
                </c:pt>
                <c:pt idx="198">
                  <c:v>2.004008016032064E-3</c:v>
                </c:pt>
                <c:pt idx="199">
                  <c:v>0</c:v>
                </c:pt>
                <c:pt idx="200">
                  <c:v>1.0683760683760684E-2</c:v>
                </c:pt>
                <c:pt idx="201">
                  <c:v>1.9305019305019305E-3</c:v>
                </c:pt>
                <c:pt idx="202">
                  <c:v>5.893909626719057E-3</c:v>
                </c:pt>
                <c:pt idx="203">
                  <c:v>0</c:v>
                </c:pt>
                <c:pt idx="204">
                  <c:v>3.5587188612099642E-3</c:v>
                </c:pt>
                <c:pt idx="205">
                  <c:v>1.8707482993197279E-2</c:v>
                </c:pt>
                <c:pt idx="206">
                  <c:v>3.9138943248532287E-3</c:v>
                </c:pt>
                <c:pt idx="207">
                  <c:v>5.5762081784386614E-3</c:v>
                </c:pt>
                <c:pt idx="208">
                  <c:v>3.5460992907801418E-3</c:v>
                </c:pt>
                <c:pt idx="209">
                  <c:v>3.5714285714285713E-3</c:v>
                </c:pt>
                <c:pt idx="210">
                  <c:v>2.4630541871921183E-3</c:v>
                </c:pt>
                <c:pt idx="211">
                  <c:v>2.3752969121140144E-3</c:v>
                </c:pt>
                <c:pt idx="212">
                  <c:v>2.5510204081632651E-3</c:v>
                </c:pt>
                <c:pt idx="213">
                  <c:v>3.9011703511053317E-3</c:v>
                </c:pt>
                <c:pt idx="214">
                  <c:v>3.6855036855036856E-3</c:v>
                </c:pt>
                <c:pt idx="215">
                  <c:v>1.2064343163538873E-2</c:v>
                </c:pt>
                <c:pt idx="216">
                  <c:v>4.8231511254019296E-3</c:v>
                </c:pt>
                <c:pt idx="217">
                  <c:v>1.0570824524312896E-2</c:v>
                </c:pt>
                <c:pt idx="218">
                  <c:v>1.7341040462427744E-2</c:v>
                </c:pt>
                <c:pt idx="219">
                  <c:v>5.2219321148825066E-3</c:v>
                </c:pt>
                <c:pt idx="220">
                  <c:v>7.7220077220077222E-3</c:v>
                </c:pt>
              </c:numCache>
            </c:numRef>
          </c:val>
          <c:extLst>
            <c:ext xmlns:c16="http://schemas.microsoft.com/office/drawing/2014/chart" uri="{C3380CC4-5D6E-409C-BE32-E72D297353CC}">
              <c16:uniqueId val="{00000009-5ABA-4608-98AA-34CA378F6D0D}"/>
            </c:ext>
          </c:extLst>
        </c:ser>
        <c:dLbls>
          <c:showLegendKey val="0"/>
          <c:showVal val="0"/>
          <c:showCatName val="0"/>
          <c:showSerName val="0"/>
          <c:showPercent val="0"/>
          <c:showBubbleSize val="0"/>
        </c:dLbls>
        <c:gapWidth val="0"/>
        <c:overlap val="100"/>
        <c:axId val="597617440"/>
        <c:axId val="268928416"/>
      </c:barChart>
      <c:dateAx>
        <c:axId val="597617440"/>
        <c:scaling>
          <c:orientation val="minMax"/>
        </c:scaling>
        <c:delete val="0"/>
        <c:axPos val="b"/>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268928416"/>
        <c:crosses val="autoZero"/>
        <c:auto val="0"/>
        <c:lblOffset val="100"/>
        <c:baseTimeUnit val="days"/>
        <c:majorUnit val="14"/>
        <c:minorUnit val="14"/>
      </c:dateAx>
      <c:valAx>
        <c:axId val="2689284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597617440"/>
        <c:crosses val="autoZero"/>
        <c:crossBetween val="between"/>
      </c:valAx>
      <c:spPr>
        <a:noFill/>
        <a:ln>
          <a:noFill/>
        </a:ln>
        <a:effectLst/>
      </c:spPr>
    </c:plotArea>
    <c:legend>
      <c:legendPos val="r"/>
      <c:layout>
        <c:manualLayout>
          <c:xMode val="edge"/>
          <c:yMode val="edge"/>
          <c:x val="0.93504888888888893"/>
          <c:y val="7.3289524157987035E-2"/>
          <c:w val="5.8232444444444441E-2"/>
          <c:h val="0.8436456394852570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t>Age</a:t>
            </a:r>
            <a:r>
              <a:rPr lang="en-US" sz="2000" b="1" baseline="0"/>
              <a:t> covid cases in the Netherlands</a:t>
            </a:r>
            <a:br>
              <a:rPr lang="en-US" sz="2000" b="1" baseline="0"/>
            </a:br>
            <a:r>
              <a:rPr lang="en-US" sz="1600" b="0" u="none" baseline="0"/>
              <a:t>based on a 7 day moving average for clarity</a:t>
            </a:r>
            <a:endParaRPr lang="en-US" sz="2000" b="0" u="non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7.1936222222222221E-2"/>
          <c:y val="0.10047111111111111"/>
          <c:w val="0.82404233333333321"/>
          <c:h val="0.81503569444444446"/>
        </c:manualLayout>
      </c:layout>
      <c:barChart>
        <c:barDir val="col"/>
        <c:grouping val="percentStacked"/>
        <c:varyColors val="0"/>
        <c:ser>
          <c:idx val="0"/>
          <c:order val="0"/>
          <c:tx>
            <c:strRef>
              <c:f>'Age-1'!$B$42:$C$42</c:f>
              <c:strCache>
                <c:ptCount val="2"/>
                <c:pt idx="0">
                  <c:v>0-19</c:v>
                </c:pt>
              </c:strCache>
            </c:strRef>
          </c:tx>
          <c:spPr>
            <a:solidFill>
              <a:schemeClr val="accent2">
                <a:lumMod val="40000"/>
                <a:lumOff val="60000"/>
              </a:schemeClr>
            </a:solidFill>
            <a:ln>
              <a:noFill/>
            </a:ln>
            <a:effectLst/>
          </c:spPr>
          <c:invertIfNegative val="0"/>
          <c:cat>
            <c:strRef>
              <c:f>'Age-1'!$AD$15:$HQ$15</c:f>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f>'Age-1'!$AD$42:$HQ$42</c:f>
              <c:numCache>
                <c:formatCode>0%</c:formatCode>
                <c:ptCount val="196"/>
                <c:pt idx="0">
                  <c:v>6.3065752878399245E-2</c:v>
                </c:pt>
                <c:pt idx="1">
                  <c:v>4.3285533098179473E-2</c:v>
                </c:pt>
                <c:pt idx="2">
                  <c:v>5.2880415827390566E-2</c:v>
                </c:pt>
                <c:pt idx="3">
                  <c:v>5.2465936689507157E-2</c:v>
                </c:pt>
                <c:pt idx="4">
                  <c:v>4.5096322177035512E-2</c:v>
                </c:pt>
                <c:pt idx="5">
                  <c:v>5.3318316010540136E-2</c:v>
                </c:pt>
                <c:pt idx="6">
                  <c:v>4.973489567815674E-2</c:v>
                </c:pt>
                <c:pt idx="7">
                  <c:v>4.3493455207579065E-2</c:v>
                </c:pt>
                <c:pt idx="8">
                  <c:v>3.6502966704485523E-2</c:v>
                </c:pt>
                <c:pt idx="9">
                  <c:v>2.7498402747411388E-2</c:v>
                </c:pt>
                <c:pt idx="10">
                  <c:v>2.3666566403024239E-2</c:v>
                </c:pt>
                <c:pt idx="11">
                  <c:v>2.0491963228421065E-2</c:v>
                </c:pt>
                <c:pt idx="12">
                  <c:v>1.3354274084534224E-2</c:v>
                </c:pt>
                <c:pt idx="13">
                  <c:v>1.0903996784859335E-2</c:v>
                </c:pt>
                <c:pt idx="14">
                  <c:v>8.7100631057771393E-3</c:v>
                </c:pt>
                <c:pt idx="15">
                  <c:v>8.5561110350352975E-3</c:v>
                </c:pt>
                <c:pt idx="16">
                  <c:v>9.2867962259102332E-3</c:v>
                </c:pt>
                <c:pt idx="17">
                  <c:v>7.8528337318876131E-3</c:v>
                </c:pt>
                <c:pt idx="18">
                  <c:v>7.0124004712047005E-3</c:v>
                </c:pt>
                <c:pt idx="19">
                  <c:v>6.7548153583064947E-3</c:v>
                </c:pt>
                <c:pt idx="20">
                  <c:v>6.9763440992527109E-3</c:v>
                </c:pt>
                <c:pt idx="21">
                  <c:v>7.2011454875445715E-3</c:v>
                </c:pt>
                <c:pt idx="22">
                  <c:v>6.699852642450663E-3</c:v>
                </c:pt>
                <c:pt idx="23">
                  <c:v>5.9518051347481702E-3</c:v>
                </c:pt>
                <c:pt idx="24">
                  <c:v>5.9746970188726267E-3</c:v>
                </c:pt>
                <c:pt idx="25">
                  <c:v>7.0863914319915927E-3</c:v>
                </c:pt>
                <c:pt idx="26">
                  <c:v>7.925644366725576E-3</c:v>
                </c:pt>
                <c:pt idx="27">
                  <c:v>7.6200424484858444E-3</c:v>
                </c:pt>
                <c:pt idx="28">
                  <c:v>8.2400083456392343E-3</c:v>
                </c:pt>
                <c:pt idx="29">
                  <c:v>9.5920354708622368E-3</c:v>
                </c:pt>
                <c:pt idx="30">
                  <c:v>9.9119361584099827E-3</c:v>
                </c:pt>
                <c:pt idx="31">
                  <c:v>1.1622288891780621E-2</c:v>
                </c:pt>
                <c:pt idx="32">
                  <c:v>1.2170228659149109E-2</c:v>
                </c:pt>
                <c:pt idx="33">
                  <c:v>1.2680395420609015E-2</c:v>
                </c:pt>
                <c:pt idx="34">
                  <c:v>1.2748967605839039E-2</c:v>
                </c:pt>
                <c:pt idx="35">
                  <c:v>1.3037987168466348E-2</c:v>
                </c:pt>
                <c:pt idx="36">
                  <c:v>1.3122240264767635E-2</c:v>
                </c:pt>
                <c:pt idx="37">
                  <c:v>1.513741656429508E-2</c:v>
                </c:pt>
                <c:pt idx="38">
                  <c:v>1.4455919184901836E-2</c:v>
                </c:pt>
                <c:pt idx="39">
                  <c:v>1.3564464914859402E-2</c:v>
                </c:pt>
                <c:pt idx="40">
                  <c:v>1.3044640341738896E-2</c:v>
                </c:pt>
                <c:pt idx="41">
                  <c:v>1.3816051781036528E-2</c:v>
                </c:pt>
                <c:pt idx="42">
                  <c:v>1.4634294571110307E-2</c:v>
                </c:pt>
                <c:pt idx="43">
                  <c:v>1.3941275241042782E-2</c:v>
                </c:pt>
                <c:pt idx="44">
                  <c:v>1.3750633103006022E-2</c:v>
                </c:pt>
                <c:pt idx="45">
                  <c:v>1.410049677183259E-2</c:v>
                </c:pt>
                <c:pt idx="46">
                  <c:v>1.5468248401063351E-2</c:v>
                </c:pt>
                <c:pt idx="47">
                  <c:v>1.6301401338191114E-2</c:v>
                </c:pt>
                <c:pt idx="48">
                  <c:v>1.6382323964632153E-2</c:v>
                </c:pt>
                <c:pt idx="49">
                  <c:v>1.768403517334987E-2</c:v>
                </c:pt>
                <c:pt idx="50">
                  <c:v>1.8624153223616435E-2</c:v>
                </c:pt>
                <c:pt idx="51">
                  <c:v>2.0292726831549309E-2</c:v>
                </c:pt>
                <c:pt idx="52">
                  <c:v>2.0062014391534544E-2</c:v>
                </c:pt>
                <c:pt idx="53">
                  <c:v>1.9533631469322681E-2</c:v>
                </c:pt>
                <c:pt idx="54">
                  <c:v>1.9815099792993094E-2</c:v>
                </c:pt>
                <c:pt idx="55">
                  <c:v>2.0081907034449672E-2</c:v>
                </c:pt>
                <c:pt idx="56">
                  <c:v>1.9399515591852726E-2</c:v>
                </c:pt>
                <c:pt idx="57">
                  <c:v>1.8958245838136406E-2</c:v>
                </c:pt>
                <c:pt idx="58">
                  <c:v>1.7507701669495626E-2</c:v>
                </c:pt>
                <c:pt idx="59">
                  <c:v>1.727106267138874E-2</c:v>
                </c:pt>
                <c:pt idx="60">
                  <c:v>2.0737206883495528E-2</c:v>
                </c:pt>
                <c:pt idx="61">
                  <c:v>2.0704746504830451E-2</c:v>
                </c:pt>
                <c:pt idx="62">
                  <c:v>2.2258677734131555E-2</c:v>
                </c:pt>
                <c:pt idx="63">
                  <c:v>1.9905286159762576E-2</c:v>
                </c:pt>
                <c:pt idx="64">
                  <c:v>2.1134338127504999E-2</c:v>
                </c:pt>
                <c:pt idx="65">
                  <c:v>2.0933025381130968E-2</c:v>
                </c:pt>
                <c:pt idx="66">
                  <c:v>2.5093163603488955E-2</c:v>
                </c:pt>
                <c:pt idx="67">
                  <c:v>2.583292772683668E-2</c:v>
                </c:pt>
                <c:pt idx="68">
                  <c:v>2.7062706113164588E-2</c:v>
                </c:pt>
                <c:pt idx="69">
                  <c:v>2.6134159512042385E-2</c:v>
                </c:pt>
                <c:pt idx="70">
                  <c:v>3.099556676150933E-2</c:v>
                </c:pt>
                <c:pt idx="71">
                  <c:v>2.958806130859086E-2</c:v>
                </c:pt>
                <c:pt idx="72">
                  <c:v>3.4372750303806168E-2</c:v>
                </c:pt>
                <c:pt idx="73">
                  <c:v>3.343406819480696E-2</c:v>
                </c:pt>
                <c:pt idx="74">
                  <c:v>3.0982487862524125E-2</c:v>
                </c:pt>
                <c:pt idx="75">
                  <c:v>3.8377870257906524E-2</c:v>
                </c:pt>
                <c:pt idx="76">
                  <c:v>4.1568111871793455E-2</c:v>
                </c:pt>
                <c:pt idx="77">
                  <c:v>4.0925677383205121E-2</c:v>
                </c:pt>
                <c:pt idx="78">
                  <c:v>4.8101322116228133E-2</c:v>
                </c:pt>
                <c:pt idx="79">
                  <c:v>4.5019082355335222E-2</c:v>
                </c:pt>
                <c:pt idx="80">
                  <c:v>4.5369287192126559E-2</c:v>
                </c:pt>
                <c:pt idx="81">
                  <c:v>4.9504792325857055E-2</c:v>
                </c:pt>
                <c:pt idx="82">
                  <c:v>4.6871314692379422E-2</c:v>
                </c:pt>
                <c:pt idx="83">
                  <c:v>5.1728110989134143E-2</c:v>
                </c:pt>
                <c:pt idx="84">
                  <c:v>5.4435609126944534E-2</c:v>
                </c:pt>
                <c:pt idx="85">
                  <c:v>5.3637874692737689E-2</c:v>
                </c:pt>
                <c:pt idx="86">
                  <c:v>5.5153698413530357E-2</c:v>
                </c:pt>
                <c:pt idx="87">
                  <c:v>6.0823560466371128E-2</c:v>
                </c:pt>
                <c:pt idx="88">
                  <c:v>6.3795078744011857E-2</c:v>
                </c:pt>
                <c:pt idx="89">
                  <c:v>7.2593403800005618E-2</c:v>
                </c:pt>
                <c:pt idx="90">
                  <c:v>7.7809293438005814E-2</c:v>
                </c:pt>
                <c:pt idx="91">
                  <c:v>8.3201170011681411E-2</c:v>
                </c:pt>
                <c:pt idx="92">
                  <c:v>8.5734744548789862E-2</c:v>
                </c:pt>
                <c:pt idx="93">
                  <c:v>8.8998953458160071E-2</c:v>
                </c:pt>
                <c:pt idx="94">
                  <c:v>9.3689384977859891E-2</c:v>
                </c:pt>
                <c:pt idx="95">
                  <c:v>9.9144361655858132E-2</c:v>
                </c:pt>
                <c:pt idx="96">
                  <c:v>9.4079923890798625E-2</c:v>
                </c:pt>
                <c:pt idx="97">
                  <c:v>8.9374103395504473E-2</c:v>
                </c:pt>
                <c:pt idx="98">
                  <c:v>9.0488591744035368E-2</c:v>
                </c:pt>
                <c:pt idx="99">
                  <c:v>9.7337427764716378E-2</c:v>
                </c:pt>
                <c:pt idx="100">
                  <c:v>9.7924759471592682E-2</c:v>
                </c:pt>
                <c:pt idx="101">
                  <c:v>9.7023642086034589E-2</c:v>
                </c:pt>
                <c:pt idx="102">
                  <c:v>9.7510871350242265E-2</c:v>
                </c:pt>
                <c:pt idx="103">
                  <c:v>0.10301627726086535</c:v>
                </c:pt>
                <c:pt idx="104">
                  <c:v>0.11607670611076788</c:v>
                </c:pt>
                <c:pt idx="105">
                  <c:v>0.11835413882298319</c:v>
                </c:pt>
                <c:pt idx="106">
                  <c:v>0.11711570362228385</c:v>
                </c:pt>
                <c:pt idx="107">
                  <c:v>0.12950318288583393</c:v>
                </c:pt>
                <c:pt idx="108">
                  <c:v>0.13073470997942999</c:v>
                </c:pt>
                <c:pt idx="109">
                  <c:v>0.12425645472068693</c:v>
                </c:pt>
                <c:pt idx="110">
                  <c:v>0.12148457117802859</c:v>
                </c:pt>
                <c:pt idx="111">
                  <c:v>0.12865855188142106</c:v>
                </c:pt>
                <c:pt idx="112">
                  <c:v>0.12970792934533099</c:v>
                </c:pt>
                <c:pt idx="113">
                  <c:v>0.13861793825533988</c:v>
                </c:pt>
                <c:pt idx="114">
                  <c:v>0.13428368028030521</c:v>
                </c:pt>
                <c:pt idx="115">
                  <c:v>0.13414684393657234</c:v>
                </c:pt>
                <c:pt idx="116">
                  <c:v>0.14002041287634334</c:v>
                </c:pt>
                <c:pt idx="117">
                  <c:v>0.1389515729017283</c:v>
                </c:pt>
                <c:pt idx="118">
                  <c:v>0.12458182500256866</c:v>
                </c:pt>
                <c:pt idx="119">
                  <c:v>0.12363596720739578</c:v>
                </c:pt>
                <c:pt idx="120">
                  <c:v>0.11323303680446536</c:v>
                </c:pt>
                <c:pt idx="121">
                  <c:v>0.11232504648969541</c:v>
                </c:pt>
                <c:pt idx="122">
                  <c:v>0.11930917347382239</c:v>
                </c:pt>
                <c:pt idx="123">
                  <c:v>0.11937608548452831</c:v>
                </c:pt>
                <c:pt idx="124">
                  <c:v>0.13264461734405822</c:v>
                </c:pt>
                <c:pt idx="125">
                  <c:v>0.13423712319885917</c:v>
                </c:pt>
                <c:pt idx="126">
                  <c:v>0.13405397301570895</c:v>
                </c:pt>
                <c:pt idx="127">
                  <c:v>0.13562260046668936</c:v>
                </c:pt>
                <c:pt idx="128">
                  <c:v>0.14065146990233848</c:v>
                </c:pt>
                <c:pt idx="129">
                  <c:v>0.13469140845840605</c:v>
                </c:pt>
                <c:pt idx="130">
                  <c:v>0.13920388918040297</c:v>
                </c:pt>
                <c:pt idx="131">
                  <c:v>0.13180662890643036</c:v>
                </c:pt>
                <c:pt idx="132">
                  <c:v>0.13810808476002409</c:v>
                </c:pt>
                <c:pt idx="133">
                  <c:v>0.14522705274855732</c:v>
                </c:pt>
                <c:pt idx="134">
                  <c:v>0.14820054983970146</c:v>
                </c:pt>
                <c:pt idx="135">
                  <c:v>0.14422973074283194</c:v>
                </c:pt>
                <c:pt idx="136">
                  <c:v>0.14750071655651228</c:v>
                </c:pt>
                <c:pt idx="137">
                  <c:v>0.14190091566054411</c:v>
                </c:pt>
                <c:pt idx="138">
                  <c:v>0.13739956795164926</c:v>
                </c:pt>
                <c:pt idx="139">
                  <c:v>0.13234276908041742</c:v>
                </c:pt>
                <c:pt idx="140">
                  <c:v>0.13066016367110392</c:v>
                </c:pt>
                <c:pt idx="141">
                  <c:v>0.12852700271441353</c:v>
                </c:pt>
                <c:pt idx="142">
                  <c:v>0.12543345760406172</c:v>
                </c:pt>
                <c:pt idx="143">
                  <c:v>0.11943304090845784</c:v>
                </c:pt>
                <c:pt idx="144">
                  <c:v>0.11446951703737092</c:v>
                </c:pt>
                <c:pt idx="145">
                  <c:v>0.11764830038483219</c:v>
                </c:pt>
                <c:pt idx="146">
                  <c:v>0.11083483735017099</c:v>
                </c:pt>
                <c:pt idx="147">
                  <c:v>0.10632192107254884</c:v>
                </c:pt>
                <c:pt idx="148">
                  <c:v>0.10219446567398564</c:v>
                </c:pt>
                <c:pt idx="149">
                  <c:v>0.10632842695080405</c:v>
                </c:pt>
                <c:pt idx="150">
                  <c:v>0.10981727722208538</c:v>
                </c:pt>
                <c:pt idx="151">
                  <c:v>0.1158012092564376</c:v>
                </c:pt>
                <c:pt idx="152">
                  <c:v>0.11207393973082802</c:v>
                </c:pt>
                <c:pt idx="153">
                  <c:v>0.11249623295968525</c:v>
                </c:pt>
                <c:pt idx="154">
                  <c:v>0.1074984711430942</c:v>
                </c:pt>
                <c:pt idx="155">
                  <c:v>0.11107536148804976</c:v>
                </c:pt>
                <c:pt idx="156">
                  <c:v>0.10693212939206174</c:v>
                </c:pt>
                <c:pt idx="157">
                  <c:v>0.10825054680105298</c:v>
                </c:pt>
                <c:pt idx="158">
                  <c:v>0.10741454975163081</c:v>
                </c:pt>
                <c:pt idx="159">
                  <c:v>0.10936644430086431</c:v>
                </c:pt>
                <c:pt idx="160">
                  <c:v>0.11217510965459861</c:v>
                </c:pt>
                <c:pt idx="161">
                  <c:v>0.11642084652327944</c:v>
                </c:pt>
                <c:pt idx="162">
                  <c:v>0.11651017445045757</c:v>
                </c:pt>
                <c:pt idx="163">
                  <c:v>0.12343502209401855</c:v>
                </c:pt>
                <c:pt idx="164">
                  <c:v>0.11886388192260082</c:v>
                </c:pt>
                <c:pt idx="165">
                  <c:v>0.11960711459354433</c:v>
                </c:pt>
                <c:pt idx="166">
                  <c:v>0.12390476484438699</c:v>
                </c:pt>
                <c:pt idx="167">
                  <c:v>0.12742861235706579</c:v>
                </c:pt>
                <c:pt idx="168">
                  <c:v>0.13102332777922393</c:v>
                </c:pt>
                <c:pt idx="169">
                  <c:v>0.1338431414723748</c:v>
                </c:pt>
                <c:pt idx="170">
                  <c:v>0.12756298365074936</c:v>
                </c:pt>
                <c:pt idx="171">
                  <c:v>0.13134102379242588</c:v>
                </c:pt>
                <c:pt idx="172">
                  <c:v>0.13535472662502632</c:v>
                </c:pt>
                <c:pt idx="173">
                  <c:v>0.1333362352940145</c:v>
                </c:pt>
                <c:pt idx="174">
                  <c:v>0.13002616793444854</c:v>
                </c:pt>
                <c:pt idx="175">
                  <c:v>0.12961778451635639</c:v>
                </c:pt>
                <c:pt idx="176">
                  <c:v>0.13029609838148343</c:v>
                </c:pt>
                <c:pt idx="177">
                  <c:v>0.13467404939349081</c:v>
                </c:pt>
                <c:pt idx="178">
                  <c:v>0.13309087066745492</c:v>
                </c:pt>
                <c:pt idx="179">
                  <c:v>0.1347041031770923</c:v>
                </c:pt>
                <c:pt idx="180">
                  <c:v>0.13325854928992051</c:v>
                </c:pt>
                <c:pt idx="181">
                  <c:v>0.13761454463485681</c:v>
                </c:pt>
                <c:pt idx="182">
                  <c:v>0.13689170283394808</c:v>
                </c:pt>
                <c:pt idx="183">
                  <c:v>0.13799093493621972</c:v>
                </c:pt>
                <c:pt idx="184">
                  <c:v>0.14102309082411518</c:v>
                </c:pt>
                <c:pt idx="185">
                  <c:v>0.14360108754004292</c:v>
                </c:pt>
                <c:pt idx="186">
                  <c:v>0.14108208939125297</c:v>
                </c:pt>
                <c:pt idx="187">
                  <c:v>0.14339015547482925</c:v>
                </c:pt>
                <c:pt idx="188">
                  <c:v>0.14638719660561972</c:v>
                </c:pt>
                <c:pt idx="189">
                  <c:v>0.14323928453577453</c:v>
                </c:pt>
                <c:pt idx="190">
                  <c:v>0.14405280942094392</c:v>
                </c:pt>
                <c:pt idx="191">
                  <c:v>0.14383133819579794</c:v>
                </c:pt>
                <c:pt idx="192">
                  <c:v>0.14519230395703864</c:v>
                </c:pt>
                <c:pt idx="193">
                  <c:v>0.14360452290802436</c:v>
                </c:pt>
                <c:pt idx="194">
                  <c:v>0.13848059717212013</c:v>
                </c:pt>
                <c:pt idx="195">
                  <c:v>0.14154329204235727</c:v>
                </c:pt>
              </c:numCache>
            </c:numRef>
          </c:val>
          <c:extLst>
            <c:ext xmlns:c16="http://schemas.microsoft.com/office/drawing/2014/chart" uri="{C3380CC4-5D6E-409C-BE32-E72D297353CC}">
              <c16:uniqueId val="{00000000-DB0A-4C69-A396-F5E4247F08E9}"/>
            </c:ext>
          </c:extLst>
        </c:ser>
        <c:ser>
          <c:idx val="1"/>
          <c:order val="1"/>
          <c:tx>
            <c:strRef>
              <c:f>'Age-1'!$B$43:$C$43</c:f>
              <c:strCache>
                <c:ptCount val="2"/>
                <c:pt idx="0">
                  <c:v>20-39</c:v>
                </c:pt>
              </c:strCache>
            </c:strRef>
          </c:tx>
          <c:spPr>
            <a:solidFill>
              <a:schemeClr val="accent2">
                <a:lumMod val="75000"/>
              </a:schemeClr>
            </a:solidFill>
            <a:ln>
              <a:noFill/>
            </a:ln>
            <a:effectLst/>
          </c:spPr>
          <c:invertIfNegative val="0"/>
          <c:cat>
            <c:strRef>
              <c:f>'Age-1'!$AD$15:$HQ$15</c:f>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f>'Age-1'!$AD$43:$HQ$43</c:f>
              <c:numCache>
                <c:formatCode>0%</c:formatCode>
                <c:ptCount val="196"/>
                <c:pt idx="0">
                  <c:v>0.17940613900801256</c:v>
                </c:pt>
                <c:pt idx="1">
                  <c:v>0.15083471043658397</c:v>
                </c:pt>
                <c:pt idx="2">
                  <c:v>0.1504082712041746</c:v>
                </c:pt>
                <c:pt idx="3">
                  <c:v>0.14165815607108073</c:v>
                </c:pt>
                <c:pt idx="4">
                  <c:v>0.16036563906427803</c:v>
                </c:pt>
                <c:pt idx="5">
                  <c:v>0.15802984536157783</c:v>
                </c:pt>
                <c:pt idx="6">
                  <c:v>0.13729115288676053</c:v>
                </c:pt>
                <c:pt idx="7">
                  <c:v>0.14151198313305047</c:v>
                </c:pt>
                <c:pt idx="8">
                  <c:v>0.13634991830712009</c:v>
                </c:pt>
                <c:pt idx="9">
                  <c:v>0.15318721940493679</c:v>
                </c:pt>
                <c:pt idx="10">
                  <c:v>0.16196651883687788</c:v>
                </c:pt>
                <c:pt idx="11">
                  <c:v>0.1541433895851772</c:v>
                </c:pt>
                <c:pt idx="12">
                  <c:v>0.15381770814063372</c:v>
                </c:pt>
                <c:pt idx="13">
                  <c:v>0.1663230867981208</c:v>
                </c:pt>
                <c:pt idx="14">
                  <c:v>0.17510301240972959</c:v>
                </c:pt>
                <c:pt idx="15">
                  <c:v>0.17433671165311571</c:v>
                </c:pt>
                <c:pt idx="16">
                  <c:v>0.16666334742877276</c:v>
                </c:pt>
                <c:pt idx="17">
                  <c:v>0.16126192625863742</c:v>
                </c:pt>
                <c:pt idx="18">
                  <c:v>0.15841039729753842</c:v>
                </c:pt>
                <c:pt idx="19">
                  <c:v>0.15179758192049153</c:v>
                </c:pt>
                <c:pt idx="20">
                  <c:v>0.14631474558207269</c:v>
                </c:pt>
                <c:pt idx="21">
                  <c:v>0.14275273680441697</c:v>
                </c:pt>
                <c:pt idx="22">
                  <c:v>0.1400736731609753</c:v>
                </c:pt>
                <c:pt idx="23">
                  <c:v>0.13576703877430363</c:v>
                </c:pt>
                <c:pt idx="24">
                  <c:v>0.1332015611861381</c:v>
                </c:pt>
                <c:pt idx="25">
                  <c:v>0.13284563894245616</c:v>
                </c:pt>
                <c:pt idx="26">
                  <c:v>0.13724822197113248</c:v>
                </c:pt>
                <c:pt idx="27">
                  <c:v>0.13966659099720266</c:v>
                </c:pt>
                <c:pt idx="28">
                  <c:v>0.14256498216208824</c:v>
                </c:pt>
                <c:pt idx="29">
                  <c:v>0.14790900812467089</c:v>
                </c:pt>
                <c:pt idx="30">
                  <c:v>0.15454957344170678</c:v>
                </c:pt>
                <c:pt idx="31">
                  <c:v>0.16019546207992277</c:v>
                </c:pt>
                <c:pt idx="32">
                  <c:v>0.16358495793354921</c:v>
                </c:pt>
                <c:pt idx="33">
                  <c:v>0.16974838446281795</c:v>
                </c:pt>
                <c:pt idx="34">
                  <c:v>0.17378941427516659</c:v>
                </c:pt>
                <c:pt idx="35">
                  <c:v>0.17854978169897229</c:v>
                </c:pt>
                <c:pt idx="36">
                  <c:v>0.18121077532382135</c:v>
                </c:pt>
                <c:pt idx="37">
                  <c:v>0.18402520643977918</c:v>
                </c:pt>
                <c:pt idx="38">
                  <c:v>0.18856630605076052</c:v>
                </c:pt>
                <c:pt idx="39">
                  <c:v>0.19551212256642098</c:v>
                </c:pt>
                <c:pt idx="40">
                  <c:v>0.19667977990518631</c:v>
                </c:pt>
                <c:pt idx="41">
                  <c:v>0.19927613572713132</c:v>
                </c:pt>
                <c:pt idx="42">
                  <c:v>0.19843489782351914</c:v>
                </c:pt>
                <c:pt idx="43">
                  <c:v>0.20463483493460083</c:v>
                </c:pt>
                <c:pt idx="44">
                  <c:v>0.20383127338386042</c:v>
                </c:pt>
                <c:pt idx="45">
                  <c:v>0.21344481378251223</c:v>
                </c:pt>
                <c:pt idx="46">
                  <c:v>0.20951910997497303</c:v>
                </c:pt>
                <c:pt idx="47">
                  <c:v>0.21076782176104347</c:v>
                </c:pt>
                <c:pt idx="48">
                  <c:v>0.20905872684897453</c:v>
                </c:pt>
                <c:pt idx="49">
                  <c:v>0.21093655130697914</c:v>
                </c:pt>
                <c:pt idx="50">
                  <c:v>0.20835646843605471</c:v>
                </c:pt>
                <c:pt idx="51">
                  <c:v>0.21137692719163934</c:v>
                </c:pt>
                <c:pt idx="52">
                  <c:v>0.20153832336078745</c:v>
                </c:pt>
                <c:pt idx="53">
                  <c:v>0.20655008987124004</c:v>
                </c:pt>
                <c:pt idx="54">
                  <c:v>0.2033458082510391</c:v>
                </c:pt>
                <c:pt idx="55">
                  <c:v>0.2062682667133251</c:v>
                </c:pt>
                <c:pt idx="56">
                  <c:v>0.20779024972142088</c:v>
                </c:pt>
                <c:pt idx="57">
                  <c:v>0.20604618355197069</c:v>
                </c:pt>
                <c:pt idx="58">
                  <c:v>0.20990428771649158</c:v>
                </c:pt>
                <c:pt idx="59">
                  <c:v>0.21423457912629368</c:v>
                </c:pt>
                <c:pt idx="60">
                  <c:v>0.21378231413929399</c:v>
                </c:pt>
                <c:pt idx="61">
                  <c:v>0.20921228628238719</c:v>
                </c:pt>
                <c:pt idx="62">
                  <c:v>0.20385574893577263</c:v>
                </c:pt>
                <c:pt idx="63">
                  <c:v>0.20782982228119373</c:v>
                </c:pt>
                <c:pt idx="64">
                  <c:v>0.20993197127520125</c:v>
                </c:pt>
                <c:pt idx="65">
                  <c:v>0.2084946918999262</c:v>
                </c:pt>
                <c:pt idx="66">
                  <c:v>0.20409312441634175</c:v>
                </c:pt>
                <c:pt idx="67">
                  <c:v>0.19746916199381562</c:v>
                </c:pt>
                <c:pt idx="68">
                  <c:v>0.20730738908443885</c:v>
                </c:pt>
                <c:pt idx="69">
                  <c:v>0.21665740646365331</c:v>
                </c:pt>
                <c:pt idx="70">
                  <c:v>0.21454653226322687</c:v>
                </c:pt>
                <c:pt idx="71">
                  <c:v>0.22236393561762618</c:v>
                </c:pt>
                <c:pt idx="72">
                  <c:v>0.23184787273314228</c:v>
                </c:pt>
                <c:pt idx="73">
                  <c:v>0.23249234104678351</c:v>
                </c:pt>
                <c:pt idx="74">
                  <c:v>0.23263385192399799</c:v>
                </c:pt>
                <c:pt idx="75">
                  <c:v>0.23173197602212203</c:v>
                </c:pt>
                <c:pt idx="76">
                  <c:v>0.22992573628484786</c:v>
                </c:pt>
                <c:pt idx="77">
                  <c:v>0.23172624346997039</c:v>
                </c:pt>
                <c:pt idx="78">
                  <c:v>0.23158649308565687</c:v>
                </c:pt>
                <c:pt idx="79">
                  <c:v>0.22744765219460933</c:v>
                </c:pt>
                <c:pt idx="80">
                  <c:v>0.24218929353199536</c:v>
                </c:pt>
                <c:pt idx="81">
                  <c:v>0.27205683060893793</c:v>
                </c:pt>
                <c:pt idx="82">
                  <c:v>0.28724442079652812</c:v>
                </c:pt>
                <c:pt idx="83">
                  <c:v>0.30309708312293848</c:v>
                </c:pt>
                <c:pt idx="84">
                  <c:v>0.31794438357572263</c:v>
                </c:pt>
                <c:pt idx="85">
                  <c:v>0.32984202285160769</c:v>
                </c:pt>
                <c:pt idx="86">
                  <c:v>0.34287810685042452</c:v>
                </c:pt>
                <c:pt idx="87">
                  <c:v>0.34059067796725095</c:v>
                </c:pt>
                <c:pt idx="88">
                  <c:v>0.34259887385299792</c:v>
                </c:pt>
                <c:pt idx="89">
                  <c:v>0.34827615499040177</c:v>
                </c:pt>
                <c:pt idx="90">
                  <c:v>0.35584145401298722</c:v>
                </c:pt>
                <c:pt idx="91">
                  <c:v>0.35598189358885968</c:v>
                </c:pt>
                <c:pt idx="92">
                  <c:v>0.34552038101681404</c:v>
                </c:pt>
                <c:pt idx="93">
                  <c:v>0.34156492786781256</c:v>
                </c:pt>
                <c:pt idx="94">
                  <c:v>0.35367517534391368</c:v>
                </c:pt>
                <c:pt idx="95">
                  <c:v>0.34192433625494512</c:v>
                </c:pt>
                <c:pt idx="96">
                  <c:v>0.34103026594102059</c:v>
                </c:pt>
                <c:pt idx="97">
                  <c:v>0.33401754182303323</c:v>
                </c:pt>
                <c:pt idx="98">
                  <c:v>0.33311164755043055</c:v>
                </c:pt>
                <c:pt idx="99">
                  <c:v>0.33248217872527763</c:v>
                </c:pt>
                <c:pt idx="100">
                  <c:v>0.33846844419920918</c:v>
                </c:pt>
                <c:pt idx="101">
                  <c:v>0.34641629953983155</c:v>
                </c:pt>
                <c:pt idx="102">
                  <c:v>0.35936593982760134</c:v>
                </c:pt>
                <c:pt idx="103">
                  <c:v>0.36425628396069587</c:v>
                </c:pt>
                <c:pt idx="104">
                  <c:v>0.36288479969447474</c:v>
                </c:pt>
                <c:pt idx="105">
                  <c:v>0.35969395814046184</c:v>
                </c:pt>
                <c:pt idx="106">
                  <c:v>0.37589074792215726</c:v>
                </c:pt>
                <c:pt idx="107">
                  <c:v>0.38508277424725046</c:v>
                </c:pt>
                <c:pt idx="108">
                  <c:v>0.3794177496167086</c:v>
                </c:pt>
                <c:pt idx="109">
                  <c:v>0.37628186111496642</c:v>
                </c:pt>
                <c:pt idx="110">
                  <c:v>0.38288659052178331</c:v>
                </c:pt>
                <c:pt idx="111">
                  <c:v>0.38884675236429811</c:v>
                </c:pt>
                <c:pt idx="112">
                  <c:v>0.39417872434308365</c:v>
                </c:pt>
                <c:pt idx="113">
                  <c:v>0.40348473364909299</c:v>
                </c:pt>
                <c:pt idx="114">
                  <c:v>0.39974488819634879</c:v>
                </c:pt>
                <c:pt idx="115">
                  <c:v>0.40252722718558431</c:v>
                </c:pt>
                <c:pt idx="116">
                  <c:v>0.40158148303426522</c:v>
                </c:pt>
                <c:pt idx="117">
                  <c:v>0.39578636629689928</c:v>
                </c:pt>
                <c:pt idx="118">
                  <c:v>0.40802726265544265</c:v>
                </c:pt>
                <c:pt idx="119">
                  <c:v>0.40952758881330309</c:v>
                </c:pt>
                <c:pt idx="120">
                  <c:v>0.40835542764114197</c:v>
                </c:pt>
                <c:pt idx="121">
                  <c:v>0.41989987592893163</c:v>
                </c:pt>
                <c:pt idx="122">
                  <c:v>0.40360357963263538</c:v>
                </c:pt>
                <c:pt idx="123">
                  <c:v>0.41611612563464262</c:v>
                </c:pt>
                <c:pt idx="124">
                  <c:v>0.41830962684967038</c:v>
                </c:pt>
                <c:pt idx="125">
                  <c:v>0.41677957220486161</c:v>
                </c:pt>
                <c:pt idx="126">
                  <c:v>0.43857444399973333</c:v>
                </c:pt>
                <c:pt idx="127">
                  <c:v>0.41582934596051768</c:v>
                </c:pt>
                <c:pt idx="128">
                  <c:v>0.38682021949376405</c:v>
                </c:pt>
                <c:pt idx="129">
                  <c:v>0.40328719338009278</c:v>
                </c:pt>
                <c:pt idx="130">
                  <c:v>0.39346255180815015</c:v>
                </c:pt>
                <c:pt idx="131">
                  <c:v>0.40189699407820889</c:v>
                </c:pt>
                <c:pt idx="132">
                  <c:v>0.3872660276135429</c:v>
                </c:pt>
                <c:pt idx="133">
                  <c:v>0.36774858853088643</c:v>
                </c:pt>
                <c:pt idx="134">
                  <c:v>0.38177573785215335</c:v>
                </c:pt>
                <c:pt idx="135">
                  <c:v>0.3885861543264354</c:v>
                </c:pt>
                <c:pt idx="136">
                  <c:v>0.38399593114038677</c:v>
                </c:pt>
                <c:pt idx="137">
                  <c:v>0.39202231242460783</c:v>
                </c:pt>
                <c:pt idx="138">
                  <c:v>0.39361260892056471</c:v>
                </c:pt>
                <c:pt idx="139">
                  <c:v>0.40095578121219061</c:v>
                </c:pt>
                <c:pt idx="140">
                  <c:v>0.39089301214321037</c:v>
                </c:pt>
                <c:pt idx="141">
                  <c:v>0.38863056870429635</c:v>
                </c:pt>
                <c:pt idx="142">
                  <c:v>0.40183585081714146</c:v>
                </c:pt>
                <c:pt idx="143">
                  <c:v>0.40767653419793182</c:v>
                </c:pt>
                <c:pt idx="144">
                  <c:v>0.41565280162798074</c:v>
                </c:pt>
                <c:pt idx="145">
                  <c:v>0.41052388827185227</c:v>
                </c:pt>
                <c:pt idx="146">
                  <c:v>0.4184376335127864</c:v>
                </c:pt>
                <c:pt idx="147">
                  <c:v>0.43686722757263252</c:v>
                </c:pt>
                <c:pt idx="148">
                  <c:v>0.4430226234849407</c:v>
                </c:pt>
                <c:pt idx="149">
                  <c:v>0.44445477529303234</c:v>
                </c:pt>
                <c:pt idx="150">
                  <c:v>0.45256933693159807</c:v>
                </c:pt>
                <c:pt idx="151">
                  <c:v>0.44389733666295916</c:v>
                </c:pt>
                <c:pt idx="152">
                  <c:v>0.44939608641349615</c:v>
                </c:pt>
                <c:pt idx="153">
                  <c:v>0.45417940021108449</c:v>
                </c:pt>
                <c:pt idx="154">
                  <c:v>0.45562150247571914</c:v>
                </c:pt>
                <c:pt idx="155">
                  <c:v>0.46175240039128695</c:v>
                </c:pt>
                <c:pt idx="156">
                  <c:v>0.46911825597512852</c:v>
                </c:pt>
                <c:pt idx="157">
                  <c:v>0.47619065865607391</c:v>
                </c:pt>
                <c:pt idx="158">
                  <c:v>0.4868753268278333</c:v>
                </c:pt>
                <c:pt idx="159">
                  <c:v>0.49024281607222131</c:v>
                </c:pt>
                <c:pt idx="160">
                  <c:v>0.48818555202131986</c:v>
                </c:pt>
                <c:pt idx="161">
                  <c:v>0.49080714419997984</c:v>
                </c:pt>
                <c:pt idx="162">
                  <c:v>0.49401968148349573</c:v>
                </c:pt>
                <c:pt idx="163">
                  <c:v>0.48865592980545358</c:v>
                </c:pt>
                <c:pt idx="164">
                  <c:v>0.48468502215654452</c:v>
                </c:pt>
                <c:pt idx="165">
                  <c:v>0.48434715004586698</c:v>
                </c:pt>
                <c:pt idx="166">
                  <c:v>0.48342569509974276</c:v>
                </c:pt>
                <c:pt idx="167">
                  <c:v>0.48525599882075243</c:v>
                </c:pt>
                <c:pt idx="168">
                  <c:v>0.488624791935588</c:v>
                </c:pt>
                <c:pt idx="169">
                  <c:v>0.48696913122845242</c:v>
                </c:pt>
                <c:pt idx="170">
                  <c:v>0.49228123119969269</c:v>
                </c:pt>
                <c:pt idx="171">
                  <c:v>0.48695524405552382</c:v>
                </c:pt>
                <c:pt idx="172">
                  <c:v>0.48608210145009767</c:v>
                </c:pt>
                <c:pt idx="173">
                  <c:v>0.49240310288442857</c:v>
                </c:pt>
                <c:pt idx="174">
                  <c:v>0.49375639009220695</c:v>
                </c:pt>
                <c:pt idx="175">
                  <c:v>0.49228526143661228</c:v>
                </c:pt>
                <c:pt idx="176">
                  <c:v>0.4982954377764589</c:v>
                </c:pt>
                <c:pt idx="177">
                  <c:v>0.50157746908463197</c:v>
                </c:pt>
                <c:pt idx="178">
                  <c:v>0.51062302670161808</c:v>
                </c:pt>
                <c:pt idx="179">
                  <c:v>0.51356527457899648</c:v>
                </c:pt>
                <c:pt idx="180">
                  <c:v>0.50979631781220724</c:v>
                </c:pt>
                <c:pt idx="181">
                  <c:v>0.51411330424360679</c:v>
                </c:pt>
                <c:pt idx="182">
                  <c:v>0.52160044741848233</c:v>
                </c:pt>
                <c:pt idx="183">
                  <c:v>0.52066062353033016</c:v>
                </c:pt>
                <c:pt idx="184">
                  <c:v>0.52113223653702601</c:v>
                </c:pt>
                <c:pt idx="185">
                  <c:v>0.52275316076878764</c:v>
                </c:pt>
                <c:pt idx="186">
                  <c:v>0.52292765512760853</c:v>
                </c:pt>
                <c:pt idx="187">
                  <c:v>0.52280617796531492</c:v>
                </c:pt>
                <c:pt idx="188">
                  <c:v>0.50891123509050407</c:v>
                </c:pt>
                <c:pt idx="189">
                  <c:v>0.50281309330462987</c:v>
                </c:pt>
                <c:pt idx="190">
                  <c:v>0.49446122138251092</c:v>
                </c:pt>
                <c:pt idx="191">
                  <c:v>0.49216530301516398</c:v>
                </c:pt>
                <c:pt idx="192">
                  <c:v>0.48001554991570305</c:v>
                </c:pt>
                <c:pt idx="193">
                  <c:v>0.47040648338189084</c:v>
                </c:pt>
                <c:pt idx="194">
                  <c:v>0.46170104298118747</c:v>
                </c:pt>
                <c:pt idx="195">
                  <c:v>0.45997818745933516</c:v>
                </c:pt>
              </c:numCache>
            </c:numRef>
          </c:val>
          <c:extLst>
            <c:ext xmlns:c16="http://schemas.microsoft.com/office/drawing/2014/chart" uri="{C3380CC4-5D6E-409C-BE32-E72D297353CC}">
              <c16:uniqueId val="{00000001-DB0A-4C69-A396-F5E4247F08E9}"/>
            </c:ext>
          </c:extLst>
        </c:ser>
        <c:ser>
          <c:idx val="2"/>
          <c:order val="2"/>
          <c:tx>
            <c:strRef>
              <c:f>'Age-1'!$B$44:$C$44</c:f>
              <c:strCache>
                <c:ptCount val="2"/>
                <c:pt idx="0">
                  <c:v>40-59</c:v>
                </c:pt>
              </c:strCache>
            </c:strRef>
          </c:tx>
          <c:spPr>
            <a:solidFill>
              <a:schemeClr val="accent1">
                <a:lumMod val="75000"/>
              </a:schemeClr>
            </a:solidFill>
            <a:ln>
              <a:noFill/>
            </a:ln>
            <a:effectLst/>
          </c:spPr>
          <c:invertIfNegative val="0"/>
          <c:cat>
            <c:strRef>
              <c:f>'Age-1'!$AD$15:$HQ$15</c:f>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f>'Age-1'!$AD$44:$HQ$44</c:f>
              <c:numCache>
                <c:formatCode>0%</c:formatCode>
                <c:ptCount val="196"/>
                <c:pt idx="0">
                  <c:v>0.35377216460354632</c:v>
                </c:pt>
                <c:pt idx="1">
                  <c:v>0.38893699976838153</c:v>
                </c:pt>
                <c:pt idx="2">
                  <c:v>0.42859584838245401</c:v>
                </c:pt>
                <c:pt idx="3">
                  <c:v>0.42689187859337779</c:v>
                </c:pt>
                <c:pt idx="4">
                  <c:v>0.43000979242557735</c:v>
                </c:pt>
                <c:pt idx="5">
                  <c:v>0.41256919944541603</c:v>
                </c:pt>
                <c:pt idx="6">
                  <c:v>0.42362983543198529</c:v>
                </c:pt>
                <c:pt idx="7">
                  <c:v>0.40466977616075206</c:v>
                </c:pt>
                <c:pt idx="8">
                  <c:v>0.38955296020359997</c:v>
                </c:pt>
                <c:pt idx="9">
                  <c:v>0.37090945987760304</c:v>
                </c:pt>
                <c:pt idx="10">
                  <c:v>0.35751055501324269</c:v>
                </c:pt>
                <c:pt idx="11">
                  <c:v>0.34639944390213162</c:v>
                </c:pt>
                <c:pt idx="12">
                  <c:v>0.34362432596449477</c:v>
                </c:pt>
                <c:pt idx="13">
                  <c:v>0.3257940763947873</c:v>
                </c:pt>
                <c:pt idx="14">
                  <c:v>0.31352208729111508</c:v>
                </c:pt>
                <c:pt idx="15">
                  <c:v>0.308953689326742</c:v>
                </c:pt>
                <c:pt idx="16">
                  <c:v>0.30069546502432409</c:v>
                </c:pt>
                <c:pt idx="17">
                  <c:v>0.29747605475206007</c:v>
                </c:pt>
                <c:pt idx="18">
                  <c:v>0.29229310778686624</c:v>
                </c:pt>
                <c:pt idx="19">
                  <c:v>0.29720699090283659</c:v>
                </c:pt>
                <c:pt idx="20">
                  <c:v>0.29553830158244826</c:v>
                </c:pt>
                <c:pt idx="21">
                  <c:v>0.29292050109102696</c:v>
                </c:pt>
                <c:pt idx="22">
                  <c:v>0.28863381062827653</c:v>
                </c:pt>
                <c:pt idx="23">
                  <c:v>0.29199586158532326</c:v>
                </c:pt>
                <c:pt idx="24">
                  <c:v>0.29201036733367935</c:v>
                </c:pt>
                <c:pt idx="25">
                  <c:v>0.2900366821756189</c:v>
                </c:pt>
                <c:pt idx="26">
                  <c:v>0.28263332400695462</c:v>
                </c:pt>
                <c:pt idx="27">
                  <c:v>0.27624359928375941</c:v>
                </c:pt>
                <c:pt idx="28">
                  <c:v>0.27575315836185466</c:v>
                </c:pt>
                <c:pt idx="29">
                  <c:v>0.27894584196690936</c:v>
                </c:pt>
                <c:pt idx="30">
                  <c:v>0.27568380988134783</c:v>
                </c:pt>
                <c:pt idx="31">
                  <c:v>0.27922204487738334</c:v>
                </c:pt>
                <c:pt idx="32">
                  <c:v>0.28741345710986443</c:v>
                </c:pt>
                <c:pt idx="33">
                  <c:v>0.29239532696994364</c:v>
                </c:pt>
                <c:pt idx="34">
                  <c:v>0.30603409815638433</c:v>
                </c:pt>
                <c:pt idx="35">
                  <c:v>0.31057846957726903</c:v>
                </c:pt>
                <c:pt idx="36">
                  <c:v>0.31337587297708214</c:v>
                </c:pt>
                <c:pt idx="37">
                  <c:v>0.31593130736457753</c:v>
                </c:pt>
                <c:pt idx="38">
                  <c:v>0.31751603809997642</c:v>
                </c:pt>
                <c:pt idx="39">
                  <c:v>0.31313033846462252</c:v>
                </c:pt>
                <c:pt idx="40">
                  <c:v>0.31220756636372976</c:v>
                </c:pt>
                <c:pt idx="41">
                  <c:v>0.30759802997409047</c:v>
                </c:pt>
                <c:pt idx="42">
                  <c:v>0.30582357371271274</c:v>
                </c:pt>
                <c:pt idx="43">
                  <c:v>0.30814605043277982</c:v>
                </c:pt>
                <c:pt idx="44">
                  <c:v>0.30686390797075025</c:v>
                </c:pt>
                <c:pt idx="45">
                  <c:v>0.30645766131397223</c:v>
                </c:pt>
                <c:pt idx="46">
                  <c:v>0.30407098699778151</c:v>
                </c:pt>
                <c:pt idx="47">
                  <c:v>0.30519795447280818</c:v>
                </c:pt>
                <c:pt idx="48">
                  <c:v>0.30306819752775938</c:v>
                </c:pt>
                <c:pt idx="49">
                  <c:v>0.30463058042110802</c:v>
                </c:pt>
                <c:pt idx="50">
                  <c:v>0.30252253994673095</c:v>
                </c:pt>
                <c:pt idx="51">
                  <c:v>0.29960764401124002</c:v>
                </c:pt>
                <c:pt idx="52">
                  <c:v>0.29818748076937135</c:v>
                </c:pt>
                <c:pt idx="53">
                  <c:v>0.29603681292403539</c:v>
                </c:pt>
                <c:pt idx="54">
                  <c:v>0.29143509472913054</c:v>
                </c:pt>
                <c:pt idx="55">
                  <c:v>0.29139882484342039</c:v>
                </c:pt>
                <c:pt idx="56">
                  <c:v>0.2861208817559896</c:v>
                </c:pt>
                <c:pt idx="57">
                  <c:v>0.2767616290778368</c:v>
                </c:pt>
                <c:pt idx="58">
                  <c:v>0.28149520960449587</c:v>
                </c:pt>
                <c:pt idx="59">
                  <c:v>0.28349956214401661</c:v>
                </c:pt>
                <c:pt idx="60">
                  <c:v>0.28496621904517749</c:v>
                </c:pt>
                <c:pt idx="61">
                  <c:v>0.28573248071124085</c:v>
                </c:pt>
                <c:pt idx="62">
                  <c:v>0.28674846363966822</c:v>
                </c:pt>
                <c:pt idx="63">
                  <c:v>0.28984838973062427</c:v>
                </c:pt>
                <c:pt idx="64">
                  <c:v>0.28940512508652039</c:v>
                </c:pt>
                <c:pt idx="65">
                  <c:v>0.28794677809825275</c:v>
                </c:pt>
                <c:pt idx="66">
                  <c:v>0.28547664470447998</c:v>
                </c:pt>
                <c:pt idx="67">
                  <c:v>0.29417364240675986</c:v>
                </c:pt>
                <c:pt idx="68">
                  <c:v>0.29063644478010536</c:v>
                </c:pt>
                <c:pt idx="69">
                  <c:v>0.28445937541221222</c:v>
                </c:pt>
                <c:pt idx="70">
                  <c:v>0.27538688074270262</c:v>
                </c:pt>
                <c:pt idx="71">
                  <c:v>0.28045762886447517</c:v>
                </c:pt>
                <c:pt idx="72">
                  <c:v>0.27310971362182301</c:v>
                </c:pt>
                <c:pt idx="73">
                  <c:v>0.27113894819894913</c:v>
                </c:pt>
                <c:pt idx="74">
                  <c:v>0.26132880225151467</c:v>
                </c:pt>
                <c:pt idx="75">
                  <c:v>0.26214049056320299</c:v>
                </c:pt>
                <c:pt idx="76">
                  <c:v>0.26746537913932311</c:v>
                </c:pt>
                <c:pt idx="77">
                  <c:v>0.27700468598632227</c:v>
                </c:pt>
                <c:pt idx="78">
                  <c:v>0.28164869875735737</c:v>
                </c:pt>
                <c:pt idx="79">
                  <c:v>0.28763805102000156</c:v>
                </c:pt>
                <c:pt idx="80">
                  <c:v>0.29603635946456347</c:v>
                </c:pt>
                <c:pt idx="81">
                  <c:v>0.29808034476054518</c:v>
                </c:pt>
                <c:pt idx="82">
                  <c:v>0.29806230724250765</c:v>
                </c:pt>
                <c:pt idx="83">
                  <c:v>0.29329462647413379</c:v>
                </c:pt>
                <c:pt idx="84">
                  <c:v>0.29332391934424917</c:v>
                </c:pt>
                <c:pt idx="85">
                  <c:v>0.29662312104000477</c:v>
                </c:pt>
                <c:pt idx="86">
                  <c:v>0.30491948306307481</c:v>
                </c:pt>
                <c:pt idx="87">
                  <c:v>0.30461163488288623</c:v>
                </c:pt>
                <c:pt idx="88">
                  <c:v>0.30048820729007086</c:v>
                </c:pt>
                <c:pt idx="89">
                  <c:v>0.3060486318689003</c:v>
                </c:pt>
                <c:pt idx="90">
                  <c:v>0.31139504425048858</c:v>
                </c:pt>
                <c:pt idx="91">
                  <c:v>0.32296626216255342</c:v>
                </c:pt>
                <c:pt idx="92">
                  <c:v>0.32169012591046742</c:v>
                </c:pt>
                <c:pt idx="93">
                  <c:v>0.32583759134825541</c:v>
                </c:pt>
                <c:pt idx="94">
                  <c:v>0.32204950951139305</c:v>
                </c:pt>
                <c:pt idx="95">
                  <c:v>0.33952843346513717</c:v>
                </c:pt>
                <c:pt idx="96">
                  <c:v>0.34923380200444976</c:v>
                </c:pt>
                <c:pt idx="97">
                  <c:v>0.34580959463287397</c:v>
                </c:pt>
                <c:pt idx="98">
                  <c:v>0.33647649969277027</c:v>
                </c:pt>
                <c:pt idx="99">
                  <c:v>0.33798830088822307</c:v>
                </c:pt>
                <c:pt idx="100">
                  <c:v>0.34126380463811012</c:v>
                </c:pt>
                <c:pt idx="101">
                  <c:v>0.33833216941042776</c:v>
                </c:pt>
                <c:pt idx="102">
                  <c:v>0.32086804547148368</c:v>
                </c:pt>
                <c:pt idx="103">
                  <c:v>0.31491641827128114</c:v>
                </c:pt>
                <c:pt idx="104">
                  <c:v>0.32188522918746043</c:v>
                </c:pt>
                <c:pt idx="105">
                  <c:v>0.33240769904496864</c:v>
                </c:pt>
                <c:pt idx="106">
                  <c:v>0.33061075385179706</c:v>
                </c:pt>
                <c:pt idx="107">
                  <c:v>0.30647488591238825</c:v>
                </c:pt>
                <c:pt idx="108">
                  <c:v>0.32199212729169857</c:v>
                </c:pt>
                <c:pt idx="109">
                  <c:v>0.33827809967523192</c:v>
                </c:pt>
                <c:pt idx="110">
                  <c:v>0.33500918873871766</c:v>
                </c:pt>
                <c:pt idx="111">
                  <c:v>0.32522082895035787</c:v>
                </c:pt>
                <c:pt idx="112">
                  <c:v>0.31432999256815758</c:v>
                </c:pt>
                <c:pt idx="113">
                  <c:v>0.3051724834106484</c:v>
                </c:pt>
                <c:pt idx="114">
                  <c:v>0.32035476991748418</c:v>
                </c:pt>
                <c:pt idx="115">
                  <c:v>0.29774636512517133</c:v>
                </c:pt>
                <c:pt idx="116">
                  <c:v>0.29242033227300601</c:v>
                </c:pt>
                <c:pt idx="117">
                  <c:v>0.29539304345240419</c:v>
                </c:pt>
                <c:pt idx="118">
                  <c:v>0.31110732916668982</c:v>
                </c:pt>
                <c:pt idx="119">
                  <c:v>0.31609754443087773</c:v>
                </c:pt>
                <c:pt idx="120">
                  <c:v>0.32525505358838691</c:v>
                </c:pt>
                <c:pt idx="121">
                  <c:v>0.32036920094224375</c:v>
                </c:pt>
                <c:pt idx="122">
                  <c:v>0.33081011804982746</c:v>
                </c:pt>
                <c:pt idx="123">
                  <c:v>0.32602590928435404</c:v>
                </c:pt>
                <c:pt idx="124">
                  <c:v>0.31768200270169999</c:v>
                </c:pt>
                <c:pt idx="125">
                  <c:v>0.30606607764315197</c:v>
                </c:pt>
                <c:pt idx="126">
                  <c:v>0.28903311061018488</c:v>
                </c:pt>
                <c:pt idx="127">
                  <c:v>0.29743647195472267</c:v>
                </c:pt>
                <c:pt idx="128">
                  <c:v>0.30605073904356606</c:v>
                </c:pt>
                <c:pt idx="129">
                  <c:v>0.31409989418949547</c:v>
                </c:pt>
                <c:pt idx="130">
                  <c:v>0.32246797552838846</c:v>
                </c:pt>
                <c:pt idx="131">
                  <c:v>0.32528597944228277</c:v>
                </c:pt>
                <c:pt idx="132">
                  <c:v>0.34585624912527846</c:v>
                </c:pt>
                <c:pt idx="133">
                  <c:v>0.36506312920172379</c:v>
                </c:pt>
                <c:pt idx="134">
                  <c:v>0.34750225869967682</c:v>
                </c:pt>
                <c:pt idx="135">
                  <c:v>0.34812558495325518</c:v>
                </c:pt>
                <c:pt idx="136">
                  <c:v>0.33974029535354433</c:v>
                </c:pt>
                <c:pt idx="137">
                  <c:v>0.33173465407264174</c:v>
                </c:pt>
                <c:pt idx="138">
                  <c:v>0.33014435757668481</c:v>
                </c:pt>
                <c:pt idx="139">
                  <c:v>0.31072048248270667</c:v>
                </c:pt>
                <c:pt idx="140">
                  <c:v>0.30767733285570609</c:v>
                </c:pt>
                <c:pt idx="141">
                  <c:v>0.31543428178912558</c:v>
                </c:pt>
                <c:pt idx="142">
                  <c:v>0.30578426793743108</c:v>
                </c:pt>
                <c:pt idx="143">
                  <c:v>0.30940257476429411</c:v>
                </c:pt>
                <c:pt idx="144">
                  <c:v>0.30954878709538036</c:v>
                </c:pt>
                <c:pt idx="145">
                  <c:v>0.31707547935105451</c:v>
                </c:pt>
                <c:pt idx="146">
                  <c:v>0.31693276492262579</c:v>
                </c:pt>
                <c:pt idx="147">
                  <c:v>0.31041904832487566</c:v>
                </c:pt>
                <c:pt idx="148">
                  <c:v>0.30746329188980948</c:v>
                </c:pt>
                <c:pt idx="149">
                  <c:v>0.30689869358085026</c:v>
                </c:pt>
                <c:pt idx="150">
                  <c:v>0.29706756454645261</c:v>
                </c:pt>
                <c:pt idx="151">
                  <c:v>0.29559172945717216</c:v>
                </c:pt>
                <c:pt idx="152">
                  <c:v>0.28952244333200627</c:v>
                </c:pt>
                <c:pt idx="153">
                  <c:v>0.29191169171428605</c:v>
                </c:pt>
                <c:pt idx="154">
                  <c:v>0.29408883375754402</c:v>
                </c:pt>
                <c:pt idx="155">
                  <c:v>0.29342245168203351</c:v>
                </c:pt>
                <c:pt idx="156">
                  <c:v>0.29243573291661601</c:v>
                </c:pt>
                <c:pt idx="157">
                  <c:v>0.28664008761500959</c:v>
                </c:pt>
                <c:pt idx="158">
                  <c:v>0.28135140039861162</c:v>
                </c:pt>
                <c:pt idx="159">
                  <c:v>0.28015064871729001</c:v>
                </c:pt>
                <c:pt idx="160">
                  <c:v>0.27793886262427381</c:v>
                </c:pt>
                <c:pt idx="161">
                  <c:v>0.27677591936397727</c:v>
                </c:pt>
                <c:pt idx="162">
                  <c:v>0.27419031161815666</c:v>
                </c:pt>
                <c:pt idx="163">
                  <c:v>0.2718078724791419</c:v>
                </c:pt>
                <c:pt idx="164">
                  <c:v>0.27551020761797945</c:v>
                </c:pt>
                <c:pt idx="165">
                  <c:v>0.27532579650413636</c:v>
                </c:pt>
                <c:pt idx="166">
                  <c:v>0.27303621523122434</c:v>
                </c:pt>
                <c:pt idx="167">
                  <c:v>0.26664268853454653</c:v>
                </c:pt>
                <c:pt idx="168">
                  <c:v>0.25740811422273274</c:v>
                </c:pt>
                <c:pt idx="169">
                  <c:v>0.25656333532705733</c:v>
                </c:pt>
                <c:pt idx="170">
                  <c:v>0.25879018167027368</c:v>
                </c:pt>
                <c:pt idx="171">
                  <c:v>0.26010200116391136</c:v>
                </c:pt>
                <c:pt idx="172">
                  <c:v>0.26094564570834328</c:v>
                </c:pt>
                <c:pt idx="173">
                  <c:v>0.25405641554963998</c:v>
                </c:pt>
                <c:pt idx="174">
                  <c:v>0.26113540440801863</c:v>
                </c:pt>
                <c:pt idx="175">
                  <c:v>0.2648950212744316</c:v>
                </c:pt>
                <c:pt idx="176">
                  <c:v>0.26102966576072439</c:v>
                </c:pt>
                <c:pt idx="177">
                  <c:v>0.25240295752293407</c:v>
                </c:pt>
                <c:pt idx="178">
                  <c:v>0.25265857492140853</c:v>
                </c:pt>
                <c:pt idx="179">
                  <c:v>0.24711233759609202</c:v>
                </c:pt>
                <c:pt idx="180">
                  <c:v>0.25042362489371933</c:v>
                </c:pt>
                <c:pt idx="181">
                  <c:v>0.2422920395537419</c:v>
                </c:pt>
                <c:pt idx="182">
                  <c:v>0.2378585341908685</c:v>
                </c:pt>
                <c:pt idx="183">
                  <c:v>0.23675245633707026</c:v>
                </c:pt>
                <c:pt idx="184">
                  <c:v>0.23631291902902329</c:v>
                </c:pt>
                <c:pt idx="185">
                  <c:v>0.23391554628682296</c:v>
                </c:pt>
                <c:pt idx="186">
                  <c:v>0.23530968979726305</c:v>
                </c:pt>
                <c:pt idx="187">
                  <c:v>0.2373140629751056</c:v>
                </c:pt>
                <c:pt idx="188">
                  <c:v>0.24649350117894586</c:v>
                </c:pt>
                <c:pt idx="189">
                  <c:v>0.2527847583995711</c:v>
                </c:pt>
                <c:pt idx="190">
                  <c:v>0.25478325901480781</c:v>
                </c:pt>
                <c:pt idx="191">
                  <c:v>0.25660670543517661</c:v>
                </c:pt>
                <c:pt idx="192">
                  <c:v>0.25962768491394045</c:v>
                </c:pt>
                <c:pt idx="193">
                  <c:v>0.26561986663690351</c:v>
                </c:pt>
                <c:pt idx="194">
                  <c:v>0.27072714080356386</c:v>
                </c:pt>
                <c:pt idx="195">
                  <c:v>0.26550693160787631</c:v>
                </c:pt>
              </c:numCache>
            </c:numRef>
          </c:val>
          <c:extLst>
            <c:ext xmlns:c16="http://schemas.microsoft.com/office/drawing/2014/chart" uri="{C3380CC4-5D6E-409C-BE32-E72D297353CC}">
              <c16:uniqueId val="{00000002-DB0A-4C69-A396-F5E4247F08E9}"/>
            </c:ext>
          </c:extLst>
        </c:ser>
        <c:ser>
          <c:idx val="3"/>
          <c:order val="3"/>
          <c:tx>
            <c:strRef>
              <c:f>'Age-1'!$B$45:$C$45</c:f>
              <c:strCache>
                <c:ptCount val="2"/>
                <c:pt idx="0">
                  <c:v>60-79</c:v>
                </c:pt>
              </c:strCache>
            </c:strRef>
          </c:tx>
          <c:spPr>
            <a:solidFill>
              <a:schemeClr val="accent1">
                <a:lumMod val="60000"/>
                <a:lumOff val="40000"/>
              </a:schemeClr>
            </a:solidFill>
            <a:ln>
              <a:noFill/>
            </a:ln>
            <a:effectLst/>
          </c:spPr>
          <c:invertIfNegative val="0"/>
          <c:cat>
            <c:strRef>
              <c:f>'Age-1'!$AD$15:$HQ$15</c:f>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f>'Age-1'!$AD$45:$HQ$45</c:f>
              <c:numCache>
                <c:formatCode>0%</c:formatCode>
                <c:ptCount val="196"/>
                <c:pt idx="0">
                  <c:v>0.30836036848917414</c:v>
                </c:pt>
                <c:pt idx="1">
                  <c:v>0.30836036848917414</c:v>
                </c:pt>
                <c:pt idx="2">
                  <c:v>0.2731791318154001</c:v>
                </c:pt>
                <c:pt idx="3">
                  <c:v>0.27027777785021634</c:v>
                </c:pt>
                <c:pt idx="4">
                  <c:v>0.26489229032187167</c:v>
                </c:pt>
                <c:pt idx="5">
                  <c:v>0.26535944906241171</c:v>
                </c:pt>
                <c:pt idx="6">
                  <c:v>0.27546074417259492</c:v>
                </c:pt>
                <c:pt idx="7">
                  <c:v>0.29407280946075637</c:v>
                </c:pt>
                <c:pt idx="8">
                  <c:v>0.31832250934070833</c:v>
                </c:pt>
                <c:pt idx="9">
                  <c:v>0.32457812617977155</c:v>
                </c:pt>
                <c:pt idx="10">
                  <c:v>0.33467340981079508</c:v>
                </c:pt>
                <c:pt idx="11">
                  <c:v>0.35417454359764311</c:v>
                </c:pt>
                <c:pt idx="12">
                  <c:v>0.3584142529415803</c:v>
                </c:pt>
                <c:pt idx="13">
                  <c:v>0.36157570828677055</c:v>
                </c:pt>
                <c:pt idx="14">
                  <c:v>0.36618359764713515</c:v>
                </c:pt>
                <c:pt idx="15">
                  <c:v>0.36544151407018854</c:v>
                </c:pt>
                <c:pt idx="16">
                  <c:v>0.37842072892282724</c:v>
                </c:pt>
                <c:pt idx="17">
                  <c:v>0.38459578321420673</c:v>
                </c:pt>
                <c:pt idx="18">
                  <c:v>0.38342512077447355</c:v>
                </c:pt>
                <c:pt idx="19">
                  <c:v>0.37753078275252638</c:v>
                </c:pt>
                <c:pt idx="20">
                  <c:v>0.37768007386055535</c:v>
                </c:pt>
                <c:pt idx="21">
                  <c:v>0.37756799158197357</c:v>
                </c:pt>
                <c:pt idx="22">
                  <c:v>0.37408983035996973</c:v>
                </c:pt>
                <c:pt idx="23">
                  <c:v>0.36444418033822207</c:v>
                </c:pt>
                <c:pt idx="24">
                  <c:v>0.35363785111757062</c:v>
                </c:pt>
                <c:pt idx="25">
                  <c:v>0.3463485563657045</c:v>
                </c:pt>
                <c:pt idx="26">
                  <c:v>0.34043040112174738</c:v>
                </c:pt>
                <c:pt idx="27">
                  <c:v>0.33563186330938699</c:v>
                </c:pt>
                <c:pt idx="28">
                  <c:v>0.32111386756806026</c:v>
                </c:pt>
                <c:pt idx="29">
                  <c:v>0.31047502187766818</c:v>
                </c:pt>
                <c:pt idx="30">
                  <c:v>0.30642421973863071</c:v>
                </c:pt>
                <c:pt idx="31">
                  <c:v>0.29711341119508561</c:v>
                </c:pt>
                <c:pt idx="32">
                  <c:v>0.28416395955272888</c:v>
                </c:pt>
                <c:pt idx="33">
                  <c:v>0.27541984307796252</c:v>
                </c:pt>
                <c:pt idx="34">
                  <c:v>0.26131288938546859</c:v>
                </c:pt>
                <c:pt idx="35">
                  <c:v>0.25276836423077392</c:v>
                </c:pt>
                <c:pt idx="36">
                  <c:v>0.24535710079541412</c:v>
                </c:pt>
                <c:pt idx="37">
                  <c:v>0.23701377109712257</c:v>
                </c:pt>
                <c:pt idx="38">
                  <c:v>0.23125528446012267</c:v>
                </c:pt>
                <c:pt idx="39">
                  <c:v>0.22937593891457148</c:v>
                </c:pt>
                <c:pt idx="40">
                  <c:v>0.22502366036874455</c:v>
                </c:pt>
                <c:pt idx="41">
                  <c:v>0.2221679948475305</c:v>
                </c:pt>
                <c:pt idx="42">
                  <c:v>0.22340014968129501</c:v>
                </c:pt>
                <c:pt idx="43">
                  <c:v>0.22375596856121027</c:v>
                </c:pt>
                <c:pt idx="44">
                  <c:v>0.22311637900484338</c:v>
                </c:pt>
                <c:pt idx="45">
                  <c:v>0.21471627761184625</c:v>
                </c:pt>
                <c:pt idx="46">
                  <c:v>0.21105975188728007</c:v>
                </c:pt>
                <c:pt idx="47">
                  <c:v>0.2043998940209879</c:v>
                </c:pt>
                <c:pt idx="48">
                  <c:v>0.20341797254260835</c:v>
                </c:pt>
                <c:pt idx="49">
                  <c:v>0.19824530740730206</c:v>
                </c:pt>
                <c:pt idx="50">
                  <c:v>0.19444856784323578</c:v>
                </c:pt>
                <c:pt idx="51">
                  <c:v>0.19046782795002448</c:v>
                </c:pt>
                <c:pt idx="52">
                  <c:v>0.19546147054056626</c:v>
                </c:pt>
                <c:pt idx="53">
                  <c:v>0.1891168389352752</c:v>
                </c:pt>
                <c:pt idx="54">
                  <c:v>0.19266366998164397</c:v>
                </c:pt>
                <c:pt idx="55">
                  <c:v>0.18837835814260678</c:v>
                </c:pt>
                <c:pt idx="56">
                  <c:v>0.18702021032753541</c:v>
                </c:pt>
                <c:pt idx="57">
                  <c:v>0.19134688652878062</c:v>
                </c:pt>
                <c:pt idx="58">
                  <c:v>0.19138980203672856</c:v>
                </c:pt>
                <c:pt idx="59">
                  <c:v>0.1928662675804724</c:v>
                </c:pt>
                <c:pt idx="60">
                  <c:v>0.19877317789650861</c:v>
                </c:pt>
                <c:pt idx="61">
                  <c:v>0.2039147051474883</c:v>
                </c:pt>
                <c:pt idx="62">
                  <c:v>0.20170172351166654</c:v>
                </c:pt>
                <c:pt idx="63">
                  <c:v>0.20178360835180498</c:v>
                </c:pt>
                <c:pt idx="64">
                  <c:v>0.1992801705322641</c:v>
                </c:pt>
                <c:pt idx="65">
                  <c:v>0.19707275285981402</c:v>
                </c:pt>
                <c:pt idx="66">
                  <c:v>0.19451885829377896</c:v>
                </c:pt>
                <c:pt idx="67">
                  <c:v>0.1935650077049352</c:v>
                </c:pt>
                <c:pt idx="68">
                  <c:v>0.18889100462837621</c:v>
                </c:pt>
                <c:pt idx="69">
                  <c:v>0.19347911724568589</c:v>
                </c:pt>
                <c:pt idx="70">
                  <c:v>0.19988636671263688</c:v>
                </c:pt>
                <c:pt idx="71">
                  <c:v>0.1981992244147677</c:v>
                </c:pt>
                <c:pt idx="72">
                  <c:v>0.19597776166698916</c:v>
                </c:pt>
                <c:pt idx="73">
                  <c:v>0.19794852708986316</c:v>
                </c:pt>
                <c:pt idx="74">
                  <c:v>0.2007825692524553</c:v>
                </c:pt>
                <c:pt idx="75">
                  <c:v>0.19522100119088726</c:v>
                </c:pt>
                <c:pt idx="76">
                  <c:v>0.19719144454064097</c:v>
                </c:pt>
                <c:pt idx="77">
                  <c:v>0.19183641495484213</c:v>
                </c:pt>
                <c:pt idx="78">
                  <c:v>0.19170203958530987</c:v>
                </c:pt>
                <c:pt idx="79">
                  <c:v>0.19920916142718162</c:v>
                </c:pt>
                <c:pt idx="80">
                  <c:v>0.18777133930480816</c:v>
                </c:pt>
                <c:pt idx="81">
                  <c:v>0.17571341054324141</c:v>
                </c:pt>
                <c:pt idx="82">
                  <c:v>0.17836492569475657</c:v>
                </c:pt>
                <c:pt idx="83">
                  <c:v>0.1786916826321529</c:v>
                </c:pt>
                <c:pt idx="84">
                  <c:v>0.17808490175119074</c:v>
                </c:pt>
                <c:pt idx="85">
                  <c:v>0.17205061056672608</c:v>
                </c:pt>
                <c:pt idx="86">
                  <c:v>0.16629787468976659</c:v>
                </c:pt>
                <c:pt idx="87">
                  <c:v>0.16927893618146639</c:v>
                </c:pt>
                <c:pt idx="88">
                  <c:v>0.17503338581346703</c:v>
                </c:pt>
                <c:pt idx="89">
                  <c:v>0.16637139340914334</c:v>
                </c:pt>
                <c:pt idx="90">
                  <c:v>0.15448378353158371</c:v>
                </c:pt>
                <c:pt idx="91">
                  <c:v>0.14492887667311671</c:v>
                </c:pt>
                <c:pt idx="92">
                  <c:v>0.15122541708176077</c:v>
                </c:pt>
                <c:pt idx="93">
                  <c:v>0.1457722680802247</c:v>
                </c:pt>
                <c:pt idx="94">
                  <c:v>0.14208692902903197</c:v>
                </c:pt>
                <c:pt idx="95">
                  <c:v>0.13455489272001725</c:v>
                </c:pt>
                <c:pt idx="96">
                  <c:v>0.13524309158007758</c:v>
                </c:pt>
                <c:pt idx="97">
                  <c:v>0.14351771169680297</c:v>
                </c:pt>
                <c:pt idx="98">
                  <c:v>0.15016888280354354</c:v>
                </c:pt>
                <c:pt idx="99">
                  <c:v>0.13986603835766442</c:v>
                </c:pt>
                <c:pt idx="100">
                  <c:v>0.13733599408188957</c:v>
                </c:pt>
                <c:pt idx="101">
                  <c:v>0.13579207962796674</c:v>
                </c:pt>
                <c:pt idx="102">
                  <c:v>0.13733750995037547</c:v>
                </c:pt>
                <c:pt idx="103">
                  <c:v>0.13888722442905033</c:v>
                </c:pt>
                <c:pt idx="104">
                  <c:v>0.13279560649532712</c:v>
                </c:pt>
                <c:pt idx="105">
                  <c:v>0.13061560405957018</c:v>
                </c:pt>
                <c:pt idx="106">
                  <c:v>0.12641463759445279</c:v>
                </c:pt>
                <c:pt idx="107">
                  <c:v>0.12069001764938739</c:v>
                </c:pt>
                <c:pt idx="108">
                  <c:v>0.11256193883165341</c:v>
                </c:pt>
                <c:pt idx="109">
                  <c:v>0.10676764279345491</c:v>
                </c:pt>
                <c:pt idx="110">
                  <c:v>0.10371857089653075</c:v>
                </c:pt>
                <c:pt idx="111">
                  <c:v>9.7260432085450779E-2</c:v>
                </c:pt>
                <c:pt idx="112">
                  <c:v>9.7161166649675501E-2</c:v>
                </c:pt>
                <c:pt idx="113">
                  <c:v>9.1617161105669975E-2</c:v>
                </c:pt>
                <c:pt idx="114">
                  <c:v>9.4440620586549687E-2</c:v>
                </c:pt>
                <c:pt idx="115">
                  <c:v>0.10874762052573353</c:v>
                </c:pt>
                <c:pt idx="116">
                  <c:v>0.11083821286022831</c:v>
                </c:pt>
                <c:pt idx="117">
                  <c:v>0.10667975733399164</c:v>
                </c:pt>
                <c:pt idx="118">
                  <c:v>9.5783398790574251E-2</c:v>
                </c:pt>
                <c:pt idx="119">
                  <c:v>9.2880593832974784E-2</c:v>
                </c:pt>
                <c:pt idx="120">
                  <c:v>9.5078396030776974E-2</c:v>
                </c:pt>
                <c:pt idx="121">
                  <c:v>9.1878811112063724E-2</c:v>
                </c:pt>
                <c:pt idx="122">
                  <c:v>8.9903502470088423E-2</c:v>
                </c:pt>
                <c:pt idx="123">
                  <c:v>9.201123080732497E-2</c:v>
                </c:pt>
                <c:pt idx="124">
                  <c:v>9.5107938405011028E-2</c:v>
                </c:pt>
                <c:pt idx="125">
                  <c:v>0.10534993684373078</c:v>
                </c:pt>
                <c:pt idx="126">
                  <c:v>0.10241953391332784</c:v>
                </c:pt>
                <c:pt idx="127">
                  <c:v>0.1153046879749525</c:v>
                </c:pt>
                <c:pt idx="128">
                  <c:v>0.13067067791721362</c:v>
                </c:pt>
                <c:pt idx="129">
                  <c:v>0.12200708344716754</c:v>
                </c:pt>
                <c:pt idx="130">
                  <c:v>0.12129308333292754</c:v>
                </c:pt>
                <c:pt idx="131">
                  <c:v>0.11992322031922892</c:v>
                </c:pt>
                <c:pt idx="132">
                  <c:v>0.11323546832135353</c:v>
                </c:pt>
                <c:pt idx="133">
                  <c:v>0.11192156483353699</c:v>
                </c:pt>
                <c:pt idx="134">
                  <c:v>0.1158862276217292</c:v>
                </c:pt>
                <c:pt idx="135">
                  <c:v>0.10882186341450785</c:v>
                </c:pt>
                <c:pt idx="136">
                  <c:v>0.11586080802460993</c:v>
                </c:pt>
                <c:pt idx="137">
                  <c:v>0.11888884850909644</c:v>
                </c:pt>
                <c:pt idx="138">
                  <c:v>0.12279720430424468</c:v>
                </c:pt>
                <c:pt idx="139">
                  <c:v>0.13741145603189847</c:v>
                </c:pt>
                <c:pt idx="140">
                  <c:v>0.14539725904875739</c:v>
                </c:pt>
                <c:pt idx="141">
                  <c:v>0.1417127083053831</c:v>
                </c:pt>
                <c:pt idx="142">
                  <c:v>0.14092777894902517</c:v>
                </c:pt>
                <c:pt idx="143">
                  <c:v>0.13930961102069683</c:v>
                </c:pt>
                <c:pt idx="144">
                  <c:v>0.1361160258943386</c:v>
                </c:pt>
                <c:pt idx="145">
                  <c:v>0.13256102698964969</c:v>
                </c:pt>
                <c:pt idx="146">
                  <c:v>0.12967451258239795</c:v>
                </c:pt>
                <c:pt idx="147">
                  <c:v>0.12727355219824432</c:v>
                </c:pt>
                <c:pt idx="148">
                  <c:v>0.12531453515294039</c:v>
                </c:pt>
                <c:pt idx="149">
                  <c:v>0.12072889522895459</c:v>
                </c:pt>
                <c:pt idx="150">
                  <c:v>0.11874966914349765</c:v>
                </c:pt>
                <c:pt idx="151">
                  <c:v>0.12253076200022076</c:v>
                </c:pt>
                <c:pt idx="152">
                  <c:v>0.12284185693700393</c:v>
                </c:pt>
                <c:pt idx="153">
                  <c:v>0.1183844957076971</c:v>
                </c:pt>
                <c:pt idx="154">
                  <c:v>0.11732644536891754</c:v>
                </c:pt>
                <c:pt idx="155">
                  <c:v>0.11021562758373751</c:v>
                </c:pt>
                <c:pt idx="156">
                  <c:v>0.10895756115783023</c:v>
                </c:pt>
                <c:pt idx="157">
                  <c:v>0.10653147707808805</c:v>
                </c:pt>
                <c:pt idx="158">
                  <c:v>0.1027270199173486</c:v>
                </c:pt>
                <c:pt idx="159">
                  <c:v>0.10027974799286136</c:v>
                </c:pt>
                <c:pt idx="160">
                  <c:v>0.10080088115450352</c:v>
                </c:pt>
                <c:pt idx="161">
                  <c:v>9.5815134664206644E-2</c:v>
                </c:pt>
                <c:pt idx="162">
                  <c:v>9.6696430921366511E-2</c:v>
                </c:pt>
                <c:pt idx="163">
                  <c:v>9.5074958073557592E-2</c:v>
                </c:pt>
                <c:pt idx="164">
                  <c:v>9.8063503185628037E-2</c:v>
                </c:pt>
                <c:pt idx="165">
                  <c:v>9.6309233359069046E-2</c:v>
                </c:pt>
                <c:pt idx="166">
                  <c:v>9.4647100432945913E-2</c:v>
                </c:pt>
                <c:pt idx="167">
                  <c:v>9.4170720012409129E-2</c:v>
                </c:pt>
                <c:pt idx="168">
                  <c:v>9.8018687053259612E-2</c:v>
                </c:pt>
                <c:pt idx="169">
                  <c:v>9.4225391472803816E-2</c:v>
                </c:pt>
                <c:pt idx="170">
                  <c:v>9.6644596236776292E-2</c:v>
                </c:pt>
                <c:pt idx="171">
                  <c:v>9.7090614864613095E-2</c:v>
                </c:pt>
                <c:pt idx="172">
                  <c:v>9.2353226268956798E-2</c:v>
                </c:pt>
                <c:pt idx="173">
                  <c:v>9.5540521118834834E-2</c:v>
                </c:pt>
                <c:pt idx="174">
                  <c:v>9.2942564349766457E-2</c:v>
                </c:pt>
                <c:pt idx="175">
                  <c:v>8.8730702856351568E-2</c:v>
                </c:pt>
                <c:pt idx="176">
                  <c:v>9.015804494303431E-2</c:v>
                </c:pt>
                <c:pt idx="177">
                  <c:v>9.0175228353024758E-2</c:v>
                </c:pt>
                <c:pt idx="178">
                  <c:v>8.4048656512167197E-2</c:v>
                </c:pt>
                <c:pt idx="179">
                  <c:v>8.7759491590166785E-2</c:v>
                </c:pt>
                <c:pt idx="180">
                  <c:v>8.7093923330226114E-2</c:v>
                </c:pt>
                <c:pt idx="181">
                  <c:v>8.6754663991285341E-2</c:v>
                </c:pt>
                <c:pt idx="182">
                  <c:v>8.6042035025868283E-2</c:v>
                </c:pt>
                <c:pt idx="183">
                  <c:v>8.5305627754506591E-2</c:v>
                </c:pt>
                <c:pt idx="184">
                  <c:v>8.1680572624399539E-2</c:v>
                </c:pt>
                <c:pt idx="185">
                  <c:v>8.0040882265497354E-2</c:v>
                </c:pt>
                <c:pt idx="186">
                  <c:v>8.0395305063517414E-2</c:v>
                </c:pt>
                <c:pt idx="187">
                  <c:v>7.8512409047968343E-2</c:v>
                </c:pt>
                <c:pt idx="188">
                  <c:v>7.884577716016325E-2</c:v>
                </c:pt>
                <c:pt idx="189">
                  <c:v>8.182340839058258E-2</c:v>
                </c:pt>
                <c:pt idx="190">
                  <c:v>8.4596047878184144E-2</c:v>
                </c:pt>
                <c:pt idx="191">
                  <c:v>8.5110353278800982E-2</c:v>
                </c:pt>
                <c:pt idx="192">
                  <c:v>9.1541000189457059E-2</c:v>
                </c:pt>
                <c:pt idx="193">
                  <c:v>9.3753498056397266E-2</c:v>
                </c:pt>
                <c:pt idx="194">
                  <c:v>9.8685692866436178E-2</c:v>
                </c:pt>
                <c:pt idx="195">
                  <c:v>0.10205465722369703</c:v>
                </c:pt>
              </c:numCache>
            </c:numRef>
          </c:val>
          <c:extLst>
            <c:ext xmlns:c16="http://schemas.microsoft.com/office/drawing/2014/chart" uri="{C3380CC4-5D6E-409C-BE32-E72D297353CC}">
              <c16:uniqueId val="{00000003-DB0A-4C69-A396-F5E4247F08E9}"/>
            </c:ext>
          </c:extLst>
        </c:ser>
        <c:ser>
          <c:idx val="4"/>
          <c:order val="4"/>
          <c:tx>
            <c:strRef>
              <c:f>'Age-1'!$B$46:$C$46</c:f>
              <c:strCache>
                <c:ptCount val="2"/>
                <c:pt idx="0">
                  <c:v>80-90+</c:v>
                </c:pt>
              </c:strCache>
            </c:strRef>
          </c:tx>
          <c:spPr>
            <a:solidFill>
              <a:schemeClr val="accent5"/>
            </a:solidFill>
            <a:ln>
              <a:noFill/>
            </a:ln>
            <a:effectLst/>
          </c:spPr>
          <c:invertIfNegative val="0"/>
          <c:cat>
            <c:strRef>
              <c:f>'Age-1'!$AD$15:$HQ$15</c:f>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f>'Age-1'!$AD$46:$HQ$46</c:f>
              <c:numCache>
                <c:formatCode>0%</c:formatCode>
                <c:ptCount val="196"/>
                <c:pt idx="0">
                  <c:v>9.5395575020867762E-2</c:v>
                </c:pt>
                <c:pt idx="1">
                  <c:v>0.10858238820768094</c:v>
                </c:pt>
                <c:pt idx="2">
                  <c:v>9.4936332770580736E-2</c:v>
                </c:pt>
                <c:pt idx="3">
                  <c:v>0.1087062507958179</c:v>
                </c:pt>
                <c:pt idx="4">
                  <c:v>9.9635956011237398E-2</c:v>
                </c:pt>
                <c:pt idx="5">
                  <c:v>0.11072319012005424</c:v>
                </c:pt>
                <c:pt idx="6">
                  <c:v>0.11388337183050262</c:v>
                </c:pt>
                <c:pt idx="7">
                  <c:v>0.11625197603786211</c:v>
                </c:pt>
                <c:pt idx="8">
                  <c:v>0.11927164544408614</c:v>
                </c:pt>
                <c:pt idx="9">
                  <c:v>0.12382679179027725</c:v>
                </c:pt>
                <c:pt idx="10">
                  <c:v>0.12218294993606008</c:v>
                </c:pt>
                <c:pt idx="11">
                  <c:v>0.12479065968662696</c:v>
                </c:pt>
                <c:pt idx="12">
                  <c:v>0.13078943886875702</c:v>
                </c:pt>
                <c:pt idx="13">
                  <c:v>0.13540313173546195</c:v>
                </c:pt>
                <c:pt idx="14">
                  <c:v>0.136481239546243</c:v>
                </c:pt>
                <c:pt idx="15">
                  <c:v>0.14271197391491844</c:v>
                </c:pt>
                <c:pt idx="16">
                  <c:v>0.14493366239816571</c:v>
                </c:pt>
                <c:pt idx="17">
                  <c:v>0.14881340204320823</c:v>
                </c:pt>
                <c:pt idx="18">
                  <c:v>0.15885897366991714</c:v>
                </c:pt>
                <c:pt idx="19">
                  <c:v>0.16670982906583895</c:v>
                </c:pt>
                <c:pt idx="20">
                  <c:v>0.17349053487567098</c:v>
                </c:pt>
                <c:pt idx="21">
                  <c:v>0.17955762503503797</c:v>
                </c:pt>
                <c:pt idx="22">
                  <c:v>0.19050283320832778</c:v>
                </c:pt>
                <c:pt idx="23">
                  <c:v>0.20184111416740289</c:v>
                </c:pt>
                <c:pt idx="24">
                  <c:v>0.21517552334373929</c:v>
                </c:pt>
                <c:pt idx="25">
                  <c:v>0.22368273108422898</c:v>
                </c:pt>
                <c:pt idx="26">
                  <c:v>0.23176240853343993</c:v>
                </c:pt>
                <c:pt idx="27">
                  <c:v>0.24083790396116508</c:v>
                </c:pt>
                <c:pt idx="28">
                  <c:v>0.25232798356235769</c:v>
                </c:pt>
                <c:pt idx="29">
                  <c:v>0.25307809255988933</c:v>
                </c:pt>
                <c:pt idx="30">
                  <c:v>0.25343046077990461</c:v>
                </c:pt>
                <c:pt idx="31">
                  <c:v>0.25184679295582763</c:v>
                </c:pt>
                <c:pt idx="32">
                  <c:v>0.25266739674470839</c:v>
                </c:pt>
                <c:pt idx="33">
                  <c:v>0.2497560500686668</c:v>
                </c:pt>
                <c:pt idx="34">
                  <c:v>0.24611463057714142</c:v>
                </c:pt>
                <c:pt idx="35">
                  <c:v>0.24506539732451832</c:v>
                </c:pt>
                <c:pt idx="36">
                  <c:v>0.24693401063891479</c:v>
                </c:pt>
                <c:pt idx="37">
                  <c:v>0.24789229853422556</c:v>
                </c:pt>
                <c:pt idx="38">
                  <c:v>0.24820645220423854</c:v>
                </c:pt>
                <c:pt idx="39">
                  <c:v>0.24841713513952568</c:v>
                </c:pt>
                <c:pt idx="40">
                  <c:v>0.25304435302060047</c:v>
                </c:pt>
                <c:pt idx="41">
                  <c:v>0.25714178767021117</c:v>
                </c:pt>
                <c:pt idx="42">
                  <c:v>0.25770708421136285</c:v>
                </c:pt>
                <c:pt idx="43">
                  <c:v>0.24952187083036631</c:v>
                </c:pt>
                <c:pt idx="44">
                  <c:v>0.25243780653754</c:v>
                </c:pt>
                <c:pt idx="45">
                  <c:v>0.25128075051983667</c:v>
                </c:pt>
                <c:pt idx="46">
                  <c:v>0.25988190273890205</c:v>
                </c:pt>
                <c:pt idx="47">
                  <c:v>0.26333292840696931</c:v>
                </c:pt>
                <c:pt idx="48">
                  <c:v>0.26807277911602562</c:v>
                </c:pt>
                <c:pt idx="49">
                  <c:v>0.26850352569126085</c:v>
                </c:pt>
                <c:pt idx="50">
                  <c:v>0.27604827055036207</c:v>
                </c:pt>
                <c:pt idx="51">
                  <c:v>0.27825487401554683</c:v>
                </c:pt>
                <c:pt idx="52">
                  <c:v>0.2847507109377404</c:v>
                </c:pt>
                <c:pt idx="53">
                  <c:v>0.28876262680012671</c:v>
                </c:pt>
                <c:pt idx="54">
                  <c:v>0.29274032724519328</c:v>
                </c:pt>
                <c:pt idx="55">
                  <c:v>0.29387264326619805</c:v>
                </c:pt>
                <c:pt idx="56">
                  <c:v>0.29966914260320138</c:v>
                </c:pt>
                <c:pt idx="57">
                  <c:v>0.30688705500327551</c:v>
                </c:pt>
                <c:pt idx="58">
                  <c:v>0.29970299897278829</c:v>
                </c:pt>
                <c:pt idx="59">
                  <c:v>0.29212852847782855</c:v>
                </c:pt>
                <c:pt idx="60">
                  <c:v>0.28174108203552439</c:v>
                </c:pt>
                <c:pt idx="61">
                  <c:v>0.28043578135405312</c:v>
                </c:pt>
                <c:pt idx="62">
                  <c:v>0.28543538617876102</c:v>
                </c:pt>
                <c:pt idx="63">
                  <c:v>0.28063289347661446</c:v>
                </c:pt>
                <c:pt idx="64">
                  <c:v>0.28024839497850929</c:v>
                </c:pt>
                <c:pt idx="65">
                  <c:v>0.28555275176087613</c:v>
                </c:pt>
                <c:pt idx="66">
                  <c:v>0.29081820898191035</c:v>
                </c:pt>
                <c:pt idx="67">
                  <c:v>0.28895926016765261</c:v>
                </c:pt>
                <c:pt idx="68">
                  <c:v>0.28610245539391499</c:v>
                </c:pt>
                <c:pt idx="69">
                  <c:v>0.27926994136640615</c:v>
                </c:pt>
                <c:pt idx="70">
                  <c:v>0.27918465351992428</c:v>
                </c:pt>
                <c:pt idx="71">
                  <c:v>0.26939114979454004</c:v>
                </c:pt>
                <c:pt idx="72">
                  <c:v>0.26469190167423928</c:v>
                </c:pt>
                <c:pt idx="73">
                  <c:v>0.26498611546959727</c:v>
                </c:pt>
                <c:pt idx="74">
                  <c:v>0.27427228870950793</c:v>
                </c:pt>
                <c:pt idx="75">
                  <c:v>0.27252866196588121</c:v>
                </c:pt>
                <c:pt idx="76">
                  <c:v>0.26384932816339468</c:v>
                </c:pt>
                <c:pt idx="77">
                  <c:v>0.2585069782056601</c:v>
                </c:pt>
                <c:pt idx="78">
                  <c:v>0.24696144645544779</c:v>
                </c:pt>
                <c:pt idx="79">
                  <c:v>0.24068605300287224</c:v>
                </c:pt>
                <c:pt idx="80">
                  <c:v>0.22863372050650649</c:v>
                </c:pt>
                <c:pt idx="81">
                  <c:v>0.20464462176141837</c:v>
                </c:pt>
                <c:pt idx="82">
                  <c:v>0.18945703157382821</c:v>
                </c:pt>
                <c:pt idx="83">
                  <c:v>0.17318849678164067</c:v>
                </c:pt>
                <c:pt idx="84">
                  <c:v>0.15621118620189289</c:v>
                </c:pt>
                <c:pt idx="85">
                  <c:v>0.14784637084892391</c:v>
                </c:pt>
                <c:pt idx="86">
                  <c:v>0.13075083698320369</c:v>
                </c:pt>
                <c:pt idx="87">
                  <c:v>0.12469519050202529</c:v>
                </c:pt>
                <c:pt idx="88">
                  <c:v>0.11808445429945236</c:v>
                </c:pt>
                <c:pt idx="89">
                  <c:v>0.10671041593154897</c:v>
                </c:pt>
                <c:pt idx="90">
                  <c:v>0.10047042476693469</c:v>
                </c:pt>
                <c:pt idx="91">
                  <c:v>9.2921797563788822E-2</c:v>
                </c:pt>
                <c:pt idx="92">
                  <c:v>9.5829331442167889E-2</c:v>
                </c:pt>
                <c:pt idx="93">
                  <c:v>9.7826259245547317E-2</c:v>
                </c:pt>
                <c:pt idx="94">
                  <c:v>8.8499001137801403E-2</c:v>
                </c:pt>
                <c:pt idx="95">
                  <c:v>8.4847975904042361E-2</c:v>
                </c:pt>
                <c:pt idx="96">
                  <c:v>8.0412916583653432E-2</c:v>
                </c:pt>
                <c:pt idx="97">
                  <c:v>8.7281048451785304E-2</c:v>
                </c:pt>
                <c:pt idx="98">
                  <c:v>8.9754378209220192E-2</c:v>
                </c:pt>
                <c:pt idx="99">
                  <c:v>9.2326054264118482E-2</c:v>
                </c:pt>
                <c:pt idx="100">
                  <c:v>8.5006997609198456E-2</c:v>
                </c:pt>
                <c:pt idx="101">
                  <c:v>8.2435809335739366E-2</c:v>
                </c:pt>
                <c:pt idx="102">
                  <c:v>8.4917633400297246E-2</c:v>
                </c:pt>
                <c:pt idx="103">
                  <c:v>7.8923796078107372E-2</c:v>
                </c:pt>
                <c:pt idx="104">
                  <c:v>6.6357658511969814E-2</c:v>
                </c:pt>
                <c:pt idx="105">
                  <c:v>5.8928599932016087E-2</c:v>
                </c:pt>
                <c:pt idx="106">
                  <c:v>4.9968157009309025E-2</c:v>
                </c:pt>
                <c:pt idx="107">
                  <c:v>5.8249139305139974E-2</c:v>
                </c:pt>
                <c:pt idx="108">
                  <c:v>5.5293474280509444E-2</c:v>
                </c:pt>
                <c:pt idx="109">
                  <c:v>5.4415941695659775E-2</c:v>
                </c:pt>
                <c:pt idx="110">
                  <c:v>5.690107866493966E-2</c:v>
                </c:pt>
                <c:pt idx="111">
                  <c:v>6.0013434718472189E-2</c:v>
                </c:pt>
                <c:pt idx="112">
                  <c:v>6.4622187093752254E-2</c:v>
                </c:pt>
                <c:pt idx="113">
                  <c:v>6.1107683579248735E-2</c:v>
                </c:pt>
                <c:pt idx="114">
                  <c:v>5.1176041019312148E-2</c:v>
                </c:pt>
                <c:pt idx="115">
                  <c:v>5.6831943226938478E-2</c:v>
                </c:pt>
                <c:pt idx="116">
                  <c:v>5.5139558956157006E-2</c:v>
                </c:pt>
                <c:pt idx="117">
                  <c:v>6.31892600149766E-2</c:v>
                </c:pt>
                <c:pt idx="118">
                  <c:v>6.0500184384724501E-2</c:v>
                </c:pt>
                <c:pt idx="119">
                  <c:v>5.7858305715448574E-2</c:v>
                </c:pt>
                <c:pt idx="120">
                  <c:v>5.8078085935228792E-2</c:v>
                </c:pt>
                <c:pt idx="121">
                  <c:v>5.5527065527065531E-2</c:v>
                </c:pt>
                <c:pt idx="122">
                  <c:v>5.6373626373626376E-2</c:v>
                </c:pt>
                <c:pt idx="123">
                  <c:v>4.6470648789149957E-2</c:v>
                </c:pt>
                <c:pt idx="124">
                  <c:v>3.625581469956049E-2</c:v>
                </c:pt>
                <c:pt idx="125">
                  <c:v>3.7567290109396557E-2</c:v>
                </c:pt>
                <c:pt idx="126">
                  <c:v>3.5918938461044908E-2</c:v>
                </c:pt>
                <c:pt idx="127">
                  <c:v>3.5806893643117739E-2</c:v>
                </c:pt>
                <c:pt idx="128">
                  <c:v>3.5806893643117739E-2</c:v>
                </c:pt>
                <c:pt idx="129">
                  <c:v>2.5914420524838166E-2</c:v>
                </c:pt>
                <c:pt idx="130">
                  <c:v>2.3572500150130907E-2</c:v>
                </c:pt>
                <c:pt idx="131">
                  <c:v>2.1087177253849107E-2</c:v>
                </c:pt>
                <c:pt idx="132">
                  <c:v>1.5534170179800964E-2</c:v>
                </c:pt>
                <c:pt idx="133">
                  <c:v>1.0039664685295468E-2</c:v>
                </c:pt>
                <c:pt idx="134">
                  <c:v>6.6352259867391225E-3</c:v>
                </c:pt>
                <c:pt idx="135">
                  <c:v>1.0236666562969614E-2</c:v>
                </c:pt>
                <c:pt idx="136">
                  <c:v>1.2902248924946663E-2</c:v>
                </c:pt>
                <c:pt idx="137">
                  <c:v>1.5453269333109927E-2</c:v>
                </c:pt>
                <c:pt idx="138">
                  <c:v>1.6046261246856559E-2</c:v>
                </c:pt>
                <c:pt idx="139">
                  <c:v>1.8569511192786919E-2</c:v>
                </c:pt>
                <c:pt idx="140">
                  <c:v>2.537223228122229E-2</c:v>
                </c:pt>
                <c:pt idx="141">
                  <c:v>2.5695438486781443E-2</c:v>
                </c:pt>
                <c:pt idx="142">
                  <c:v>2.6018644692340585E-2</c:v>
                </c:pt>
                <c:pt idx="143">
                  <c:v>2.4178239108619496E-2</c:v>
                </c:pt>
                <c:pt idx="144">
                  <c:v>2.4212868344929403E-2</c:v>
                </c:pt>
                <c:pt idx="145">
                  <c:v>2.219130500261134E-2</c:v>
                </c:pt>
                <c:pt idx="146">
                  <c:v>2.4120251632018801E-2</c:v>
                </c:pt>
                <c:pt idx="147">
                  <c:v>1.9118250831698675E-2</c:v>
                </c:pt>
                <c:pt idx="148">
                  <c:v>2.2005083798323812E-2</c:v>
                </c:pt>
                <c:pt idx="149">
                  <c:v>2.1589208946358733E-2</c:v>
                </c:pt>
                <c:pt idx="150">
                  <c:v>2.1796152156366294E-2</c:v>
                </c:pt>
                <c:pt idx="151">
                  <c:v>2.2178962623210376E-2</c:v>
                </c:pt>
                <c:pt idx="152">
                  <c:v>2.6165673586665522E-2</c:v>
                </c:pt>
                <c:pt idx="153">
                  <c:v>2.3028179407247103E-2</c:v>
                </c:pt>
                <c:pt idx="154">
                  <c:v>2.5464747254725077E-2</c:v>
                </c:pt>
                <c:pt idx="155">
                  <c:v>2.353415885489217E-2</c:v>
                </c:pt>
                <c:pt idx="156">
                  <c:v>2.255632055836345E-2</c:v>
                </c:pt>
                <c:pt idx="157">
                  <c:v>2.2387229849775356E-2</c:v>
                </c:pt>
                <c:pt idx="158">
                  <c:v>2.1631703104575635E-2</c:v>
                </c:pt>
                <c:pt idx="159">
                  <c:v>1.9960342916762994E-2</c:v>
                </c:pt>
                <c:pt idx="160">
                  <c:v>2.0899594545304125E-2</c:v>
                </c:pt>
                <c:pt idx="161">
                  <c:v>2.0180955248556787E-2</c:v>
                </c:pt>
                <c:pt idx="162">
                  <c:v>1.8583401526523508E-2</c:v>
                </c:pt>
                <c:pt idx="163">
                  <c:v>2.102621754782839E-2</c:v>
                </c:pt>
                <c:pt idx="164">
                  <c:v>2.2877385117247174E-2</c:v>
                </c:pt>
                <c:pt idx="165">
                  <c:v>2.4410705497383389E-2</c:v>
                </c:pt>
                <c:pt idx="166">
                  <c:v>2.4986224391699924E-2</c:v>
                </c:pt>
                <c:pt idx="167">
                  <c:v>2.6501980275226052E-2</c:v>
                </c:pt>
                <c:pt idx="168">
                  <c:v>2.4925079009195703E-2</c:v>
                </c:pt>
                <c:pt idx="169">
                  <c:v>2.8399000499311527E-2</c:v>
                </c:pt>
                <c:pt idx="170">
                  <c:v>2.472100724250802E-2</c:v>
                </c:pt>
                <c:pt idx="171">
                  <c:v>2.4511116123525988E-2</c:v>
                </c:pt>
                <c:pt idx="172">
                  <c:v>2.5264299947575959E-2</c:v>
                </c:pt>
                <c:pt idx="173">
                  <c:v>2.4663725153082128E-2</c:v>
                </c:pt>
                <c:pt idx="174">
                  <c:v>2.2139473215559442E-2</c:v>
                </c:pt>
                <c:pt idx="175">
                  <c:v>2.4471229916248182E-2</c:v>
                </c:pt>
                <c:pt idx="176">
                  <c:v>2.0220753138298877E-2</c:v>
                </c:pt>
                <c:pt idx="177">
                  <c:v>2.1170295645918446E-2</c:v>
                </c:pt>
                <c:pt idx="178">
                  <c:v>1.957887119735114E-2</c:v>
                </c:pt>
                <c:pt idx="179">
                  <c:v>1.6858793057652408E-2</c:v>
                </c:pt>
                <c:pt idx="180">
                  <c:v>1.9427584673926745E-2</c:v>
                </c:pt>
                <c:pt idx="181">
                  <c:v>1.9225447576509076E-2</c:v>
                </c:pt>
                <c:pt idx="182">
                  <c:v>1.7607280530832738E-2</c:v>
                </c:pt>
                <c:pt idx="183">
                  <c:v>1.9290357441873174E-2</c:v>
                </c:pt>
                <c:pt idx="184">
                  <c:v>1.9851180985435982E-2</c:v>
                </c:pt>
                <c:pt idx="185">
                  <c:v>1.9689323138849069E-2</c:v>
                </c:pt>
                <c:pt idx="186">
                  <c:v>2.0285260620358105E-2</c:v>
                </c:pt>
                <c:pt idx="187">
                  <c:v>1.7977194536781815E-2</c:v>
                </c:pt>
                <c:pt idx="188">
                  <c:v>1.9362289964767215E-2</c:v>
                </c:pt>
                <c:pt idx="189">
                  <c:v>1.9339455369441913E-2</c:v>
                </c:pt>
                <c:pt idx="190">
                  <c:v>2.2106662303553189E-2</c:v>
                </c:pt>
                <c:pt idx="191">
                  <c:v>2.2286300075060508E-2</c:v>
                </c:pt>
                <c:pt idx="192">
                  <c:v>2.3623461023860821E-2</c:v>
                </c:pt>
                <c:pt idx="193">
                  <c:v>2.6615629016783961E-2</c:v>
                </c:pt>
                <c:pt idx="194">
                  <c:v>3.0405526176692316E-2</c:v>
                </c:pt>
                <c:pt idx="195">
                  <c:v>3.0916931666734253E-2</c:v>
                </c:pt>
              </c:numCache>
            </c:numRef>
          </c:val>
          <c:extLst>
            <c:ext xmlns:c16="http://schemas.microsoft.com/office/drawing/2014/chart" uri="{C3380CC4-5D6E-409C-BE32-E72D297353CC}">
              <c16:uniqueId val="{00000004-DB0A-4C69-A396-F5E4247F08E9}"/>
            </c:ext>
          </c:extLst>
        </c:ser>
        <c:dLbls>
          <c:showLegendKey val="0"/>
          <c:showVal val="0"/>
          <c:showCatName val="0"/>
          <c:showSerName val="0"/>
          <c:showPercent val="0"/>
          <c:showBubbleSize val="0"/>
        </c:dLbls>
        <c:gapWidth val="0"/>
        <c:overlap val="100"/>
        <c:axId val="597617440"/>
        <c:axId val="268928416"/>
        <c:extLst>
          <c:ext xmlns:c15="http://schemas.microsoft.com/office/drawing/2012/chart" uri="{02D57815-91ED-43cb-92C2-25804820EDAC}">
            <c15:filteredBarSeries>
              <c15:ser>
                <c:idx val="5"/>
                <c:order val="5"/>
                <c:tx>
                  <c:strRef>
                    <c:extLst>
                      <c:ext uri="{02D57815-91ED-43cb-92C2-25804820EDAC}">
                        <c15:formulaRef>
                          <c15:sqref>'Age-1'!$B$47:$C$47</c15:sqref>
                        </c15:formulaRef>
                      </c:ext>
                    </c:extLst>
                    <c:strCache>
                      <c:ptCount val="2"/>
                      <c:pt idx="0">
                        <c:v>80-90+</c:v>
                      </c:pt>
                    </c:strCache>
                  </c:strRef>
                </c:tx>
                <c:spPr>
                  <a:solidFill>
                    <a:schemeClr val="accent6"/>
                  </a:solidFill>
                  <a:ln>
                    <a:noFill/>
                  </a:ln>
                  <a:effectLst/>
                </c:spPr>
                <c:invertIfNegative val="0"/>
                <c:cat>
                  <c:strRef>
                    <c:extLst>
                      <c:ext uri="{02D57815-91ED-43cb-92C2-25804820EDAC}">
                        <c15:formulaRef>
                          <c15:sqref>'Age-1'!$AD$15:$HQ$15</c15:sqref>
                        </c15:formulaRef>
                      </c:ext>
                    </c:extLst>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extLst>
                      <c:ext uri="{02D57815-91ED-43cb-92C2-25804820EDAC}">
                        <c15:formulaRef>
                          <c15:sqref>'Age-1'!$AD$47:$HQ$47</c15:sqref>
                        </c15:formulaRef>
                      </c:ext>
                    </c:extLst>
                    <c:numCache>
                      <c:formatCode>General</c:formatCode>
                      <c:ptCount val="196"/>
                    </c:numCache>
                  </c:numRef>
                </c:val>
                <c:extLst>
                  <c:ext xmlns:c16="http://schemas.microsoft.com/office/drawing/2014/chart" uri="{C3380CC4-5D6E-409C-BE32-E72D297353CC}">
                    <c16:uniqueId val="{00000005-DB0A-4C69-A396-F5E4247F08E9}"/>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'Age-1'!$B$48:$C$48</c15:sqref>
                        </c15:formulaRef>
                      </c:ext>
                    </c:extLst>
                    <c:strCache>
                      <c:ptCount val="2"/>
                      <c:pt idx="0">
                        <c:v>80-90+</c:v>
                      </c:pt>
                    </c:strCache>
                  </c:strRef>
                </c:tx>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'Age-1'!$AD$15:$HQ$15</c15:sqref>
                        </c15:formulaRef>
                      </c:ext>
                    </c:extLst>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extLst xmlns:c15="http://schemas.microsoft.com/office/drawing/2012/chart">
                      <c:ext xmlns:c15="http://schemas.microsoft.com/office/drawing/2012/chart" uri="{02D57815-91ED-43cb-92C2-25804820EDAC}">
                        <c15:formulaRef>
                          <c15:sqref>'Age-1'!$AD$48:$HQ$48</c15:sqref>
                        </c15:formulaRef>
                      </c:ext>
                    </c:extLst>
                    <c:numCache>
                      <c:formatCode>General</c:formatCode>
                      <c:ptCount val="196"/>
                    </c:numCache>
                  </c:numRef>
                </c:val>
                <c:extLst xmlns:c15="http://schemas.microsoft.com/office/drawing/2012/chart">
                  <c:ext xmlns:c16="http://schemas.microsoft.com/office/drawing/2014/chart" uri="{C3380CC4-5D6E-409C-BE32-E72D297353CC}">
                    <c16:uniqueId val="{00000006-DB0A-4C69-A396-F5E4247F08E9}"/>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'Age-1'!$B$49:$C$49</c15:sqref>
                        </c15:formulaRef>
                      </c:ext>
                    </c:extLst>
                    <c:strCache>
                      <c:ptCount val="2"/>
                      <c:pt idx="0">
                        <c:v>80-90+</c:v>
                      </c:pt>
                    </c:strCache>
                  </c:strRef>
                </c:tx>
                <c:spPr>
                  <a:solidFill>
                    <a:schemeClr val="accent2">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'Age-1'!$AD$15:$HQ$15</c15:sqref>
                        </c15:formulaRef>
                      </c:ext>
                    </c:extLst>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extLst xmlns:c15="http://schemas.microsoft.com/office/drawing/2012/chart">
                      <c:ext xmlns:c15="http://schemas.microsoft.com/office/drawing/2012/chart" uri="{02D57815-91ED-43cb-92C2-25804820EDAC}">
                        <c15:formulaRef>
                          <c15:sqref>'Age-1'!$AD$49:$HQ$49</c15:sqref>
                        </c15:formulaRef>
                      </c:ext>
                    </c:extLst>
                    <c:numCache>
                      <c:formatCode>General</c:formatCode>
                      <c:ptCount val="19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44063</c:v>
                      </c:pt>
                      <c:pt idx="175">
                        <c:v>44064</c:v>
                      </c:pt>
                      <c:pt idx="176">
                        <c:v>44065</c:v>
                      </c:pt>
                      <c:pt idx="177">
                        <c:v>44066</c:v>
                      </c:pt>
                      <c:pt idx="178">
                        <c:v>44067</c:v>
                      </c:pt>
                      <c:pt idx="179">
                        <c:v>44068</c:v>
                      </c:pt>
                      <c:pt idx="180">
                        <c:v>44069</c:v>
                      </c:pt>
                      <c:pt idx="181">
                        <c:v>44070</c:v>
                      </c:pt>
                      <c:pt idx="182">
                        <c:v>44071</c:v>
                      </c:pt>
                      <c:pt idx="183">
                        <c:v>44072</c:v>
                      </c:pt>
                      <c:pt idx="184">
                        <c:v>44073</c:v>
                      </c:pt>
                      <c:pt idx="185">
                        <c:v>44074</c:v>
                      </c:pt>
                      <c:pt idx="186">
                        <c:v>0</c:v>
                      </c:pt>
                      <c:pt idx="187">
                        <c:v>0</c:v>
                      </c:pt>
                      <c:pt idx="188">
                        <c:v>0</c:v>
                      </c:pt>
                      <c:pt idx="189">
                        <c:v>0</c:v>
                      </c:pt>
                      <c:pt idx="190">
                        <c:v>0</c:v>
                      </c:pt>
                      <c:pt idx="191">
                        <c:v>0</c:v>
                      </c:pt>
                      <c:pt idx="192">
                        <c:v>0</c:v>
                      </c:pt>
                      <c:pt idx="193">
                        <c:v>0</c:v>
                      </c:pt>
                      <c:pt idx="194">
                        <c:v>0</c:v>
                      </c:pt>
                      <c:pt idx="195">
                        <c:v>0</c:v>
                      </c:pt>
                    </c:numCache>
                  </c:numRef>
                </c:val>
                <c:extLst xmlns:c15="http://schemas.microsoft.com/office/drawing/2012/chart">
                  <c:ext xmlns:c16="http://schemas.microsoft.com/office/drawing/2014/chart" uri="{C3380CC4-5D6E-409C-BE32-E72D297353CC}">
                    <c16:uniqueId val="{00000007-DB0A-4C69-A396-F5E4247F08E9}"/>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'Age-1'!$B$59:$C$59</c15:sqref>
                        </c15:formulaRef>
                      </c:ext>
                    </c:extLst>
                    <c:strCache>
                      <c:ptCount val="2"/>
                      <c:pt idx="0">
                        <c:v>0-9</c:v>
                      </c:pt>
                      <c:pt idx="1">
                        <c:v>1.772.895</c:v>
                      </c:pt>
                    </c:strCache>
                  </c:strRef>
                </c:tx>
                <c:spPr>
                  <a:solidFill>
                    <a:schemeClr val="accent3">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'Age-1'!$AD$15:$HQ$15</c15:sqref>
                        </c15:formulaRef>
                      </c:ext>
                    </c:extLst>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extLst xmlns:c15="http://schemas.microsoft.com/office/drawing/2012/chart">
                      <c:ext xmlns:c15="http://schemas.microsoft.com/office/drawing/2012/chart" uri="{02D57815-91ED-43cb-92C2-25804820EDAC}">
                        <c15:formulaRef>
                          <c15:sqref>'Age-1'!$AD$59:$HQ$59</c15:sqref>
                        </c15:formulaRef>
                      </c:ext>
                    </c:extLst>
                    <c:numCache>
                      <c:formatCode>0.0</c:formatCode>
                      <c:ptCount val="196"/>
                      <c:pt idx="0">
                        <c:v>0</c:v>
                      </c:pt>
                      <c:pt idx="1">
                        <c:v>0</c:v>
                      </c:pt>
                      <c:pt idx="2">
                        <c:v>5.6404919637090746E-2</c:v>
                      </c:pt>
                      <c:pt idx="3">
                        <c:v>5.6404919637090746E-2</c:v>
                      </c:pt>
                      <c:pt idx="4">
                        <c:v>0</c:v>
                      </c:pt>
                      <c:pt idx="5">
                        <c:v>5.6404919637090746E-2</c:v>
                      </c:pt>
                      <c:pt idx="6">
                        <c:v>0</c:v>
                      </c:pt>
                      <c:pt idx="7">
                        <c:v>5.6404919637090746E-2</c:v>
                      </c:pt>
                      <c:pt idx="8">
                        <c:v>0</c:v>
                      </c:pt>
                      <c:pt idx="9">
                        <c:v>5.6404919637090746E-2</c:v>
                      </c:pt>
                      <c:pt idx="10">
                        <c:v>0.11280983927418149</c:v>
                      </c:pt>
                      <c:pt idx="11">
                        <c:v>5.6404919637090746E-2</c:v>
                      </c:pt>
                      <c:pt idx="12">
                        <c:v>0.11280983927418149</c:v>
                      </c:pt>
                      <c:pt idx="13">
                        <c:v>5.6404919637090746E-2</c:v>
                      </c:pt>
                      <c:pt idx="14">
                        <c:v>5.6404919637090746E-2</c:v>
                      </c:pt>
                      <c:pt idx="15">
                        <c:v>0.28202459818545372</c:v>
                      </c:pt>
                      <c:pt idx="16">
                        <c:v>5.6404919637090746E-2</c:v>
                      </c:pt>
                      <c:pt idx="17">
                        <c:v>0.11280983927418149</c:v>
                      </c:pt>
                      <c:pt idx="18">
                        <c:v>5.6404919637090746E-2</c:v>
                      </c:pt>
                      <c:pt idx="19">
                        <c:v>0</c:v>
                      </c:pt>
                      <c:pt idx="20">
                        <c:v>0.11280983927418149</c:v>
                      </c:pt>
                      <c:pt idx="21">
                        <c:v>5.6404919637090746E-2</c:v>
                      </c:pt>
                      <c:pt idx="22">
                        <c:v>0.11280983927418149</c:v>
                      </c:pt>
                      <c:pt idx="23">
                        <c:v>0</c:v>
                      </c:pt>
                      <c:pt idx="24">
                        <c:v>0.22561967854836298</c:v>
                      </c:pt>
                      <c:pt idx="25">
                        <c:v>0.28202459818545372</c:v>
                      </c:pt>
                      <c:pt idx="26">
                        <c:v>0.28202459818545372</c:v>
                      </c:pt>
                      <c:pt idx="27">
                        <c:v>0.11280983927418149</c:v>
                      </c:pt>
                      <c:pt idx="28">
                        <c:v>0.11280983927418149</c:v>
                      </c:pt>
                      <c:pt idx="29">
                        <c:v>0.16921475891127222</c:v>
                      </c:pt>
                      <c:pt idx="30">
                        <c:v>0.11280983927418149</c:v>
                      </c:pt>
                      <c:pt idx="31">
                        <c:v>5.6404919637090746E-2</c:v>
                      </c:pt>
                      <c:pt idx="32">
                        <c:v>0.22561967854836298</c:v>
                      </c:pt>
                      <c:pt idx="33">
                        <c:v>0</c:v>
                      </c:pt>
                      <c:pt idx="34">
                        <c:v>0</c:v>
                      </c:pt>
                      <c:pt idx="35">
                        <c:v>0.11280983927418149</c:v>
                      </c:pt>
                      <c:pt idx="36">
                        <c:v>0.22561967854836298</c:v>
                      </c:pt>
                      <c:pt idx="37">
                        <c:v>0.11280983927418149</c:v>
                      </c:pt>
                      <c:pt idx="38">
                        <c:v>5.6404919637090746E-2</c:v>
                      </c:pt>
                      <c:pt idx="39">
                        <c:v>5.6404919637090746E-2</c:v>
                      </c:pt>
                      <c:pt idx="40">
                        <c:v>0.22561967854836298</c:v>
                      </c:pt>
                      <c:pt idx="41">
                        <c:v>5.6404919637090746E-2</c:v>
                      </c:pt>
                      <c:pt idx="42">
                        <c:v>5.6404919637090746E-2</c:v>
                      </c:pt>
                      <c:pt idx="43">
                        <c:v>5.6404919637090746E-2</c:v>
                      </c:pt>
                      <c:pt idx="44">
                        <c:v>0.11280983927418149</c:v>
                      </c:pt>
                      <c:pt idx="45">
                        <c:v>5.6404919637090746E-2</c:v>
                      </c:pt>
                      <c:pt idx="46">
                        <c:v>5.6404919637090746E-2</c:v>
                      </c:pt>
                      <c:pt idx="47">
                        <c:v>0.11280983927418149</c:v>
                      </c:pt>
                      <c:pt idx="48">
                        <c:v>5.6404919637090746E-2</c:v>
                      </c:pt>
                      <c:pt idx="49">
                        <c:v>0.11280983927418149</c:v>
                      </c:pt>
                      <c:pt idx="50">
                        <c:v>0</c:v>
                      </c:pt>
                      <c:pt idx="51">
                        <c:v>5.6404919637090746E-2</c:v>
                      </c:pt>
                      <c:pt idx="52">
                        <c:v>0</c:v>
                      </c:pt>
                      <c:pt idx="53">
                        <c:v>0</c:v>
                      </c:pt>
                      <c:pt idx="54">
                        <c:v>0.11280983927418149</c:v>
                      </c:pt>
                      <c:pt idx="55">
                        <c:v>0</c:v>
                      </c:pt>
                      <c:pt idx="56">
                        <c:v>5.6404919637090746E-2</c:v>
                      </c:pt>
                      <c:pt idx="57">
                        <c:v>5.6404919637090746E-2</c:v>
                      </c:pt>
                      <c:pt idx="58">
                        <c:v>0</c:v>
                      </c:pt>
                      <c:pt idx="59">
                        <c:v>0</c:v>
                      </c:pt>
                      <c:pt idx="60">
                        <c:v>5.6404919637090746E-2</c:v>
                      </c:pt>
                      <c:pt idx="61">
                        <c:v>5.6404919637090746E-2</c:v>
                      </c:pt>
                      <c:pt idx="62">
                        <c:v>5.6404919637090746E-2</c:v>
                      </c:pt>
                      <c:pt idx="63">
                        <c:v>0</c:v>
                      </c:pt>
                      <c:pt idx="64">
                        <c:v>0</c:v>
                      </c:pt>
                      <c:pt idx="65">
                        <c:v>0</c:v>
                      </c:pt>
                      <c:pt idx="66">
                        <c:v>0.16921475891127222</c:v>
                      </c:pt>
                      <c:pt idx="67">
                        <c:v>0.16921475891127222</c:v>
                      </c:pt>
                      <c:pt idx="68">
                        <c:v>0</c:v>
                      </c:pt>
                      <c:pt idx="69">
                        <c:v>0.11280983927418149</c:v>
                      </c:pt>
                      <c:pt idx="70">
                        <c:v>0.16921475891127222</c:v>
                      </c:pt>
                      <c:pt idx="71">
                        <c:v>0</c:v>
                      </c:pt>
                      <c:pt idx="72">
                        <c:v>0.16921475891127222</c:v>
                      </c:pt>
                      <c:pt idx="73">
                        <c:v>5.6404919637090746E-2</c:v>
                      </c:pt>
                      <c:pt idx="74">
                        <c:v>0</c:v>
                      </c:pt>
                      <c:pt idx="75">
                        <c:v>0.16921475891127222</c:v>
                      </c:pt>
                      <c:pt idx="76">
                        <c:v>0.16921475891127222</c:v>
                      </c:pt>
                      <c:pt idx="77">
                        <c:v>0.11280983927418149</c:v>
                      </c:pt>
                      <c:pt idx="78">
                        <c:v>0.16921475891127222</c:v>
                      </c:pt>
                      <c:pt idx="79">
                        <c:v>5.6404919637090746E-2</c:v>
                      </c:pt>
                      <c:pt idx="80">
                        <c:v>0.11280983927418149</c:v>
                      </c:pt>
                      <c:pt idx="81">
                        <c:v>0.22561967854836298</c:v>
                      </c:pt>
                      <c:pt idx="82">
                        <c:v>0.11280983927418149</c:v>
                      </c:pt>
                      <c:pt idx="83">
                        <c:v>0.11280983927418149</c:v>
                      </c:pt>
                      <c:pt idx="84">
                        <c:v>0.22561967854836298</c:v>
                      </c:pt>
                      <c:pt idx="85">
                        <c:v>0.33842951782254443</c:v>
                      </c:pt>
                      <c:pt idx="86">
                        <c:v>0</c:v>
                      </c:pt>
                      <c:pt idx="87">
                        <c:v>0.16921475891127222</c:v>
                      </c:pt>
                      <c:pt idx="88">
                        <c:v>0.11280983927418149</c:v>
                      </c:pt>
                      <c:pt idx="89">
                        <c:v>0.16921475891127222</c:v>
                      </c:pt>
                      <c:pt idx="90">
                        <c:v>0.28202459818545372</c:v>
                      </c:pt>
                      <c:pt idx="91">
                        <c:v>0.22561967854836298</c:v>
                      </c:pt>
                      <c:pt idx="92">
                        <c:v>0.22561967854836298</c:v>
                      </c:pt>
                      <c:pt idx="93">
                        <c:v>0.11280983927418149</c:v>
                      </c:pt>
                      <c:pt idx="94">
                        <c:v>5.6404919637090746E-2</c:v>
                      </c:pt>
                      <c:pt idx="95">
                        <c:v>0.16921475891127222</c:v>
                      </c:pt>
                      <c:pt idx="96">
                        <c:v>5.6404919637090746E-2</c:v>
                      </c:pt>
                      <c:pt idx="97">
                        <c:v>0.33842951782254443</c:v>
                      </c:pt>
                      <c:pt idx="98">
                        <c:v>0.22561967854836298</c:v>
                      </c:pt>
                      <c:pt idx="99">
                        <c:v>0.45123935709672597</c:v>
                      </c:pt>
                      <c:pt idx="100">
                        <c:v>0.11280983927418149</c:v>
                      </c:pt>
                      <c:pt idx="101">
                        <c:v>0.28202459818545372</c:v>
                      </c:pt>
                      <c:pt idx="102">
                        <c:v>0.28202459818545372</c:v>
                      </c:pt>
                      <c:pt idx="103">
                        <c:v>0.56404919637090745</c:v>
                      </c:pt>
                      <c:pt idx="104">
                        <c:v>0.22561967854836298</c:v>
                      </c:pt>
                      <c:pt idx="105">
                        <c:v>0.22561967854836298</c:v>
                      </c:pt>
                      <c:pt idx="106">
                        <c:v>0.22561967854836298</c:v>
                      </c:pt>
                      <c:pt idx="107">
                        <c:v>0.11280983927418149</c:v>
                      </c:pt>
                      <c:pt idx="108">
                        <c:v>0.22561967854836298</c:v>
                      </c:pt>
                      <c:pt idx="109">
                        <c:v>0.22561967854836298</c:v>
                      </c:pt>
                      <c:pt idx="110">
                        <c:v>0.22561967854836298</c:v>
                      </c:pt>
                      <c:pt idx="111">
                        <c:v>0.16921475891127222</c:v>
                      </c:pt>
                      <c:pt idx="112">
                        <c:v>0.16921475891127222</c:v>
                      </c:pt>
                      <c:pt idx="113">
                        <c:v>0.16921475891127222</c:v>
                      </c:pt>
                      <c:pt idx="114">
                        <c:v>0.16921475891127222</c:v>
                      </c:pt>
                      <c:pt idx="115">
                        <c:v>0.11280983927418149</c:v>
                      </c:pt>
                      <c:pt idx="116">
                        <c:v>0.16921475891127222</c:v>
                      </c:pt>
                      <c:pt idx="117">
                        <c:v>0.16921475891127222</c:v>
                      </c:pt>
                      <c:pt idx="118">
                        <c:v>0.11280983927418149</c:v>
                      </c:pt>
                      <c:pt idx="119">
                        <c:v>0.11280983927418149</c:v>
                      </c:pt>
                      <c:pt idx="120">
                        <c:v>0.11280983927418149</c:v>
                      </c:pt>
                      <c:pt idx="121">
                        <c:v>0</c:v>
                      </c:pt>
                      <c:pt idx="122">
                        <c:v>0.22561967854836298</c:v>
                      </c:pt>
                      <c:pt idx="123">
                        <c:v>5.6404919637090746E-2</c:v>
                      </c:pt>
                      <c:pt idx="124">
                        <c:v>5.6404919637090746E-2</c:v>
                      </c:pt>
                      <c:pt idx="125">
                        <c:v>5.6404919637090746E-2</c:v>
                      </c:pt>
                      <c:pt idx="126">
                        <c:v>5.6404919637090746E-2</c:v>
                      </c:pt>
                      <c:pt idx="127">
                        <c:v>0.11280983927418149</c:v>
                      </c:pt>
                      <c:pt idx="128">
                        <c:v>0</c:v>
                      </c:pt>
                      <c:pt idx="129">
                        <c:v>0.16921475891127222</c:v>
                      </c:pt>
                      <c:pt idx="130">
                        <c:v>0</c:v>
                      </c:pt>
                      <c:pt idx="131">
                        <c:v>5.6404919637090746E-2</c:v>
                      </c:pt>
                      <c:pt idx="132">
                        <c:v>0.22561967854836298</c:v>
                      </c:pt>
                      <c:pt idx="133">
                        <c:v>0.11280983927418149</c:v>
                      </c:pt>
                      <c:pt idx="134">
                        <c:v>5.6404919637090746E-2</c:v>
                      </c:pt>
                      <c:pt idx="135">
                        <c:v>0.11280983927418149</c:v>
                      </c:pt>
                      <c:pt idx="136">
                        <c:v>0.16921475891127222</c:v>
                      </c:pt>
                      <c:pt idx="137">
                        <c:v>0.16921475891127222</c:v>
                      </c:pt>
                      <c:pt idx="138">
                        <c:v>0.11280983927418149</c:v>
                      </c:pt>
                      <c:pt idx="139">
                        <c:v>0.11280983927418149</c:v>
                      </c:pt>
                      <c:pt idx="140">
                        <c:v>5.6404919637090746E-2</c:v>
                      </c:pt>
                      <c:pt idx="141">
                        <c:v>0.11280983927418149</c:v>
                      </c:pt>
                      <c:pt idx="142">
                        <c:v>0.11280983927418149</c:v>
                      </c:pt>
                      <c:pt idx="143">
                        <c:v>0.11280983927418149</c:v>
                      </c:pt>
                      <c:pt idx="144">
                        <c:v>5.6404919637090746E-2</c:v>
                      </c:pt>
                      <c:pt idx="145">
                        <c:v>0.28202459818545372</c:v>
                      </c:pt>
                      <c:pt idx="146">
                        <c:v>0.11280983927418149</c:v>
                      </c:pt>
                      <c:pt idx="147">
                        <c:v>5.6404919637090746E-2</c:v>
                      </c:pt>
                      <c:pt idx="148">
                        <c:v>0.16921475891127222</c:v>
                      </c:pt>
                      <c:pt idx="149">
                        <c:v>0.11280983927418149</c:v>
                      </c:pt>
                      <c:pt idx="150">
                        <c:v>0.33842951782254443</c:v>
                      </c:pt>
                      <c:pt idx="151">
                        <c:v>0.22561967854836298</c:v>
                      </c:pt>
                      <c:pt idx="152">
                        <c:v>0.22561967854836298</c:v>
                      </c:pt>
                      <c:pt idx="153">
                        <c:v>0.11280983927418149</c:v>
                      </c:pt>
                      <c:pt idx="154">
                        <c:v>0.22561967854836298</c:v>
                      </c:pt>
                      <c:pt idx="155">
                        <c:v>0.56404919637090745</c:v>
                      </c:pt>
                      <c:pt idx="156">
                        <c:v>0.28202459818545372</c:v>
                      </c:pt>
                      <c:pt idx="157">
                        <c:v>0.7896688749192704</c:v>
                      </c:pt>
                      <c:pt idx="158">
                        <c:v>0.45123935709672597</c:v>
                      </c:pt>
                      <c:pt idx="159">
                        <c:v>0.11280983927418149</c:v>
                      </c:pt>
                      <c:pt idx="160">
                        <c:v>0.3948344374596352</c:v>
                      </c:pt>
                      <c:pt idx="161">
                        <c:v>0.3948344374596352</c:v>
                      </c:pt>
                      <c:pt idx="162">
                        <c:v>0.33842951782254443</c:v>
                      </c:pt>
                      <c:pt idx="163">
                        <c:v>0.33842951782254443</c:v>
                      </c:pt>
                      <c:pt idx="164">
                        <c:v>0.22561967854836298</c:v>
                      </c:pt>
                      <c:pt idx="165">
                        <c:v>0.50764427673381674</c:v>
                      </c:pt>
                      <c:pt idx="166">
                        <c:v>0.3948344374596352</c:v>
                      </c:pt>
                      <c:pt idx="167">
                        <c:v>0.33842951782254443</c:v>
                      </c:pt>
                      <c:pt idx="168">
                        <c:v>0.28202459818545372</c:v>
                      </c:pt>
                      <c:pt idx="169">
                        <c:v>0.22561967854836298</c:v>
                      </c:pt>
                      <c:pt idx="170">
                        <c:v>0.16921475891127222</c:v>
                      </c:pt>
                      <c:pt idx="171">
                        <c:v>0.16921475891127222</c:v>
                      </c:pt>
                      <c:pt idx="172">
                        <c:v>0.33842951782254443</c:v>
                      </c:pt>
                      <c:pt idx="173">
                        <c:v>0.28202459818545372</c:v>
                      </c:pt>
                      <c:pt idx="174">
                        <c:v>0.22561967854836298</c:v>
                      </c:pt>
                      <c:pt idx="175">
                        <c:v>0.28202459818545372</c:v>
                      </c:pt>
                      <c:pt idx="176">
                        <c:v>0.16921475891127222</c:v>
                      </c:pt>
                      <c:pt idx="177">
                        <c:v>0.50764427673381674</c:v>
                      </c:pt>
                      <c:pt idx="178">
                        <c:v>0.16921475891127222</c:v>
                      </c:pt>
                      <c:pt idx="179">
                        <c:v>0.56404919637090745</c:v>
                      </c:pt>
                      <c:pt idx="180">
                        <c:v>5.6404919637090746E-2</c:v>
                      </c:pt>
                      <c:pt idx="181">
                        <c:v>0.28202459818545372</c:v>
                      </c:pt>
                      <c:pt idx="182">
                        <c:v>0.33842951782254443</c:v>
                      </c:pt>
                      <c:pt idx="183">
                        <c:v>0.50764427673381674</c:v>
                      </c:pt>
                      <c:pt idx="184">
                        <c:v>0.33842951782254443</c:v>
                      </c:pt>
                      <c:pt idx="185">
                        <c:v>0.33842951782254443</c:v>
                      </c:pt>
                      <c:pt idx="186">
                        <c:v>0.50764427673381674</c:v>
                      </c:pt>
                      <c:pt idx="187">
                        <c:v>0.3948344374596352</c:v>
                      </c:pt>
                      <c:pt idx="188">
                        <c:v>0.62045411600799816</c:v>
                      </c:pt>
                      <c:pt idx="189">
                        <c:v>0.3948344374596352</c:v>
                      </c:pt>
                      <c:pt idx="190">
                        <c:v>0.90247871419345194</c:v>
                      </c:pt>
                      <c:pt idx="191">
                        <c:v>0.33842951782254443</c:v>
                      </c:pt>
                      <c:pt idx="192">
                        <c:v>0.62045411600799816</c:v>
                      </c:pt>
                      <c:pt idx="193">
                        <c:v>0.33842951782254443</c:v>
                      </c:pt>
                      <c:pt idx="194">
                        <c:v>0.11280983927418149</c:v>
                      </c:pt>
                      <c:pt idx="195">
                        <c:v>0.28202459818545372</c:v>
                      </c:pt>
                    </c:numCache>
                  </c:numRef>
                </c:val>
                <c:extLst xmlns:c15="http://schemas.microsoft.com/office/drawing/2012/chart">
                  <c:ext xmlns:c16="http://schemas.microsoft.com/office/drawing/2014/chart" uri="{C3380CC4-5D6E-409C-BE32-E72D297353CC}">
                    <c16:uniqueId val="{00000008-DB0A-4C69-A396-F5E4247F08E9}"/>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'Age-1'!$B$58:$C$58</c15:sqref>
                        </c15:formulaRef>
                      </c:ext>
                    </c:extLst>
                    <c:strCache>
                      <c:ptCount val="2"/>
                      <c:pt idx="0">
                        <c:v>10-19</c:v>
                      </c:pt>
                      <c:pt idx="1">
                        <c:v>2.002.362</c:v>
                      </c:pt>
                    </c:strCache>
                  </c:strRef>
                </c:tx>
                <c:spPr>
                  <a:solidFill>
                    <a:schemeClr val="accent4">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'Age-1'!$AD$15:$HQ$15</c15:sqref>
                        </c15:formulaRef>
                      </c:ext>
                    </c:extLst>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extLst xmlns:c15="http://schemas.microsoft.com/office/drawing/2012/chart">
                      <c:ext xmlns:c15="http://schemas.microsoft.com/office/drawing/2012/chart" uri="{02D57815-91ED-43cb-92C2-25804820EDAC}">
                        <c15:formulaRef>
                          <c15:sqref>'Age-1'!$AD$58:$HQ$58</c15:sqref>
                        </c15:formulaRef>
                      </c:ext>
                    </c:extLst>
                    <c:numCache>
                      <c:formatCode>0.0</c:formatCode>
                      <c:ptCount val="196"/>
                      <c:pt idx="0">
                        <c:v>0.19976407862314607</c:v>
                      </c:pt>
                      <c:pt idx="1">
                        <c:v>0.19976407862314607</c:v>
                      </c:pt>
                      <c:pt idx="2">
                        <c:v>0.39952815724629215</c:v>
                      </c:pt>
                      <c:pt idx="3">
                        <c:v>0.24970509827893259</c:v>
                      </c:pt>
                      <c:pt idx="4">
                        <c:v>0.19976407862314607</c:v>
                      </c:pt>
                      <c:pt idx="5">
                        <c:v>0.34958713759050564</c:v>
                      </c:pt>
                      <c:pt idx="6">
                        <c:v>0.19976407862314607</c:v>
                      </c:pt>
                      <c:pt idx="7">
                        <c:v>0.14982305896735956</c:v>
                      </c:pt>
                      <c:pt idx="8">
                        <c:v>0.14982305896735956</c:v>
                      </c:pt>
                      <c:pt idx="9">
                        <c:v>0</c:v>
                      </c:pt>
                      <c:pt idx="10">
                        <c:v>0.24970509827893259</c:v>
                      </c:pt>
                      <c:pt idx="11">
                        <c:v>0.14982305896735956</c:v>
                      </c:pt>
                      <c:pt idx="12">
                        <c:v>9.9882039311573037E-2</c:v>
                      </c:pt>
                      <c:pt idx="13">
                        <c:v>0.14982305896735956</c:v>
                      </c:pt>
                      <c:pt idx="14">
                        <c:v>9.9882039311573037E-2</c:v>
                      </c:pt>
                      <c:pt idx="15">
                        <c:v>0.14982305896735956</c:v>
                      </c:pt>
                      <c:pt idx="16">
                        <c:v>0.29964611793471913</c:v>
                      </c:pt>
                      <c:pt idx="17">
                        <c:v>0.19976407862314607</c:v>
                      </c:pt>
                      <c:pt idx="18">
                        <c:v>9.9882039311573037E-2</c:v>
                      </c:pt>
                      <c:pt idx="19">
                        <c:v>0.24970509827893259</c:v>
                      </c:pt>
                      <c:pt idx="20">
                        <c:v>0.24970509827893259</c:v>
                      </c:pt>
                      <c:pt idx="21">
                        <c:v>0.24970509827893259</c:v>
                      </c:pt>
                      <c:pt idx="22">
                        <c:v>0.24970509827893259</c:v>
                      </c:pt>
                      <c:pt idx="23">
                        <c:v>0.14982305896735956</c:v>
                      </c:pt>
                      <c:pt idx="24">
                        <c:v>0.14982305896735956</c:v>
                      </c:pt>
                      <c:pt idx="25">
                        <c:v>0.29964611793471913</c:v>
                      </c:pt>
                      <c:pt idx="26">
                        <c:v>0.34958713759050564</c:v>
                      </c:pt>
                      <c:pt idx="27">
                        <c:v>0.19976407862314607</c:v>
                      </c:pt>
                      <c:pt idx="28">
                        <c:v>0.44946917690207866</c:v>
                      </c:pt>
                      <c:pt idx="29">
                        <c:v>0.59929223586943825</c:v>
                      </c:pt>
                      <c:pt idx="30">
                        <c:v>0.14982305896735956</c:v>
                      </c:pt>
                      <c:pt idx="31">
                        <c:v>0.94887937345994378</c:v>
                      </c:pt>
                      <c:pt idx="32">
                        <c:v>0.44946917690207866</c:v>
                      </c:pt>
                      <c:pt idx="33">
                        <c:v>0.84899733414837075</c:v>
                      </c:pt>
                      <c:pt idx="34">
                        <c:v>0.34958713759050564</c:v>
                      </c:pt>
                      <c:pt idx="35">
                        <c:v>0.54935121621365168</c:v>
                      </c:pt>
                      <c:pt idx="36">
                        <c:v>0.69917427518101127</c:v>
                      </c:pt>
                      <c:pt idx="37">
                        <c:v>0.69917427518101127</c:v>
                      </c:pt>
                      <c:pt idx="38">
                        <c:v>0.69917427518101127</c:v>
                      </c:pt>
                      <c:pt idx="39">
                        <c:v>0.39952815724629215</c:v>
                      </c:pt>
                      <c:pt idx="40">
                        <c:v>0.39952815724629215</c:v>
                      </c:pt>
                      <c:pt idx="41">
                        <c:v>0.49941019655786517</c:v>
                      </c:pt>
                      <c:pt idx="42">
                        <c:v>0.84899733414837075</c:v>
                      </c:pt>
                      <c:pt idx="43">
                        <c:v>0.49941019655786517</c:v>
                      </c:pt>
                      <c:pt idx="44">
                        <c:v>0.59929223586943825</c:v>
                      </c:pt>
                      <c:pt idx="45">
                        <c:v>0.54935121621365168</c:v>
                      </c:pt>
                      <c:pt idx="46">
                        <c:v>0.64923325552522471</c:v>
                      </c:pt>
                      <c:pt idx="47">
                        <c:v>0.54935121621365168</c:v>
                      </c:pt>
                      <c:pt idx="48">
                        <c:v>0.39952815724629215</c:v>
                      </c:pt>
                      <c:pt idx="49">
                        <c:v>0.84899733414837075</c:v>
                      </c:pt>
                      <c:pt idx="50">
                        <c:v>0.59929223586943825</c:v>
                      </c:pt>
                      <c:pt idx="51">
                        <c:v>0.64923325552522471</c:v>
                      </c:pt>
                      <c:pt idx="52">
                        <c:v>0.44946917690207866</c:v>
                      </c:pt>
                      <c:pt idx="53">
                        <c:v>0.34958713759050564</c:v>
                      </c:pt>
                      <c:pt idx="54">
                        <c:v>0.34958713759050564</c:v>
                      </c:pt>
                      <c:pt idx="55">
                        <c:v>0.29964611793471913</c:v>
                      </c:pt>
                      <c:pt idx="56">
                        <c:v>0.39952815724629215</c:v>
                      </c:pt>
                      <c:pt idx="57">
                        <c:v>0.24970509827893259</c:v>
                      </c:pt>
                      <c:pt idx="58">
                        <c:v>0.29964611793471913</c:v>
                      </c:pt>
                      <c:pt idx="59">
                        <c:v>0.19976407862314607</c:v>
                      </c:pt>
                      <c:pt idx="60">
                        <c:v>0.59929223586943825</c:v>
                      </c:pt>
                      <c:pt idx="61">
                        <c:v>0.24970509827893259</c:v>
                      </c:pt>
                      <c:pt idx="62">
                        <c:v>0.29964611793471913</c:v>
                      </c:pt>
                      <c:pt idx="63">
                        <c:v>9.9882039311573037E-2</c:v>
                      </c:pt>
                      <c:pt idx="64">
                        <c:v>0.29964611793471913</c:v>
                      </c:pt>
                      <c:pt idx="65">
                        <c:v>0.19976407862314607</c:v>
                      </c:pt>
                      <c:pt idx="66">
                        <c:v>0.39952815724629215</c:v>
                      </c:pt>
                      <c:pt idx="67">
                        <c:v>0.29964611793471913</c:v>
                      </c:pt>
                      <c:pt idx="68">
                        <c:v>0.29964611793471913</c:v>
                      </c:pt>
                      <c:pt idx="69">
                        <c:v>9.9882039311573037E-2</c:v>
                      </c:pt>
                      <c:pt idx="70">
                        <c:v>0.24970509827893259</c:v>
                      </c:pt>
                      <c:pt idx="71">
                        <c:v>0.14982305896735956</c:v>
                      </c:pt>
                      <c:pt idx="72">
                        <c:v>0.24970509827893259</c:v>
                      </c:pt>
                      <c:pt idx="73">
                        <c:v>0.34958713759050564</c:v>
                      </c:pt>
                      <c:pt idx="74">
                        <c:v>0.24970509827893259</c:v>
                      </c:pt>
                      <c:pt idx="75">
                        <c:v>0.54935121621365168</c:v>
                      </c:pt>
                      <c:pt idx="76">
                        <c:v>0.14982305896735956</c:v>
                      </c:pt>
                      <c:pt idx="77">
                        <c:v>0.19976407862314607</c:v>
                      </c:pt>
                      <c:pt idx="78">
                        <c:v>0.29964611793471913</c:v>
                      </c:pt>
                      <c:pt idx="79">
                        <c:v>0.19976407862314607</c:v>
                      </c:pt>
                      <c:pt idx="80">
                        <c:v>0.24970509827893259</c:v>
                      </c:pt>
                      <c:pt idx="81">
                        <c:v>0.34958713759050564</c:v>
                      </c:pt>
                      <c:pt idx="82">
                        <c:v>0.44946917690207866</c:v>
                      </c:pt>
                      <c:pt idx="83">
                        <c:v>0.64923325552522471</c:v>
                      </c:pt>
                      <c:pt idx="84">
                        <c:v>0.34958713759050564</c:v>
                      </c:pt>
                      <c:pt idx="85">
                        <c:v>0.24970509827893259</c:v>
                      </c:pt>
                      <c:pt idx="86">
                        <c:v>0.24970509827893259</c:v>
                      </c:pt>
                      <c:pt idx="87">
                        <c:v>0.59929223586943825</c:v>
                      </c:pt>
                      <c:pt idx="88">
                        <c:v>0.44946917690207866</c:v>
                      </c:pt>
                      <c:pt idx="89">
                        <c:v>0.84899733414837075</c:v>
                      </c:pt>
                      <c:pt idx="90">
                        <c:v>0.54935121621365168</c:v>
                      </c:pt>
                      <c:pt idx="91">
                        <c:v>0.44946917690207866</c:v>
                      </c:pt>
                      <c:pt idx="92">
                        <c:v>0.44946917690207866</c:v>
                      </c:pt>
                      <c:pt idx="93">
                        <c:v>0.29964611793471913</c:v>
                      </c:pt>
                      <c:pt idx="94">
                        <c:v>0.84899733414837075</c:v>
                      </c:pt>
                      <c:pt idx="95">
                        <c:v>0.64923325552522471</c:v>
                      </c:pt>
                      <c:pt idx="96">
                        <c:v>0.59929223586943825</c:v>
                      </c:pt>
                      <c:pt idx="97">
                        <c:v>0.29964611793471913</c:v>
                      </c:pt>
                      <c:pt idx="98">
                        <c:v>0.64923325552522471</c:v>
                      </c:pt>
                      <c:pt idx="99">
                        <c:v>0.59929223586943825</c:v>
                      </c:pt>
                      <c:pt idx="100">
                        <c:v>0.24970509827893259</c:v>
                      </c:pt>
                      <c:pt idx="101">
                        <c:v>0.49941019655786517</c:v>
                      </c:pt>
                      <c:pt idx="102">
                        <c:v>0.54935121621365168</c:v>
                      </c:pt>
                      <c:pt idx="103">
                        <c:v>0.49941019655786517</c:v>
                      </c:pt>
                      <c:pt idx="104">
                        <c:v>0.94887937345994378</c:v>
                      </c:pt>
                      <c:pt idx="105">
                        <c:v>0.59929223586943825</c:v>
                      </c:pt>
                      <c:pt idx="106">
                        <c:v>0.44946917690207866</c:v>
                      </c:pt>
                      <c:pt idx="107">
                        <c:v>0.69917427518101127</c:v>
                      </c:pt>
                      <c:pt idx="108">
                        <c:v>0.44946917690207866</c:v>
                      </c:pt>
                      <c:pt idx="109">
                        <c:v>9.9882039311573037E-2</c:v>
                      </c:pt>
                      <c:pt idx="110">
                        <c:v>0.29964611793471913</c:v>
                      </c:pt>
                      <c:pt idx="111">
                        <c:v>0.59929223586943825</c:v>
                      </c:pt>
                      <c:pt idx="112">
                        <c:v>0.29964611793471913</c:v>
                      </c:pt>
                      <c:pt idx="113">
                        <c:v>0.54935121621365168</c:v>
                      </c:pt>
                      <c:pt idx="114">
                        <c:v>0.19976407862314607</c:v>
                      </c:pt>
                      <c:pt idx="115">
                        <c:v>0.34958713759050564</c:v>
                      </c:pt>
                      <c:pt idx="116">
                        <c:v>0.24970509827893259</c:v>
                      </c:pt>
                      <c:pt idx="117">
                        <c:v>0.29964611793471913</c:v>
                      </c:pt>
                      <c:pt idx="118">
                        <c:v>0.34958713759050564</c:v>
                      </c:pt>
                      <c:pt idx="119">
                        <c:v>0.24970509827893259</c:v>
                      </c:pt>
                      <c:pt idx="120">
                        <c:v>0.29964611793471913</c:v>
                      </c:pt>
                      <c:pt idx="121">
                        <c:v>0.34958713759050564</c:v>
                      </c:pt>
                      <c:pt idx="122">
                        <c:v>0.39952815724629215</c:v>
                      </c:pt>
                      <c:pt idx="123">
                        <c:v>0.29964611793471913</c:v>
                      </c:pt>
                      <c:pt idx="124">
                        <c:v>0.64923325552522471</c:v>
                      </c:pt>
                      <c:pt idx="125">
                        <c:v>0.34958713759050564</c:v>
                      </c:pt>
                      <c:pt idx="126">
                        <c:v>0.24970509827893259</c:v>
                      </c:pt>
                      <c:pt idx="127">
                        <c:v>0.19976407862314607</c:v>
                      </c:pt>
                      <c:pt idx="128">
                        <c:v>0.39952815724629215</c:v>
                      </c:pt>
                      <c:pt idx="129">
                        <c:v>0.39952815724629215</c:v>
                      </c:pt>
                      <c:pt idx="130">
                        <c:v>0.59929223586943825</c:v>
                      </c:pt>
                      <c:pt idx="131">
                        <c:v>0.64923325552522471</c:v>
                      </c:pt>
                      <c:pt idx="132">
                        <c:v>0.64923325552522471</c:v>
                      </c:pt>
                      <c:pt idx="133">
                        <c:v>0.84899733414837075</c:v>
                      </c:pt>
                      <c:pt idx="134">
                        <c:v>0.84899733414837075</c:v>
                      </c:pt>
                      <c:pt idx="135">
                        <c:v>0.64923325552522471</c:v>
                      </c:pt>
                      <c:pt idx="136">
                        <c:v>1.0487614127715168</c:v>
                      </c:pt>
                      <c:pt idx="137">
                        <c:v>0.74911529483679773</c:v>
                      </c:pt>
                      <c:pt idx="138">
                        <c:v>1.0487614127715168</c:v>
                      </c:pt>
                      <c:pt idx="139">
                        <c:v>0.89893835380415732</c:v>
                      </c:pt>
                      <c:pt idx="140">
                        <c:v>1.3983485503620225</c:v>
                      </c:pt>
                      <c:pt idx="141">
                        <c:v>0.94887937345994378</c:v>
                      </c:pt>
                      <c:pt idx="142">
                        <c:v>0.84899733414837075</c:v>
                      </c:pt>
                      <c:pt idx="143">
                        <c:v>1.0987024324273034</c:v>
                      </c:pt>
                      <c:pt idx="144">
                        <c:v>0.74911529483679773</c:v>
                      </c:pt>
                      <c:pt idx="145">
                        <c:v>1.5981126289851686</c:v>
                      </c:pt>
                      <c:pt idx="146">
                        <c:v>0.89893835380415732</c:v>
                      </c:pt>
                      <c:pt idx="147">
                        <c:v>1.3983485503620225</c:v>
                      </c:pt>
                      <c:pt idx="148">
                        <c:v>1.348407530706236</c:v>
                      </c:pt>
                      <c:pt idx="149">
                        <c:v>1.7978767076083146</c:v>
                      </c:pt>
                      <c:pt idx="150">
                        <c:v>2.4471099631335393</c:v>
                      </c:pt>
                      <c:pt idx="151">
                        <c:v>1.9976407862314607</c:v>
                      </c:pt>
                      <c:pt idx="152">
                        <c:v>2.0475818058872468</c:v>
                      </c:pt>
                      <c:pt idx="153">
                        <c:v>1.8478177272641012</c:v>
                      </c:pt>
                      <c:pt idx="154">
                        <c:v>1.8478177272641012</c:v>
                      </c:pt>
                      <c:pt idx="155">
                        <c:v>2.4471099631335393</c:v>
                      </c:pt>
                      <c:pt idx="156">
                        <c:v>2.397168943477753</c:v>
                      </c:pt>
                      <c:pt idx="157">
                        <c:v>3.6456944348724156</c:v>
                      </c:pt>
                      <c:pt idx="158">
                        <c:v>2.7467560810682583</c:v>
                      </c:pt>
                      <c:pt idx="159">
                        <c:v>3.5458123955608425</c:v>
                      </c:pt>
                      <c:pt idx="160">
                        <c:v>2.9465201596914046</c:v>
                      </c:pt>
                      <c:pt idx="161">
                        <c:v>3.1962252579703372</c:v>
                      </c:pt>
                      <c:pt idx="162">
                        <c:v>2.8965791400356178</c:v>
                      </c:pt>
                      <c:pt idx="163">
                        <c:v>3.6456944348724156</c:v>
                      </c:pt>
                      <c:pt idx="164">
                        <c:v>2.8466381203798314</c:v>
                      </c:pt>
                      <c:pt idx="165">
                        <c:v>2.7966971007240451</c:v>
                      </c:pt>
                      <c:pt idx="166">
                        <c:v>4.0452225921187077</c:v>
                      </c:pt>
                      <c:pt idx="167">
                        <c:v>3.4958713759050561</c:v>
                      </c:pt>
                      <c:pt idx="168">
                        <c:v>3.395989336593483</c:v>
                      </c:pt>
                      <c:pt idx="169">
                        <c:v>3.3460483169376967</c:v>
                      </c:pt>
                      <c:pt idx="170">
                        <c:v>2.2473458845103931</c:v>
                      </c:pt>
                      <c:pt idx="171">
                        <c:v>2.9964611793471909</c:v>
                      </c:pt>
                      <c:pt idx="172">
                        <c:v>3.2961072972819103</c:v>
                      </c:pt>
                      <c:pt idx="173">
                        <c:v>3.0963432186587641</c:v>
                      </c:pt>
                      <c:pt idx="174">
                        <c:v>2.5469920024451125</c:v>
                      </c:pt>
                      <c:pt idx="175">
                        <c:v>2.9964611793471909</c:v>
                      </c:pt>
                      <c:pt idx="176">
                        <c:v>3.5957534152166293</c:v>
                      </c:pt>
                      <c:pt idx="177">
                        <c:v>3.0963432186587641</c:v>
                      </c:pt>
                      <c:pt idx="178">
                        <c:v>2.8965791400356178</c:v>
                      </c:pt>
                      <c:pt idx="179">
                        <c:v>3.7955174938397751</c:v>
                      </c:pt>
                      <c:pt idx="180">
                        <c:v>3.5957534152166293</c:v>
                      </c:pt>
                      <c:pt idx="181">
                        <c:v>3.4958713759050561</c:v>
                      </c:pt>
                      <c:pt idx="182">
                        <c:v>3.2961072972819103</c:v>
                      </c:pt>
                      <c:pt idx="183">
                        <c:v>3.8454585134955619</c:v>
                      </c:pt>
                      <c:pt idx="184">
                        <c:v>4.1950456510860672</c:v>
                      </c:pt>
                      <c:pt idx="185">
                        <c:v>5.1439250245460109</c:v>
                      </c:pt>
                      <c:pt idx="186">
                        <c:v>5.2438070638575844</c:v>
                      </c:pt>
                      <c:pt idx="187">
                        <c:v>5.1439250245460109</c:v>
                      </c:pt>
                      <c:pt idx="188">
                        <c:v>5.8930403193828091</c:v>
                      </c:pt>
                      <c:pt idx="189">
                        <c:v>4.1950456510860672</c:v>
                      </c:pt>
                      <c:pt idx="190">
                        <c:v>5.093984004890225</c:v>
                      </c:pt>
                      <c:pt idx="191">
                        <c:v>4.6445148279881465</c:v>
                      </c:pt>
                      <c:pt idx="192">
                        <c:v>2.8466381203798314</c:v>
                      </c:pt>
                      <c:pt idx="193">
                        <c:v>1.8478177272641012</c:v>
                      </c:pt>
                      <c:pt idx="194">
                        <c:v>1.8977587469198876</c:v>
                      </c:pt>
                      <c:pt idx="195">
                        <c:v>2.1974048648546067</c:v>
                      </c:pt>
                    </c:numCache>
                  </c:numRef>
                </c:val>
                <c:extLst xmlns:c15="http://schemas.microsoft.com/office/drawing/2012/chart">
                  <c:ext xmlns:c16="http://schemas.microsoft.com/office/drawing/2014/chart" uri="{C3380CC4-5D6E-409C-BE32-E72D297353CC}">
                    <c16:uniqueId val="{00000009-DB0A-4C69-A396-F5E4247F08E9}"/>
                  </c:ext>
                </c:extLst>
              </c15:ser>
            </c15:filteredBarSeries>
          </c:ext>
        </c:extLst>
      </c:barChart>
      <c:dateAx>
        <c:axId val="597617440"/>
        <c:scaling>
          <c:orientation val="minMax"/>
        </c:scaling>
        <c:delete val="0"/>
        <c:axPos val="b"/>
        <c:numFmt formatCode="[$]d\ mmm;@" c16r2:formatcode2="[$-en-NL,1]d\ mmm;@"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268928416"/>
        <c:crosses val="autoZero"/>
        <c:auto val="0"/>
        <c:lblOffset val="100"/>
        <c:baseTimeUnit val="days"/>
        <c:majorUnit val="28"/>
        <c:minorUnit val="14"/>
      </c:dateAx>
      <c:valAx>
        <c:axId val="268928416"/>
        <c:scaling>
          <c:orientation val="minMax"/>
        </c:scaling>
        <c:delete val="0"/>
        <c:axPos val="l"/>
        <c:majorGridlines>
          <c:spPr>
            <a:ln w="25400" cap="flat" cmpd="sng" algn="ctr">
              <a:solidFill>
                <a:schemeClr val="tx1"/>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7617440"/>
        <c:crosses val="autoZero"/>
        <c:crossBetween val="between"/>
        <c:majorUnit val="0.2"/>
      </c:valAx>
      <c:spPr>
        <a:noFill/>
        <a:ln>
          <a:solidFill>
            <a:schemeClr val="tx1"/>
          </a:solidFill>
        </a:ln>
        <a:effectLst/>
      </c:spPr>
    </c:plotArea>
    <c:legend>
      <c:legendPos val="r"/>
      <c:legendEntry>
        <c:idx val="3"/>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legendEntry>
      <c:layout>
        <c:manualLayout>
          <c:xMode val="edge"/>
          <c:yMode val="edge"/>
          <c:x val="0.90033544444444447"/>
          <c:y val="7.0135694444444424E-2"/>
          <c:w val="9.2945888888888883E-2"/>
          <c:h val="0.85040749999999998"/>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t>Age</a:t>
            </a:r>
            <a:r>
              <a:rPr lang="en-US" sz="2000" b="1" baseline="0"/>
              <a:t> covid cases in the Netherlands</a:t>
            </a:r>
            <a:endParaRPr lang="en-US" sz="20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7.1936222222222221E-2"/>
          <c:y val="8.2832222222222224E-2"/>
          <c:w val="0.82404233333333321"/>
          <c:h val="0.83267458333333333"/>
        </c:manualLayout>
      </c:layout>
      <c:barChart>
        <c:barDir val="col"/>
        <c:grouping val="percentStacked"/>
        <c:varyColors val="0"/>
        <c:ser>
          <c:idx val="0"/>
          <c:order val="0"/>
          <c:tx>
            <c:strRef>
              <c:f>'Age-1'!$B$29:$C$29</c:f>
              <c:strCache>
                <c:ptCount val="2"/>
                <c:pt idx="0">
                  <c:v>0-9</c:v>
                </c:pt>
              </c:strCache>
            </c:strRef>
          </c:tx>
          <c:spPr>
            <a:solidFill>
              <a:schemeClr val="accent1"/>
            </a:solidFill>
            <a:ln>
              <a:noFill/>
            </a:ln>
            <a:effectLst/>
          </c:spPr>
          <c:invertIfNegative val="0"/>
          <c:cat>
            <c:strRef>
              <c:f>'Age-1'!$GC$15:$HQ$15</c:f>
              <c:strCache>
                <c:ptCount val="41"/>
                <c:pt idx="0">
                  <c:v>01/Aug</c:v>
                </c:pt>
                <c:pt idx="1">
                  <c:v>02/Aug</c:v>
                </c:pt>
                <c:pt idx="2">
                  <c:v>03/Aug</c:v>
                </c:pt>
                <c:pt idx="3">
                  <c:v>04/Aug</c:v>
                </c:pt>
                <c:pt idx="4">
                  <c:v>05/Aug</c:v>
                </c:pt>
                <c:pt idx="5">
                  <c:v>06/Aug</c:v>
                </c:pt>
                <c:pt idx="6">
                  <c:v>07/Aug</c:v>
                </c:pt>
                <c:pt idx="7">
                  <c:v>08/Aug</c:v>
                </c:pt>
                <c:pt idx="8">
                  <c:v>09/Aug</c:v>
                </c:pt>
                <c:pt idx="9">
                  <c:v>10/Aug</c:v>
                </c:pt>
                <c:pt idx="10">
                  <c:v>11/Aug</c:v>
                </c:pt>
                <c:pt idx="11">
                  <c:v>12/Aug</c:v>
                </c:pt>
                <c:pt idx="12">
                  <c:v>13/Aug</c:v>
                </c:pt>
                <c:pt idx="13">
                  <c:v>14/Aug</c:v>
                </c:pt>
                <c:pt idx="14">
                  <c:v>15/Aug</c:v>
                </c:pt>
                <c:pt idx="15">
                  <c:v>16/Aug</c:v>
                </c:pt>
                <c:pt idx="16">
                  <c:v>17/Aug</c:v>
                </c:pt>
                <c:pt idx="17">
                  <c:v>18/Aug</c:v>
                </c:pt>
                <c:pt idx="18">
                  <c:v>19/Aug</c:v>
                </c:pt>
                <c:pt idx="19">
                  <c:v>20/Aug</c:v>
                </c:pt>
                <c:pt idx="20">
                  <c:v>21/Aug</c:v>
                </c:pt>
                <c:pt idx="21">
                  <c:v>22/Aug</c:v>
                </c:pt>
                <c:pt idx="22">
                  <c:v>23/Aug</c:v>
                </c:pt>
                <c:pt idx="23">
                  <c:v>24/Aug</c:v>
                </c:pt>
                <c:pt idx="24">
                  <c:v>25/Aug</c:v>
                </c:pt>
                <c:pt idx="25">
                  <c:v>26/Aug</c:v>
                </c:pt>
                <c:pt idx="26">
                  <c:v>27/Aug</c:v>
                </c:pt>
                <c:pt idx="27">
                  <c:v>28/Aug</c:v>
                </c:pt>
                <c:pt idx="28">
                  <c:v>29/Aug</c:v>
                </c:pt>
                <c:pt idx="29">
                  <c:v>30/Aug</c:v>
                </c:pt>
                <c:pt idx="30">
                  <c:v>31/Aug</c:v>
                </c:pt>
                <c:pt idx="31">
                  <c:v>01/Sep</c:v>
                </c:pt>
                <c:pt idx="32">
                  <c:v>02/Sep</c:v>
                </c:pt>
                <c:pt idx="33">
                  <c:v>03/Sep</c:v>
                </c:pt>
                <c:pt idx="34">
                  <c:v>04/Sep</c:v>
                </c:pt>
                <c:pt idx="35">
                  <c:v>05/Sep</c:v>
                </c:pt>
                <c:pt idx="36">
                  <c:v>06/Sep</c:v>
                </c:pt>
                <c:pt idx="37">
                  <c:v>07/Sep</c:v>
                </c:pt>
                <c:pt idx="38">
                  <c:v>08/Sep</c:v>
                </c:pt>
                <c:pt idx="39">
                  <c:v>09/Sep</c:v>
                </c:pt>
                <c:pt idx="40">
                  <c:v>10/Sep</c:v>
                </c:pt>
              </c:strCache>
            </c:strRef>
          </c:cat>
          <c:val>
            <c:numRef>
              <c:f>'Age-1'!$GC$29:$HQ$29</c:f>
              <c:numCache>
                <c:formatCode>0%</c:formatCode>
                <c:ptCount val="41"/>
                <c:pt idx="0">
                  <c:v>1.0547032372710577E-2</c:v>
                </c:pt>
                <c:pt idx="1">
                  <c:v>1.0950600347766326E-2</c:v>
                </c:pt>
                <c:pt idx="2">
                  <c:v>1.207787173835361E-2</c:v>
                </c:pt>
                <c:pt idx="3">
                  <c:v>1.2560693563688346E-2</c:v>
                </c:pt>
                <c:pt idx="4">
                  <c:v>1.1694860064331795E-2</c:v>
                </c:pt>
                <c:pt idx="5">
                  <c:v>1.2737126387616147E-2</c:v>
                </c:pt>
                <c:pt idx="6">
                  <c:v>1.3168508759384259E-2</c:v>
                </c:pt>
                <c:pt idx="7">
                  <c:v>1.1881968735026059E-2</c:v>
                </c:pt>
                <c:pt idx="8">
                  <c:v>1.213381104583972E-2</c:v>
                </c:pt>
                <c:pt idx="9">
                  <c:v>1.0024885966755031E-2</c:v>
                </c:pt>
                <c:pt idx="10">
                  <c:v>1.0305586333513918E-2</c:v>
                </c:pt>
                <c:pt idx="11">
                  <c:v>1.152885681919486E-2</c:v>
                </c:pt>
                <c:pt idx="12">
                  <c:v>1.1362465571830337E-2</c:v>
                </c:pt>
                <c:pt idx="13">
                  <c:v>1.1107391999046689E-2</c:v>
                </c:pt>
                <c:pt idx="14">
                  <c:v>1.0623299265098545E-2</c:v>
                </c:pt>
                <c:pt idx="15">
                  <c:v>9.9372000119128823E-3</c:v>
                </c:pt>
                <c:pt idx="16">
                  <c:v>9.8584908422946222E-3</c:v>
                </c:pt>
                <c:pt idx="17">
                  <c:v>9.298027683406266E-3</c:v>
                </c:pt>
                <c:pt idx="18">
                  <c:v>9.0431213397625838E-3</c:v>
                </c:pt>
                <c:pt idx="19">
                  <c:v>8.6784763836945424E-3</c:v>
                </c:pt>
                <c:pt idx="20">
                  <c:v>8.8177653579349733E-3</c:v>
                </c:pt>
                <c:pt idx="21">
                  <c:v>8.5180452779951132E-3</c:v>
                </c:pt>
                <c:pt idx="22">
                  <c:v>1.0072189248241084E-2</c:v>
                </c:pt>
                <c:pt idx="23">
                  <c:v>1.0022714913052466E-2</c:v>
                </c:pt>
                <c:pt idx="24">
                  <c:v>1.0877367867909975E-2</c:v>
                </c:pt>
                <c:pt idx="25">
                  <c:v>9.6888878953311913E-3</c:v>
                </c:pt>
                <c:pt idx="26">
                  <c:v>9.8786130657144422E-3</c:v>
                </c:pt>
                <c:pt idx="27">
                  <c:v>9.9455638761596771E-3</c:v>
                </c:pt>
                <c:pt idx="28">
                  <c:v>1.1397841164303226E-2</c:v>
                </c:pt>
                <c:pt idx="29">
                  <c:v>1.0402492140607305E-2</c:v>
                </c:pt>
                <c:pt idx="30">
                  <c:v>1.0641760261648826E-2</c:v>
                </c:pt>
                <c:pt idx="31">
                  <c:v>9.6267948042864284E-3</c:v>
                </c:pt>
                <c:pt idx="32">
                  <c:v>1.0659350683781085E-2</c:v>
                </c:pt>
                <c:pt idx="33">
                  <c:v>1.1305001465960104E-2</c:v>
                </c:pt>
                <c:pt idx="34">
                  <c:v>1.0940300357764571E-2</c:v>
                </c:pt>
                <c:pt idx="35">
                  <c:v>1.1724625267923719E-2</c:v>
                </c:pt>
                <c:pt idx="36">
                  <c:v>1.1572056201712028E-2</c:v>
                </c:pt>
                <c:pt idx="37">
                  <c:v>1.3838720686270886E-2</c:v>
                </c:pt>
                <c:pt idx="38">
                  <c:v>1.4789035594544411E-2</c:v>
                </c:pt>
                <c:pt idx="39">
                  <c:v>1.4259515692588851E-2</c:v>
                </c:pt>
                <c:pt idx="40">
                  <c:v>1.4973905409393579E-2</c:v>
                </c:pt>
              </c:numCache>
            </c:numRef>
          </c:val>
          <c:extLst>
            <c:ext xmlns:c16="http://schemas.microsoft.com/office/drawing/2014/chart" uri="{C3380CC4-5D6E-409C-BE32-E72D297353CC}">
              <c16:uniqueId val="{00000000-77C6-4FB6-9A8D-C8D0FA766625}"/>
            </c:ext>
          </c:extLst>
        </c:ser>
        <c:ser>
          <c:idx val="1"/>
          <c:order val="1"/>
          <c:tx>
            <c:strRef>
              <c:f>'Age-1'!$B$30:$C$30</c:f>
              <c:strCache>
                <c:ptCount val="2"/>
                <c:pt idx="0">
                  <c:v>10-19</c:v>
                </c:pt>
              </c:strCache>
            </c:strRef>
          </c:tx>
          <c:spPr>
            <a:solidFill>
              <a:schemeClr val="accent2"/>
            </a:solidFill>
            <a:ln>
              <a:noFill/>
            </a:ln>
            <a:effectLst/>
          </c:spPr>
          <c:invertIfNegative val="0"/>
          <c:cat>
            <c:strRef>
              <c:f>'Age-1'!$GC$15:$HQ$15</c:f>
              <c:strCache>
                <c:ptCount val="41"/>
                <c:pt idx="0">
                  <c:v>01/Aug</c:v>
                </c:pt>
                <c:pt idx="1">
                  <c:v>02/Aug</c:v>
                </c:pt>
                <c:pt idx="2">
                  <c:v>03/Aug</c:v>
                </c:pt>
                <c:pt idx="3">
                  <c:v>04/Aug</c:v>
                </c:pt>
                <c:pt idx="4">
                  <c:v>05/Aug</c:v>
                </c:pt>
                <c:pt idx="5">
                  <c:v>06/Aug</c:v>
                </c:pt>
                <c:pt idx="6">
                  <c:v>07/Aug</c:v>
                </c:pt>
                <c:pt idx="7">
                  <c:v>08/Aug</c:v>
                </c:pt>
                <c:pt idx="8">
                  <c:v>09/Aug</c:v>
                </c:pt>
                <c:pt idx="9">
                  <c:v>10/Aug</c:v>
                </c:pt>
                <c:pt idx="10">
                  <c:v>11/Aug</c:v>
                </c:pt>
                <c:pt idx="11">
                  <c:v>12/Aug</c:v>
                </c:pt>
                <c:pt idx="12">
                  <c:v>13/Aug</c:v>
                </c:pt>
                <c:pt idx="13">
                  <c:v>14/Aug</c:v>
                </c:pt>
                <c:pt idx="14">
                  <c:v>15/Aug</c:v>
                </c:pt>
                <c:pt idx="15">
                  <c:v>16/Aug</c:v>
                </c:pt>
                <c:pt idx="16">
                  <c:v>17/Aug</c:v>
                </c:pt>
                <c:pt idx="17">
                  <c:v>18/Aug</c:v>
                </c:pt>
                <c:pt idx="18">
                  <c:v>19/Aug</c:v>
                </c:pt>
                <c:pt idx="19">
                  <c:v>20/Aug</c:v>
                </c:pt>
                <c:pt idx="20">
                  <c:v>21/Aug</c:v>
                </c:pt>
                <c:pt idx="21">
                  <c:v>22/Aug</c:v>
                </c:pt>
                <c:pt idx="22">
                  <c:v>23/Aug</c:v>
                </c:pt>
                <c:pt idx="23">
                  <c:v>24/Aug</c:v>
                </c:pt>
                <c:pt idx="24">
                  <c:v>25/Aug</c:v>
                </c:pt>
                <c:pt idx="25">
                  <c:v>26/Aug</c:v>
                </c:pt>
                <c:pt idx="26">
                  <c:v>27/Aug</c:v>
                </c:pt>
                <c:pt idx="27">
                  <c:v>28/Aug</c:v>
                </c:pt>
                <c:pt idx="28">
                  <c:v>29/Aug</c:v>
                </c:pt>
                <c:pt idx="29">
                  <c:v>30/Aug</c:v>
                </c:pt>
                <c:pt idx="30">
                  <c:v>31/Aug</c:v>
                </c:pt>
                <c:pt idx="31">
                  <c:v>01/Sep</c:v>
                </c:pt>
                <c:pt idx="32">
                  <c:v>02/Sep</c:v>
                </c:pt>
                <c:pt idx="33">
                  <c:v>03/Sep</c:v>
                </c:pt>
                <c:pt idx="34">
                  <c:v>04/Sep</c:v>
                </c:pt>
                <c:pt idx="35">
                  <c:v>05/Sep</c:v>
                </c:pt>
                <c:pt idx="36">
                  <c:v>06/Sep</c:v>
                </c:pt>
                <c:pt idx="37">
                  <c:v>07/Sep</c:v>
                </c:pt>
                <c:pt idx="38">
                  <c:v>08/Sep</c:v>
                </c:pt>
                <c:pt idx="39">
                  <c:v>09/Sep</c:v>
                </c:pt>
                <c:pt idx="40">
                  <c:v>10/Sep</c:v>
                </c:pt>
              </c:strCache>
            </c:strRef>
          </c:cat>
          <c:val>
            <c:numRef>
              <c:f>'Age-1'!$GC$30:$HQ$30</c:f>
              <c:numCache>
                <c:formatCode>0%</c:formatCode>
                <c:ptCount val="41"/>
                <c:pt idx="0">
                  <c:v>0.10052832911533918</c:v>
                </c:pt>
                <c:pt idx="1">
                  <c:v>9.5981529044295424E-2</c:v>
                </c:pt>
                <c:pt idx="2">
                  <c:v>9.6172675062699373E-2</c:v>
                </c:pt>
                <c:pt idx="3">
                  <c:v>9.4853856187942467E-2</c:v>
                </c:pt>
                <c:pt idx="4">
                  <c:v>9.7671584236532522E-2</c:v>
                </c:pt>
                <c:pt idx="5">
                  <c:v>9.9437983266982458E-2</c:v>
                </c:pt>
                <c:pt idx="6">
                  <c:v>0.10325233776389518</c:v>
                </c:pt>
                <c:pt idx="7">
                  <c:v>0.10462820571543151</c:v>
                </c:pt>
                <c:pt idx="8">
                  <c:v>0.11130121104817883</c:v>
                </c:pt>
                <c:pt idx="9">
                  <c:v>0.10883899595584579</c:v>
                </c:pt>
                <c:pt idx="10">
                  <c:v>0.10930152826003041</c:v>
                </c:pt>
                <c:pt idx="11">
                  <c:v>0.11237590802519214</c:v>
                </c:pt>
                <c:pt idx="12">
                  <c:v>0.11606614678523544</c:v>
                </c:pt>
                <c:pt idx="13">
                  <c:v>0.11991593578017724</c:v>
                </c:pt>
                <c:pt idx="14">
                  <c:v>0.12321984220727626</c:v>
                </c:pt>
                <c:pt idx="15">
                  <c:v>0.11762578363883647</c:v>
                </c:pt>
                <c:pt idx="16">
                  <c:v>0.12148253295013124</c:v>
                </c:pt>
                <c:pt idx="17">
                  <c:v>0.12605669894162005</c:v>
                </c:pt>
                <c:pt idx="18">
                  <c:v>0.12429311395425192</c:v>
                </c:pt>
                <c:pt idx="19">
                  <c:v>0.12134769155075399</c:v>
                </c:pt>
                <c:pt idx="20">
                  <c:v>0.12080001915842141</c:v>
                </c:pt>
                <c:pt idx="21">
                  <c:v>0.12177805310348831</c:v>
                </c:pt>
                <c:pt idx="22">
                  <c:v>0.12460186014524974</c:v>
                </c:pt>
                <c:pt idx="23">
                  <c:v>0.12306815575440247</c:v>
                </c:pt>
                <c:pt idx="24">
                  <c:v>0.12382673530918234</c:v>
                </c:pt>
                <c:pt idx="25">
                  <c:v>0.12356966139458932</c:v>
                </c:pt>
                <c:pt idx="26">
                  <c:v>0.12773593156914237</c:v>
                </c:pt>
                <c:pt idx="27">
                  <c:v>0.12694613895778842</c:v>
                </c:pt>
                <c:pt idx="28">
                  <c:v>0.12659309377191649</c:v>
                </c:pt>
                <c:pt idx="29">
                  <c:v>0.13062059868350787</c:v>
                </c:pt>
                <c:pt idx="30">
                  <c:v>0.1329593272783941</c:v>
                </c:pt>
                <c:pt idx="31">
                  <c:v>0.13145529458696653</c:v>
                </c:pt>
                <c:pt idx="32">
                  <c:v>0.13273080479104815</c:v>
                </c:pt>
                <c:pt idx="33">
                  <c:v>0.13508219513965961</c:v>
                </c:pt>
                <c:pt idx="34">
                  <c:v>0.13229898417800995</c:v>
                </c:pt>
                <c:pt idx="35">
                  <c:v>0.1323281841530202</c:v>
                </c:pt>
                <c:pt idx="36">
                  <c:v>0.1322592819940859</c:v>
                </c:pt>
                <c:pt idx="37">
                  <c:v>0.13135358327076774</c:v>
                </c:pt>
                <c:pt idx="38">
                  <c:v>0.12881548731347994</c:v>
                </c:pt>
                <c:pt idx="39">
                  <c:v>0.12422108147953129</c:v>
                </c:pt>
                <c:pt idx="40">
                  <c:v>0.12656938663296369</c:v>
                </c:pt>
              </c:numCache>
            </c:numRef>
          </c:val>
          <c:extLst>
            <c:ext xmlns:c16="http://schemas.microsoft.com/office/drawing/2014/chart" uri="{C3380CC4-5D6E-409C-BE32-E72D297353CC}">
              <c16:uniqueId val="{00000001-77C6-4FB6-9A8D-C8D0FA766625}"/>
            </c:ext>
          </c:extLst>
        </c:ser>
        <c:ser>
          <c:idx val="2"/>
          <c:order val="2"/>
          <c:tx>
            <c:strRef>
              <c:f>'Age-1'!$B$31:$C$31</c:f>
              <c:strCache>
                <c:ptCount val="2"/>
                <c:pt idx="0">
                  <c:v>20-29</c:v>
                </c:pt>
              </c:strCache>
            </c:strRef>
          </c:tx>
          <c:spPr>
            <a:solidFill>
              <a:schemeClr val="accent3"/>
            </a:solidFill>
            <a:ln>
              <a:noFill/>
            </a:ln>
            <a:effectLst/>
          </c:spPr>
          <c:invertIfNegative val="0"/>
          <c:cat>
            <c:strRef>
              <c:f>'Age-1'!$GC$15:$HQ$15</c:f>
              <c:strCache>
                <c:ptCount val="41"/>
                <c:pt idx="0">
                  <c:v>01/Aug</c:v>
                </c:pt>
                <c:pt idx="1">
                  <c:v>02/Aug</c:v>
                </c:pt>
                <c:pt idx="2">
                  <c:v>03/Aug</c:v>
                </c:pt>
                <c:pt idx="3">
                  <c:v>04/Aug</c:v>
                </c:pt>
                <c:pt idx="4">
                  <c:v>05/Aug</c:v>
                </c:pt>
                <c:pt idx="5">
                  <c:v>06/Aug</c:v>
                </c:pt>
                <c:pt idx="6">
                  <c:v>07/Aug</c:v>
                </c:pt>
                <c:pt idx="7">
                  <c:v>08/Aug</c:v>
                </c:pt>
                <c:pt idx="8">
                  <c:v>09/Aug</c:v>
                </c:pt>
                <c:pt idx="9">
                  <c:v>10/Aug</c:v>
                </c:pt>
                <c:pt idx="10">
                  <c:v>11/Aug</c:v>
                </c:pt>
                <c:pt idx="11">
                  <c:v>12/Aug</c:v>
                </c:pt>
                <c:pt idx="12">
                  <c:v>13/Aug</c:v>
                </c:pt>
                <c:pt idx="13">
                  <c:v>14/Aug</c:v>
                </c:pt>
                <c:pt idx="14">
                  <c:v>15/Aug</c:v>
                </c:pt>
                <c:pt idx="15">
                  <c:v>16/Aug</c:v>
                </c:pt>
                <c:pt idx="16">
                  <c:v>17/Aug</c:v>
                </c:pt>
                <c:pt idx="17">
                  <c:v>18/Aug</c:v>
                </c:pt>
                <c:pt idx="18">
                  <c:v>19/Aug</c:v>
                </c:pt>
                <c:pt idx="19">
                  <c:v>20/Aug</c:v>
                </c:pt>
                <c:pt idx="20">
                  <c:v>21/Aug</c:v>
                </c:pt>
                <c:pt idx="21">
                  <c:v>22/Aug</c:v>
                </c:pt>
                <c:pt idx="22">
                  <c:v>23/Aug</c:v>
                </c:pt>
                <c:pt idx="23">
                  <c:v>24/Aug</c:v>
                </c:pt>
                <c:pt idx="24">
                  <c:v>25/Aug</c:v>
                </c:pt>
                <c:pt idx="25">
                  <c:v>26/Aug</c:v>
                </c:pt>
                <c:pt idx="26">
                  <c:v>27/Aug</c:v>
                </c:pt>
                <c:pt idx="27">
                  <c:v>28/Aug</c:v>
                </c:pt>
                <c:pt idx="28">
                  <c:v>29/Aug</c:v>
                </c:pt>
                <c:pt idx="29">
                  <c:v>30/Aug</c:v>
                </c:pt>
                <c:pt idx="30">
                  <c:v>31/Aug</c:v>
                </c:pt>
                <c:pt idx="31">
                  <c:v>01/Sep</c:v>
                </c:pt>
                <c:pt idx="32">
                  <c:v>02/Sep</c:v>
                </c:pt>
                <c:pt idx="33">
                  <c:v>03/Sep</c:v>
                </c:pt>
                <c:pt idx="34">
                  <c:v>04/Sep</c:v>
                </c:pt>
                <c:pt idx="35">
                  <c:v>05/Sep</c:v>
                </c:pt>
                <c:pt idx="36">
                  <c:v>06/Sep</c:v>
                </c:pt>
                <c:pt idx="37">
                  <c:v>07/Sep</c:v>
                </c:pt>
                <c:pt idx="38">
                  <c:v>08/Sep</c:v>
                </c:pt>
                <c:pt idx="39">
                  <c:v>09/Sep</c:v>
                </c:pt>
                <c:pt idx="40">
                  <c:v>10/Sep</c:v>
                </c:pt>
              </c:strCache>
            </c:strRef>
          </c:cat>
          <c:val>
            <c:numRef>
              <c:f>'Age-1'!$GC$31:$HQ$31</c:f>
              <c:numCache>
                <c:formatCode>0%</c:formatCode>
                <c:ptCount val="41"/>
                <c:pt idx="0">
                  <c:v>0.28833488705785992</c:v>
                </c:pt>
                <c:pt idx="1">
                  <c:v>0.2906980785010348</c:v>
                </c:pt>
                <c:pt idx="2">
                  <c:v>0.29246985505624046</c:v>
                </c:pt>
                <c:pt idx="3">
                  <c:v>0.30319028780765428</c:v>
                </c:pt>
                <c:pt idx="4">
                  <c:v>0.30909658610021767</c:v>
                </c:pt>
                <c:pt idx="5">
                  <c:v>0.31105386530033885</c:v>
                </c:pt>
                <c:pt idx="6">
                  <c:v>0.31043561683204451</c:v>
                </c:pt>
                <c:pt idx="7">
                  <c:v>0.3141536194595928</c:v>
                </c:pt>
                <c:pt idx="8">
                  <c:v>0.31617760485600238</c:v>
                </c:pt>
                <c:pt idx="9">
                  <c:v>0.31927429997212847</c:v>
                </c:pt>
                <c:pt idx="10">
                  <c:v>0.32101997254396286</c:v>
                </c:pt>
                <c:pt idx="11">
                  <c:v>0.31857655514868949</c:v>
                </c:pt>
                <c:pt idx="12">
                  <c:v>0.31256595625416556</c:v>
                </c:pt>
                <c:pt idx="13">
                  <c:v>0.32018719021812281</c:v>
                </c:pt>
                <c:pt idx="14">
                  <c:v>0.32041281768493013</c:v>
                </c:pt>
                <c:pt idx="15">
                  <c:v>0.31965716864443527</c:v>
                </c:pt>
                <c:pt idx="16">
                  <c:v>0.31926362279634402</c:v>
                </c:pt>
                <c:pt idx="17">
                  <c:v>0.31336991020971799</c:v>
                </c:pt>
                <c:pt idx="18">
                  <c:v>0.32086116349441307</c:v>
                </c:pt>
                <c:pt idx="19">
                  <c:v>0.32603712685258257</c:v>
                </c:pt>
                <c:pt idx="20">
                  <c:v>0.32122780456753214</c:v>
                </c:pt>
                <c:pt idx="21">
                  <c:v>0.32634371627685038</c:v>
                </c:pt>
                <c:pt idx="22">
                  <c:v>0.33004387722812406</c:v>
                </c:pt>
                <c:pt idx="23">
                  <c:v>0.3315033701161883</c:v>
                </c:pt>
                <c:pt idx="24">
                  <c:v>0.33903512437644323</c:v>
                </c:pt>
                <c:pt idx="25">
                  <c:v>0.33702283935937299</c:v>
                </c:pt>
                <c:pt idx="26">
                  <c:v>0.33855127951704</c:v>
                </c:pt>
                <c:pt idx="27">
                  <c:v>0.34443614227922614</c:v>
                </c:pt>
                <c:pt idx="28">
                  <c:v>0.34492414656662251</c:v>
                </c:pt>
                <c:pt idx="29">
                  <c:v>0.35029832963867263</c:v>
                </c:pt>
                <c:pt idx="30">
                  <c:v>0.35713858298138895</c:v>
                </c:pt>
                <c:pt idx="31">
                  <c:v>0.35668996945680825</c:v>
                </c:pt>
                <c:pt idx="32">
                  <c:v>0.35462485769781887</c:v>
                </c:pt>
                <c:pt idx="33">
                  <c:v>0.34703591621246588</c:v>
                </c:pt>
                <c:pt idx="34">
                  <c:v>0.34291655521578146</c:v>
                </c:pt>
                <c:pt idx="35">
                  <c:v>0.33751320170051186</c:v>
                </c:pt>
                <c:pt idx="36">
                  <c:v>0.32949348255883593</c:v>
                </c:pt>
                <c:pt idx="37">
                  <c:v>0.31698554142218593</c:v>
                </c:pt>
                <c:pt idx="38">
                  <c:v>0.31077367905995212</c:v>
                </c:pt>
                <c:pt idx="39">
                  <c:v>0.30368962574448194</c:v>
                </c:pt>
                <c:pt idx="40">
                  <c:v>0.29628034283826427</c:v>
                </c:pt>
              </c:numCache>
            </c:numRef>
          </c:val>
          <c:extLst>
            <c:ext xmlns:c16="http://schemas.microsoft.com/office/drawing/2014/chart" uri="{C3380CC4-5D6E-409C-BE32-E72D297353CC}">
              <c16:uniqueId val="{00000002-77C6-4FB6-9A8D-C8D0FA766625}"/>
            </c:ext>
          </c:extLst>
        </c:ser>
        <c:ser>
          <c:idx val="3"/>
          <c:order val="3"/>
          <c:tx>
            <c:strRef>
              <c:f>'Age-1'!$B$32:$C$32</c:f>
              <c:strCache>
                <c:ptCount val="2"/>
                <c:pt idx="0">
                  <c:v>30-39</c:v>
                </c:pt>
              </c:strCache>
            </c:strRef>
          </c:tx>
          <c:spPr>
            <a:solidFill>
              <a:schemeClr val="accent4"/>
            </a:solidFill>
            <a:ln>
              <a:noFill/>
            </a:ln>
            <a:effectLst/>
          </c:spPr>
          <c:invertIfNegative val="0"/>
          <c:cat>
            <c:strRef>
              <c:f>'Age-1'!$GC$15:$HQ$15</c:f>
              <c:strCache>
                <c:ptCount val="41"/>
                <c:pt idx="0">
                  <c:v>01/Aug</c:v>
                </c:pt>
                <c:pt idx="1">
                  <c:v>02/Aug</c:v>
                </c:pt>
                <c:pt idx="2">
                  <c:v>03/Aug</c:v>
                </c:pt>
                <c:pt idx="3">
                  <c:v>04/Aug</c:v>
                </c:pt>
                <c:pt idx="4">
                  <c:v>05/Aug</c:v>
                </c:pt>
                <c:pt idx="5">
                  <c:v>06/Aug</c:v>
                </c:pt>
                <c:pt idx="6">
                  <c:v>07/Aug</c:v>
                </c:pt>
                <c:pt idx="7">
                  <c:v>08/Aug</c:v>
                </c:pt>
                <c:pt idx="8">
                  <c:v>09/Aug</c:v>
                </c:pt>
                <c:pt idx="9">
                  <c:v>10/Aug</c:v>
                </c:pt>
                <c:pt idx="10">
                  <c:v>11/Aug</c:v>
                </c:pt>
                <c:pt idx="11">
                  <c:v>12/Aug</c:v>
                </c:pt>
                <c:pt idx="12">
                  <c:v>13/Aug</c:v>
                </c:pt>
                <c:pt idx="13">
                  <c:v>14/Aug</c:v>
                </c:pt>
                <c:pt idx="14">
                  <c:v>15/Aug</c:v>
                </c:pt>
                <c:pt idx="15">
                  <c:v>16/Aug</c:v>
                </c:pt>
                <c:pt idx="16">
                  <c:v>17/Aug</c:v>
                </c:pt>
                <c:pt idx="17">
                  <c:v>18/Aug</c:v>
                </c:pt>
                <c:pt idx="18">
                  <c:v>19/Aug</c:v>
                </c:pt>
                <c:pt idx="19">
                  <c:v>20/Aug</c:v>
                </c:pt>
                <c:pt idx="20">
                  <c:v>21/Aug</c:v>
                </c:pt>
                <c:pt idx="21">
                  <c:v>22/Aug</c:v>
                </c:pt>
                <c:pt idx="22">
                  <c:v>23/Aug</c:v>
                </c:pt>
                <c:pt idx="23">
                  <c:v>24/Aug</c:v>
                </c:pt>
                <c:pt idx="24">
                  <c:v>25/Aug</c:v>
                </c:pt>
                <c:pt idx="25">
                  <c:v>26/Aug</c:v>
                </c:pt>
                <c:pt idx="26">
                  <c:v>27/Aug</c:v>
                </c:pt>
                <c:pt idx="27">
                  <c:v>28/Aug</c:v>
                </c:pt>
                <c:pt idx="28">
                  <c:v>29/Aug</c:v>
                </c:pt>
                <c:pt idx="29">
                  <c:v>30/Aug</c:v>
                </c:pt>
                <c:pt idx="30">
                  <c:v>31/Aug</c:v>
                </c:pt>
                <c:pt idx="31">
                  <c:v>01/Sep</c:v>
                </c:pt>
                <c:pt idx="32">
                  <c:v>02/Sep</c:v>
                </c:pt>
                <c:pt idx="33">
                  <c:v>03/Sep</c:v>
                </c:pt>
                <c:pt idx="34">
                  <c:v>04/Sep</c:v>
                </c:pt>
                <c:pt idx="35">
                  <c:v>05/Sep</c:v>
                </c:pt>
                <c:pt idx="36">
                  <c:v>06/Sep</c:v>
                </c:pt>
                <c:pt idx="37">
                  <c:v>07/Sep</c:v>
                </c:pt>
                <c:pt idx="38">
                  <c:v>08/Sep</c:v>
                </c:pt>
                <c:pt idx="39">
                  <c:v>09/Sep</c:v>
                </c:pt>
                <c:pt idx="40">
                  <c:v>10/Sep</c:v>
                </c:pt>
              </c:strCache>
            </c:strRef>
          </c:cat>
          <c:val>
            <c:numRef>
              <c:f>'Age-1'!$GC$32:$HQ$32</c:f>
              <c:numCache>
                <c:formatCode>0%</c:formatCode>
                <c:ptCount val="41"/>
                <c:pt idx="0">
                  <c:v>0.17341751333342706</c:v>
                </c:pt>
                <c:pt idx="1">
                  <c:v>0.17842017747409372</c:v>
                </c:pt>
                <c:pt idx="2">
                  <c:v>0.18372080359983348</c:v>
                </c:pt>
                <c:pt idx="3">
                  <c:v>0.18368503902017902</c:v>
                </c:pt>
                <c:pt idx="4">
                  <c:v>0.18114622997200361</c:v>
                </c:pt>
                <c:pt idx="5">
                  <c:v>0.17713168672098104</c:v>
                </c:pt>
                <c:pt idx="6">
                  <c:v>0.18037152736793532</c:v>
                </c:pt>
                <c:pt idx="7">
                  <c:v>0.17986606202390296</c:v>
                </c:pt>
                <c:pt idx="8">
                  <c:v>0.1724783249494512</c:v>
                </c:pt>
                <c:pt idx="9">
                  <c:v>0.16541072218441608</c:v>
                </c:pt>
                <c:pt idx="10">
                  <c:v>0.16332717750190412</c:v>
                </c:pt>
                <c:pt idx="11">
                  <c:v>0.16484913995105327</c:v>
                </c:pt>
                <c:pt idx="12">
                  <c:v>0.1726900425665869</c:v>
                </c:pt>
                <c:pt idx="13">
                  <c:v>0.16843760171746519</c:v>
                </c:pt>
                <c:pt idx="14">
                  <c:v>0.16655631354352232</c:v>
                </c:pt>
                <c:pt idx="15">
                  <c:v>0.17262406255525745</c:v>
                </c:pt>
                <c:pt idx="16">
                  <c:v>0.16769162125917977</c:v>
                </c:pt>
                <c:pt idx="17">
                  <c:v>0.17271219124037968</c:v>
                </c:pt>
                <c:pt idx="18">
                  <c:v>0.1715419393900155</c:v>
                </c:pt>
                <c:pt idx="19">
                  <c:v>0.16771926323962441</c:v>
                </c:pt>
                <c:pt idx="20">
                  <c:v>0.17105745686908014</c:v>
                </c:pt>
                <c:pt idx="21">
                  <c:v>0.17195172149960852</c:v>
                </c:pt>
                <c:pt idx="22">
                  <c:v>0.17153359185650796</c:v>
                </c:pt>
                <c:pt idx="23">
                  <c:v>0.17911965658542983</c:v>
                </c:pt>
                <c:pt idx="24">
                  <c:v>0.17453015020255327</c:v>
                </c:pt>
                <c:pt idx="25">
                  <c:v>0.17277347845283422</c:v>
                </c:pt>
                <c:pt idx="26">
                  <c:v>0.17556202472656685</c:v>
                </c:pt>
                <c:pt idx="27">
                  <c:v>0.17716430513925621</c:v>
                </c:pt>
                <c:pt idx="28">
                  <c:v>0.17573647696370767</c:v>
                </c:pt>
                <c:pt idx="29">
                  <c:v>0.1708339068983534</c:v>
                </c:pt>
                <c:pt idx="30">
                  <c:v>0.16561457778739869</c:v>
                </c:pt>
                <c:pt idx="31">
                  <c:v>0.16623768567080027</c:v>
                </c:pt>
                <c:pt idx="32">
                  <c:v>0.16818132026749605</c:v>
                </c:pt>
                <c:pt idx="33">
                  <c:v>0.16187531887803816</c:v>
                </c:pt>
                <c:pt idx="34">
                  <c:v>0.15989653808884841</c:v>
                </c:pt>
                <c:pt idx="35">
                  <c:v>0.15694801968199903</c:v>
                </c:pt>
                <c:pt idx="36">
                  <c:v>0.16267182045632805</c:v>
                </c:pt>
                <c:pt idx="37">
                  <c:v>0.16303000849351715</c:v>
                </c:pt>
                <c:pt idx="38">
                  <c:v>0.15963280432193874</c:v>
                </c:pt>
                <c:pt idx="39">
                  <c:v>0.15801141723670553</c:v>
                </c:pt>
                <c:pt idx="40">
                  <c:v>0.16369784462107087</c:v>
                </c:pt>
              </c:numCache>
            </c:numRef>
          </c:val>
          <c:extLst>
            <c:ext xmlns:c16="http://schemas.microsoft.com/office/drawing/2014/chart" uri="{C3380CC4-5D6E-409C-BE32-E72D297353CC}">
              <c16:uniqueId val="{00000003-77C6-4FB6-9A8D-C8D0FA766625}"/>
            </c:ext>
          </c:extLst>
        </c:ser>
        <c:ser>
          <c:idx val="4"/>
          <c:order val="4"/>
          <c:tx>
            <c:strRef>
              <c:f>'Age-1'!$B$33:$C$33</c:f>
              <c:strCache>
                <c:ptCount val="2"/>
                <c:pt idx="0">
                  <c:v>40-49</c:v>
                </c:pt>
              </c:strCache>
            </c:strRef>
          </c:tx>
          <c:spPr>
            <a:solidFill>
              <a:schemeClr val="accent5"/>
            </a:solidFill>
            <a:ln>
              <a:noFill/>
            </a:ln>
            <a:effectLst/>
          </c:spPr>
          <c:invertIfNegative val="0"/>
          <c:cat>
            <c:strRef>
              <c:f>'Age-1'!$GC$15:$HQ$15</c:f>
              <c:strCache>
                <c:ptCount val="41"/>
                <c:pt idx="0">
                  <c:v>01/Aug</c:v>
                </c:pt>
                <c:pt idx="1">
                  <c:v>02/Aug</c:v>
                </c:pt>
                <c:pt idx="2">
                  <c:v>03/Aug</c:v>
                </c:pt>
                <c:pt idx="3">
                  <c:v>04/Aug</c:v>
                </c:pt>
                <c:pt idx="4">
                  <c:v>05/Aug</c:v>
                </c:pt>
                <c:pt idx="5">
                  <c:v>06/Aug</c:v>
                </c:pt>
                <c:pt idx="6">
                  <c:v>07/Aug</c:v>
                </c:pt>
                <c:pt idx="7">
                  <c:v>08/Aug</c:v>
                </c:pt>
                <c:pt idx="8">
                  <c:v>09/Aug</c:v>
                </c:pt>
                <c:pt idx="9">
                  <c:v>10/Aug</c:v>
                </c:pt>
                <c:pt idx="10">
                  <c:v>11/Aug</c:v>
                </c:pt>
                <c:pt idx="11">
                  <c:v>12/Aug</c:v>
                </c:pt>
                <c:pt idx="12">
                  <c:v>13/Aug</c:v>
                </c:pt>
                <c:pt idx="13">
                  <c:v>14/Aug</c:v>
                </c:pt>
                <c:pt idx="14">
                  <c:v>15/Aug</c:v>
                </c:pt>
                <c:pt idx="15">
                  <c:v>16/Aug</c:v>
                </c:pt>
                <c:pt idx="16">
                  <c:v>17/Aug</c:v>
                </c:pt>
                <c:pt idx="17">
                  <c:v>18/Aug</c:v>
                </c:pt>
                <c:pt idx="18">
                  <c:v>19/Aug</c:v>
                </c:pt>
                <c:pt idx="19">
                  <c:v>20/Aug</c:v>
                </c:pt>
                <c:pt idx="20">
                  <c:v>21/Aug</c:v>
                </c:pt>
                <c:pt idx="21">
                  <c:v>22/Aug</c:v>
                </c:pt>
                <c:pt idx="22">
                  <c:v>23/Aug</c:v>
                </c:pt>
                <c:pt idx="23">
                  <c:v>24/Aug</c:v>
                </c:pt>
                <c:pt idx="24">
                  <c:v>25/Aug</c:v>
                </c:pt>
                <c:pt idx="25">
                  <c:v>26/Aug</c:v>
                </c:pt>
                <c:pt idx="26">
                  <c:v>27/Aug</c:v>
                </c:pt>
                <c:pt idx="27">
                  <c:v>28/Aug</c:v>
                </c:pt>
                <c:pt idx="28">
                  <c:v>29/Aug</c:v>
                </c:pt>
                <c:pt idx="29">
                  <c:v>30/Aug</c:v>
                </c:pt>
                <c:pt idx="30">
                  <c:v>31/Aug</c:v>
                </c:pt>
                <c:pt idx="31">
                  <c:v>01/Sep</c:v>
                </c:pt>
                <c:pt idx="32">
                  <c:v>02/Sep</c:v>
                </c:pt>
                <c:pt idx="33">
                  <c:v>03/Sep</c:v>
                </c:pt>
                <c:pt idx="34">
                  <c:v>04/Sep</c:v>
                </c:pt>
                <c:pt idx="35">
                  <c:v>05/Sep</c:v>
                </c:pt>
                <c:pt idx="36">
                  <c:v>06/Sep</c:v>
                </c:pt>
                <c:pt idx="37">
                  <c:v>07/Sep</c:v>
                </c:pt>
                <c:pt idx="38">
                  <c:v>08/Sep</c:v>
                </c:pt>
                <c:pt idx="39">
                  <c:v>09/Sep</c:v>
                </c:pt>
                <c:pt idx="40">
                  <c:v>10/Sep</c:v>
                </c:pt>
              </c:strCache>
            </c:strRef>
          </c:cat>
          <c:val>
            <c:numRef>
              <c:f>'Age-1'!$GC$33:$HQ$33</c:f>
              <c:numCache>
                <c:formatCode>0%</c:formatCode>
                <c:ptCount val="41"/>
                <c:pt idx="0">
                  <c:v>0.14094410979319039</c:v>
                </c:pt>
                <c:pt idx="1">
                  <c:v>0.14186274496379406</c:v>
                </c:pt>
                <c:pt idx="2">
                  <c:v>0.13916464539632317</c:v>
                </c:pt>
                <c:pt idx="3">
                  <c:v>0.13916464539632317</c:v>
                </c:pt>
                <c:pt idx="4">
                  <c:v>0.13944517975774406</c:v>
                </c:pt>
                <c:pt idx="5">
                  <c:v>0.13617597812162832</c:v>
                </c:pt>
                <c:pt idx="6">
                  <c:v>0.13391469955994065</c:v>
                </c:pt>
                <c:pt idx="7">
                  <c:v>0.13584124150158122</c:v>
                </c:pt>
                <c:pt idx="8">
                  <c:v>0.13466470820073898</c:v>
                </c:pt>
                <c:pt idx="9">
                  <c:v>0.13692504328550154</c:v>
                </c:pt>
                <c:pt idx="10">
                  <c:v>0.13250089600421139</c:v>
                </c:pt>
                <c:pt idx="11">
                  <c:v>0.13159232580945249</c:v>
                </c:pt>
                <c:pt idx="12">
                  <c:v>0.12951357488347381</c:v>
                </c:pt>
                <c:pt idx="13">
                  <c:v>0.1209271607396442</c:v>
                </c:pt>
                <c:pt idx="14">
                  <c:v>0.12104844874410167</c:v>
                </c:pt>
                <c:pt idx="15">
                  <c:v>0.11910356099808499</c:v>
                </c:pt>
                <c:pt idx="16">
                  <c:v>0.11794915984368382</c:v>
                </c:pt>
                <c:pt idx="17">
                  <c:v>0.1182756050520188</c:v>
                </c:pt>
                <c:pt idx="18">
                  <c:v>0.11599882793720136</c:v>
                </c:pt>
                <c:pt idx="19">
                  <c:v>0.11772618101936562</c:v>
                </c:pt>
                <c:pt idx="20">
                  <c:v>0.12450214507688306</c:v>
                </c:pt>
                <c:pt idx="21">
                  <c:v>0.12353172652404691</c:v>
                </c:pt>
                <c:pt idx="22">
                  <c:v>0.12296531041695483</c:v>
                </c:pt>
                <c:pt idx="23">
                  <c:v>0.12552973012423166</c:v>
                </c:pt>
                <c:pt idx="24">
                  <c:v>0.12319995017234842</c:v>
                </c:pt>
                <c:pt idx="25">
                  <c:v>0.12320287146683244</c:v>
                </c:pt>
                <c:pt idx="26">
                  <c:v>0.11703532581901556</c:v>
                </c:pt>
                <c:pt idx="27">
                  <c:v>0.11502453198666039</c:v>
                </c:pt>
                <c:pt idx="28">
                  <c:v>0.11020218901842076</c:v>
                </c:pt>
                <c:pt idx="29">
                  <c:v>0.10897479236231235</c:v>
                </c:pt>
                <c:pt idx="30">
                  <c:v>0.10715213226379017</c:v>
                </c:pt>
                <c:pt idx="31">
                  <c:v>0.11047718566872455</c:v>
                </c:pt>
                <c:pt idx="32">
                  <c:v>0.11266377459000736</c:v>
                </c:pt>
                <c:pt idx="33">
                  <c:v>0.12358239823413163</c:v>
                </c:pt>
                <c:pt idx="34">
                  <c:v>0.12501119148448622</c:v>
                </c:pt>
                <c:pt idx="35">
                  <c:v>0.13003834067055389</c:v>
                </c:pt>
                <c:pt idx="36">
                  <c:v>0.12922709977548205</c:v>
                </c:pt>
                <c:pt idx="37">
                  <c:v>0.12988136016739851</c:v>
                </c:pt>
                <c:pt idx="38">
                  <c:v>0.13115531173174041</c:v>
                </c:pt>
                <c:pt idx="39">
                  <c:v>0.13456745614937321</c:v>
                </c:pt>
                <c:pt idx="40">
                  <c:v>0.13395491717532576</c:v>
                </c:pt>
              </c:numCache>
            </c:numRef>
          </c:val>
          <c:extLst>
            <c:ext xmlns:c16="http://schemas.microsoft.com/office/drawing/2014/chart" uri="{C3380CC4-5D6E-409C-BE32-E72D297353CC}">
              <c16:uniqueId val="{00000004-77C6-4FB6-9A8D-C8D0FA766625}"/>
            </c:ext>
          </c:extLst>
        </c:ser>
        <c:ser>
          <c:idx val="5"/>
          <c:order val="5"/>
          <c:tx>
            <c:strRef>
              <c:f>'Age-1'!$B$34:$C$34</c:f>
              <c:strCache>
                <c:ptCount val="2"/>
                <c:pt idx="0">
                  <c:v>50-59</c:v>
                </c:pt>
              </c:strCache>
            </c:strRef>
          </c:tx>
          <c:spPr>
            <a:solidFill>
              <a:schemeClr val="accent6"/>
            </a:solidFill>
            <a:ln>
              <a:noFill/>
            </a:ln>
            <a:effectLst/>
          </c:spPr>
          <c:invertIfNegative val="0"/>
          <c:cat>
            <c:strRef>
              <c:f>'Age-1'!$GC$15:$HQ$15</c:f>
              <c:strCache>
                <c:ptCount val="41"/>
                <c:pt idx="0">
                  <c:v>01/Aug</c:v>
                </c:pt>
                <c:pt idx="1">
                  <c:v>02/Aug</c:v>
                </c:pt>
                <c:pt idx="2">
                  <c:v>03/Aug</c:v>
                </c:pt>
                <c:pt idx="3">
                  <c:v>04/Aug</c:v>
                </c:pt>
                <c:pt idx="4">
                  <c:v>05/Aug</c:v>
                </c:pt>
                <c:pt idx="5">
                  <c:v>06/Aug</c:v>
                </c:pt>
                <c:pt idx="6">
                  <c:v>07/Aug</c:v>
                </c:pt>
                <c:pt idx="7">
                  <c:v>08/Aug</c:v>
                </c:pt>
                <c:pt idx="8">
                  <c:v>09/Aug</c:v>
                </c:pt>
                <c:pt idx="9">
                  <c:v>10/Aug</c:v>
                </c:pt>
                <c:pt idx="10">
                  <c:v>11/Aug</c:v>
                </c:pt>
                <c:pt idx="11">
                  <c:v>12/Aug</c:v>
                </c:pt>
                <c:pt idx="12">
                  <c:v>13/Aug</c:v>
                </c:pt>
                <c:pt idx="13">
                  <c:v>14/Aug</c:v>
                </c:pt>
                <c:pt idx="14">
                  <c:v>15/Aug</c:v>
                </c:pt>
                <c:pt idx="15">
                  <c:v>16/Aug</c:v>
                </c:pt>
                <c:pt idx="16">
                  <c:v>17/Aug</c:v>
                </c:pt>
                <c:pt idx="17">
                  <c:v>18/Aug</c:v>
                </c:pt>
                <c:pt idx="18">
                  <c:v>19/Aug</c:v>
                </c:pt>
                <c:pt idx="19">
                  <c:v>20/Aug</c:v>
                </c:pt>
                <c:pt idx="20">
                  <c:v>21/Aug</c:v>
                </c:pt>
                <c:pt idx="21">
                  <c:v>22/Aug</c:v>
                </c:pt>
                <c:pt idx="22">
                  <c:v>23/Aug</c:v>
                </c:pt>
                <c:pt idx="23">
                  <c:v>24/Aug</c:v>
                </c:pt>
                <c:pt idx="24">
                  <c:v>25/Aug</c:v>
                </c:pt>
                <c:pt idx="25">
                  <c:v>26/Aug</c:v>
                </c:pt>
                <c:pt idx="26">
                  <c:v>27/Aug</c:v>
                </c:pt>
                <c:pt idx="27">
                  <c:v>28/Aug</c:v>
                </c:pt>
                <c:pt idx="28">
                  <c:v>29/Aug</c:v>
                </c:pt>
                <c:pt idx="29">
                  <c:v>30/Aug</c:v>
                </c:pt>
                <c:pt idx="30">
                  <c:v>31/Aug</c:v>
                </c:pt>
                <c:pt idx="31">
                  <c:v>01/Sep</c:v>
                </c:pt>
                <c:pt idx="32">
                  <c:v>02/Sep</c:v>
                </c:pt>
                <c:pt idx="33">
                  <c:v>03/Sep</c:v>
                </c:pt>
                <c:pt idx="34">
                  <c:v>04/Sep</c:v>
                </c:pt>
                <c:pt idx="35">
                  <c:v>05/Sep</c:v>
                </c:pt>
                <c:pt idx="36">
                  <c:v>06/Sep</c:v>
                </c:pt>
                <c:pt idx="37">
                  <c:v>07/Sep</c:v>
                </c:pt>
                <c:pt idx="38">
                  <c:v>08/Sep</c:v>
                </c:pt>
                <c:pt idx="39">
                  <c:v>09/Sep</c:v>
                </c:pt>
                <c:pt idx="40">
                  <c:v>10/Sep</c:v>
                </c:pt>
              </c:strCache>
            </c:strRef>
          </c:cat>
          <c:val>
            <c:numRef>
              <c:f>'Age-1'!$GC$34:$HQ$34</c:f>
              <c:numCache>
                <c:formatCode>0%</c:formatCode>
                <c:ptCount val="41"/>
                <c:pt idx="0">
                  <c:v>0.15247834188884313</c:v>
                </c:pt>
                <c:pt idx="1">
                  <c:v>0.15057298795282195</c:v>
                </c:pt>
                <c:pt idx="2">
                  <c:v>0.14747544221868644</c:v>
                </c:pt>
                <c:pt idx="3">
                  <c:v>0.14218675500228842</c:v>
                </c:pt>
                <c:pt idx="4">
                  <c:v>0.14070546895954594</c:v>
                </c:pt>
                <c:pt idx="5">
                  <c:v>0.14176288450264549</c:v>
                </c:pt>
                <c:pt idx="6">
                  <c:v>0.14286121980403665</c:v>
                </c:pt>
                <c:pt idx="7">
                  <c:v>0.13834907011657546</c:v>
                </c:pt>
                <c:pt idx="8">
                  <c:v>0.13714316427840292</c:v>
                </c:pt>
                <c:pt idx="9">
                  <c:v>0.13858516433247792</c:v>
                </c:pt>
                <c:pt idx="10">
                  <c:v>0.14282490049992494</c:v>
                </c:pt>
                <c:pt idx="11">
                  <c:v>0.14144388942177188</c:v>
                </c:pt>
                <c:pt idx="12">
                  <c:v>0.13712911365107269</c:v>
                </c:pt>
                <c:pt idx="13">
                  <c:v>0.13648095348308853</c:v>
                </c:pt>
                <c:pt idx="14">
                  <c:v>0.13551488658295568</c:v>
                </c:pt>
                <c:pt idx="15">
                  <c:v>0.1396866206721887</c:v>
                </c:pt>
                <c:pt idx="16">
                  <c:v>0.14215284132022751</c:v>
                </c:pt>
                <c:pt idx="17">
                  <c:v>0.14267004065632449</c:v>
                </c:pt>
                <c:pt idx="18">
                  <c:v>0.13805758761243861</c:v>
                </c:pt>
                <c:pt idx="19">
                  <c:v>0.143409223388653</c:v>
                </c:pt>
                <c:pt idx="20">
                  <c:v>0.14039287619754853</c:v>
                </c:pt>
                <c:pt idx="21">
                  <c:v>0.1374979392366775</c:v>
                </c:pt>
                <c:pt idx="22">
                  <c:v>0.12943764710597921</c:v>
                </c:pt>
                <c:pt idx="23">
                  <c:v>0.1271288447971769</c:v>
                </c:pt>
                <c:pt idx="24">
                  <c:v>0.12391238742374359</c:v>
                </c:pt>
                <c:pt idx="25">
                  <c:v>0.12722075342688691</c:v>
                </c:pt>
                <c:pt idx="26">
                  <c:v>0.12525671373472633</c:v>
                </c:pt>
                <c:pt idx="27">
                  <c:v>0.12283400220420812</c:v>
                </c:pt>
                <c:pt idx="28">
                  <c:v>0.12655026731864952</c:v>
                </c:pt>
                <c:pt idx="29">
                  <c:v>0.12733812666671096</c:v>
                </c:pt>
                <c:pt idx="30">
                  <c:v>0.12676341402303279</c:v>
                </c:pt>
                <c:pt idx="31">
                  <c:v>0.1248325041285385</c:v>
                </c:pt>
                <c:pt idx="32">
                  <c:v>0.12465028838509826</c:v>
                </c:pt>
                <c:pt idx="33">
                  <c:v>0.12291110294481424</c:v>
                </c:pt>
                <c:pt idx="34">
                  <c:v>0.12777356691508487</c:v>
                </c:pt>
                <c:pt idx="35">
                  <c:v>0.1247449183442539</c:v>
                </c:pt>
                <c:pt idx="36">
                  <c:v>0.12737960565969453</c:v>
                </c:pt>
                <c:pt idx="37">
                  <c:v>0.12974632474654194</c:v>
                </c:pt>
                <c:pt idx="38">
                  <c:v>0.13446455490516313</c:v>
                </c:pt>
                <c:pt idx="39">
                  <c:v>0.13615968465419068</c:v>
                </c:pt>
                <c:pt idx="40">
                  <c:v>0.13155201443255052</c:v>
                </c:pt>
              </c:numCache>
            </c:numRef>
          </c:val>
          <c:extLst>
            <c:ext xmlns:c16="http://schemas.microsoft.com/office/drawing/2014/chart" uri="{C3380CC4-5D6E-409C-BE32-E72D297353CC}">
              <c16:uniqueId val="{00000001-E452-4D54-A2D3-CE0A6EEA79BC}"/>
            </c:ext>
          </c:extLst>
        </c:ser>
        <c:ser>
          <c:idx val="6"/>
          <c:order val="6"/>
          <c:tx>
            <c:strRef>
              <c:f>'Age-1'!$B$35:$C$35</c:f>
              <c:strCache>
                <c:ptCount val="2"/>
                <c:pt idx="0">
                  <c:v>60-69</c:v>
                </c:pt>
              </c:strCache>
            </c:strRef>
          </c:tx>
          <c:spPr>
            <a:solidFill>
              <a:schemeClr val="accent1">
                <a:lumMod val="60000"/>
              </a:schemeClr>
            </a:solidFill>
            <a:ln>
              <a:noFill/>
            </a:ln>
            <a:effectLst/>
          </c:spPr>
          <c:invertIfNegative val="0"/>
          <c:cat>
            <c:strRef>
              <c:f>'Age-1'!$GC$15:$HQ$15</c:f>
              <c:strCache>
                <c:ptCount val="41"/>
                <c:pt idx="0">
                  <c:v>01/Aug</c:v>
                </c:pt>
                <c:pt idx="1">
                  <c:v>02/Aug</c:v>
                </c:pt>
                <c:pt idx="2">
                  <c:v>03/Aug</c:v>
                </c:pt>
                <c:pt idx="3">
                  <c:v>04/Aug</c:v>
                </c:pt>
                <c:pt idx="4">
                  <c:v>05/Aug</c:v>
                </c:pt>
                <c:pt idx="5">
                  <c:v>06/Aug</c:v>
                </c:pt>
                <c:pt idx="6">
                  <c:v>07/Aug</c:v>
                </c:pt>
                <c:pt idx="7">
                  <c:v>08/Aug</c:v>
                </c:pt>
                <c:pt idx="8">
                  <c:v>09/Aug</c:v>
                </c:pt>
                <c:pt idx="9">
                  <c:v>10/Aug</c:v>
                </c:pt>
                <c:pt idx="10">
                  <c:v>11/Aug</c:v>
                </c:pt>
                <c:pt idx="11">
                  <c:v>12/Aug</c:v>
                </c:pt>
                <c:pt idx="12">
                  <c:v>13/Aug</c:v>
                </c:pt>
                <c:pt idx="13">
                  <c:v>14/Aug</c:v>
                </c:pt>
                <c:pt idx="14">
                  <c:v>15/Aug</c:v>
                </c:pt>
                <c:pt idx="15">
                  <c:v>16/Aug</c:v>
                </c:pt>
                <c:pt idx="16">
                  <c:v>17/Aug</c:v>
                </c:pt>
                <c:pt idx="17">
                  <c:v>18/Aug</c:v>
                </c:pt>
                <c:pt idx="18">
                  <c:v>19/Aug</c:v>
                </c:pt>
                <c:pt idx="19">
                  <c:v>20/Aug</c:v>
                </c:pt>
                <c:pt idx="20">
                  <c:v>21/Aug</c:v>
                </c:pt>
                <c:pt idx="21">
                  <c:v>22/Aug</c:v>
                </c:pt>
                <c:pt idx="22">
                  <c:v>23/Aug</c:v>
                </c:pt>
                <c:pt idx="23">
                  <c:v>24/Aug</c:v>
                </c:pt>
                <c:pt idx="24">
                  <c:v>25/Aug</c:v>
                </c:pt>
                <c:pt idx="25">
                  <c:v>26/Aug</c:v>
                </c:pt>
                <c:pt idx="26">
                  <c:v>27/Aug</c:v>
                </c:pt>
                <c:pt idx="27">
                  <c:v>28/Aug</c:v>
                </c:pt>
                <c:pt idx="28">
                  <c:v>29/Aug</c:v>
                </c:pt>
                <c:pt idx="29">
                  <c:v>30/Aug</c:v>
                </c:pt>
                <c:pt idx="30">
                  <c:v>31/Aug</c:v>
                </c:pt>
                <c:pt idx="31">
                  <c:v>01/Sep</c:v>
                </c:pt>
                <c:pt idx="32">
                  <c:v>02/Sep</c:v>
                </c:pt>
                <c:pt idx="33">
                  <c:v>03/Sep</c:v>
                </c:pt>
                <c:pt idx="34">
                  <c:v>04/Sep</c:v>
                </c:pt>
                <c:pt idx="35">
                  <c:v>05/Sep</c:v>
                </c:pt>
                <c:pt idx="36">
                  <c:v>06/Sep</c:v>
                </c:pt>
                <c:pt idx="37">
                  <c:v>07/Sep</c:v>
                </c:pt>
                <c:pt idx="38">
                  <c:v>08/Sep</c:v>
                </c:pt>
                <c:pt idx="39">
                  <c:v>09/Sep</c:v>
                </c:pt>
                <c:pt idx="40">
                  <c:v>10/Sep</c:v>
                </c:pt>
              </c:strCache>
            </c:strRef>
          </c:cat>
          <c:val>
            <c:numRef>
              <c:f>'Age-1'!$GC$35:$HQ$35</c:f>
              <c:numCache>
                <c:formatCode>0%</c:formatCode>
                <c:ptCount val="41"/>
                <c:pt idx="0">
                  <c:v>7.7646567025782029E-2</c:v>
                </c:pt>
                <c:pt idx="1">
                  <c:v>7.5336658395939712E-2</c:v>
                </c:pt>
                <c:pt idx="2">
                  <c:v>7.2285673871415448E-2</c:v>
                </c:pt>
                <c:pt idx="3">
                  <c:v>7.0725444083991146E-2</c:v>
                </c:pt>
                <c:pt idx="4">
                  <c:v>7.1248282596351367E-2</c:v>
                </c:pt>
                <c:pt idx="5">
                  <c:v>7.0436284414257727E-2</c:v>
                </c:pt>
                <c:pt idx="6">
                  <c:v>6.5904284589196199E-2</c:v>
                </c:pt>
                <c:pt idx="7">
                  <c:v>6.6213664239422904E-2</c:v>
                </c:pt>
                <c:pt idx="8">
                  <c:v>6.5509267279371744E-2</c:v>
                </c:pt>
                <c:pt idx="9">
                  <c:v>6.9045772411990683E-2</c:v>
                </c:pt>
                <c:pt idx="10">
                  <c:v>6.5496825661666994E-2</c:v>
                </c:pt>
                <c:pt idx="11">
                  <c:v>6.3712873268090151E-2</c:v>
                </c:pt>
                <c:pt idx="12">
                  <c:v>6.4467332211619696E-2</c:v>
                </c:pt>
                <c:pt idx="13">
                  <c:v>6.6349410787944776E-2</c:v>
                </c:pt>
                <c:pt idx="14">
                  <c:v>6.3216049065803401E-2</c:v>
                </c:pt>
                <c:pt idx="15">
                  <c:v>6.3625202319073024E-2</c:v>
                </c:pt>
                <c:pt idx="16">
                  <c:v>6.4569712354492159E-2</c:v>
                </c:pt>
                <c:pt idx="17">
                  <c:v>6.2609074567082729E-2</c:v>
                </c:pt>
                <c:pt idx="18">
                  <c:v>6.6351563157851359E-2</c:v>
                </c:pt>
                <c:pt idx="19">
                  <c:v>6.4807640897052612E-2</c:v>
                </c:pt>
                <c:pt idx="20">
                  <c:v>6.3590195990287326E-2</c:v>
                </c:pt>
                <c:pt idx="21">
                  <c:v>6.2601282913462147E-2</c:v>
                </c:pt>
                <c:pt idx="22">
                  <c:v>6.5405360854864189E-2</c:v>
                </c:pt>
                <c:pt idx="23">
                  <c:v>6.0037395486898813E-2</c:v>
                </c:pt>
                <c:pt idx="24">
                  <c:v>6.2666404049440599E-2</c:v>
                </c:pt>
                <c:pt idx="25">
                  <c:v>6.1419011304767582E-2</c:v>
                </c:pt>
                <c:pt idx="26">
                  <c:v>6.1930855533901201E-2</c:v>
                </c:pt>
                <c:pt idx="27">
                  <c:v>6.1694825558094288E-2</c:v>
                </c:pt>
                <c:pt idx="28">
                  <c:v>6.3687917216839432E-2</c:v>
                </c:pt>
                <c:pt idx="29">
                  <c:v>6.2155300240775924E-2</c:v>
                </c:pt>
                <c:pt idx="30">
                  <c:v>6.1573550299420063E-2</c:v>
                </c:pt>
                <c:pt idx="31">
                  <c:v>6.1585022246885793E-2</c:v>
                </c:pt>
                <c:pt idx="32">
                  <c:v>6.0127296299363933E-2</c:v>
                </c:pt>
                <c:pt idx="33">
                  <c:v>5.9448926727547459E-2</c:v>
                </c:pt>
                <c:pt idx="34">
                  <c:v>6.1049958068355746E-2</c:v>
                </c:pt>
                <c:pt idx="35">
                  <c:v>6.1629883153443123E-2</c:v>
                </c:pt>
                <c:pt idx="36">
                  <c:v>6.0204264674540306E-2</c:v>
                </c:pt>
                <c:pt idx="37">
                  <c:v>6.4643862194673968E-2</c:v>
                </c:pt>
                <c:pt idx="38">
                  <c:v>6.5295058375369128E-2</c:v>
                </c:pt>
                <c:pt idx="39">
                  <c:v>6.6619571768939928E-2</c:v>
                </c:pt>
                <c:pt idx="40">
                  <c:v>7.076604461316495E-2</c:v>
                </c:pt>
              </c:numCache>
            </c:numRef>
          </c:val>
          <c:extLst>
            <c:ext xmlns:c16="http://schemas.microsoft.com/office/drawing/2014/chart" uri="{C3380CC4-5D6E-409C-BE32-E72D297353CC}">
              <c16:uniqueId val="{00000001-96DE-4BB7-B7B1-AFFD08B02366}"/>
            </c:ext>
          </c:extLst>
        </c:ser>
        <c:ser>
          <c:idx val="7"/>
          <c:order val="7"/>
          <c:tx>
            <c:strRef>
              <c:f>'Age-1'!$B$36:$C$36</c:f>
              <c:strCache>
                <c:ptCount val="2"/>
                <c:pt idx="0">
                  <c:v>70-79</c:v>
                </c:pt>
              </c:strCache>
            </c:strRef>
          </c:tx>
          <c:spPr>
            <a:solidFill>
              <a:schemeClr val="accent2">
                <a:lumMod val="60000"/>
              </a:schemeClr>
            </a:solidFill>
            <a:ln>
              <a:noFill/>
            </a:ln>
            <a:effectLst/>
          </c:spPr>
          <c:invertIfNegative val="0"/>
          <c:cat>
            <c:strRef>
              <c:f>'Age-1'!$GC$15:$HQ$15</c:f>
              <c:strCache>
                <c:ptCount val="41"/>
                <c:pt idx="0">
                  <c:v>01/Aug</c:v>
                </c:pt>
                <c:pt idx="1">
                  <c:v>02/Aug</c:v>
                </c:pt>
                <c:pt idx="2">
                  <c:v>03/Aug</c:v>
                </c:pt>
                <c:pt idx="3">
                  <c:v>04/Aug</c:v>
                </c:pt>
                <c:pt idx="4">
                  <c:v>05/Aug</c:v>
                </c:pt>
                <c:pt idx="5">
                  <c:v>06/Aug</c:v>
                </c:pt>
                <c:pt idx="6">
                  <c:v>07/Aug</c:v>
                </c:pt>
                <c:pt idx="7">
                  <c:v>08/Aug</c:v>
                </c:pt>
                <c:pt idx="8">
                  <c:v>09/Aug</c:v>
                </c:pt>
                <c:pt idx="9">
                  <c:v>10/Aug</c:v>
                </c:pt>
                <c:pt idx="10">
                  <c:v>11/Aug</c:v>
                </c:pt>
                <c:pt idx="11">
                  <c:v>12/Aug</c:v>
                </c:pt>
                <c:pt idx="12">
                  <c:v>13/Aug</c:v>
                </c:pt>
                <c:pt idx="13">
                  <c:v>14/Aug</c:v>
                </c:pt>
                <c:pt idx="14">
                  <c:v>15/Aug</c:v>
                </c:pt>
                <c:pt idx="15">
                  <c:v>16/Aug</c:v>
                </c:pt>
                <c:pt idx="16">
                  <c:v>17/Aug</c:v>
                </c:pt>
                <c:pt idx="17">
                  <c:v>18/Aug</c:v>
                </c:pt>
                <c:pt idx="18">
                  <c:v>19/Aug</c:v>
                </c:pt>
                <c:pt idx="19">
                  <c:v>20/Aug</c:v>
                </c:pt>
                <c:pt idx="20">
                  <c:v>21/Aug</c:v>
                </c:pt>
                <c:pt idx="21">
                  <c:v>22/Aug</c:v>
                </c:pt>
                <c:pt idx="22">
                  <c:v>23/Aug</c:v>
                </c:pt>
                <c:pt idx="23">
                  <c:v>24/Aug</c:v>
                </c:pt>
                <c:pt idx="24">
                  <c:v>25/Aug</c:v>
                </c:pt>
                <c:pt idx="25">
                  <c:v>26/Aug</c:v>
                </c:pt>
                <c:pt idx="26">
                  <c:v>27/Aug</c:v>
                </c:pt>
                <c:pt idx="27">
                  <c:v>28/Aug</c:v>
                </c:pt>
                <c:pt idx="28">
                  <c:v>29/Aug</c:v>
                </c:pt>
                <c:pt idx="29">
                  <c:v>30/Aug</c:v>
                </c:pt>
                <c:pt idx="30">
                  <c:v>31/Aug</c:v>
                </c:pt>
                <c:pt idx="31">
                  <c:v>01/Sep</c:v>
                </c:pt>
                <c:pt idx="32">
                  <c:v>02/Sep</c:v>
                </c:pt>
                <c:pt idx="33">
                  <c:v>03/Sep</c:v>
                </c:pt>
                <c:pt idx="34">
                  <c:v>04/Sep</c:v>
                </c:pt>
                <c:pt idx="35">
                  <c:v>05/Sep</c:v>
                </c:pt>
                <c:pt idx="36">
                  <c:v>06/Sep</c:v>
                </c:pt>
                <c:pt idx="37">
                  <c:v>07/Sep</c:v>
                </c:pt>
                <c:pt idx="38">
                  <c:v>08/Sep</c:v>
                </c:pt>
                <c:pt idx="39">
                  <c:v>09/Sep</c:v>
                </c:pt>
                <c:pt idx="40">
                  <c:v>10/Sep</c:v>
                </c:pt>
              </c:strCache>
            </c:strRef>
          </c:cat>
          <c:val>
            <c:numRef>
              <c:f>'Age-1'!$GC$36:$HQ$36</c:f>
              <c:numCache>
                <c:formatCode>0%</c:formatCode>
                <c:ptCount val="41"/>
                <c:pt idx="0">
                  <c:v>3.2569060557955491E-2</c:v>
                </c:pt>
                <c:pt idx="1">
                  <c:v>3.3620902761890524E-2</c:v>
                </c:pt>
                <c:pt idx="2">
                  <c:v>3.4245803206672608E-2</c:v>
                </c:pt>
                <c:pt idx="3">
                  <c:v>3.2001575833357457E-2</c:v>
                </c:pt>
                <c:pt idx="4">
                  <c:v>2.9031465396509994E-2</c:v>
                </c:pt>
                <c:pt idx="5">
                  <c:v>3.0364596740245792E-2</c:v>
                </c:pt>
                <c:pt idx="6">
                  <c:v>2.9910850075010448E-2</c:v>
                </c:pt>
                <c:pt idx="7">
                  <c:v>3.0482766681943604E-2</c:v>
                </c:pt>
                <c:pt idx="8">
                  <c:v>2.9565690794185855E-2</c:v>
                </c:pt>
                <c:pt idx="9">
                  <c:v>2.9017730773637351E-2</c:v>
                </c:pt>
                <c:pt idx="10">
                  <c:v>3.081240769740206E-2</c:v>
                </c:pt>
                <c:pt idx="11">
                  <c:v>3.0934227164855759E-2</c:v>
                </c:pt>
                <c:pt idx="12">
                  <c:v>2.9703387800789433E-2</c:v>
                </c:pt>
                <c:pt idx="13">
                  <c:v>3.1669276265314843E-2</c:v>
                </c:pt>
                <c:pt idx="14">
                  <c:v>3.1009342407000422E-2</c:v>
                </c:pt>
                <c:pt idx="15">
                  <c:v>3.3019393917703262E-2</c:v>
                </c:pt>
                <c:pt idx="16">
                  <c:v>3.2520902510120943E-2</c:v>
                </c:pt>
                <c:pt idx="17">
                  <c:v>2.9744151701874073E-2</c:v>
                </c:pt>
                <c:pt idx="18">
                  <c:v>2.9188957960983471E-2</c:v>
                </c:pt>
                <c:pt idx="19">
                  <c:v>2.8134923452713845E-2</c:v>
                </c:pt>
                <c:pt idx="20">
                  <c:v>2.5140506866064248E-2</c:v>
                </c:pt>
                <c:pt idx="21">
                  <c:v>2.7556762029572159E-2</c:v>
                </c:pt>
                <c:pt idx="22">
                  <c:v>2.4769867498160566E-2</c:v>
                </c:pt>
                <c:pt idx="23">
                  <c:v>2.4011261025268377E-2</c:v>
                </c:pt>
                <c:pt idx="24">
                  <c:v>2.5093087540726183E-2</c:v>
                </c:pt>
                <c:pt idx="25">
                  <c:v>2.5674912025458529E-2</c:v>
                </c:pt>
                <c:pt idx="26">
                  <c:v>2.4823808457384137E-2</c:v>
                </c:pt>
                <c:pt idx="27">
                  <c:v>2.4347209467773991E-2</c:v>
                </c:pt>
                <c:pt idx="28">
                  <c:v>2.1617710537667156E-2</c:v>
                </c:pt>
                <c:pt idx="29">
                  <c:v>1.9525272383623619E-2</c:v>
                </c:pt>
                <c:pt idx="30">
                  <c:v>1.8467331966077288E-2</c:v>
                </c:pt>
                <c:pt idx="31">
                  <c:v>1.8810282816631625E-2</c:v>
                </c:pt>
                <c:pt idx="32">
                  <c:v>1.8385112748604413E-2</c:v>
                </c:pt>
                <c:pt idx="33">
                  <c:v>1.9396850432615798E-2</c:v>
                </c:pt>
                <c:pt idx="34">
                  <c:v>2.0773450322226838E-2</c:v>
                </c:pt>
                <c:pt idx="35">
                  <c:v>2.2966164724741025E-2</c:v>
                </c:pt>
                <c:pt idx="36">
                  <c:v>2.490608860426068E-2</c:v>
                </c:pt>
                <c:pt idx="37">
                  <c:v>2.6897137994783087E-2</c:v>
                </c:pt>
                <c:pt idx="38">
                  <c:v>2.8458439681028142E-2</c:v>
                </c:pt>
                <c:pt idx="39">
                  <c:v>3.206612109749625E-2</c:v>
                </c:pt>
                <c:pt idx="40">
                  <c:v>3.1288612610532077E-2</c:v>
                </c:pt>
              </c:numCache>
            </c:numRef>
          </c:val>
          <c:extLst>
            <c:ext xmlns:c16="http://schemas.microsoft.com/office/drawing/2014/chart" uri="{C3380CC4-5D6E-409C-BE32-E72D297353CC}">
              <c16:uniqueId val="{00000002-96DE-4BB7-B7B1-AFFD08B02366}"/>
            </c:ext>
          </c:extLst>
        </c:ser>
        <c:ser>
          <c:idx val="8"/>
          <c:order val="8"/>
          <c:tx>
            <c:strRef>
              <c:f>'Age-1'!$B$37:$C$37</c:f>
              <c:strCache>
                <c:ptCount val="2"/>
                <c:pt idx="0">
                  <c:v>80-89</c:v>
                </c:pt>
              </c:strCache>
            </c:strRef>
          </c:tx>
          <c:spPr>
            <a:solidFill>
              <a:schemeClr val="accent3">
                <a:lumMod val="60000"/>
              </a:schemeClr>
            </a:solidFill>
            <a:ln>
              <a:noFill/>
            </a:ln>
            <a:effectLst/>
          </c:spPr>
          <c:invertIfNegative val="0"/>
          <c:cat>
            <c:strRef>
              <c:f>'Age-1'!$GC$15:$HQ$15</c:f>
              <c:strCache>
                <c:ptCount val="41"/>
                <c:pt idx="0">
                  <c:v>01/Aug</c:v>
                </c:pt>
                <c:pt idx="1">
                  <c:v>02/Aug</c:v>
                </c:pt>
                <c:pt idx="2">
                  <c:v>03/Aug</c:v>
                </c:pt>
                <c:pt idx="3">
                  <c:v>04/Aug</c:v>
                </c:pt>
                <c:pt idx="4">
                  <c:v>05/Aug</c:v>
                </c:pt>
                <c:pt idx="5">
                  <c:v>06/Aug</c:v>
                </c:pt>
                <c:pt idx="6">
                  <c:v>07/Aug</c:v>
                </c:pt>
                <c:pt idx="7">
                  <c:v>08/Aug</c:v>
                </c:pt>
                <c:pt idx="8">
                  <c:v>09/Aug</c:v>
                </c:pt>
                <c:pt idx="9">
                  <c:v>10/Aug</c:v>
                </c:pt>
                <c:pt idx="10">
                  <c:v>11/Aug</c:v>
                </c:pt>
                <c:pt idx="11">
                  <c:v>12/Aug</c:v>
                </c:pt>
                <c:pt idx="12">
                  <c:v>13/Aug</c:v>
                </c:pt>
                <c:pt idx="13">
                  <c:v>14/Aug</c:v>
                </c:pt>
                <c:pt idx="14">
                  <c:v>15/Aug</c:v>
                </c:pt>
                <c:pt idx="15">
                  <c:v>16/Aug</c:v>
                </c:pt>
                <c:pt idx="16">
                  <c:v>17/Aug</c:v>
                </c:pt>
                <c:pt idx="17">
                  <c:v>18/Aug</c:v>
                </c:pt>
                <c:pt idx="18">
                  <c:v>19/Aug</c:v>
                </c:pt>
                <c:pt idx="19">
                  <c:v>20/Aug</c:v>
                </c:pt>
                <c:pt idx="20">
                  <c:v>21/Aug</c:v>
                </c:pt>
                <c:pt idx="21">
                  <c:v>22/Aug</c:v>
                </c:pt>
                <c:pt idx="22">
                  <c:v>23/Aug</c:v>
                </c:pt>
                <c:pt idx="23">
                  <c:v>24/Aug</c:v>
                </c:pt>
                <c:pt idx="24">
                  <c:v>25/Aug</c:v>
                </c:pt>
                <c:pt idx="25">
                  <c:v>26/Aug</c:v>
                </c:pt>
                <c:pt idx="26">
                  <c:v>27/Aug</c:v>
                </c:pt>
                <c:pt idx="27">
                  <c:v>28/Aug</c:v>
                </c:pt>
                <c:pt idx="28">
                  <c:v>29/Aug</c:v>
                </c:pt>
                <c:pt idx="29">
                  <c:v>30/Aug</c:v>
                </c:pt>
                <c:pt idx="30">
                  <c:v>31/Aug</c:v>
                </c:pt>
                <c:pt idx="31">
                  <c:v>01/Sep</c:v>
                </c:pt>
                <c:pt idx="32">
                  <c:v>02/Sep</c:v>
                </c:pt>
                <c:pt idx="33">
                  <c:v>03/Sep</c:v>
                </c:pt>
                <c:pt idx="34">
                  <c:v>04/Sep</c:v>
                </c:pt>
                <c:pt idx="35">
                  <c:v>05/Sep</c:v>
                </c:pt>
                <c:pt idx="36">
                  <c:v>06/Sep</c:v>
                </c:pt>
                <c:pt idx="37">
                  <c:v>07/Sep</c:v>
                </c:pt>
                <c:pt idx="38">
                  <c:v>08/Sep</c:v>
                </c:pt>
                <c:pt idx="39">
                  <c:v>09/Sep</c:v>
                </c:pt>
                <c:pt idx="40">
                  <c:v>10/Sep</c:v>
                </c:pt>
              </c:strCache>
            </c:strRef>
          </c:cat>
          <c:val>
            <c:numRef>
              <c:f>'Age-1'!$GC$37:$HQ$37</c:f>
              <c:numCache>
                <c:formatCode>0%</c:formatCode>
                <c:ptCount val="41"/>
                <c:pt idx="0">
                  <c:v>2.0031063013413206E-2</c:v>
                </c:pt>
                <c:pt idx="1">
                  <c:v>1.9273263001572585E-2</c:v>
                </c:pt>
                <c:pt idx="2">
                  <c:v>1.8231762260269114E-2</c:v>
                </c:pt>
                <c:pt idx="3">
                  <c:v>1.6743061632153684E-2</c:v>
                </c:pt>
                <c:pt idx="4">
                  <c:v>1.4940857202833804E-2</c:v>
                </c:pt>
                <c:pt idx="5">
                  <c:v>1.5683168973777601E-2</c:v>
                </c:pt>
                <c:pt idx="6">
                  <c:v>1.4328886758261352E-2</c:v>
                </c:pt>
                <c:pt idx="7">
                  <c:v>1.2773818269885965E-2</c:v>
                </c:pt>
                <c:pt idx="8">
                  <c:v>1.4392571438312447E-2</c:v>
                </c:pt>
                <c:pt idx="9">
                  <c:v>1.6643894022737044E-2</c:v>
                </c:pt>
                <c:pt idx="10">
                  <c:v>1.7904251565366534E-2</c:v>
                </c:pt>
                <c:pt idx="11">
                  <c:v>1.7738311585661967E-2</c:v>
                </c:pt>
                <c:pt idx="12">
                  <c:v>1.944781070242076E-2</c:v>
                </c:pt>
                <c:pt idx="13">
                  <c:v>1.8254430772611539E-2</c:v>
                </c:pt>
                <c:pt idx="14">
                  <c:v>2.1420100653145504E-2</c:v>
                </c:pt>
                <c:pt idx="15">
                  <c:v>1.8523445997915076E-2</c:v>
                </c:pt>
                <c:pt idx="16">
                  <c:v>1.7920009030841743E-2</c:v>
                </c:pt>
                <c:pt idx="17">
                  <c:v>1.8734155514279569E-2</c:v>
                </c:pt>
                <c:pt idx="18">
                  <c:v>1.905182288950219E-2</c:v>
                </c:pt>
                <c:pt idx="19">
                  <c:v>1.7576063743591559E-2</c:v>
                </c:pt>
                <c:pt idx="20">
                  <c:v>1.8936353938833212E-2</c:v>
                </c:pt>
                <c:pt idx="21">
                  <c:v>1.5255399708428433E-2</c:v>
                </c:pt>
                <c:pt idx="22">
                  <c:v>1.5686894225966013E-2</c:v>
                </c:pt>
                <c:pt idx="23">
                  <c:v>1.4961270643199572E-2</c:v>
                </c:pt>
                <c:pt idx="24">
                  <c:v>1.3420093183620451E-2</c:v>
                </c:pt>
                <c:pt idx="25">
                  <c:v>1.3602674088871187E-2</c:v>
                </c:pt>
                <c:pt idx="26">
                  <c:v>1.2841409230760201E-2</c:v>
                </c:pt>
                <c:pt idx="27">
                  <c:v>1.1952892542987007E-2</c:v>
                </c:pt>
                <c:pt idx="28">
                  <c:v>1.3405169831130557E-2</c:v>
                </c:pt>
                <c:pt idx="29">
                  <c:v>1.4297776382592003E-2</c:v>
                </c:pt>
                <c:pt idx="30">
                  <c:v>1.3784053652120504E-2</c:v>
                </c:pt>
                <c:pt idx="31">
                  <c:v>1.4549051412071816E-2</c:v>
                </c:pt>
                <c:pt idx="32">
                  <c:v>1.4549051412071816E-2</c:v>
                </c:pt>
                <c:pt idx="33">
                  <c:v>1.5935964550592631E-2</c:v>
                </c:pt>
                <c:pt idx="34">
                  <c:v>1.618323059711518E-2</c:v>
                </c:pt>
                <c:pt idx="35">
                  <c:v>1.7733545549403783E-2</c:v>
                </c:pt>
                <c:pt idx="36">
                  <c:v>1.773436581320062E-2</c:v>
                </c:pt>
                <c:pt idx="37">
                  <c:v>1.7913273856697963E-2</c:v>
                </c:pt>
                <c:pt idx="38">
                  <c:v>1.8767478485290572E-2</c:v>
                </c:pt>
                <c:pt idx="39">
                  <c:v>2.2175816829953319E-2</c:v>
                </c:pt>
                <c:pt idx="40">
                  <c:v>2.2141388409866344E-2</c:v>
                </c:pt>
              </c:numCache>
            </c:numRef>
          </c:val>
          <c:extLst>
            <c:ext xmlns:c16="http://schemas.microsoft.com/office/drawing/2014/chart" uri="{C3380CC4-5D6E-409C-BE32-E72D297353CC}">
              <c16:uniqueId val="{00000003-96DE-4BB7-B7B1-AFFD08B02366}"/>
            </c:ext>
          </c:extLst>
        </c:ser>
        <c:ser>
          <c:idx val="9"/>
          <c:order val="9"/>
          <c:tx>
            <c:strRef>
              <c:f>'Age-1'!$B$38:$C$38</c:f>
              <c:strCache>
                <c:ptCount val="2"/>
                <c:pt idx="0">
                  <c:v>90+</c:v>
                </c:pt>
              </c:strCache>
            </c:strRef>
          </c:tx>
          <c:spPr>
            <a:solidFill>
              <a:schemeClr val="accent4">
                <a:lumMod val="60000"/>
              </a:schemeClr>
            </a:solidFill>
            <a:ln>
              <a:noFill/>
            </a:ln>
            <a:effectLst/>
          </c:spPr>
          <c:invertIfNegative val="0"/>
          <c:cat>
            <c:strRef>
              <c:f>'Age-1'!$GC$15:$HQ$15</c:f>
              <c:strCache>
                <c:ptCount val="41"/>
                <c:pt idx="0">
                  <c:v>01/Aug</c:v>
                </c:pt>
                <c:pt idx="1">
                  <c:v>02/Aug</c:v>
                </c:pt>
                <c:pt idx="2">
                  <c:v>03/Aug</c:v>
                </c:pt>
                <c:pt idx="3">
                  <c:v>04/Aug</c:v>
                </c:pt>
                <c:pt idx="4">
                  <c:v>05/Aug</c:v>
                </c:pt>
                <c:pt idx="5">
                  <c:v>06/Aug</c:v>
                </c:pt>
                <c:pt idx="6">
                  <c:v>07/Aug</c:v>
                </c:pt>
                <c:pt idx="7">
                  <c:v>08/Aug</c:v>
                </c:pt>
                <c:pt idx="8">
                  <c:v>09/Aug</c:v>
                </c:pt>
                <c:pt idx="9">
                  <c:v>10/Aug</c:v>
                </c:pt>
                <c:pt idx="10">
                  <c:v>11/Aug</c:v>
                </c:pt>
                <c:pt idx="11">
                  <c:v>12/Aug</c:v>
                </c:pt>
                <c:pt idx="12">
                  <c:v>13/Aug</c:v>
                </c:pt>
                <c:pt idx="13">
                  <c:v>14/Aug</c:v>
                </c:pt>
                <c:pt idx="14">
                  <c:v>15/Aug</c:v>
                </c:pt>
                <c:pt idx="15">
                  <c:v>16/Aug</c:v>
                </c:pt>
                <c:pt idx="16">
                  <c:v>17/Aug</c:v>
                </c:pt>
                <c:pt idx="17">
                  <c:v>18/Aug</c:v>
                </c:pt>
                <c:pt idx="18">
                  <c:v>19/Aug</c:v>
                </c:pt>
                <c:pt idx="19">
                  <c:v>20/Aug</c:v>
                </c:pt>
                <c:pt idx="20">
                  <c:v>21/Aug</c:v>
                </c:pt>
                <c:pt idx="21">
                  <c:v>22/Aug</c:v>
                </c:pt>
                <c:pt idx="22">
                  <c:v>23/Aug</c:v>
                </c:pt>
                <c:pt idx="23">
                  <c:v>24/Aug</c:v>
                </c:pt>
                <c:pt idx="24">
                  <c:v>25/Aug</c:v>
                </c:pt>
                <c:pt idx="25">
                  <c:v>26/Aug</c:v>
                </c:pt>
                <c:pt idx="26">
                  <c:v>27/Aug</c:v>
                </c:pt>
                <c:pt idx="27">
                  <c:v>28/Aug</c:v>
                </c:pt>
                <c:pt idx="28">
                  <c:v>29/Aug</c:v>
                </c:pt>
                <c:pt idx="29">
                  <c:v>30/Aug</c:v>
                </c:pt>
                <c:pt idx="30">
                  <c:v>31/Aug</c:v>
                </c:pt>
                <c:pt idx="31">
                  <c:v>01/Sep</c:v>
                </c:pt>
                <c:pt idx="32">
                  <c:v>02/Sep</c:v>
                </c:pt>
                <c:pt idx="33">
                  <c:v>03/Sep</c:v>
                </c:pt>
                <c:pt idx="34">
                  <c:v>04/Sep</c:v>
                </c:pt>
                <c:pt idx="35">
                  <c:v>05/Sep</c:v>
                </c:pt>
                <c:pt idx="36">
                  <c:v>06/Sep</c:v>
                </c:pt>
                <c:pt idx="37">
                  <c:v>07/Sep</c:v>
                </c:pt>
                <c:pt idx="38">
                  <c:v>08/Sep</c:v>
                </c:pt>
                <c:pt idx="39">
                  <c:v>09/Sep</c:v>
                </c:pt>
                <c:pt idx="40">
                  <c:v>10/Sep</c:v>
                </c:pt>
              </c:strCache>
            </c:strRef>
          </c:cat>
          <c:val>
            <c:numRef>
              <c:f>'Age-1'!$GC$38:$HQ$38</c:f>
              <c:numCache>
                <c:formatCode>0%</c:formatCode>
                <c:ptCount val="41"/>
                <c:pt idx="0">
                  <c:v>3.503095841478965E-3</c:v>
                </c:pt>
                <c:pt idx="1">
                  <c:v>3.2830575567908667E-3</c:v>
                </c:pt>
                <c:pt idx="2">
                  <c:v>4.1554675895062428E-3</c:v>
                </c:pt>
                <c:pt idx="3">
                  <c:v>4.8886414724219496E-3</c:v>
                </c:pt>
                <c:pt idx="4">
                  <c:v>5.0194857139291898E-3</c:v>
                </c:pt>
                <c:pt idx="5">
                  <c:v>5.2164255715265234E-3</c:v>
                </c:pt>
                <c:pt idx="6">
                  <c:v>5.8520684902954329E-3</c:v>
                </c:pt>
                <c:pt idx="7">
                  <c:v>5.8095832566375421E-3</c:v>
                </c:pt>
                <c:pt idx="8">
                  <c:v>6.6336461095159423E-3</c:v>
                </c:pt>
                <c:pt idx="9">
                  <c:v>6.2334910945101287E-3</c:v>
                </c:pt>
                <c:pt idx="10">
                  <c:v>6.5064539320168558E-3</c:v>
                </c:pt>
                <c:pt idx="11">
                  <c:v>7.2479128060379564E-3</c:v>
                </c:pt>
                <c:pt idx="12">
                  <c:v>7.0541695728052935E-3</c:v>
                </c:pt>
                <c:pt idx="13">
                  <c:v>6.6706482365841632E-3</c:v>
                </c:pt>
                <c:pt idx="14">
                  <c:v>6.978899846166022E-3</c:v>
                </c:pt>
                <c:pt idx="15">
                  <c:v>6.197561244592943E-3</c:v>
                </c:pt>
                <c:pt idx="16">
                  <c:v>6.5911070926842463E-3</c:v>
                </c:pt>
                <c:pt idx="17">
                  <c:v>6.5301444332963891E-3</c:v>
                </c:pt>
                <c:pt idx="18">
                  <c:v>5.6119022635799393E-3</c:v>
                </c:pt>
                <c:pt idx="19">
                  <c:v>4.5634094719678815E-3</c:v>
                </c:pt>
                <c:pt idx="20">
                  <c:v>5.5348759774149691E-3</c:v>
                </c:pt>
                <c:pt idx="21">
                  <c:v>4.9653534298704444E-3</c:v>
                </c:pt>
                <c:pt idx="22">
                  <c:v>5.4834014199524337E-3</c:v>
                </c:pt>
                <c:pt idx="23">
                  <c:v>4.6176005541515687E-3</c:v>
                </c:pt>
                <c:pt idx="24">
                  <c:v>3.438699874031957E-3</c:v>
                </c:pt>
                <c:pt idx="25">
                  <c:v>5.8249105850555595E-3</c:v>
                </c:pt>
                <c:pt idx="26">
                  <c:v>6.3840383457488773E-3</c:v>
                </c:pt>
                <c:pt idx="27">
                  <c:v>5.6543879878457317E-3</c:v>
                </c:pt>
                <c:pt idx="28">
                  <c:v>5.885187610742618E-3</c:v>
                </c:pt>
                <c:pt idx="29">
                  <c:v>5.5534046028439784E-3</c:v>
                </c:pt>
                <c:pt idx="30">
                  <c:v>5.9052694867285658E-3</c:v>
                </c:pt>
                <c:pt idx="31">
                  <c:v>5.7362092082862883E-3</c:v>
                </c:pt>
                <c:pt idx="32">
                  <c:v>3.4281431247100004E-3</c:v>
                </c:pt>
                <c:pt idx="33">
                  <c:v>3.4263254141745857E-3</c:v>
                </c:pt>
                <c:pt idx="34">
                  <c:v>3.1562247723267325E-3</c:v>
                </c:pt>
                <c:pt idx="35">
                  <c:v>4.3731167541494077E-3</c:v>
                </c:pt>
                <c:pt idx="36">
                  <c:v>4.5519342618598885E-3</c:v>
                </c:pt>
                <c:pt idx="37">
                  <c:v>5.7101871671628567E-3</c:v>
                </c:pt>
                <c:pt idx="38">
                  <c:v>7.8481505314933891E-3</c:v>
                </c:pt>
                <c:pt idx="39">
                  <c:v>8.2297093467389951E-3</c:v>
                </c:pt>
                <c:pt idx="40">
                  <c:v>8.7755432568679074E-3</c:v>
                </c:pt>
              </c:numCache>
            </c:numRef>
          </c:val>
          <c:extLst>
            <c:ext xmlns:c16="http://schemas.microsoft.com/office/drawing/2014/chart" uri="{C3380CC4-5D6E-409C-BE32-E72D297353CC}">
              <c16:uniqueId val="{00000004-96DE-4BB7-B7B1-AFFD08B02366}"/>
            </c:ext>
          </c:extLst>
        </c:ser>
        <c:dLbls>
          <c:showLegendKey val="0"/>
          <c:showVal val="0"/>
          <c:showCatName val="0"/>
          <c:showSerName val="0"/>
          <c:showPercent val="0"/>
          <c:showBubbleSize val="0"/>
        </c:dLbls>
        <c:gapWidth val="0"/>
        <c:overlap val="100"/>
        <c:axId val="597617440"/>
        <c:axId val="268928416"/>
        <c:extLst/>
      </c:barChart>
      <c:dateAx>
        <c:axId val="597617440"/>
        <c:scaling>
          <c:orientation val="minMax"/>
        </c:scaling>
        <c:delete val="0"/>
        <c:axPos val="b"/>
        <c:numFmt formatCode="[$]d\ mmm;@" c16r2:formatcode2="[$-en-NL,1]d\ mmm;@"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268928416"/>
        <c:crosses val="autoZero"/>
        <c:auto val="0"/>
        <c:lblOffset val="100"/>
        <c:baseTimeUnit val="days"/>
        <c:majorUnit val="14"/>
        <c:minorUnit val="7"/>
      </c:dateAx>
      <c:valAx>
        <c:axId val="268928416"/>
        <c:scaling>
          <c:orientation val="minMax"/>
        </c:scaling>
        <c:delete val="0"/>
        <c:axPos val="l"/>
        <c:majorGridlines>
          <c:spPr>
            <a:ln w="25400" cap="flat" cmpd="sng" algn="ctr">
              <a:solidFill>
                <a:schemeClr val="tx1"/>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7617440"/>
        <c:crosses val="autoZero"/>
        <c:crossBetween val="between"/>
        <c:majorUnit val="0.25"/>
      </c:valAx>
      <c:spPr>
        <a:noFill/>
        <a:ln>
          <a:solidFill>
            <a:schemeClr val="tx1"/>
          </a:solidFill>
        </a:ln>
        <a:effectLst/>
      </c:spPr>
    </c:plotArea>
    <c:legend>
      <c:legendPos val="r"/>
      <c:legendEntry>
        <c:idx val="8"/>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legendEntry>
      <c:layout>
        <c:manualLayout>
          <c:xMode val="edge"/>
          <c:yMode val="edge"/>
          <c:x val="0.90033544444444447"/>
          <c:y val="7.3663405512030128E-2"/>
          <c:w val="8.6326113882100888E-2"/>
          <c:h val="0.44169950870110281"/>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t>Nieuwe COVID-19 besmettingen per week, per leeftijdsgroep, per 100.000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5.4316111111111121E-2"/>
          <c:y val="8.7230185185185188E-2"/>
          <c:w val="0.92773500000000009"/>
          <c:h val="0.83028240740740744"/>
        </c:manualLayout>
      </c:layout>
      <c:barChart>
        <c:barDir val="col"/>
        <c:grouping val="clustered"/>
        <c:varyColors val="0"/>
        <c:ser>
          <c:idx val="0"/>
          <c:order val="0"/>
          <c:tx>
            <c:strRef>
              <c:f>'Age-1'!$HJ$74</c:f>
              <c:strCache>
                <c:ptCount val="1"/>
                <c:pt idx="0">
                  <c:v>30</c:v>
                </c:pt>
              </c:strCache>
            </c:strRef>
          </c:tx>
          <c:spPr>
            <a:solidFill>
              <a:schemeClr val="accent1">
                <a:tint val="46000"/>
              </a:schemeClr>
            </a:solidFill>
            <a:ln>
              <a:noFill/>
            </a:ln>
            <a:effectLst/>
          </c:spPr>
          <c:invertIfNegative val="0"/>
          <c:cat>
            <c:strRef>
              <c:f>'Age-1'!$HI$75:$HI$84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'Age-1'!$HJ$75:$HJ$84</c:f>
              <c:numCache>
                <c:formatCode>0.0</c:formatCode>
                <c:ptCount val="10"/>
                <c:pt idx="0">
                  <c:v>0.90247871419345194</c:v>
                </c:pt>
                <c:pt idx="1">
                  <c:v>8.8895014987300023</c:v>
                </c:pt>
                <c:pt idx="2">
                  <c:v>21.535224194667681</c:v>
                </c:pt>
                <c:pt idx="3">
                  <c:v>14.758388421229546</c:v>
                </c:pt>
                <c:pt idx="4">
                  <c:v>12.001398502587772</c:v>
                </c:pt>
                <c:pt idx="5">
                  <c:v>11.412018079163865</c:v>
                </c:pt>
                <c:pt idx="6">
                  <c:v>7.4272203367700396</c:v>
                </c:pt>
                <c:pt idx="7">
                  <c:v>3.8744451127685831</c:v>
                </c:pt>
                <c:pt idx="8">
                  <c:v>4.1891956311023222</c:v>
                </c:pt>
                <c:pt idx="9">
                  <c:v>7.7023207092296904</c:v>
                </c:pt>
              </c:numCache>
            </c:numRef>
          </c:val>
          <c:extLst>
            <c:ext xmlns:c16="http://schemas.microsoft.com/office/drawing/2014/chart" uri="{C3380CC4-5D6E-409C-BE32-E72D297353CC}">
              <c16:uniqueId val="{00000000-1046-442B-8A7B-F1E92C4D146A}"/>
            </c:ext>
          </c:extLst>
        </c:ser>
        <c:ser>
          <c:idx val="1"/>
          <c:order val="1"/>
          <c:tx>
            <c:strRef>
              <c:f>'Age-1'!$HK$74</c:f>
              <c:strCache>
                <c:ptCount val="1"/>
                <c:pt idx="0">
                  <c:v>31</c:v>
                </c:pt>
              </c:strCache>
            </c:strRef>
          </c:tx>
          <c:spPr>
            <a:solidFill>
              <a:schemeClr val="accent1">
                <a:tint val="62000"/>
              </a:schemeClr>
            </a:solidFill>
            <a:ln>
              <a:noFill/>
            </a:ln>
            <a:effectLst/>
          </c:spPr>
          <c:invertIfNegative val="0"/>
          <c:cat>
            <c:strRef>
              <c:f>'Age-1'!$HI$75:$HI$84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'Age-1'!$HK$75:$HK$84</c:f>
              <c:numCache>
                <c:formatCode>0.0</c:formatCode>
                <c:ptCount val="10"/>
                <c:pt idx="0">
                  <c:v>1.9741721872981761</c:v>
                </c:pt>
                <c:pt idx="1">
                  <c:v>15.03224691639174</c:v>
                </c:pt>
                <c:pt idx="2">
                  <c:v>40.966174923328339</c:v>
                </c:pt>
                <c:pt idx="3">
                  <c:v>26.118157426844714</c:v>
                </c:pt>
                <c:pt idx="4">
                  <c:v>20.153291825100222</c:v>
                </c:pt>
                <c:pt idx="5">
                  <c:v>18.756777119732998</c:v>
                </c:pt>
                <c:pt idx="6">
                  <c:v>11.11717693720356</c:v>
                </c:pt>
                <c:pt idx="7">
                  <c:v>6.6691268334541185</c:v>
                </c:pt>
                <c:pt idx="8">
                  <c:v>8.8117563274910893</c:v>
                </c:pt>
                <c:pt idx="9">
                  <c:v>7.7023207092296904</c:v>
                </c:pt>
              </c:numCache>
            </c:numRef>
          </c:val>
          <c:extLst>
            <c:ext xmlns:c16="http://schemas.microsoft.com/office/drawing/2014/chart" uri="{C3380CC4-5D6E-409C-BE32-E72D297353CC}">
              <c16:uniqueId val="{00000001-1046-442B-8A7B-F1E92C4D146A}"/>
            </c:ext>
          </c:extLst>
        </c:ser>
        <c:ser>
          <c:idx val="2"/>
          <c:order val="2"/>
          <c:tx>
            <c:strRef>
              <c:f>'Age-1'!$HL$74</c:f>
              <c:strCache>
                <c:ptCount val="1"/>
                <c:pt idx="0">
                  <c:v>32</c:v>
                </c:pt>
              </c:strCache>
            </c:strRef>
          </c:tx>
          <c:spPr>
            <a:solidFill>
              <a:schemeClr val="accent1">
                <a:tint val="77000"/>
              </a:schemeClr>
            </a:solidFill>
            <a:ln>
              <a:noFill/>
            </a:ln>
            <a:effectLst/>
          </c:spPr>
          <c:invertIfNegative val="0"/>
          <c:cat>
            <c:strRef>
              <c:f>'Age-1'!$HI$75:$HI$84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'Age-1'!$HL$75:$HL$84</c:f>
              <c:numCache>
                <c:formatCode>0.0</c:formatCode>
                <c:ptCount val="10"/>
                <c:pt idx="0">
                  <c:v>2.8202459818545371</c:v>
                </c:pt>
                <c:pt idx="1">
                  <c:v>22.623281904071288</c:v>
                </c:pt>
                <c:pt idx="2">
                  <c:v>57.800362651384567</c:v>
                </c:pt>
                <c:pt idx="3">
                  <c:v>33.101621979476995</c:v>
                </c:pt>
                <c:pt idx="4">
                  <c:v>24.863274633662975</c:v>
                </c:pt>
                <c:pt idx="5">
                  <c:v>22.073765073538414</c:v>
                </c:pt>
                <c:pt idx="6">
                  <c:v>12.631005286099365</c:v>
                </c:pt>
                <c:pt idx="7">
                  <c:v>7.6853747318852221</c:v>
                </c:pt>
                <c:pt idx="8">
                  <c:v>8.3783912622046426</c:v>
                </c:pt>
                <c:pt idx="9">
                  <c:v>20.796265914920163</c:v>
                </c:pt>
              </c:numCache>
            </c:numRef>
          </c:val>
          <c:extLst>
            <c:ext xmlns:c16="http://schemas.microsoft.com/office/drawing/2014/chart" uri="{C3380CC4-5D6E-409C-BE32-E72D297353CC}">
              <c16:uniqueId val="{00000002-1046-442B-8A7B-F1E92C4D146A}"/>
            </c:ext>
          </c:extLst>
        </c:ser>
        <c:ser>
          <c:idx val="3"/>
          <c:order val="3"/>
          <c:tx>
            <c:strRef>
              <c:f>'Age-1'!$HM$74</c:f>
              <c:strCache>
                <c:ptCount val="1"/>
                <c:pt idx="0">
                  <c:v>33</c:v>
                </c:pt>
              </c:strCache>
            </c:strRef>
          </c:tx>
          <c:spPr>
            <a:solidFill>
              <a:schemeClr val="accent1">
                <a:tint val="93000"/>
              </a:schemeClr>
            </a:solidFill>
            <a:ln>
              <a:noFill/>
            </a:ln>
            <a:effectLst/>
          </c:spPr>
          <c:invertIfNegative val="0"/>
          <c:cat>
            <c:strRef>
              <c:f>'Age-1'!$HI$75:$HI$84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'Age-1'!$HM$75:$HM$84</c:f>
              <c:numCache>
                <c:formatCode>0.0</c:formatCode>
                <c:ptCount val="10"/>
                <c:pt idx="0">
                  <c:v>2.1433869462094481</c:v>
                </c:pt>
                <c:pt idx="1">
                  <c:v>22.173812727169214</c:v>
                </c:pt>
                <c:pt idx="2">
                  <c:v>54.129077029840381</c:v>
                </c:pt>
                <c:pt idx="3">
                  <c:v>30.401349019125846</c:v>
                </c:pt>
                <c:pt idx="4">
                  <c:v>20.425021602517305</c:v>
                </c:pt>
                <c:pt idx="5">
                  <c:v>20.652198807621808</c:v>
                </c:pt>
                <c:pt idx="6">
                  <c:v>11.448326888524518</c:v>
                </c:pt>
                <c:pt idx="7">
                  <c:v>7.8124057191891101</c:v>
                </c:pt>
                <c:pt idx="8">
                  <c:v>10.256306545112581</c:v>
                </c:pt>
                <c:pt idx="9">
                  <c:v>18.485569702151256</c:v>
                </c:pt>
              </c:numCache>
            </c:numRef>
          </c:val>
          <c:extLst>
            <c:ext xmlns:c16="http://schemas.microsoft.com/office/drawing/2014/chart" uri="{C3380CC4-5D6E-409C-BE32-E72D297353CC}">
              <c16:uniqueId val="{00000003-1046-442B-8A7B-F1E92C4D146A}"/>
            </c:ext>
          </c:extLst>
        </c:ser>
        <c:ser>
          <c:idx val="4"/>
          <c:order val="4"/>
          <c:tx>
            <c:strRef>
              <c:f>'Age-1'!$HN$74</c:f>
              <c:strCache>
                <c:ptCount val="1"/>
                <c:pt idx="0">
                  <c:v>34</c:v>
                </c:pt>
              </c:strCache>
            </c:strRef>
          </c:tx>
          <c:spPr>
            <a:solidFill>
              <a:schemeClr val="accent1">
                <a:shade val="92000"/>
              </a:schemeClr>
            </a:solidFill>
            <a:ln>
              <a:noFill/>
            </a:ln>
            <a:effectLst/>
          </c:spPr>
          <c:invertIfNegative val="0"/>
          <c:cat>
            <c:strRef>
              <c:f>'Age-1'!$HI$75:$HI$84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'Age-1'!$HN$75:$HN$84</c:f>
              <c:numCache>
                <c:formatCode>0.0</c:formatCode>
                <c:ptCount val="10"/>
                <c:pt idx="0">
                  <c:v>1.9741721872981761</c:v>
                </c:pt>
                <c:pt idx="1">
                  <c:v>21.624461510955562</c:v>
                </c:pt>
                <c:pt idx="2">
                  <c:v>51.308455149873517</c:v>
                </c:pt>
                <c:pt idx="3">
                  <c:v>27.747632489125582</c:v>
                </c:pt>
                <c:pt idx="4">
                  <c:v>19.292814196612799</c:v>
                </c:pt>
                <c:pt idx="5">
                  <c:v>17.690602420295541</c:v>
                </c:pt>
                <c:pt idx="6">
                  <c:v>10.73871984997961</c:v>
                </c:pt>
                <c:pt idx="7">
                  <c:v>5.4623324540671829</c:v>
                </c:pt>
                <c:pt idx="8">
                  <c:v>7.8005711751560458</c:v>
                </c:pt>
                <c:pt idx="9">
                  <c:v>14.634409347536412</c:v>
                </c:pt>
              </c:numCache>
            </c:numRef>
          </c:val>
          <c:extLst>
            <c:ext xmlns:c16="http://schemas.microsoft.com/office/drawing/2014/chart" uri="{C3380CC4-5D6E-409C-BE32-E72D297353CC}">
              <c16:uniqueId val="{00000004-1046-442B-8A7B-F1E92C4D146A}"/>
            </c:ext>
          </c:extLst>
        </c:ser>
        <c:ser>
          <c:idx val="5"/>
          <c:order val="5"/>
          <c:tx>
            <c:strRef>
              <c:f>'Age-1'!$HO$74</c:f>
              <c:strCache>
                <c:ptCount val="1"/>
                <c:pt idx="0">
                  <c:v>35</c:v>
                </c:pt>
              </c:strCache>
            </c:strRef>
          </c:tx>
          <c:spPr>
            <a:solidFill>
              <a:schemeClr val="accent1">
                <a:shade val="76000"/>
              </a:schemeClr>
            </a:solidFill>
            <a:ln>
              <a:noFill/>
            </a:ln>
            <a:effectLst/>
          </c:spPr>
          <c:invertIfNegative val="0"/>
          <c:cat>
            <c:strRef>
              <c:f>'Age-1'!$HI$75:$HI$84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'Age-1'!$HO$75:$HO$84</c:f>
              <c:numCache>
                <c:formatCode>0.0</c:formatCode>
                <c:ptCount val="10"/>
                <c:pt idx="0">
                  <c:v>2.2561967854836298</c:v>
                </c:pt>
                <c:pt idx="1">
                  <c:v>25.120332886860616</c:v>
                </c:pt>
                <c:pt idx="2">
                  <c:v>60.397125651988979</c:v>
                </c:pt>
                <c:pt idx="3">
                  <c:v>30.541018310178494</c:v>
                </c:pt>
                <c:pt idx="4">
                  <c:v>18.975796122959537</c:v>
                </c:pt>
                <c:pt idx="5">
                  <c:v>19.309608445367235</c:v>
                </c:pt>
                <c:pt idx="6">
                  <c:v>11.35371261671853</c:v>
                </c:pt>
                <c:pt idx="7">
                  <c:v>4.7636620238957992</c:v>
                </c:pt>
                <c:pt idx="8">
                  <c:v>7.9450261969181959</c:v>
                </c:pt>
                <c:pt idx="9">
                  <c:v>16.945105560305318</c:v>
                </c:pt>
              </c:numCache>
            </c:numRef>
          </c:val>
          <c:extLst>
            <c:ext xmlns:c16="http://schemas.microsoft.com/office/drawing/2014/chart" uri="{C3380CC4-5D6E-409C-BE32-E72D297353CC}">
              <c16:uniqueId val="{00000005-1046-442B-8A7B-F1E92C4D146A}"/>
            </c:ext>
          </c:extLst>
        </c:ser>
        <c:ser>
          <c:idx val="6"/>
          <c:order val="6"/>
          <c:tx>
            <c:strRef>
              <c:f>'Age-1'!$HP$74</c:f>
              <c:strCache>
                <c:ptCount val="1"/>
                <c:pt idx="0">
                  <c:v>36</c:v>
                </c:pt>
              </c:strCache>
            </c:strRef>
          </c:tx>
          <c:spPr>
            <a:solidFill>
              <a:schemeClr val="accent1">
                <a:shade val="61000"/>
              </a:schemeClr>
            </a:solidFill>
            <a:ln>
              <a:noFill/>
            </a:ln>
            <a:effectLst/>
          </c:spPr>
          <c:invertIfNegative val="0"/>
          <c:cat>
            <c:strRef>
              <c:f>'Age-1'!$HI$75:$HI$84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'Age-1'!$HP$75:$HP$84</c:f>
              <c:numCache>
                <c:formatCode>0.0</c:formatCode>
                <c:ptCount val="10"/>
                <c:pt idx="0">
                  <c:v>3.4971050174996261</c:v>
                </c:pt>
                <c:pt idx="1">
                  <c:v>35.358241916296855</c:v>
                </c:pt>
                <c:pt idx="2">
                  <c:v>79.783304604777157</c:v>
                </c:pt>
                <c:pt idx="3">
                  <c:v>40.736876557021617</c:v>
                </c:pt>
                <c:pt idx="4">
                  <c:v>31.701807365326193</c:v>
                </c:pt>
                <c:pt idx="5">
                  <c:v>27.009759052415514</c:v>
                </c:pt>
                <c:pt idx="6">
                  <c:v>15.374819168473012</c:v>
                </c:pt>
                <c:pt idx="7">
                  <c:v>8.5110761493604947</c:v>
                </c:pt>
                <c:pt idx="8">
                  <c:v>13.723227067404158</c:v>
                </c:pt>
                <c:pt idx="9">
                  <c:v>18.485569702151256</c:v>
                </c:pt>
              </c:numCache>
            </c:numRef>
          </c:val>
          <c:extLst>
            <c:ext xmlns:c16="http://schemas.microsoft.com/office/drawing/2014/chart" uri="{C3380CC4-5D6E-409C-BE32-E72D297353CC}">
              <c16:uniqueId val="{00000006-1046-442B-8A7B-F1E92C4D146A}"/>
            </c:ext>
          </c:extLst>
        </c:ser>
        <c:ser>
          <c:idx val="7"/>
          <c:order val="7"/>
          <c:tx>
            <c:strRef>
              <c:f>'Age-1'!$HQ$74</c:f>
              <c:strCache>
                <c:ptCount val="1"/>
                <c:pt idx="0">
                  <c:v>37</c:v>
                </c:pt>
              </c:strCache>
            </c:strRef>
          </c:tx>
          <c:spPr>
            <a:solidFill>
              <a:schemeClr val="accent2">
                <a:lumMod val="40000"/>
                <a:lumOff val="60000"/>
              </a:schemeClr>
            </a:solidFill>
            <a:ln>
              <a:noFill/>
            </a:ln>
            <a:effectLst/>
          </c:spPr>
          <c:invertIfNegative val="0"/>
          <c:cat>
            <c:strRef>
              <c:f>'Age-1'!$HI$75:$HI$84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'Age-1'!$HQ$75:$HQ$84</c:f>
              <c:numCache>
                <c:formatCode>0.0</c:formatCode>
                <c:ptCount val="10"/>
                <c:pt idx="0">
                  <c:v>1.3537180712901777</c:v>
                </c:pt>
                <c:pt idx="1">
                  <c:v>9.1392065970089327</c:v>
                </c:pt>
                <c:pt idx="2">
                  <c:v>19.565266056278119</c:v>
                </c:pt>
                <c:pt idx="3">
                  <c:v>11.87188973947487</c:v>
                </c:pt>
                <c:pt idx="4">
                  <c:v>9.9634251719596616</c:v>
                </c:pt>
                <c:pt idx="5">
                  <c:v>7.9370783180343842</c:v>
                </c:pt>
                <c:pt idx="6">
                  <c:v>5.5822420365532777</c:v>
                </c:pt>
                <c:pt idx="7">
                  <c:v>3.1122591889452553</c:v>
                </c:pt>
                <c:pt idx="8">
                  <c:v>5.0559257616752165</c:v>
                </c:pt>
                <c:pt idx="9">
                  <c:v>11.553481063844535</c:v>
                </c:pt>
              </c:numCache>
            </c:numRef>
          </c:val>
          <c:extLst>
            <c:ext xmlns:c16="http://schemas.microsoft.com/office/drawing/2014/chart" uri="{C3380CC4-5D6E-409C-BE32-E72D297353CC}">
              <c16:uniqueId val="{00000001-823F-41B0-947D-92C599B1D38B}"/>
            </c:ext>
          </c:extLst>
        </c:ser>
        <c:dLbls>
          <c:showLegendKey val="0"/>
          <c:showVal val="0"/>
          <c:showCatName val="0"/>
          <c:showSerName val="0"/>
          <c:showPercent val="0"/>
          <c:showBubbleSize val="0"/>
        </c:dLbls>
        <c:gapWidth val="250"/>
        <c:overlap val="-25"/>
        <c:axId val="1308423600"/>
        <c:axId val="1331274592"/>
      </c:barChart>
      <c:catAx>
        <c:axId val="1308423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bg2">
                    <a:lumMod val="25000"/>
                  </a:schemeClr>
                </a:solidFill>
                <a:latin typeface="+mn-lt"/>
                <a:ea typeface="+mn-ea"/>
                <a:cs typeface="+mn-cs"/>
              </a:defRPr>
            </a:pPr>
            <a:endParaRPr lang="en-NL"/>
          </a:p>
        </c:txPr>
        <c:crossAx val="1331274592"/>
        <c:crosses val="autoZero"/>
        <c:auto val="1"/>
        <c:lblAlgn val="ctr"/>
        <c:lblOffset val="100"/>
        <c:noMultiLvlLbl val="0"/>
      </c:catAx>
      <c:valAx>
        <c:axId val="13312745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1308423600"/>
        <c:crosses val="autoZero"/>
        <c:crossBetween val="between"/>
      </c:valAx>
      <c:spPr>
        <a:noFill/>
        <a:ln>
          <a:noFill/>
        </a:ln>
        <a:effectLst/>
      </c:spPr>
    </c:plotArea>
    <c:legend>
      <c:legendPos val="b"/>
      <c:layout>
        <c:manualLayout>
          <c:xMode val="edge"/>
          <c:yMode val="edge"/>
          <c:x val="0.36095708333333332"/>
          <c:y val="9.7182592592592598E-2"/>
          <c:w val="0.31977573929499847"/>
          <c:h val="3.96024052593289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t>Nieuwe COVID-19 ziekenhuisopnames per week, per leeftedsgroep, per 100.000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5.4316111111111121E-2"/>
          <c:y val="8.7230185185185188E-2"/>
          <c:w val="0.92773500000000009"/>
          <c:h val="0.83028240740740744"/>
        </c:manualLayout>
      </c:layout>
      <c:barChart>
        <c:barDir val="col"/>
        <c:grouping val="clustered"/>
        <c:varyColors val="0"/>
        <c:ser>
          <c:idx val="0"/>
          <c:order val="0"/>
          <c:tx>
            <c:strRef>
              <c:f>'Age-1'!$HJ$74</c:f>
              <c:strCache>
                <c:ptCount val="1"/>
                <c:pt idx="0">
                  <c:v>30</c:v>
                </c:pt>
              </c:strCache>
            </c:strRef>
          </c:tx>
          <c:spPr>
            <a:solidFill>
              <a:schemeClr val="accent2">
                <a:tint val="48000"/>
              </a:schemeClr>
            </a:solidFill>
            <a:ln>
              <a:noFill/>
            </a:ln>
            <a:effectLst/>
          </c:spPr>
          <c:invertIfNegative val="0"/>
          <c:cat>
            <c:strRef>
              <c:f>'Age-1'!$HI$128:$HI$137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'Age-1'!$HJ$128:$HJ$137</c:f>
              <c:numCache>
                <c:formatCode>0.0</c:formatCode>
                <c:ptCount val="10"/>
                <c:pt idx="0">
                  <c:v>0</c:v>
                </c:pt>
                <c:pt idx="1">
                  <c:v>0</c:v>
                </c:pt>
                <c:pt idx="2">
                  <c:v>0</c:v>
                </c:pt>
                <c:pt idx="3">
                  <c:v>0.23278215175440925</c:v>
                </c:pt>
                <c:pt idx="4">
                  <c:v>0.22644148118090138</c:v>
                </c:pt>
                <c:pt idx="5">
                  <c:v>0.19743975915508422</c:v>
                </c:pt>
                <c:pt idx="6">
                  <c:v>0.61499276673892045</c:v>
                </c:pt>
                <c:pt idx="7">
                  <c:v>0.38109296191166392</c:v>
                </c:pt>
                <c:pt idx="8">
                  <c:v>0.43336506528644708</c:v>
                </c:pt>
                <c:pt idx="9">
                  <c:v>0</c:v>
                </c:pt>
              </c:numCache>
            </c:numRef>
          </c:val>
          <c:extLst>
            <c:ext xmlns:c16="http://schemas.microsoft.com/office/drawing/2014/chart" uri="{C3380CC4-5D6E-409C-BE32-E72D297353CC}">
              <c16:uniqueId val="{00000000-2EAB-40A3-9F12-9C8D5AC1070D}"/>
            </c:ext>
          </c:extLst>
        </c:ser>
        <c:ser>
          <c:idx val="1"/>
          <c:order val="1"/>
          <c:tx>
            <c:strRef>
              <c:f>'Age-1'!$HK$74</c:f>
              <c:strCache>
                <c:ptCount val="1"/>
                <c:pt idx="0">
                  <c:v>31</c:v>
                </c:pt>
              </c:strCache>
            </c:strRef>
          </c:tx>
          <c:spPr>
            <a:solidFill>
              <a:schemeClr val="accent2">
                <a:tint val="65000"/>
              </a:schemeClr>
            </a:solidFill>
            <a:ln>
              <a:noFill/>
            </a:ln>
            <a:effectLst/>
          </c:spPr>
          <c:invertIfNegative val="0"/>
          <c:cat>
            <c:strRef>
              <c:f>'Age-1'!$HI$128:$HI$137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'Age-1'!$HK$128:$HK$137</c:f>
              <c:numCache>
                <c:formatCode>0.0</c:formatCode>
                <c:ptCount val="10"/>
                <c:pt idx="0">
                  <c:v>0.11280983927418149</c:v>
                </c:pt>
                <c:pt idx="1">
                  <c:v>0</c:v>
                </c:pt>
                <c:pt idx="2">
                  <c:v>8.9543551744979966E-2</c:v>
                </c:pt>
                <c:pt idx="3">
                  <c:v>0.18622572140352739</c:v>
                </c:pt>
                <c:pt idx="4">
                  <c:v>0.1811531849447211</c:v>
                </c:pt>
                <c:pt idx="5">
                  <c:v>0.27641566281711788</c:v>
                </c:pt>
                <c:pt idx="6">
                  <c:v>0.75691417444790221</c:v>
                </c:pt>
                <c:pt idx="7">
                  <c:v>0.44460845556360795</c:v>
                </c:pt>
                <c:pt idx="8">
                  <c:v>0.86673013057289416</c:v>
                </c:pt>
                <c:pt idx="9">
                  <c:v>2.310696212768907</c:v>
                </c:pt>
              </c:numCache>
            </c:numRef>
          </c:val>
          <c:extLst>
            <c:ext xmlns:c16="http://schemas.microsoft.com/office/drawing/2014/chart" uri="{C3380CC4-5D6E-409C-BE32-E72D297353CC}">
              <c16:uniqueId val="{00000001-2EAB-40A3-9F12-9C8D5AC1070D}"/>
            </c:ext>
          </c:extLst>
        </c:ser>
        <c:ser>
          <c:idx val="2"/>
          <c:order val="2"/>
          <c:tx>
            <c:strRef>
              <c:f>'Age-1'!$HL$74</c:f>
              <c:strCache>
                <c:ptCount val="1"/>
                <c:pt idx="0">
                  <c:v>32</c:v>
                </c:pt>
              </c:strCache>
            </c:strRef>
          </c:tx>
          <c:spPr>
            <a:solidFill>
              <a:schemeClr val="accent2">
                <a:tint val="83000"/>
              </a:schemeClr>
            </a:solidFill>
            <a:ln>
              <a:noFill/>
            </a:ln>
            <a:effectLst/>
          </c:spPr>
          <c:invertIfNegative val="0"/>
          <c:cat>
            <c:strRef>
              <c:f>'Age-1'!$HI$128:$HI$137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'Age-1'!$HL$128:$HL$137</c:f>
              <c:numCache>
                <c:formatCode>0.0</c:formatCode>
                <c:ptCount val="10"/>
                <c:pt idx="0">
                  <c:v>5.6404919637090746E-2</c:v>
                </c:pt>
                <c:pt idx="1">
                  <c:v>4.9941019655786519E-2</c:v>
                </c:pt>
                <c:pt idx="2">
                  <c:v>4.4771775872489983E-2</c:v>
                </c:pt>
                <c:pt idx="3">
                  <c:v>0.23278215175440925</c:v>
                </c:pt>
                <c:pt idx="4">
                  <c:v>0.27172977741708165</c:v>
                </c:pt>
                <c:pt idx="5">
                  <c:v>0.39487951831016838</c:v>
                </c:pt>
                <c:pt idx="6">
                  <c:v>0.89883558215688375</c:v>
                </c:pt>
                <c:pt idx="7">
                  <c:v>0.76218592382332795</c:v>
                </c:pt>
                <c:pt idx="8">
                  <c:v>1.4445502176214902</c:v>
                </c:pt>
                <c:pt idx="9">
                  <c:v>0.77023207092296908</c:v>
                </c:pt>
              </c:numCache>
            </c:numRef>
          </c:val>
          <c:extLst>
            <c:ext xmlns:c16="http://schemas.microsoft.com/office/drawing/2014/chart" uri="{C3380CC4-5D6E-409C-BE32-E72D297353CC}">
              <c16:uniqueId val="{00000002-2EAB-40A3-9F12-9C8D5AC1070D}"/>
            </c:ext>
          </c:extLst>
        </c:ser>
        <c:ser>
          <c:idx val="3"/>
          <c:order val="3"/>
          <c:tx>
            <c:strRef>
              <c:f>'Age-1'!$HM$74</c:f>
              <c:strCache>
                <c:ptCount val="1"/>
                <c:pt idx="0">
                  <c:v>33</c:v>
                </c:pt>
              </c:strCache>
            </c:strRef>
          </c:tx>
          <c:spPr>
            <a:solidFill>
              <a:schemeClr val="accent2"/>
            </a:solidFill>
            <a:ln>
              <a:noFill/>
            </a:ln>
            <a:effectLst/>
          </c:spPr>
          <c:invertIfNegative val="0"/>
          <c:cat>
            <c:strRef>
              <c:f>'Age-1'!$HI$128:$HI$137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'Age-1'!$HM$128:$HM$137</c:f>
              <c:numCache>
                <c:formatCode>0.0</c:formatCode>
                <c:ptCount val="10"/>
                <c:pt idx="0">
                  <c:v>5.6404919637090746E-2</c:v>
                </c:pt>
                <c:pt idx="1">
                  <c:v>0</c:v>
                </c:pt>
                <c:pt idx="2">
                  <c:v>0</c:v>
                </c:pt>
                <c:pt idx="3">
                  <c:v>0.27933858210529106</c:v>
                </c:pt>
                <c:pt idx="4">
                  <c:v>0.1811531849447211</c:v>
                </c:pt>
                <c:pt idx="5">
                  <c:v>0.27641566281711788</c:v>
                </c:pt>
                <c:pt idx="6">
                  <c:v>0.56768563083592649</c:v>
                </c:pt>
                <c:pt idx="7">
                  <c:v>0.82570141747527181</c:v>
                </c:pt>
                <c:pt idx="8">
                  <c:v>1.3000951958593412</c:v>
                </c:pt>
                <c:pt idx="9">
                  <c:v>1.5404641418459382</c:v>
                </c:pt>
              </c:numCache>
            </c:numRef>
          </c:val>
          <c:extLst>
            <c:ext xmlns:c16="http://schemas.microsoft.com/office/drawing/2014/chart" uri="{C3380CC4-5D6E-409C-BE32-E72D297353CC}">
              <c16:uniqueId val="{00000003-2EAB-40A3-9F12-9C8D5AC1070D}"/>
            </c:ext>
          </c:extLst>
        </c:ser>
        <c:ser>
          <c:idx val="4"/>
          <c:order val="4"/>
          <c:tx>
            <c:strRef>
              <c:f>'Age-1'!$HN$74</c:f>
              <c:strCache>
                <c:ptCount val="1"/>
                <c:pt idx="0">
                  <c:v>34</c:v>
                </c:pt>
              </c:strCache>
            </c:strRef>
          </c:tx>
          <c:spPr>
            <a:solidFill>
              <a:schemeClr val="accent2">
                <a:shade val="82000"/>
              </a:schemeClr>
            </a:solidFill>
            <a:ln>
              <a:noFill/>
            </a:ln>
            <a:effectLst/>
          </c:spPr>
          <c:invertIfNegative val="0"/>
          <c:cat>
            <c:strRef>
              <c:f>'Age-1'!$HI$128:$HI$137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'Age-1'!$HN$128:$HN$137</c:f>
              <c:numCache>
                <c:formatCode>0.0</c:formatCode>
                <c:ptCount val="10"/>
                <c:pt idx="0">
                  <c:v>5.6404919637090746E-2</c:v>
                </c:pt>
                <c:pt idx="1">
                  <c:v>0</c:v>
                </c:pt>
                <c:pt idx="2">
                  <c:v>8.9543551744979966E-2</c:v>
                </c:pt>
                <c:pt idx="3">
                  <c:v>0.13966929105264553</c:v>
                </c:pt>
                <c:pt idx="4">
                  <c:v>9.0576592472360551E-2</c:v>
                </c:pt>
                <c:pt idx="5">
                  <c:v>0.19743975915508419</c:v>
                </c:pt>
                <c:pt idx="6">
                  <c:v>0.33114995132095715</c:v>
                </c:pt>
                <c:pt idx="7">
                  <c:v>0.57163944286749591</c:v>
                </c:pt>
                <c:pt idx="8">
                  <c:v>0.43336506528644708</c:v>
                </c:pt>
                <c:pt idx="9">
                  <c:v>0</c:v>
                </c:pt>
              </c:numCache>
            </c:numRef>
          </c:val>
          <c:extLst>
            <c:ext xmlns:c16="http://schemas.microsoft.com/office/drawing/2014/chart" uri="{C3380CC4-5D6E-409C-BE32-E72D297353CC}">
              <c16:uniqueId val="{00000004-2EAB-40A3-9F12-9C8D5AC1070D}"/>
            </c:ext>
          </c:extLst>
        </c:ser>
        <c:ser>
          <c:idx val="5"/>
          <c:order val="5"/>
          <c:tx>
            <c:strRef>
              <c:f>'Age-1'!$HO$74</c:f>
              <c:strCache>
                <c:ptCount val="1"/>
                <c:pt idx="0">
                  <c:v>35</c:v>
                </c:pt>
              </c:strCache>
            </c:strRef>
          </c:tx>
          <c:spPr>
            <a:solidFill>
              <a:schemeClr val="accent2">
                <a:shade val="65000"/>
              </a:schemeClr>
            </a:solidFill>
            <a:ln>
              <a:noFill/>
            </a:ln>
            <a:effectLst/>
          </c:spPr>
          <c:invertIfNegative val="0"/>
          <c:cat>
            <c:strRef>
              <c:f>'Age-1'!$HI$128:$HI$137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'Age-1'!$HO$128:$HO$137</c:f>
              <c:numCache>
                <c:formatCode>0.0</c:formatCode>
                <c:ptCount val="10"/>
                <c:pt idx="0">
                  <c:v>0</c:v>
                </c:pt>
                <c:pt idx="1">
                  <c:v>4.9941019655786519E-2</c:v>
                </c:pt>
                <c:pt idx="2">
                  <c:v>8.9543551744979966E-2</c:v>
                </c:pt>
                <c:pt idx="3">
                  <c:v>0.13966929105264553</c:v>
                </c:pt>
                <c:pt idx="4">
                  <c:v>4.5288296236180275E-2</c:v>
                </c:pt>
                <c:pt idx="5">
                  <c:v>0.31590361464813471</c:v>
                </c:pt>
                <c:pt idx="6">
                  <c:v>0.37845708722395105</c:v>
                </c:pt>
                <c:pt idx="7">
                  <c:v>0.44460845556360795</c:v>
                </c:pt>
                <c:pt idx="8">
                  <c:v>0.57782008704859611</c:v>
                </c:pt>
                <c:pt idx="9">
                  <c:v>1.5404641418459382</c:v>
                </c:pt>
              </c:numCache>
            </c:numRef>
          </c:val>
          <c:extLst>
            <c:ext xmlns:c16="http://schemas.microsoft.com/office/drawing/2014/chart" uri="{C3380CC4-5D6E-409C-BE32-E72D297353CC}">
              <c16:uniqueId val="{00000005-2EAB-40A3-9F12-9C8D5AC1070D}"/>
            </c:ext>
          </c:extLst>
        </c:ser>
        <c:ser>
          <c:idx val="6"/>
          <c:order val="6"/>
          <c:tx>
            <c:strRef>
              <c:f>'Age-1'!$HP$74</c:f>
              <c:strCache>
                <c:ptCount val="1"/>
                <c:pt idx="0">
                  <c:v>36</c:v>
                </c:pt>
              </c:strCache>
            </c:strRef>
          </c:tx>
          <c:spPr>
            <a:solidFill>
              <a:schemeClr val="accent2">
                <a:shade val="47000"/>
              </a:schemeClr>
            </a:solidFill>
            <a:ln>
              <a:noFill/>
            </a:ln>
            <a:effectLst/>
          </c:spPr>
          <c:invertIfNegative val="0"/>
          <c:cat>
            <c:strRef>
              <c:f>'Age-1'!$HI$128:$HI$137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'Age-1'!$HP$128:$HP$137</c:f>
              <c:numCache>
                <c:formatCode>0.0</c:formatCode>
                <c:ptCount val="10"/>
                <c:pt idx="0">
                  <c:v>5.6404919637090746E-2</c:v>
                </c:pt>
                <c:pt idx="1">
                  <c:v>0</c:v>
                </c:pt>
                <c:pt idx="2">
                  <c:v>4.4771775872489983E-2</c:v>
                </c:pt>
                <c:pt idx="3">
                  <c:v>9.3112860701763694E-2</c:v>
                </c:pt>
                <c:pt idx="4">
                  <c:v>9.0576592472360551E-2</c:v>
                </c:pt>
                <c:pt idx="5">
                  <c:v>0.11846385549305052</c:v>
                </c:pt>
                <c:pt idx="6">
                  <c:v>0.14192140770898165</c:v>
                </c:pt>
                <c:pt idx="7">
                  <c:v>0.57163944286749591</c:v>
                </c:pt>
                <c:pt idx="8">
                  <c:v>0.28891004352429805</c:v>
                </c:pt>
                <c:pt idx="9">
                  <c:v>0</c:v>
                </c:pt>
              </c:numCache>
            </c:numRef>
          </c:val>
          <c:extLst>
            <c:ext xmlns:c16="http://schemas.microsoft.com/office/drawing/2014/chart" uri="{C3380CC4-5D6E-409C-BE32-E72D297353CC}">
              <c16:uniqueId val="{00000006-2EAB-40A3-9F12-9C8D5AC1070D}"/>
            </c:ext>
          </c:extLst>
        </c:ser>
        <c:dLbls>
          <c:showLegendKey val="0"/>
          <c:showVal val="0"/>
          <c:showCatName val="0"/>
          <c:showSerName val="0"/>
          <c:showPercent val="0"/>
          <c:showBubbleSize val="0"/>
        </c:dLbls>
        <c:gapWidth val="250"/>
        <c:overlap val="-25"/>
        <c:axId val="1308423600"/>
        <c:axId val="1331274592"/>
      </c:barChart>
      <c:catAx>
        <c:axId val="1308423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bg2">
                    <a:lumMod val="25000"/>
                  </a:schemeClr>
                </a:solidFill>
                <a:latin typeface="+mn-lt"/>
                <a:ea typeface="+mn-ea"/>
                <a:cs typeface="+mn-cs"/>
              </a:defRPr>
            </a:pPr>
            <a:endParaRPr lang="en-NL"/>
          </a:p>
        </c:txPr>
        <c:crossAx val="1331274592"/>
        <c:crosses val="autoZero"/>
        <c:auto val="1"/>
        <c:lblAlgn val="ctr"/>
        <c:lblOffset val="100"/>
        <c:noMultiLvlLbl val="0"/>
      </c:catAx>
      <c:valAx>
        <c:axId val="13312745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1308423600"/>
        <c:crosses val="autoZero"/>
        <c:crossBetween val="between"/>
      </c:valAx>
      <c:spPr>
        <a:noFill/>
        <a:ln>
          <a:noFill/>
        </a:ln>
        <a:effectLst/>
      </c:spPr>
    </c:plotArea>
    <c:legend>
      <c:legendPos val="b"/>
      <c:layout>
        <c:manualLayout>
          <c:xMode val="edge"/>
          <c:yMode val="edge"/>
          <c:x val="0.36095708333333332"/>
          <c:y val="9.7182592592592598E-2"/>
          <c:w val="0.28161347222222222"/>
          <c:h val="3.947886876390213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t>Nieuwe COVID-19 doden per week, per leeftedsgroep, per 100.000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5.4316111111111121E-2"/>
          <c:y val="8.7230185185185188E-2"/>
          <c:w val="0.92773500000000009"/>
          <c:h val="0.83028240740740744"/>
        </c:manualLayout>
      </c:layout>
      <c:barChart>
        <c:barDir val="col"/>
        <c:grouping val="clustered"/>
        <c:varyColors val="0"/>
        <c:ser>
          <c:idx val="0"/>
          <c:order val="0"/>
          <c:tx>
            <c:strRef>
              <c:f>'Age-1'!$HJ$74</c:f>
              <c:strCache>
                <c:ptCount val="1"/>
                <c:pt idx="0">
                  <c:v>30</c:v>
                </c:pt>
              </c:strCache>
            </c:strRef>
          </c:tx>
          <c:spPr>
            <a:solidFill>
              <a:schemeClr val="accent6">
                <a:tint val="48000"/>
              </a:schemeClr>
            </a:solidFill>
            <a:ln>
              <a:noFill/>
            </a:ln>
            <a:effectLst/>
          </c:spPr>
          <c:invertIfNegative val="0"/>
          <c:cat>
            <c:strRef>
              <c:f>'Age-1'!$HI$177:$HI$186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'Age-1'!$HJ$177:$HJ$186</c:f>
              <c:numCache>
                <c:formatCode>0.0</c:formatCode>
                <c:ptCount val="10"/>
                <c:pt idx="0">
                  <c:v>0</c:v>
                </c:pt>
                <c:pt idx="1">
                  <c:v>0</c:v>
                </c:pt>
                <c:pt idx="2">
                  <c:v>0</c:v>
                </c:pt>
                <c:pt idx="3">
                  <c:v>0</c:v>
                </c:pt>
                <c:pt idx="4">
                  <c:v>0</c:v>
                </c:pt>
                <c:pt idx="5">
                  <c:v>0</c:v>
                </c:pt>
                <c:pt idx="6">
                  <c:v>9.4614271805987762E-2</c:v>
                </c:pt>
                <c:pt idx="7">
                  <c:v>6.3515493651943991E-2</c:v>
                </c:pt>
                <c:pt idx="8">
                  <c:v>0.14445502176214903</c:v>
                </c:pt>
                <c:pt idx="9">
                  <c:v>0</c:v>
                </c:pt>
              </c:numCache>
            </c:numRef>
          </c:val>
          <c:extLst>
            <c:ext xmlns:c16="http://schemas.microsoft.com/office/drawing/2014/chart" uri="{C3380CC4-5D6E-409C-BE32-E72D297353CC}">
              <c16:uniqueId val="{00000000-2EB2-4782-97C7-8A286D153DE9}"/>
            </c:ext>
          </c:extLst>
        </c:ser>
        <c:ser>
          <c:idx val="1"/>
          <c:order val="1"/>
          <c:tx>
            <c:strRef>
              <c:f>'Age-1'!$HK$74</c:f>
              <c:strCache>
                <c:ptCount val="1"/>
                <c:pt idx="0">
                  <c:v>31</c:v>
                </c:pt>
              </c:strCache>
            </c:strRef>
          </c:tx>
          <c:spPr>
            <a:solidFill>
              <a:schemeClr val="accent6">
                <a:tint val="65000"/>
              </a:schemeClr>
            </a:solidFill>
            <a:ln>
              <a:noFill/>
            </a:ln>
            <a:effectLst/>
          </c:spPr>
          <c:invertIfNegative val="0"/>
          <c:cat>
            <c:strRef>
              <c:f>'Age-1'!$HI$177:$HI$186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'Age-1'!$HK$177:$HK$186</c:f>
              <c:numCache>
                <c:formatCode>0.0</c:formatCode>
                <c:ptCount val="10"/>
                <c:pt idx="0">
                  <c:v>0</c:v>
                </c:pt>
                <c:pt idx="1">
                  <c:v>0</c:v>
                </c:pt>
                <c:pt idx="2">
                  <c:v>0</c:v>
                </c:pt>
                <c:pt idx="3">
                  <c:v>0</c:v>
                </c:pt>
                <c:pt idx="4">
                  <c:v>0</c:v>
                </c:pt>
                <c:pt idx="5">
                  <c:v>3.9487951831016839E-2</c:v>
                </c:pt>
                <c:pt idx="6">
                  <c:v>4.7307135902993881E-2</c:v>
                </c:pt>
                <c:pt idx="7">
                  <c:v>0.25406197460777596</c:v>
                </c:pt>
                <c:pt idx="8">
                  <c:v>1.011185152335043</c:v>
                </c:pt>
                <c:pt idx="9">
                  <c:v>0.77023207092296908</c:v>
                </c:pt>
              </c:numCache>
            </c:numRef>
          </c:val>
          <c:extLst>
            <c:ext xmlns:c16="http://schemas.microsoft.com/office/drawing/2014/chart" uri="{C3380CC4-5D6E-409C-BE32-E72D297353CC}">
              <c16:uniqueId val="{00000001-2EB2-4782-97C7-8A286D153DE9}"/>
            </c:ext>
          </c:extLst>
        </c:ser>
        <c:ser>
          <c:idx val="2"/>
          <c:order val="2"/>
          <c:tx>
            <c:strRef>
              <c:f>'Age-1'!$HL$74</c:f>
              <c:strCache>
                <c:ptCount val="1"/>
                <c:pt idx="0">
                  <c:v>32</c:v>
                </c:pt>
              </c:strCache>
            </c:strRef>
          </c:tx>
          <c:spPr>
            <a:solidFill>
              <a:schemeClr val="accent6">
                <a:tint val="83000"/>
              </a:schemeClr>
            </a:solidFill>
            <a:ln>
              <a:noFill/>
            </a:ln>
            <a:effectLst/>
          </c:spPr>
          <c:invertIfNegative val="0"/>
          <c:cat>
            <c:strRef>
              <c:f>'Age-1'!$HI$177:$HI$186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'Age-1'!$HL$177:$HL$186</c:f>
              <c:numCache>
                <c:formatCode>0.0</c:formatCode>
                <c:ptCount val="10"/>
                <c:pt idx="0">
                  <c:v>0</c:v>
                </c:pt>
                <c:pt idx="1">
                  <c:v>0</c:v>
                </c:pt>
                <c:pt idx="2">
                  <c:v>0</c:v>
                </c:pt>
                <c:pt idx="3">
                  <c:v>0</c:v>
                </c:pt>
                <c:pt idx="4">
                  <c:v>0</c:v>
                </c:pt>
                <c:pt idx="5">
                  <c:v>3.9487951831016839E-2</c:v>
                </c:pt>
                <c:pt idx="6">
                  <c:v>0.18922854361197552</c:v>
                </c:pt>
                <c:pt idx="7">
                  <c:v>0.38109296191166392</c:v>
                </c:pt>
                <c:pt idx="8">
                  <c:v>0.57782008704859611</c:v>
                </c:pt>
                <c:pt idx="9">
                  <c:v>4.6213924255378149</c:v>
                </c:pt>
              </c:numCache>
            </c:numRef>
          </c:val>
          <c:extLst>
            <c:ext xmlns:c16="http://schemas.microsoft.com/office/drawing/2014/chart" uri="{C3380CC4-5D6E-409C-BE32-E72D297353CC}">
              <c16:uniqueId val="{00000002-2EB2-4782-97C7-8A286D153DE9}"/>
            </c:ext>
          </c:extLst>
        </c:ser>
        <c:ser>
          <c:idx val="3"/>
          <c:order val="3"/>
          <c:tx>
            <c:strRef>
              <c:f>'Age-1'!$HM$74</c:f>
              <c:strCache>
                <c:ptCount val="1"/>
                <c:pt idx="0">
                  <c:v>33</c:v>
                </c:pt>
              </c:strCache>
            </c:strRef>
          </c:tx>
          <c:spPr>
            <a:solidFill>
              <a:schemeClr val="accent6"/>
            </a:solidFill>
            <a:ln>
              <a:noFill/>
            </a:ln>
            <a:effectLst/>
          </c:spPr>
          <c:invertIfNegative val="0"/>
          <c:cat>
            <c:strRef>
              <c:f>'Age-1'!$HI$177:$HI$186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'Age-1'!$HM$177:$HM$186</c:f>
              <c:numCache>
                <c:formatCode>0.0</c:formatCode>
                <c:ptCount val="10"/>
                <c:pt idx="0">
                  <c:v>0</c:v>
                </c:pt>
                <c:pt idx="1">
                  <c:v>0</c:v>
                </c:pt>
                <c:pt idx="2">
                  <c:v>0</c:v>
                </c:pt>
                <c:pt idx="3">
                  <c:v>0</c:v>
                </c:pt>
                <c:pt idx="4">
                  <c:v>0</c:v>
                </c:pt>
                <c:pt idx="5">
                  <c:v>3.9487951831016839E-2</c:v>
                </c:pt>
                <c:pt idx="6">
                  <c:v>9.4614271805987762E-2</c:v>
                </c:pt>
                <c:pt idx="7">
                  <c:v>0.12703098730388798</c:v>
                </c:pt>
                <c:pt idx="8">
                  <c:v>2.022370304670086</c:v>
                </c:pt>
                <c:pt idx="9">
                  <c:v>8.4725527801526592</c:v>
                </c:pt>
              </c:numCache>
            </c:numRef>
          </c:val>
          <c:extLst>
            <c:ext xmlns:c16="http://schemas.microsoft.com/office/drawing/2014/chart" uri="{C3380CC4-5D6E-409C-BE32-E72D297353CC}">
              <c16:uniqueId val="{00000003-2EB2-4782-97C7-8A286D153DE9}"/>
            </c:ext>
          </c:extLst>
        </c:ser>
        <c:ser>
          <c:idx val="4"/>
          <c:order val="4"/>
          <c:tx>
            <c:strRef>
              <c:f>'Age-1'!$HN$74</c:f>
              <c:strCache>
                <c:ptCount val="1"/>
                <c:pt idx="0">
                  <c:v>34</c:v>
                </c:pt>
              </c:strCache>
            </c:strRef>
          </c:tx>
          <c:spPr>
            <a:solidFill>
              <a:schemeClr val="accent6">
                <a:shade val="82000"/>
              </a:schemeClr>
            </a:solidFill>
            <a:ln>
              <a:noFill/>
            </a:ln>
            <a:effectLst/>
          </c:spPr>
          <c:invertIfNegative val="0"/>
          <c:cat>
            <c:strRef>
              <c:f>'Age-1'!$HI$177:$HI$186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'Age-1'!$HN$177:$HN$186</c:f>
              <c:numCache>
                <c:formatCode>0.0</c:formatCode>
                <c:ptCount val="10"/>
                <c:pt idx="0">
                  <c:v>0</c:v>
                </c:pt>
                <c:pt idx="1">
                  <c:v>0</c:v>
                </c:pt>
                <c:pt idx="2">
                  <c:v>0</c:v>
                </c:pt>
                <c:pt idx="3">
                  <c:v>0</c:v>
                </c:pt>
                <c:pt idx="4">
                  <c:v>0</c:v>
                </c:pt>
                <c:pt idx="5">
                  <c:v>0</c:v>
                </c:pt>
                <c:pt idx="6">
                  <c:v>4.7307135902993881E-2</c:v>
                </c:pt>
                <c:pt idx="7">
                  <c:v>0.25406197460777596</c:v>
                </c:pt>
                <c:pt idx="8">
                  <c:v>0.72227510881074508</c:v>
                </c:pt>
                <c:pt idx="9">
                  <c:v>0.77023207092296908</c:v>
                </c:pt>
              </c:numCache>
            </c:numRef>
          </c:val>
          <c:extLst>
            <c:ext xmlns:c16="http://schemas.microsoft.com/office/drawing/2014/chart" uri="{C3380CC4-5D6E-409C-BE32-E72D297353CC}">
              <c16:uniqueId val="{00000004-2EB2-4782-97C7-8A286D153DE9}"/>
            </c:ext>
          </c:extLst>
        </c:ser>
        <c:ser>
          <c:idx val="5"/>
          <c:order val="5"/>
          <c:tx>
            <c:strRef>
              <c:f>'Age-1'!$HO$74</c:f>
              <c:strCache>
                <c:ptCount val="1"/>
                <c:pt idx="0">
                  <c:v>35</c:v>
                </c:pt>
              </c:strCache>
            </c:strRef>
          </c:tx>
          <c:spPr>
            <a:solidFill>
              <a:schemeClr val="accent6">
                <a:shade val="65000"/>
              </a:schemeClr>
            </a:solidFill>
            <a:ln>
              <a:noFill/>
            </a:ln>
            <a:effectLst/>
          </c:spPr>
          <c:invertIfNegative val="0"/>
          <c:cat>
            <c:strRef>
              <c:f>'Age-1'!$HI$177:$HI$186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'Age-1'!$HO$177:$HO$186</c:f>
              <c:numCache>
                <c:formatCode>0.0</c:formatCode>
                <c:ptCount val="10"/>
                <c:pt idx="0">
                  <c:v>0</c:v>
                </c:pt>
                <c:pt idx="1">
                  <c:v>0</c:v>
                </c:pt>
                <c:pt idx="2">
                  <c:v>0</c:v>
                </c:pt>
                <c:pt idx="3">
                  <c:v>0</c:v>
                </c:pt>
                <c:pt idx="4">
                  <c:v>0</c:v>
                </c:pt>
                <c:pt idx="5">
                  <c:v>3.9487951831016839E-2</c:v>
                </c:pt>
                <c:pt idx="6">
                  <c:v>0</c:v>
                </c:pt>
                <c:pt idx="7">
                  <c:v>0</c:v>
                </c:pt>
                <c:pt idx="8">
                  <c:v>0.43336506528644708</c:v>
                </c:pt>
                <c:pt idx="9">
                  <c:v>1.5404641418459382</c:v>
                </c:pt>
              </c:numCache>
            </c:numRef>
          </c:val>
          <c:extLst>
            <c:ext xmlns:c16="http://schemas.microsoft.com/office/drawing/2014/chart" uri="{C3380CC4-5D6E-409C-BE32-E72D297353CC}">
              <c16:uniqueId val="{00000005-2EB2-4782-97C7-8A286D153DE9}"/>
            </c:ext>
          </c:extLst>
        </c:ser>
        <c:ser>
          <c:idx val="6"/>
          <c:order val="6"/>
          <c:tx>
            <c:strRef>
              <c:f>'Age-1'!$HP$74</c:f>
              <c:strCache>
                <c:ptCount val="1"/>
                <c:pt idx="0">
                  <c:v>36</c:v>
                </c:pt>
              </c:strCache>
            </c:strRef>
          </c:tx>
          <c:spPr>
            <a:solidFill>
              <a:schemeClr val="accent6">
                <a:shade val="47000"/>
              </a:schemeClr>
            </a:solidFill>
            <a:ln>
              <a:noFill/>
            </a:ln>
            <a:effectLst/>
          </c:spPr>
          <c:invertIfNegative val="0"/>
          <c:cat>
            <c:strRef>
              <c:f>'Age-1'!$HI$177:$HI$186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'Age-1'!$HP$177:$HP$186</c:f>
              <c:numCache>
                <c:formatCode>0.0</c:formatCode>
                <c:ptCount val="10"/>
                <c:pt idx="0">
                  <c:v>0</c:v>
                </c:pt>
                <c:pt idx="1">
                  <c:v>0</c:v>
                </c:pt>
                <c:pt idx="2">
                  <c:v>0</c:v>
                </c:pt>
                <c:pt idx="3">
                  <c:v>0</c:v>
                </c:pt>
                <c:pt idx="4">
                  <c:v>0</c:v>
                </c:pt>
                <c:pt idx="5">
                  <c:v>0</c:v>
                </c:pt>
                <c:pt idx="6">
                  <c:v>4.7307135902993881E-2</c:v>
                </c:pt>
                <c:pt idx="7">
                  <c:v>6.3515493651943991E-2</c:v>
                </c:pt>
                <c:pt idx="8">
                  <c:v>0.14445502176214903</c:v>
                </c:pt>
                <c:pt idx="9">
                  <c:v>0</c:v>
                </c:pt>
              </c:numCache>
            </c:numRef>
          </c:val>
          <c:extLst>
            <c:ext xmlns:c16="http://schemas.microsoft.com/office/drawing/2014/chart" uri="{C3380CC4-5D6E-409C-BE32-E72D297353CC}">
              <c16:uniqueId val="{00000006-2EB2-4782-97C7-8A286D153DE9}"/>
            </c:ext>
          </c:extLst>
        </c:ser>
        <c:dLbls>
          <c:showLegendKey val="0"/>
          <c:showVal val="0"/>
          <c:showCatName val="0"/>
          <c:showSerName val="0"/>
          <c:showPercent val="0"/>
          <c:showBubbleSize val="0"/>
        </c:dLbls>
        <c:gapWidth val="250"/>
        <c:overlap val="-25"/>
        <c:axId val="1308423600"/>
        <c:axId val="1331274592"/>
      </c:barChart>
      <c:catAx>
        <c:axId val="1308423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bg2">
                    <a:lumMod val="25000"/>
                  </a:schemeClr>
                </a:solidFill>
                <a:latin typeface="+mn-lt"/>
                <a:ea typeface="+mn-ea"/>
                <a:cs typeface="+mn-cs"/>
              </a:defRPr>
            </a:pPr>
            <a:endParaRPr lang="en-NL"/>
          </a:p>
        </c:txPr>
        <c:crossAx val="1331274592"/>
        <c:crosses val="autoZero"/>
        <c:auto val="1"/>
        <c:lblAlgn val="ctr"/>
        <c:lblOffset val="100"/>
        <c:noMultiLvlLbl val="0"/>
      </c:catAx>
      <c:valAx>
        <c:axId val="13312745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1308423600"/>
        <c:crosses val="autoZero"/>
        <c:crossBetween val="between"/>
      </c:valAx>
      <c:spPr>
        <a:noFill/>
        <a:ln>
          <a:noFill/>
        </a:ln>
        <a:effectLst/>
      </c:spPr>
    </c:plotArea>
    <c:legend>
      <c:legendPos val="b"/>
      <c:layout>
        <c:manualLayout>
          <c:xMode val="edge"/>
          <c:yMode val="edge"/>
          <c:x val="0.36095708333333332"/>
          <c:y val="9.7182592592592598E-2"/>
          <c:w val="0.28161347222222222"/>
          <c:h val="3.947886876390213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tx>
            <c:strRef>
              <c:f>'Age-1'!$HJ$228</c:f>
              <c:strCache>
                <c:ptCount val="1"/>
                <c:pt idx="0">
                  <c:v>30</c:v>
                </c:pt>
              </c:strCache>
            </c:strRef>
          </c:tx>
          <c:spPr>
            <a:solidFill>
              <a:schemeClr val="accent1">
                <a:tint val="46000"/>
              </a:schemeClr>
            </a:solidFill>
            <a:ln>
              <a:noFill/>
            </a:ln>
            <a:effectLst/>
          </c:spPr>
          <c:invertIfNegative val="0"/>
          <c:cat>
            <c:strRef>
              <c:f>'Age-1'!$HI$229:$HI$238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'Age-1'!$HJ$229:$HJ$238</c:f>
              <c:numCache>
                <c:formatCode>0</c:formatCode>
                <c:ptCount val="10"/>
                <c:pt idx="0">
                  <c:v>0.7896688749192704</c:v>
                </c:pt>
                <c:pt idx="1">
                  <c:v>7.7907990663026965</c:v>
                </c:pt>
                <c:pt idx="2">
                  <c:v>18.983232969935752</c:v>
                </c:pt>
                <c:pt idx="3">
                  <c:v>12.709905485790745</c:v>
                </c:pt>
                <c:pt idx="4">
                  <c:v>10.280443245612924</c:v>
                </c:pt>
                <c:pt idx="5">
                  <c:v>9.6350602467681092</c:v>
                </c:pt>
                <c:pt idx="6">
                  <c:v>6.2445419391951917</c:v>
                </c:pt>
                <c:pt idx="7">
                  <c:v>3.5568676445088632</c:v>
                </c:pt>
                <c:pt idx="8">
                  <c:v>3.6113755440537259</c:v>
                </c:pt>
                <c:pt idx="9">
                  <c:v>7.7023207092296913</c:v>
                </c:pt>
              </c:numCache>
            </c:numRef>
          </c:val>
          <c:extLst>
            <c:ext xmlns:c16="http://schemas.microsoft.com/office/drawing/2014/chart" uri="{C3380CC4-5D6E-409C-BE32-E72D297353CC}">
              <c16:uniqueId val="{00000000-5955-4C34-AFB9-E1ED5983ED34}"/>
            </c:ext>
          </c:extLst>
        </c:ser>
        <c:ser>
          <c:idx val="1"/>
          <c:order val="1"/>
          <c:tx>
            <c:strRef>
              <c:f>'Age-1'!$HK$228</c:f>
              <c:strCache>
                <c:ptCount val="1"/>
                <c:pt idx="0">
                  <c:v>31</c:v>
                </c:pt>
              </c:strCache>
            </c:strRef>
          </c:tx>
          <c:spPr>
            <a:solidFill>
              <a:schemeClr val="accent1">
                <a:tint val="62000"/>
              </a:schemeClr>
            </a:solidFill>
            <a:ln>
              <a:noFill/>
            </a:ln>
            <a:effectLst/>
          </c:spPr>
          <c:invertIfNegative val="0"/>
          <c:cat>
            <c:strRef>
              <c:f>'Age-1'!$HI$229:$HI$238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'Age-1'!$HK$229:$HK$238</c:f>
              <c:numCache>
                <c:formatCode>0</c:formatCode>
                <c:ptCount val="10"/>
                <c:pt idx="0">
                  <c:v>1.6357426694756316</c:v>
                </c:pt>
                <c:pt idx="1">
                  <c:v>12.585136953258202</c:v>
                </c:pt>
                <c:pt idx="2">
                  <c:v>35.190615835777123</c:v>
                </c:pt>
                <c:pt idx="3">
                  <c:v>22.300530138072407</c:v>
                </c:pt>
                <c:pt idx="4">
                  <c:v>17.526570643401769</c:v>
                </c:pt>
                <c:pt idx="5">
                  <c:v>16.229548202547921</c:v>
                </c:pt>
                <c:pt idx="6">
                  <c:v>9.4141200446957818</c:v>
                </c:pt>
                <c:pt idx="7">
                  <c:v>5.8434254159788468</c:v>
                </c:pt>
                <c:pt idx="8">
                  <c:v>7.6561161533938993</c:v>
                </c:pt>
                <c:pt idx="9">
                  <c:v>7.7023207092296913</c:v>
                </c:pt>
              </c:numCache>
            </c:numRef>
          </c:val>
          <c:extLst>
            <c:ext xmlns:c16="http://schemas.microsoft.com/office/drawing/2014/chart" uri="{C3380CC4-5D6E-409C-BE32-E72D297353CC}">
              <c16:uniqueId val="{00000001-5955-4C34-AFB9-E1ED5983ED34}"/>
            </c:ext>
          </c:extLst>
        </c:ser>
        <c:ser>
          <c:idx val="2"/>
          <c:order val="2"/>
          <c:tx>
            <c:strRef>
              <c:f>'Age-1'!$HL$228</c:f>
              <c:strCache>
                <c:ptCount val="1"/>
                <c:pt idx="0">
                  <c:v>32</c:v>
                </c:pt>
              </c:strCache>
            </c:strRef>
          </c:tx>
          <c:spPr>
            <a:solidFill>
              <a:schemeClr val="accent1">
                <a:tint val="77000"/>
              </a:schemeClr>
            </a:solidFill>
            <a:ln>
              <a:noFill/>
            </a:ln>
            <a:effectLst/>
          </c:spPr>
          <c:invertIfNegative val="0"/>
          <c:cat>
            <c:strRef>
              <c:f>'Age-1'!$HI$229:$HI$238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'Age-1'!$HL$229:$HL$238</c:f>
              <c:numCache>
                <c:formatCode>0</c:formatCode>
                <c:ptCount val="10"/>
                <c:pt idx="0">
                  <c:v>2.0305771069352669</c:v>
                </c:pt>
                <c:pt idx="1">
                  <c:v>18.977587469198877</c:v>
                </c:pt>
                <c:pt idx="2">
                  <c:v>48.935551028631551</c:v>
                </c:pt>
                <c:pt idx="3">
                  <c:v>26.350939578599125</c:v>
                </c:pt>
                <c:pt idx="4">
                  <c:v>21.557229008421814</c:v>
                </c:pt>
                <c:pt idx="5">
                  <c:v>18.914728927057066</c:v>
                </c:pt>
                <c:pt idx="6">
                  <c:v>10.786026985882604</c:v>
                </c:pt>
                <c:pt idx="7">
                  <c:v>6.2880338715424546</c:v>
                </c:pt>
                <c:pt idx="8">
                  <c:v>7.3672061098696</c:v>
                </c:pt>
                <c:pt idx="9">
                  <c:v>17.715337631228291</c:v>
                </c:pt>
              </c:numCache>
            </c:numRef>
          </c:val>
          <c:extLst>
            <c:ext xmlns:c16="http://schemas.microsoft.com/office/drawing/2014/chart" uri="{C3380CC4-5D6E-409C-BE32-E72D297353CC}">
              <c16:uniqueId val="{00000002-5955-4C34-AFB9-E1ED5983ED34}"/>
            </c:ext>
          </c:extLst>
        </c:ser>
        <c:ser>
          <c:idx val="3"/>
          <c:order val="3"/>
          <c:tx>
            <c:strRef>
              <c:f>'Age-1'!$HM$228</c:f>
              <c:strCache>
                <c:ptCount val="1"/>
                <c:pt idx="0">
                  <c:v>33</c:v>
                </c:pt>
              </c:strCache>
            </c:strRef>
          </c:tx>
          <c:spPr>
            <a:solidFill>
              <a:schemeClr val="accent1">
                <a:tint val="93000"/>
              </a:schemeClr>
            </a:solidFill>
            <a:ln>
              <a:noFill/>
            </a:ln>
            <a:effectLst/>
          </c:spPr>
          <c:invertIfNegative val="0"/>
          <c:cat>
            <c:strRef>
              <c:f>'Age-1'!$HI$229:$HI$238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'Age-1'!$HM$229:$HM$238</c:f>
              <c:numCache>
                <c:formatCode>0</c:formatCode>
                <c:ptCount val="10"/>
                <c:pt idx="0">
                  <c:v>1.9177672676610855</c:v>
                </c:pt>
                <c:pt idx="1">
                  <c:v>19.327174606789381</c:v>
                </c:pt>
                <c:pt idx="2">
                  <c:v>45.353808958832353</c:v>
                </c:pt>
                <c:pt idx="3">
                  <c:v>25.559480262634136</c:v>
                </c:pt>
                <c:pt idx="4">
                  <c:v>16.937822792331424</c:v>
                </c:pt>
                <c:pt idx="5">
                  <c:v>17.49316266114046</c:v>
                </c:pt>
                <c:pt idx="6">
                  <c:v>9.0356629574718319</c:v>
                </c:pt>
                <c:pt idx="7">
                  <c:v>6.6691268334541176</c:v>
                </c:pt>
                <c:pt idx="8">
                  <c:v>7.9450261969181959</c:v>
                </c:pt>
                <c:pt idx="9">
                  <c:v>16.945105560305322</c:v>
                </c:pt>
              </c:numCache>
            </c:numRef>
          </c:val>
          <c:extLst>
            <c:ext xmlns:c16="http://schemas.microsoft.com/office/drawing/2014/chart" uri="{C3380CC4-5D6E-409C-BE32-E72D297353CC}">
              <c16:uniqueId val="{00000003-5955-4C34-AFB9-E1ED5983ED34}"/>
            </c:ext>
          </c:extLst>
        </c:ser>
        <c:ser>
          <c:idx val="4"/>
          <c:order val="4"/>
          <c:tx>
            <c:strRef>
              <c:f>'Age-1'!$HN$228</c:f>
              <c:strCache>
                <c:ptCount val="1"/>
                <c:pt idx="0">
                  <c:v>34</c:v>
                </c:pt>
              </c:strCache>
            </c:strRef>
          </c:tx>
          <c:spPr>
            <a:solidFill>
              <a:schemeClr val="accent1">
                <a:shade val="92000"/>
              </a:schemeClr>
            </a:solidFill>
            <a:ln>
              <a:noFill/>
            </a:ln>
            <a:effectLst/>
          </c:spPr>
          <c:invertIfNegative val="0"/>
          <c:cat>
            <c:strRef>
              <c:f>'Age-1'!$HI$229:$HI$238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'Age-1'!$HN$229:$HN$238</c:f>
              <c:numCache>
                <c:formatCode>0</c:formatCode>
                <c:ptCount val="10"/>
                <c:pt idx="0">
                  <c:v>1.8049574283869039</c:v>
                </c:pt>
                <c:pt idx="1">
                  <c:v>18.628000331608369</c:v>
                </c:pt>
                <c:pt idx="2">
                  <c:v>44.189742786147612</c:v>
                </c:pt>
                <c:pt idx="3">
                  <c:v>24.581795225265619</c:v>
                </c:pt>
                <c:pt idx="4">
                  <c:v>16.620804718678162</c:v>
                </c:pt>
                <c:pt idx="5">
                  <c:v>14.768493984800298</c:v>
                </c:pt>
                <c:pt idx="6">
                  <c:v>8.6098987343448865</c:v>
                </c:pt>
                <c:pt idx="7">
                  <c:v>4.6366310365919112</c:v>
                </c:pt>
                <c:pt idx="8">
                  <c:v>6.2115659357724082</c:v>
                </c:pt>
                <c:pt idx="9">
                  <c:v>12.323713134767505</c:v>
                </c:pt>
              </c:numCache>
            </c:numRef>
          </c:val>
          <c:extLst>
            <c:ext xmlns:c16="http://schemas.microsoft.com/office/drawing/2014/chart" uri="{C3380CC4-5D6E-409C-BE32-E72D297353CC}">
              <c16:uniqueId val="{00000004-5955-4C34-AFB9-E1ED5983ED34}"/>
            </c:ext>
          </c:extLst>
        </c:ser>
        <c:ser>
          <c:idx val="5"/>
          <c:order val="5"/>
          <c:tx>
            <c:strRef>
              <c:f>'Age-1'!$HO$228</c:f>
              <c:strCache>
                <c:ptCount val="1"/>
                <c:pt idx="0">
                  <c:v>35</c:v>
                </c:pt>
              </c:strCache>
            </c:strRef>
          </c:tx>
          <c:spPr>
            <a:solidFill>
              <a:schemeClr val="accent1">
                <a:shade val="76000"/>
              </a:schemeClr>
            </a:solidFill>
            <a:ln>
              <a:noFill/>
            </a:ln>
            <a:effectLst/>
          </c:spPr>
          <c:invertIfNegative val="0"/>
          <c:cat>
            <c:strRef>
              <c:f>'Age-1'!$HI$229:$HI$238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'Age-1'!$HO$229:$HO$238</c:f>
              <c:numCache>
                <c:formatCode>0</c:formatCode>
                <c:ptCount val="10"/>
                <c:pt idx="0">
                  <c:v>2.0869820265723575</c:v>
                </c:pt>
                <c:pt idx="1">
                  <c:v>22.223753746825</c:v>
                </c:pt>
                <c:pt idx="2">
                  <c:v>52.60683665017573</c:v>
                </c:pt>
                <c:pt idx="3">
                  <c:v>25.885375275090308</c:v>
                </c:pt>
                <c:pt idx="4">
                  <c:v>15.715038793954555</c:v>
                </c:pt>
                <c:pt idx="5">
                  <c:v>16.545451817196053</c:v>
                </c:pt>
                <c:pt idx="6">
                  <c:v>10.029112811434702</c:v>
                </c:pt>
                <c:pt idx="7">
                  <c:v>4.0649915937244154</c:v>
                </c:pt>
                <c:pt idx="8">
                  <c:v>6.6449310010588558</c:v>
                </c:pt>
                <c:pt idx="9">
                  <c:v>16.945105560305322</c:v>
                </c:pt>
              </c:numCache>
            </c:numRef>
          </c:val>
          <c:extLst>
            <c:ext xmlns:c16="http://schemas.microsoft.com/office/drawing/2014/chart" uri="{C3380CC4-5D6E-409C-BE32-E72D297353CC}">
              <c16:uniqueId val="{00000005-5955-4C34-AFB9-E1ED5983ED34}"/>
            </c:ext>
          </c:extLst>
        </c:ser>
        <c:ser>
          <c:idx val="6"/>
          <c:order val="6"/>
          <c:tx>
            <c:strRef>
              <c:f>'Age-1'!$HP$228</c:f>
              <c:strCache>
                <c:ptCount val="1"/>
                <c:pt idx="0">
                  <c:v>36</c:v>
                </c:pt>
              </c:strCache>
            </c:strRef>
          </c:tx>
          <c:spPr>
            <a:solidFill>
              <a:schemeClr val="accent1">
                <a:shade val="61000"/>
              </a:schemeClr>
            </a:solidFill>
            <a:ln>
              <a:noFill/>
            </a:ln>
            <a:effectLst/>
          </c:spPr>
          <c:invertIfNegative val="0"/>
          <c:cat>
            <c:strRef>
              <c:f>'Age-1'!$HI$229:$HI$238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'Age-1'!$HP$229:$HP$238</c:f>
              <c:numCache>
                <c:formatCode>0</c:formatCode>
                <c:ptCount val="10"/>
                <c:pt idx="0">
                  <c:v>3.1586754996770816</c:v>
                </c:pt>
                <c:pt idx="1">
                  <c:v>30.21431689175084</c:v>
                </c:pt>
                <c:pt idx="2">
                  <c:v>65.993597636050239</c:v>
                </c:pt>
                <c:pt idx="3">
                  <c:v>34.917322763161387</c:v>
                </c:pt>
                <c:pt idx="4">
                  <c:v>27.127689445471987</c:v>
                </c:pt>
                <c:pt idx="5">
                  <c:v>22.86352411015875</c:v>
                </c:pt>
                <c:pt idx="6">
                  <c:v>13.482533732353255</c:v>
                </c:pt>
                <c:pt idx="7">
                  <c:v>7.8124057191891101</c:v>
                </c:pt>
                <c:pt idx="8">
                  <c:v>12.134221828020518</c:v>
                </c:pt>
                <c:pt idx="9">
                  <c:v>16.945105560305322</c:v>
                </c:pt>
              </c:numCache>
            </c:numRef>
          </c:val>
          <c:extLst>
            <c:ext xmlns:c16="http://schemas.microsoft.com/office/drawing/2014/chart" uri="{C3380CC4-5D6E-409C-BE32-E72D297353CC}">
              <c16:uniqueId val="{00000006-5955-4C34-AFB9-E1ED5983ED34}"/>
            </c:ext>
          </c:extLst>
        </c:ser>
        <c:ser>
          <c:idx val="7"/>
          <c:order val="7"/>
          <c:tx>
            <c:strRef>
              <c:f>'Age-1'!$HQ$228</c:f>
              <c:strCache>
                <c:ptCount val="1"/>
                <c:pt idx="0">
                  <c:v>37</c:v>
                </c:pt>
              </c:strCache>
            </c:strRef>
          </c:tx>
          <c:spPr>
            <a:solidFill>
              <a:schemeClr val="accent2">
                <a:lumMod val="40000"/>
                <a:lumOff val="60000"/>
              </a:schemeClr>
            </a:solidFill>
            <a:ln>
              <a:noFill/>
            </a:ln>
            <a:effectLst/>
          </c:spPr>
          <c:invertIfNegative val="0"/>
          <c:cat>
            <c:strRef>
              <c:f>'Age-1'!$HI$229:$HI$238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'Age-1'!$HQ$229:$HQ$238</c:f>
              <c:numCache>
                <c:formatCode>0</c:formatCode>
                <c:ptCount val="10"/>
                <c:pt idx="0">
                  <c:v>0.7332639552821798</c:v>
                </c:pt>
                <c:pt idx="1">
                  <c:v>6.2925684766291008</c:v>
                </c:pt>
                <c:pt idx="2">
                  <c:v>13.386760985874504</c:v>
                </c:pt>
                <c:pt idx="3">
                  <c:v>8.4267138935096142</c:v>
                </c:pt>
                <c:pt idx="4">
                  <c:v>7.2008391015526643</c:v>
                </c:pt>
                <c:pt idx="5">
                  <c:v>5.2124096416942223</c:v>
                </c:pt>
                <c:pt idx="6">
                  <c:v>3.7845708722395104</c:v>
                </c:pt>
                <c:pt idx="7">
                  <c:v>2.2865577714699836</c:v>
                </c:pt>
                <c:pt idx="8">
                  <c:v>4.0447406093401721</c:v>
                </c:pt>
                <c:pt idx="9">
                  <c:v>7.7023207092296913</c:v>
                </c:pt>
              </c:numCache>
            </c:numRef>
          </c:val>
          <c:extLst>
            <c:ext xmlns:c16="http://schemas.microsoft.com/office/drawing/2014/chart" uri="{C3380CC4-5D6E-409C-BE32-E72D297353CC}">
              <c16:uniqueId val="{00000007-5955-4C34-AFB9-E1ED5983ED34}"/>
            </c:ext>
          </c:extLst>
        </c:ser>
        <c:dLbls>
          <c:showLegendKey val="0"/>
          <c:showVal val="0"/>
          <c:showCatName val="0"/>
          <c:showSerName val="0"/>
          <c:showPercent val="0"/>
          <c:showBubbleSize val="0"/>
        </c:dLbls>
        <c:gapWidth val="219"/>
        <c:overlap val="-27"/>
        <c:axId val="1902828144"/>
        <c:axId val="1782207584"/>
      </c:barChart>
      <c:catAx>
        <c:axId val="1902828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782207584"/>
        <c:crosses val="autoZero"/>
        <c:auto val="1"/>
        <c:lblAlgn val="ctr"/>
        <c:lblOffset val="100"/>
        <c:noMultiLvlLbl val="0"/>
      </c:catAx>
      <c:valAx>
        <c:axId val="17822075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L"/>
          </a:p>
        </c:txPr>
        <c:crossAx val="1902828144"/>
        <c:crosses val="autoZero"/>
        <c:crossBetween val="between"/>
      </c:valAx>
      <c:spPr>
        <a:noFill/>
        <a:ln>
          <a:noFill/>
        </a:ln>
        <a:effectLst/>
      </c:spPr>
    </c:plotArea>
    <c:legend>
      <c:legendPos val="b"/>
      <c:layout>
        <c:manualLayout>
          <c:xMode val="edge"/>
          <c:yMode val="edge"/>
          <c:x val="0.34116724985548458"/>
          <c:y val="8.1428136140046972E-2"/>
          <c:w val="0.28628523486491897"/>
          <c:h val="3.857170547972202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bg2">
                    <a:lumMod val="25000"/>
                  </a:schemeClr>
                </a:solidFill>
                <a:latin typeface="+mn-lt"/>
                <a:ea typeface="+mn-ea"/>
                <a:cs typeface="+mn-cs"/>
              </a:defRPr>
            </a:pPr>
            <a:r>
              <a:rPr lang="nl-NL" sz="2000" b="1" u="none">
                <a:solidFill>
                  <a:schemeClr val="bg2">
                    <a:lumMod val="25000"/>
                  </a:schemeClr>
                </a:solidFill>
              </a:rPr>
              <a:t>Besmettingen COVID-19 per provincie</a:t>
            </a:r>
            <a:br>
              <a:rPr lang="nl-NL" sz="2000" b="1" u="none">
                <a:solidFill>
                  <a:schemeClr val="bg2">
                    <a:lumMod val="25000"/>
                  </a:schemeClr>
                </a:solidFill>
              </a:rPr>
            </a:br>
            <a:r>
              <a:rPr lang="nl-NL" sz="1800" b="0" u="none">
                <a:solidFill>
                  <a:schemeClr val="bg2">
                    <a:lumMod val="25000"/>
                  </a:schemeClr>
                </a:solidFill>
              </a:rPr>
              <a:t>Cumulatief</a:t>
            </a:r>
            <a:endParaRPr lang="nl-NL" sz="2000" b="0" u="none">
              <a:solidFill>
                <a:schemeClr val="bg2">
                  <a:lumMod val="25000"/>
                </a:schemeClr>
              </a:solidFill>
            </a:endParaRPr>
          </a:p>
        </c:rich>
      </c:tx>
      <c:layout>
        <c:manualLayout>
          <c:xMode val="edge"/>
          <c:yMode val="edge"/>
          <c:x val="0.27996677777777779"/>
          <c:y val="1.859883842002117E-2"/>
        </c:manualLayout>
      </c:layout>
      <c:overlay val="0"/>
      <c:spPr>
        <a:noFill/>
        <a:ln>
          <a:noFill/>
        </a:ln>
        <a:effectLst/>
      </c:spPr>
      <c:txPr>
        <a:bodyPr rot="0" spcFirstLastPara="1" vertOverflow="ellipsis" vert="horz" wrap="square" anchor="ctr" anchorCtr="1"/>
        <a:lstStyle/>
        <a:p>
          <a:pPr>
            <a:defRPr sz="20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3807883630056889"/>
          <c:y val="0.1089026388888889"/>
          <c:w val="0.66870741019414992"/>
          <c:h val="0.82726791666666666"/>
        </c:manualLayout>
      </c:layout>
      <c:lineChart>
        <c:grouping val="standard"/>
        <c:varyColors val="0"/>
        <c:ser>
          <c:idx val="1"/>
          <c:order val="0"/>
          <c:tx>
            <c:strRef>
              <c:f>prov!$C$52</c:f>
              <c:strCache>
                <c:ptCount val="1"/>
                <c:pt idx="0">
                  <c:v>Zuid-Holland</c:v>
                </c:pt>
              </c:strCache>
            </c:strRef>
          </c:tx>
          <c:spPr>
            <a:ln w="53975" cap="rnd">
              <a:solidFill>
                <a:schemeClr val="accent2">
                  <a:lumMod val="50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(prov!$D$51:$DM$51,prov!$DO$51:$GQ$51)</c:f>
              <c:numCache>
                <c:formatCode>d\-mmm</c:formatCode>
                <c:ptCount val="195"/>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numCache>
            </c:numRef>
          </c:cat>
          <c:val>
            <c:numRef>
              <c:extLst>
                <c:ext xmlns:c15="http://schemas.microsoft.com/office/drawing/2012/chart" uri="{02D57815-91ED-43cb-92C2-25804820EDAC}">
                  <c15:fullRef>
                    <c15:sqref>prov!$D$52:$HQ$52</c15:sqref>
                  </c15:fullRef>
                </c:ext>
              </c:extLst>
              <c:f>(prov!$D$52:$DM$52,prov!$DO$52:$GQ$52)</c:f>
              <c:numCache>
                <c:formatCode>General</c:formatCode>
                <c:ptCount val="195"/>
                <c:pt idx="0">
                  <c:v>3</c:v>
                </c:pt>
                <c:pt idx="1">
                  <c:v>7</c:v>
                </c:pt>
                <c:pt idx="2">
                  <c:v>12</c:v>
                </c:pt>
                <c:pt idx="3">
                  <c:v>20</c:v>
                </c:pt>
                <c:pt idx="4">
                  <c:v>29</c:v>
                </c:pt>
                <c:pt idx="5">
                  <c:v>31</c:v>
                </c:pt>
                <c:pt idx="6">
                  <c:v>36</c:v>
                </c:pt>
                <c:pt idx="7">
                  <c:v>46</c:v>
                </c:pt>
                <c:pt idx="8">
                  <c:v>50</c:v>
                </c:pt>
                <c:pt idx="9">
                  <c:v>63</c:v>
                </c:pt>
                <c:pt idx="10">
                  <c:v>83</c:v>
                </c:pt>
                <c:pt idx="11">
                  <c:v>97</c:v>
                </c:pt>
                <c:pt idx="12">
                  <c:v>115</c:v>
                </c:pt>
                <c:pt idx="13">
                  <c:v>145</c:v>
                </c:pt>
                <c:pt idx="14">
                  <c:v>186</c:v>
                </c:pt>
                <c:pt idx="15">
                  <c:v>241</c:v>
                </c:pt>
                <c:pt idx="16">
                  <c:v>312</c:v>
                </c:pt>
                <c:pt idx="17">
                  <c:v>539</c:v>
                </c:pt>
                <c:pt idx="18">
                  <c:v>491</c:v>
                </c:pt>
                <c:pt idx="19">
                  <c:v>591</c:v>
                </c:pt>
                <c:pt idx="20">
                  <c:v>653</c:v>
                </c:pt>
                <c:pt idx="21">
                  <c:v>767</c:v>
                </c:pt>
                <c:pt idx="22">
                  <c:v>895</c:v>
                </c:pt>
                <c:pt idx="23">
                  <c:v>1050</c:v>
                </c:pt>
                <c:pt idx="24">
                  <c:v>1257</c:v>
                </c:pt>
                <c:pt idx="25">
                  <c:v>1515</c:v>
                </c:pt>
                <c:pt idx="26">
                  <c:v>1675</c:v>
                </c:pt>
                <c:pt idx="27">
                  <c:v>1817</c:v>
                </c:pt>
                <c:pt idx="28">
                  <c:v>1956</c:v>
                </c:pt>
                <c:pt idx="29">
                  <c:v>2204</c:v>
                </c:pt>
                <c:pt idx="30" formatCode="0">
                  <c:v>2426</c:v>
                </c:pt>
                <c:pt idx="31" formatCode="0">
                  <c:v>2631</c:v>
                </c:pt>
                <c:pt idx="32" formatCode="0">
                  <c:v>2827</c:v>
                </c:pt>
                <c:pt idx="33">
                  <c:v>3125</c:v>
                </c:pt>
                <c:pt idx="34" formatCode="0">
                  <c:v>3372</c:v>
                </c:pt>
                <c:pt idx="35">
                  <c:v>3511</c:v>
                </c:pt>
                <c:pt idx="36">
                  <c:v>3755</c:v>
                </c:pt>
                <c:pt idx="37">
                  <c:v>4072</c:v>
                </c:pt>
                <c:pt idx="38">
                  <c:v>4282</c:v>
                </c:pt>
                <c:pt idx="39">
                  <c:v>4693</c:v>
                </c:pt>
                <c:pt idx="40">
                  <c:v>4917</c:v>
                </c:pt>
                <c:pt idx="41">
                  <c:v>5177</c:v>
                </c:pt>
                <c:pt idx="42">
                  <c:v>5318</c:v>
                </c:pt>
                <c:pt idx="43">
                  <c:v>5513</c:v>
                </c:pt>
                <c:pt idx="44">
                  <c:v>5787</c:v>
                </c:pt>
                <c:pt idx="45">
                  <c:v>6047</c:v>
                </c:pt>
                <c:pt idx="46">
                  <c:v>6351</c:v>
                </c:pt>
                <c:pt idx="47">
                  <c:v>6612</c:v>
                </c:pt>
                <c:pt idx="48">
                  <c:v>6753</c:v>
                </c:pt>
                <c:pt idx="49">
                  <c:v>6898</c:v>
                </c:pt>
                <c:pt idx="50">
                  <c:v>7063</c:v>
                </c:pt>
                <c:pt idx="51">
                  <c:v>7274</c:v>
                </c:pt>
                <c:pt idx="52">
                  <c:v>7456</c:v>
                </c:pt>
                <c:pt idx="53">
                  <c:v>7642</c:v>
                </c:pt>
                <c:pt idx="54">
                  <c:v>7784</c:v>
                </c:pt>
                <c:pt idx="55">
                  <c:v>7880</c:v>
                </c:pt>
                <c:pt idx="56">
                  <c:v>7899</c:v>
                </c:pt>
                <c:pt idx="57">
                  <c:v>7995</c:v>
                </c:pt>
                <c:pt idx="58">
                  <c:v>8133</c:v>
                </c:pt>
                <c:pt idx="59">
                  <c:v>8251</c:v>
                </c:pt>
                <c:pt idx="60">
                  <c:v>8345</c:v>
                </c:pt>
                <c:pt idx="61">
                  <c:v>8435</c:v>
                </c:pt>
                <c:pt idx="62">
                  <c:v>8466</c:v>
                </c:pt>
                <c:pt idx="63">
                  <c:v>8544</c:v>
                </c:pt>
                <c:pt idx="64">
                  <c:v>8599</c:v>
                </c:pt>
                <c:pt idx="65">
                  <c:v>8696</c:v>
                </c:pt>
                <c:pt idx="66">
                  <c:v>8776</c:v>
                </c:pt>
                <c:pt idx="67">
                  <c:v>8859</c:v>
                </c:pt>
                <c:pt idx="68">
                  <c:v>8928</c:v>
                </c:pt>
                <c:pt idx="69">
                  <c:v>8974</c:v>
                </c:pt>
                <c:pt idx="70">
                  <c:v>9035</c:v>
                </c:pt>
                <c:pt idx="71">
                  <c:v>9132</c:v>
                </c:pt>
                <c:pt idx="72">
                  <c:v>9219</c:v>
                </c:pt>
                <c:pt idx="73">
                  <c:v>9275</c:v>
                </c:pt>
                <c:pt idx="74">
                  <c:v>9331</c:v>
                </c:pt>
                <c:pt idx="75">
                  <c:v>9370</c:v>
                </c:pt>
                <c:pt idx="76">
                  <c:v>9432</c:v>
                </c:pt>
                <c:pt idx="77">
                  <c:v>9467</c:v>
                </c:pt>
                <c:pt idx="78">
                  <c:v>9526</c:v>
                </c:pt>
                <c:pt idx="79">
                  <c:v>9618</c:v>
                </c:pt>
                <c:pt idx="80">
                  <c:v>9667</c:v>
                </c:pt>
                <c:pt idx="81">
                  <c:v>9704</c:v>
                </c:pt>
                <c:pt idx="82">
                  <c:v>9749</c:v>
                </c:pt>
                <c:pt idx="83">
                  <c:v>9799</c:v>
                </c:pt>
                <c:pt idx="84" formatCode="0">
                  <c:v>9830</c:v>
                </c:pt>
                <c:pt idx="85">
                  <c:v>9895</c:v>
                </c:pt>
                <c:pt idx="86">
                  <c:v>9934</c:v>
                </c:pt>
                <c:pt idx="87">
                  <c:v>9976</c:v>
                </c:pt>
                <c:pt idx="88">
                  <c:v>10004</c:v>
                </c:pt>
                <c:pt idx="89">
                  <c:v>10035</c:v>
                </c:pt>
                <c:pt idx="90">
                  <c:v>10070</c:v>
                </c:pt>
                <c:pt idx="91">
                  <c:v>10094</c:v>
                </c:pt>
                <c:pt idx="92">
                  <c:v>10120</c:v>
                </c:pt>
                <c:pt idx="93">
                  <c:v>10186</c:v>
                </c:pt>
                <c:pt idx="94">
                  <c:v>10247</c:v>
                </c:pt>
                <c:pt idx="95">
                  <c:v>10317</c:v>
                </c:pt>
                <c:pt idx="96">
                  <c:v>10375</c:v>
                </c:pt>
                <c:pt idx="97">
                  <c:v>10413</c:v>
                </c:pt>
                <c:pt idx="98">
                  <c:v>10489</c:v>
                </c:pt>
                <c:pt idx="99" formatCode="0">
                  <c:v>10539</c:v>
                </c:pt>
                <c:pt idx="100">
                  <c:v>10595</c:v>
                </c:pt>
                <c:pt idx="101">
                  <c:v>10679</c:v>
                </c:pt>
                <c:pt idx="102">
                  <c:v>10734</c:v>
                </c:pt>
                <c:pt idx="103">
                  <c:v>10775</c:v>
                </c:pt>
                <c:pt idx="104">
                  <c:v>10820</c:v>
                </c:pt>
                <c:pt idx="105">
                  <c:v>10867</c:v>
                </c:pt>
                <c:pt idx="106">
                  <c:v>10907</c:v>
                </c:pt>
                <c:pt idx="107">
                  <c:v>10954</c:v>
                </c:pt>
                <c:pt idx="108">
                  <c:v>10993</c:v>
                </c:pt>
                <c:pt idx="109">
                  <c:v>11027</c:v>
                </c:pt>
                <c:pt idx="110">
                  <c:v>11052</c:v>
                </c:pt>
                <c:pt idx="111">
                  <c:v>11077</c:v>
                </c:pt>
                <c:pt idx="112">
                  <c:v>11102</c:v>
                </c:pt>
                <c:pt idx="113">
                  <c:v>11127</c:v>
                </c:pt>
                <c:pt idx="114">
                  <c:v>11207</c:v>
                </c:pt>
                <c:pt idx="115">
                  <c:v>11229</c:v>
                </c:pt>
                <c:pt idx="116">
                  <c:v>11266</c:v>
                </c:pt>
                <c:pt idx="117">
                  <c:v>11300</c:v>
                </c:pt>
                <c:pt idx="118">
                  <c:v>11327</c:v>
                </c:pt>
                <c:pt idx="119">
                  <c:v>11353</c:v>
                </c:pt>
                <c:pt idx="120">
                  <c:v>11385</c:v>
                </c:pt>
                <c:pt idx="121">
                  <c:v>11417</c:v>
                </c:pt>
                <c:pt idx="122">
                  <c:v>11438</c:v>
                </c:pt>
                <c:pt idx="123">
                  <c:v>11465</c:v>
                </c:pt>
                <c:pt idx="124">
                  <c:v>11484</c:v>
                </c:pt>
                <c:pt idx="125">
                  <c:v>11494</c:v>
                </c:pt>
                <c:pt idx="126">
                  <c:v>11512</c:v>
                </c:pt>
                <c:pt idx="127">
                  <c:v>11536</c:v>
                </c:pt>
                <c:pt idx="128">
                  <c:v>11554</c:v>
                </c:pt>
                <c:pt idx="129">
                  <c:v>11589</c:v>
                </c:pt>
                <c:pt idx="130">
                  <c:v>11639</c:v>
                </c:pt>
                <c:pt idx="131">
                  <c:v>11664</c:v>
                </c:pt>
                <c:pt idx="132">
                  <c:v>11716</c:v>
                </c:pt>
                <c:pt idx="133">
                  <c:v>11764</c:v>
                </c:pt>
                <c:pt idx="134">
                  <c:v>11811</c:v>
                </c:pt>
                <c:pt idx="135">
                  <c:v>11858</c:v>
                </c:pt>
                <c:pt idx="136">
                  <c:v>11907</c:v>
                </c:pt>
                <c:pt idx="137">
                  <c:v>11959</c:v>
                </c:pt>
                <c:pt idx="138">
                  <c:v>12033</c:v>
                </c:pt>
                <c:pt idx="139">
                  <c:v>12113</c:v>
                </c:pt>
                <c:pt idx="140">
                  <c:v>12188</c:v>
                </c:pt>
                <c:pt idx="141">
                  <c:v>12280</c:v>
                </c:pt>
                <c:pt idx="142">
                  <c:v>12381</c:v>
                </c:pt>
                <c:pt idx="143">
                  <c:v>12428</c:v>
                </c:pt>
                <c:pt idx="144">
                  <c:v>12527</c:v>
                </c:pt>
                <c:pt idx="145">
                  <c:v>12620</c:v>
                </c:pt>
                <c:pt idx="146">
                  <c:v>12731</c:v>
                </c:pt>
                <c:pt idx="147">
                  <c:v>12842</c:v>
                </c:pt>
                <c:pt idx="148">
                  <c:v>12991</c:v>
                </c:pt>
                <c:pt idx="149">
                  <c:v>13146</c:v>
                </c:pt>
                <c:pt idx="150">
                  <c:v>13353</c:v>
                </c:pt>
                <c:pt idx="151">
                  <c:v>13536</c:v>
                </c:pt>
                <c:pt idx="152">
                  <c:v>13732</c:v>
                </c:pt>
                <c:pt idx="153">
                  <c:v>13924</c:v>
                </c:pt>
                <c:pt idx="154">
                  <c:v>14141</c:v>
                </c:pt>
                <c:pt idx="155">
                  <c:v>14382</c:v>
                </c:pt>
                <c:pt idx="156">
                  <c:v>14603</c:v>
                </c:pt>
                <c:pt idx="157">
                  <c:v>14786</c:v>
                </c:pt>
                <c:pt idx="158">
                  <c:v>15029</c:v>
                </c:pt>
                <c:pt idx="159">
                  <c:v>15284</c:v>
                </c:pt>
                <c:pt idx="160">
                  <c:v>15572</c:v>
                </c:pt>
                <c:pt idx="161">
                  <c:v>15869</c:v>
                </c:pt>
                <c:pt idx="162">
                  <c:v>16120</c:v>
                </c:pt>
                <c:pt idx="163">
                  <c:v>16349</c:v>
                </c:pt>
                <c:pt idx="164">
                  <c:v>16619</c:v>
                </c:pt>
                <c:pt idx="165">
                  <c:v>16787</c:v>
                </c:pt>
                <c:pt idx="166">
                  <c:v>16944</c:v>
                </c:pt>
                <c:pt idx="167">
                  <c:v>17105</c:v>
                </c:pt>
                <c:pt idx="168">
                  <c:v>17293</c:v>
                </c:pt>
                <c:pt idx="169">
                  <c:v>17474</c:v>
                </c:pt>
                <c:pt idx="170">
                  <c:v>17635</c:v>
                </c:pt>
                <c:pt idx="171">
                  <c:v>17827</c:v>
                </c:pt>
                <c:pt idx="172">
                  <c:v>17954</c:v>
                </c:pt>
                <c:pt idx="173">
                  <c:v>18141</c:v>
                </c:pt>
                <c:pt idx="174">
                  <c:v>18238</c:v>
                </c:pt>
                <c:pt idx="175">
                  <c:v>18444</c:v>
                </c:pt>
                <c:pt idx="176">
                  <c:v>18609</c:v>
                </c:pt>
                <c:pt idx="177">
                  <c:v>18760</c:v>
                </c:pt>
                <c:pt idx="178">
                  <c:v>18898</c:v>
                </c:pt>
                <c:pt idx="179">
                  <c:v>19104</c:v>
                </c:pt>
                <c:pt idx="180">
                  <c:v>19269</c:v>
                </c:pt>
                <c:pt idx="181">
                  <c:v>19446</c:v>
                </c:pt>
                <c:pt idx="182">
                  <c:v>19734</c:v>
                </c:pt>
                <c:pt idx="183">
                  <c:v>19983</c:v>
                </c:pt>
                <c:pt idx="184">
                  <c:v>20262</c:v>
                </c:pt>
                <c:pt idx="185">
                  <c:v>20464</c:v>
                </c:pt>
                <c:pt idx="186">
                  <c:v>20840</c:v>
                </c:pt>
                <c:pt idx="187">
                  <c:v>21100</c:v>
                </c:pt>
                <c:pt idx="188">
                  <c:v>21430</c:v>
                </c:pt>
                <c:pt idx="189">
                  <c:v>21885</c:v>
                </c:pt>
                <c:pt idx="190">
                  <c:v>22163</c:v>
                </c:pt>
                <c:pt idx="191">
                  <c:v>22696</c:v>
                </c:pt>
              </c:numCache>
            </c:numRef>
          </c:val>
          <c:smooth val="0"/>
          <c:extLst>
            <c:ext xmlns:c16="http://schemas.microsoft.com/office/drawing/2014/chart" uri="{C3380CC4-5D6E-409C-BE32-E72D297353CC}">
              <c16:uniqueId val="{00000000-FBD2-4BE5-BB44-E200FF3017D4}"/>
            </c:ext>
          </c:extLst>
        </c:ser>
        <c:ser>
          <c:idx val="2"/>
          <c:order val="1"/>
          <c:tx>
            <c:strRef>
              <c:f>prov!$C$53</c:f>
              <c:strCache>
                <c:ptCount val="1"/>
                <c:pt idx="0">
                  <c:v>Noord-Holland</c:v>
                </c:pt>
              </c:strCache>
            </c:strRef>
          </c:tx>
          <c:spPr>
            <a:ln w="47625" cap="rnd">
              <a:solidFill>
                <a:srgbClr val="C00000"/>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(prov!$D$51:$DM$51,prov!$DO$51:$GQ$51)</c:f>
              <c:numCache>
                <c:formatCode>d\-mmm</c:formatCode>
                <c:ptCount val="195"/>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numCache>
            </c:numRef>
          </c:cat>
          <c:val>
            <c:numRef>
              <c:extLst>
                <c:ext xmlns:c15="http://schemas.microsoft.com/office/drawing/2012/chart" uri="{02D57815-91ED-43cb-92C2-25804820EDAC}">
                  <c15:fullRef>
                    <c15:sqref>prov!$D$53:$HQ$53</c15:sqref>
                  </c15:fullRef>
                </c:ext>
              </c:extLst>
              <c:f>(prov!$D$53:$DM$53,prov!$DO$53:$GQ$53)</c:f>
              <c:numCache>
                <c:formatCode>General</c:formatCode>
                <c:ptCount val="195"/>
                <c:pt idx="0">
                  <c:v>4</c:v>
                </c:pt>
                <c:pt idx="1">
                  <c:v>7</c:v>
                </c:pt>
                <c:pt idx="2">
                  <c:v>9</c:v>
                </c:pt>
                <c:pt idx="3">
                  <c:v>10</c:v>
                </c:pt>
                <c:pt idx="4">
                  <c:v>17</c:v>
                </c:pt>
                <c:pt idx="5">
                  <c:v>22</c:v>
                </c:pt>
                <c:pt idx="6">
                  <c:v>23</c:v>
                </c:pt>
                <c:pt idx="7">
                  <c:v>29</c:v>
                </c:pt>
                <c:pt idx="8">
                  <c:v>49</c:v>
                </c:pt>
                <c:pt idx="9">
                  <c:v>42</c:v>
                </c:pt>
                <c:pt idx="10">
                  <c:v>66</c:v>
                </c:pt>
                <c:pt idx="11">
                  <c:v>89</c:v>
                </c:pt>
                <c:pt idx="12">
                  <c:v>101</c:v>
                </c:pt>
                <c:pt idx="13">
                  <c:v>129</c:v>
                </c:pt>
                <c:pt idx="14">
                  <c:v>166</c:v>
                </c:pt>
                <c:pt idx="15">
                  <c:v>194</c:v>
                </c:pt>
                <c:pt idx="16">
                  <c:v>265</c:v>
                </c:pt>
                <c:pt idx="17">
                  <c:v>492</c:v>
                </c:pt>
                <c:pt idx="18">
                  <c:v>459</c:v>
                </c:pt>
                <c:pt idx="19">
                  <c:v>533</c:v>
                </c:pt>
                <c:pt idx="20">
                  <c:v>599</c:v>
                </c:pt>
                <c:pt idx="21">
                  <c:v>738</c:v>
                </c:pt>
                <c:pt idx="22">
                  <c:v>868</c:v>
                </c:pt>
                <c:pt idx="23">
                  <c:v>1027</c:v>
                </c:pt>
                <c:pt idx="24">
                  <c:v>1232</c:v>
                </c:pt>
                <c:pt idx="25">
                  <c:v>1399</c:v>
                </c:pt>
                <c:pt idx="26">
                  <c:v>1552</c:v>
                </c:pt>
                <c:pt idx="27">
                  <c:v>1699</c:v>
                </c:pt>
                <c:pt idx="28">
                  <c:v>1844</c:v>
                </c:pt>
                <c:pt idx="29">
                  <c:v>2015</c:v>
                </c:pt>
                <c:pt idx="30" formatCode="0">
                  <c:v>2199</c:v>
                </c:pt>
                <c:pt idx="31" formatCode="0">
                  <c:v>2370</c:v>
                </c:pt>
                <c:pt idx="32" formatCode="0">
                  <c:v>2543</c:v>
                </c:pt>
                <c:pt idx="33">
                  <c:v>2772</c:v>
                </c:pt>
                <c:pt idx="34">
                  <c:v>2888</c:v>
                </c:pt>
                <c:pt idx="35">
                  <c:v>3011</c:v>
                </c:pt>
                <c:pt idx="36">
                  <c:v>3141</c:v>
                </c:pt>
                <c:pt idx="37">
                  <c:v>3318</c:v>
                </c:pt>
                <c:pt idx="38">
                  <c:v>3550</c:v>
                </c:pt>
                <c:pt idx="39">
                  <c:v>3707</c:v>
                </c:pt>
                <c:pt idx="40">
                  <c:v>3891</c:v>
                </c:pt>
                <c:pt idx="41">
                  <c:v>3987</c:v>
                </c:pt>
                <c:pt idx="42">
                  <c:v>4087</c:v>
                </c:pt>
                <c:pt idx="43">
                  <c:v>4194</c:v>
                </c:pt>
                <c:pt idx="44">
                  <c:v>4327</c:v>
                </c:pt>
                <c:pt idx="45">
                  <c:v>4533</c:v>
                </c:pt>
                <c:pt idx="46">
                  <c:v>4688</c:v>
                </c:pt>
                <c:pt idx="47">
                  <c:v>4818</c:v>
                </c:pt>
                <c:pt idx="48">
                  <c:v>4917</c:v>
                </c:pt>
                <c:pt idx="49">
                  <c:v>5018</c:v>
                </c:pt>
                <c:pt idx="50">
                  <c:v>5125</c:v>
                </c:pt>
                <c:pt idx="51">
                  <c:v>5266</c:v>
                </c:pt>
                <c:pt idx="52">
                  <c:v>5350</c:v>
                </c:pt>
                <c:pt idx="53">
                  <c:v>5424</c:v>
                </c:pt>
                <c:pt idx="54">
                  <c:v>5514</c:v>
                </c:pt>
                <c:pt idx="55">
                  <c:v>5559</c:v>
                </c:pt>
                <c:pt idx="56">
                  <c:v>5594</c:v>
                </c:pt>
                <c:pt idx="57">
                  <c:v>5663</c:v>
                </c:pt>
                <c:pt idx="58">
                  <c:v>5714</c:v>
                </c:pt>
                <c:pt idx="59">
                  <c:v>5793</c:v>
                </c:pt>
                <c:pt idx="60">
                  <c:v>5864</c:v>
                </c:pt>
                <c:pt idx="61">
                  <c:v>5898</c:v>
                </c:pt>
                <c:pt idx="62">
                  <c:v>5921</c:v>
                </c:pt>
                <c:pt idx="63">
                  <c:v>5991</c:v>
                </c:pt>
                <c:pt idx="64">
                  <c:v>6049</c:v>
                </c:pt>
                <c:pt idx="65">
                  <c:v>6099</c:v>
                </c:pt>
                <c:pt idx="66">
                  <c:v>6141</c:v>
                </c:pt>
                <c:pt idx="67">
                  <c:v>6190</c:v>
                </c:pt>
                <c:pt idx="68">
                  <c:v>6230</c:v>
                </c:pt>
                <c:pt idx="69">
                  <c:v>6265</c:v>
                </c:pt>
                <c:pt idx="70">
                  <c:v>6290</c:v>
                </c:pt>
                <c:pt idx="71">
                  <c:v>6323</c:v>
                </c:pt>
                <c:pt idx="72">
                  <c:v>6377</c:v>
                </c:pt>
                <c:pt idx="73">
                  <c:v>6416</c:v>
                </c:pt>
                <c:pt idx="74">
                  <c:v>6442</c:v>
                </c:pt>
                <c:pt idx="75">
                  <c:v>6456</c:v>
                </c:pt>
                <c:pt idx="76">
                  <c:v>6472</c:v>
                </c:pt>
                <c:pt idx="77">
                  <c:v>6489</c:v>
                </c:pt>
                <c:pt idx="78">
                  <c:v>6519</c:v>
                </c:pt>
                <c:pt idx="79">
                  <c:v>6551</c:v>
                </c:pt>
                <c:pt idx="80">
                  <c:v>6586</c:v>
                </c:pt>
                <c:pt idx="81">
                  <c:v>6608</c:v>
                </c:pt>
                <c:pt idx="82">
                  <c:v>6620</c:v>
                </c:pt>
                <c:pt idx="83">
                  <c:v>6630</c:v>
                </c:pt>
                <c:pt idx="84" formatCode="0">
                  <c:v>6637</c:v>
                </c:pt>
                <c:pt idx="85">
                  <c:v>6665</c:v>
                </c:pt>
                <c:pt idx="86">
                  <c:v>6676</c:v>
                </c:pt>
                <c:pt idx="87">
                  <c:v>6690</c:v>
                </c:pt>
                <c:pt idx="88">
                  <c:v>6711</c:v>
                </c:pt>
                <c:pt idx="89">
                  <c:v>6734</c:v>
                </c:pt>
                <c:pt idx="90">
                  <c:v>6743</c:v>
                </c:pt>
                <c:pt idx="91">
                  <c:v>6748</c:v>
                </c:pt>
                <c:pt idx="92">
                  <c:v>6756</c:v>
                </c:pt>
                <c:pt idx="93">
                  <c:v>6767</c:v>
                </c:pt>
                <c:pt idx="94">
                  <c:v>6778</c:v>
                </c:pt>
                <c:pt idx="95">
                  <c:v>6787</c:v>
                </c:pt>
                <c:pt idx="96">
                  <c:v>6870</c:v>
                </c:pt>
                <c:pt idx="97">
                  <c:v>6898</c:v>
                </c:pt>
                <c:pt idx="98">
                  <c:v>6912</c:v>
                </c:pt>
                <c:pt idx="99" formatCode="0">
                  <c:v>6945</c:v>
                </c:pt>
                <c:pt idx="100">
                  <c:v>6974</c:v>
                </c:pt>
                <c:pt idx="101">
                  <c:v>6989</c:v>
                </c:pt>
                <c:pt idx="102">
                  <c:v>7020</c:v>
                </c:pt>
                <c:pt idx="103">
                  <c:v>7042</c:v>
                </c:pt>
                <c:pt idx="104">
                  <c:v>7067</c:v>
                </c:pt>
                <c:pt idx="105">
                  <c:v>7098</c:v>
                </c:pt>
                <c:pt idx="106">
                  <c:v>7119</c:v>
                </c:pt>
                <c:pt idx="107">
                  <c:v>7143</c:v>
                </c:pt>
                <c:pt idx="108">
                  <c:v>7155</c:v>
                </c:pt>
                <c:pt idx="109">
                  <c:v>7165</c:v>
                </c:pt>
                <c:pt idx="110">
                  <c:v>7170</c:v>
                </c:pt>
                <c:pt idx="111">
                  <c:v>7177</c:v>
                </c:pt>
                <c:pt idx="112">
                  <c:v>7189</c:v>
                </c:pt>
                <c:pt idx="113">
                  <c:v>7206</c:v>
                </c:pt>
                <c:pt idx="114">
                  <c:v>7234</c:v>
                </c:pt>
                <c:pt idx="115">
                  <c:v>7247</c:v>
                </c:pt>
                <c:pt idx="116">
                  <c:v>7258</c:v>
                </c:pt>
                <c:pt idx="117">
                  <c:v>7267</c:v>
                </c:pt>
                <c:pt idx="118">
                  <c:v>7276</c:v>
                </c:pt>
                <c:pt idx="119">
                  <c:v>7288</c:v>
                </c:pt>
                <c:pt idx="120">
                  <c:v>7307</c:v>
                </c:pt>
                <c:pt idx="121">
                  <c:v>7327</c:v>
                </c:pt>
                <c:pt idx="122">
                  <c:v>7339</c:v>
                </c:pt>
                <c:pt idx="123">
                  <c:v>7349</c:v>
                </c:pt>
                <c:pt idx="124">
                  <c:v>7354</c:v>
                </c:pt>
                <c:pt idx="125">
                  <c:v>7361</c:v>
                </c:pt>
                <c:pt idx="126">
                  <c:v>7373</c:v>
                </c:pt>
                <c:pt idx="127">
                  <c:v>7380</c:v>
                </c:pt>
                <c:pt idx="128">
                  <c:v>7393</c:v>
                </c:pt>
                <c:pt idx="129">
                  <c:v>7406</c:v>
                </c:pt>
                <c:pt idx="130">
                  <c:v>7415</c:v>
                </c:pt>
                <c:pt idx="131">
                  <c:v>7431</c:v>
                </c:pt>
                <c:pt idx="132">
                  <c:v>7439</c:v>
                </c:pt>
                <c:pt idx="133">
                  <c:v>7453</c:v>
                </c:pt>
                <c:pt idx="134">
                  <c:v>7477</c:v>
                </c:pt>
                <c:pt idx="135">
                  <c:v>7496</c:v>
                </c:pt>
                <c:pt idx="136">
                  <c:v>7517</c:v>
                </c:pt>
                <c:pt idx="137">
                  <c:v>7560</c:v>
                </c:pt>
                <c:pt idx="138">
                  <c:v>7595</c:v>
                </c:pt>
                <c:pt idx="139">
                  <c:v>7631</c:v>
                </c:pt>
                <c:pt idx="140">
                  <c:v>7667</c:v>
                </c:pt>
                <c:pt idx="141">
                  <c:v>7699</c:v>
                </c:pt>
                <c:pt idx="142">
                  <c:v>7739</c:v>
                </c:pt>
                <c:pt idx="143">
                  <c:v>7770</c:v>
                </c:pt>
                <c:pt idx="144">
                  <c:v>7817</c:v>
                </c:pt>
                <c:pt idx="145">
                  <c:v>7878</c:v>
                </c:pt>
                <c:pt idx="146">
                  <c:v>7927</c:v>
                </c:pt>
                <c:pt idx="147">
                  <c:v>7972</c:v>
                </c:pt>
                <c:pt idx="148">
                  <c:v>8067</c:v>
                </c:pt>
                <c:pt idx="149">
                  <c:v>8139</c:v>
                </c:pt>
                <c:pt idx="150">
                  <c:v>8234</c:v>
                </c:pt>
                <c:pt idx="151">
                  <c:v>8293</c:v>
                </c:pt>
                <c:pt idx="152">
                  <c:v>8365</c:v>
                </c:pt>
                <c:pt idx="153">
                  <c:v>8543</c:v>
                </c:pt>
                <c:pt idx="154">
                  <c:v>8636</c:v>
                </c:pt>
                <c:pt idx="155">
                  <c:v>8834</c:v>
                </c:pt>
                <c:pt idx="156">
                  <c:v>8951</c:v>
                </c:pt>
                <c:pt idx="157">
                  <c:v>9086</c:v>
                </c:pt>
                <c:pt idx="158">
                  <c:v>9214</c:v>
                </c:pt>
                <c:pt idx="159">
                  <c:v>9425</c:v>
                </c:pt>
                <c:pt idx="160">
                  <c:v>9608</c:v>
                </c:pt>
                <c:pt idx="161">
                  <c:v>9764</c:v>
                </c:pt>
                <c:pt idx="162">
                  <c:v>9885</c:v>
                </c:pt>
                <c:pt idx="163">
                  <c:v>10080</c:v>
                </c:pt>
                <c:pt idx="164">
                  <c:v>10274</c:v>
                </c:pt>
                <c:pt idx="165">
                  <c:v>10405</c:v>
                </c:pt>
                <c:pt idx="166">
                  <c:v>10567</c:v>
                </c:pt>
                <c:pt idx="167">
                  <c:v>10724</c:v>
                </c:pt>
                <c:pt idx="168">
                  <c:v>10886</c:v>
                </c:pt>
                <c:pt idx="169">
                  <c:v>11049</c:v>
                </c:pt>
                <c:pt idx="170">
                  <c:v>11190</c:v>
                </c:pt>
                <c:pt idx="171">
                  <c:v>11278</c:v>
                </c:pt>
                <c:pt idx="172">
                  <c:v>11387</c:v>
                </c:pt>
                <c:pt idx="173">
                  <c:v>11553</c:v>
                </c:pt>
                <c:pt idx="174">
                  <c:v>11696</c:v>
                </c:pt>
                <c:pt idx="175">
                  <c:v>11828</c:v>
                </c:pt>
                <c:pt idx="176">
                  <c:v>11961</c:v>
                </c:pt>
                <c:pt idx="177">
                  <c:v>12094</c:v>
                </c:pt>
                <c:pt idx="178">
                  <c:v>12221</c:v>
                </c:pt>
                <c:pt idx="179">
                  <c:v>12325</c:v>
                </c:pt>
                <c:pt idx="180">
                  <c:v>12485</c:v>
                </c:pt>
                <c:pt idx="181">
                  <c:v>12617</c:v>
                </c:pt>
                <c:pt idx="182">
                  <c:v>12817</c:v>
                </c:pt>
                <c:pt idx="183">
                  <c:v>12970</c:v>
                </c:pt>
                <c:pt idx="184">
                  <c:v>13178</c:v>
                </c:pt>
                <c:pt idx="185">
                  <c:v>13362</c:v>
                </c:pt>
                <c:pt idx="186">
                  <c:v>13571</c:v>
                </c:pt>
                <c:pt idx="187">
                  <c:v>13788</c:v>
                </c:pt>
                <c:pt idx="188">
                  <c:v>14092</c:v>
                </c:pt>
                <c:pt idx="189">
                  <c:v>14359</c:v>
                </c:pt>
                <c:pt idx="190">
                  <c:v>14581</c:v>
                </c:pt>
                <c:pt idx="191">
                  <c:v>14888</c:v>
                </c:pt>
              </c:numCache>
            </c:numRef>
          </c:val>
          <c:smooth val="0"/>
          <c:extLst>
            <c:ext xmlns:c16="http://schemas.microsoft.com/office/drawing/2014/chart" uri="{C3380CC4-5D6E-409C-BE32-E72D297353CC}">
              <c16:uniqueId val="{00000001-FBD2-4BE5-BB44-E200FF3017D4}"/>
            </c:ext>
          </c:extLst>
        </c:ser>
        <c:ser>
          <c:idx val="3"/>
          <c:order val="2"/>
          <c:tx>
            <c:strRef>
              <c:f>prov!$C$54</c:f>
              <c:strCache>
                <c:ptCount val="1"/>
                <c:pt idx="0">
                  <c:v>Noord-Brabant</c:v>
                </c:pt>
              </c:strCache>
            </c:strRef>
          </c:tx>
          <c:spPr>
            <a:ln w="44450" cap="rnd">
              <a:solidFill>
                <a:schemeClr val="accent2">
                  <a:lumMod val="75000"/>
                  <a:alpha val="67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(prov!$D$51:$DM$51,prov!$DO$51:$GQ$51)</c:f>
              <c:numCache>
                <c:formatCode>d\-mmm</c:formatCode>
                <c:ptCount val="195"/>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numCache>
            </c:numRef>
          </c:cat>
          <c:val>
            <c:numRef>
              <c:extLst>
                <c:ext xmlns:c15="http://schemas.microsoft.com/office/drawing/2012/chart" uri="{02D57815-91ED-43cb-92C2-25804820EDAC}">
                  <c15:fullRef>
                    <c15:sqref>prov!$D$54:$HQ$54</c15:sqref>
                  </c15:fullRef>
                </c:ext>
              </c:extLst>
              <c:f>(prov!$D$54:$DM$54,prov!$DO$54:$GQ$54)</c:f>
              <c:numCache>
                <c:formatCode>General</c:formatCode>
                <c:ptCount val="195"/>
                <c:pt idx="0">
                  <c:v>12</c:v>
                </c:pt>
                <c:pt idx="1">
                  <c:v>17</c:v>
                </c:pt>
                <c:pt idx="2">
                  <c:v>26</c:v>
                </c:pt>
                <c:pt idx="3">
                  <c:v>41</c:v>
                </c:pt>
                <c:pt idx="4">
                  <c:v>61</c:v>
                </c:pt>
                <c:pt idx="5">
                  <c:v>96</c:v>
                </c:pt>
                <c:pt idx="6">
                  <c:v>141</c:v>
                </c:pt>
                <c:pt idx="7">
                  <c:v>168</c:v>
                </c:pt>
                <c:pt idx="8">
                  <c:v>212</c:v>
                </c:pt>
                <c:pt idx="9">
                  <c:v>265</c:v>
                </c:pt>
                <c:pt idx="10">
                  <c:v>377</c:v>
                </c:pt>
                <c:pt idx="11">
                  <c:v>424</c:v>
                </c:pt>
                <c:pt idx="12">
                  <c:v>477</c:v>
                </c:pt>
                <c:pt idx="13">
                  <c:v>589</c:v>
                </c:pt>
                <c:pt idx="14">
                  <c:v>662</c:v>
                </c:pt>
                <c:pt idx="15">
                  <c:v>759</c:v>
                </c:pt>
                <c:pt idx="16">
                  <c:v>870</c:v>
                </c:pt>
                <c:pt idx="17">
                  <c:v>1144</c:v>
                </c:pt>
                <c:pt idx="18">
                  <c:v>1179</c:v>
                </c:pt>
                <c:pt idx="19">
                  <c:v>1403</c:v>
                </c:pt>
                <c:pt idx="20">
                  <c:v>1558</c:v>
                </c:pt>
                <c:pt idx="21">
                  <c:v>1739</c:v>
                </c:pt>
                <c:pt idx="22">
                  <c:v>1916</c:v>
                </c:pt>
                <c:pt idx="23">
                  <c:v>2163</c:v>
                </c:pt>
                <c:pt idx="24">
                  <c:v>2490</c:v>
                </c:pt>
                <c:pt idx="25">
                  <c:v>2750</c:v>
                </c:pt>
                <c:pt idx="26">
                  <c:v>3020</c:v>
                </c:pt>
                <c:pt idx="27">
                  <c:v>3235</c:v>
                </c:pt>
                <c:pt idx="28">
                  <c:v>3415</c:v>
                </c:pt>
                <c:pt idx="29">
                  <c:v>3563</c:v>
                </c:pt>
                <c:pt idx="30" formatCode="0">
                  <c:v>3792</c:v>
                </c:pt>
                <c:pt idx="31" formatCode="0">
                  <c:v>3948</c:v>
                </c:pt>
                <c:pt idx="32" formatCode="0">
                  <c:v>4085</c:v>
                </c:pt>
                <c:pt idx="33">
                  <c:v>4262</c:v>
                </c:pt>
                <c:pt idx="34">
                  <c:v>4455</c:v>
                </c:pt>
                <c:pt idx="35">
                  <c:v>4611</c:v>
                </c:pt>
                <c:pt idx="36">
                  <c:v>4795</c:v>
                </c:pt>
                <c:pt idx="37">
                  <c:v>5009</c:v>
                </c:pt>
                <c:pt idx="38">
                  <c:v>5261</c:v>
                </c:pt>
                <c:pt idx="39">
                  <c:v>5465</c:v>
                </c:pt>
                <c:pt idx="40">
                  <c:v>5718</c:v>
                </c:pt>
                <c:pt idx="41">
                  <c:v>5856</c:v>
                </c:pt>
                <c:pt idx="42">
                  <c:v>6029</c:v>
                </c:pt>
                <c:pt idx="43">
                  <c:v>6144</c:v>
                </c:pt>
                <c:pt idx="44">
                  <c:v>6352</c:v>
                </c:pt>
                <c:pt idx="45">
                  <c:v>6527</c:v>
                </c:pt>
                <c:pt idx="46">
                  <c:v>6723</c:v>
                </c:pt>
                <c:pt idx="47">
                  <c:v>6898</c:v>
                </c:pt>
                <c:pt idx="48">
                  <c:v>7055</c:v>
                </c:pt>
                <c:pt idx="49">
                  <c:v>7194</c:v>
                </c:pt>
                <c:pt idx="50">
                  <c:v>7315</c:v>
                </c:pt>
                <c:pt idx="51">
                  <c:v>7442</c:v>
                </c:pt>
                <c:pt idx="52">
                  <c:v>7599</c:v>
                </c:pt>
                <c:pt idx="53">
                  <c:v>7724</c:v>
                </c:pt>
                <c:pt idx="54">
                  <c:v>7871</c:v>
                </c:pt>
                <c:pt idx="55">
                  <c:v>7969</c:v>
                </c:pt>
                <c:pt idx="56">
                  <c:v>8003</c:v>
                </c:pt>
                <c:pt idx="57">
                  <c:v>8036</c:v>
                </c:pt>
                <c:pt idx="58">
                  <c:v>8136</c:v>
                </c:pt>
                <c:pt idx="59">
                  <c:v>8225</c:v>
                </c:pt>
                <c:pt idx="60">
                  <c:v>8303</c:v>
                </c:pt>
                <c:pt idx="61">
                  <c:v>8376</c:v>
                </c:pt>
                <c:pt idx="62">
                  <c:v>8407</c:v>
                </c:pt>
                <c:pt idx="63">
                  <c:v>8440</c:v>
                </c:pt>
                <c:pt idx="64">
                  <c:v>8456</c:v>
                </c:pt>
                <c:pt idx="65">
                  <c:v>8508</c:v>
                </c:pt>
                <c:pt idx="66">
                  <c:v>8545</c:v>
                </c:pt>
                <c:pt idx="67">
                  <c:v>8599</c:v>
                </c:pt>
                <c:pt idx="68">
                  <c:v>8628</c:v>
                </c:pt>
                <c:pt idx="69">
                  <c:v>8647</c:v>
                </c:pt>
                <c:pt idx="70">
                  <c:v>8685</c:v>
                </c:pt>
                <c:pt idx="71">
                  <c:v>8702</c:v>
                </c:pt>
                <c:pt idx="72">
                  <c:v>8748</c:v>
                </c:pt>
                <c:pt idx="73">
                  <c:v>8770</c:v>
                </c:pt>
                <c:pt idx="74">
                  <c:v>8803</c:v>
                </c:pt>
                <c:pt idx="75">
                  <c:v>8813</c:v>
                </c:pt>
                <c:pt idx="76">
                  <c:v>8831</c:v>
                </c:pt>
                <c:pt idx="77">
                  <c:v>8851</c:v>
                </c:pt>
                <c:pt idx="78">
                  <c:v>8879</c:v>
                </c:pt>
                <c:pt idx="79">
                  <c:v>8900</c:v>
                </c:pt>
                <c:pt idx="80">
                  <c:v>8916</c:v>
                </c:pt>
                <c:pt idx="81">
                  <c:v>8949</c:v>
                </c:pt>
                <c:pt idx="82">
                  <c:v>8972</c:v>
                </c:pt>
                <c:pt idx="83">
                  <c:v>8992</c:v>
                </c:pt>
                <c:pt idx="84" formatCode="0">
                  <c:v>9017</c:v>
                </c:pt>
                <c:pt idx="85">
                  <c:v>9038</c:v>
                </c:pt>
                <c:pt idx="86">
                  <c:v>9083</c:v>
                </c:pt>
                <c:pt idx="87">
                  <c:v>9106</c:v>
                </c:pt>
                <c:pt idx="88">
                  <c:v>9130</c:v>
                </c:pt>
                <c:pt idx="89">
                  <c:v>9167</c:v>
                </c:pt>
                <c:pt idx="90">
                  <c:v>9173</c:v>
                </c:pt>
                <c:pt idx="91">
                  <c:v>9194</c:v>
                </c:pt>
                <c:pt idx="92">
                  <c:v>9212</c:v>
                </c:pt>
                <c:pt idx="93">
                  <c:v>9261</c:v>
                </c:pt>
                <c:pt idx="94">
                  <c:v>9304</c:v>
                </c:pt>
                <c:pt idx="95">
                  <c:v>9333</c:v>
                </c:pt>
                <c:pt idx="96">
                  <c:v>9353</c:v>
                </c:pt>
                <c:pt idx="97">
                  <c:v>9390</c:v>
                </c:pt>
                <c:pt idx="98">
                  <c:v>9412</c:v>
                </c:pt>
                <c:pt idx="99" formatCode="0">
                  <c:v>9439</c:v>
                </c:pt>
                <c:pt idx="100">
                  <c:v>9467</c:v>
                </c:pt>
                <c:pt idx="101">
                  <c:v>9509</c:v>
                </c:pt>
                <c:pt idx="102">
                  <c:v>9551</c:v>
                </c:pt>
                <c:pt idx="103">
                  <c:v>9575</c:v>
                </c:pt>
                <c:pt idx="104">
                  <c:v>9586</c:v>
                </c:pt>
                <c:pt idx="105">
                  <c:v>9615</c:v>
                </c:pt>
                <c:pt idx="106">
                  <c:v>9637</c:v>
                </c:pt>
                <c:pt idx="107">
                  <c:v>9651</c:v>
                </c:pt>
                <c:pt idx="108">
                  <c:v>9671</c:v>
                </c:pt>
                <c:pt idx="109">
                  <c:v>9675</c:v>
                </c:pt>
                <c:pt idx="110">
                  <c:v>9691</c:v>
                </c:pt>
                <c:pt idx="111">
                  <c:v>9699</c:v>
                </c:pt>
                <c:pt idx="112">
                  <c:v>9709</c:v>
                </c:pt>
                <c:pt idx="113">
                  <c:v>9726</c:v>
                </c:pt>
                <c:pt idx="114">
                  <c:v>9753</c:v>
                </c:pt>
                <c:pt idx="115">
                  <c:v>9761</c:v>
                </c:pt>
                <c:pt idx="116">
                  <c:v>9763</c:v>
                </c:pt>
                <c:pt idx="117">
                  <c:v>9773</c:v>
                </c:pt>
                <c:pt idx="118">
                  <c:v>9778</c:v>
                </c:pt>
                <c:pt idx="119">
                  <c:v>9786</c:v>
                </c:pt>
                <c:pt idx="120">
                  <c:v>9795</c:v>
                </c:pt>
                <c:pt idx="121">
                  <c:v>9802</c:v>
                </c:pt>
                <c:pt idx="122">
                  <c:v>9815</c:v>
                </c:pt>
                <c:pt idx="123">
                  <c:v>9824</c:v>
                </c:pt>
                <c:pt idx="124">
                  <c:v>9827</c:v>
                </c:pt>
                <c:pt idx="125">
                  <c:v>9838</c:v>
                </c:pt>
                <c:pt idx="126">
                  <c:v>9848</c:v>
                </c:pt>
                <c:pt idx="127">
                  <c:v>9856</c:v>
                </c:pt>
                <c:pt idx="128">
                  <c:v>9868</c:v>
                </c:pt>
                <c:pt idx="129">
                  <c:v>9882</c:v>
                </c:pt>
                <c:pt idx="130">
                  <c:v>9903</c:v>
                </c:pt>
                <c:pt idx="131">
                  <c:v>9916</c:v>
                </c:pt>
                <c:pt idx="132">
                  <c:v>9895</c:v>
                </c:pt>
                <c:pt idx="133">
                  <c:v>9900</c:v>
                </c:pt>
                <c:pt idx="134">
                  <c:v>9914</c:v>
                </c:pt>
                <c:pt idx="135">
                  <c:v>9931</c:v>
                </c:pt>
                <c:pt idx="136">
                  <c:v>9947</c:v>
                </c:pt>
                <c:pt idx="137">
                  <c:v>9966</c:v>
                </c:pt>
                <c:pt idx="138">
                  <c:v>9989</c:v>
                </c:pt>
                <c:pt idx="139">
                  <c:v>10003</c:v>
                </c:pt>
                <c:pt idx="140">
                  <c:v>10029</c:v>
                </c:pt>
                <c:pt idx="141">
                  <c:v>10039</c:v>
                </c:pt>
                <c:pt idx="142">
                  <c:v>10062</c:v>
                </c:pt>
                <c:pt idx="143">
                  <c:v>10076</c:v>
                </c:pt>
                <c:pt idx="144">
                  <c:v>10103</c:v>
                </c:pt>
                <c:pt idx="145">
                  <c:v>10119</c:v>
                </c:pt>
                <c:pt idx="146">
                  <c:v>10154</c:v>
                </c:pt>
                <c:pt idx="147">
                  <c:v>10193</c:v>
                </c:pt>
                <c:pt idx="148">
                  <c:v>10238</c:v>
                </c:pt>
                <c:pt idx="149">
                  <c:v>10275</c:v>
                </c:pt>
                <c:pt idx="150">
                  <c:v>10325</c:v>
                </c:pt>
                <c:pt idx="151">
                  <c:v>10386</c:v>
                </c:pt>
                <c:pt idx="152">
                  <c:v>10439</c:v>
                </c:pt>
                <c:pt idx="153">
                  <c:v>10490</c:v>
                </c:pt>
                <c:pt idx="154">
                  <c:v>10543</c:v>
                </c:pt>
                <c:pt idx="155">
                  <c:v>10603</c:v>
                </c:pt>
                <c:pt idx="156">
                  <c:v>10673</c:v>
                </c:pt>
                <c:pt idx="157">
                  <c:v>10745</c:v>
                </c:pt>
                <c:pt idx="158">
                  <c:v>10831</c:v>
                </c:pt>
                <c:pt idx="159">
                  <c:v>10896</c:v>
                </c:pt>
                <c:pt idx="160">
                  <c:v>11003</c:v>
                </c:pt>
                <c:pt idx="161">
                  <c:v>11061</c:v>
                </c:pt>
                <c:pt idx="162">
                  <c:v>11117</c:v>
                </c:pt>
                <c:pt idx="163">
                  <c:v>11187</c:v>
                </c:pt>
                <c:pt idx="164">
                  <c:v>11257</c:v>
                </c:pt>
                <c:pt idx="165">
                  <c:v>11334</c:v>
                </c:pt>
                <c:pt idx="166">
                  <c:v>11394</c:v>
                </c:pt>
                <c:pt idx="167">
                  <c:v>11463</c:v>
                </c:pt>
                <c:pt idx="168">
                  <c:v>11529</c:v>
                </c:pt>
                <c:pt idx="169">
                  <c:v>11579</c:v>
                </c:pt>
                <c:pt idx="170">
                  <c:v>11660</c:v>
                </c:pt>
                <c:pt idx="171">
                  <c:v>11722</c:v>
                </c:pt>
                <c:pt idx="172">
                  <c:v>11790</c:v>
                </c:pt>
                <c:pt idx="173">
                  <c:v>11876</c:v>
                </c:pt>
                <c:pt idx="174">
                  <c:v>11933</c:v>
                </c:pt>
                <c:pt idx="175">
                  <c:v>12032</c:v>
                </c:pt>
                <c:pt idx="176">
                  <c:v>12105</c:v>
                </c:pt>
                <c:pt idx="177">
                  <c:v>12193</c:v>
                </c:pt>
                <c:pt idx="178">
                  <c:v>12279</c:v>
                </c:pt>
                <c:pt idx="179">
                  <c:v>12344</c:v>
                </c:pt>
                <c:pt idx="180">
                  <c:v>12414</c:v>
                </c:pt>
                <c:pt idx="181">
                  <c:v>12465</c:v>
                </c:pt>
                <c:pt idx="182">
                  <c:v>12534</c:v>
                </c:pt>
                <c:pt idx="183">
                  <c:v>12598</c:v>
                </c:pt>
                <c:pt idx="184">
                  <c:v>12676</c:v>
                </c:pt>
                <c:pt idx="185">
                  <c:v>12757</c:v>
                </c:pt>
                <c:pt idx="186">
                  <c:v>12853</c:v>
                </c:pt>
                <c:pt idx="187">
                  <c:v>12939</c:v>
                </c:pt>
                <c:pt idx="188">
                  <c:v>13029</c:v>
                </c:pt>
                <c:pt idx="189">
                  <c:v>13145</c:v>
                </c:pt>
                <c:pt idx="190">
                  <c:v>13230</c:v>
                </c:pt>
                <c:pt idx="191">
                  <c:v>13330</c:v>
                </c:pt>
              </c:numCache>
            </c:numRef>
          </c:val>
          <c:smooth val="0"/>
          <c:extLst>
            <c:ext xmlns:c16="http://schemas.microsoft.com/office/drawing/2014/chart" uri="{C3380CC4-5D6E-409C-BE32-E72D297353CC}">
              <c16:uniqueId val="{00000002-FBD2-4BE5-BB44-E200FF3017D4}"/>
            </c:ext>
          </c:extLst>
        </c:ser>
        <c:ser>
          <c:idx val="4"/>
          <c:order val="3"/>
          <c:tx>
            <c:strRef>
              <c:f>prov!$C$55</c:f>
              <c:strCache>
                <c:ptCount val="1"/>
                <c:pt idx="0">
                  <c:v>Gelderland</c:v>
                </c:pt>
              </c:strCache>
            </c:strRef>
          </c:tx>
          <c:spPr>
            <a:ln w="44450" cap="rnd">
              <a:solidFill>
                <a:schemeClr val="accent2">
                  <a:lumMod val="60000"/>
                  <a:lumOff val="40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(prov!$D$51:$DM$51,prov!$DO$51:$GQ$51)</c:f>
              <c:numCache>
                <c:formatCode>d\-mmm</c:formatCode>
                <c:ptCount val="195"/>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numCache>
            </c:numRef>
          </c:cat>
          <c:val>
            <c:numRef>
              <c:extLst>
                <c:ext xmlns:c15="http://schemas.microsoft.com/office/drawing/2012/chart" uri="{02D57815-91ED-43cb-92C2-25804820EDAC}">
                  <c15:fullRef>
                    <c15:sqref>prov!$D$55:$HQ$55</c15:sqref>
                  </c15:fullRef>
                </c:ext>
              </c:extLst>
              <c:f>(prov!$D$55:$DM$55,prov!$DO$55:$GQ$55)</c:f>
              <c:numCache>
                <c:formatCode>General</c:formatCode>
                <c:ptCount val="195"/>
                <c:pt idx="1">
                  <c:v>1</c:v>
                </c:pt>
                <c:pt idx="2">
                  <c:v>2</c:v>
                </c:pt>
                <c:pt idx="3">
                  <c:v>10</c:v>
                </c:pt>
                <c:pt idx="4">
                  <c:v>13</c:v>
                </c:pt>
                <c:pt idx="5">
                  <c:v>23</c:v>
                </c:pt>
                <c:pt idx="6">
                  <c:v>27</c:v>
                </c:pt>
                <c:pt idx="7">
                  <c:v>30</c:v>
                </c:pt>
                <c:pt idx="8">
                  <c:v>34</c:v>
                </c:pt>
                <c:pt idx="9">
                  <c:v>54</c:v>
                </c:pt>
                <c:pt idx="10">
                  <c:v>64</c:v>
                </c:pt>
                <c:pt idx="11">
                  <c:v>77</c:v>
                </c:pt>
                <c:pt idx="12">
                  <c:v>101</c:v>
                </c:pt>
                <c:pt idx="13">
                  <c:v>136</c:v>
                </c:pt>
                <c:pt idx="14">
                  <c:v>176</c:v>
                </c:pt>
                <c:pt idx="15">
                  <c:v>216</c:v>
                </c:pt>
                <c:pt idx="16">
                  <c:v>250</c:v>
                </c:pt>
                <c:pt idx="17">
                  <c:v>374</c:v>
                </c:pt>
                <c:pt idx="18">
                  <c:v>377</c:v>
                </c:pt>
                <c:pt idx="19">
                  <c:v>439</c:v>
                </c:pt>
                <c:pt idx="20">
                  <c:v>522</c:v>
                </c:pt>
                <c:pt idx="21">
                  <c:v>595</c:v>
                </c:pt>
                <c:pt idx="22">
                  <c:v>701</c:v>
                </c:pt>
                <c:pt idx="23">
                  <c:v>826</c:v>
                </c:pt>
                <c:pt idx="24">
                  <c:v>958</c:v>
                </c:pt>
                <c:pt idx="25">
                  <c:v>1091</c:v>
                </c:pt>
                <c:pt idx="26">
                  <c:v>1274</c:v>
                </c:pt>
                <c:pt idx="27">
                  <c:v>1378</c:v>
                </c:pt>
                <c:pt idx="28">
                  <c:v>1478</c:v>
                </c:pt>
                <c:pt idx="29">
                  <c:v>1618</c:v>
                </c:pt>
                <c:pt idx="30" formatCode="0">
                  <c:v>1732</c:v>
                </c:pt>
                <c:pt idx="31" formatCode="0">
                  <c:v>1884</c:v>
                </c:pt>
                <c:pt idx="32" formatCode="0">
                  <c:v>1985</c:v>
                </c:pt>
                <c:pt idx="33">
                  <c:v>2114</c:v>
                </c:pt>
                <c:pt idx="34">
                  <c:v>2210</c:v>
                </c:pt>
                <c:pt idx="35">
                  <c:v>2301</c:v>
                </c:pt>
                <c:pt idx="36">
                  <c:v>2392</c:v>
                </c:pt>
                <c:pt idx="37">
                  <c:v>2530</c:v>
                </c:pt>
                <c:pt idx="38">
                  <c:v>2692</c:v>
                </c:pt>
                <c:pt idx="39">
                  <c:v>2847</c:v>
                </c:pt>
                <c:pt idx="40">
                  <c:v>3015</c:v>
                </c:pt>
                <c:pt idx="41">
                  <c:v>3225</c:v>
                </c:pt>
                <c:pt idx="42">
                  <c:v>3341</c:v>
                </c:pt>
                <c:pt idx="43">
                  <c:v>3457</c:v>
                </c:pt>
                <c:pt idx="44">
                  <c:v>3579</c:v>
                </c:pt>
                <c:pt idx="45">
                  <c:v>3742</c:v>
                </c:pt>
                <c:pt idx="46">
                  <c:v>3902</c:v>
                </c:pt>
                <c:pt idx="47">
                  <c:v>4106</c:v>
                </c:pt>
                <c:pt idx="48">
                  <c:v>4253</c:v>
                </c:pt>
                <c:pt idx="49">
                  <c:v>4351</c:v>
                </c:pt>
                <c:pt idx="50">
                  <c:v>4438</c:v>
                </c:pt>
                <c:pt idx="51">
                  <c:v>4574</c:v>
                </c:pt>
                <c:pt idx="52">
                  <c:v>4685</c:v>
                </c:pt>
                <c:pt idx="53">
                  <c:v>4779</c:v>
                </c:pt>
                <c:pt idx="54">
                  <c:v>4853</c:v>
                </c:pt>
                <c:pt idx="55">
                  <c:v>4894</c:v>
                </c:pt>
                <c:pt idx="56">
                  <c:v>4916</c:v>
                </c:pt>
                <c:pt idx="57">
                  <c:v>4990</c:v>
                </c:pt>
                <c:pt idx="58">
                  <c:v>5048</c:v>
                </c:pt>
                <c:pt idx="59">
                  <c:v>5119</c:v>
                </c:pt>
                <c:pt idx="60">
                  <c:v>5188</c:v>
                </c:pt>
                <c:pt idx="61">
                  <c:v>5249</c:v>
                </c:pt>
                <c:pt idx="62">
                  <c:v>5273</c:v>
                </c:pt>
                <c:pt idx="63">
                  <c:v>5303</c:v>
                </c:pt>
                <c:pt idx="64">
                  <c:v>5336</c:v>
                </c:pt>
                <c:pt idx="65">
                  <c:v>5362</c:v>
                </c:pt>
                <c:pt idx="66">
                  <c:v>5397</c:v>
                </c:pt>
                <c:pt idx="67">
                  <c:v>5413</c:v>
                </c:pt>
                <c:pt idx="68">
                  <c:v>5438</c:v>
                </c:pt>
                <c:pt idx="69">
                  <c:v>5462</c:v>
                </c:pt>
                <c:pt idx="70">
                  <c:v>5486</c:v>
                </c:pt>
                <c:pt idx="71">
                  <c:v>5505</c:v>
                </c:pt>
                <c:pt idx="72">
                  <c:v>5529</c:v>
                </c:pt>
                <c:pt idx="73">
                  <c:v>5544</c:v>
                </c:pt>
                <c:pt idx="74">
                  <c:v>5560</c:v>
                </c:pt>
                <c:pt idx="75">
                  <c:v>5586</c:v>
                </c:pt>
                <c:pt idx="76">
                  <c:v>5598</c:v>
                </c:pt>
                <c:pt idx="77">
                  <c:v>5613</c:v>
                </c:pt>
                <c:pt idx="78">
                  <c:v>5651</c:v>
                </c:pt>
                <c:pt idx="79">
                  <c:v>5692</c:v>
                </c:pt>
                <c:pt idx="80">
                  <c:v>5722</c:v>
                </c:pt>
                <c:pt idx="81">
                  <c:v>5741</c:v>
                </c:pt>
                <c:pt idx="82">
                  <c:v>5793</c:v>
                </c:pt>
                <c:pt idx="83">
                  <c:v>5869</c:v>
                </c:pt>
                <c:pt idx="84" formatCode="0">
                  <c:v>5910</c:v>
                </c:pt>
                <c:pt idx="85">
                  <c:v>5944</c:v>
                </c:pt>
                <c:pt idx="86">
                  <c:v>5982</c:v>
                </c:pt>
                <c:pt idx="87">
                  <c:v>6027</c:v>
                </c:pt>
                <c:pt idx="88">
                  <c:v>6058</c:v>
                </c:pt>
                <c:pt idx="89">
                  <c:v>6085</c:v>
                </c:pt>
                <c:pt idx="90">
                  <c:v>6109</c:v>
                </c:pt>
                <c:pt idx="91">
                  <c:v>6125</c:v>
                </c:pt>
                <c:pt idx="92">
                  <c:v>6134</c:v>
                </c:pt>
                <c:pt idx="93">
                  <c:v>6155</c:v>
                </c:pt>
                <c:pt idx="94">
                  <c:v>6191</c:v>
                </c:pt>
                <c:pt idx="95">
                  <c:v>6217</c:v>
                </c:pt>
                <c:pt idx="96">
                  <c:v>6246</c:v>
                </c:pt>
                <c:pt idx="97">
                  <c:v>6283</c:v>
                </c:pt>
                <c:pt idx="98">
                  <c:v>6303</c:v>
                </c:pt>
                <c:pt idx="99" formatCode="0">
                  <c:v>6334</c:v>
                </c:pt>
                <c:pt idx="100">
                  <c:v>6353</c:v>
                </c:pt>
                <c:pt idx="101">
                  <c:v>6384</c:v>
                </c:pt>
                <c:pt idx="102">
                  <c:v>6405</c:v>
                </c:pt>
                <c:pt idx="103">
                  <c:v>6423</c:v>
                </c:pt>
                <c:pt idx="104">
                  <c:v>6463</c:v>
                </c:pt>
                <c:pt idx="105">
                  <c:v>6467</c:v>
                </c:pt>
                <c:pt idx="106">
                  <c:v>6476</c:v>
                </c:pt>
                <c:pt idx="107">
                  <c:v>6490</c:v>
                </c:pt>
                <c:pt idx="108">
                  <c:v>6507</c:v>
                </c:pt>
                <c:pt idx="109">
                  <c:v>6517</c:v>
                </c:pt>
                <c:pt idx="110">
                  <c:v>6530</c:v>
                </c:pt>
                <c:pt idx="111">
                  <c:v>6541</c:v>
                </c:pt>
                <c:pt idx="112">
                  <c:v>6546</c:v>
                </c:pt>
                <c:pt idx="113">
                  <c:v>6549</c:v>
                </c:pt>
                <c:pt idx="114">
                  <c:v>6573</c:v>
                </c:pt>
                <c:pt idx="115">
                  <c:v>6589</c:v>
                </c:pt>
                <c:pt idx="116">
                  <c:v>6595</c:v>
                </c:pt>
                <c:pt idx="117">
                  <c:v>6604</c:v>
                </c:pt>
                <c:pt idx="118">
                  <c:v>6605</c:v>
                </c:pt>
                <c:pt idx="119">
                  <c:v>6611</c:v>
                </c:pt>
                <c:pt idx="120">
                  <c:v>6617</c:v>
                </c:pt>
                <c:pt idx="121">
                  <c:v>6619</c:v>
                </c:pt>
                <c:pt idx="122">
                  <c:v>6620</c:v>
                </c:pt>
                <c:pt idx="123">
                  <c:v>6624</c:v>
                </c:pt>
                <c:pt idx="124">
                  <c:v>6626</c:v>
                </c:pt>
                <c:pt idx="125">
                  <c:v>6627</c:v>
                </c:pt>
                <c:pt idx="126">
                  <c:v>6632</c:v>
                </c:pt>
                <c:pt idx="127">
                  <c:v>6634</c:v>
                </c:pt>
                <c:pt idx="128">
                  <c:v>6638</c:v>
                </c:pt>
                <c:pt idx="129">
                  <c:v>6640</c:v>
                </c:pt>
                <c:pt idx="130">
                  <c:v>6645</c:v>
                </c:pt>
                <c:pt idx="131">
                  <c:v>6649</c:v>
                </c:pt>
                <c:pt idx="132">
                  <c:v>6657</c:v>
                </c:pt>
                <c:pt idx="133">
                  <c:v>6662</c:v>
                </c:pt>
                <c:pt idx="134">
                  <c:v>6651</c:v>
                </c:pt>
                <c:pt idx="135">
                  <c:v>6649</c:v>
                </c:pt>
                <c:pt idx="136">
                  <c:v>6655</c:v>
                </c:pt>
                <c:pt idx="137">
                  <c:v>6658</c:v>
                </c:pt>
                <c:pt idx="138">
                  <c:v>6665</c:v>
                </c:pt>
                <c:pt idx="139">
                  <c:v>6675</c:v>
                </c:pt>
                <c:pt idx="140">
                  <c:v>6681</c:v>
                </c:pt>
                <c:pt idx="141">
                  <c:v>6684</c:v>
                </c:pt>
                <c:pt idx="142">
                  <c:v>6690</c:v>
                </c:pt>
                <c:pt idx="143">
                  <c:v>6696</c:v>
                </c:pt>
                <c:pt idx="144">
                  <c:v>6708</c:v>
                </c:pt>
                <c:pt idx="145">
                  <c:v>6714</c:v>
                </c:pt>
                <c:pt idx="146">
                  <c:v>6719</c:v>
                </c:pt>
                <c:pt idx="147">
                  <c:v>6724</c:v>
                </c:pt>
                <c:pt idx="148">
                  <c:v>6736</c:v>
                </c:pt>
                <c:pt idx="149">
                  <c:v>6751</c:v>
                </c:pt>
                <c:pt idx="150">
                  <c:v>6775</c:v>
                </c:pt>
                <c:pt idx="151">
                  <c:v>6789</c:v>
                </c:pt>
                <c:pt idx="152">
                  <c:v>6790</c:v>
                </c:pt>
                <c:pt idx="153">
                  <c:v>6798</c:v>
                </c:pt>
                <c:pt idx="154">
                  <c:v>6805</c:v>
                </c:pt>
                <c:pt idx="155">
                  <c:v>6824</c:v>
                </c:pt>
                <c:pt idx="156">
                  <c:v>6847</c:v>
                </c:pt>
                <c:pt idx="157">
                  <c:v>6866</c:v>
                </c:pt>
                <c:pt idx="158">
                  <c:v>6905</c:v>
                </c:pt>
                <c:pt idx="159">
                  <c:v>6926</c:v>
                </c:pt>
                <c:pt idx="160">
                  <c:v>6961</c:v>
                </c:pt>
                <c:pt idx="161">
                  <c:v>6993</c:v>
                </c:pt>
                <c:pt idx="162">
                  <c:v>7018</c:v>
                </c:pt>
                <c:pt idx="163">
                  <c:v>7044</c:v>
                </c:pt>
                <c:pt idx="164">
                  <c:v>7066</c:v>
                </c:pt>
                <c:pt idx="165">
                  <c:v>7097</c:v>
                </c:pt>
                <c:pt idx="166">
                  <c:v>7116</c:v>
                </c:pt>
                <c:pt idx="167">
                  <c:v>7137</c:v>
                </c:pt>
                <c:pt idx="168">
                  <c:v>7170</c:v>
                </c:pt>
                <c:pt idx="169">
                  <c:v>7196</c:v>
                </c:pt>
                <c:pt idx="170">
                  <c:v>7233</c:v>
                </c:pt>
                <c:pt idx="171">
                  <c:v>7263</c:v>
                </c:pt>
                <c:pt idx="172">
                  <c:v>7305</c:v>
                </c:pt>
                <c:pt idx="173">
                  <c:v>7356</c:v>
                </c:pt>
                <c:pt idx="174">
                  <c:v>7394</c:v>
                </c:pt>
                <c:pt idx="175">
                  <c:v>7428</c:v>
                </c:pt>
                <c:pt idx="176">
                  <c:v>7463</c:v>
                </c:pt>
                <c:pt idx="177">
                  <c:v>7507</c:v>
                </c:pt>
                <c:pt idx="178">
                  <c:v>7539</c:v>
                </c:pt>
                <c:pt idx="179">
                  <c:v>7574</c:v>
                </c:pt>
                <c:pt idx="180">
                  <c:v>7602</c:v>
                </c:pt>
                <c:pt idx="181">
                  <c:v>7630</c:v>
                </c:pt>
                <c:pt idx="182">
                  <c:v>7671</c:v>
                </c:pt>
                <c:pt idx="183">
                  <c:v>7704</c:v>
                </c:pt>
                <c:pt idx="184">
                  <c:v>7743</c:v>
                </c:pt>
                <c:pt idx="185">
                  <c:v>7788</c:v>
                </c:pt>
                <c:pt idx="186">
                  <c:v>7861</c:v>
                </c:pt>
                <c:pt idx="187">
                  <c:v>7930</c:v>
                </c:pt>
                <c:pt idx="188">
                  <c:v>7999</c:v>
                </c:pt>
                <c:pt idx="189">
                  <c:v>8087</c:v>
                </c:pt>
                <c:pt idx="190">
                  <c:v>8180</c:v>
                </c:pt>
                <c:pt idx="191">
                  <c:v>8270</c:v>
                </c:pt>
              </c:numCache>
            </c:numRef>
          </c:val>
          <c:smooth val="0"/>
          <c:extLst>
            <c:ext xmlns:c16="http://schemas.microsoft.com/office/drawing/2014/chart" uri="{C3380CC4-5D6E-409C-BE32-E72D297353CC}">
              <c16:uniqueId val="{00000003-FBD2-4BE5-BB44-E200FF3017D4}"/>
            </c:ext>
          </c:extLst>
        </c:ser>
        <c:ser>
          <c:idx val="5"/>
          <c:order val="4"/>
          <c:tx>
            <c:strRef>
              <c:f>prov!$C$56</c:f>
              <c:strCache>
                <c:ptCount val="1"/>
                <c:pt idx="0">
                  <c:v>Utrecht</c:v>
                </c:pt>
              </c:strCache>
            </c:strRef>
          </c:tx>
          <c:spPr>
            <a:ln w="44450" cap="rnd">
              <a:solidFill>
                <a:schemeClr val="accent2">
                  <a:lumMod val="75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(prov!$D$51:$DM$51,prov!$DO$51:$GQ$51)</c:f>
              <c:numCache>
                <c:formatCode>d\-mmm</c:formatCode>
                <c:ptCount val="195"/>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numCache>
            </c:numRef>
          </c:cat>
          <c:val>
            <c:numRef>
              <c:extLst>
                <c:ext xmlns:c15="http://schemas.microsoft.com/office/drawing/2012/chart" uri="{02D57815-91ED-43cb-92C2-25804820EDAC}">
                  <c15:fullRef>
                    <c15:sqref>prov!$D$56:$HQ$56</c15:sqref>
                  </c15:fullRef>
                </c:ext>
              </c:extLst>
              <c:f>(prov!$D$56:$DM$56,prov!$DO$56:$GQ$56)</c:f>
              <c:numCache>
                <c:formatCode>General</c:formatCode>
                <c:ptCount val="195"/>
                <c:pt idx="2">
                  <c:v>2</c:v>
                </c:pt>
                <c:pt idx="3">
                  <c:v>6</c:v>
                </c:pt>
                <c:pt idx="4">
                  <c:v>9</c:v>
                </c:pt>
                <c:pt idx="5">
                  <c:v>11</c:v>
                </c:pt>
                <c:pt idx="6">
                  <c:v>18</c:v>
                </c:pt>
                <c:pt idx="7">
                  <c:v>22</c:v>
                </c:pt>
                <c:pt idx="8">
                  <c:v>48</c:v>
                </c:pt>
                <c:pt idx="9">
                  <c:v>48</c:v>
                </c:pt>
                <c:pt idx="10">
                  <c:v>83</c:v>
                </c:pt>
                <c:pt idx="11">
                  <c:v>88</c:v>
                </c:pt>
                <c:pt idx="12">
                  <c:v>111</c:v>
                </c:pt>
                <c:pt idx="13">
                  <c:v>142</c:v>
                </c:pt>
                <c:pt idx="14">
                  <c:v>176</c:v>
                </c:pt>
                <c:pt idx="15">
                  <c:v>201</c:v>
                </c:pt>
                <c:pt idx="16">
                  <c:v>240</c:v>
                </c:pt>
                <c:pt idx="17">
                  <c:v>342</c:v>
                </c:pt>
                <c:pt idx="18">
                  <c:v>323</c:v>
                </c:pt>
                <c:pt idx="19">
                  <c:v>354</c:v>
                </c:pt>
                <c:pt idx="20">
                  <c:v>416</c:v>
                </c:pt>
                <c:pt idx="21">
                  <c:v>479</c:v>
                </c:pt>
                <c:pt idx="22">
                  <c:v>572</c:v>
                </c:pt>
                <c:pt idx="23">
                  <c:v>655</c:v>
                </c:pt>
                <c:pt idx="24">
                  <c:v>742</c:v>
                </c:pt>
                <c:pt idx="25">
                  <c:v>822</c:v>
                </c:pt>
                <c:pt idx="26">
                  <c:v>912</c:v>
                </c:pt>
                <c:pt idx="27">
                  <c:v>981</c:v>
                </c:pt>
                <c:pt idx="28">
                  <c:v>1044</c:v>
                </c:pt>
                <c:pt idx="29">
                  <c:v>1106</c:v>
                </c:pt>
                <c:pt idx="30" formatCode="0">
                  <c:v>1195</c:v>
                </c:pt>
                <c:pt idx="31" formatCode="0">
                  <c:v>1268</c:v>
                </c:pt>
                <c:pt idx="32" formatCode="0">
                  <c:v>1330</c:v>
                </c:pt>
                <c:pt idx="33">
                  <c:v>1423</c:v>
                </c:pt>
                <c:pt idx="34">
                  <c:v>1476</c:v>
                </c:pt>
                <c:pt idx="35">
                  <c:v>1530</c:v>
                </c:pt>
                <c:pt idx="36">
                  <c:v>1604</c:v>
                </c:pt>
                <c:pt idx="37">
                  <c:v>1663</c:v>
                </c:pt>
                <c:pt idx="38">
                  <c:v>1726</c:v>
                </c:pt>
                <c:pt idx="39">
                  <c:v>1779</c:v>
                </c:pt>
                <c:pt idx="40">
                  <c:v>1860</c:v>
                </c:pt>
                <c:pt idx="41">
                  <c:v>1930</c:v>
                </c:pt>
                <c:pt idx="42">
                  <c:v>1984</c:v>
                </c:pt>
                <c:pt idx="43">
                  <c:v>2051</c:v>
                </c:pt>
                <c:pt idx="44">
                  <c:v>2117</c:v>
                </c:pt>
                <c:pt idx="45">
                  <c:v>2185</c:v>
                </c:pt>
                <c:pt idx="46">
                  <c:v>2254</c:v>
                </c:pt>
                <c:pt idx="47">
                  <c:v>2310</c:v>
                </c:pt>
                <c:pt idx="48">
                  <c:v>2355</c:v>
                </c:pt>
                <c:pt idx="49">
                  <c:v>2409</c:v>
                </c:pt>
                <c:pt idx="50">
                  <c:v>2459</c:v>
                </c:pt>
                <c:pt idx="51">
                  <c:v>2523</c:v>
                </c:pt>
                <c:pt idx="52">
                  <c:v>2592</c:v>
                </c:pt>
                <c:pt idx="53">
                  <c:v>2636</c:v>
                </c:pt>
                <c:pt idx="54">
                  <c:v>2709</c:v>
                </c:pt>
                <c:pt idx="55">
                  <c:v>2735</c:v>
                </c:pt>
                <c:pt idx="56">
                  <c:v>2757</c:v>
                </c:pt>
                <c:pt idx="57">
                  <c:v>2777</c:v>
                </c:pt>
                <c:pt idx="58">
                  <c:v>2823</c:v>
                </c:pt>
                <c:pt idx="59">
                  <c:v>2859</c:v>
                </c:pt>
                <c:pt idx="60">
                  <c:v>2888</c:v>
                </c:pt>
                <c:pt idx="61">
                  <c:v>2913</c:v>
                </c:pt>
                <c:pt idx="62">
                  <c:v>2929</c:v>
                </c:pt>
                <c:pt idx="63">
                  <c:v>2980</c:v>
                </c:pt>
                <c:pt idx="64">
                  <c:v>2984</c:v>
                </c:pt>
                <c:pt idx="65">
                  <c:v>3155</c:v>
                </c:pt>
                <c:pt idx="66">
                  <c:v>3178</c:v>
                </c:pt>
                <c:pt idx="67">
                  <c:v>3205</c:v>
                </c:pt>
                <c:pt idx="68">
                  <c:v>3228</c:v>
                </c:pt>
                <c:pt idx="69">
                  <c:v>3240</c:v>
                </c:pt>
                <c:pt idx="70">
                  <c:v>3250</c:v>
                </c:pt>
                <c:pt idx="71">
                  <c:v>3270</c:v>
                </c:pt>
                <c:pt idx="72">
                  <c:v>3291</c:v>
                </c:pt>
                <c:pt idx="73">
                  <c:v>3305</c:v>
                </c:pt>
                <c:pt idx="74">
                  <c:v>3330</c:v>
                </c:pt>
                <c:pt idx="75">
                  <c:v>3346</c:v>
                </c:pt>
                <c:pt idx="76">
                  <c:v>3363</c:v>
                </c:pt>
                <c:pt idx="77">
                  <c:v>3373</c:v>
                </c:pt>
                <c:pt idx="78">
                  <c:v>3391</c:v>
                </c:pt>
                <c:pt idx="79">
                  <c:v>3416</c:v>
                </c:pt>
                <c:pt idx="80">
                  <c:v>3439</c:v>
                </c:pt>
                <c:pt idx="81">
                  <c:v>3458</c:v>
                </c:pt>
                <c:pt idx="82">
                  <c:v>3477</c:v>
                </c:pt>
                <c:pt idx="83">
                  <c:v>3500</c:v>
                </c:pt>
                <c:pt idx="84" formatCode="0">
                  <c:v>3509</c:v>
                </c:pt>
                <c:pt idx="85">
                  <c:v>3531</c:v>
                </c:pt>
                <c:pt idx="86">
                  <c:v>3553</c:v>
                </c:pt>
                <c:pt idx="87">
                  <c:v>3575</c:v>
                </c:pt>
                <c:pt idx="88">
                  <c:v>3588</c:v>
                </c:pt>
                <c:pt idx="89">
                  <c:v>3626</c:v>
                </c:pt>
                <c:pt idx="90">
                  <c:v>3642</c:v>
                </c:pt>
                <c:pt idx="91">
                  <c:v>3665</c:v>
                </c:pt>
                <c:pt idx="92">
                  <c:v>3677</c:v>
                </c:pt>
                <c:pt idx="93">
                  <c:v>3707</c:v>
                </c:pt>
                <c:pt idx="94">
                  <c:v>3734</c:v>
                </c:pt>
                <c:pt idx="95">
                  <c:v>3753</c:v>
                </c:pt>
                <c:pt idx="96">
                  <c:v>3775</c:v>
                </c:pt>
                <c:pt idx="97">
                  <c:v>3787</c:v>
                </c:pt>
                <c:pt idx="98">
                  <c:v>3802</c:v>
                </c:pt>
                <c:pt idx="99" formatCode="0">
                  <c:v>3825</c:v>
                </c:pt>
                <c:pt idx="100">
                  <c:v>3840</c:v>
                </c:pt>
                <c:pt idx="101">
                  <c:v>3861</c:v>
                </c:pt>
                <c:pt idx="102">
                  <c:v>3871</c:v>
                </c:pt>
                <c:pt idx="103">
                  <c:v>3883</c:v>
                </c:pt>
                <c:pt idx="104">
                  <c:v>3901</c:v>
                </c:pt>
                <c:pt idx="105">
                  <c:v>3917</c:v>
                </c:pt>
                <c:pt idx="106">
                  <c:v>3929</c:v>
                </c:pt>
                <c:pt idx="107">
                  <c:v>3928</c:v>
                </c:pt>
                <c:pt idx="108">
                  <c:v>3936</c:v>
                </c:pt>
                <c:pt idx="109">
                  <c:v>3946</c:v>
                </c:pt>
                <c:pt idx="110">
                  <c:v>3960</c:v>
                </c:pt>
                <c:pt idx="111">
                  <c:v>3967</c:v>
                </c:pt>
                <c:pt idx="112">
                  <c:v>3977</c:v>
                </c:pt>
                <c:pt idx="113">
                  <c:v>3982</c:v>
                </c:pt>
                <c:pt idx="114">
                  <c:v>4007</c:v>
                </c:pt>
                <c:pt idx="115">
                  <c:v>4013</c:v>
                </c:pt>
                <c:pt idx="116">
                  <c:v>4021</c:v>
                </c:pt>
                <c:pt idx="117">
                  <c:v>4030</c:v>
                </c:pt>
                <c:pt idx="118">
                  <c:v>4035</c:v>
                </c:pt>
                <c:pt idx="119">
                  <c:v>4039</c:v>
                </c:pt>
                <c:pt idx="120">
                  <c:v>4040</c:v>
                </c:pt>
                <c:pt idx="121">
                  <c:v>4042</c:v>
                </c:pt>
                <c:pt idx="122">
                  <c:v>4053</c:v>
                </c:pt>
                <c:pt idx="123">
                  <c:v>4066</c:v>
                </c:pt>
                <c:pt idx="124">
                  <c:v>4072</c:v>
                </c:pt>
                <c:pt idx="125">
                  <c:v>4075</c:v>
                </c:pt>
                <c:pt idx="126">
                  <c:v>4075</c:v>
                </c:pt>
                <c:pt idx="127">
                  <c:v>4087</c:v>
                </c:pt>
                <c:pt idx="128">
                  <c:v>4084</c:v>
                </c:pt>
                <c:pt idx="129">
                  <c:v>4094</c:v>
                </c:pt>
                <c:pt idx="130">
                  <c:v>4102</c:v>
                </c:pt>
                <c:pt idx="131">
                  <c:v>4111</c:v>
                </c:pt>
                <c:pt idx="132">
                  <c:v>4117</c:v>
                </c:pt>
                <c:pt idx="133">
                  <c:v>4131</c:v>
                </c:pt>
                <c:pt idx="134">
                  <c:v>4145</c:v>
                </c:pt>
                <c:pt idx="135">
                  <c:v>4154</c:v>
                </c:pt>
                <c:pt idx="136">
                  <c:v>4164</c:v>
                </c:pt>
                <c:pt idx="137">
                  <c:v>4179</c:v>
                </c:pt>
                <c:pt idx="138">
                  <c:v>4204</c:v>
                </c:pt>
                <c:pt idx="139">
                  <c:v>4215</c:v>
                </c:pt>
                <c:pt idx="140">
                  <c:v>4228</c:v>
                </c:pt>
                <c:pt idx="141">
                  <c:v>4244</c:v>
                </c:pt>
                <c:pt idx="142">
                  <c:v>4248</c:v>
                </c:pt>
                <c:pt idx="143">
                  <c:v>4268</c:v>
                </c:pt>
                <c:pt idx="144">
                  <c:v>4284</c:v>
                </c:pt>
                <c:pt idx="145">
                  <c:v>4293</c:v>
                </c:pt>
                <c:pt idx="146">
                  <c:v>4302</c:v>
                </c:pt>
                <c:pt idx="147">
                  <c:v>4326</c:v>
                </c:pt>
                <c:pt idx="148">
                  <c:v>4350</c:v>
                </c:pt>
                <c:pt idx="149">
                  <c:v>4385</c:v>
                </c:pt>
                <c:pt idx="150">
                  <c:v>4409</c:v>
                </c:pt>
                <c:pt idx="151">
                  <c:v>4433</c:v>
                </c:pt>
                <c:pt idx="152">
                  <c:v>4450</c:v>
                </c:pt>
                <c:pt idx="153">
                  <c:v>4477</c:v>
                </c:pt>
                <c:pt idx="154">
                  <c:v>4502</c:v>
                </c:pt>
                <c:pt idx="155">
                  <c:v>4553</c:v>
                </c:pt>
                <c:pt idx="156">
                  <c:v>4602</c:v>
                </c:pt>
                <c:pt idx="157">
                  <c:v>4638</c:v>
                </c:pt>
                <c:pt idx="158">
                  <c:v>4672</c:v>
                </c:pt>
                <c:pt idx="159">
                  <c:v>4705</c:v>
                </c:pt>
                <c:pt idx="160">
                  <c:v>4750</c:v>
                </c:pt>
                <c:pt idx="161">
                  <c:v>4795</c:v>
                </c:pt>
                <c:pt idx="162">
                  <c:v>4847</c:v>
                </c:pt>
                <c:pt idx="163">
                  <c:v>4883</c:v>
                </c:pt>
                <c:pt idx="164">
                  <c:v>4913</c:v>
                </c:pt>
                <c:pt idx="165">
                  <c:v>4949</c:v>
                </c:pt>
                <c:pt idx="166">
                  <c:v>4980</c:v>
                </c:pt>
                <c:pt idx="167">
                  <c:v>5003</c:v>
                </c:pt>
                <c:pt idx="168">
                  <c:v>5047</c:v>
                </c:pt>
                <c:pt idx="169">
                  <c:v>5080</c:v>
                </c:pt>
                <c:pt idx="170">
                  <c:v>5114</c:v>
                </c:pt>
                <c:pt idx="171">
                  <c:v>5162</c:v>
                </c:pt>
                <c:pt idx="172">
                  <c:v>5194</c:v>
                </c:pt>
                <c:pt idx="173">
                  <c:v>5227</c:v>
                </c:pt>
                <c:pt idx="174">
                  <c:v>5251</c:v>
                </c:pt>
                <c:pt idx="175">
                  <c:v>5289</c:v>
                </c:pt>
                <c:pt idx="176">
                  <c:v>5338</c:v>
                </c:pt>
                <c:pt idx="177">
                  <c:v>5373</c:v>
                </c:pt>
                <c:pt idx="178">
                  <c:v>5412</c:v>
                </c:pt>
                <c:pt idx="179">
                  <c:v>5461</c:v>
                </c:pt>
                <c:pt idx="180">
                  <c:v>5511</c:v>
                </c:pt>
                <c:pt idx="181">
                  <c:v>5547</c:v>
                </c:pt>
                <c:pt idx="182">
                  <c:v>5620</c:v>
                </c:pt>
                <c:pt idx="183">
                  <c:v>5654</c:v>
                </c:pt>
                <c:pt idx="184">
                  <c:v>5727</c:v>
                </c:pt>
                <c:pt idx="185">
                  <c:v>5792</c:v>
                </c:pt>
                <c:pt idx="186">
                  <c:v>5862</c:v>
                </c:pt>
                <c:pt idx="187">
                  <c:v>5947</c:v>
                </c:pt>
                <c:pt idx="188">
                  <c:v>6047</c:v>
                </c:pt>
                <c:pt idx="189">
                  <c:v>6149</c:v>
                </c:pt>
                <c:pt idx="190">
                  <c:v>6193</c:v>
                </c:pt>
                <c:pt idx="191">
                  <c:v>6290</c:v>
                </c:pt>
              </c:numCache>
            </c:numRef>
          </c:val>
          <c:smooth val="0"/>
          <c:extLst>
            <c:ext xmlns:c16="http://schemas.microsoft.com/office/drawing/2014/chart" uri="{C3380CC4-5D6E-409C-BE32-E72D297353CC}">
              <c16:uniqueId val="{00000004-FBD2-4BE5-BB44-E200FF3017D4}"/>
            </c:ext>
          </c:extLst>
        </c:ser>
        <c:ser>
          <c:idx val="6"/>
          <c:order val="5"/>
          <c:tx>
            <c:strRef>
              <c:f>prov!$C$57</c:f>
              <c:strCache>
                <c:ptCount val="1"/>
                <c:pt idx="0">
                  <c:v>Limburg</c:v>
                </c:pt>
              </c:strCache>
            </c:strRef>
          </c:tx>
          <c:spPr>
            <a:ln w="44450" cap="rnd">
              <a:solidFill>
                <a:schemeClr val="accent4">
                  <a:lumMod val="75000"/>
                  <a:alpha val="70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(prov!$D$51:$DM$51,prov!$DO$51:$GQ$51)</c:f>
              <c:numCache>
                <c:formatCode>d\-mmm</c:formatCode>
                <c:ptCount val="195"/>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numCache>
            </c:numRef>
          </c:cat>
          <c:val>
            <c:numRef>
              <c:extLst>
                <c:ext xmlns:c15="http://schemas.microsoft.com/office/drawing/2012/chart" uri="{02D57815-91ED-43cb-92C2-25804820EDAC}">
                  <c15:fullRef>
                    <c15:sqref>prov!$D$57:$HQ$57</c15:sqref>
                  </c15:fullRef>
                </c:ext>
              </c:extLst>
              <c:f>(prov!$D$57:$DM$57,prov!$DO$57:$GQ$57)</c:f>
              <c:numCache>
                <c:formatCode>General</c:formatCode>
                <c:ptCount val="195"/>
                <c:pt idx="0">
                  <c:v>3</c:v>
                </c:pt>
                <c:pt idx="1">
                  <c:v>3</c:v>
                </c:pt>
                <c:pt idx="2">
                  <c:v>17</c:v>
                </c:pt>
                <c:pt idx="3">
                  <c:v>24</c:v>
                </c:pt>
                <c:pt idx="4">
                  <c:v>36</c:v>
                </c:pt>
                <c:pt idx="5">
                  <c:v>38</c:v>
                </c:pt>
                <c:pt idx="6">
                  <c:v>40</c:v>
                </c:pt>
                <c:pt idx="7">
                  <c:v>42</c:v>
                </c:pt>
                <c:pt idx="8">
                  <c:v>63</c:v>
                </c:pt>
                <c:pt idx="9">
                  <c:v>80</c:v>
                </c:pt>
                <c:pt idx="10">
                  <c:v>71</c:v>
                </c:pt>
                <c:pt idx="11">
                  <c:v>106</c:v>
                </c:pt>
                <c:pt idx="12">
                  <c:v>131</c:v>
                </c:pt>
                <c:pt idx="13">
                  <c:v>153</c:v>
                </c:pt>
                <c:pt idx="14">
                  <c:v>203</c:v>
                </c:pt>
                <c:pt idx="15">
                  <c:v>265</c:v>
                </c:pt>
                <c:pt idx="16">
                  <c:v>301</c:v>
                </c:pt>
                <c:pt idx="17">
                  <c:v>405</c:v>
                </c:pt>
                <c:pt idx="18">
                  <c:v>418</c:v>
                </c:pt>
                <c:pt idx="19">
                  <c:v>449</c:v>
                </c:pt>
                <c:pt idx="20">
                  <c:v>501</c:v>
                </c:pt>
                <c:pt idx="21">
                  <c:v>687</c:v>
                </c:pt>
                <c:pt idx="22">
                  <c:v>782</c:v>
                </c:pt>
                <c:pt idx="23">
                  <c:v>876</c:v>
                </c:pt>
                <c:pt idx="24">
                  <c:v>967</c:v>
                </c:pt>
                <c:pt idx="25">
                  <c:v>1094</c:v>
                </c:pt>
                <c:pt idx="26">
                  <c:v>1191</c:v>
                </c:pt>
                <c:pt idx="27">
                  <c:v>1306</c:v>
                </c:pt>
                <c:pt idx="28">
                  <c:v>1424</c:v>
                </c:pt>
                <c:pt idx="29">
                  <c:v>1511</c:v>
                </c:pt>
                <c:pt idx="30" formatCode="0">
                  <c:v>1597</c:v>
                </c:pt>
                <c:pt idx="31" formatCode="0">
                  <c:v>1709</c:v>
                </c:pt>
                <c:pt idx="32" formatCode="0">
                  <c:v>1760</c:v>
                </c:pt>
                <c:pt idx="33">
                  <c:v>1903</c:v>
                </c:pt>
                <c:pt idx="34" formatCode="0">
                  <c:v>2010</c:v>
                </c:pt>
                <c:pt idx="35" formatCode="0">
                  <c:v>2100</c:v>
                </c:pt>
                <c:pt idx="36">
                  <c:v>2181</c:v>
                </c:pt>
                <c:pt idx="37">
                  <c:v>2305</c:v>
                </c:pt>
                <c:pt idx="38">
                  <c:v>2408</c:v>
                </c:pt>
                <c:pt idx="39">
                  <c:v>2533</c:v>
                </c:pt>
                <c:pt idx="40">
                  <c:v>2650</c:v>
                </c:pt>
                <c:pt idx="41">
                  <c:v>2694</c:v>
                </c:pt>
                <c:pt idx="42">
                  <c:v>2880</c:v>
                </c:pt>
                <c:pt idx="43">
                  <c:v>2922</c:v>
                </c:pt>
                <c:pt idx="44">
                  <c:v>3020</c:v>
                </c:pt>
                <c:pt idx="45">
                  <c:v>3156</c:v>
                </c:pt>
                <c:pt idx="46">
                  <c:v>3271</c:v>
                </c:pt>
                <c:pt idx="47">
                  <c:v>3371</c:v>
                </c:pt>
                <c:pt idx="48">
                  <c:v>3455</c:v>
                </c:pt>
                <c:pt idx="49">
                  <c:v>3541</c:v>
                </c:pt>
                <c:pt idx="50">
                  <c:v>3634</c:v>
                </c:pt>
                <c:pt idx="51">
                  <c:v>3711</c:v>
                </c:pt>
                <c:pt idx="52">
                  <c:v>3814</c:v>
                </c:pt>
                <c:pt idx="53">
                  <c:v>3861</c:v>
                </c:pt>
                <c:pt idx="54">
                  <c:v>3914</c:v>
                </c:pt>
                <c:pt idx="55">
                  <c:v>3979</c:v>
                </c:pt>
                <c:pt idx="56">
                  <c:v>3997</c:v>
                </c:pt>
                <c:pt idx="57">
                  <c:v>4045</c:v>
                </c:pt>
                <c:pt idx="58">
                  <c:v>4105</c:v>
                </c:pt>
                <c:pt idx="59">
                  <c:v>4144</c:v>
                </c:pt>
                <c:pt idx="60">
                  <c:v>4193</c:v>
                </c:pt>
                <c:pt idx="61">
                  <c:v>4219</c:v>
                </c:pt>
                <c:pt idx="62">
                  <c:v>4263</c:v>
                </c:pt>
                <c:pt idx="63">
                  <c:v>4278</c:v>
                </c:pt>
                <c:pt idx="64">
                  <c:v>4298</c:v>
                </c:pt>
                <c:pt idx="65">
                  <c:v>4322</c:v>
                </c:pt>
                <c:pt idx="66">
                  <c:v>4366</c:v>
                </c:pt>
                <c:pt idx="67">
                  <c:v>4389</c:v>
                </c:pt>
                <c:pt idx="68">
                  <c:v>4416</c:v>
                </c:pt>
                <c:pt idx="69">
                  <c:v>4434</c:v>
                </c:pt>
                <c:pt idx="70">
                  <c:v>4444</c:v>
                </c:pt>
                <c:pt idx="71">
                  <c:v>4465</c:v>
                </c:pt>
                <c:pt idx="72">
                  <c:v>4484</c:v>
                </c:pt>
                <c:pt idx="73">
                  <c:v>4520</c:v>
                </c:pt>
                <c:pt idx="74">
                  <c:v>4536</c:v>
                </c:pt>
                <c:pt idx="75">
                  <c:v>4544</c:v>
                </c:pt>
                <c:pt idx="76">
                  <c:v>4555</c:v>
                </c:pt>
                <c:pt idx="77">
                  <c:v>4558</c:v>
                </c:pt>
                <c:pt idx="78">
                  <c:v>4562</c:v>
                </c:pt>
                <c:pt idx="79">
                  <c:v>4579</c:v>
                </c:pt>
                <c:pt idx="80">
                  <c:v>4597</c:v>
                </c:pt>
                <c:pt idx="81">
                  <c:v>4627</c:v>
                </c:pt>
                <c:pt idx="82">
                  <c:v>4634</c:v>
                </c:pt>
                <c:pt idx="83">
                  <c:v>4651</c:v>
                </c:pt>
                <c:pt idx="84" formatCode="0">
                  <c:v>4658</c:v>
                </c:pt>
                <c:pt idx="85">
                  <c:v>4663</c:v>
                </c:pt>
                <c:pt idx="86">
                  <c:v>4677</c:v>
                </c:pt>
                <c:pt idx="87">
                  <c:v>4688</c:v>
                </c:pt>
                <c:pt idx="88">
                  <c:v>4694</c:v>
                </c:pt>
                <c:pt idx="89">
                  <c:v>4703</c:v>
                </c:pt>
                <c:pt idx="90">
                  <c:v>4712</c:v>
                </c:pt>
                <c:pt idx="91">
                  <c:v>4719</c:v>
                </c:pt>
                <c:pt idx="92">
                  <c:v>4728</c:v>
                </c:pt>
                <c:pt idx="93">
                  <c:v>4735</c:v>
                </c:pt>
                <c:pt idx="94">
                  <c:v>4753</c:v>
                </c:pt>
                <c:pt idx="95">
                  <c:v>4768</c:v>
                </c:pt>
                <c:pt idx="96">
                  <c:v>4782</c:v>
                </c:pt>
                <c:pt idx="97">
                  <c:v>4791</c:v>
                </c:pt>
                <c:pt idx="98">
                  <c:v>4801</c:v>
                </c:pt>
                <c:pt idx="99" formatCode="0">
                  <c:v>4807</c:v>
                </c:pt>
                <c:pt idx="100">
                  <c:v>4815</c:v>
                </c:pt>
                <c:pt idx="101">
                  <c:v>4823</c:v>
                </c:pt>
                <c:pt idx="102">
                  <c:v>4835</c:v>
                </c:pt>
                <c:pt idx="103">
                  <c:v>4844</c:v>
                </c:pt>
                <c:pt idx="104">
                  <c:v>4847</c:v>
                </c:pt>
                <c:pt idx="105">
                  <c:v>4852</c:v>
                </c:pt>
                <c:pt idx="106">
                  <c:v>4857</c:v>
                </c:pt>
                <c:pt idx="107">
                  <c:v>4863</c:v>
                </c:pt>
                <c:pt idx="108">
                  <c:v>4866</c:v>
                </c:pt>
                <c:pt idx="109">
                  <c:v>4869</c:v>
                </c:pt>
                <c:pt idx="110">
                  <c:v>4874</c:v>
                </c:pt>
                <c:pt idx="111">
                  <c:v>4876</c:v>
                </c:pt>
                <c:pt idx="112">
                  <c:v>4878</c:v>
                </c:pt>
                <c:pt idx="113">
                  <c:v>4881</c:v>
                </c:pt>
                <c:pt idx="114">
                  <c:v>4886</c:v>
                </c:pt>
                <c:pt idx="115">
                  <c:v>4886</c:v>
                </c:pt>
                <c:pt idx="116">
                  <c:v>4887</c:v>
                </c:pt>
                <c:pt idx="117">
                  <c:v>4888</c:v>
                </c:pt>
                <c:pt idx="118">
                  <c:v>4888</c:v>
                </c:pt>
                <c:pt idx="119">
                  <c:v>4891</c:v>
                </c:pt>
                <c:pt idx="120">
                  <c:v>4894</c:v>
                </c:pt>
                <c:pt idx="121">
                  <c:v>4899</c:v>
                </c:pt>
                <c:pt idx="122">
                  <c:v>4900</c:v>
                </c:pt>
                <c:pt idx="123">
                  <c:v>4901</c:v>
                </c:pt>
                <c:pt idx="124">
                  <c:v>4902</c:v>
                </c:pt>
                <c:pt idx="125">
                  <c:v>4903</c:v>
                </c:pt>
                <c:pt idx="126">
                  <c:v>4904</c:v>
                </c:pt>
                <c:pt idx="127">
                  <c:v>4906</c:v>
                </c:pt>
                <c:pt idx="128">
                  <c:v>4907</c:v>
                </c:pt>
                <c:pt idx="129">
                  <c:v>4907</c:v>
                </c:pt>
                <c:pt idx="130">
                  <c:v>4910</c:v>
                </c:pt>
                <c:pt idx="131">
                  <c:v>4911</c:v>
                </c:pt>
                <c:pt idx="132">
                  <c:v>4902</c:v>
                </c:pt>
                <c:pt idx="133">
                  <c:v>4907</c:v>
                </c:pt>
                <c:pt idx="134">
                  <c:v>4908</c:v>
                </c:pt>
                <c:pt idx="135">
                  <c:v>4909</c:v>
                </c:pt>
                <c:pt idx="136">
                  <c:v>4914</c:v>
                </c:pt>
                <c:pt idx="137">
                  <c:v>4915</c:v>
                </c:pt>
                <c:pt idx="138">
                  <c:v>4919</c:v>
                </c:pt>
                <c:pt idx="139">
                  <c:v>4922</c:v>
                </c:pt>
                <c:pt idx="140">
                  <c:v>4923</c:v>
                </c:pt>
                <c:pt idx="141">
                  <c:v>4923</c:v>
                </c:pt>
                <c:pt idx="142">
                  <c:v>4927</c:v>
                </c:pt>
                <c:pt idx="143">
                  <c:v>4930</c:v>
                </c:pt>
                <c:pt idx="144">
                  <c:v>4932</c:v>
                </c:pt>
                <c:pt idx="145">
                  <c:v>4936</c:v>
                </c:pt>
                <c:pt idx="146">
                  <c:v>4938</c:v>
                </c:pt>
                <c:pt idx="147">
                  <c:v>4941</c:v>
                </c:pt>
                <c:pt idx="148">
                  <c:v>4945</c:v>
                </c:pt>
                <c:pt idx="149">
                  <c:v>4947</c:v>
                </c:pt>
                <c:pt idx="150">
                  <c:v>4954</c:v>
                </c:pt>
                <c:pt idx="151">
                  <c:v>4957</c:v>
                </c:pt>
                <c:pt idx="152">
                  <c:v>4962</c:v>
                </c:pt>
                <c:pt idx="153">
                  <c:v>4966</c:v>
                </c:pt>
                <c:pt idx="154">
                  <c:v>4973</c:v>
                </c:pt>
                <c:pt idx="155">
                  <c:v>4975</c:v>
                </c:pt>
                <c:pt idx="156">
                  <c:v>4984</c:v>
                </c:pt>
                <c:pt idx="157">
                  <c:v>4991</c:v>
                </c:pt>
                <c:pt idx="158">
                  <c:v>5008</c:v>
                </c:pt>
                <c:pt idx="159">
                  <c:v>5020</c:v>
                </c:pt>
                <c:pt idx="160">
                  <c:v>5041</c:v>
                </c:pt>
                <c:pt idx="161">
                  <c:v>5054</c:v>
                </c:pt>
                <c:pt idx="162">
                  <c:v>5071</c:v>
                </c:pt>
                <c:pt idx="163">
                  <c:v>5089</c:v>
                </c:pt>
                <c:pt idx="164">
                  <c:v>5125</c:v>
                </c:pt>
                <c:pt idx="165">
                  <c:v>5146</c:v>
                </c:pt>
                <c:pt idx="166">
                  <c:v>5152</c:v>
                </c:pt>
                <c:pt idx="167">
                  <c:v>5163</c:v>
                </c:pt>
                <c:pt idx="168">
                  <c:v>5176</c:v>
                </c:pt>
                <c:pt idx="169">
                  <c:v>5199</c:v>
                </c:pt>
                <c:pt idx="170">
                  <c:v>5222</c:v>
                </c:pt>
                <c:pt idx="171">
                  <c:v>5245</c:v>
                </c:pt>
                <c:pt idx="172">
                  <c:v>5274</c:v>
                </c:pt>
                <c:pt idx="173">
                  <c:v>5294</c:v>
                </c:pt>
                <c:pt idx="174">
                  <c:v>5319</c:v>
                </c:pt>
                <c:pt idx="175">
                  <c:v>5342</c:v>
                </c:pt>
                <c:pt idx="176">
                  <c:v>5364</c:v>
                </c:pt>
                <c:pt idx="177">
                  <c:v>5383</c:v>
                </c:pt>
                <c:pt idx="178">
                  <c:v>5409</c:v>
                </c:pt>
                <c:pt idx="179">
                  <c:v>5426</c:v>
                </c:pt>
                <c:pt idx="180">
                  <c:v>5450</c:v>
                </c:pt>
                <c:pt idx="181">
                  <c:v>5469</c:v>
                </c:pt>
                <c:pt idx="182">
                  <c:v>5492</c:v>
                </c:pt>
                <c:pt idx="183">
                  <c:v>5509</c:v>
                </c:pt>
                <c:pt idx="184">
                  <c:v>5537</c:v>
                </c:pt>
                <c:pt idx="185">
                  <c:v>5559</c:v>
                </c:pt>
                <c:pt idx="186">
                  <c:v>5585</c:v>
                </c:pt>
                <c:pt idx="187">
                  <c:v>5603</c:v>
                </c:pt>
                <c:pt idx="188">
                  <c:v>5621</c:v>
                </c:pt>
                <c:pt idx="189">
                  <c:v>5647</c:v>
                </c:pt>
                <c:pt idx="190">
                  <c:v>5678</c:v>
                </c:pt>
                <c:pt idx="191">
                  <c:v>5714</c:v>
                </c:pt>
              </c:numCache>
            </c:numRef>
          </c:val>
          <c:smooth val="0"/>
          <c:extLst>
            <c:ext xmlns:c16="http://schemas.microsoft.com/office/drawing/2014/chart" uri="{C3380CC4-5D6E-409C-BE32-E72D297353CC}">
              <c16:uniqueId val="{00000005-FBD2-4BE5-BB44-E200FF3017D4}"/>
            </c:ext>
          </c:extLst>
        </c:ser>
        <c:ser>
          <c:idx val="7"/>
          <c:order val="6"/>
          <c:tx>
            <c:strRef>
              <c:f>prov!$C$58</c:f>
              <c:strCache>
                <c:ptCount val="1"/>
                <c:pt idx="0">
                  <c:v>Overijssel</c:v>
                </c:pt>
              </c:strCache>
            </c:strRef>
          </c:tx>
          <c:spPr>
            <a:ln w="41275" cap="rnd">
              <a:solidFill>
                <a:schemeClr val="accent1">
                  <a:lumMod val="50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(prov!$D$51:$DM$51,prov!$DO$51:$GQ$51)</c:f>
              <c:numCache>
                <c:formatCode>d\-mmm</c:formatCode>
                <c:ptCount val="195"/>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numCache>
            </c:numRef>
          </c:cat>
          <c:val>
            <c:numRef>
              <c:extLst>
                <c:ext xmlns:c15="http://schemas.microsoft.com/office/drawing/2012/chart" uri="{02D57815-91ED-43cb-92C2-25804820EDAC}">
                  <c15:fullRef>
                    <c15:sqref>prov!$D$58:$HQ$58</c15:sqref>
                  </c15:fullRef>
                </c:ext>
              </c:extLst>
              <c:f>(prov!$D$58:$DM$58,prov!$DO$58:$GQ$58)</c:f>
              <c:numCache>
                <c:formatCode>General</c:formatCode>
                <c:ptCount val="195"/>
                <c:pt idx="2">
                  <c:v>1</c:v>
                </c:pt>
                <c:pt idx="3">
                  <c:v>1</c:v>
                </c:pt>
                <c:pt idx="4">
                  <c:v>4</c:v>
                </c:pt>
                <c:pt idx="5">
                  <c:v>9</c:v>
                </c:pt>
                <c:pt idx="6">
                  <c:v>10</c:v>
                </c:pt>
                <c:pt idx="7">
                  <c:v>10</c:v>
                </c:pt>
                <c:pt idx="8">
                  <c:v>12</c:v>
                </c:pt>
                <c:pt idx="9">
                  <c:v>13</c:v>
                </c:pt>
                <c:pt idx="10">
                  <c:v>18</c:v>
                </c:pt>
                <c:pt idx="11">
                  <c:v>24</c:v>
                </c:pt>
                <c:pt idx="12">
                  <c:v>29</c:v>
                </c:pt>
                <c:pt idx="13">
                  <c:v>37</c:v>
                </c:pt>
                <c:pt idx="14">
                  <c:v>46</c:v>
                </c:pt>
                <c:pt idx="15">
                  <c:v>60</c:v>
                </c:pt>
                <c:pt idx="16">
                  <c:v>76</c:v>
                </c:pt>
                <c:pt idx="17">
                  <c:v>136</c:v>
                </c:pt>
                <c:pt idx="18">
                  <c:v>165</c:v>
                </c:pt>
                <c:pt idx="19">
                  <c:v>192</c:v>
                </c:pt>
                <c:pt idx="20">
                  <c:v>221</c:v>
                </c:pt>
                <c:pt idx="21">
                  <c:v>252</c:v>
                </c:pt>
                <c:pt idx="22">
                  <c:v>321</c:v>
                </c:pt>
                <c:pt idx="23">
                  <c:v>393</c:v>
                </c:pt>
                <c:pt idx="24">
                  <c:v>453</c:v>
                </c:pt>
                <c:pt idx="25">
                  <c:v>521</c:v>
                </c:pt>
                <c:pt idx="26">
                  <c:v>595</c:v>
                </c:pt>
                <c:pt idx="27">
                  <c:v>652</c:v>
                </c:pt>
                <c:pt idx="28">
                  <c:v>693</c:v>
                </c:pt>
                <c:pt idx="29">
                  <c:v>773</c:v>
                </c:pt>
                <c:pt idx="30" formatCode="0">
                  <c:v>860</c:v>
                </c:pt>
                <c:pt idx="31" formatCode="0">
                  <c:v>939</c:v>
                </c:pt>
                <c:pt idx="32" formatCode="0">
                  <c:v>1051</c:v>
                </c:pt>
                <c:pt idx="33">
                  <c:v>1133</c:v>
                </c:pt>
                <c:pt idx="34">
                  <c:v>1206</c:v>
                </c:pt>
                <c:pt idx="35">
                  <c:v>1271</c:v>
                </c:pt>
                <c:pt idx="36">
                  <c:v>1338</c:v>
                </c:pt>
                <c:pt idx="37">
                  <c:v>1416</c:v>
                </c:pt>
                <c:pt idx="38">
                  <c:v>1607</c:v>
                </c:pt>
                <c:pt idx="39">
                  <c:v>1703</c:v>
                </c:pt>
                <c:pt idx="40">
                  <c:v>1776</c:v>
                </c:pt>
                <c:pt idx="41">
                  <c:v>1832</c:v>
                </c:pt>
                <c:pt idx="42">
                  <c:v>1889</c:v>
                </c:pt>
                <c:pt idx="43">
                  <c:v>1941</c:v>
                </c:pt>
                <c:pt idx="44">
                  <c:v>2032</c:v>
                </c:pt>
                <c:pt idx="45">
                  <c:v>2149</c:v>
                </c:pt>
                <c:pt idx="46">
                  <c:v>2202</c:v>
                </c:pt>
                <c:pt idx="47">
                  <c:v>2277</c:v>
                </c:pt>
                <c:pt idx="48">
                  <c:v>2325</c:v>
                </c:pt>
                <c:pt idx="49">
                  <c:v>2389</c:v>
                </c:pt>
                <c:pt idx="50">
                  <c:v>2427</c:v>
                </c:pt>
                <c:pt idx="51">
                  <c:v>2488</c:v>
                </c:pt>
                <c:pt idx="52">
                  <c:v>2536</c:v>
                </c:pt>
                <c:pt idx="53">
                  <c:v>2574</c:v>
                </c:pt>
                <c:pt idx="54">
                  <c:v>2621</c:v>
                </c:pt>
                <c:pt idx="55">
                  <c:v>2630</c:v>
                </c:pt>
                <c:pt idx="56">
                  <c:v>2635</c:v>
                </c:pt>
                <c:pt idx="57">
                  <c:v>2665</c:v>
                </c:pt>
                <c:pt idx="58">
                  <c:v>2702</c:v>
                </c:pt>
                <c:pt idx="59">
                  <c:v>2720</c:v>
                </c:pt>
                <c:pt idx="60">
                  <c:v>2746</c:v>
                </c:pt>
                <c:pt idx="61">
                  <c:v>2767</c:v>
                </c:pt>
                <c:pt idx="62">
                  <c:v>2779</c:v>
                </c:pt>
                <c:pt idx="63">
                  <c:v>2795</c:v>
                </c:pt>
                <c:pt idx="64">
                  <c:v>2804</c:v>
                </c:pt>
                <c:pt idx="65">
                  <c:v>2822</c:v>
                </c:pt>
                <c:pt idx="66">
                  <c:v>2843</c:v>
                </c:pt>
                <c:pt idx="67">
                  <c:v>2860</c:v>
                </c:pt>
                <c:pt idx="68">
                  <c:v>2867</c:v>
                </c:pt>
                <c:pt idx="69">
                  <c:v>2861</c:v>
                </c:pt>
                <c:pt idx="70">
                  <c:v>2873</c:v>
                </c:pt>
                <c:pt idx="71">
                  <c:v>2886</c:v>
                </c:pt>
                <c:pt idx="72">
                  <c:v>2898</c:v>
                </c:pt>
                <c:pt idx="73">
                  <c:v>2903</c:v>
                </c:pt>
                <c:pt idx="74">
                  <c:v>2914</c:v>
                </c:pt>
                <c:pt idx="75">
                  <c:v>2918</c:v>
                </c:pt>
                <c:pt idx="76">
                  <c:v>2919</c:v>
                </c:pt>
                <c:pt idx="77">
                  <c:v>2925</c:v>
                </c:pt>
                <c:pt idx="78">
                  <c:v>2933</c:v>
                </c:pt>
                <c:pt idx="79">
                  <c:v>2941</c:v>
                </c:pt>
                <c:pt idx="80">
                  <c:v>2948</c:v>
                </c:pt>
                <c:pt idx="81">
                  <c:v>2957</c:v>
                </c:pt>
                <c:pt idx="82">
                  <c:v>2964</c:v>
                </c:pt>
                <c:pt idx="83">
                  <c:v>2969</c:v>
                </c:pt>
                <c:pt idx="84" formatCode="0">
                  <c:v>2975</c:v>
                </c:pt>
                <c:pt idx="85">
                  <c:v>2981</c:v>
                </c:pt>
                <c:pt idx="86">
                  <c:v>2986</c:v>
                </c:pt>
                <c:pt idx="87">
                  <c:v>2988</c:v>
                </c:pt>
                <c:pt idx="88">
                  <c:v>2991</c:v>
                </c:pt>
                <c:pt idx="89">
                  <c:v>2995</c:v>
                </c:pt>
                <c:pt idx="90">
                  <c:v>2996</c:v>
                </c:pt>
                <c:pt idx="91">
                  <c:v>2996</c:v>
                </c:pt>
                <c:pt idx="92">
                  <c:v>2996</c:v>
                </c:pt>
                <c:pt idx="93">
                  <c:v>3001</c:v>
                </c:pt>
                <c:pt idx="94">
                  <c:v>3005</c:v>
                </c:pt>
                <c:pt idx="95">
                  <c:v>3012</c:v>
                </c:pt>
                <c:pt idx="96">
                  <c:v>3016</c:v>
                </c:pt>
                <c:pt idx="97">
                  <c:v>3020</c:v>
                </c:pt>
                <c:pt idx="98">
                  <c:v>3024</c:v>
                </c:pt>
                <c:pt idx="99" formatCode="0">
                  <c:v>3028</c:v>
                </c:pt>
                <c:pt idx="100">
                  <c:v>3030</c:v>
                </c:pt>
                <c:pt idx="101">
                  <c:v>3031</c:v>
                </c:pt>
                <c:pt idx="102">
                  <c:v>3031</c:v>
                </c:pt>
                <c:pt idx="103">
                  <c:v>3040</c:v>
                </c:pt>
                <c:pt idx="104">
                  <c:v>3052</c:v>
                </c:pt>
                <c:pt idx="105">
                  <c:v>3058</c:v>
                </c:pt>
                <c:pt idx="106">
                  <c:v>3059</c:v>
                </c:pt>
                <c:pt idx="107">
                  <c:v>3062</c:v>
                </c:pt>
                <c:pt idx="108">
                  <c:v>3066</c:v>
                </c:pt>
                <c:pt idx="109">
                  <c:v>3070</c:v>
                </c:pt>
                <c:pt idx="110">
                  <c:v>3083</c:v>
                </c:pt>
                <c:pt idx="111">
                  <c:v>3087</c:v>
                </c:pt>
                <c:pt idx="112">
                  <c:v>3088</c:v>
                </c:pt>
                <c:pt idx="113">
                  <c:v>3091</c:v>
                </c:pt>
                <c:pt idx="114">
                  <c:v>3098</c:v>
                </c:pt>
                <c:pt idx="115">
                  <c:v>3099</c:v>
                </c:pt>
                <c:pt idx="116">
                  <c:v>3105</c:v>
                </c:pt>
                <c:pt idx="117">
                  <c:v>3109</c:v>
                </c:pt>
                <c:pt idx="118">
                  <c:v>3112</c:v>
                </c:pt>
                <c:pt idx="119">
                  <c:v>3114</c:v>
                </c:pt>
                <c:pt idx="120">
                  <c:v>3116</c:v>
                </c:pt>
                <c:pt idx="121">
                  <c:v>3121</c:v>
                </c:pt>
                <c:pt idx="122">
                  <c:v>3121</c:v>
                </c:pt>
                <c:pt idx="123">
                  <c:v>3124</c:v>
                </c:pt>
                <c:pt idx="124">
                  <c:v>3125</c:v>
                </c:pt>
                <c:pt idx="125">
                  <c:v>3129</c:v>
                </c:pt>
                <c:pt idx="126">
                  <c:v>3131</c:v>
                </c:pt>
                <c:pt idx="127">
                  <c:v>3128</c:v>
                </c:pt>
                <c:pt idx="128">
                  <c:v>3129</c:v>
                </c:pt>
                <c:pt idx="129">
                  <c:v>3133</c:v>
                </c:pt>
                <c:pt idx="130">
                  <c:v>3137</c:v>
                </c:pt>
                <c:pt idx="131">
                  <c:v>3138</c:v>
                </c:pt>
                <c:pt idx="132">
                  <c:v>3139</c:v>
                </c:pt>
                <c:pt idx="133">
                  <c:v>3144</c:v>
                </c:pt>
                <c:pt idx="134">
                  <c:v>3146</c:v>
                </c:pt>
                <c:pt idx="135">
                  <c:v>3150</c:v>
                </c:pt>
                <c:pt idx="136">
                  <c:v>3152</c:v>
                </c:pt>
                <c:pt idx="137">
                  <c:v>3156</c:v>
                </c:pt>
                <c:pt idx="138">
                  <c:v>3166</c:v>
                </c:pt>
                <c:pt idx="139">
                  <c:v>3169</c:v>
                </c:pt>
                <c:pt idx="140">
                  <c:v>3173</c:v>
                </c:pt>
                <c:pt idx="141">
                  <c:v>3173</c:v>
                </c:pt>
                <c:pt idx="142">
                  <c:v>3174</c:v>
                </c:pt>
                <c:pt idx="143">
                  <c:v>3176</c:v>
                </c:pt>
                <c:pt idx="144">
                  <c:v>3177</c:v>
                </c:pt>
                <c:pt idx="145">
                  <c:v>3181</c:v>
                </c:pt>
                <c:pt idx="146">
                  <c:v>3181</c:v>
                </c:pt>
                <c:pt idx="147">
                  <c:v>3187</c:v>
                </c:pt>
                <c:pt idx="148">
                  <c:v>3187</c:v>
                </c:pt>
                <c:pt idx="149">
                  <c:v>3190</c:v>
                </c:pt>
                <c:pt idx="150">
                  <c:v>3197</c:v>
                </c:pt>
                <c:pt idx="151">
                  <c:v>3200</c:v>
                </c:pt>
                <c:pt idx="152">
                  <c:v>3207</c:v>
                </c:pt>
                <c:pt idx="153">
                  <c:v>3210</c:v>
                </c:pt>
                <c:pt idx="154">
                  <c:v>3215</c:v>
                </c:pt>
                <c:pt idx="155">
                  <c:v>3226</c:v>
                </c:pt>
                <c:pt idx="156">
                  <c:v>3238</c:v>
                </c:pt>
                <c:pt idx="157">
                  <c:v>3248</c:v>
                </c:pt>
                <c:pt idx="158">
                  <c:v>3253</c:v>
                </c:pt>
                <c:pt idx="159">
                  <c:v>3261</c:v>
                </c:pt>
                <c:pt idx="160">
                  <c:v>3268</c:v>
                </c:pt>
                <c:pt idx="161">
                  <c:v>3282</c:v>
                </c:pt>
                <c:pt idx="162">
                  <c:v>3299</c:v>
                </c:pt>
                <c:pt idx="163">
                  <c:v>3316</c:v>
                </c:pt>
                <c:pt idx="164">
                  <c:v>3323</c:v>
                </c:pt>
                <c:pt idx="165">
                  <c:v>3334</c:v>
                </c:pt>
                <c:pt idx="166">
                  <c:v>3343</c:v>
                </c:pt>
                <c:pt idx="167">
                  <c:v>3356</c:v>
                </c:pt>
                <c:pt idx="168">
                  <c:v>3364</c:v>
                </c:pt>
                <c:pt idx="169">
                  <c:v>3382</c:v>
                </c:pt>
                <c:pt idx="170">
                  <c:v>3406</c:v>
                </c:pt>
                <c:pt idx="171">
                  <c:v>3422</c:v>
                </c:pt>
                <c:pt idx="172">
                  <c:v>3435</c:v>
                </c:pt>
                <c:pt idx="173">
                  <c:v>3447</c:v>
                </c:pt>
                <c:pt idx="174">
                  <c:v>3452</c:v>
                </c:pt>
                <c:pt idx="175">
                  <c:v>3468</c:v>
                </c:pt>
                <c:pt idx="176">
                  <c:v>3474</c:v>
                </c:pt>
                <c:pt idx="177">
                  <c:v>3481</c:v>
                </c:pt>
                <c:pt idx="178">
                  <c:v>3494</c:v>
                </c:pt>
                <c:pt idx="179">
                  <c:v>3506</c:v>
                </c:pt>
                <c:pt idx="180">
                  <c:v>3516</c:v>
                </c:pt>
                <c:pt idx="181">
                  <c:v>3519</c:v>
                </c:pt>
                <c:pt idx="182">
                  <c:v>3537</c:v>
                </c:pt>
                <c:pt idx="183">
                  <c:v>3553</c:v>
                </c:pt>
                <c:pt idx="184">
                  <c:v>3562</c:v>
                </c:pt>
                <c:pt idx="185">
                  <c:v>3579</c:v>
                </c:pt>
                <c:pt idx="186">
                  <c:v>3603</c:v>
                </c:pt>
                <c:pt idx="187">
                  <c:v>3618</c:v>
                </c:pt>
                <c:pt idx="188">
                  <c:v>3631</c:v>
                </c:pt>
                <c:pt idx="189">
                  <c:v>3658</c:v>
                </c:pt>
                <c:pt idx="190">
                  <c:v>3682</c:v>
                </c:pt>
                <c:pt idx="191">
                  <c:v>3715</c:v>
                </c:pt>
              </c:numCache>
            </c:numRef>
          </c:val>
          <c:smooth val="0"/>
          <c:extLst>
            <c:ext xmlns:c16="http://schemas.microsoft.com/office/drawing/2014/chart" uri="{C3380CC4-5D6E-409C-BE32-E72D297353CC}">
              <c16:uniqueId val="{00000006-FBD2-4BE5-BB44-E200FF3017D4}"/>
            </c:ext>
          </c:extLst>
        </c:ser>
        <c:ser>
          <c:idx val="8"/>
          <c:order val="7"/>
          <c:tx>
            <c:strRef>
              <c:f>prov!$C$59</c:f>
              <c:strCache>
                <c:ptCount val="1"/>
                <c:pt idx="0">
                  <c:v>Flevoland</c:v>
                </c:pt>
              </c:strCache>
            </c:strRef>
          </c:tx>
          <c:spPr>
            <a:ln w="28575" cap="rnd">
              <a:solidFill>
                <a:schemeClr val="accent1">
                  <a:lumMod val="60000"/>
                  <a:lumOff val="40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(prov!$D$51:$DM$51,prov!$DO$51:$GQ$51)</c:f>
              <c:numCache>
                <c:formatCode>d\-mmm</c:formatCode>
                <c:ptCount val="195"/>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numCache>
            </c:numRef>
          </c:cat>
          <c:val>
            <c:numRef>
              <c:extLst>
                <c:ext xmlns:c15="http://schemas.microsoft.com/office/drawing/2012/chart" uri="{02D57815-91ED-43cb-92C2-25804820EDAC}">
                  <c15:fullRef>
                    <c15:sqref>prov!$D$59:$HQ$59</c15:sqref>
                  </c15:fullRef>
                </c:ext>
              </c:extLst>
              <c:f>(prov!$D$59:$DM$59,prov!$DO$59:$GQ$59)</c:f>
              <c:numCache>
                <c:formatCode>General</c:formatCode>
                <c:ptCount val="195"/>
                <c:pt idx="2">
                  <c:v>1</c:v>
                </c:pt>
                <c:pt idx="3">
                  <c:v>2</c:v>
                </c:pt>
                <c:pt idx="4">
                  <c:v>2</c:v>
                </c:pt>
                <c:pt idx="5">
                  <c:v>2</c:v>
                </c:pt>
                <c:pt idx="6">
                  <c:v>2</c:v>
                </c:pt>
                <c:pt idx="7">
                  <c:v>2</c:v>
                </c:pt>
                <c:pt idx="8">
                  <c:v>4</c:v>
                </c:pt>
                <c:pt idx="9">
                  <c:v>3</c:v>
                </c:pt>
                <c:pt idx="10">
                  <c:v>7</c:v>
                </c:pt>
                <c:pt idx="11">
                  <c:v>14</c:v>
                </c:pt>
                <c:pt idx="12">
                  <c:v>21</c:v>
                </c:pt>
                <c:pt idx="13">
                  <c:v>23</c:v>
                </c:pt>
                <c:pt idx="14">
                  <c:v>25</c:v>
                </c:pt>
                <c:pt idx="15">
                  <c:v>31</c:v>
                </c:pt>
                <c:pt idx="16">
                  <c:v>38</c:v>
                </c:pt>
                <c:pt idx="17">
                  <c:v>52</c:v>
                </c:pt>
                <c:pt idx="18">
                  <c:v>52</c:v>
                </c:pt>
                <c:pt idx="19">
                  <c:v>59</c:v>
                </c:pt>
                <c:pt idx="20">
                  <c:v>66</c:v>
                </c:pt>
                <c:pt idx="21">
                  <c:v>73</c:v>
                </c:pt>
                <c:pt idx="22">
                  <c:v>84</c:v>
                </c:pt>
                <c:pt idx="23">
                  <c:v>94</c:v>
                </c:pt>
                <c:pt idx="24">
                  <c:v>107</c:v>
                </c:pt>
                <c:pt idx="25">
                  <c:v>119</c:v>
                </c:pt>
                <c:pt idx="26">
                  <c:v>137</c:v>
                </c:pt>
                <c:pt idx="27">
                  <c:v>144</c:v>
                </c:pt>
                <c:pt idx="28">
                  <c:v>163</c:v>
                </c:pt>
                <c:pt idx="29">
                  <c:v>186</c:v>
                </c:pt>
                <c:pt idx="30" formatCode="0">
                  <c:v>200</c:v>
                </c:pt>
                <c:pt idx="31" formatCode="0">
                  <c:v>222</c:v>
                </c:pt>
                <c:pt idx="32" formatCode="0">
                  <c:v>231</c:v>
                </c:pt>
                <c:pt idx="33">
                  <c:v>250</c:v>
                </c:pt>
                <c:pt idx="34">
                  <c:v>260</c:v>
                </c:pt>
                <c:pt idx="35">
                  <c:v>271</c:v>
                </c:pt>
                <c:pt idx="36">
                  <c:v>290</c:v>
                </c:pt>
                <c:pt idx="37">
                  <c:v>303</c:v>
                </c:pt>
                <c:pt idx="38">
                  <c:v>331</c:v>
                </c:pt>
                <c:pt idx="39">
                  <c:v>369</c:v>
                </c:pt>
                <c:pt idx="40">
                  <c:v>385</c:v>
                </c:pt>
                <c:pt idx="41">
                  <c:v>419</c:v>
                </c:pt>
                <c:pt idx="42">
                  <c:v>427</c:v>
                </c:pt>
                <c:pt idx="43">
                  <c:v>440</c:v>
                </c:pt>
                <c:pt idx="44">
                  <c:v>461</c:v>
                </c:pt>
                <c:pt idx="45">
                  <c:v>510</c:v>
                </c:pt>
                <c:pt idx="46">
                  <c:v>556</c:v>
                </c:pt>
                <c:pt idx="47">
                  <c:v>577</c:v>
                </c:pt>
                <c:pt idx="48">
                  <c:v>583</c:v>
                </c:pt>
                <c:pt idx="49">
                  <c:v>606</c:v>
                </c:pt>
                <c:pt idx="50">
                  <c:v>625</c:v>
                </c:pt>
                <c:pt idx="51">
                  <c:v>653</c:v>
                </c:pt>
                <c:pt idx="52">
                  <c:v>665</c:v>
                </c:pt>
                <c:pt idx="53">
                  <c:v>690</c:v>
                </c:pt>
                <c:pt idx="54">
                  <c:v>711</c:v>
                </c:pt>
                <c:pt idx="55">
                  <c:v>716</c:v>
                </c:pt>
                <c:pt idx="56">
                  <c:v>719</c:v>
                </c:pt>
                <c:pt idx="57">
                  <c:v>726</c:v>
                </c:pt>
                <c:pt idx="58">
                  <c:v>735</c:v>
                </c:pt>
                <c:pt idx="59">
                  <c:v>749</c:v>
                </c:pt>
                <c:pt idx="60">
                  <c:v>764</c:v>
                </c:pt>
                <c:pt idx="61">
                  <c:v>766</c:v>
                </c:pt>
                <c:pt idx="62">
                  <c:v>772</c:v>
                </c:pt>
                <c:pt idx="63">
                  <c:v>787</c:v>
                </c:pt>
                <c:pt idx="64">
                  <c:v>804</c:v>
                </c:pt>
                <c:pt idx="65">
                  <c:v>809</c:v>
                </c:pt>
                <c:pt idx="66">
                  <c:v>821</c:v>
                </c:pt>
                <c:pt idx="67">
                  <c:v>835</c:v>
                </c:pt>
                <c:pt idx="68">
                  <c:v>850</c:v>
                </c:pt>
                <c:pt idx="69">
                  <c:v>851</c:v>
                </c:pt>
                <c:pt idx="70">
                  <c:v>859</c:v>
                </c:pt>
                <c:pt idx="71">
                  <c:v>862</c:v>
                </c:pt>
                <c:pt idx="72">
                  <c:v>864</c:v>
                </c:pt>
                <c:pt idx="73">
                  <c:v>870</c:v>
                </c:pt>
                <c:pt idx="74">
                  <c:v>874</c:v>
                </c:pt>
                <c:pt idx="75">
                  <c:v>880</c:v>
                </c:pt>
                <c:pt idx="76">
                  <c:v>882</c:v>
                </c:pt>
                <c:pt idx="77">
                  <c:v>883</c:v>
                </c:pt>
                <c:pt idx="78">
                  <c:v>889</c:v>
                </c:pt>
                <c:pt idx="79">
                  <c:v>894</c:v>
                </c:pt>
                <c:pt idx="80">
                  <c:v>898</c:v>
                </c:pt>
                <c:pt idx="81">
                  <c:v>898</c:v>
                </c:pt>
                <c:pt idx="82">
                  <c:v>900</c:v>
                </c:pt>
                <c:pt idx="83">
                  <c:v>901</c:v>
                </c:pt>
                <c:pt idx="84" formatCode="0">
                  <c:v>907</c:v>
                </c:pt>
                <c:pt idx="85">
                  <c:v>912</c:v>
                </c:pt>
                <c:pt idx="86">
                  <c:v>916</c:v>
                </c:pt>
                <c:pt idx="87">
                  <c:v>919</c:v>
                </c:pt>
                <c:pt idx="88">
                  <c:v>921</c:v>
                </c:pt>
                <c:pt idx="89">
                  <c:v>927</c:v>
                </c:pt>
                <c:pt idx="90">
                  <c:v>929</c:v>
                </c:pt>
                <c:pt idx="91">
                  <c:v>929</c:v>
                </c:pt>
                <c:pt idx="92">
                  <c:v>931</c:v>
                </c:pt>
                <c:pt idx="93">
                  <c:v>939</c:v>
                </c:pt>
                <c:pt idx="94">
                  <c:v>942</c:v>
                </c:pt>
                <c:pt idx="95">
                  <c:v>946</c:v>
                </c:pt>
                <c:pt idx="96">
                  <c:v>948</c:v>
                </c:pt>
                <c:pt idx="97">
                  <c:v>948</c:v>
                </c:pt>
                <c:pt idx="98">
                  <c:v>949</c:v>
                </c:pt>
                <c:pt idx="99" formatCode="0">
                  <c:v>952</c:v>
                </c:pt>
                <c:pt idx="100">
                  <c:v>953</c:v>
                </c:pt>
                <c:pt idx="101">
                  <c:v>956</c:v>
                </c:pt>
                <c:pt idx="102">
                  <c:v>957</c:v>
                </c:pt>
                <c:pt idx="103">
                  <c:v>959</c:v>
                </c:pt>
                <c:pt idx="104">
                  <c:v>966</c:v>
                </c:pt>
                <c:pt idx="105">
                  <c:v>967</c:v>
                </c:pt>
                <c:pt idx="106">
                  <c:v>969</c:v>
                </c:pt>
                <c:pt idx="107">
                  <c:v>972</c:v>
                </c:pt>
                <c:pt idx="108">
                  <c:v>975</c:v>
                </c:pt>
                <c:pt idx="109">
                  <c:v>975</c:v>
                </c:pt>
                <c:pt idx="110">
                  <c:v>975</c:v>
                </c:pt>
                <c:pt idx="111">
                  <c:v>975</c:v>
                </c:pt>
                <c:pt idx="112">
                  <c:v>973</c:v>
                </c:pt>
                <c:pt idx="113">
                  <c:v>977</c:v>
                </c:pt>
                <c:pt idx="114">
                  <c:v>978</c:v>
                </c:pt>
                <c:pt idx="115">
                  <c:v>980</c:v>
                </c:pt>
                <c:pt idx="116">
                  <c:v>982</c:v>
                </c:pt>
                <c:pt idx="117">
                  <c:v>982</c:v>
                </c:pt>
                <c:pt idx="118">
                  <c:v>985</c:v>
                </c:pt>
                <c:pt idx="119">
                  <c:v>986</c:v>
                </c:pt>
                <c:pt idx="120">
                  <c:v>986</c:v>
                </c:pt>
                <c:pt idx="121">
                  <c:v>987</c:v>
                </c:pt>
                <c:pt idx="122">
                  <c:v>989</c:v>
                </c:pt>
                <c:pt idx="123">
                  <c:v>989</c:v>
                </c:pt>
                <c:pt idx="124">
                  <c:v>989</c:v>
                </c:pt>
                <c:pt idx="125">
                  <c:v>989</c:v>
                </c:pt>
                <c:pt idx="126">
                  <c:v>989</c:v>
                </c:pt>
                <c:pt idx="127">
                  <c:v>989</c:v>
                </c:pt>
                <c:pt idx="128">
                  <c:v>983</c:v>
                </c:pt>
                <c:pt idx="129">
                  <c:v>983</c:v>
                </c:pt>
                <c:pt idx="130">
                  <c:v>983</c:v>
                </c:pt>
                <c:pt idx="131">
                  <c:v>983</c:v>
                </c:pt>
                <c:pt idx="132">
                  <c:v>983</c:v>
                </c:pt>
                <c:pt idx="133">
                  <c:v>983</c:v>
                </c:pt>
                <c:pt idx="134">
                  <c:v>983</c:v>
                </c:pt>
                <c:pt idx="135">
                  <c:v>982</c:v>
                </c:pt>
                <c:pt idx="136">
                  <c:v>982</c:v>
                </c:pt>
                <c:pt idx="137">
                  <c:v>982</c:v>
                </c:pt>
                <c:pt idx="138">
                  <c:v>983</c:v>
                </c:pt>
                <c:pt idx="139">
                  <c:v>984</c:v>
                </c:pt>
                <c:pt idx="140">
                  <c:v>984</c:v>
                </c:pt>
                <c:pt idx="141">
                  <c:v>985</c:v>
                </c:pt>
                <c:pt idx="142">
                  <c:v>987</c:v>
                </c:pt>
                <c:pt idx="143">
                  <c:v>990</c:v>
                </c:pt>
                <c:pt idx="144">
                  <c:v>991</c:v>
                </c:pt>
                <c:pt idx="145">
                  <c:v>992</c:v>
                </c:pt>
                <c:pt idx="146">
                  <c:v>994</c:v>
                </c:pt>
                <c:pt idx="147">
                  <c:v>998</c:v>
                </c:pt>
                <c:pt idx="148">
                  <c:v>999</c:v>
                </c:pt>
                <c:pt idx="149">
                  <c:v>1008</c:v>
                </c:pt>
                <c:pt idx="150">
                  <c:v>1016</c:v>
                </c:pt>
                <c:pt idx="151">
                  <c:v>1020</c:v>
                </c:pt>
                <c:pt idx="152">
                  <c:v>1028</c:v>
                </c:pt>
                <c:pt idx="153">
                  <c:v>1034</c:v>
                </c:pt>
                <c:pt idx="154">
                  <c:v>1037</c:v>
                </c:pt>
                <c:pt idx="155">
                  <c:v>1042</c:v>
                </c:pt>
                <c:pt idx="156">
                  <c:v>1047</c:v>
                </c:pt>
                <c:pt idx="157">
                  <c:v>1051</c:v>
                </c:pt>
                <c:pt idx="158">
                  <c:v>1056</c:v>
                </c:pt>
                <c:pt idx="159">
                  <c:v>1058</c:v>
                </c:pt>
                <c:pt idx="160">
                  <c:v>1104</c:v>
                </c:pt>
                <c:pt idx="161">
                  <c:v>1114</c:v>
                </c:pt>
                <c:pt idx="162">
                  <c:v>1123</c:v>
                </c:pt>
                <c:pt idx="163">
                  <c:v>1142</c:v>
                </c:pt>
                <c:pt idx="164">
                  <c:v>1148</c:v>
                </c:pt>
                <c:pt idx="165">
                  <c:v>1158</c:v>
                </c:pt>
                <c:pt idx="166">
                  <c:v>1171</c:v>
                </c:pt>
                <c:pt idx="167">
                  <c:v>1178</c:v>
                </c:pt>
                <c:pt idx="168">
                  <c:v>1193</c:v>
                </c:pt>
                <c:pt idx="169">
                  <c:v>1206</c:v>
                </c:pt>
                <c:pt idx="170">
                  <c:v>1220</c:v>
                </c:pt>
                <c:pt idx="171">
                  <c:v>1236</c:v>
                </c:pt>
                <c:pt idx="172">
                  <c:v>1247</c:v>
                </c:pt>
                <c:pt idx="173">
                  <c:v>1253</c:v>
                </c:pt>
                <c:pt idx="174">
                  <c:v>1265</c:v>
                </c:pt>
                <c:pt idx="175">
                  <c:v>1273</c:v>
                </c:pt>
                <c:pt idx="176">
                  <c:v>1282</c:v>
                </c:pt>
                <c:pt idx="177">
                  <c:v>1294</c:v>
                </c:pt>
                <c:pt idx="178">
                  <c:v>1310</c:v>
                </c:pt>
                <c:pt idx="179">
                  <c:v>1318</c:v>
                </c:pt>
                <c:pt idx="180">
                  <c:v>1321</c:v>
                </c:pt>
                <c:pt idx="181">
                  <c:v>1334</c:v>
                </c:pt>
                <c:pt idx="182">
                  <c:v>1348</c:v>
                </c:pt>
                <c:pt idx="183">
                  <c:v>1365</c:v>
                </c:pt>
                <c:pt idx="184">
                  <c:v>1373</c:v>
                </c:pt>
                <c:pt idx="185">
                  <c:v>1390</c:v>
                </c:pt>
                <c:pt idx="186">
                  <c:v>1414</c:v>
                </c:pt>
                <c:pt idx="187">
                  <c:v>1432</c:v>
                </c:pt>
                <c:pt idx="188">
                  <c:v>1451</c:v>
                </c:pt>
                <c:pt idx="189">
                  <c:v>1478</c:v>
                </c:pt>
                <c:pt idx="190">
                  <c:v>1494</c:v>
                </c:pt>
                <c:pt idx="191">
                  <c:v>1519</c:v>
                </c:pt>
              </c:numCache>
            </c:numRef>
          </c:val>
          <c:smooth val="0"/>
          <c:extLst>
            <c:ext xmlns:c16="http://schemas.microsoft.com/office/drawing/2014/chart" uri="{C3380CC4-5D6E-409C-BE32-E72D297353CC}">
              <c16:uniqueId val="{00000007-FBD2-4BE5-BB44-E200FF3017D4}"/>
            </c:ext>
          </c:extLst>
        </c:ser>
        <c:ser>
          <c:idx val="9"/>
          <c:order val="8"/>
          <c:tx>
            <c:strRef>
              <c:f>prov!$C$60</c:f>
              <c:strCache>
                <c:ptCount val="1"/>
                <c:pt idx="0">
                  <c:v>Zeeland</c:v>
                </c:pt>
              </c:strCache>
            </c:strRef>
          </c:tx>
          <c:spPr>
            <a:ln w="28575" cap="rnd">
              <a:solidFill>
                <a:schemeClr val="accent1">
                  <a:lumMod val="40000"/>
                  <a:lumOff val="60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(prov!$D$51:$DM$51,prov!$DO$51:$GQ$51)</c:f>
              <c:numCache>
                <c:formatCode>d\-mmm</c:formatCode>
                <c:ptCount val="195"/>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numCache>
            </c:numRef>
          </c:cat>
          <c:val>
            <c:numRef>
              <c:extLst>
                <c:ext xmlns:c15="http://schemas.microsoft.com/office/drawing/2012/chart" uri="{02D57815-91ED-43cb-92C2-25804820EDAC}">
                  <c15:fullRef>
                    <c15:sqref>prov!$D$60:$HQ$60</c15:sqref>
                  </c15:fullRef>
                </c:ext>
              </c:extLst>
              <c:f>(prov!$D$60:$DM$60,prov!$DO$60:$GQ$60)</c:f>
              <c:numCache>
                <c:formatCode>General</c:formatCode>
                <c:ptCount val="195"/>
                <c:pt idx="3">
                  <c:v>3</c:v>
                </c:pt>
                <c:pt idx="4">
                  <c:v>2</c:v>
                </c:pt>
                <c:pt idx="5">
                  <c:v>2</c:v>
                </c:pt>
                <c:pt idx="6">
                  <c:v>2</c:v>
                </c:pt>
                <c:pt idx="7">
                  <c:v>4</c:v>
                </c:pt>
                <c:pt idx="8">
                  <c:v>8</c:v>
                </c:pt>
                <c:pt idx="9">
                  <c:v>9</c:v>
                </c:pt>
                <c:pt idx="10">
                  <c:v>9</c:v>
                </c:pt>
                <c:pt idx="11">
                  <c:v>10</c:v>
                </c:pt>
                <c:pt idx="12">
                  <c:v>12</c:v>
                </c:pt>
                <c:pt idx="13">
                  <c:v>17</c:v>
                </c:pt>
                <c:pt idx="14">
                  <c:v>20</c:v>
                </c:pt>
                <c:pt idx="15">
                  <c:v>26</c:v>
                </c:pt>
                <c:pt idx="16">
                  <c:v>31</c:v>
                </c:pt>
                <c:pt idx="17">
                  <c:v>45</c:v>
                </c:pt>
                <c:pt idx="18">
                  <c:v>47</c:v>
                </c:pt>
                <c:pt idx="19">
                  <c:v>49</c:v>
                </c:pt>
                <c:pt idx="20">
                  <c:v>55</c:v>
                </c:pt>
                <c:pt idx="21">
                  <c:v>63</c:v>
                </c:pt>
                <c:pt idx="22">
                  <c:v>77</c:v>
                </c:pt>
                <c:pt idx="23">
                  <c:v>91</c:v>
                </c:pt>
                <c:pt idx="24">
                  <c:v>109</c:v>
                </c:pt>
                <c:pt idx="25">
                  <c:v>121</c:v>
                </c:pt>
                <c:pt idx="26">
                  <c:v>134</c:v>
                </c:pt>
                <c:pt idx="27">
                  <c:v>148</c:v>
                </c:pt>
                <c:pt idx="28">
                  <c:v>161</c:v>
                </c:pt>
                <c:pt idx="29">
                  <c:v>178</c:v>
                </c:pt>
                <c:pt idx="30" formatCode="0">
                  <c:v>194</c:v>
                </c:pt>
                <c:pt idx="31" formatCode="0">
                  <c:v>217</c:v>
                </c:pt>
                <c:pt idx="32" formatCode="0">
                  <c:v>236</c:v>
                </c:pt>
                <c:pt idx="33">
                  <c:v>243</c:v>
                </c:pt>
                <c:pt idx="34" formatCode="0">
                  <c:v>280</c:v>
                </c:pt>
                <c:pt idx="35" formatCode="0">
                  <c:v>313</c:v>
                </c:pt>
                <c:pt idx="36">
                  <c:v>332</c:v>
                </c:pt>
                <c:pt idx="37">
                  <c:v>362</c:v>
                </c:pt>
                <c:pt idx="38">
                  <c:v>388</c:v>
                </c:pt>
                <c:pt idx="39">
                  <c:v>415</c:v>
                </c:pt>
                <c:pt idx="40">
                  <c:v>430</c:v>
                </c:pt>
                <c:pt idx="41">
                  <c:v>456</c:v>
                </c:pt>
                <c:pt idx="42">
                  <c:v>474</c:v>
                </c:pt>
                <c:pt idx="43">
                  <c:v>479</c:v>
                </c:pt>
                <c:pt idx="44">
                  <c:v>481</c:v>
                </c:pt>
                <c:pt idx="45">
                  <c:v>501</c:v>
                </c:pt>
                <c:pt idx="46">
                  <c:v>512</c:v>
                </c:pt>
                <c:pt idx="47">
                  <c:v>525</c:v>
                </c:pt>
                <c:pt idx="48">
                  <c:v>532</c:v>
                </c:pt>
                <c:pt idx="49">
                  <c:v>536</c:v>
                </c:pt>
                <c:pt idx="50">
                  <c:v>544</c:v>
                </c:pt>
                <c:pt idx="51">
                  <c:v>558</c:v>
                </c:pt>
                <c:pt idx="52">
                  <c:v>561</c:v>
                </c:pt>
                <c:pt idx="53">
                  <c:v>564</c:v>
                </c:pt>
                <c:pt idx="54">
                  <c:v>568</c:v>
                </c:pt>
                <c:pt idx="55">
                  <c:v>570</c:v>
                </c:pt>
                <c:pt idx="56">
                  <c:v>580</c:v>
                </c:pt>
                <c:pt idx="57">
                  <c:v>581</c:v>
                </c:pt>
                <c:pt idx="58">
                  <c:v>584</c:v>
                </c:pt>
                <c:pt idx="59">
                  <c:v>587</c:v>
                </c:pt>
                <c:pt idx="60">
                  <c:v>590</c:v>
                </c:pt>
                <c:pt idx="61">
                  <c:v>592</c:v>
                </c:pt>
                <c:pt idx="62">
                  <c:v>597</c:v>
                </c:pt>
                <c:pt idx="63">
                  <c:v>599</c:v>
                </c:pt>
                <c:pt idx="64">
                  <c:v>611</c:v>
                </c:pt>
                <c:pt idx="65">
                  <c:v>619</c:v>
                </c:pt>
                <c:pt idx="66">
                  <c:v>624</c:v>
                </c:pt>
                <c:pt idx="67">
                  <c:v>625</c:v>
                </c:pt>
                <c:pt idx="68">
                  <c:v>628</c:v>
                </c:pt>
                <c:pt idx="69">
                  <c:v>630</c:v>
                </c:pt>
                <c:pt idx="70">
                  <c:v>631</c:v>
                </c:pt>
                <c:pt idx="71">
                  <c:v>632</c:v>
                </c:pt>
                <c:pt idx="72">
                  <c:v>634</c:v>
                </c:pt>
                <c:pt idx="73">
                  <c:v>638</c:v>
                </c:pt>
                <c:pt idx="74">
                  <c:v>638</c:v>
                </c:pt>
                <c:pt idx="75">
                  <c:v>639</c:v>
                </c:pt>
                <c:pt idx="76">
                  <c:v>643</c:v>
                </c:pt>
                <c:pt idx="77">
                  <c:v>644</c:v>
                </c:pt>
                <c:pt idx="78">
                  <c:v>647</c:v>
                </c:pt>
                <c:pt idx="79">
                  <c:v>655</c:v>
                </c:pt>
                <c:pt idx="80">
                  <c:v>657</c:v>
                </c:pt>
                <c:pt idx="81">
                  <c:v>661</c:v>
                </c:pt>
                <c:pt idx="82">
                  <c:v>665</c:v>
                </c:pt>
                <c:pt idx="83">
                  <c:v>671</c:v>
                </c:pt>
                <c:pt idx="84" formatCode="0">
                  <c:v>672</c:v>
                </c:pt>
                <c:pt idx="85">
                  <c:v>675</c:v>
                </c:pt>
                <c:pt idx="86">
                  <c:v>678</c:v>
                </c:pt>
                <c:pt idx="87">
                  <c:v>690</c:v>
                </c:pt>
                <c:pt idx="88">
                  <c:v>691</c:v>
                </c:pt>
                <c:pt idx="89">
                  <c:v>696</c:v>
                </c:pt>
                <c:pt idx="90">
                  <c:v>697</c:v>
                </c:pt>
                <c:pt idx="91">
                  <c:v>701</c:v>
                </c:pt>
                <c:pt idx="92">
                  <c:v>703</c:v>
                </c:pt>
                <c:pt idx="93">
                  <c:v>709</c:v>
                </c:pt>
                <c:pt idx="94">
                  <c:v>712</c:v>
                </c:pt>
                <c:pt idx="95">
                  <c:v>713</c:v>
                </c:pt>
                <c:pt idx="96">
                  <c:v>715</c:v>
                </c:pt>
                <c:pt idx="97">
                  <c:v>715</c:v>
                </c:pt>
                <c:pt idx="98">
                  <c:v>715</c:v>
                </c:pt>
                <c:pt idx="99" formatCode="0">
                  <c:v>720</c:v>
                </c:pt>
                <c:pt idx="100">
                  <c:v>721</c:v>
                </c:pt>
                <c:pt idx="101">
                  <c:v>722</c:v>
                </c:pt>
                <c:pt idx="102">
                  <c:v>725</c:v>
                </c:pt>
                <c:pt idx="103">
                  <c:v>726</c:v>
                </c:pt>
                <c:pt idx="104">
                  <c:v>728</c:v>
                </c:pt>
                <c:pt idx="105">
                  <c:v>728</c:v>
                </c:pt>
                <c:pt idx="106">
                  <c:v>728</c:v>
                </c:pt>
                <c:pt idx="107">
                  <c:v>730</c:v>
                </c:pt>
                <c:pt idx="108">
                  <c:v>730</c:v>
                </c:pt>
                <c:pt idx="109">
                  <c:v>731</c:v>
                </c:pt>
                <c:pt idx="110">
                  <c:v>731</c:v>
                </c:pt>
                <c:pt idx="111">
                  <c:v>732</c:v>
                </c:pt>
                <c:pt idx="112">
                  <c:v>733</c:v>
                </c:pt>
                <c:pt idx="113">
                  <c:v>734</c:v>
                </c:pt>
                <c:pt idx="114">
                  <c:v>736</c:v>
                </c:pt>
                <c:pt idx="115">
                  <c:v>736</c:v>
                </c:pt>
                <c:pt idx="116">
                  <c:v>736</c:v>
                </c:pt>
                <c:pt idx="117">
                  <c:v>736</c:v>
                </c:pt>
                <c:pt idx="118">
                  <c:v>736</c:v>
                </c:pt>
                <c:pt idx="119">
                  <c:v>736</c:v>
                </c:pt>
                <c:pt idx="120">
                  <c:v>738</c:v>
                </c:pt>
                <c:pt idx="121">
                  <c:v>739</c:v>
                </c:pt>
                <c:pt idx="122">
                  <c:v>740</c:v>
                </c:pt>
                <c:pt idx="123">
                  <c:v>743</c:v>
                </c:pt>
                <c:pt idx="124">
                  <c:v>743</c:v>
                </c:pt>
                <c:pt idx="125">
                  <c:v>743</c:v>
                </c:pt>
                <c:pt idx="126">
                  <c:v>744</c:v>
                </c:pt>
                <c:pt idx="127">
                  <c:v>744</c:v>
                </c:pt>
                <c:pt idx="128">
                  <c:v>744</c:v>
                </c:pt>
                <c:pt idx="129">
                  <c:v>746</c:v>
                </c:pt>
                <c:pt idx="130">
                  <c:v>746</c:v>
                </c:pt>
                <c:pt idx="131">
                  <c:v>748</c:v>
                </c:pt>
                <c:pt idx="132">
                  <c:v>755</c:v>
                </c:pt>
                <c:pt idx="133">
                  <c:v>763</c:v>
                </c:pt>
                <c:pt idx="134">
                  <c:v>769</c:v>
                </c:pt>
                <c:pt idx="135">
                  <c:v>775</c:v>
                </c:pt>
                <c:pt idx="136">
                  <c:v>789</c:v>
                </c:pt>
                <c:pt idx="137">
                  <c:v>795</c:v>
                </c:pt>
                <c:pt idx="138">
                  <c:v>801</c:v>
                </c:pt>
                <c:pt idx="139">
                  <c:v>804</c:v>
                </c:pt>
                <c:pt idx="140">
                  <c:v>807</c:v>
                </c:pt>
                <c:pt idx="141">
                  <c:v>813</c:v>
                </c:pt>
                <c:pt idx="142">
                  <c:v>819</c:v>
                </c:pt>
                <c:pt idx="143">
                  <c:v>826</c:v>
                </c:pt>
                <c:pt idx="144">
                  <c:v>831</c:v>
                </c:pt>
                <c:pt idx="145">
                  <c:v>839</c:v>
                </c:pt>
                <c:pt idx="146">
                  <c:v>847</c:v>
                </c:pt>
                <c:pt idx="147">
                  <c:v>855</c:v>
                </c:pt>
                <c:pt idx="148">
                  <c:v>863</c:v>
                </c:pt>
                <c:pt idx="149">
                  <c:v>867</c:v>
                </c:pt>
                <c:pt idx="150">
                  <c:v>871</c:v>
                </c:pt>
                <c:pt idx="151">
                  <c:v>876</c:v>
                </c:pt>
                <c:pt idx="152">
                  <c:v>884</c:v>
                </c:pt>
                <c:pt idx="153">
                  <c:v>894</c:v>
                </c:pt>
                <c:pt idx="154">
                  <c:v>900</c:v>
                </c:pt>
                <c:pt idx="155">
                  <c:v>905</c:v>
                </c:pt>
                <c:pt idx="156">
                  <c:v>909</c:v>
                </c:pt>
                <c:pt idx="157">
                  <c:v>916</c:v>
                </c:pt>
                <c:pt idx="158">
                  <c:v>922</c:v>
                </c:pt>
                <c:pt idx="159">
                  <c:v>922</c:v>
                </c:pt>
                <c:pt idx="160">
                  <c:v>948</c:v>
                </c:pt>
                <c:pt idx="161">
                  <c:v>954</c:v>
                </c:pt>
                <c:pt idx="162">
                  <c:v>958</c:v>
                </c:pt>
                <c:pt idx="163">
                  <c:v>961</c:v>
                </c:pt>
                <c:pt idx="164">
                  <c:v>966</c:v>
                </c:pt>
                <c:pt idx="165">
                  <c:v>971</c:v>
                </c:pt>
                <c:pt idx="166">
                  <c:v>972</c:v>
                </c:pt>
                <c:pt idx="167">
                  <c:v>975</c:v>
                </c:pt>
                <c:pt idx="168">
                  <c:v>984</c:v>
                </c:pt>
                <c:pt idx="169">
                  <c:v>991</c:v>
                </c:pt>
                <c:pt idx="170">
                  <c:v>998</c:v>
                </c:pt>
                <c:pt idx="171">
                  <c:v>1013</c:v>
                </c:pt>
                <c:pt idx="172">
                  <c:v>1022</c:v>
                </c:pt>
                <c:pt idx="173">
                  <c:v>1027</c:v>
                </c:pt>
                <c:pt idx="174">
                  <c:v>1029</c:v>
                </c:pt>
                <c:pt idx="175">
                  <c:v>1030</c:v>
                </c:pt>
                <c:pt idx="176">
                  <c:v>1037</c:v>
                </c:pt>
                <c:pt idx="177">
                  <c:v>1041</c:v>
                </c:pt>
                <c:pt idx="178">
                  <c:v>1053</c:v>
                </c:pt>
                <c:pt idx="179">
                  <c:v>1056</c:v>
                </c:pt>
                <c:pt idx="180">
                  <c:v>1059</c:v>
                </c:pt>
                <c:pt idx="181">
                  <c:v>1059</c:v>
                </c:pt>
                <c:pt idx="182">
                  <c:v>1061</c:v>
                </c:pt>
                <c:pt idx="183">
                  <c:v>1064</c:v>
                </c:pt>
                <c:pt idx="184">
                  <c:v>1070</c:v>
                </c:pt>
                <c:pt idx="185">
                  <c:v>1080</c:v>
                </c:pt>
                <c:pt idx="186">
                  <c:v>1092</c:v>
                </c:pt>
                <c:pt idx="187">
                  <c:v>1095</c:v>
                </c:pt>
                <c:pt idx="188">
                  <c:v>1102</c:v>
                </c:pt>
                <c:pt idx="189">
                  <c:v>1106</c:v>
                </c:pt>
                <c:pt idx="190">
                  <c:v>1107</c:v>
                </c:pt>
                <c:pt idx="191">
                  <c:v>1120</c:v>
                </c:pt>
              </c:numCache>
            </c:numRef>
          </c:val>
          <c:smooth val="0"/>
          <c:extLst>
            <c:ext xmlns:c16="http://schemas.microsoft.com/office/drawing/2014/chart" uri="{C3380CC4-5D6E-409C-BE32-E72D297353CC}">
              <c16:uniqueId val="{00000008-FBD2-4BE5-BB44-E200FF3017D4}"/>
            </c:ext>
          </c:extLst>
        </c:ser>
        <c:ser>
          <c:idx val="10"/>
          <c:order val="9"/>
          <c:tx>
            <c:strRef>
              <c:f>prov!$C$61</c:f>
              <c:strCache>
                <c:ptCount val="1"/>
                <c:pt idx="0">
                  <c:v>Friesland</c:v>
                </c:pt>
              </c:strCache>
            </c:strRef>
          </c:tx>
          <c:spPr>
            <a:ln w="28575" cap="rnd">
              <a:solidFill>
                <a:schemeClr val="accent6"/>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(prov!$D$51:$DM$51,prov!$DO$51:$GQ$51)</c:f>
              <c:numCache>
                <c:formatCode>d\-mmm</c:formatCode>
                <c:ptCount val="195"/>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numCache>
            </c:numRef>
          </c:cat>
          <c:val>
            <c:numRef>
              <c:extLst>
                <c:ext xmlns:c15="http://schemas.microsoft.com/office/drawing/2012/chart" uri="{02D57815-91ED-43cb-92C2-25804820EDAC}">
                  <c15:fullRef>
                    <c15:sqref>prov!$D$61:$HQ$61</c15:sqref>
                  </c15:fullRef>
                </c:ext>
              </c:extLst>
              <c:f>(prov!$D$61:$DM$61,prov!$DO$61:$GQ$61)</c:f>
              <c:numCache>
                <c:formatCode>General</c:formatCode>
                <c:ptCount val="195"/>
                <c:pt idx="2">
                  <c:v>4</c:v>
                </c:pt>
                <c:pt idx="3">
                  <c:v>6</c:v>
                </c:pt>
                <c:pt idx="4">
                  <c:v>8</c:v>
                </c:pt>
                <c:pt idx="5">
                  <c:v>9</c:v>
                </c:pt>
                <c:pt idx="6">
                  <c:v>11</c:v>
                </c:pt>
                <c:pt idx="7">
                  <c:v>15</c:v>
                </c:pt>
                <c:pt idx="8">
                  <c:v>5</c:v>
                </c:pt>
                <c:pt idx="9">
                  <c:v>8</c:v>
                </c:pt>
                <c:pt idx="10">
                  <c:v>8</c:v>
                </c:pt>
                <c:pt idx="11">
                  <c:v>9</c:v>
                </c:pt>
                <c:pt idx="12">
                  <c:v>11</c:v>
                </c:pt>
                <c:pt idx="13">
                  <c:v>14</c:v>
                </c:pt>
                <c:pt idx="14">
                  <c:v>15</c:v>
                </c:pt>
                <c:pt idx="15">
                  <c:v>19</c:v>
                </c:pt>
                <c:pt idx="16">
                  <c:v>21</c:v>
                </c:pt>
                <c:pt idx="17">
                  <c:v>39</c:v>
                </c:pt>
                <c:pt idx="18">
                  <c:v>33</c:v>
                </c:pt>
                <c:pt idx="19">
                  <c:v>34</c:v>
                </c:pt>
                <c:pt idx="20">
                  <c:v>39</c:v>
                </c:pt>
                <c:pt idx="21">
                  <c:v>42</c:v>
                </c:pt>
                <c:pt idx="22">
                  <c:v>52</c:v>
                </c:pt>
                <c:pt idx="23">
                  <c:v>70</c:v>
                </c:pt>
                <c:pt idx="24">
                  <c:v>82</c:v>
                </c:pt>
                <c:pt idx="25">
                  <c:v>96</c:v>
                </c:pt>
                <c:pt idx="26">
                  <c:v>119</c:v>
                </c:pt>
                <c:pt idx="27">
                  <c:v>124</c:v>
                </c:pt>
                <c:pt idx="28">
                  <c:v>131</c:v>
                </c:pt>
                <c:pt idx="29">
                  <c:v>145</c:v>
                </c:pt>
                <c:pt idx="30" formatCode="0">
                  <c:v>166</c:v>
                </c:pt>
                <c:pt idx="31" formatCode="0">
                  <c:v>182</c:v>
                </c:pt>
                <c:pt idx="32" formatCode="0">
                  <c:v>199</c:v>
                </c:pt>
                <c:pt idx="33">
                  <c:v>217</c:v>
                </c:pt>
                <c:pt idx="34">
                  <c:v>225</c:v>
                </c:pt>
                <c:pt idx="35">
                  <c:v>230</c:v>
                </c:pt>
                <c:pt idx="36">
                  <c:v>263</c:v>
                </c:pt>
                <c:pt idx="37">
                  <c:v>300</c:v>
                </c:pt>
                <c:pt idx="38">
                  <c:v>332</c:v>
                </c:pt>
                <c:pt idx="39">
                  <c:v>347</c:v>
                </c:pt>
                <c:pt idx="40">
                  <c:v>365</c:v>
                </c:pt>
                <c:pt idx="41">
                  <c:v>378</c:v>
                </c:pt>
                <c:pt idx="42">
                  <c:v>386</c:v>
                </c:pt>
                <c:pt idx="43">
                  <c:v>396</c:v>
                </c:pt>
                <c:pt idx="44">
                  <c:v>426</c:v>
                </c:pt>
                <c:pt idx="45">
                  <c:v>448</c:v>
                </c:pt>
                <c:pt idx="46">
                  <c:v>458</c:v>
                </c:pt>
                <c:pt idx="47">
                  <c:v>472</c:v>
                </c:pt>
                <c:pt idx="48">
                  <c:v>475</c:v>
                </c:pt>
                <c:pt idx="49">
                  <c:v>481</c:v>
                </c:pt>
                <c:pt idx="50">
                  <c:v>493</c:v>
                </c:pt>
                <c:pt idx="51">
                  <c:v>501</c:v>
                </c:pt>
                <c:pt idx="52">
                  <c:v>513</c:v>
                </c:pt>
                <c:pt idx="53">
                  <c:v>517</c:v>
                </c:pt>
                <c:pt idx="54">
                  <c:v>521</c:v>
                </c:pt>
                <c:pt idx="55">
                  <c:v>522</c:v>
                </c:pt>
                <c:pt idx="56">
                  <c:v>525</c:v>
                </c:pt>
                <c:pt idx="57">
                  <c:v>528</c:v>
                </c:pt>
                <c:pt idx="58">
                  <c:v>531</c:v>
                </c:pt>
                <c:pt idx="59">
                  <c:v>534</c:v>
                </c:pt>
                <c:pt idx="60">
                  <c:v>539</c:v>
                </c:pt>
                <c:pt idx="61">
                  <c:v>539</c:v>
                </c:pt>
                <c:pt idx="62">
                  <c:v>541</c:v>
                </c:pt>
                <c:pt idx="63">
                  <c:v>541</c:v>
                </c:pt>
                <c:pt idx="64">
                  <c:v>546</c:v>
                </c:pt>
                <c:pt idx="65">
                  <c:v>549</c:v>
                </c:pt>
                <c:pt idx="66">
                  <c:v>568</c:v>
                </c:pt>
                <c:pt idx="67">
                  <c:v>572</c:v>
                </c:pt>
                <c:pt idx="68">
                  <c:v>577</c:v>
                </c:pt>
                <c:pt idx="69">
                  <c:v>583</c:v>
                </c:pt>
                <c:pt idx="70">
                  <c:v>589</c:v>
                </c:pt>
                <c:pt idx="71">
                  <c:v>591</c:v>
                </c:pt>
                <c:pt idx="72">
                  <c:v>593</c:v>
                </c:pt>
                <c:pt idx="73">
                  <c:v>595</c:v>
                </c:pt>
                <c:pt idx="74">
                  <c:v>597</c:v>
                </c:pt>
                <c:pt idx="75">
                  <c:v>598</c:v>
                </c:pt>
                <c:pt idx="76">
                  <c:v>600</c:v>
                </c:pt>
                <c:pt idx="77">
                  <c:v>600</c:v>
                </c:pt>
                <c:pt idx="78">
                  <c:v>602</c:v>
                </c:pt>
                <c:pt idx="79">
                  <c:v>604</c:v>
                </c:pt>
                <c:pt idx="80">
                  <c:v>606</c:v>
                </c:pt>
                <c:pt idx="81">
                  <c:v>606</c:v>
                </c:pt>
                <c:pt idx="82">
                  <c:v>607</c:v>
                </c:pt>
                <c:pt idx="83">
                  <c:v>607</c:v>
                </c:pt>
                <c:pt idx="84" formatCode="0">
                  <c:v>607</c:v>
                </c:pt>
                <c:pt idx="85">
                  <c:v>608</c:v>
                </c:pt>
                <c:pt idx="86">
                  <c:v>608</c:v>
                </c:pt>
                <c:pt idx="87">
                  <c:v>610</c:v>
                </c:pt>
                <c:pt idx="88">
                  <c:v>611</c:v>
                </c:pt>
                <c:pt idx="89">
                  <c:v>611</c:v>
                </c:pt>
                <c:pt idx="90">
                  <c:v>611</c:v>
                </c:pt>
                <c:pt idx="91">
                  <c:v>611</c:v>
                </c:pt>
                <c:pt idx="92">
                  <c:v>611</c:v>
                </c:pt>
                <c:pt idx="93">
                  <c:v>614</c:v>
                </c:pt>
                <c:pt idx="94">
                  <c:v>615</c:v>
                </c:pt>
                <c:pt idx="95">
                  <c:v>615</c:v>
                </c:pt>
                <c:pt idx="96">
                  <c:v>616</c:v>
                </c:pt>
                <c:pt idx="97">
                  <c:v>616</c:v>
                </c:pt>
                <c:pt idx="98">
                  <c:v>618</c:v>
                </c:pt>
                <c:pt idx="99" formatCode="0">
                  <c:v>619</c:v>
                </c:pt>
                <c:pt idx="100">
                  <c:v>621</c:v>
                </c:pt>
                <c:pt idx="101">
                  <c:v>625</c:v>
                </c:pt>
                <c:pt idx="102">
                  <c:v>629</c:v>
                </c:pt>
                <c:pt idx="103">
                  <c:v>629</c:v>
                </c:pt>
                <c:pt idx="104">
                  <c:v>630</c:v>
                </c:pt>
                <c:pt idx="105">
                  <c:v>630</c:v>
                </c:pt>
                <c:pt idx="106">
                  <c:v>632</c:v>
                </c:pt>
                <c:pt idx="107">
                  <c:v>632</c:v>
                </c:pt>
                <c:pt idx="108">
                  <c:v>633</c:v>
                </c:pt>
                <c:pt idx="109">
                  <c:v>632</c:v>
                </c:pt>
                <c:pt idx="110">
                  <c:v>632</c:v>
                </c:pt>
                <c:pt idx="111">
                  <c:v>632</c:v>
                </c:pt>
                <c:pt idx="112">
                  <c:v>632</c:v>
                </c:pt>
                <c:pt idx="113">
                  <c:v>633</c:v>
                </c:pt>
                <c:pt idx="114">
                  <c:v>635</c:v>
                </c:pt>
                <c:pt idx="115">
                  <c:v>636</c:v>
                </c:pt>
                <c:pt idx="116">
                  <c:v>636</c:v>
                </c:pt>
                <c:pt idx="117">
                  <c:v>636</c:v>
                </c:pt>
                <c:pt idx="118">
                  <c:v>633</c:v>
                </c:pt>
                <c:pt idx="119">
                  <c:v>633</c:v>
                </c:pt>
                <c:pt idx="120">
                  <c:v>635</c:v>
                </c:pt>
                <c:pt idx="121">
                  <c:v>635</c:v>
                </c:pt>
                <c:pt idx="122">
                  <c:v>636</c:v>
                </c:pt>
                <c:pt idx="123">
                  <c:v>637</c:v>
                </c:pt>
                <c:pt idx="124">
                  <c:v>637</c:v>
                </c:pt>
                <c:pt idx="125">
                  <c:v>637</c:v>
                </c:pt>
                <c:pt idx="126">
                  <c:v>638</c:v>
                </c:pt>
                <c:pt idx="127">
                  <c:v>638</c:v>
                </c:pt>
                <c:pt idx="128">
                  <c:v>639</c:v>
                </c:pt>
                <c:pt idx="129">
                  <c:v>639</c:v>
                </c:pt>
                <c:pt idx="130">
                  <c:v>640</c:v>
                </c:pt>
                <c:pt idx="131">
                  <c:v>640</c:v>
                </c:pt>
                <c:pt idx="132">
                  <c:v>641</c:v>
                </c:pt>
                <c:pt idx="133">
                  <c:v>641</c:v>
                </c:pt>
                <c:pt idx="134">
                  <c:v>643</c:v>
                </c:pt>
                <c:pt idx="135">
                  <c:v>644</c:v>
                </c:pt>
                <c:pt idx="136">
                  <c:v>645</c:v>
                </c:pt>
                <c:pt idx="137">
                  <c:v>645</c:v>
                </c:pt>
                <c:pt idx="138">
                  <c:v>645</c:v>
                </c:pt>
                <c:pt idx="139">
                  <c:v>645</c:v>
                </c:pt>
                <c:pt idx="140">
                  <c:v>647</c:v>
                </c:pt>
                <c:pt idx="141">
                  <c:v>647</c:v>
                </c:pt>
                <c:pt idx="142">
                  <c:v>649</c:v>
                </c:pt>
                <c:pt idx="143">
                  <c:v>649</c:v>
                </c:pt>
                <c:pt idx="144">
                  <c:v>649</c:v>
                </c:pt>
                <c:pt idx="145">
                  <c:v>650</c:v>
                </c:pt>
                <c:pt idx="146">
                  <c:v>650</c:v>
                </c:pt>
                <c:pt idx="147">
                  <c:v>651</c:v>
                </c:pt>
                <c:pt idx="148">
                  <c:v>652</c:v>
                </c:pt>
                <c:pt idx="149">
                  <c:v>654</c:v>
                </c:pt>
                <c:pt idx="150">
                  <c:v>655</c:v>
                </c:pt>
                <c:pt idx="151">
                  <c:v>659</c:v>
                </c:pt>
                <c:pt idx="152">
                  <c:v>660</c:v>
                </c:pt>
                <c:pt idx="153">
                  <c:v>659</c:v>
                </c:pt>
                <c:pt idx="154">
                  <c:v>659</c:v>
                </c:pt>
                <c:pt idx="155">
                  <c:v>659</c:v>
                </c:pt>
                <c:pt idx="156">
                  <c:v>660</c:v>
                </c:pt>
                <c:pt idx="157">
                  <c:v>663</c:v>
                </c:pt>
                <c:pt idx="158">
                  <c:v>665</c:v>
                </c:pt>
                <c:pt idx="159">
                  <c:v>679</c:v>
                </c:pt>
                <c:pt idx="160">
                  <c:v>693</c:v>
                </c:pt>
                <c:pt idx="161">
                  <c:v>704</c:v>
                </c:pt>
                <c:pt idx="162">
                  <c:v>713</c:v>
                </c:pt>
                <c:pt idx="163">
                  <c:v>723</c:v>
                </c:pt>
                <c:pt idx="164">
                  <c:v>728</c:v>
                </c:pt>
                <c:pt idx="165">
                  <c:v>734</c:v>
                </c:pt>
                <c:pt idx="166">
                  <c:v>745</c:v>
                </c:pt>
                <c:pt idx="167">
                  <c:v>757</c:v>
                </c:pt>
                <c:pt idx="168">
                  <c:v>765</c:v>
                </c:pt>
                <c:pt idx="169">
                  <c:v>769</c:v>
                </c:pt>
                <c:pt idx="170">
                  <c:v>773</c:v>
                </c:pt>
                <c:pt idx="171">
                  <c:v>779</c:v>
                </c:pt>
                <c:pt idx="172">
                  <c:v>786</c:v>
                </c:pt>
                <c:pt idx="173">
                  <c:v>791</c:v>
                </c:pt>
                <c:pt idx="174">
                  <c:v>795</c:v>
                </c:pt>
                <c:pt idx="175">
                  <c:v>803</c:v>
                </c:pt>
                <c:pt idx="176">
                  <c:v>806</c:v>
                </c:pt>
                <c:pt idx="177">
                  <c:v>809</c:v>
                </c:pt>
                <c:pt idx="178">
                  <c:v>816</c:v>
                </c:pt>
                <c:pt idx="179">
                  <c:v>821</c:v>
                </c:pt>
                <c:pt idx="180">
                  <c:v>826</c:v>
                </c:pt>
                <c:pt idx="181">
                  <c:v>827</c:v>
                </c:pt>
                <c:pt idx="182">
                  <c:v>829</c:v>
                </c:pt>
                <c:pt idx="183">
                  <c:v>834</c:v>
                </c:pt>
                <c:pt idx="184">
                  <c:v>840</c:v>
                </c:pt>
                <c:pt idx="185">
                  <c:v>842</c:v>
                </c:pt>
                <c:pt idx="186">
                  <c:v>848</c:v>
                </c:pt>
                <c:pt idx="187">
                  <c:v>856</c:v>
                </c:pt>
                <c:pt idx="188">
                  <c:v>857</c:v>
                </c:pt>
                <c:pt idx="189">
                  <c:v>866</c:v>
                </c:pt>
                <c:pt idx="190">
                  <c:v>871</c:v>
                </c:pt>
                <c:pt idx="191">
                  <c:v>877</c:v>
                </c:pt>
              </c:numCache>
            </c:numRef>
          </c:val>
          <c:smooth val="0"/>
          <c:extLst>
            <c:ext xmlns:c16="http://schemas.microsoft.com/office/drawing/2014/chart" uri="{C3380CC4-5D6E-409C-BE32-E72D297353CC}">
              <c16:uniqueId val="{00000009-FBD2-4BE5-BB44-E200FF3017D4}"/>
            </c:ext>
          </c:extLst>
        </c:ser>
        <c:ser>
          <c:idx val="11"/>
          <c:order val="10"/>
          <c:tx>
            <c:strRef>
              <c:f>prov!$C$62</c:f>
              <c:strCache>
                <c:ptCount val="1"/>
                <c:pt idx="0">
                  <c:v>Groningen</c:v>
                </c:pt>
              </c:strCache>
            </c:strRef>
          </c:tx>
          <c:spPr>
            <a:ln w="28575" cap="rnd">
              <a:solidFill>
                <a:schemeClr val="accent6">
                  <a:lumMod val="75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(prov!$D$51:$DM$51,prov!$DO$51:$GQ$51)</c:f>
              <c:numCache>
                <c:formatCode>d\-mmm</c:formatCode>
                <c:ptCount val="195"/>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numCache>
            </c:numRef>
          </c:cat>
          <c:val>
            <c:numRef>
              <c:extLst>
                <c:ext xmlns:c15="http://schemas.microsoft.com/office/drawing/2012/chart" uri="{02D57815-91ED-43cb-92C2-25804820EDAC}">
                  <c15:fullRef>
                    <c15:sqref>prov!$D$62:$HQ$62</c15:sqref>
                  </c15:fullRef>
                </c:ext>
              </c:extLst>
              <c:f>(prov!$D$62:$DM$62,prov!$DO$62:$GQ$62)</c:f>
              <c:numCache>
                <c:formatCode>General</c:formatCode>
                <c:ptCount val="195"/>
                <c:pt idx="0">
                  <c:v>2</c:v>
                </c:pt>
                <c:pt idx="1">
                  <c:v>2</c:v>
                </c:pt>
                <c:pt idx="2">
                  <c:v>3</c:v>
                </c:pt>
                <c:pt idx="3">
                  <c:v>3</c:v>
                </c:pt>
                <c:pt idx="4">
                  <c:v>3</c:v>
                </c:pt>
                <c:pt idx="5">
                  <c:v>8</c:v>
                </c:pt>
                <c:pt idx="6">
                  <c:v>10</c:v>
                </c:pt>
                <c:pt idx="7">
                  <c:v>12</c:v>
                </c:pt>
                <c:pt idx="8">
                  <c:v>12</c:v>
                </c:pt>
                <c:pt idx="9">
                  <c:v>13</c:v>
                </c:pt>
                <c:pt idx="10">
                  <c:v>4</c:v>
                </c:pt>
                <c:pt idx="11">
                  <c:v>5</c:v>
                </c:pt>
                <c:pt idx="12">
                  <c:v>10</c:v>
                </c:pt>
                <c:pt idx="13">
                  <c:v>11</c:v>
                </c:pt>
                <c:pt idx="14">
                  <c:v>11</c:v>
                </c:pt>
                <c:pt idx="15">
                  <c:v>15</c:v>
                </c:pt>
                <c:pt idx="16">
                  <c:v>29</c:v>
                </c:pt>
                <c:pt idx="17">
                  <c:v>44</c:v>
                </c:pt>
                <c:pt idx="18">
                  <c:v>48</c:v>
                </c:pt>
                <c:pt idx="19">
                  <c:v>58</c:v>
                </c:pt>
                <c:pt idx="20">
                  <c:v>69</c:v>
                </c:pt>
                <c:pt idx="21">
                  <c:v>69</c:v>
                </c:pt>
                <c:pt idx="22">
                  <c:v>83</c:v>
                </c:pt>
                <c:pt idx="23">
                  <c:v>113</c:v>
                </c:pt>
                <c:pt idx="24">
                  <c:v>124</c:v>
                </c:pt>
                <c:pt idx="25">
                  <c:v>135</c:v>
                </c:pt>
                <c:pt idx="26">
                  <c:v>143</c:v>
                </c:pt>
                <c:pt idx="27">
                  <c:v>148</c:v>
                </c:pt>
                <c:pt idx="28">
                  <c:v>159</c:v>
                </c:pt>
                <c:pt idx="29">
                  <c:v>167</c:v>
                </c:pt>
                <c:pt idx="30" formatCode="0">
                  <c:v>173</c:v>
                </c:pt>
                <c:pt idx="31" formatCode="0">
                  <c:v>179</c:v>
                </c:pt>
                <c:pt idx="32" formatCode="0">
                  <c:v>186</c:v>
                </c:pt>
                <c:pt idx="33">
                  <c:v>199</c:v>
                </c:pt>
                <c:pt idx="34">
                  <c:v>203</c:v>
                </c:pt>
                <c:pt idx="35">
                  <c:v>210</c:v>
                </c:pt>
                <c:pt idx="36">
                  <c:v>223</c:v>
                </c:pt>
                <c:pt idx="37">
                  <c:v>231</c:v>
                </c:pt>
                <c:pt idx="38">
                  <c:v>243</c:v>
                </c:pt>
                <c:pt idx="39">
                  <c:v>257</c:v>
                </c:pt>
                <c:pt idx="40">
                  <c:v>267</c:v>
                </c:pt>
                <c:pt idx="41">
                  <c:v>275</c:v>
                </c:pt>
                <c:pt idx="42">
                  <c:v>276</c:v>
                </c:pt>
                <c:pt idx="43">
                  <c:v>281</c:v>
                </c:pt>
                <c:pt idx="44">
                  <c:v>286</c:v>
                </c:pt>
                <c:pt idx="45">
                  <c:v>292</c:v>
                </c:pt>
                <c:pt idx="46">
                  <c:v>295</c:v>
                </c:pt>
                <c:pt idx="47">
                  <c:v>300</c:v>
                </c:pt>
                <c:pt idx="48">
                  <c:v>304</c:v>
                </c:pt>
                <c:pt idx="49">
                  <c:v>308</c:v>
                </c:pt>
                <c:pt idx="50">
                  <c:v>311</c:v>
                </c:pt>
                <c:pt idx="51">
                  <c:v>315</c:v>
                </c:pt>
                <c:pt idx="52">
                  <c:v>324</c:v>
                </c:pt>
                <c:pt idx="53">
                  <c:v>327</c:v>
                </c:pt>
                <c:pt idx="54">
                  <c:v>327</c:v>
                </c:pt>
                <c:pt idx="55">
                  <c:v>327</c:v>
                </c:pt>
                <c:pt idx="56">
                  <c:v>327</c:v>
                </c:pt>
                <c:pt idx="57">
                  <c:v>328</c:v>
                </c:pt>
                <c:pt idx="58">
                  <c:v>331</c:v>
                </c:pt>
                <c:pt idx="59">
                  <c:v>334</c:v>
                </c:pt>
                <c:pt idx="60">
                  <c:v>334</c:v>
                </c:pt>
                <c:pt idx="61">
                  <c:v>334</c:v>
                </c:pt>
                <c:pt idx="62">
                  <c:v>335</c:v>
                </c:pt>
                <c:pt idx="63">
                  <c:v>338</c:v>
                </c:pt>
                <c:pt idx="64">
                  <c:v>339</c:v>
                </c:pt>
                <c:pt idx="65">
                  <c:v>340</c:v>
                </c:pt>
                <c:pt idx="66">
                  <c:v>340</c:v>
                </c:pt>
                <c:pt idx="67">
                  <c:v>340</c:v>
                </c:pt>
                <c:pt idx="68">
                  <c:v>341</c:v>
                </c:pt>
                <c:pt idx="69">
                  <c:v>344</c:v>
                </c:pt>
                <c:pt idx="70">
                  <c:v>344</c:v>
                </c:pt>
                <c:pt idx="71">
                  <c:v>344</c:v>
                </c:pt>
                <c:pt idx="72">
                  <c:v>345</c:v>
                </c:pt>
                <c:pt idx="73">
                  <c:v>345</c:v>
                </c:pt>
                <c:pt idx="74">
                  <c:v>345</c:v>
                </c:pt>
                <c:pt idx="75">
                  <c:v>345</c:v>
                </c:pt>
                <c:pt idx="76">
                  <c:v>345</c:v>
                </c:pt>
                <c:pt idx="77">
                  <c:v>345</c:v>
                </c:pt>
                <c:pt idx="78">
                  <c:v>345</c:v>
                </c:pt>
                <c:pt idx="79">
                  <c:v>347</c:v>
                </c:pt>
                <c:pt idx="80">
                  <c:v>347</c:v>
                </c:pt>
                <c:pt idx="81">
                  <c:v>347</c:v>
                </c:pt>
                <c:pt idx="82">
                  <c:v>347</c:v>
                </c:pt>
                <c:pt idx="83">
                  <c:v>347</c:v>
                </c:pt>
                <c:pt idx="84" formatCode="0">
                  <c:v>347</c:v>
                </c:pt>
                <c:pt idx="85">
                  <c:v>347</c:v>
                </c:pt>
                <c:pt idx="86">
                  <c:v>348</c:v>
                </c:pt>
                <c:pt idx="87">
                  <c:v>348</c:v>
                </c:pt>
                <c:pt idx="88">
                  <c:v>349</c:v>
                </c:pt>
                <c:pt idx="89">
                  <c:v>350</c:v>
                </c:pt>
                <c:pt idx="90">
                  <c:v>350</c:v>
                </c:pt>
                <c:pt idx="91">
                  <c:v>350</c:v>
                </c:pt>
                <c:pt idx="92">
                  <c:v>350</c:v>
                </c:pt>
                <c:pt idx="93">
                  <c:v>351</c:v>
                </c:pt>
                <c:pt idx="94">
                  <c:v>351</c:v>
                </c:pt>
                <c:pt idx="95">
                  <c:v>353</c:v>
                </c:pt>
                <c:pt idx="96">
                  <c:v>353</c:v>
                </c:pt>
                <c:pt idx="97">
                  <c:v>353</c:v>
                </c:pt>
                <c:pt idx="98">
                  <c:v>353</c:v>
                </c:pt>
                <c:pt idx="99" formatCode="0">
                  <c:v>353</c:v>
                </c:pt>
                <c:pt idx="100">
                  <c:v>354</c:v>
                </c:pt>
                <c:pt idx="101">
                  <c:v>355</c:v>
                </c:pt>
                <c:pt idx="102">
                  <c:v>355</c:v>
                </c:pt>
                <c:pt idx="103">
                  <c:v>357</c:v>
                </c:pt>
                <c:pt idx="104">
                  <c:v>357</c:v>
                </c:pt>
                <c:pt idx="105">
                  <c:v>357</c:v>
                </c:pt>
                <c:pt idx="106">
                  <c:v>358</c:v>
                </c:pt>
                <c:pt idx="107">
                  <c:v>360</c:v>
                </c:pt>
                <c:pt idx="108">
                  <c:v>360</c:v>
                </c:pt>
                <c:pt idx="109">
                  <c:v>360</c:v>
                </c:pt>
                <c:pt idx="110">
                  <c:v>360</c:v>
                </c:pt>
                <c:pt idx="111">
                  <c:v>360</c:v>
                </c:pt>
                <c:pt idx="112">
                  <c:v>360</c:v>
                </c:pt>
                <c:pt idx="113">
                  <c:v>363</c:v>
                </c:pt>
                <c:pt idx="114">
                  <c:v>363</c:v>
                </c:pt>
                <c:pt idx="115">
                  <c:v>363</c:v>
                </c:pt>
                <c:pt idx="116">
                  <c:v>363</c:v>
                </c:pt>
                <c:pt idx="117">
                  <c:v>363</c:v>
                </c:pt>
                <c:pt idx="118">
                  <c:v>363</c:v>
                </c:pt>
                <c:pt idx="119">
                  <c:v>363</c:v>
                </c:pt>
                <c:pt idx="120">
                  <c:v>363</c:v>
                </c:pt>
                <c:pt idx="121">
                  <c:v>363</c:v>
                </c:pt>
                <c:pt idx="122">
                  <c:v>363</c:v>
                </c:pt>
                <c:pt idx="123">
                  <c:v>365</c:v>
                </c:pt>
                <c:pt idx="124">
                  <c:v>365</c:v>
                </c:pt>
                <c:pt idx="125">
                  <c:v>365</c:v>
                </c:pt>
                <c:pt idx="126">
                  <c:v>366</c:v>
                </c:pt>
                <c:pt idx="127">
                  <c:v>367</c:v>
                </c:pt>
                <c:pt idx="128">
                  <c:v>367</c:v>
                </c:pt>
                <c:pt idx="129">
                  <c:v>368</c:v>
                </c:pt>
                <c:pt idx="130">
                  <c:v>368</c:v>
                </c:pt>
                <c:pt idx="131">
                  <c:v>368</c:v>
                </c:pt>
                <c:pt idx="132">
                  <c:v>368</c:v>
                </c:pt>
                <c:pt idx="133">
                  <c:v>368</c:v>
                </c:pt>
                <c:pt idx="134">
                  <c:v>368</c:v>
                </c:pt>
                <c:pt idx="135">
                  <c:v>368</c:v>
                </c:pt>
                <c:pt idx="136">
                  <c:v>368</c:v>
                </c:pt>
                <c:pt idx="137">
                  <c:v>369</c:v>
                </c:pt>
                <c:pt idx="138">
                  <c:v>369</c:v>
                </c:pt>
                <c:pt idx="139">
                  <c:v>370</c:v>
                </c:pt>
                <c:pt idx="140">
                  <c:v>370</c:v>
                </c:pt>
                <c:pt idx="141">
                  <c:v>370</c:v>
                </c:pt>
                <c:pt idx="142">
                  <c:v>371</c:v>
                </c:pt>
                <c:pt idx="143">
                  <c:v>373</c:v>
                </c:pt>
                <c:pt idx="144">
                  <c:v>376</c:v>
                </c:pt>
                <c:pt idx="145">
                  <c:v>378</c:v>
                </c:pt>
                <c:pt idx="146">
                  <c:v>380</c:v>
                </c:pt>
                <c:pt idx="147">
                  <c:v>381</c:v>
                </c:pt>
                <c:pt idx="148">
                  <c:v>383</c:v>
                </c:pt>
                <c:pt idx="149">
                  <c:v>386</c:v>
                </c:pt>
                <c:pt idx="150">
                  <c:v>389</c:v>
                </c:pt>
                <c:pt idx="151">
                  <c:v>394</c:v>
                </c:pt>
                <c:pt idx="152">
                  <c:v>397</c:v>
                </c:pt>
                <c:pt idx="153">
                  <c:v>404</c:v>
                </c:pt>
                <c:pt idx="154">
                  <c:v>409</c:v>
                </c:pt>
                <c:pt idx="155">
                  <c:v>415</c:v>
                </c:pt>
                <c:pt idx="156">
                  <c:v>422</c:v>
                </c:pt>
                <c:pt idx="157">
                  <c:v>429</c:v>
                </c:pt>
                <c:pt idx="158">
                  <c:v>436</c:v>
                </c:pt>
                <c:pt idx="159">
                  <c:v>445</c:v>
                </c:pt>
                <c:pt idx="160">
                  <c:v>450</c:v>
                </c:pt>
                <c:pt idx="161">
                  <c:v>460</c:v>
                </c:pt>
                <c:pt idx="162">
                  <c:v>473</c:v>
                </c:pt>
                <c:pt idx="163">
                  <c:v>485</c:v>
                </c:pt>
                <c:pt idx="164">
                  <c:v>493</c:v>
                </c:pt>
                <c:pt idx="165">
                  <c:v>503</c:v>
                </c:pt>
                <c:pt idx="166">
                  <c:v>513</c:v>
                </c:pt>
                <c:pt idx="167">
                  <c:v>524</c:v>
                </c:pt>
                <c:pt idx="168">
                  <c:v>529</c:v>
                </c:pt>
                <c:pt idx="169">
                  <c:v>537</c:v>
                </c:pt>
                <c:pt idx="170">
                  <c:v>544</c:v>
                </c:pt>
                <c:pt idx="171">
                  <c:v>553</c:v>
                </c:pt>
                <c:pt idx="172">
                  <c:v>559</c:v>
                </c:pt>
                <c:pt idx="173">
                  <c:v>562</c:v>
                </c:pt>
                <c:pt idx="174">
                  <c:v>567</c:v>
                </c:pt>
                <c:pt idx="175">
                  <c:v>572</c:v>
                </c:pt>
                <c:pt idx="176">
                  <c:v>578</c:v>
                </c:pt>
                <c:pt idx="177">
                  <c:v>588</c:v>
                </c:pt>
                <c:pt idx="178">
                  <c:v>592</c:v>
                </c:pt>
                <c:pt idx="179">
                  <c:v>594</c:v>
                </c:pt>
                <c:pt idx="180">
                  <c:v>602</c:v>
                </c:pt>
                <c:pt idx="181">
                  <c:v>604</c:v>
                </c:pt>
                <c:pt idx="182">
                  <c:v>608</c:v>
                </c:pt>
                <c:pt idx="183">
                  <c:v>616</c:v>
                </c:pt>
                <c:pt idx="184">
                  <c:v>623</c:v>
                </c:pt>
                <c:pt idx="185">
                  <c:v>630</c:v>
                </c:pt>
                <c:pt idx="186">
                  <c:v>636</c:v>
                </c:pt>
                <c:pt idx="187">
                  <c:v>648</c:v>
                </c:pt>
                <c:pt idx="188">
                  <c:v>661</c:v>
                </c:pt>
                <c:pt idx="189">
                  <c:v>677</c:v>
                </c:pt>
                <c:pt idx="190">
                  <c:v>694</c:v>
                </c:pt>
                <c:pt idx="191">
                  <c:v>723</c:v>
                </c:pt>
              </c:numCache>
            </c:numRef>
          </c:val>
          <c:smooth val="0"/>
          <c:extLst>
            <c:ext xmlns:c16="http://schemas.microsoft.com/office/drawing/2014/chart" uri="{C3380CC4-5D6E-409C-BE32-E72D297353CC}">
              <c16:uniqueId val="{0000000A-FBD2-4BE5-BB44-E200FF3017D4}"/>
            </c:ext>
          </c:extLst>
        </c:ser>
        <c:ser>
          <c:idx val="0"/>
          <c:order val="11"/>
          <c:tx>
            <c:strRef>
              <c:f>prov!$C$63</c:f>
              <c:strCache>
                <c:ptCount val="1"/>
                <c:pt idx="0">
                  <c:v>Drenthe</c:v>
                </c:pt>
              </c:strCache>
            </c:strRef>
          </c:tx>
          <c:spPr>
            <a:ln w="28575" cap="rnd">
              <a:solidFill>
                <a:schemeClr val="tx1">
                  <a:lumMod val="50000"/>
                  <a:lumOff val="50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(prov!$D$51:$DM$51,prov!$DO$51:$GQ$51)</c:f>
              <c:numCache>
                <c:formatCode>d\-mmm</c:formatCode>
                <c:ptCount val="195"/>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numCache>
            </c:numRef>
          </c:cat>
          <c:val>
            <c:numRef>
              <c:extLst>
                <c:ext xmlns:c15="http://schemas.microsoft.com/office/drawing/2012/chart" uri="{02D57815-91ED-43cb-92C2-25804820EDAC}">
                  <c15:fullRef>
                    <c15:sqref>prov!$D$63:$HQ$63</c15:sqref>
                  </c15:fullRef>
                </c:ext>
              </c:extLst>
              <c:f>(prov!$D$63:$DM$63,prov!$DO$63:$GQ$63)</c:f>
              <c:numCache>
                <c:formatCode>General</c:formatCode>
                <c:ptCount val="195"/>
                <c:pt idx="9">
                  <c:v>3</c:v>
                </c:pt>
                <c:pt idx="10">
                  <c:v>14</c:v>
                </c:pt>
                <c:pt idx="11">
                  <c:v>16</c:v>
                </c:pt>
                <c:pt idx="12">
                  <c:v>16</c:v>
                </c:pt>
                <c:pt idx="13">
                  <c:v>17</c:v>
                </c:pt>
                <c:pt idx="14">
                  <c:v>19</c:v>
                </c:pt>
                <c:pt idx="15">
                  <c:v>24</c:v>
                </c:pt>
                <c:pt idx="16">
                  <c:v>27</c:v>
                </c:pt>
                <c:pt idx="17">
                  <c:v>39</c:v>
                </c:pt>
                <c:pt idx="18">
                  <c:v>39</c:v>
                </c:pt>
                <c:pt idx="19">
                  <c:v>43</c:v>
                </c:pt>
                <c:pt idx="20">
                  <c:v>50</c:v>
                </c:pt>
                <c:pt idx="21">
                  <c:v>56</c:v>
                </c:pt>
                <c:pt idx="22">
                  <c:v>61</c:v>
                </c:pt>
                <c:pt idx="23">
                  <c:v>73</c:v>
                </c:pt>
                <c:pt idx="24">
                  <c:v>82</c:v>
                </c:pt>
                <c:pt idx="25">
                  <c:v>99</c:v>
                </c:pt>
                <c:pt idx="26">
                  <c:v>114</c:v>
                </c:pt>
                <c:pt idx="27">
                  <c:v>118</c:v>
                </c:pt>
                <c:pt idx="28">
                  <c:v>127</c:v>
                </c:pt>
                <c:pt idx="29">
                  <c:v>148</c:v>
                </c:pt>
                <c:pt idx="30" formatCode="0">
                  <c:v>163</c:v>
                </c:pt>
                <c:pt idx="31" formatCode="0">
                  <c:v>174</c:v>
                </c:pt>
                <c:pt idx="32" formatCode="0">
                  <c:v>194</c:v>
                </c:pt>
                <c:pt idx="33">
                  <c:v>210</c:v>
                </c:pt>
                <c:pt idx="34">
                  <c:v>218</c:v>
                </c:pt>
                <c:pt idx="35">
                  <c:v>221</c:v>
                </c:pt>
                <c:pt idx="36">
                  <c:v>235</c:v>
                </c:pt>
                <c:pt idx="37">
                  <c:v>253</c:v>
                </c:pt>
                <c:pt idx="38">
                  <c:v>277</c:v>
                </c:pt>
                <c:pt idx="39">
                  <c:v>298</c:v>
                </c:pt>
                <c:pt idx="40">
                  <c:v>313</c:v>
                </c:pt>
                <c:pt idx="41">
                  <c:v>322</c:v>
                </c:pt>
                <c:pt idx="42">
                  <c:v>328</c:v>
                </c:pt>
                <c:pt idx="43">
                  <c:v>335</c:v>
                </c:pt>
                <c:pt idx="44">
                  <c:v>346</c:v>
                </c:pt>
                <c:pt idx="45">
                  <c:v>359</c:v>
                </c:pt>
                <c:pt idx="46">
                  <c:v>377</c:v>
                </c:pt>
                <c:pt idx="47">
                  <c:v>389</c:v>
                </c:pt>
                <c:pt idx="48">
                  <c:v>398</c:v>
                </c:pt>
                <c:pt idx="49">
                  <c:v>403</c:v>
                </c:pt>
                <c:pt idx="50">
                  <c:v>408</c:v>
                </c:pt>
                <c:pt idx="51">
                  <c:v>424</c:v>
                </c:pt>
                <c:pt idx="52">
                  <c:v>440</c:v>
                </c:pt>
                <c:pt idx="53">
                  <c:v>452</c:v>
                </c:pt>
                <c:pt idx="54">
                  <c:v>452</c:v>
                </c:pt>
                <c:pt idx="55">
                  <c:v>464</c:v>
                </c:pt>
                <c:pt idx="56">
                  <c:v>464</c:v>
                </c:pt>
                <c:pt idx="57">
                  <c:v>468</c:v>
                </c:pt>
                <c:pt idx="58">
                  <c:v>474</c:v>
                </c:pt>
                <c:pt idx="59">
                  <c:v>476</c:v>
                </c:pt>
                <c:pt idx="60">
                  <c:v>482</c:v>
                </c:pt>
                <c:pt idx="61">
                  <c:v>483</c:v>
                </c:pt>
                <c:pt idx="62">
                  <c:v>487</c:v>
                </c:pt>
                <c:pt idx="63">
                  <c:v>491</c:v>
                </c:pt>
                <c:pt idx="64">
                  <c:v>493</c:v>
                </c:pt>
                <c:pt idx="65">
                  <c:v>493</c:v>
                </c:pt>
                <c:pt idx="66">
                  <c:v>494</c:v>
                </c:pt>
                <c:pt idx="67">
                  <c:v>495</c:v>
                </c:pt>
                <c:pt idx="68">
                  <c:v>496</c:v>
                </c:pt>
                <c:pt idx="69">
                  <c:v>497</c:v>
                </c:pt>
                <c:pt idx="70">
                  <c:v>498</c:v>
                </c:pt>
                <c:pt idx="71">
                  <c:v>499</c:v>
                </c:pt>
                <c:pt idx="72">
                  <c:v>499</c:v>
                </c:pt>
                <c:pt idx="73">
                  <c:v>500</c:v>
                </c:pt>
                <c:pt idx="74">
                  <c:v>500</c:v>
                </c:pt>
                <c:pt idx="75">
                  <c:v>500</c:v>
                </c:pt>
                <c:pt idx="76">
                  <c:v>501</c:v>
                </c:pt>
                <c:pt idx="77">
                  <c:v>501</c:v>
                </c:pt>
                <c:pt idx="78">
                  <c:v>503</c:v>
                </c:pt>
                <c:pt idx="79">
                  <c:v>503</c:v>
                </c:pt>
                <c:pt idx="80">
                  <c:v>505</c:v>
                </c:pt>
                <c:pt idx="81">
                  <c:v>508</c:v>
                </c:pt>
                <c:pt idx="82">
                  <c:v>508</c:v>
                </c:pt>
                <c:pt idx="83">
                  <c:v>509</c:v>
                </c:pt>
                <c:pt idx="84" formatCode="0">
                  <c:v>509</c:v>
                </c:pt>
                <c:pt idx="85">
                  <c:v>509</c:v>
                </c:pt>
                <c:pt idx="86">
                  <c:v>509</c:v>
                </c:pt>
                <c:pt idx="87">
                  <c:v>509</c:v>
                </c:pt>
                <c:pt idx="88">
                  <c:v>509</c:v>
                </c:pt>
                <c:pt idx="89">
                  <c:v>513</c:v>
                </c:pt>
                <c:pt idx="90">
                  <c:v>513</c:v>
                </c:pt>
                <c:pt idx="91">
                  <c:v>515</c:v>
                </c:pt>
                <c:pt idx="92">
                  <c:v>515</c:v>
                </c:pt>
                <c:pt idx="93">
                  <c:v>517</c:v>
                </c:pt>
                <c:pt idx="94">
                  <c:v>520</c:v>
                </c:pt>
                <c:pt idx="95">
                  <c:v>521</c:v>
                </c:pt>
                <c:pt idx="96">
                  <c:v>525</c:v>
                </c:pt>
                <c:pt idx="97">
                  <c:v>525</c:v>
                </c:pt>
                <c:pt idx="98">
                  <c:v>525</c:v>
                </c:pt>
                <c:pt idx="99" formatCode="0">
                  <c:v>526</c:v>
                </c:pt>
                <c:pt idx="100">
                  <c:v>528</c:v>
                </c:pt>
                <c:pt idx="101">
                  <c:v>527</c:v>
                </c:pt>
                <c:pt idx="102">
                  <c:v>527</c:v>
                </c:pt>
                <c:pt idx="103">
                  <c:v>530</c:v>
                </c:pt>
                <c:pt idx="104">
                  <c:v>531</c:v>
                </c:pt>
                <c:pt idx="105">
                  <c:v>531</c:v>
                </c:pt>
                <c:pt idx="106">
                  <c:v>533</c:v>
                </c:pt>
                <c:pt idx="107">
                  <c:v>534</c:v>
                </c:pt>
                <c:pt idx="108">
                  <c:v>534</c:v>
                </c:pt>
                <c:pt idx="109">
                  <c:v>535</c:v>
                </c:pt>
                <c:pt idx="110">
                  <c:v>535</c:v>
                </c:pt>
                <c:pt idx="111">
                  <c:v>535</c:v>
                </c:pt>
                <c:pt idx="112">
                  <c:v>535</c:v>
                </c:pt>
                <c:pt idx="113">
                  <c:v>535</c:v>
                </c:pt>
                <c:pt idx="114">
                  <c:v>535</c:v>
                </c:pt>
                <c:pt idx="115">
                  <c:v>535</c:v>
                </c:pt>
                <c:pt idx="116">
                  <c:v>535</c:v>
                </c:pt>
                <c:pt idx="117">
                  <c:v>535</c:v>
                </c:pt>
                <c:pt idx="118">
                  <c:v>535</c:v>
                </c:pt>
                <c:pt idx="119">
                  <c:v>535</c:v>
                </c:pt>
                <c:pt idx="120">
                  <c:v>536</c:v>
                </c:pt>
                <c:pt idx="121">
                  <c:v>536</c:v>
                </c:pt>
                <c:pt idx="122">
                  <c:v>534</c:v>
                </c:pt>
                <c:pt idx="123">
                  <c:v>534</c:v>
                </c:pt>
                <c:pt idx="124">
                  <c:v>533</c:v>
                </c:pt>
                <c:pt idx="125">
                  <c:v>533</c:v>
                </c:pt>
                <c:pt idx="126">
                  <c:v>534</c:v>
                </c:pt>
                <c:pt idx="127">
                  <c:v>533</c:v>
                </c:pt>
                <c:pt idx="128">
                  <c:v>534</c:v>
                </c:pt>
                <c:pt idx="129">
                  <c:v>534</c:v>
                </c:pt>
                <c:pt idx="130">
                  <c:v>534</c:v>
                </c:pt>
                <c:pt idx="131">
                  <c:v>534</c:v>
                </c:pt>
                <c:pt idx="132">
                  <c:v>534</c:v>
                </c:pt>
                <c:pt idx="133">
                  <c:v>536</c:v>
                </c:pt>
                <c:pt idx="134">
                  <c:v>536</c:v>
                </c:pt>
                <c:pt idx="135">
                  <c:v>538</c:v>
                </c:pt>
                <c:pt idx="136">
                  <c:v>541</c:v>
                </c:pt>
                <c:pt idx="137">
                  <c:v>541</c:v>
                </c:pt>
                <c:pt idx="138">
                  <c:v>541</c:v>
                </c:pt>
                <c:pt idx="139">
                  <c:v>542</c:v>
                </c:pt>
                <c:pt idx="140">
                  <c:v>544</c:v>
                </c:pt>
                <c:pt idx="141">
                  <c:v>547</c:v>
                </c:pt>
                <c:pt idx="142">
                  <c:v>548</c:v>
                </c:pt>
                <c:pt idx="143">
                  <c:v>550</c:v>
                </c:pt>
                <c:pt idx="144">
                  <c:v>551</c:v>
                </c:pt>
                <c:pt idx="145">
                  <c:v>551</c:v>
                </c:pt>
                <c:pt idx="146">
                  <c:v>551</c:v>
                </c:pt>
                <c:pt idx="147">
                  <c:v>551</c:v>
                </c:pt>
                <c:pt idx="148">
                  <c:v>552</c:v>
                </c:pt>
                <c:pt idx="149">
                  <c:v>553</c:v>
                </c:pt>
                <c:pt idx="150">
                  <c:v>554</c:v>
                </c:pt>
                <c:pt idx="151">
                  <c:v>555</c:v>
                </c:pt>
                <c:pt idx="152">
                  <c:v>556</c:v>
                </c:pt>
                <c:pt idx="153">
                  <c:v>556</c:v>
                </c:pt>
                <c:pt idx="154">
                  <c:v>561</c:v>
                </c:pt>
                <c:pt idx="155">
                  <c:v>564</c:v>
                </c:pt>
                <c:pt idx="156">
                  <c:v>565</c:v>
                </c:pt>
                <c:pt idx="157">
                  <c:v>568</c:v>
                </c:pt>
                <c:pt idx="158">
                  <c:v>573</c:v>
                </c:pt>
                <c:pt idx="159">
                  <c:v>573</c:v>
                </c:pt>
                <c:pt idx="160">
                  <c:v>575</c:v>
                </c:pt>
                <c:pt idx="161">
                  <c:v>577</c:v>
                </c:pt>
                <c:pt idx="162">
                  <c:v>580</c:v>
                </c:pt>
                <c:pt idx="163">
                  <c:v>581</c:v>
                </c:pt>
                <c:pt idx="164">
                  <c:v>583</c:v>
                </c:pt>
                <c:pt idx="165">
                  <c:v>584</c:v>
                </c:pt>
                <c:pt idx="166">
                  <c:v>587</c:v>
                </c:pt>
                <c:pt idx="167">
                  <c:v>588</c:v>
                </c:pt>
                <c:pt idx="168">
                  <c:v>589</c:v>
                </c:pt>
                <c:pt idx="169">
                  <c:v>592</c:v>
                </c:pt>
                <c:pt idx="170">
                  <c:v>594</c:v>
                </c:pt>
                <c:pt idx="171">
                  <c:v>597</c:v>
                </c:pt>
                <c:pt idx="172">
                  <c:v>601</c:v>
                </c:pt>
                <c:pt idx="173">
                  <c:v>601</c:v>
                </c:pt>
                <c:pt idx="174">
                  <c:v>604</c:v>
                </c:pt>
                <c:pt idx="175">
                  <c:v>605</c:v>
                </c:pt>
                <c:pt idx="176">
                  <c:v>607</c:v>
                </c:pt>
                <c:pt idx="177">
                  <c:v>608</c:v>
                </c:pt>
                <c:pt idx="178">
                  <c:v>609</c:v>
                </c:pt>
                <c:pt idx="179">
                  <c:v>611</c:v>
                </c:pt>
                <c:pt idx="180">
                  <c:v>612</c:v>
                </c:pt>
                <c:pt idx="181">
                  <c:v>612</c:v>
                </c:pt>
                <c:pt idx="182">
                  <c:v>612</c:v>
                </c:pt>
                <c:pt idx="183">
                  <c:v>614</c:v>
                </c:pt>
                <c:pt idx="184">
                  <c:v>617</c:v>
                </c:pt>
                <c:pt idx="185">
                  <c:v>619</c:v>
                </c:pt>
                <c:pt idx="186">
                  <c:v>622</c:v>
                </c:pt>
                <c:pt idx="187">
                  <c:v>628</c:v>
                </c:pt>
                <c:pt idx="188">
                  <c:v>628</c:v>
                </c:pt>
                <c:pt idx="189">
                  <c:v>631</c:v>
                </c:pt>
                <c:pt idx="190">
                  <c:v>638</c:v>
                </c:pt>
                <c:pt idx="191">
                  <c:v>639</c:v>
                </c:pt>
              </c:numCache>
            </c:numRef>
          </c:val>
          <c:smooth val="0"/>
          <c:extLst>
            <c:ext xmlns:c16="http://schemas.microsoft.com/office/drawing/2014/chart" uri="{C3380CC4-5D6E-409C-BE32-E72D297353CC}">
              <c16:uniqueId val="{0000000B-FBD2-4BE5-BB44-E200FF3017D4}"/>
            </c:ext>
          </c:extLst>
        </c:ser>
        <c:dLbls>
          <c:dLblPos val="ctr"/>
          <c:showLegendKey val="0"/>
          <c:showVal val="1"/>
          <c:showCatName val="0"/>
          <c:showSerName val="0"/>
          <c:showPercent val="0"/>
          <c:showBubbleSize val="0"/>
        </c:dLbls>
        <c:smooth val="0"/>
        <c:axId val="615351552"/>
        <c:axId val="615358112"/>
      </c:lineChart>
      <c:dateAx>
        <c:axId val="615351552"/>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85000"/>
                </a:schemeClr>
              </a:solidFill>
              <a:round/>
            </a:ln>
            <a:effectLst/>
          </c:spPr>
        </c:minorGridlines>
        <c:numFmt formatCode="d/m;@" sourceLinked="0"/>
        <c:majorTickMark val="out"/>
        <c:minorTickMark val="none"/>
        <c:tickLblPos val="nextTo"/>
        <c:spPr>
          <a:noFill/>
          <a:ln w="9525" cap="flat" cmpd="sng" algn="ctr">
            <a:solidFill>
              <a:schemeClr val="bg1">
                <a:lumMod val="50000"/>
              </a:schemeClr>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615358112"/>
        <c:crosses val="autoZero"/>
        <c:auto val="1"/>
        <c:lblOffset val="100"/>
        <c:baseTimeUnit val="days"/>
        <c:majorUnit val="21"/>
        <c:majorTimeUnit val="days"/>
        <c:minorUnit val="21"/>
        <c:minorTimeUnit val="days"/>
      </c:dateAx>
      <c:valAx>
        <c:axId val="615358112"/>
        <c:scaling>
          <c:orientation val="minMax"/>
          <c:max val="25000"/>
          <c:min val="0"/>
        </c:scaling>
        <c:delete val="0"/>
        <c:axPos val="l"/>
        <c:majorGridlines>
          <c:spPr>
            <a:ln w="9525" cap="flat" cmpd="sng" algn="ctr">
              <a:solidFill>
                <a:schemeClr val="bg2">
                  <a:lumMod val="7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615351552"/>
        <c:crosses val="autoZero"/>
        <c:crossBetween val="midCat"/>
        <c:majorUnit val="5000"/>
      </c:valAx>
      <c:spPr>
        <a:noFill/>
        <a:ln>
          <a:solidFill>
            <a:schemeClr val="bg1">
              <a:lumMod val="50000"/>
            </a:schemeClr>
          </a:solidFill>
        </a:ln>
        <a:effectLst/>
      </c:spPr>
    </c:plotArea>
    <c:legend>
      <c:legendPos val="r"/>
      <c:layout>
        <c:manualLayout>
          <c:xMode val="edge"/>
          <c:yMode val="edge"/>
          <c:x val="0.79881130837376801"/>
          <c:y val="0.10980260753269627"/>
          <c:w val="0.19060530720517962"/>
          <c:h val="0.8493299597585485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2">
                    <a:lumMod val="25000"/>
                  </a:schemeClr>
                </a:solidFill>
                <a:latin typeface="+mn-lt"/>
                <a:ea typeface="+mn-ea"/>
                <a:cs typeface="+mn-cs"/>
              </a:defRPr>
            </a:pPr>
            <a:r>
              <a:rPr lang="nl-NL" sz="2000" b="1" u="none">
                <a:solidFill>
                  <a:schemeClr val="bg2">
                    <a:lumMod val="25000"/>
                  </a:schemeClr>
                </a:solidFill>
              </a:rPr>
              <a:t>Besmettingen COVID-19 per provincie</a:t>
            </a:r>
            <a:br>
              <a:rPr lang="nl-NL" sz="2000" b="1" u="none">
                <a:solidFill>
                  <a:schemeClr val="bg2">
                    <a:lumMod val="25000"/>
                  </a:schemeClr>
                </a:solidFill>
              </a:rPr>
            </a:br>
            <a:r>
              <a:rPr lang="nl-NL" sz="1600" b="0" u="none">
                <a:solidFill>
                  <a:schemeClr val="bg2">
                    <a:lumMod val="25000"/>
                  </a:schemeClr>
                </a:solidFill>
              </a:rPr>
              <a:t>cumulatief, logaritmisch, vanaf</a:t>
            </a:r>
            <a:r>
              <a:rPr lang="nl-NL" sz="1600" b="0" u="none" baseline="0">
                <a:solidFill>
                  <a:schemeClr val="bg2">
                    <a:lumMod val="25000"/>
                  </a:schemeClr>
                </a:solidFill>
              </a:rPr>
              <a:t> het 16de geval</a:t>
            </a:r>
            <a:endParaRPr lang="nl-NL" sz="2000" b="0" u="none">
              <a:solidFill>
                <a:schemeClr val="bg2">
                  <a:lumMod val="25000"/>
                </a:schemeClr>
              </a:solidFill>
            </a:endParaRPr>
          </a:p>
        </c:rich>
      </c:tx>
      <c:layout>
        <c:manualLayout>
          <c:xMode val="edge"/>
          <c:yMode val="edge"/>
          <c:x val="0.26860480893278171"/>
          <c:y val="9.601299837520310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1025082705435876"/>
          <c:y val="9.4791527777777773E-2"/>
          <c:w val="0.73043205983558501"/>
          <c:h val="0.80626166666666654"/>
        </c:manualLayout>
      </c:layout>
      <c:lineChart>
        <c:grouping val="standard"/>
        <c:varyColors val="0"/>
        <c:ser>
          <c:idx val="1"/>
          <c:order val="0"/>
          <c:tx>
            <c:strRef>
              <c:f>prov!$C$52</c:f>
              <c:strCache>
                <c:ptCount val="1"/>
                <c:pt idx="0">
                  <c:v>Zuid-Holland</c:v>
                </c:pt>
              </c:strCache>
            </c:strRef>
          </c:tx>
          <c:spPr>
            <a:ln w="44450" cap="rnd">
              <a:solidFill>
                <a:schemeClr val="accent2">
                  <a:lumMod val="50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(prov!$D$50:$GP$50,prov!$HQ$50)</c:f>
              <c:numCache>
                <c:formatCode>0</c:formatCode>
                <c:ptCount val="19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219</c:v>
                </c:pt>
                <c:pt idx="196">
                  <c:v>220</c:v>
                </c:pt>
                <c:pt idx="197">
                  <c:v>221</c:v>
                </c:pt>
              </c:numCache>
            </c:numRef>
          </c:cat>
          <c:val>
            <c:numRef>
              <c:extLst>
                <c:ext xmlns:c15="http://schemas.microsoft.com/office/drawing/2012/chart" uri="{02D57815-91ED-43cb-92C2-25804820EDAC}">
                  <c15:fullRef>
                    <c15:sqref>prov!$G$52:$HQ$52</c15:sqref>
                  </c15:fullRef>
                </c:ext>
              </c:extLst>
              <c:f>prov!$G$52:$GS$52</c:f>
              <c:numCache>
                <c:formatCode>General</c:formatCode>
                <c:ptCount val="195"/>
                <c:pt idx="0">
                  <c:v>20</c:v>
                </c:pt>
                <c:pt idx="1">
                  <c:v>29</c:v>
                </c:pt>
                <c:pt idx="2">
                  <c:v>31</c:v>
                </c:pt>
                <c:pt idx="3">
                  <c:v>36</c:v>
                </c:pt>
                <c:pt idx="4">
                  <c:v>46</c:v>
                </c:pt>
                <c:pt idx="5">
                  <c:v>50</c:v>
                </c:pt>
                <c:pt idx="6">
                  <c:v>63</c:v>
                </c:pt>
                <c:pt idx="7">
                  <c:v>83</c:v>
                </c:pt>
                <c:pt idx="8">
                  <c:v>97</c:v>
                </c:pt>
                <c:pt idx="9">
                  <c:v>115</c:v>
                </c:pt>
                <c:pt idx="10">
                  <c:v>145</c:v>
                </c:pt>
                <c:pt idx="11">
                  <c:v>186</c:v>
                </c:pt>
                <c:pt idx="12">
                  <c:v>241</c:v>
                </c:pt>
                <c:pt idx="13">
                  <c:v>312</c:v>
                </c:pt>
                <c:pt idx="14">
                  <c:v>539</c:v>
                </c:pt>
                <c:pt idx="15">
                  <c:v>491</c:v>
                </c:pt>
                <c:pt idx="16">
                  <c:v>591</c:v>
                </c:pt>
                <c:pt idx="17">
                  <c:v>653</c:v>
                </c:pt>
                <c:pt idx="18">
                  <c:v>767</c:v>
                </c:pt>
                <c:pt idx="19">
                  <c:v>895</c:v>
                </c:pt>
                <c:pt idx="20">
                  <c:v>1050</c:v>
                </c:pt>
                <c:pt idx="21">
                  <c:v>1257</c:v>
                </c:pt>
                <c:pt idx="22">
                  <c:v>1515</c:v>
                </c:pt>
                <c:pt idx="23">
                  <c:v>1675</c:v>
                </c:pt>
                <c:pt idx="24">
                  <c:v>1817</c:v>
                </c:pt>
                <c:pt idx="25">
                  <c:v>1956</c:v>
                </c:pt>
                <c:pt idx="26">
                  <c:v>2204</c:v>
                </c:pt>
                <c:pt idx="27" formatCode="0">
                  <c:v>2426</c:v>
                </c:pt>
                <c:pt idx="28" formatCode="0">
                  <c:v>2631</c:v>
                </c:pt>
                <c:pt idx="29" formatCode="0">
                  <c:v>2827</c:v>
                </c:pt>
                <c:pt idx="30">
                  <c:v>3125</c:v>
                </c:pt>
                <c:pt idx="31" formatCode="0">
                  <c:v>3372</c:v>
                </c:pt>
                <c:pt idx="32">
                  <c:v>3511</c:v>
                </c:pt>
                <c:pt idx="33">
                  <c:v>3755</c:v>
                </c:pt>
                <c:pt idx="34">
                  <c:v>4072</c:v>
                </c:pt>
                <c:pt idx="35">
                  <c:v>4282</c:v>
                </c:pt>
                <c:pt idx="36">
                  <c:v>4693</c:v>
                </c:pt>
                <c:pt idx="37">
                  <c:v>4917</c:v>
                </c:pt>
                <c:pt idx="38">
                  <c:v>5177</c:v>
                </c:pt>
                <c:pt idx="39">
                  <c:v>5318</c:v>
                </c:pt>
                <c:pt idx="40">
                  <c:v>5513</c:v>
                </c:pt>
                <c:pt idx="41">
                  <c:v>5787</c:v>
                </c:pt>
                <c:pt idx="42">
                  <c:v>6047</c:v>
                </c:pt>
                <c:pt idx="43">
                  <c:v>6351</c:v>
                </c:pt>
                <c:pt idx="44">
                  <c:v>6612</c:v>
                </c:pt>
                <c:pt idx="45">
                  <c:v>6753</c:v>
                </c:pt>
                <c:pt idx="46">
                  <c:v>6898</c:v>
                </c:pt>
                <c:pt idx="47">
                  <c:v>7063</c:v>
                </c:pt>
                <c:pt idx="48">
                  <c:v>7274</c:v>
                </c:pt>
                <c:pt idx="49">
                  <c:v>7456</c:v>
                </c:pt>
                <c:pt idx="50">
                  <c:v>7642</c:v>
                </c:pt>
                <c:pt idx="51">
                  <c:v>7784</c:v>
                </c:pt>
                <c:pt idx="52">
                  <c:v>7880</c:v>
                </c:pt>
                <c:pt idx="53">
                  <c:v>7899</c:v>
                </c:pt>
                <c:pt idx="54">
                  <c:v>7995</c:v>
                </c:pt>
                <c:pt idx="55">
                  <c:v>8133</c:v>
                </c:pt>
                <c:pt idx="56">
                  <c:v>8251</c:v>
                </c:pt>
                <c:pt idx="57">
                  <c:v>8345</c:v>
                </c:pt>
                <c:pt idx="58">
                  <c:v>8435</c:v>
                </c:pt>
                <c:pt idx="59">
                  <c:v>8466</c:v>
                </c:pt>
                <c:pt idx="60">
                  <c:v>8544</c:v>
                </c:pt>
                <c:pt idx="61">
                  <c:v>8599</c:v>
                </c:pt>
                <c:pt idx="62">
                  <c:v>8696</c:v>
                </c:pt>
                <c:pt idx="63">
                  <c:v>8776</c:v>
                </c:pt>
                <c:pt idx="64">
                  <c:v>8859</c:v>
                </c:pt>
                <c:pt idx="65">
                  <c:v>8928</c:v>
                </c:pt>
                <c:pt idx="66">
                  <c:v>8974</c:v>
                </c:pt>
                <c:pt idx="67">
                  <c:v>9035</c:v>
                </c:pt>
                <c:pt idx="68">
                  <c:v>9132</c:v>
                </c:pt>
                <c:pt idx="69">
                  <c:v>9219</c:v>
                </c:pt>
                <c:pt idx="70">
                  <c:v>9275</c:v>
                </c:pt>
                <c:pt idx="71">
                  <c:v>9331</c:v>
                </c:pt>
                <c:pt idx="72">
                  <c:v>9370</c:v>
                </c:pt>
                <c:pt idx="73">
                  <c:v>9432</c:v>
                </c:pt>
                <c:pt idx="74">
                  <c:v>9467</c:v>
                </c:pt>
                <c:pt idx="75">
                  <c:v>9526</c:v>
                </c:pt>
                <c:pt idx="76">
                  <c:v>9618</c:v>
                </c:pt>
                <c:pt idx="77">
                  <c:v>9667</c:v>
                </c:pt>
                <c:pt idx="78">
                  <c:v>9704</c:v>
                </c:pt>
                <c:pt idx="79">
                  <c:v>9749</c:v>
                </c:pt>
                <c:pt idx="80">
                  <c:v>9799</c:v>
                </c:pt>
                <c:pt idx="81" formatCode="0">
                  <c:v>9830</c:v>
                </c:pt>
                <c:pt idx="82">
                  <c:v>9895</c:v>
                </c:pt>
                <c:pt idx="83">
                  <c:v>9934</c:v>
                </c:pt>
                <c:pt idx="84">
                  <c:v>9976</c:v>
                </c:pt>
                <c:pt idx="85">
                  <c:v>10004</c:v>
                </c:pt>
                <c:pt idx="86">
                  <c:v>10035</c:v>
                </c:pt>
                <c:pt idx="87">
                  <c:v>10070</c:v>
                </c:pt>
                <c:pt idx="88">
                  <c:v>10094</c:v>
                </c:pt>
                <c:pt idx="89">
                  <c:v>10120</c:v>
                </c:pt>
                <c:pt idx="90">
                  <c:v>10186</c:v>
                </c:pt>
                <c:pt idx="91">
                  <c:v>10247</c:v>
                </c:pt>
                <c:pt idx="92">
                  <c:v>10317</c:v>
                </c:pt>
                <c:pt idx="93">
                  <c:v>10375</c:v>
                </c:pt>
                <c:pt idx="94">
                  <c:v>10413</c:v>
                </c:pt>
                <c:pt idx="95">
                  <c:v>10489</c:v>
                </c:pt>
                <c:pt idx="96" formatCode="0">
                  <c:v>10539</c:v>
                </c:pt>
                <c:pt idx="97">
                  <c:v>10595</c:v>
                </c:pt>
                <c:pt idx="98">
                  <c:v>10679</c:v>
                </c:pt>
                <c:pt idx="99">
                  <c:v>10734</c:v>
                </c:pt>
                <c:pt idx="100">
                  <c:v>10775</c:v>
                </c:pt>
                <c:pt idx="101">
                  <c:v>10820</c:v>
                </c:pt>
                <c:pt idx="102">
                  <c:v>10867</c:v>
                </c:pt>
                <c:pt idx="103">
                  <c:v>10907</c:v>
                </c:pt>
                <c:pt idx="104">
                  <c:v>10954</c:v>
                </c:pt>
                <c:pt idx="105">
                  <c:v>10993</c:v>
                </c:pt>
                <c:pt idx="106">
                  <c:v>11027</c:v>
                </c:pt>
                <c:pt idx="107">
                  <c:v>11052</c:v>
                </c:pt>
                <c:pt idx="108">
                  <c:v>11077</c:v>
                </c:pt>
                <c:pt idx="109">
                  <c:v>11102</c:v>
                </c:pt>
                <c:pt idx="110">
                  <c:v>11127</c:v>
                </c:pt>
                <c:pt idx="111">
                  <c:v>11169</c:v>
                </c:pt>
                <c:pt idx="112">
                  <c:v>11207</c:v>
                </c:pt>
                <c:pt idx="113">
                  <c:v>11229</c:v>
                </c:pt>
                <c:pt idx="114">
                  <c:v>11266</c:v>
                </c:pt>
                <c:pt idx="115">
                  <c:v>11300</c:v>
                </c:pt>
                <c:pt idx="116">
                  <c:v>11327</c:v>
                </c:pt>
                <c:pt idx="117">
                  <c:v>11353</c:v>
                </c:pt>
                <c:pt idx="118">
                  <c:v>11385</c:v>
                </c:pt>
                <c:pt idx="119">
                  <c:v>11417</c:v>
                </c:pt>
                <c:pt idx="120">
                  <c:v>11438</c:v>
                </c:pt>
                <c:pt idx="121">
                  <c:v>11465</c:v>
                </c:pt>
                <c:pt idx="122">
                  <c:v>11484</c:v>
                </c:pt>
                <c:pt idx="123">
                  <c:v>11494</c:v>
                </c:pt>
                <c:pt idx="124">
                  <c:v>11512</c:v>
                </c:pt>
                <c:pt idx="125">
                  <c:v>11536</c:v>
                </c:pt>
                <c:pt idx="126">
                  <c:v>11554</c:v>
                </c:pt>
                <c:pt idx="127">
                  <c:v>11589</c:v>
                </c:pt>
                <c:pt idx="128">
                  <c:v>11639</c:v>
                </c:pt>
                <c:pt idx="129">
                  <c:v>11664</c:v>
                </c:pt>
                <c:pt idx="130">
                  <c:v>11716</c:v>
                </c:pt>
                <c:pt idx="131">
                  <c:v>11764</c:v>
                </c:pt>
                <c:pt idx="132">
                  <c:v>11811</c:v>
                </c:pt>
                <c:pt idx="133">
                  <c:v>11858</c:v>
                </c:pt>
                <c:pt idx="134">
                  <c:v>11907</c:v>
                </c:pt>
                <c:pt idx="135">
                  <c:v>11959</c:v>
                </c:pt>
                <c:pt idx="136">
                  <c:v>12033</c:v>
                </c:pt>
                <c:pt idx="137">
                  <c:v>12113</c:v>
                </c:pt>
                <c:pt idx="138">
                  <c:v>12188</c:v>
                </c:pt>
                <c:pt idx="139">
                  <c:v>12280</c:v>
                </c:pt>
                <c:pt idx="140">
                  <c:v>12381</c:v>
                </c:pt>
                <c:pt idx="141">
                  <c:v>12428</c:v>
                </c:pt>
                <c:pt idx="142">
                  <c:v>12527</c:v>
                </c:pt>
                <c:pt idx="143">
                  <c:v>12620</c:v>
                </c:pt>
                <c:pt idx="144">
                  <c:v>12731</c:v>
                </c:pt>
                <c:pt idx="145">
                  <c:v>12842</c:v>
                </c:pt>
                <c:pt idx="146">
                  <c:v>12991</c:v>
                </c:pt>
                <c:pt idx="147">
                  <c:v>13146</c:v>
                </c:pt>
                <c:pt idx="148">
                  <c:v>13353</c:v>
                </c:pt>
                <c:pt idx="149">
                  <c:v>13536</c:v>
                </c:pt>
                <c:pt idx="150">
                  <c:v>13732</c:v>
                </c:pt>
                <c:pt idx="151">
                  <c:v>13924</c:v>
                </c:pt>
                <c:pt idx="152">
                  <c:v>14141</c:v>
                </c:pt>
                <c:pt idx="153">
                  <c:v>14382</c:v>
                </c:pt>
                <c:pt idx="154">
                  <c:v>14603</c:v>
                </c:pt>
                <c:pt idx="155">
                  <c:v>14786</c:v>
                </c:pt>
                <c:pt idx="156">
                  <c:v>15029</c:v>
                </c:pt>
                <c:pt idx="157">
                  <c:v>15284</c:v>
                </c:pt>
                <c:pt idx="158">
                  <c:v>15572</c:v>
                </c:pt>
                <c:pt idx="159">
                  <c:v>15869</c:v>
                </c:pt>
                <c:pt idx="160">
                  <c:v>16120</c:v>
                </c:pt>
                <c:pt idx="161">
                  <c:v>16349</c:v>
                </c:pt>
                <c:pt idx="162">
                  <c:v>16619</c:v>
                </c:pt>
                <c:pt idx="163">
                  <c:v>16787</c:v>
                </c:pt>
                <c:pt idx="164">
                  <c:v>16944</c:v>
                </c:pt>
                <c:pt idx="165">
                  <c:v>17105</c:v>
                </c:pt>
                <c:pt idx="166">
                  <c:v>17293</c:v>
                </c:pt>
                <c:pt idx="167">
                  <c:v>17474</c:v>
                </c:pt>
                <c:pt idx="168">
                  <c:v>17635</c:v>
                </c:pt>
                <c:pt idx="169">
                  <c:v>17827</c:v>
                </c:pt>
                <c:pt idx="170">
                  <c:v>17954</c:v>
                </c:pt>
                <c:pt idx="171">
                  <c:v>18141</c:v>
                </c:pt>
                <c:pt idx="172">
                  <c:v>18238</c:v>
                </c:pt>
                <c:pt idx="173">
                  <c:v>18444</c:v>
                </c:pt>
                <c:pt idx="174">
                  <c:v>18609</c:v>
                </c:pt>
                <c:pt idx="175">
                  <c:v>18760</c:v>
                </c:pt>
                <c:pt idx="176">
                  <c:v>18898</c:v>
                </c:pt>
                <c:pt idx="177">
                  <c:v>19104</c:v>
                </c:pt>
                <c:pt idx="178">
                  <c:v>19269</c:v>
                </c:pt>
                <c:pt idx="179">
                  <c:v>19446</c:v>
                </c:pt>
                <c:pt idx="180">
                  <c:v>19734</c:v>
                </c:pt>
                <c:pt idx="181">
                  <c:v>19983</c:v>
                </c:pt>
                <c:pt idx="182">
                  <c:v>20262</c:v>
                </c:pt>
                <c:pt idx="183">
                  <c:v>20464</c:v>
                </c:pt>
                <c:pt idx="184">
                  <c:v>20840</c:v>
                </c:pt>
                <c:pt idx="185">
                  <c:v>21100</c:v>
                </c:pt>
                <c:pt idx="186">
                  <c:v>21430</c:v>
                </c:pt>
                <c:pt idx="187">
                  <c:v>21885</c:v>
                </c:pt>
                <c:pt idx="188">
                  <c:v>22163</c:v>
                </c:pt>
                <c:pt idx="189">
                  <c:v>22696</c:v>
                </c:pt>
              </c:numCache>
            </c:numRef>
          </c:val>
          <c:smooth val="0"/>
          <c:extLst>
            <c:ext xmlns:c16="http://schemas.microsoft.com/office/drawing/2014/chart" uri="{C3380CC4-5D6E-409C-BE32-E72D297353CC}">
              <c16:uniqueId val="{00000000-D494-4000-82F3-B2170E27C78D}"/>
            </c:ext>
          </c:extLst>
        </c:ser>
        <c:ser>
          <c:idx val="2"/>
          <c:order val="1"/>
          <c:tx>
            <c:strRef>
              <c:f>prov!$C$53</c:f>
              <c:strCache>
                <c:ptCount val="1"/>
                <c:pt idx="0">
                  <c:v>Noord-Holland</c:v>
                </c:pt>
              </c:strCache>
            </c:strRef>
          </c:tx>
          <c:spPr>
            <a:ln w="38100" cap="rnd">
              <a:solidFill>
                <a:srgbClr val="C00000"/>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(prov!$D$50:$GP$50,prov!$HQ$50)</c:f>
              <c:numCache>
                <c:formatCode>0</c:formatCode>
                <c:ptCount val="19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218</c:v>
                </c:pt>
                <c:pt idx="196">
                  <c:v>219</c:v>
                </c:pt>
                <c:pt idx="197">
                  <c:v>220</c:v>
                </c:pt>
                <c:pt idx="198">
                  <c:v>221</c:v>
                </c:pt>
              </c:numCache>
            </c:numRef>
          </c:cat>
          <c:val>
            <c:numRef>
              <c:extLst>
                <c:ext xmlns:c15="http://schemas.microsoft.com/office/drawing/2012/chart" uri="{02D57815-91ED-43cb-92C2-25804820EDAC}">
                  <c15:fullRef>
                    <c15:sqref>prov!$H$53:$HQ$53</c15:sqref>
                  </c15:fullRef>
                </c:ext>
              </c:extLst>
              <c:f>prov!$H$53:$GT$53</c:f>
              <c:numCache>
                <c:formatCode>General</c:formatCode>
                <c:ptCount val="195"/>
                <c:pt idx="0">
                  <c:v>17</c:v>
                </c:pt>
                <c:pt idx="1">
                  <c:v>22</c:v>
                </c:pt>
                <c:pt idx="2">
                  <c:v>23</c:v>
                </c:pt>
                <c:pt idx="3">
                  <c:v>29</c:v>
                </c:pt>
                <c:pt idx="4">
                  <c:v>49</c:v>
                </c:pt>
                <c:pt idx="5">
                  <c:v>42</c:v>
                </c:pt>
                <c:pt idx="6">
                  <c:v>66</c:v>
                </c:pt>
                <c:pt idx="7">
                  <c:v>89</c:v>
                </c:pt>
                <c:pt idx="8">
                  <c:v>101</c:v>
                </c:pt>
                <c:pt idx="9">
                  <c:v>129</c:v>
                </c:pt>
                <c:pt idx="10">
                  <c:v>166</c:v>
                </c:pt>
                <c:pt idx="11">
                  <c:v>194</c:v>
                </c:pt>
                <c:pt idx="12">
                  <c:v>265</c:v>
                </c:pt>
                <c:pt idx="13">
                  <c:v>492</c:v>
                </c:pt>
                <c:pt idx="14">
                  <c:v>459</c:v>
                </c:pt>
                <c:pt idx="15">
                  <c:v>533</c:v>
                </c:pt>
                <c:pt idx="16">
                  <c:v>599</c:v>
                </c:pt>
                <c:pt idx="17">
                  <c:v>738</c:v>
                </c:pt>
                <c:pt idx="18">
                  <c:v>868</c:v>
                </c:pt>
                <c:pt idx="19">
                  <c:v>1027</c:v>
                </c:pt>
                <c:pt idx="20">
                  <c:v>1232</c:v>
                </c:pt>
                <c:pt idx="21">
                  <c:v>1399</c:v>
                </c:pt>
                <c:pt idx="22">
                  <c:v>1552</c:v>
                </c:pt>
                <c:pt idx="23">
                  <c:v>1699</c:v>
                </c:pt>
                <c:pt idx="24">
                  <c:v>1844</c:v>
                </c:pt>
                <c:pt idx="25">
                  <c:v>2015</c:v>
                </c:pt>
                <c:pt idx="26" formatCode="0">
                  <c:v>2199</c:v>
                </c:pt>
                <c:pt idx="27" formatCode="0">
                  <c:v>2370</c:v>
                </c:pt>
                <c:pt idx="28" formatCode="0">
                  <c:v>2543</c:v>
                </c:pt>
                <c:pt idx="29">
                  <c:v>2772</c:v>
                </c:pt>
                <c:pt idx="30">
                  <c:v>2888</c:v>
                </c:pt>
                <c:pt idx="31">
                  <c:v>3011</c:v>
                </c:pt>
                <c:pt idx="32">
                  <c:v>3141</c:v>
                </c:pt>
                <c:pt idx="33">
                  <c:v>3318</c:v>
                </c:pt>
                <c:pt idx="34">
                  <c:v>3550</c:v>
                </c:pt>
                <c:pt idx="35">
                  <c:v>3707</c:v>
                </c:pt>
                <c:pt idx="36">
                  <c:v>3891</c:v>
                </c:pt>
                <c:pt idx="37">
                  <c:v>3987</c:v>
                </c:pt>
                <c:pt idx="38">
                  <c:v>4087</c:v>
                </c:pt>
                <c:pt idx="39">
                  <c:v>4194</c:v>
                </c:pt>
                <c:pt idx="40">
                  <c:v>4327</c:v>
                </c:pt>
                <c:pt idx="41">
                  <c:v>4533</c:v>
                </c:pt>
                <c:pt idx="42">
                  <c:v>4688</c:v>
                </c:pt>
                <c:pt idx="43">
                  <c:v>4818</c:v>
                </c:pt>
                <c:pt idx="44">
                  <c:v>4917</c:v>
                </c:pt>
                <c:pt idx="45">
                  <c:v>5018</c:v>
                </c:pt>
                <c:pt idx="46">
                  <c:v>5125</c:v>
                </c:pt>
                <c:pt idx="47">
                  <c:v>5266</c:v>
                </c:pt>
                <c:pt idx="48">
                  <c:v>5350</c:v>
                </c:pt>
                <c:pt idx="49">
                  <c:v>5424</c:v>
                </c:pt>
                <c:pt idx="50">
                  <c:v>5514</c:v>
                </c:pt>
                <c:pt idx="51">
                  <c:v>5559</c:v>
                </c:pt>
                <c:pt idx="52">
                  <c:v>5594</c:v>
                </c:pt>
                <c:pt idx="53">
                  <c:v>5663</c:v>
                </c:pt>
                <c:pt idx="54">
                  <c:v>5714</c:v>
                </c:pt>
                <c:pt idx="55">
                  <c:v>5793</c:v>
                </c:pt>
                <c:pt idx="56">
                  <c:v>5864</c:v>
                </c:pt>
                <c:pt idx="57">
                  <c:v>5898</c:v>
                </c:pt>
                <c:pt idx="58">
                  <c:v>5921</c:v>
                </c:pt>
                <c:pt idx="59">
                  <c:v>5991</c:v>
                </c:pt>
                <c:pt idx="60">
                  <c:v>6049</c:v>
                </c:pt>
                <c:pt idx="61">
                  <c:v>6099</c:v>
                </c:pt>
                <c:pt idx="62">
                  <c:v>6141</c:v>
                </c:pt>
                <c:pt idx="63">
                  <c:v>6190</c:v>
                </c:pt>
                <c:pt idx="64">
                  <c:v>6230</c:v>
                </c:pt>
                <c:pt idx="65">
                  <c:v>6265</c:v>
                </c:pt>
                <c:pt idx="66">
                  <c:v>6290</c:v>
                </c:pt>
                <c:pt idx="67">
                  <c:v>6323</c:v>
                </c:pt>
                <c:pt idx="68">
                  <c:v>6377</c:v>
                </c:pt>
                <c:pt idx="69">
                  <c:v>6416</c:v>
                </c:pt>
                <c:pt idx="70">
                  <c:v>6442</c:v>
                </c:pt>
                <c:pt idx="71">
                  <c:v>6456</c:v>
                </c:pt>
                <c:pt idx="72">
                  <c:v>6472</c:v>
                </c:pt>
                <c:pt idx="73">
                  <c:v>6489</c:v>
                </c:pt>
                <c:pt idx="74">
                  <c:v>6519</c:v>
                </c:pt>
                <c:pt idx="75">
                  <c:v>6551</c:v>
                </c:pt>
                <c:pt idx="76">
                  <c:v>6586</c:v>
                </c:pt>
                <c:pt idx="77">
                  <c:v>6608</c:v>
                </c:pt>
                <c:pt idx="78">
                  <c:v>6620</c:v>
                </c:pt>
                <c:pt idx="79">
                  <c:v>6630</c:v>
                </c:pt>
                <c:pt idx="80" formatCode="0">
                  <c:v>6637</c:v>
                </c:pt>
                <c:pt idx="81">
                  <c:v>6665</c:v>
                </c:pt>
                <c:pt idx="82">
                  <c:v>6676</c:v>
                </c:pt>
                <c:pt idx="83">
                  <c:v>6690</c:v>
                </c:pt>
                <c:pt idx="84">
                  <c:v>6711</c:v>
                </c:pt>
                <c:pt idx="85">
                  <c:v>6734</c:v>
                </c:pt>
                <c:pt idx="86">
                  <c:v>6743</c:v>
                </c:pt>
                <c:pt idx="87">
                  <c:v>6748</c:v>
                </c:pt>
                <c:pt idx="88">
                  <c:v>6756</c:v>
                </c:pt>
                <c:pt idx="89">
                  <c:v>6767</c:v>
                </c:pt>
                <c:pt idx="90">
                  <c:v>6778</c:v>
                </c:pt>
                <c:pt idx="91">
                  <c:v>6787</c:v>
                </c:pt>
                <c:pt idx="92">
                  <c:v>6870</c:v>
                </c:pt>
                <c:pt idx="93">
                  <c:v>6898</c:v>
                </c:pt>
                <c:pt idx="94">
                  <c:v>6912</c:v>
                </c:pt>
                <c:pt idx="95" formatCode="0">
                  <c:v>6945</c:v>
                </c:pt>
                <c:pt idx="96">
                  <c:v>6974</c:v>
                </c:pt>
                <c:pt idx="97">
                  <c:v>6989</c:v>
                </c:pt>
                <c:pt idx="98">
                  <c:v>7020</c:v>
                </c:pt>
                <c:pt idx="99">
                  <c:v>7042</c:v>
                </c:pt>
                <c:pt idx="100">
                  <c:v>7067</c:v>
                </c:pt>
                <c:pt idx="101">
                  <c:v>7098</c:v>
                </c:pt>
                <c:pt idx="102">
                  <c:v>7119</c:v>
                </c:pt>
                <c:pt idx="103">
                  <c:v>7143</c:v>
                </c:pt>
                <c:pt idx="104">
                  <c:v>7155</c:v>
                </c:pt>
                <c:pt idx="105">
                  <c:v>7165</c:v>
                </c:pt>
                <c:pt idx="106">
                  <c:v>7170</c:v>
                </c:pt>
                <c:pt idx="107">
                  <c:v>7177</c:v>
                </c:pt>
                <c:pt idx="108">
                  <c:v>7189</c:v>
                </c:pt>
                <c:pt idx="109">
                  <c:v>7206</c:v>
                </c:pt>
                <c:pt idx="110">
                  <c:v>7216</c:v>
                </c:pt>
                <c:pt idx="111">
                  <c:v>7234</c:v>
                </c:pt>
                <c:pt idx="112">
                  <c:v>7247</c:v>
                </c:pt>
                <c:pt idx="113">
                  <c:v>7258</c:v>
                </c:pt>
                <c:pt idx="114">
                  <c:v>7267</c:v>
                </c:pt>
                <c:pt idx="115">
                  <c:v>7276</c:v>
                </c:pt>
                <c:pt idx="116">
                  <c:v>7288</c:v>
                </c:pt>
                <c:pt idx="117">
                  <c:v>7307</c:v>
                </c:pt>
                <c:pt idx="118">
                  <c:v>7327</c:v>
                </c:pt>
                <c:pt idx="119">
                  <c:v>7339</c:v>
                </c:pt>
                <c:pt idx="120">
                  <c:v>7349</c:v>
                </c:pt>
                <c:pt idx="121">
                  <c:v>7354</c:v>
                </c:pt>
                <c:pt idx="122">
                  <c:v>7361</c:v>
                </c:pt>
                <c:pt idx="123">
                  <c:v>7373</c:v>
                </c:pt>
                <c:pt idx="124">
                  <c:v>7380</c:v>
                </c:pt>
                <c:pt idx="125">
                  <c:v>7393</c:v>
                </c:pt>
                <c:pt idx="126">
                  <c:v>7406</c:v>
                </c:pt>
                <c:pt idx="127">
                  <c:v>7415</c:v>
                </c:pt>
                <c:pt idx="128">
                  <c:v>7431</c:v>
                </c:pt>
                <c:pt idx="129">
                  <c:v>7439</c:v>
                </c:pt>
                <c:pt idx="130">
                  <c:v>7453</c:v>
                </c:pt>
                <c:pt idx="131">
                  <c:v>7477</c:v>
                </c:pt>
                <c:pt idx="132">
                  <c:v>7496</c:v>
                </c:pt>
                <c:pt idx="133">
                  <c:v>7517</c:v>
                </c:pt>
                <c:pt idx="134">
                  <c:v>7560</c:v>
                </c:pt>
                <c:pt idx="135">
                  <c:v>7595</c:v>
                </c:pt>
                <c:pt idx="136">
                  <c:v>7631</c:v>
                </c:pt>
                <c:pt idx="137">
                  <c:v>7667</c:v>
                </c:pt>
                <c:pt idx="138">
                  <c:v>7699</c:v>
                </c:pt>
                <c:pt idx="139">
                  <c:v>7739</c:v>
                </c:pt>
                <c:pt idx="140">
                  <c:v>7770</c:v>
                </c:pt>
                <c:pt idx="141">
                  <c:v>7817</c:v>
                </c:pt>
                <c:pt idx="142">
                  <c:v>7878</c:v>
                </c:pt>
                <c:pt idx="143">
                  <c:v>7927</c:v>
                </c:pt>
                <c:pt idx="144">
                  <c:v>7972</c:v>
                </c:pt>
                <c:pt idx="145">
                  <c:v>8067</c:v>
                </c:pt>
                <c:pt idx="146">
                  <c:v>8139</c:v>
                </c:pt>
                <c:pt idx="147">
                  <c:v>8234</c:v>
                </c:pt>
                <c:pt idx="148">
                  <c:v>8293</c:v>
                </c:pt>
                <c:pt idx="149">
                  <c:v>8365</c:v>
                </c:pt>
                <c:pt idx="150">
                  <c:v>8543</c:v>
                </c:pt>
                <c:pt idx="151">
                  <c:v>8636</c:v>
                </c:pt>
                <c:pt idx="152">
                  <c:v>8834</c:v>
                </c:pt>
                <c:pt idx="153">
                  <c:v>8951</c:v>
                </c:pt>
                <c:pt idx="154">
                  <c:v>9086</c:v>
                </c:pt>
                <c:pt idx="155">
                  <c:v>9214</c:v>
                </c:pt>
                <c:pt idx="156">
                  <c:v>9425</c:v>
                </c:pt>
                <c:pt idx="157">
                  <c:v>9608</c:v>
                </c:pt>
                <c:pt idx="158">
                  <c:v>9764</c:v>
                </c:pt>
                <c:pt idx="159">
                  <c:v>9885</c:v>
                </c:pt>
                <c:pt idx="160">
                  <c:v>10080</c:v>
                </c:pt>
                <c:pt idx="161">
                  <c:v>10274</c:v>
                </c:pt>
                <c:pt idx="162">
                  <c:v>10405</c:v>
                </c:pt>
                <c:pt idx="163">
                  <c:v>10567</c:v>
                </c:pt>
                <c:pt idx="164">
                  <c:v>10724</c:v>
                </c:pt>
                <c:pt idx="165">
                  <c:v>10886</c:v>
                </c:pt>
                <c:pt idx="166">
                  <c:v>11049</c:v>
                </c:pt>
                <c:pt idx="167">
                  <c:v>11190</c:v>
                </c:pt>
                <c:pt idx="168">
                  <c:v>11278</c:v>
                </c:pt>
                <c:pt idx="169">
                  <c:v>11387</c:v>
                </c:pt>
                <c:pt idx="170">
                  <c:v>11553</c:v>
                </c:pt>
                <c:pt idx="171">
                  <c:v>11696</c:v>
                </c:pt>
                <c:pt idx="172">
                  <c:v>11828</c:v>
                </c:pt>
                <c:pt idx="173">
                  <c:v>11961</c:v>
                </c:pt>
                <c:pt idx="174">
                  <c:v>12094</c:v>
                </c:pt>
                <c:pt idx="175">
                  <c:v>12221</c:v>
                </c:pt>
                <c:pt idx="176">
                  <c:v>12325</c:v>
                </c:pt>
                <c:pt idx="177">
                  <c:v>12485</c:v>
                </c:pt>
                <c:pt idx="178">
                  <c:v>12617</c:v>
                </c:pt>
                <c:pt idx="179">
                  <c:v>12817</c:v>
                </c:pt>
                <c:pt idx="180">
                  <c:v>12970</c:v>
                </c:pt>
                <c:pt idx="181">
                  <c:v>13178</c:v>
                </c:pt>
                <c:pt idx="182">
                  <c:v>13362</c:v>
                </c:pt>
                <c:pt idx="183">
                  <c:v>13571</c:v>
                </c:pt>
                <c:pt idx="184">
                  <c:v>13788</c:v>
                </c:pt>
                <c:pt idx="185">
                  <c:v>14092</c:v>
                </c:pt>
                <c:pt idx="186">
                  <c:v>14359</c:v>
                </c:pt>
                <c:pt idx="187">
                  <c:v>14581</c:v>
                </c:pt>
                <c:pt idx="188">
                  <c:v>14888</c:v>
                </c:pt>
              </c:numCache>
            </c:numRef>
          </c:val>
          <c:smooth val="0"/>
          <c:extLst>
            <c:ext xmlns:c16="http://schemas.microsoft.com/office/drawing/2014/chart" uri="{C3380CC4-5D6E-409C-BE32-E72D297353CC}">
              <c16:uniqueId val="{00000001-D494-4000-82F3-B2170E27C78D}"/>
            </c:ext>
          </c:extLst>
        </c:ser>
        <c:ser>
          <c:idx val="3"/>
          <c:order val="2"/>
          <c:tx>
            <c:strRef>
              <c:f>prov!$C$54</c:f>
              <c:strCache>
                <c:ptCount val="1"/>
                <c:pt idx="0">
                  <c:v>Noord-Brabant</c:v>
                </c:pt>
              </c:strCache>
            </c:strRef>
          </c:tx>
          <c:spPr>
            <a:ln w="38100" cap="rnd">
              <a:solidFill>
                <a:schemeClr val="accent2">
                  <a:lumMod val="75000"/>
                  <a:alpha val="67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(prov!$D$50:$GP$50,prov!$HQ$50)</c:f>
              <c:numCache>
                <c:formatCode>0</c:formatCode>
                <c:ptCount val="19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221</c:v>
                </c:pt>
              </c:numCache>
            </c:numRef>
          </c:cat>
          <c:val>
            <c:numRef>
              <c:extLst>
                <c:ext xmlns:c15="http://schemas.microsoft.com/office/drawing/2012/chart" uri="{02D57815-91ED-43cb-92C2-25804820EDAC}">
                  <c15:fullRef>
                    <c15:sqref>prov!$E$54:$HQ$54</c15:sqref>
                  </c15:fullRef>
                </c:ext>
              </c:extLst>
              <c:f>prov!$E$54:$GQ$54</c:f>
              <c:numCache>
                <c:formatCode>General</c:formatCode>
                <c:ptCount val="195"/>
                <c:pt idx="0">
                  <c:v>17</c:v>
                </c:pt>
                <c:pt idx="1">
                  <c:v>26</c:v>
                </c:pt>
                <c:pt idx="2">
                  <c:v>41</c:v>
                </c:pt>
                <c:pt idx="3">
                  <c:v>61</c:v>
                </c:pt>
                <c:pt idx="4">
                  <c:v>96</c:v>
                </c:pt>
                <c:pt idx="5">
                  <c:v>141</c:v>
                </c:pt>
                <c:pt idx="6">
                  <c:v>168</c:v>
                </c:pt>
                <c:pt idx="7">
                  <c:v>212</c:v>
                </c:pt>
                <c:pt idx="8">
                  <c:v>265</c:v>
                </c:pt>
                <c:pt idx="9">
                  <c:v>377</c:v>
                </c:pt>
                <c:pt idx="10">
                  <c:v>424</c:v>
                </c:pt>
                <c:pt idx="11">
                  <c:v>477</c:v>
                </c:pt>
                <c:pt idx="12">
                  <c:v>589</c:v>
                </c:pt>
                <c:pt idx="13">
                  <c:v>662</c:v>
                </c:pt>
                <c:pt idx="14">
                  <c:v>759</c:v>
                </c:pt>
                <c:pt idx="15">
                  <c:v>870</c:v>
                </c:pt>
                <c:pt idx="16">
                  <c:v>1144</c:v>
                </c:pt>
                <c:pt idx="17">
                  <c:v>1179</c:v>
                </c:pt>
                <c:pt idx="18">
                  <c:v>1403</c:v>
                </c:pt>
                <c:pt idx="19">
                  <c:v>1558</c:v>
                </c:pt>
                <c:pt idx="20">
                  <c:v>1739</c:v>
                </c:pt>
                <c:pt idx="21">
                  <c:v>1916</c:v>
                </c:pt>
                <c:pt idx="22">
                  <c:v>2163</c:v>
                </c:pt>
                <c:pt idx="23">
                  <c:v>2490</c:v>
                </c:pt>
                <c:pt idx="24">
                  <c:v>2750</c:v>
                </c:pt>
                <c:pt idx="25">
                  <c:v>3020</c:v>
                </c:pt>
                <c:pt idx="26">
                  <c:v>3235</c:v>
                </c:pt>
                <c:pt idx="27">
                  <c:v>3415</c:v>
                </c:pt>
                <c:pt idx="28">
                  <c:v>3563</c:v>
                </c:pt>
                <c:pt idx="29" formatCode="0">
                  <c:v>3792</c:v>
                </c:pt>
                <c:pt idx="30" formatCode="0">
                  <c:v>3948</c:v>
                </c:pt>
                <c:pt idx="31" formatCode="0">
                  <c:v>4085</c:v>
                </c:pt>
                <c:pt idx="32">
                  <c:v>4262</c:v>
                </c:pt>
                <c:pt idx="33">
                  <c:v>4455</c:v>
                </c:pt>
                <c:pt idx="34">
                  <c:v>4611</c:v>
                </c:pt>
                <c:pt idx="35">
                  <c:v>4795</c:v>
                </c:pt>
                <c:pt idx="36">
                  <c:v>5009</c:v>
                </c:pt>
                <c:pt idx="37">
                  <c:v>5261</c:v>
                </c:pt>
                <c:pt idx="38">
                  <c:v>5465</c:v>
                </c:pt>
                <c:pt idx="39">
                  <c:v>5718</c:v>
                </c:pt>
                <c:pt idx="40">
                  <c:v>5856</c:v>
                </c:pt>
                <c:pt idx="41">
                  <c:v>6029</c:v>
                </c:pt>
                <c:pt idx="42">
                  <c:v>6144</c:v>
                </c:pt>
                <c:pt idx="43">
                  <c:v>6352</c:v>
                </c:pt>
                <c:pt idx="44">
                  <c:v>6527</c:v>
                </c:pt>
                <c:pt idx="45">
                  <c:v>6723</c:v>
                </c:pt>
                <c:pt idx="46">
                  <c:v>6898</c:v>
                </c:pt>
                <c:pt idx="47">
                  <c:v>7055</c:v>
                </c:pt>
                <c:pt idx="48">
                  <c:v>7194</c:v>
                </c:pt>
                <c:pt idx="49">
                  <c:v>7315</c:v>
                </c:pt>
                <c:pt idx="50">
                  <c:v>7442</c:v>
                </c:pt>
                <c:pt idx="51">
                  <c:v>7599</c:v>
                </c:pt>
                <c:pt idx="52">
                  <c:v>7724</c:v>
                </c:pt>
                <c:pt idx="53">
                  <c:v>7871</c:v>
                </c:pt>
                <c:pt idx="54">
                  <c:v>7969</c:v>
                </c:pt>
                <c:pt idx="55">
                  <c:v>8003</c:v>
                </c:pt>
                <c:pt idx="56">
                  <c:v>8036</c:v>
                </c:pt>
                <c:pt idx="57">
                  <c:v>8136</c:v>
                </c:pt>
                <c:pt idx="58">
                  <c:v>8225</c:v>
                </c:pt>
                <c:pt idx="59">
                  <c:v>8303</c:v>
                </c:pt>
                <c:pt idx="60">
                  <c:v>8376</c:v>
                </c:pt>
                <c:pt idx="61">
                  <c:v>8407</c:v>
                </c:pt>
                <c:pt idx="62">
                  <c:v>8440</c:v>
                </c:pt>
                <c:pt idx="63">
                  <c:v>8456</c:v>
                </c:pt>
                <c:pt idx="64">
                  <c:v>8508</c:v>
                </c:pt>
                <c:pt idx="65">
                  <c:v>8545</c:v>
                </c:pt>
                <c:pt idx="66">
                  <c:v>8599</c:v>
                </c:pt>
                <c:pt idx="67">
                  <c:v>8628</c:v>
                </c:pt>
                <c:pt idx="68">
                  <c:v>8647</c:v>
                </c:pt>
                <c:pt idx="69">
                  <c:v>8685</c:v>
                </c:pt>
                <c:pt idx="70">
                  <c:v>8702</c:v>
                </c:pt>
                <c:pt idx="71">
                  <c:v>8748</c:v>
                </c:pt>
                <c:pt idx="72">
                  <c:v>8770</c:v>
                </c:pt>
                <c:pt idx="73">
                  <c:v>8803</c:v>
                </c:pt>
                <c:pt idx="74">
                  <c:v>8813</c:v>
                </c:pt>
                <c:pt idx="75">
                  <c:v>8831</c:v>
                </c:pt>
                <c:pt idx="76">
                  <c:v>8851</c:v>
                </c:pt>
                <c:pt idx="77">
                  <c:v>8879</c:v>
                </c:pt>
                <c:pt idx="78">
                  <c:v>8900</c:v>
                </c:pt>
                <c:pt idx="79">
                  <c:v>8916</c:v>
                </c:pt>
                <c:pt idx="80">
                  <c:v>8949</c:v>
                </c:pt>
                <c:pt idx="81">
                  <c:v>8972</c:v>
                </c:pt>
                <c:pt idx="82">
                  <c:v>8992</c:v>
                </c:pt>
                <c:pt idx="83" formatCode="0">
                  <c:v>9017</c:v>
                </c:pt>
                <c:pt idx="84">
                  <c:v>9038</c:v>
                </c:pt>
                <c:pt idx="85">
                  <c:v>9083</c:v>
                </c:pt>
                <c:pt idx="86">
                  <c:v>9106</c:v>
                </c:pt>
                <c:pt idx="87">
                  <c:v>9130</c:v>
                </c:pt>
                <c:pt idx="88">
                  <c:v>9167</c:v>
                </c:pt>
                <c:pt idx="89">
                  <c:v>9173</c:v>
                </c:pt>
                <c:pt idx="90">
                  <c:v>9194</c:v>
                </c:pt>
                <c:pt idx="91">
                  <c:v>9212</c:v>
                </c:pt>
                <c:pt idx="92">
                  <c:v>9261</c:v>
                </c:pt>
                <c:pt idx="93">
                  <c:v>9304</c:v>
                </c:pt>
                <c:pt idx="94">
                  <c:v>9333</c:v>
                </c:pt>
                <c:pt idx="95">
                  <c:v>9353</c:v>
                </c:pt>
                <c:pt idx="96">
                  <c:v>9390</c:v>
                </c:pt>
                <c:pt idx="97">
                  <c:v>9412</c:v>
                </c:pt>
                <c:pt idx="98" formatCode="0">
                  <c:v>9439</c:v>
                </c:pt>
                <c:pt idx="99">
                  <c:v>9467</c:v>
                </c:pt>
                <c:pt idx="100">
                  <c:v>9509</c:v>
                </c:pt>
                <c:pt idx="101">
                  <c:v>9551</c:v>
                </c:pt>
                <c:pt idx="102">
                  <c:v>9575</c:v>
                </c:pt>
                <c:pt idx="103">
                  <c:v>9586</c:v>
                </c:pt>
                <c:pt idx="104">
                  <c:v>9615</c:v>
                </c:pt>
                <c:pt idx="105">
                  <c:v>9637</c:v>
                </c:pt>
                <c:pt idx="106">
                  <c:v>9651</c:v>
                </c:pt>
                <c:pt idx="107">
                  <c:v>9671</c:v>
                </c:pt>
                <c:pt idx="108">
                  <c:v>9675</c:v>
                </c:pt>
                <c:pt idx="109">
                  <c:v>9691</c:v>
                </c:pt>
                <c:pt idx="110">
                  <c:v>9699</c:v>
                </c:pt>
                <c:pt idx="111">
                  <c:v>9709</c:v>
                </c:pt>
                <c:pt idx="112">
                  <c:v>9726</c:v>
                </c:pt>
                <c:pt idx="113">
                  <c:v>9742</c:v>
                </c:pt>
                <c:pt idx="114">
                  <c:v>9753</c:v>
                </c:pt>
                <c:pt idx="115">
                  <c:v>9761</c:v>
                </c:pt>
                <c:pt idx="116">
                  <c:v>9763</c:v>
                </c:pt>
                <c:pt idx="117">
                  <c:v>9773</c:v>
                </c:pt>
                <c:pt idx="118">
                  <c:v>9778</c:v>
                </c:pt>
                <c:pt idx="119">
                  <c:v>9786</c:v>
                </c:pt>
                <c:pt idx="120">
                  <c:v>9795</c:v>
                </c:pt>
                <c:pt idx="121">
                  <c:v>9802</c:v>
                </c:pt>
                <c:pt idx="122">
                  <c:v>9815</c:v>
                </c:pt>
                <c:pt idx="123">
                  <c:v>9824</c:v>
                </c:pt>
                <c:pt idx="124">
                  <c:v>9827</c:v>
                </c:pt>
                <c:pt idx="125">
                  <c:v>9838</c:v>
                </c:pt>
                <c:pt idx="126">
                  <c:v>9848</c:v>
                </c:pt>
                <c:pt idx="127">
                  <c:v>9856</c:v>
                </c:pt>
                <c:pt idx="128">
                  <c:v>9868</c:v>
                </c:pt>
                <c:pt idx="129">
                  <c:v>9882</c:v>
                </c:pt>
                <c:pt idx="130">
                  <c:v>9903</c:v>
                </c:pt>
                <c:pt idx="131">
                  <c:v>9916</c:v>
                </c:pt>
                <c:pt idx="132">
                  <c:v>9895</c:v>
                </c:pt>
                <c:pt idx="133">
                  <c:v>9900</c:v>
                </c:pt>
                <c:pt idx="134">
                  <c:v>9914</c:v>
                </c:pt>
                <c:pt idx="135">
                  <c:v>9931</c:v>
                </c:pt>
                <c:pt idx="136">
                  <c:v>9947</c:v>
                </c:pt>
                <c:pt idx="137">
                  <c:v>9966</c:v>
                </c:pt>
                <c:pt idx="138">
                  <c:v>9989</c:v>
                </c:pt>
                <c:pt idx="139">
                  <c:v>10003</c:v>
                </c:pt>
                <c:pt idx="140">
                  <c:v>10029</c:v>
                </c:pt>
                <c:pt idx="141">
                  <c:v>10039</c:v>
                </c:pt>
                <c:pt idx="142">
                  <c:v>10062</c:v>
                </c:pt>
                <c:pt idx="143">
                  <c:v>10076</c:v>
                </c:pt>
                <c:pt idx="144">
                  <c:v>10103</c:v>
                </c:pt>
                <c:pt idx="145">
                  <c:v>10119</c:v>
                </c:pt>
                <c:pt idx="146">
                  <c:v>10154</c:v>
                </c:pt>
                <c:pt idx="147">
                  <c:v>10193</c:v>
                </c:pt>
                <c:pt idx="148">
                  <c:v>10238</c:v>
                </c:pt>
                <c:pt idx="149">
                  <c:v>10275</c:v>
                </c:pt>
                <c:pt idx="150">
                  <c:v>10325</c:v>
                </c:pt>
                <c:pt idx="151">
                  <c:v>10386</c:v>
                </c:pt>
                <c:pt idx="152">
                  <c:v>10439</c:v>
                </c:pt>
                <c:pt idx="153">
                  <c:v>10490</c:v>
                </c:pt>
                <c:pt idx="154">
                  <c:v>10543</c:v>
                </c:pt>
                <c:pt idx="155">
                  <c:v>10603</c:v>
                </c:pt>
                <c:pt idx="156">
                  <c:v>10673</c:v>
                </c:pt>
                <c:pt idx="157">
                  <c:v>10745</c:v>
                </c:pt>
                <c:pt idx="158">
                  <c:v>10831</c:v>
                </c:pt>
                <c:pt idx="159">
                  <c:v>10896</c:v>
                </c:pt>
                <c:pt idx="160">
                  <c:v>11003</c:v>
                </c:pt>
                <c:pt idx="161">
                  <c:v>11061</c:v>
                </c:pt>
                <c:pt idx="162">
                  <c:v>11117</c:v>
                </c:pt>
                <c:pt idx="163">
                  <c:v>11187</c:v>
                </c:pt>
                <c:pt idx="164">
                  <c:v>11257</c:v>
                </c:pt>
                <c:pt idx="165">
                  <c:v>11334</c:v>
                </c:pt>
                <c:pt idx="166">
                  <c:v>11394</c:v>
                </c:pt>
                <c:pt idx="167">
                  <c:v>11463</c:v>
                </c:pt>
                <c:pt idx="168">
                  <c:v>11529</c:v>
                </c:pt>
                <c:pt idx="169">
                  <c:v>11579</c:v>
                </c:pt>
                <c:pt idx="170">
                  <c:v>11660</c:v>
                </c:pt>
                <c:pt idx="171">
                  <c:v>11722</c:v>
                </c:pt>
                <c:pt idx="172">
                  <c:v>11790</c:v>
                </c:pt>
                <c:pt idx="173">
                  <c:v>11876</c:v>
                </c:pt>
                <c:pt idx="174">
                  <c:v>11933</c:v>
                </c:pt>
                <c:pt idx="175">
                  <c:v>12032</c:v>
                </c:pt>
                <c:pt idx="176">
                  <c:v>12105</c:v>
                </c:pt>
                <c:pt idx="177">
                  <c:v>12193</c:v>
                </c:pt>
                <c:pt idx="178">
                  <c:v>12279</c:v>
                </c:pt>
                <c:pt idx="179">
                  <c:v>12344</c:v>
                </c:pt>
                <c:pt idx="180">
                  <c:v>12414</c:v>
                </c:pt>
                <c:pt idx="181">
                  <c:v>12465</c:v>
                </c:pt>
                <c:pt idx="182">
                  <c:v>12534</c:v>
                </c:pt>
                <c:pt idx="183">
                  <c:v>12598</c:v>
                </c:pt>
                <c:pt idx="184">
                  <c:v>12676</c:v>
                </c:pt>
                <c:pt idx="185">
                  <c:v>12757</c:v>
                </c:pt>
                <c:pt idx="186">
                  <c:v>12853</c:v>
                </c:pt>
                <c:pt idx="187">
                  <c:v>12939</c:v>
                </c:pt>
                <c:pt idx="188">
                  <c:v>13029</c:v>
                </c:pt>
                <c:pt idx="189">
                  <c:v>13145</c:v>
                </c:pt>
                <c:pt idx="190">
                  <c:v>13230</c:v>
                </c:pt>
                <c:pt idx="191">
                  <c:v>13330</c:v>
                </c:pt>
              </c:numCache>
            </c:numRef>
          </c:val>
          <c:smooth val="0"/>
          <c:extLst>
            <c:ext xmlns:c16="http://schemas.microsoft.com/office/drawing/2014/chart" uri="{C3380CC4-5D6E-409C-BE32-E72D297353CC}">
              <c16:uniqueId val="{00000002-D494-4000-82F3-B2170E27C78D}"/>
            </c:ext>
          </c:extLst>
        </c:ser>
        <c:ser>
          <c:idx val="4"/>
          <c:order val="3"/>
          <c:tx>
            <c:strRef>
              <c:f>prov!$C$55</c:f>
              <c:strCache>
                <c:ptCount val="1"/>
                <c:pt idx="0">
                  <c:v>Gelderland</c:v>
                </c:pt>
              </c:strCache>
            </c:strRef>
          </c:tx>
          <c:spPr>
            <a:ln w="38100" cap="rnd">
              <a:solidFill>
                <a:schemeClr val="accent2">
                  <a:lumMod val="60000"/>
                  <a:lumOff val="40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(prov!$D$50:$GP$50,prov!$HQ$50)</c:f>
              <c:numCache>
                <c:formatCode>0</c:formatCode>
                <c:ptCount val="19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217</c:v>
                </c:pt>
                <c:pt idx="196">
                  <c:v>218</c:v>
                </c:pt>
                <c:pt idx="197">
                  <c:v>219</c:v>
                </c:pt>
                <c:pt idx="198">
                  <c:v>220</c:v>
                </c:pt>
                <c:pt idx="199">
                  <c:v>221</c:v>
                </c:pt>
              </c:numCache>
            </c:numRef>
          </c:cat>
          <c:val>
            <c:numRef>
              <c:extLst>
                <c:ext xmlns:c15="http://schemas.microsoft.com/office/drawing/2012/chart" uri="{02D57815-91ED-43cb-92C2-25804820EDAC}">
                  <c15:fullRef>
                    <c15:sqref>prov!$I$55:$HQ$55</c15:sqref>
                  </c15:fullRef>
                </c:ext>
              </c:extLst>
              <c:f>prov!$I$55:$GU$55</c:f>
              <c:numCache>
                <c:formatCode>General</c:formatCode>
                <c:ptCount val="195"/>
                <c:pt idx="0">
                  <c:v>23</c:v>
                </c:pt>
                <c:pt idx="1">
                  <c:v>27</c:v>
                </c:pt>
                <c:pt idx="2">
                  <c:v>30</c:v>
                </c:pt>
                <c:pt idx="3">
                  <c:v>34</c:v>
                </c:pt>
                <c:pt idx="4">
                  <c:v>54</c:v>
                </c:pt>
                <c:pt idx="5">
                  <c:v>64</c:v>
                </c:pt>
                <c:pt idx="6">
                  <c:v>77</c:v>
                </c:pt>
                <c:pt idx="7">
                  <c:v>101</c:v>
                </c:pt>
                <c:pt idx="8">
                  <c:v>136</c:v>
                </c:pt>
                <c:pt idx="9">
                  <c:v>176</c:v>
                </c:pt>
                <c:pt idx="10">
                  <c:v>216</c:v>
                </c:pt>
                <c:pt idx="11">
                  <c:v>250</c:v>
                </c:pt>
                <c:pt idx="12">
                  <c:v>374</c:v>
                </c:pt>
                <c:pt idx="13">
                  <c:v>377</c:v>
                </c:pt>
                <c:pt idx="14">
                  <c:v>439</c:v>
                </c:pt>
                <c:pt idx="15">
                  <c:v>522</c:v>
                </c:pt>
                <c:pt idx="16">
                  <c:v>595</c:v>
                </c:pt>
                <c:pt idx="17">
                  <c:v>701</c:v>
                </c:pt>
                <c:pt idx="18">
                  <c:v>826</c:v>
                </c:pt>
                <c:pt idx="19">
                  <c:v>958</c:v>
                </c:pt>
                <c:pt idx="20">
                  <c:v>1091</c:v>
                </c:pt>
                <c:pt idx="21">
                  <c:v>1274</c:v>
                </c:pt>
                <c:pt idx="22">
                  <c:v>1378</c:v>
                </c:pt>
                <c:pt idx="23">
                  <c:v>1478</c:v>
                </c:pt>
                <c:pt idx="24">
                  <c:v>1618</c:v>
                </c:pt>
                <c:pt idx="25" formatCode="0">
                  <c:v>1732</c:v>
                </c:pt>
                <c:pt idx="26" formatCode="0">
                  <c:v>1884</c:v>
                </c:pt>
                <c:pt idx="27" formatCode="0">
                  <c:v>1985</c:v>
                </c:pt>
                <c:pt idx="28">
                  <c:v>2114</c:v>
                </c:pt>
                <c:pt idx="29">
                  <c:v>2210</c:v>
                </c:pt>
                <c:pt idx="30">
                  <c:v>2301</c:v>
                </c:pt>
                <c:pt idx="31">
                  <c:v>2392</c:v>
                </c:pt>
                <c:pt idx="32">
                  <c:v>2530</c:v>
                </c:pt>
                <c:pt idx="33">
                  <c:v>2692</c:v>
                </c:pt>
                <c:pt idx="34">
                  <c:v>2847</c:v>
                </c:pt>
                <c:pt idx="35">
                  <c:v>3015</c:v>
                </c:pt>
                <c:pt idx="36">
                  <c:v>3225</c:v>
                </c:pt>
                <c:pt idx="37">
                  <c:v>3341</c:v>
                </c:pt>
                <c:pt idx="38">
                  <c:v>3457</c:v>
                </c:pt>
                <c:pt idx="39">
                  <c:v>3579</c:v>
                </c:pt>
                <c:pt idx="40">
                  <c:v>3742</c:v>
                </c:pt>
                <c:pt idx="41">
                  <c:v>3902</c:v>
                </c:pt>
                <c:pt idx="42">
                  <c:v>4106</c:v>
                </c:pt>
                <c:pt idx="43">
                  <c:v>4253</c:v>
                </c:pt>
                <c:pt idx="44">
                  <c:v>4351</c:v>
                </c:pt>
                <c:pt idx="45">
                  <c:v>4438</c:v>
                </c:pt>
                <c:pt idx="46">
                  <c:v>4574</c:v>
                </c:pt>
                <c:pt idx="47">
                  <c:v>4685</c:v>
                </c:pt>
                <c:pt idx="48">
                  <c:v>4779</c:v>
                </c:pt>
                <c:pt idx="49">
                  <c:v>4853</c:v>
                </c:pt>
                <c:pt idx="50">
                  <c:v>4894</c:v>
                </c:pt>
                <c:pt idx="51">
                  <c:v>4916</c:v>
                </c:pt>
                <c:pt idx="52">
                  <c:v>4990</c:v>
                </c:pt>
                <c:pt idx="53">
                  <c:v>5048</c:v>
                </c:pt>
                <c:pt idx="54">
                  <c:v>5119</c:v>
                </c:pt>
                <c:pt idx="55">
                  <c:v>5188</c:v>
                </c:pt>
                <c:pt idx="56">
                  <c:v>5249</c:v>
                </c:pt>
                <c:pt idx="57">
                  <c:v>5273</c:v>
                </c:pt>
                <c:pt idx="58">
                  <c:v>5303</c:v>
                </c:pt>
                <c:pt idx="59">
                  <c:v>5336</c:v>
                </c:pt>
                <c:pt idx="60">
                  <c:v>5362</c:v>
                </c:pt>
                <c:pt idx="61">
                  <c:v>5397</c:v>
                </c:pt>
                <c:pt idx="62">
                  <c:v>5413</c:v>
                </c:pt>
                <c:pt idx="63">
                  <c:v>5438</c:v>
                </c:pt>
                <c:pt idx="64">
                  <c:v>5462</c:v>
                </c:pt>
                <c:pt idx="65">
                  <c:v>5486</c:v>
                </c:pt>
                <c:pt idx="66">
                  <c:v>5505</c:v>
                </c:pt>
                <c:pt idx="67">
                  <c:v>5529</c:v>
                </c:pt>
                <c:pt idx="68">
                  <c:v>5544</c:v>
                </c:pt>
                <c:pt idx="69">
                  <c:v>5560</c:v>
                </c:pt>
                <c:pt idx="70">
                  <c:v>5586</c:v>
                </c:pt>
                <c:pt idx="71">
                  <c:v>5598</c:v>
                </c:pt>
                <c:pt idx="72">
                  <c:v>5613</c:v>
                </c:pt>
                <c:pt idx="73">
                  <c:v>5651</c:v>
                </c:pt>
                <c:pt idx="74">
                  <c:v>5692</c:v>
                </c:pt>
                <c:pt idx="75">
                  <c:v>5722</c:v>
                </c:pt>
                <c:pt idx="76">
                  <c:v>5741</c:v>
                </c:pt>
                <c:pt idx="77">
                  <c:v>5793</c:v>
                </c:pt>
                <c:pt idx="78">
                  <c:v>5869</c:v>
                </c:pt>
                <c:pt idx="79" formatCode="0">
                  <c:v>5910</c:v>
                </c:pt>
                <c:pt idx="80">
                  <c:v>5944</c:v>
                </c:pt>
                <c:pt idx="81">
                  <c:v>5982</c:v>
                </c:pt>
                <c:pt idx="82">
                  <c:v>6027</c:v>
                </c:pt>
                <c:pt idx="83">
                  <c:v>6058</c:v>
                </c:pt>
                <c:pt idx="84">
                  <c:v>6085</c:v>
                </c:pt>
                <c:pt idx="85">
                  <c:v>6109</c:v>
                </c:pt>
                <c:pt idx="86">
                  <c:v>6125</c:v>
                </c:pt>
                <c:pt idx="87">
                  <c:v>6134</c:v>
                </c:pt>
                <c:pt idx="88">
                  <c:v>6155</c:v>
                </c:pt>
                <c:pt idx="89">
                  <c:v>6191</c:v>
                </c:pt>
                <c:pt idx="90">
                  <c:v>6217</c:v>
                </c:pt>
                <c:pt idx="91">
                  <c:v>6246</c:v>
                </c:pt>
                <c:pt idx="92">
                  <c:v>6283</c:v>
                </c:pt>
                <c:pt idx="93">
                  <c:v>6303</c:v>
                </c:pt>
                <c:pt idx="94" formatCode="0">
                  <c:v>6334</c:v>
                </c:pt>
                <c:pt idx="95">
                  <c:v>6353</c:v>
                </c:pt>
                <c:pt idx="96">
                  <c:v>6384</c:v>
                </c:pt>
                <c:pt idx="97">
                  <c:v>6405</c:v>
                </c:pt>
                <c:pt idx="98">
                  <c:v>6423</c:v>
                </c:pt>
                <c:pt idx="99">
                  <c:v>6463</c:v>
                </c:pt>
                <c:pt idx="100">
                  <c:v>6467</c:v>
                </c:pt>
                <c:pt idx="101">
                  <c:v>6476</c:v>
                </c:pt>
                <c:pt idx="102">
                  <c:v>6490</c:v>
                </c:pt>
                <c:pt idx="103">
                  <c:v>6507</c:v>
                </c:pt>
                <c:pt idx="104">
                  <c:v>6517</c:v>
                </c:pt>
                <c:pt idx="105">
                  <c:v>6530</c:v>
                </c:pt>
                <c:pt idx="106">
                  <c:v>6541</c:v>
                </c:pt>
                <c:pt idx="107">
                  <c:v>6546</c:v>
                </c:pt>
                <c:pt idx="108">
                  <c:v>6549</c:v>
                </c:pt>
                <c:pt idx="109">
                  <c:v>6564</c:v>
                </c:pt>
                <c:pt idx="110">
                  <c:v>6573</c:v>
                </c:pt>
                <c:pt idx="111">
                  <c:v>6589</c:v>
                </c:pt>
                <c:pt idx="112">
                  <c:v>6595</c:v>
                </c:pt>
                <c:pt idx="113">
                  <c:v>6604</c:v>
                </c:pt>
                <c:pt idx="114">
                  <c:v>6605</c:v>
                </c:pt>
                <c:pt idx="115">
                  <c:v>6611</c:v>
                </c:pt>
                <c:pt idx="116">
                  <c:v>6617</c:v>
                </c:pt>
                <c:pt idx="117">
                  <c:v>6619</c:v>
                </c:pt>
                <c:pt idx="118">
                  <c:v>6620</c:v>
                </c:pt>
                <c:pt idx="119">
                  <c:v>6624</c:v>
                </c:pt>
                <c:pt idx="120">
                  <c:v>6626</c:v>
                </c:pt>
                <c:pt idx="121">
                  <c:v>6627</c:v>
                </c:pt>
                <c:pt idx="122">
                  <c:v>6632</c:v>
                </c:pt>
                <c:pt idx="123">
                  <c:v>6634</c:v>
                </c:pt>
                <c:pt idx="124">
                  <c:v>6638</c:v>
                </c:pt>
                <c:pt idx="125">
                  <c:v>6640</c:v>
                </c:pt>
                <c:pt idx="126">
                  <c:v>6645</c:v>
                </c:pt>
                <c:pt idx="127">
                  <c:v>6649</c:v>
                </c:pt>
                <c:pt idx="128">
                  <c:v>6657</c:v>
                </c:pt>
                <c:pt idx="129">
                  <c:v>6662</c:v>
                </c:pt>
                <c:pt idx="130">
                  <c:v>6651</c:v>
                </c:pt>
                <c:pt idx="131">
                  <c:v>6649</c:v>
                </c:pt>
                <c:pt idx="132">
                  <c:v>6655</c:v>
                </c:pt>
                <c:pt idx="133">
                  <c:v>6658</c:v>
                </c:pt>
                <c:pt idx="134">
                  <c:v>6665</c:v>
                </c:pt>
                <c:pt idx="135">
                  <c:v>6675</c:v>
                </c:pt>
                <c:pt idx="136">
                  <c:v>6681</c:v>
                </c:pt>
                <c:pt idx="137">
                  <c:v>6684</c:v>
                </c:pt>
                <c:pt idx="138">
                  <c:v>6690</c:v>
                </c:pt>
                <c:pt idx="139">
                  <c:v>6696</c:v>
                </c:pt>
                <c:pt idx="140">
                  <c:v>6708</c:v>
                </c:pt>
                <c:pt idx="141">
                  <c:v>6714</c:v>
                </c:pt>
                <c:pt idx="142">
                  <c:v>6719</c:v>
                </c:pt>
                <c:pt idx="143">
                  <c:v>6724</c:v>
                </c:pt>
                <c:pt idx="144">
                  <c:v>6736</c:v>
                </c:pt>
                <c:pt idx="145">
                  <c:v>6751</c:v>
                </c:pt>
                <c:pt idx="146">
                  <c:v>6775</c:v>
                </c:pt>
                <c:pt idx="147">
                  <c:v>6789</c:v>
                </c:pt>
                <c:pt idx="148">
                  <c:v>6790</c:v>
                </c:pt>
                <c:pt idx="149">
                  <c:v>6798</c:v>
                </c:pt>
                <c:pt idx="150">
                  <c:v>6805</c:v>
                </c:pt>
                <c:pt idx="151">
                  <c:v>6824</c:v>
                </c:pt>
                <c:pt idx="152">
                  <c:v>6847</c:v>
                </c:pt>
                <c:pt idx="153">
                  <c:v>6866</c:v>
                </c:pt>
                <c:pt idx="154">
                  <c:v>6905</c:v>
                </c:pt>
                <c:pt idx="155">
                  <c:v>6926</c:v>
                </c:pt>
                <c:pt idx="156">
                  <c:v>6961</c:v>
                </c:pt>
                <c:pt idx="157">
                  <c:v>6993</c:v>
                </c:pt>
                <c:pt idx="158">
                  <c:v>7018</c:v>
                </c:pt>
                <c:pt idx="159">
                  <c:v>7044</c:v>
                </c:pt>
                <c:pt idx="160">
                  <c:v>7066</c:v>
                </c:pt>
                <c:pt idx="161">
                  <c:v>7097</c:v>
                </c:pt>
                <c:pt idx="162">
                  <c:v>7116</c:v>
                </c:pt>
                <c:pt idx="163">
                  <c:v>7137</c:v>
                </c:pt>
                <c:pt idx="164">
                  <c:v>7170</c:v>
                </c:pt>
                <c:pt idx="165">
                  <c:v>7196</c:v>
                </c:pt>
                <c:pt idx="166">
                  <c:v>7233</c:v>
                </c:pt>
                <c:pt idx="167">
                  <c:v>7263</c:v>
                </c:pt>
                <c:pt idx="168">
                  <c:v>7305</c:v>
                </c:pt>
                <c:pt idx="169">
                  <c:v>7356</c:v>
                </c:pt>
                <c:pt idx="170">
                  <c:v>7394</c:v>
                </c:pt>
                <c:pt idx="171">
                  <c:v>7428</c:v>
                </c:pt>
                <c:pt idx="172">
                  <c:v>7463</c:v>
                </c:pt>
                <c:pt idx="173">
                  <c:v>7507</c:v>
                </c:pt>
                <c:pt idx="174">
                  <c:v>7539</c:v>
                </c:pt>
                <c:pt idx="175">
                  <c:v>7574</c:v>
                </c:pt>
                <c:pt idx="176">
                  <c:v>7602</c:v>
                </c:pt>
                <c:pt idx="177">
                  <c:v>7630</c:v>
                </c:pt>
                <c:pt idx="178">
                  <c:v>7671</c:v>
                </c:pt>
                <c:pt idx="179">
                  <c:v>7704</c:v>
                </c:pt>
                <c:pt idx="180">
                  <c:v>7743</c:v>
                </c:pt>
                <c:pt idx="181">
                  <c:v>7788</c:v>
                </c:pt>
                <c:pt idx="182">
                  <c:v>7861</c:v>
                </c:pt>
                <c:pt idx="183">
                  <c:v>7930</c:v>
                </c:pt>
                <c:pt idx="184">
                  <c:v>7999</c:v>
                </c:pt>
                <c:pt idx="185">
                  <c:v>8087</c:v>
                </c:pt>
                <c:pt idx="186">
                  <c:v>8180</c:v>
                </c:pt>
                <c:pt idx="187">
                  <c:v>8270</c:v>
                </c:pt>
              </c:numCache>
            </c:numRef>
          </c:val>
          <c:smooth val="0"/>
          <c:extLst>
            <c:ext xmlns:c16="http://schemas.microsoft.com/office/drawing/2014/chart" uri="{C3380CC4-5D6E-409C-BE32-E72D297353CC}">
              <c16:uniqueId val="{00000003-D494-4000-82F3-B2170E27C78D}"/>
            </c:ext>
          </c:extLst>
        </c:ser>
        <c:ser>
          <c:idx val="5"/>
          <c:order val="4"/>
          <c:tx>
            <c:strRef>
              <c:f>prov!$C$56</c:f>
              <c:strCache>
                <c:ptCount val="1"/>
                <c:pt idx="0">
                  <c:v>Utrecht</c:v>
                </c:pt>
              </c:strCache>
            </c:strRef>
          </c:tx>
          <c:spPr>
            <a:ln w="38100" cap="rnd">
              <a:solidFill>
                <a:schemeClr val="accent2">
                  <a:lumMod val="75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(prov!$D$50:$GP$50,prov!$HQ$50)</c:f>
              <c:numCache>
                <c:formatCode>0</c:formatCode>
                <c:ptCount val="19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216</c:v>
                </c:pt>
                <c:pt idx="196">
                  <c:v>217</c:v>
                </c:pt>
                <c:pt idx="197">
                  <c:v>218</c:v>
                </c:pt>
                <c:pt idx="198">
                  <c:v>219</c:v>
                </c:pt>
                <c:pt idx="199">
                  <c:v>220</c:v>
                </c:pt>
                <c:pt idx="200">
                  <c:v>221</c:v>
                </c:pt>
              </c:numCache>
            </c:numRef>
          </c:cat>
          <c:val>
            <c:numRef>
              <c:extLst>
                <c:ext xmlns:c15="http://schemas.microsoft.com/office/drawing/2012/chart" uri="{02D57815-91ED-43cb-92C2-25804820EDAC}">
                  <c15:fullRef>
                    <c15:sqref>prov!$J$56:$HQ$56</c15:sqref>
                  </c15:fullRef>
                </c:ext>
              </c:extLst>
              <c:f>prov!$J$56:$GV$56</c:f>
              <c:numCache>
                <c:formatCode>General</c:formatCode>
                <c:ptCount val="195"/>
                <c:pt idx="0">
                  <c:v>18</c:v>
                </c:pt>
                <c:pt idx="1">
                  <c:v>22</c:v>
                </c:pt>
                <c:pt idx="2">
                  <c:v>48</c:v>
                </c:pt>
                <c:pt idx="3">
                  <c:v>48</c:v>
                </c:pt>
                <c:pt idx="4">
                  <c:v>83</c:v>
                </c:pt>
                <c:pt idx="5">
                  <c:v>88</c:v>
                </c:pt>
                <c:pt idx="6">
                  <c:v>111</c:v>
                </c:pt>
                <c:pt idx="7">
                  <c:v>142</c:v>
                </c:pt>
                <c:pt idx="8">
                  <c:v>176</c:v>
                </c:pt>
                <c:pt idx="9">
                  <c:v>201</c:v>
                </c:pt>
                <c:pt idx="10">
                  <c:v>240</c:v>
                </c:pt>
                <c:pt idx="11">
                  <c:v>342</c:v>
                </c:pt>
                <c:pt idx="12">
                  <c:v>323</c:v>
                </c:pt>
                <c:pt idx="13">
                  <c:v>354</c:v>
                </c:pt>
                <c:pt idx="14">
                  <c:v>416</c:v>
                </c:pt>
                <c:pt idx="15">
                  <c:v>479</c:v>
                </c:pt>
                <c:pt idx="16">
                  <c:v>572</c:v>
                </c:pt>
                <c:pt idx="17">
                  <c:v>655</c:v>
                </c:pt>
                <c:pt idx="18">
                  <c:v>742</c:v>
                </c:pt>
                <c:pt idx="19">
                  <c:v>822</c:v>
                </c:pt>
                <c:pt idx="20">
                  <c:v>912</c:v>
                </c:pt>
                <c:pt idx="21">
                  <c:v>981</c:v>
                </c:pt>
                <c:pt idx="22">
                  <c:v>1044</c:v>
                </c:pt>
                <c:pt idx="23">
                  <c:v>1106</c:v>
                </c:pt>
                <c:pt idx="24" formatCode="0">
                  <c:v>1195</c:v>
                </c:pt>
                <c:pt idx="25" formatCode="0">
                  <c:v>1268</c:v>
                </c:pt>
                <c:pt idx="26" formatCode="0">
                  <c:v>1330</c:v>
                </c:pt>
                <c:pt idx="27">
                  <c:v>1423</c:v>
                </c:pt>
                <c:pt idx="28">
                  <c:v>1476</c:v>
                </c:pt>
                <c:pt idx="29">
                  <c:v>1530</c:v>
                </c:pt>
                <c:pt idx="30">
                  <c:v>1604</c:v>
                </c:pt>
                <c:pt idx="31">
                  <c:v>1663</c:v>
                </c:pt>
                <c:pt idx="32">
                  <c:v>1726</c:v>
                </c:pt>
                <c:pt idx="33">
                  <c:v>1779</c:v>
                </c:pt>
                <c:pt idx="34">
                  <c:v>1860</c:v>
                </c:pt>
                <c:pt idx="35">
                  <c:v>1930</c:v>
                </c:pt>
                <c:pt idx="36">
                  <c:v>1984</c:v>
                </c:pt>
                <c:pt idx="37">
                  <c:v>2051</c:v>
                </c:pt>
                <c:pt idx="38">
                  <c:v>2117</c:v>
                </c:pt>
                <c:pt idx="39">
                  <c:v>2185</c:v>
                </c:pt>
                <c:pt idx="40">
                  <c:v>2254</c:v>
                </c:pt>
                <c:pt idx="41">
                  <c:v>2310</c:v>
                </c:pt>
                <c:pt idx="42">
                  <c:v>2355</c:v>
                </c:pt>
                <c:pt idx="43">
                  <c:v>2409</c:v>
                </c:pt>
                <c:pt idx="44">
                  <c:v>2459</c:v>
                </c:pt>
                <c:pt idx="45">
                  <c:v>2523</c:v>
                </c:pt>
                <c:pt idx="46">
                  <c:v>2592</c:v>
                </c:pt>
                <c:pt idx="47">
                  <c:v>2636</c:v>
                </c:pt>
                <c:pt idx="48">
                  <c:v>2709</c:v>
                </c:pt>
                <c:pt idx="49">
                  <c:v>2735</c:v>
                </c:pt>
                <c:pt idx="50">
                  <c:v>2757</c:v>
                </c:pt>
                <c:pt idx="51">
                  <c:v>2777</c:v>
                </c:pt>
                <c:pt idx="52">
                  <c:v>2823</c:v>
                </c:pt>
                <c:pt idx="53">
                  <c:v>2859</c:v>
                </c:pt>
                <c:pt idx="54">
                  <c:v>2888</c:v>
                </c:pt>
                <c:pt idx="55">
                  <c:v>2913</c:v>
                </c:pt>
                <c:pt idx="56">
                  <c:v>2929</c:v>
                </c:pt>
                <c:pt idx="57">
                  <c:v>2980</c:v>
                </c:pt>
                <c:pt idx="58">
                  <c:v>2984</c:v>
                </c:pt>
                <c:pt idx="59">
                  <c:v>3155</c:v>
                </c:pt>
                <c:pt idx="60">
                  <c:v>3178</c:v>
                </c:pt>
                <c:pt idx="61">
                  <c:v>3205</c:v>
                </c:pt>
                <c:pt idx="62">
                  <c:v>3228</c:v>
                </c:pt>
                <c:pt idx="63">
                  <c:v>3240</c:v>
                </c:pt>
                <c:pt idx="64">
                  <c:v>3250</c:v>
                </c:pt>
                <c:pt idx="65">
                  <c:v>3270</c:v>
                </c:pt>
                <c:pt idx="66">
                  <c:v>3291</c:v>
                </c:pt>
                <c:pt idx="67">
                  <c:v>3305</c:v>
                </c:pt>
                <c:pt idx="68">
                  <c:v>3330</c:v>
                </c:pt>
                <c:pt idx="69">
                  <c:v>3346</c:v>
                </c:pt>
                <c:pt idx="70">
                  <c:v>3363</c:v>
                </c:pt>
                <c:pt idx="71">
                  <c:v>3373</c:v>
                </c:pt>
                <c:pt idx="72">
                  <c:v>3391</c:v>
                </c:pt>
                <c:pt idx="73">
                  <c:v>3416</c:v>
                </c:pt>
                <c:pt idx="74">
                  <c:v>3439</c:v>
                </c:pt>
                <c:pt idx="75">
                  <c:v>3458</c:v>
                </c:pt>
                <c:pt idx="76">
                  <c:v>3477</c:v>
                </c:pt>
                <c:pt idx="77">
                  <c:v>3500</c:v>
                </c:pt>
                <c:pt idx="78" formatCode="0">
                  <c:v>3509</c:v>
                </c:pt>
                <c:pt idx="79">
                  <c:v>3531</c:v>
                </c:pt>
                <c:pt idx="80">
                  <c:v>3553</c:v>
                </c:pt>
                <c:pt idx="81">
                  <c:v>3575</c:v>
                </c:pt>
                <c:pt idx="82">
                  <c:v>3588</c:v>
                </c:pt>
                <c:pt idx="83">
                  <c:v>3626</c:v>
                </c:pt>
                <c:pt idx="84">
                  <c:v>3642</c:v>
                </c:pt>
                <c:pt idx="85">
                  <c:v>3665</c:v>
                </c:pt>
                <c:pt idx="86">
                  <c:v>3677</c:v>
                </c:pt>
                <c:pt idx="87">
                  <c:v>3707</c:v>
                </c:pt>
                <c:pt idx="88">
                  <c:v>3734</c:v>
                </c:pt>
                <c:pt idx="89">
                  <c:v>3753</c:v>
                </c:pt>
                <c:pt idx="90">
                  <c:v>3775</c:v>
                </c:pt>
                <c:pt idx="91">
                  <c:v>3787</c:v>
                </c:pt>
                <c:pt idx="92">
                  <c:v>3802</c:v>
                </c:pt>
                <c:pt idx="93" formatCode="0">
                  <c:v>3825</c:v>
                </c:pt>
                <c:pt idx="94">
                  <c:v>3840</c:v>
                </c:pt>
                <c:pt idx="95">
                  <c:v>3861</c:v>
                </c:pt>
                <c:pt idx="96">
                  <c:v>3871</c:v>
                </c:pt>
                <c:pt idx="97">
                  <c:v>3883</c:v>
                </c:pt>
                <c:pt idx="98">
                  <c:v>3901</c:v>
                </c:pt>
                <c:pt idx="99">
                  <c:v>3917</c:v>
                </c:pt>
                <c:pt idx="100">
                  <c:v>3929</c:v>
                </c:pt>
                <c:pt idx="101">
                  <c:v>3928</c:v>
                </c:pt>
                <c:pt idx="102">
                  <c:v>3936</c:v>
                </c:pt>
                <c:pt idx="103">
                  <c:v>3946</c:v>
                </c:pt>
                <c:pt idx="104">
                  <c:v>3960</c:v>
                </c:pt>
                <c:pt idx="105">
                  <c:v>3967</c:v>
                </c:pt>
                <c:pt idx="106">
                  <c:v>3977</c:v>
                </c:pt>
                <c:pt idx="107">
                  <c:v>3982</c:v>
                </c:pt>
                <c:pt idx="108">
                  <c:v>3999</c:v>
                </c:pt>
                <c:pt idx="109">
                  <c:v>4007</c:v>
                </c:pt>
                <c:pt idx="110">
                  <c:v>4013</c:v>
                </c:pt>
                <c:pt idx="111">
                  <c:v>4021</c:v>
                </c:pt>
                <c:pt idx="112">
                  <c:v>4030</c:v>
                </c:pt>
                <c:pt idx="113">
                  <c:v>4035</c:v>
                </c:pt>
                <c:pt idx="114">
                  <c:v>4039</c:v>
                </c:pt>
                <c:pt idx="115">
                  <c:v>4040</c:v>
                </c:pt>
                <c:pt idx="116">
                  <c:v>4042</c:v>
                </c:pt>
                <c:pt idx="117">
                  <c:v>4053</c:v>
                </c:pt>
                <c:pt idx="118">
                  <c:v>4066</c:v>
                </c:pt>
                <c:pt idx="119">
                  <c:v>4072</c:v>
                </c:pt>
                <c:pt idx="120">
                  <c:v>4075</c:v>
                </c:pt>
                <c:pt idx="121">
                  <c:v>4075</c:v>
                </c:pt>
                <c:pt idx="122">
                  <c:v>4087</c:v>
                </c:pt>
                <c:pt idx="123">
                  <c:v>4084</c:v>
                </c:pt>
                <c:pt idx="124">
                  <c:v>4094</c:v>
                </c:pt>
                <c:pt idx="125">
                  <c:v>4102</c:v>
                </c:pt>
                <c:pt idx="126">
                  <c:v>4111</c:v>
                </c:pt>
                <c:pt idx="127">
                  <c:v>4117</c:v>
                </c:pt>
                <c:pt idx="128">
                  <c:v>4131</c:v>
                </c:pt>
                <c:pt idx="129">
                  <c:v>4145</c:v>
                </c:pt>
                <c:pt idx="130">
                  <c:v>4154</c:v>
                </c:pt>
                <c:pt idx="131">
                  <c:v>4164</c:v>
                </c:pt>
                <c:pt idx="132">
                  <c:v>4179</c:v>
                </c:pt>
                <c:pt idx="133">
                  <c:v>4204</c:v>
                </c:pt>
                <c:pt idx="134">
                  <c:v>4215</c:v>
                </c:pt>
                <c:pt idx="135">
                  <c:v>4228</c:v>
                </c:pt>
                <c:pt idx="136">
                  <c:v>4244</c:v>
                </c:pt>
                <c:pt idx="137">
                  <c:v>4248</c:v>
                </c:pt>
                <c:pt idx="138">
                  <c:v>4268</c:v>
                </c:pt>
                <c:pt idx="139">
                  <c:v>4284</c:v>
                </c:pt>
                <c:pt idx="140">
                  <c:v>4293</c:v>
                </c:pt>
                <c:pt idx="141">
                  <c:v>4302</c:v>
                </c:pt>
                <c:pt idx="142">
                  <c:v>4326</c:v>
                </c:pt>
                <c:pt idx="143">
                  <c:v>4350</c:v>
                </c:pt>
                <c:pt idx="144">
                  <c:v>4385</c:v>
                </c:pt>
                <c:pt idx="145">
                  <c:v>4409</c:v>
                </c:pt>
                <c:pt idx="146">
                  <c:v>4433</c:v>
                </c:pt>
                <c:pt idx="147">
                  <c:v>4450</c:v>
                </c:pt>
                <c:pt idx="148">
                  <c:v>4477</c:v>
                </c:pt>
                <c:pt idx="149">
                  <c:v>4502</c:v>
                </c:pt>
                <c:pt idx="150">
                  <c:v>4553</c:v>
                </c:pt>
                <c:pt idx="151">
                  <c:v>4602</c:v>
                </c:pt>
                <c:pt idx="152">
                  <c:v>4638</c:v>
                </c:pt>
                <c:pt idx="153">
                  <c:v>4672</c:v>
                </c:pt>
                <c:pt idx="154">
                  <c:v>4705</c:v>
                </c:pt>
                <c:pt idx="155">
                  <c:v>4750</c:v>
                </c:pt>
                <c:pt idx="156">
                  <c:v>4795</c:v>
                </c:pt>
                <c:pt idx="157">
                  <c:v>4847</c:v>
                </c:pt>
                <c:pt idx="158">
                  <c:v>4883</c:v>
                </c:pt>
                <c:pt idx="159">
                  <c:v>4913</c:v>
                </c:pt>
                <c:pt idx="160">
                  <c:v>4949</c:v>
                </c:pt>
                <c:pt idx="161">
                  <c:v>4980</c:v>
                </c:pt>
                <c:pt idx="162">
                  <c:v>5003</c:v>
                </c:pt>
                <c:pt idx="163">
                  <c:v>5047</c:v>
                </c:pt>
                <c:pt idx="164">
                  <c:v>5080</c:v>
                </c:pt>
                <c:pt idx="165">
                  <c:v>5114</c:v>
                </c:pt>
                <c:pt idx="166">
                  <c:v>5162</c:v>
                </c:pt>
                <c:pt idx="167">
                  <c:v>5194</c:v>
                </c:pt>
                <c:pt idx="168">
                  <c:v>5227</c:v>
                </c:pt>
                <c:pt idx="169">
                  <c:v>5251</c:v>
                </c:pt>
                <c:pt idx="170">
                  <c:v>5289</c:v>
                </c:pt>
                <c:pt idx="171">
                  <c:v>5338</c:v>
                </c:pt>
                <c:pt idx="172">
                  <c:v>5373</c:v>
                </c:pt>
                <c:pt idx="173">
                  <c:v>5412</c:v>
                </c:pt>
                <c:pt idx="174">
                  <c:v>5461</c:v>
                </c:pt>
                <c:pt idx="175">
                  <c:v>5511</c:v>
                </c:pt>
                <c:pt idx="176">
                  <c:v>5547</c:v>
                </c:pt>
                <c:pt idx="177">
                  <c:v>5620</c:v>
                </c:pt>
                <c:pt idx="178">
                  <c:v>5654</c:v>
                </c:pt>
                <c:pt idx="179">
                  <c:v>5727</c:v>
                </c:pt>
                <c:pt idx="180">
                  <c:v>5792</c:v>
                </c:pt>
                <c:pt idx="181">
                  <c:v>5862</c:v>
                </c:pt>
                <c:pt idx="182">
                  <c:v>5947</c:v>
                </c:pt>
                <c:pt idx="183">
                  <c:v>6047</c:v>
                </c:pt>
                <c:pt idx="184">
                  <c:v>6149</c:v>
                </c:pt>
                <c:pt idx="185">
                  <c:v>6193</c:v>
                </c:pt>
                <c:pt idx="186">
                  <c:v>6290</c:v>
                </c:pt>
              </c:numCache>
            </c:numRef>
          </c:val>
          <c:smooth val="0"/>
          <c:extLst>
            <c:ext xmlns:c16="http://schemas.microsoft.com/office/drawing/2014/chart" uri="{C3380CC4-5D6E-409C-BE32-E72D297353CC}">
              <c16:uniqueId val="{00000004-D494-4000-82F3-B2170E27C78D}"/>
            </c:ext>
          </c:extLst>
        </c:ser>
        <c:ser>
          <c:idx val="6"/>
          <c:order val="5"/>
          <c:tx>
            <c:strRef>
              <c:f>prov!$C$57</c:f>
              <c:strCache>
                <c:ptCount val="1"/>
                <c:pt idx="0">
                  <c:v>Limburg</c:v>
                </c:pt>
              </c:strCache>
            </c:strRef>
          </c:tx>
          <c:spPr>
            <a:ln w="38100" cap="rnd">
              <a:solidFill>
                <a:schemeClr val="accent4">
                  <a:lumMod val="75000"/>
                  <a:alpha val="70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(prov!$D$50:$GP$50,prov!$HQ$50)</c:f>
              <c:numCache>
                <c:formatCode>0</c:formatCode>
                <c:ptCount val="19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220</c:v>
                </c:pt>
                <c:pt idx="196">
                  <c:v>221</c:v>
                </c:pt>
              </c:numCache>
            </c:numRef>
          </c:cat>
          <c:val>
            <c:numRef>
              <c:extLst>
                <c:ext xmlns:c15="http://schemas.microsoft.com/office/drawing/2012/chart" uri="{02D57815-91ED-43cb-92C2-25804820EDAC}">
                  <c15:fullRef>
                    <c15:sqref>prov!$F$57:$HQ$57</c15:sqref>
                  </c15:fullRef>
                </c:ext>
              </c:extLst>
              <c:f>prov!$F$57:$GR$57</c:f>
              <c:numCache>
                <c:formatCode>General</c:formatCode>
                <c:ptCount val="195"/>
                <c:pt idx="0">
                  <c:v>17</c:v>
                </c:pt>
                <c:pt idx="1">
                  <c:v>24</c:v>
                </c:pt>
                <c:pt idx="2">
                  <c:v>36</c:v>
                </c:pt>
                <c:pt idx="3">
                  <c:v>38</c:v>
                </c:pt>
                <c:pt idx="4">
                  <c:v>40</c:v>
                </c:pt>
                <c:pt idx="5">
                  <c:v>42</c:v>
                </c:pt>
                <c:pt idx="6">
                  <c:v>63</c:v>
                </c:pt>
                <c:pt idx="7">
                  <c:v>80</c:v>
                </c:pt>
                <c:pt idx="8">
                  <c:v>71</c:v>
                </c:pt>
                <c:pt idx="9">
                  <c:v>106</c:v>
                </c:pt>
                <c:pt idx="10">
                  <c:v>131</c:v>
                </c:pt>
                <c:pt idx="11">
                  <c:v>153</c:v>
                </c:pt>
                <c:pt idx="12">
                  <c:v>203</c:v>
                </c:pt>
                <c:pt idx="13">
                  <c:v>265</c:v>
                </c:pt>
                <c:pt idx="14">
                  <c:v>301</c:v>
                </c:pt>
                <c:pt idx="15">
                  <c:v>405</c:v>
                </c:pt>
                <c:pt idx="16">
                  <c:v>418</c:v>
                </c:pt>
                <c:pt idx="17">
                  <c:v>449</c:v>
                </c:pt>
                <c:pt idx="18">
                  <c:v>501</c:v>
                </c:pt>
                <c:pt idx="19">
                  <c:v>687</c:v>
                </c:pt>
                <c:pt idx="20">
                  <c:v>782</c:v>
                </c:pt>
                <c:pt idx="21">
                  <c:v>876</c:v>
                </c:pt>
                <c:pt idx="22">
                  <c:v>967</c:v>
                </c:pt>
                <c:pt idx="23">
                  <c:v>1094</c:v>
                </c:pt>
                <c:pt idx="24">
                  <c:v>1191</c:v>
                </c:pt>
                <c:pt idx="25">
                  <c:v>1306</c:v>
                </c:pt>
                <c:pt idx="26">
                  <c:v>1424</c:v>
                </c:pt>
                <c:pt idx="27">
                  <c:v>1511</c:v>
                </c:pt>
                <c:pt idx="28" formatCode="0">
                  <c:v>1597</c:v>
                </c:pt>
                <c:pt idx="29" formatCode="0">
                  <c:v>1709</c:v>
                </c:pt>
                <c:pt idx="30" formatCode="0">
                  <c:v>1760</c:v>
                </c:pt>
                <c:pt idx="31">
                  <c:v>1903</c:v>
                </c:pt>
                <c:pt idx="32" formatCode="0">
                  <c:v>2010</c:v>
                </c:pt>
                <c:pt idx="33" formatCode="0">
                  <c:v>2100</c:v>
                </c:pt>
                <c:pt idx="34">
                  <c:v>2181</c:v>
                </c:pt>
                <c:pt idx="35">
                  <c:v>2305</c:v>
                </c:pt>
                <c:pt idx="36">
                  <c:v>2408</c:v>
                </c:pt>
                <c:pt idx="37">
                  <c:v>2533</c:v>
                </c:pt>
                <c:pt idx="38">
                  <c:v>2650</c:v>
                </c:pt>
                <c:pt idx="39">
                  <c:v>2694</c:v>
                </c:pt>
                <c:pt idx="40">
                  <c:v>2880</c:v>
                </c:pt>
                <c:pt idx="41">
                  <c:v>2922</c:v>
                </c:pt>
                <c:pt idx="42">
                  <c:v>3020</c:v>
                </c:pt>
                <c:pt idx="43">
                  <c:v>3156</c:v>
                </c:pt>
                <c:pt idx="44">
                  <c:v>3271</c:v>
                </c:pt>
                <c:pt idx="45">
                  <c:v>3371</c:v>
                </c:pt>
                <c:pt idx="46">
                  <c:v>3455</c:v>
                </c:pt>
                <c:pt idx="47">
                  <c:v>3541</c:v>
                </c:pt>
                <c:pt idx="48">
                  <c:v>3634</c:v>
                </c:pt>
                <c:pt idx="49">
                  <c:v>3711</c:v>
                </c:pt>
                <c:pt idx="50">
                  <c:v>3814</c:v>
                </c:pt>
                <c:pt idx="51">
                  <c:v>3861</c:v>
                </c:pt>
                <c:pt idx="52">
                  <c:v>3914</c:v>
                </c:pt>
                <c:pt idx="53">
                  <c:v>3979</c:v>
                </c:pt>
                <c:pt idx="54">
                  <c:v>3997</c:v>
                </c:pt>
                <c:pt idx="55">
                  <c:v>4045</c:v>
                </c:pt>
                <c:pt idx="56">
                  <c:v>4105</c:v>
                </c:pt>
                <c:pt idx="57">
                  <c:v>4144</c:v>
                </c:pt>
                <c:pt idx="58">
                  <c:v>4193</c:v>
                </c:pt>
                <c:pt idx="59">
                  <c:v>4219</c:v>
                </c:pt>
                <c:pt idx="60">
                  <c:v>4263</c:v>
                </c:pt>
                <c:pt idx="61">
                  <c:v>4278</c:v>
                </c:pt>
                <c:pt idx="62">
                  <c:v>4298</c:v>
                </c:pt>
                <c:pt idx="63">
                  <c:v>4322</c:v>
                </c:pt>
                <c:pt idx="64">
                  <c:v>4366</c:v>
                </c:pt>
                <c:pt idx="65">
                  <c:v>4389</c:v>
                </c:pt>
                <c:pt idx="66">
                  <c:v>4416</c:v>
                </c:pt>
                <c:pt idx="67">
                  <c:v>4434</c:v>
                </c:pt>
                <c:pt idx="68">
                  <c:v>4444</c:v>
                </c:pt>
                <c:pt idx="69">
                  <c:v>4465</c:v>
                </c:pt>
                <c:pt idx="70">
                  <c:v>4484</c:v>
                </c:pt>
                <c:pt idx="71">
                  <c:v>4520</c:v>
                </c:pt>
                <c:pt idx="72">
                  <c:v>4536</c:v>
                </c:pt>
                <c:pt idx="73">
                  <c:v>4544</c:v>
                </c:pt>
                <c:pt idx="74">
                  <c:v>4555</c:v>
                </c:pt>
                <c:pt idx="75">
                  <c:v>4558</c:v>
                </c:pt>
                <c:pt idx="76">
                  <c:v>4562</c:v>
                </c:pt>
                <c:pt idx="77">
                  <c:v>4579</c:v>
                </c:pt>
                <c:pt idx="78">
                  <c:v>4597</c:v>
                </c:pt>
                <c:pt idx="79">
                  <c:v>4627</c:v>
                </c:pt>
                <c:pt idx="80">
                  <c:v>4634</c:v>
                </c:pt>
                <c:pt idx="81">
                  <c:v>4651</c:v>
                </c:pt>
                <c:pt idx="82" formatCode="0">
                  <c:v>4658</c:v>
                </c:pt>
                <c:pt idx="83">
                  <c:v>4663</c:v>
                </c:pt>
                <c:pt idx="84">
                  <c:v>4677</c:v>
                </c:pt>
                <c:pt idx="85">
                  <c:v>4688</c:v>
                </c:pt>
                <c:pt idx="86">
                  <c:v>4694</c:v>
                </c:pt>
                <c:pt idx="87">
                  <c:v>4703</c:v>
                </c:pt>
                <c:pt idx="88">
                  <c:v>4712</c:v>
                </c:pt>
                <c:pt idx="89">
                  <c:v>4719</c:v>
                </c:pt>
                <c:pt idx="90">
                  <c:v>4728</c:v>
                </c:pt>
                <c:pt idx="91">
                  <c:v>4735</c:v>
                </c:pt>
                <c:pt idx="92">
                  <c:v>4753</c:v>
                </c:pt>
                <c:pt idx="93">
                  <c:v>4768</c:v>
                </c:pt>
                <c:pt idx="94">
                  <c:v>4782</c:v>
                </c:pt>
                <c:pt idx="95">
                  <c:v>4791</c:v>
                </c:pt>
                <c:pt idx="96">
                  <c:v>4801</c:v>
                </c:pt>
                <c:pt idx="97" formatCode="0">
                  <c:v>4807</c:v>
                </c:pt>
                <c:pt idx="98">
                  <c:v>4815</c:v>
                </c:pt>
                <c:pt idx="99">
                  <c:v>4823</c:v>
                </c:pt>
                <c:pt idx="100">
                  <c:v>4835</c:v>
                </c:pt>
                <c:pt idx="101">
                  <c:v>4844</c:v>
                </c:pt>
                <c:pt idx="102">
                  <c:v>4847</c:v>
                </c:pt>
                <c:pt idx="103">
                  <c:v>4852</c:v>
                </c:pt>
                <c:pt idx="104">
                  <c:v>4857</c:v>
                </c:pt>
                <c:pt idx="105">
                  <c:v>4863</c:v>
                </c:pt>
                <c:pt idx="106">
                  <c:v>4866</c:v>
                </c:pt>
                <c:pt idx="107">
                  <c:v>4869</c:v>
                </c:pt>
                <c:pt idx="108">
                  <c:v>4874</c:v>
                </c:pt>
                <c:pt idx="109">
                  <c:v>4876</c:v>
                </c:pt>
                <c:pt idx="110">
                  <c:v>4878</c:v>
                </c:pt>
                <c:pt idx="111">
                  <c:v>4881</c:v>
                </c:pt>
                <c:pt idx="112">
                  <c:v>4885</c:v>
                </c:pt>
                <c:pt idx="113">
                  <c:v>4886</c:v>
                </c:pt>
                <c:pt idx="114">
                  <c:v>4886</c:v>
                </c:pt>
                <c:pt idx="115">
                  <c:v>4887</c:v>
                </c:pt>
                <c:pt idx="116">
                  <c:v>4888</c:v>
                </c:pt>
                <c:pt idx="117">
                  <c:v>4888</c:v>
                </c:pt>
                <c:pt idx="118">
                  <c:v>4891</c:v>
                </c:pt>
                <c:pt idx="119">
                  <c:v>4894</c:v>
                </c:pt>
                <c:pt idx="120">
                  <c:v>4899</c:v>
                </c:pt>
                <c:pt idx="121">
                  <c:v>4900</c:v>
                </c:pt>
                <c:pt idx="122">
                  <c:v>4901</c:v>
                </c:pt>
                <c:pt idx="123">
                  <c:v>4902</c:v>
                </c:pt>
                <c:pt idx="124">
                  <c:v>4903</c:v>
                </c:pt>
                <c:pt idx="125">
                  <c:v>4904</c:v>
                </c:pt>
                <c:pt idx="126">
                  <c:v>4906</c:v>
                </c:pt>
                <c:pt idx="127">
                  <c:v>4907</c:v>
                </c:pt>
                <c:pt idx="128">
                  <c:v>4907</c:v>
                </c:pt>
                <c:pt idx="129">
                  <c:v>4910</c:v>
                </c:pt>
                <c:pt idx="130">
                  <c:v>4911</c:v>
                </c:pt>
                <c:pt idx="131">
                  <c:v>4902</c:v>
                </c:pt>
                <c:pt idx="132">
                  <c:v>4907</c:v>
                </c:pt>
                <c:pt idx="133">
                  <c:v>4908</c:v>
                </c:pt>
                <c:pt idx="134">
                  <c:v>4909</c:v>
                </c:pt>
                <c:pt idx="135">
                  <c:v>4914</c:v>
                </c:pt>
                <c:pt idx="136">
                  <c:v>4915</c:v>
                </c:pt>
                <c:pt idx="137">
                  <c:v>4919</c:v>
                </c:pt>
                <c:pt idx="138">
                  <c:v>4922</c:v>
                </c:pt>
                <c:pt idx="139">
                  <c:v>4923</c:v>
                </c:pt>
                <c:pt idx="140">
                  <c:v>4923</c:v>
                </c:pt>
                <c:pt idx="141">
                  <c:v>4927</c:v>
                </c:pt>
                <c:pt idx="142">
                  <c:v>4930</c:v>
                </c:pt>
                <c:pt idx="143">
                  <c:v>4932</c:v>
                </c:pt>
                <c:pt idx="144">
                  <c:v>4936</c:v>
                </c:pt>
                <c:pt idx="145">
                  <c:v>4938</c:v>
                </c:pt>
                <c:pt idx="146">
                  <c:v>4941</c:v>
                </c:pt>
                <c:pt idx="147">
                  <c:v>4945</c:v>
                </c:pt>
                <c:pt idx="148">
                  <c:v>4947</c:v>
                </c:pt>
                <c:pt idx="149">
                  <c:v>4954</c:v>
                </c:pt>
                <c:pt idx="150">
                  <c:v>4957</c:v>
                </c:pt>
                <c:pt idx="151">
                  <c:v>4962</c:v>
                </c:pt>
                <c:pt idx="152">
                  <c:v>4966</c:v>
                </c:pt>
                <c:pt idx="153">
                  <c:v>4973</c:v>
                </c:pt>
                <c:pt idx="154">
                  <c:v>4975</c:v>
                </c:pt>
                <c:pt idx="155">
                  <c:v>4984</c:v>
                </c:pt>
                <c:pt idx="156">
                  <c:v>4991</c:v>
                </c:pt>
                <c:pt idx="157">
                  <c:v>5008</c:v>
                </c:pt>
                <c:pt idx="158">
                  <c:v>5020</c:v>
                </c:pt>
                <c:pt idx="159">
                  <c:v>5041</c:v>
                </c:pt>
                <c:pt idx="160">
                  <c:v>5054</c:v>
                </c:pt>
                <c:pt idx="161">
                  <c:v>5071</c:v>
                </c:pt>
                <c:pt idx="162">
                  <c:v>5089</c:v>
                </c:pt>
                <c:pt idx="163">
                  <c:v>5125</c:v>
                </c:pt>
                <c:pt idx="164">
                  <c:v>5146</c:v>
                </c:pt>
                <c:pt idx="165">
                  <c:v>5152</c:v>
                </c:pt>
                <c:pt idx="166">
                  <c:v>5163</c:v>
                </c:pt>
                <c:pt idx="167">
                  <c:v>5176</c:v>
                </c:pt>
                <c:pt idx="168">
                  <c:v>5199</c:v>
                </c:pt>
                <c:pt idx="169">
                  <c:v>5222</c:v>
                </c:pt>
                <c:pt idx="170">
                  <c:v>5245</c:v>
                </c:pt>
                <c:pt idx="171">
                  <c:v>5274</c:v>
                </c:pt>
                <c:pt idx="172">
                  <c:v>5294</c:v>
                </c:pt>
                <c:pt idx="173">
                  <c:v>5319</c:v>
                </c:pt>
                <c:pt idx="174">
                  <c:v>5342</c:v>
                </c:pt>
                <c:pt idx="175">
                  <c:v>5364</c:v>
                </c:pt>
                <c:pt idx="176">
                  <c:v>5383</c:v>
                </c:pt>
                <c:pt idx="177">
                  <c:v>5409</c:v>
                </c:pt>
                <c:pt idx="178">
                  <c:v>5426</c:v>
                </c:pt>
                <c:pt idx="179">
                  <c:v>5450</c:v>
                </c:pt>
                <c:pt idx="180">
                  <c:v>5469</c:v>
                </c:pt>
                <c:pt idx="181">
                  <c:v>5492</c:v>
                </c:pt>
                <c:pt idx="182">
                  <c:v>5509</c:v>
                </c:pt>
                <c:pt idx="183">
                  <c:v>5537</c:v>
                </c:pt>
                <c:pt idx="184">
                  <c:v>5559</c:v>
                </c:pt>
                <c:pt idx="185">
                  <c:v>5585</c:v>
                </c:pt>
                <c:pt idx="186">
                  <c:v>5603</c:v>
                </c:pt>
                <c:pt idx="187">
                  <c:v>5621</c:v>
                </c:pt>
                <c:pt idx="188">
                  <c:v>5647</c:v>
                </c:pt>
                <c:pt idx="189">
                  <c:v>5678</c:v>
                </c:pt>
                <c:pt idx="190">
                  <c:v>5714</c:v>
                </c:pt>
              </c:numCache>
            </c:numRef>
          </c:val>
          <c:smooth val="0"/>
          <c:extLst>
            <c:ext xmlns:c16="http://schemas.microsoft.com/office/drawing/2014/chart" uri="{C3380CC4-5D6E-409C-BE32-E72D297353CC}">
              <c16:uniqueId val="{00000005-D494-4000-82F3-B2170E27C78D}"/>
            </c:ext>
          </c:extLst>
        </c:ser>
        <c:ser>
          <c:idx val="7"/>
          <c:order val="6"/>
          <c:tx>
            <c:strRef>
              <c:f>prov!$C$58</c:f>
              <c:strCache>
                <c:ptCount val="1"/>
                <c:pt idx="0">
                  <c:v>Overijssel</c:v>
                </c:pt>
              </c:strCache>
            </c:strRef>
          </c:tx>
          <c:spPr>
            <a:ln w="38100" cap="rnd">
              <a:solidFill>
                <a:schemeClr val="accent1">
                  <a:lumMod val="50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(prov!$D$50:$GP$50,prov!$HQ$50)</c:f>
              <c:numCache>
                <c:formatCode>0</c:formatCode>
                <c:ptCount val="19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212</c:v>
                </c:pt>
                <c:pt idx="196">
                  <c:v>213</c:v>
                </c:pt>
                <c:pt idx="197">
                  <c:v>214</c:v>
                </c:pt>
                <c:pt idx="198">
                  <c:v>215</c:v>
                </c:pt>
                <c:pt idx="199">
                  <c:v>216</c:v>
                </c:pt>
                <c:pt idx="200">
                  <c:v>217</c:v>
                </c:pt>
                <c:pt idx="201">
                  <c:v>218</c:v>
                </c:pt>
                <c:pt idx="202">
                  <c:v>219</c:v>
                </c:pt>
                <c:pt idx="203">
                  <c:v>220</c:v>
                </c:pt>
                <c:pt idx="204">
                  <c:v>221</c:v>
                </c:pt>
              </c:numCache>
            </c:numRef>
          </c:cat>
          <c:val>
            <c:numRef>
              <c:extLst>
                <c:ext xmlns:c15="http://schemas.microsoft.com/office/drawing/2012/chart" uri="{02D57815-91ED-43cb-92C2-25804820EDAC}">
                  <c15:fullRef>
                    <c15:sqref>prov!$N$58:$HQ$58</c15:sqref>
                  </c15:fullRef>
                </c:ext>
              </c:extLst>
              <c:f>prov!$N$58:$GZ$58</c:f>
              <c:numCache>
                <c:formatCode>General</c:formatCode>
                <c:ptCount val="195"/>
                <c:pt idx="0">
                  <c:v>18</c:v>
                </c:pt>
                <c:pt idx="1">
                  <c:v>24</c:v>
                </c:pt>
                <c:pt idx="2">
                  <c:v>29</c:v>
                </c:pt>
                <c:pt idx="3">
                  <c:v>37</c:v>
                </c:pt>
                <c:pt idx="4">
                  <c:v>46</c:v>
                </c:pt>
                <c:pt idx="5">
                  <c:v>60</c:v>
                </c:pt>
                <c:pt idx="6">
                  <c:v>76</c:v>
                </c:pt>
                <c:pt idx="7">
                  <c:v>136</c:v>
                </c:pt>
                <c:pt idx="8">
                  <c:v>165</c:v>
                </c:pt>
                <c:pt idx="9">
                  <c:v>192</c:v>
                </c:pt>
                <c:pt idx="10">
                  <c:v>221</c:v>
                </c:pt>
                <c:pt idx="11">
                  <c:v>252</c:v>
                </c:pt>
                <c:pt idx="12">
                  <c:v>321</c:v>
                </c:pt>
                <c:pt idx="13">
                  <c:v>393</c:v>
                </c:pt>
                <c:pt idx="14">
                  <c:v>453</c:v>
                </c:pt>
                <c:pt idx="15">
                  <c:v>521</c:v>
                </c:pt>
                <c:pt idx="16">
                  <c:v>595</c:v>
                </c:pt>
                <c:pt idx="17">
                  <c:v>652</c:v>
                </c:pt>
                <c:pt idx="18">
                  <c:v>693</c:v>
                </c:pt>
                <c:pt idx="19">
                  <c:v>773</c:v>
                </c:pt>
                <c:pt idx="20" formatCode="0">
                  <c:v>860</c:v>
                </c:pt>
                <c:pt idx="21" formatCode="0">
                  <c:v>939</c:v>
                </c:pt>
                <c:pt idx="22" formatCode="0">
                  <c:v>1051</c:v>
                </c:pt>
                <c:pt idx="23">
                  <c:v>1133</c:v>
                </c:pt>
                <c:pt idx="24">
                  <c:v>1206</c:v>
                </c:pt>
                <c:pt idx="25">
                  <c:v>1271</c:v>
                </c:pt>
                <c:pt idx="26">
                  <c:v>1338</c:v>
                </c:pt>
                <c:pt idx="27">
                  <c:v>1416</c:v>
                </c:pt>
                <c:pt idx="28">
                  <c:v>1607</c:v>
                </c:pt>
                <c:pt idx="29">
                  <c:v>1703</c:v>
                </c:pt>
                <c:pt idx="30">
                  <c:v>1776</c:v>
                </c:pt>
                <c:pt idx="31">
                  <c:v>1832</c:v>
                </c:pt>
                <c:pt idx="32">
                  <c:v>1889</c:v>
                </c:pt>
                <c:pt idx="33">
                  <c:v>1941</c:v>
                </c:pt>
                <c:pt idx="34">
                  <c:v>2032</c:v>
                </c:pt>
                <c:pt idx="35">
                  <c:v>2149</c:v>
                </c:pt>
                <c:pt idx="36">
                  <c:v>2202</c:v>
                </c:pt>
                <c:pt idx="37">
                  <c:v>2277</c:v>
                </c:pt>
                <c:pt idx="38">
                  <c:v>2325</c:v>
                </c:pt>
                <c:pt idx="39">
                  <c:v>2389</c:v>
                </c:pt>
                <c:pt idx="40">
                  <c:v>2427</c:v>
                </c:pt>
                <c:pt idx="41">
                  <c:v>2488</c:v>
                </c:pt>
                <c:pt idx="42">
                  <c:v>2536</c:v>
                </c:pt>
                <c:pt idx="43">
                  <c:v>2574</c:v>
                </c:pt>
                <c:pt idx="44">
                  <c:v>2621</c:v>
                </c:pt>
                <c:pt idx="45">
                  <c:v>2630</c:v>
                </c:pt>
                <c:pt idx="46">
                  <c:v>2635</c:v>
                </c:pt>
                <c:pt idx="47">
                  <c:v>2665</c:v>
                </c:pt>
                <c:pt idx="48">
                  <c:v>2702</c:v>
                </c:pt>
                <c:pt idx="49">
                  <c:v>2720</c:v>
                </c:pt>
                <c:pt idx="50">
                  <c:v>2746</c:v>
                </c:pt>
                <c:pt idx="51">
                  <c:v>2767</c:v>
                </c:pt>
                <c:pt idx="52">
                  <c:v>2779</c:v>
                </c:pt>
                <c:pt idx="53">
                  <c:v>2795</c:v>
                </c:pt>
                <c:pt idx="54">
                  <c:v>2804</c:v>
                </c:pt>
                <c:pt idx="55">
                  <c:v>2822</c:v>
                </c:pt>
                <c:pt idx="56">
                  <c:v>2843</c:v>
                </c:pt>
                <c:pt idx="57">
                  <c:v>2860</c:v>
                </c:pt>
                <c:pt idx="58">
                  <c:v>2867</c:v>
                </c:pt>
                <c:pt idx="59">
                  <c:v>2861</c:v>
                </c:pt>
                <c:pt idx="60">
                  <c:v>2873</c:v>
                </c:pt>
                <c:pt idx="61">
                  <c:v>2886</c:v>
                </c:pt>
                <c:pt idx="62">
                  <c:v>2898</c:v>
                </c:pt>
                <c:pt idx="63">
                  <c:v>2903</c:v>
                </c:pt>
                <c:pt idx="64">
                  <c:v>2914</c:v>
                </c:pt>
                <c:pt idx="65">
                  <c:v>2918</c:v>
                </c:pt>
                <c:pt idx="66">
                  <c:v>2919</c:v>
                </c:pt>
                <c:pt idx="67">
                  <c:v>2925</c:v>
                </c:pt>
                <c:pt idx="68">
                  <c:v>2933</c:v>
                </c:pt>
                <c:pt idx="69">
                  <c:v>2941</c:v>
                </c:pt>
                <c:pt idx="70">
                  <c:v>2948</c:v>
                </c:pt>
                <c:pt idx="71">
                  <c:v>2957</c:v>
                </c:pt>
                <c:pt idx="72">
                  <c:v>2964</c:v>
                </c:pt>
                <c:pt idx="73">
                  <c:v>2969</c:v>
                </c:pt>
                <c:pt idx="74" formatCode="0">
                  <c:v>2975</c:v>
                </c:pt>
                <c:pt idx="75">
                  <c:v>2981</c:v>
                </c:pt>
                <c:pt idx="76">
                  <c:v>2986</c:v>
                </c:pt>
                <c:pt idx="77">
                  <c:v>2988</c:v>
                </c:pt>
                <c:pt idx="78">
                  <c:v>2991</c:v>
                </c:pt>
                <c:pt idx="79">
                  <c:v>2995</c:v>
                </c:pt>
                <c:pt idx="80">
                  <c:v>2996</c:v>
                </c:pt>
                <c:pt idx="81">
                  <c:v>2996</c:v>
                </c:pt>
                <c:pt idx="82">
                  <c:v>2996</c:v>
                </c:pt>
                <c:pt idx="83">
                  <c:v>3001</c:v>
                </c:pt>
                <c:pt idx="84">
                  <c:v>3005</c:v>
                </c:pt>
                <c:pt idx="85">
                  <c:v>3012</c:v>
                </c:pt>
                <c:pt idx="86">
                  <c:v>3016</c:v>
                </c:pt>
                <c:pt idx="87">
                  <c:v>3020</c:v>
                </c:pt>
                <c:pt idx="88">
                  <c:v>3024</c:v>
                </c:pt>
                <c:pt idx="89" formatCode="0">
                  <c:v>3028</c:v>
                </c:pt>
                <c:pt idx="90">
                  <c:v>3030</c:v>
                </c:pt>
                <c:pt idx="91">
                  <c:v>3031</c:v>
                </c:pt>
                <c:pt idx="92">
                  <c:v>3031</c:v>
                </c:pt>
                <c:pt idx="93">
                  <c:v>3040</c:v>
                </c:pt>
                <c:pt idx="94">
                  <c:v>3052</c:v>
                </c:pt>
                <c:pt idx="95">
                  <c:v>3058</c:v>
                </c:pt>
                <c:pt idx="96">
                  <c:v>3059</c:v>
                </c:pt>
                <c:pt idx="97">
                  <c:v>3062</c:v>
                </c:pt>
                <c:pt idx="98">
                  <c:v>3066</c:v>
                </c:pt>
                <c:pt idx="99">
                  <c:v>3070</c:v>
                </c:pt>
                <c:pt idx="100">
                  <c:v>3083</c:v>
                </c:pt>
                <c:pt idx="101">
                  <c:v>3087</c:v>
                </c:pt>
                <c:pt idx="102">
                  <c:v>3088</c:v>
                </c:pt>
                <c:pt idx="103">
                  <c:v>3091</c:v>
                </c:pt>
                <c:pt idx="104">
                  <c:v>3093</c:v>
                </c:pt>
                <c:pt idx="105">
                  <c:v>3098</c:v>
                </c:pt>
                <c:pt idx="106">
                  <c:v>3099</c:v>
                </c:pt>
                <c:pt idx="107">
                  <c:v>3105</c:v>
                </c:pt>
                <c:pt idx="108">
                  <c:v>3109</c:v>
                </c:pt>
                <c:pt idx="109">
                  <c:v>3112</c:v>
                </c:pt>
                <c:pt idx="110">
                  <c:v>3114</c:v>
                </c:pt>
                <c:pt idx="111">
                  <c:v>3116</c:v>
                </c:pt>
                <c:pt idx="112">
                  <c:v>3121</c:v>
                </c:pt>
                <c:pt idx="113">
                  <c:v>3121</c:v>
                </c:pt>
                <c:pt idx="114">
                  <c:v>3124</c:v>
                </c:pt>
                <c:pt idx="115">
                  <c:v>3125</c:v>
                </c:pt>
                <c:pt idx="116">
                  <c:v>3129</c:v>
                </c:pt>
                <c:pt idx="117">
                  <c:v>3131</c:v>
                </c:pt>
                <c:pt idx="118">
                  <c:v>3128</c:v>
                </c:pt>
                <c:pt idx="119">
                  <c:v>3129</c:v>
                </c:pt>
                <c:pt idx="120">
                  <c:v>3133</c:v>
                </c:pt>
                <c:pt idx="121">
                  <c:v>3137</c:v>
                </c:pt>
                <c:pt idx="122">
                  <c:v>3138</c:v>
                </c:pt>
                <c:pt idx="123">
                  <c:v>3139</c:v>
                </c:pt>
                <c:pt idx="124">
                  <c:v>3144</c:v>
                </c:pt>
                <c:pt idx="125">
                  <c:v>3146</c:v>
                </c:pt>
                <c:pt idx="126">
                  <c:v>3150</c:v>
                </c:pt>
                <c:pt idx="127">
                  <c:v>3152</c:v>
                </c:pt>
                <c:pt idx="128">
                  <c:v>3156</c:v>
                </c:pt>
                <c:pt idx="129">
                  <c:v>3166</c:v>
                </c:pt>
                <c:pt idx="130">
                  <c:v>3169</c:v>
                </c:pt>
                <c:pt idx="131">
                  <c:v>3173</c:v>
                </c:pt>
                <c:pt idx="132">
                  <c:v>3173</c:v>
                </c:pt>
                <c:pt idx="133">
                  <c:v>3174</c:v>
                </c:pt>
                <c:pt idx="134">
                  <c:v>3176</c:v>
                </c:pt>
                <c:pt idx="135">
                  <c:v>3177</c:v>
                </c:pt>
                <c:pt idx="136">
                  <c:v>3181</c:v>
                </c:pt>
                <c:pt idx="137">
                  <c:v>3181</c:v>
                </c:pt>
                <c:pt idx="138">
                  <c:v>3187</c:v>
                </c:pt>
                <c:pt idx="139">
                  <c:v>3187</c:v>
                </c:pt>
                <c:pt idx="140">
                  <c:v>3190</c:v>
                </c:pt>
                <c:pt idx="141">
                  <c:v>3197</c:v>
                </c:pt>
                <c:pt idx="142">
                  <c:v>3200</c:v>
                </c:pt>
                <c:pt idx="143">
                  <c:v>3207</c:v>
                </c:pt>
                <c:pt idx="144">
                  <c:v>3210</c:v>
                </c:pt>
                <c:pt idx="145">
                  <c:v>3215</c:v>
                </c:pt>
                <c:pt idx="146">
                  <c:v>3226</c:v>
                </c:pt>
                <c:pt idx="147">
                  <c:v>3238</c:v>
                </c:pt>
                <c:pt idx="148">
                  <c:v>3248</c:v>
                </c:pt>
                <c:pt idx="149">
                  <c:v>3253</c:v>
                </c:pt>
                <c:pt idx="150">
                  <c:v>3261</c:v>
                </c:pt>
                <c:pt idx="151">
                  <c:v>3268</c:v>
                </c:pt>
                <c:pt idx="152">
                  <c:v>3282</c:v>
                </c:pt>
                <c:pt idx="153">
                  <c:v>3299</c:v>
                </c:pt>
                <c:pt idx="154">
                  <c:v>3316</c:v>
                </c:pt>
                <c:pt idx="155">
                  <c:v>3323</c:v>
                </c:pt>
                <c:pt idx="156">
                  <c:v>3334</c:v>
                </c:pt>
                <c:pt idx="157">
                  <c:v>3343</c:v>
                </c:pt>
                <c:pt idx="158">
                  <c:v>3356</c:v>
                </c:pt>
                <c:pt idx="159">
                  <c:v>3364</c:v>
                </c:pt>
                <c:pt idx="160">
                  <c:v>3382</c:v>
                </c:pt>
                <c:pt idx="161">
                  <c:v>3406</c:v>
                </c:pt>
                <c:pt idx="162">
                  <c:v>3422</c:v>
                </c:pt>
                <c:pt idx="163">
                  <c:v>3435</c:v>
                </c:pt>
                <c:pt idx="164">
                  <c:v>3447</c:v>
                </c:pt>
                <c:pt idx="165">
                  <c:v>3452</c:v>
                </c:pt>
                <c:pt idx="166">
                  <c:v>3468</c:v>
                </c:pt>
                <c:pt idx="167">
                  <c:v>3474</c:v>
                </c:pt>
                <c:pt idx="168">
                  <c:v>3481</c:v>
                </c:pt>
                <c:pt idx="169">
                  <c:v>3494</c:v>
                </c:pt>
                <c:pt idx="170">
                  <c:v>3506</c:v>
                </c:pt>
                <c:pt idx="171">
                  <c:v>3516</c:v>
                </c:pt>
                <c:pt idx="172">
                  <c:v>3519</c:v>
                </c:pt>
                <c:pt idx="173">
                  <c:v>3537</c:v>
                </c:pt>
                <c:pt idx="174">
                  <c:v>3553</c:v>
                </c:pt>
                <c:pt idx="175">
                  <c:v>3562</c:v>
                </c:pt>
                <c:pt idx="176">
                  <c:v>3579</c:v>
                </c:pt>
                <c:pt idx="177">
                  <c:v>3603</c:v>
                </c:pt>
                <c:pt idx="178">
                  <c:v>3618</c:v>
                </c:pt>
                <c:pt idx="179">
                  <c:v>3631</c:v>
                </c:pt>
                <c:pt idx="180">
                  <c:v>3658</c:v>
                </c:pt>
                <c:pt idx="181">
                  <c:v>3682</c:v>
                </c:pt>
                <c:pt idx="182">
                  <c:v>3715</c:v>
                </c:pt>
              </c:numCache>
            </c:numRef>
          </c:val>
          <c:smooth val="0"/>
          <c:extLst>
            <c:ext xmlns:c16="http://schemas.microsoft.com/office/drawing/2014/chart" uri="{C3380CC4-5D6E-409C-BE32-E72D297353CC}">
              <c16:uniqueId val="{00000006-D494-4000-82F3-B2170E27C78D}"/>
            </c:ext>
          </c:extLst>
        </c:ser>
        <c:ser>
          <c:idx val="8"/>
          <c:order val="7"/>
          <c:tx>
            <c:strRef>
              <c:f>prov!$C$59</c:f>
              <c:strCache>
                <c:ptCount val="1"/>
                <c:pt idx="0">
                  <c:v>Flevoland</c:v>
                </c:pt>
              </c:strCache>
            </c:strRef>
          </c:tx>
          <c:spPr>
            <a:ln w="38100" cap="rnd">
              <a:solidFill>
                <a:schemeClr val="accent1">
                  <a:lumMod val="60000"/>
                  <a:lumOff val="40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(prov!$D$50:$GP$50,prov!$HQ$50)</c:f>
              <c:numCache>
                <c:formatCode>0</c:formatCode>
                <c:ptCount val="19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210</c:v>
                </c:pt>
                <c:pt idx="196">
                  <c:v>211</c:v>
                </c:pt>
                <c:pt idx="197">
                  <c:v>212</c:v>
                </c:pt>
                <c:pt idx="198">
                  <c:v>213</c:v>
                </c:pt>
                <c:pt idx="199">
                  <c:v>214</c:v>
                </c:pt>
                <c:pt idx="200">
                  <c:v>215</c:v>
                </c:pt>
                <c:pt idx="201">
                  <c:v>216</c:v>
                </c:pt>
                <c:pt idx="202">
                  <c:v>217</c:v>
                </c:pt>
                <c:pt idx="203">
                  <c:v>218</c:v>
                </c:pt>
                <c:pt idx="204">
                  <c:v>219</c:v>
                </c:pt>
                <c:pt idx="205">
                  <c:v>220</c:v>
                </c:pt>
                <c:pt idx="206">
                  <c:v>221</c:v>
                </c:pt>
              </c:numCache>
            </c:numRef>
          </c:cat>
          <c:val>
            <c:numRef>
              <c:extLst>
                <c:ext xmlns:c15="http://schemas.microsoft.com/office/drawing/2012/chart" uri="{02D57815-91ED-43cb-92C2-25804820EDAC}">
                  <c15:fullRef>
                    <c15:sqref>prov!$P$59:$HQ$59</c15:sqref>
                  </c15:fullRef>
                </c:ext>
              </c:extLst>
              <c:f>prov!$P$59:$HB$59</c:f>
              <c:numCache>
                <c:formatCode>General</c:formatCode>
                <c:ptCount val="195"/>
                <c:pt idx="0">
                  <c:v>21</c:v>
                </c:pt>
                <c:pt idx="1">
                  <c:v>23</c:v>
                </c:pt>
                <c:pt idx="2">
                  <c:v>25</c:v>
                </c:pt>
                <c:pt idx="3">
                  <c:v>31</c:v>
                </c:pt>
                <c:pt idx="4">
                  <c:v>38</c:v>
                </c:pt>
                <c:pt idx="5">
                  <c:v>52</c:v>
                </c:pt>
                <c:pt idx="6">
                  <c:v>52</c:v>
                </c:pt>
                <c:pt idx="7">
                  <c:v>59</c:v>
                </c:pt>
                <c:pt idx="8">
                  <c:v>66</c:v>
                </c:pt>
                <c:pt idx="9">
                  <c:v>73</c:v>
                </c:pt>
                <c:pt idx="10">
                  <c:v>84</c:v>
                </c:pt>
                <c:pt idx="11">
                  <c:v>94</c:v>
                </c:pt>
                <c:pt idx="12">
                  <c:v>107</c:v>
                </c:pt>
                <c:pt idx="13">
                  <c:v>119</c:v>
                </c:pt>
                <c:pt idx="14">
                  <c:v>137</c:v>
                </c:pt>
                <c:pt idx="15">
                  <c:v>144</c:v>
                </c:pt>
                <c:pt idx="16">
                  <c:v>163</c:v>
                </c:pt>
                <c:pt idx="17">
                  <c:v>186</c:v>
                </c:pt>
                <c:pt idx="18" formatCode="0">
                  <c:v>200</c:v>
                </c:pt>
                <c:pt idx="19" formatCode="0">
                  <c:v>222</c:v>
                </c:pt>
                <c:pt idx="20" formatCode="0">
                  <c:v>231</c:v>
                </c:pt>
                <c:pt idx="21">
                  <c:v>250</c:v>
                </c:pt>
                <c:pt idx="22">
                  <c:v>260</c:v>
                </c:pt>
                <c:pt idx="23">
                  <c:v>271</c:v>
                </c:pt>
                <c:pt idx="24">
                  <c:v>290</c:v>
                </c:pt>
                <c:pt idx="25">
                  <c:v>303</c:v>
                </c:pt>
                <c:pt idx="26">
                  <c:v>331</c:v>
                </c:pt>
                <c:pt idx="27">
                  <c:v>369</c:v>
                </c:pt>
                <c:pt idx="28">
                  <c:v>385</c:v>
                </c:pt>
                <c:pt idx="29">
                  <c:v>419</c:v>
                </c:pt>
                <c:pt idx="30">
                  <c:v>427</c:v>
                </c:pt>
                <c:pt idx="31">
                  <c:v>440</c:v>
                </c:pt>
                <c:pt idx="32">
                  <c:v>461</c:v>
                </c:pt>
                <c:pt idx="33">
                  <c:v>510</c:v>
                </c:pt>
                <c:pt idx="34">
                  <c:v>556</c:v>
                </c:pt>
                <c:pt idx="35">
                  <c:v>577</c:v>
                </c:pt>
                <c:pt idx="36">
                  <c:v>583</c:v>
                </c:pt>
                <c:pt idx="37">
                  <c:v>606</c:v>
                </c:pt>
                <c:pt idx="38">
                  <c:v>625</c:v>
                </c:pt>
                <c:pt idx="39">
                  <c:v>653</c:v>
                </c:pt>
                <c:pt idx="40">
                  <c:v>665</c:v>
                </c:pt>
                <c:pt idx="41">
                  <c:v>690</c:v>
                </c:pt>
                <c:pt idx="42">
                  <c:v>711</c:v>
                </c:pt>
                <c:pt idx="43">
                  <c:v>716</c:v>
                </c:pt>
                <c:pt idx="44">
                  <c:v>719</c:v>
                </c:pt>
                <c:pt idx="45">
                  <c:v>726</c:v>
                </c:pt>
                <c:pt idx="46">
                  <c:v>735</c:v>
                </c:pt>
                <c:pt idx="47">
                  <c:v>749</c:v>
                </c:pt>
                <c:pt idx="48">
                  <c:v>764</c:v>
                </c:pt>
                <c:pt idx="49">
                  <c:v>766</c:v>
                </c:pt>
                <c:pt idx="50">
                  <c:v>772</c:v>
                </c:pt>
                <c:pt idx="51">
                  <c:v>787</c:v>
                </c:pt>
                <c:pt idx="52">
                  <c:v>804</c:v>
                </c:pt>
                <c:pt idx="53">
                  <c:v>809</c:v>
                </c:pt>
                <c:pt idx="54">
                  <c:v>821</c:v>
                </c:pt>
                <c:pt idx="55">
                  <c:v>835</c:v>
                </c:pt>
                <c:pt idx="56">
                  <c:v>850</c:v>
                </c:pt>
                <c:pt idx="57">
                  <c:v>851</c:v>
                </c:pt>
                <c:pt idx="58">
                  <c:v>859</c:v>
                </c:pt>
                <c:pt idx="59">
                  <c:v>862</c:v>
                </c:pt>
                <c:pt idx="60">
                  <c:v>864</c:v>
                </c:pt>
                <c:pt idx="61">
                  <c:v>870</c:v>
                </c:pt>
                <c:pt idx="62">
                  <c:v>874</c:v>
                </c:pt>
                <c:pt idx="63">
                  <c:v>880</c:v>
                </c:pt>
                <c:pt idx="64">
                  <c:v>882</c:v>
                </c:pt>
                <c:pt idx="65">
                  <c:v>883</c:v>
                </c:pt>
                <c:pt idx="66">
                  <c:v>889</c:v>
                </c:pt>
                <c:pt idx="67">
                  <c:v>894</c:v>
                </c:pt>
                <c:pt idx="68">
                  <c:v>898</c:v>
                </c:pt>
                <c:pt idx="69">
                  <c:v>898</c:v>
                </c:pt>
                <c:pt idx="70">
                  <c:v>900</c:v>
                </c:pt>
                <c:pt idx="71">
                  <c:v>901</c:v>
                </c:pt>
                <c:pt idx="72" formatCode="0">
                  <c:v>907</c:v>
                </c:pt>
                <c:pt idx="73">
                  <c:v>912</c:v>
                </c:pt>
                <c:pt idx="74">
                  <c:v>916</c:v>
                </c:pt>
                <c:pt idx="75">
                  <c:v>919</c:v>
                </c:pt>
                <c:pt idx="76">
                  <c:v>921</c:v>
                </c:pt>
                <c:pt idx="77">
                  <c:v>927</c:v>
                </c:pt>
                <c:pt idx="78">
                  <c:v>929</c:v>
                </c:pt>
                <c:pt idx="79">
                  <c:v>929</c:v>
                </c:pt>
                <c:pt idx="80">
                  <c:v>931</c:v>
                </c:pt>
                <c:pt idx="81">
                  <c:v>939</c:v>
                </c:pt>
                <c:pt idx="82">
                  <c:v>942</c:v>
                </c:pt>
                <c:pt idx="83">
                  <c:v>946</c:v>
                </c:pt>
                <c:pt idx="84">
                  <c:v>948</c:v>
                </c:pt>
                <c:pt idx="85">
                  <c:v>948</c:v>
                </c:pt>
                <c:pt idx="86">
                  <c:v>949</c:v>
                </c:pt>
                <c:pt idx="87" formatCode="0">
                  <c:v>952</c:v>
                </c:pt>
                <c:pt idx="88">
                  <c:v>953</c:v>
                </c:pt>
                <c:pt idx="89">
                  <c:v>956</c:v>
                </c:pt>
                <c:pt idx="90">
                  <c:v>957</c:v>
                </c:pt>
                <c:pt idx="91">
                  <c:v>959</c:v>
                </c:pt>
                <c:pt idx="92">
                  <c:v>966</c:v>
                </c:pt>
                <c:pt idx="93">
                  <c:v>967</c:v>
                </c:pt>
                <c:pt idx="94">
                  <c:v>969</c:v>
                </c:pt>
                <c:pt idx="95">
                  <c:v>972</c:v>
                </c:pt>
                <c:pt idx="96">
                  <c:v>975</c:v>
                </c:pt>
                <c:pt idx="97">
                  <c:v>975</c:v>
                </c:pt>
                <c:pt idx="98">
                  <c:v>975</c:v>
                </c:pt>
                <c:pt idx="99">
                  <c:v>975</c:v>
                </c:pt>
                <c:pt idx="100">
                  <c:v>973</c:v>
                </c:pt>
                <c:pt idx="101">
                  <c:v>977</c:v>
                </c:pt>
                <c:pt idx="102">
                  <c:v>978</c:v>
                </c:pt>
                <c:pt idx="103">
                  <c:v>978</c:v>
                </c:pt>
                <c:pt idx="104">
                  <c:v>980</c:v>
                </c:pt>
                <c:pt idx="105">
                  <c:v>982</c:v>
                </c:pt>
                <c:pt idx="106">
                  <c:v>982</c:v>
                </c:pt>
                <c:pt idx="107">
                  <c:v>985</c:v>
                </c:pt>
                <c:pt idx="108">
                  <c:v>986</c:v>
                </c:pt>
                <c:pt idx="109">
                  <c:v>986</c:v>
                </c:pt>
                <c:pt idx="110">
                  <c:v>987</c:v>
                </c:pt>
                <c:pt idx="111">
                  <c:v>989</c:v>
                </c:pt>
                <c:pt idx="112">
                  <c:v>989</c:v>
                </c:pt>
                <c:pt idx="113">
                  <c:v>989</c:v>
                </c:pt>
                <c:pt idx="114">
                  <c:v>989</c:v>
                </c:pt>
                <c:pt idx="115">
                  <c:v>989</c:v>
                </c:pt>
                <c:pt idx="116">
                  <c:v>989</c:v>
                </c:pt>
                <c:pt idx="117">
                  <c:v>983</c:v>
                </c:pt>
                <c:pt idx="118">
                  <c:v>983</c:v>
                </c:pt>
                <c:pt idx="119">
                  <c:v>983</c:v>
                </c:pt>
                <c:pt idx="120">
                  <c:v>983</c:v>
                </c:pt>
                <c:pt idx="121">
                  <c:v>983</c:v>
                </c:pt>
                <c:pt idx="122">
                  <c:v>983</c:v>
                </c:pt>
                <c:pt idx="123">
                  <c:v>983</c:v>
                </c:pt>
                <c:pt idx="124">
                  <c:v>982</c:v>
                </c:pt>
                <c:pt idx="125">
                  <c:v>982</c:v>
                </c:pt>
                <c:pt idx="126">
                  <c:v>982</c:v>
                </c:pt>
                <c:pt idx="127">
                  <c:v>983</c:v>
                </c:pt>
                <c:pt idx="128">
                  <c:v>984</c:v>
                </c:pt>
                <c:pt idx="129">
                  <c:v>984</c:v>
                </c:pt>
                <c:pt idx="130">
                  <c:v>985</c:v>
                </c:pt>
                <c:pt idx="131">
                  <c:v>987</c:v>
                </c:pt>
                <c:pt idx="132">
                  <c:v>990</c:v>
                </c:pt>
                <c:pt idx="133">
                  <c:v>991</c:v>
                </c:pt>
                <c:pt idx="134">
                  <c:v>992</c:v>
                </c:pt>
                <c:pt idx="135">
                  <c:v>994</c:v>
                </c:pt>
                <c:pt idx="136">
                  <c:v>998</c:v>
                </c:pt>
                <c:pt idx="137">
                  <c:v>999</c:v>
                </c:pt>
                <c:pt idx="138">
                  <c:v>1008</c:v>
                </c:pt>
                <c:pt idx="139">
                  <c:v>1016</c:v>
                </c:pt>
                <c:pt idx="140">
                  <c:v>1020</c:v>
                </c:pt>
                <c:pt idx="141">
                  <c:v>1028</c:v>
                </c:pt>
                <c:pt idx="142">
                  <c:v>1034</c:v>
                </c:pt>
                <c:pt idx="143">
                  <c:v>1037</c:v>
                </c:pt>
                <c:pt idx="144">
                  <c:v>1042</c:v>
                </c:pt>
                <c:pt idx="145">
                  <c:v>1047</c:v>
                </c:pt>
                <c:pt idx="146">
                  <c:v>1051</c:v>
                </c:pt>
                <c:pt idx="147">
                  <c:v>1056</c:v>
                </c:pt>
                <c:pt idx="148">
                  <c:v>1058</c:v>
                </c:pt>
                <c:pt idx="149">
                  <c:v>1104</c:v>
                </c:pt>
                <c:pt idx="150">
                  <c:v>1114</c:v>
                </c:pt>
                <c:pt idx="151">
                  <c:v>1123</c:v>
                </c:pt>
                <c:pt idx="152">
                  <c:v>1142</c:v>
                </c:pt>
                <c:pt idx="153">
                  <c:v>1148</c:v>
                </c:pt>
                <c:pt idx="154">
                  <c:v>1158</c:v>
                </c:pt>
                <c:pt idx="155">
                  <c:v>1171</c:v>
                </c:pt>
                <c:pt idx="156">
                  <c:v>1178</c:v>
                </c:pt>
                <c:pt idx="157">
                  <c:v>1193</c:v>
                </c:pt>
                <c:pt idx="158">
                  <c:v>1206</c:v>
                </c:pt>
                <c:pt idx="159">
                  <c:v>1220</c:v>
                </c:pt>
                <c:pt idx="160">
                  <c:v>1236</c:v>
                </c:pt>
                <c:pt idx="161">
                  <c:v>1247</c:v>
                </c:pt>
                <c:pt idx="162">
                  <c:v>1253</c:v>
                </c:pt>
                <c:pt idx="163">
                  <c:v>1265</c:v>
                </c:pt>
                <c:pt idx="164">
                  <c:v>1273</c:v>
                </c:pt>
                <c:pt idx="165">
                  <c:v>1282</c:v>
                </c:pt>
                <c:pt idx="166">
                  <c:v>1294</c:v>
                </c:pt>
                <c:pt idx="167">
                  <c:v>1310</c:v>
                </c:pt>
                <c:pt idx="168">
                  <c:v>1318</c:v>
                </c:pt>
                <c:pt idx="169">
                  <c:v>1321</c:v>
                </c:pt>
                <c:pt idx="170">
                  <c:v>1334</c:v>
                </c:pt>
                <c:pt idx="171">
                  <c:v>1348</c:v>
                </c:pt>
                <c:pt idx="172">
                  <c:v>1365</c:v>
                </c:pt>
                <c:pt idx="173">
                  <c:v>1373</c:v>
                </c:pt>
                <c:pt idx="174">
                  <c:v>1390</c:v>
                </c:pt>
                <c:pt idx="175">
                  <c:v>1414</c:v>
                </c:pt>
                <c:pt idx="176">
                  <c:v>1432</c:v>
                </c:pt>
                <c:pt idx="177">
                  <c:v>1451</c:v>
                </c:pt>
                <c:pt idx="178">
                  <c:v>1478</c:v>
                </c:pt>
                <c:pt idx="179">
                  <c:v>1494</c:v>
                </c:pt>
                <c:pt idx="180">
                  <c:v>1519</c:v>
                </c:pt>
              </c:numCache>
            </c:numRef>
          </c:val>
          <c:smooth val="0"/>
          <c:extLst>
            <c:ext xmlns:c16="http://schemas.microsoft.com/office/drawing/2014/chart" uri="{C3380CC4-5D6E-409C-BE32-E72D297353CC}">
              <c16:uniqueId val="{00000007-D494-4000-82F3-B2170E27C78D}"/>
            </c:ext>
          </c:extLst>
        </c:ser>
        <c:ser>
          <c:idx val="9"/>
          <c:order val="8"/>
          <c:tx>
            <c:strRef>
              <c:f>prov!$C$60</c:f>
              <c:strCache>
                <c:ptCount val="1"/>
                <c:pt idx="0">
                  <c:v>Zeeland</c:v>
                </c:pt>
              </c:strCache>
            </c:strRef>
          </c:tx>
          <c:spPr>
            <a:ln w="38100" cap="rnd">
              <a:solidFill>
                <a:schemeClr val="accent1">
                  <a:lumMod val="40000"/>
                  <a:lumOff val="60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(prov!$D$50:$GP$50,prov!$HQ$50)</c:f>
              <c:numCache>
                <c:formatCode>0</c:formatCode>
                <c:ptCount val="19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209</c:v>
                </c:pt>
                <c:pt idx="196">
                  <c:v>210</c:v>
                </c:pt>
                <c:pt idx="197">
                  <c:v>211</c:v>
                </c:pt>
                <c:pt idx="198">
                  <c:v>212</c:v>
                </c:pt>
                <c:pt idx="199">
                  <c:v>213</c:v>
                </c:pt>
                <c:pt idx="200">
                  <c:v>214</c:v>
                </c:pt>
                <c:pt idx="201">
                  <c:v>215</c:v>
                </c:pt>
                <c:pt idx="202">
                  <c:v>216</c:v>
                </c:pt>
                <c:pt idx="203">
                  <c:v>217</c:v>
                </c:pt>
                <c:pt idx="204">
                  <c:v>218</c:v>
                </c:pt>
                <c:pt idx="205">
                  <c:v>219</c:v>
                </c:pt>
                <c:pt idx="206">
                  <c:v>220</c:v>
                </c:pt>
                <c:pt idx="207">
                  <c:v>221</c:v>
                </c:pt>
              </c:numCache>
            </c:numRef>
          </c:cat>
          <c:val>
            <c:numRef>
              <c:extLst>
                <c:ext xmlns:c15="http://schemas.microsoft.com/office/drawing/2012/chart" uri="{02D57815-91ED-43cb-92C2-25804820EDAC}">
                  <c15:fullRef>
                    <c15:sqref>prov!$Q$60:$HQ$60</c15:sqref>
                  </c15:fullRef>
                </c:ext>
              </c:extLst>
              <c:f>prov!$Q$60:$HC$60</c:f>
              <c:numCache>
                <c:formatCode>General</c:formatCode>
                <c:ptCount val="195"/>
                <c:pt idx="0">
                  <c:v>17</c:v>
                </c:pt>
                <c:pt idx="1">
                  <c:v>20</c:v>
                </c:pt>
                <c:pt idx="2">
                  <c:v>26</c:v>
                </c:pt>
                <c:pt idx="3">
                  <c:v>31</c:v>
                </c:pt>
                <c:pt idx="4">
                  <c:v>45</c:v>
                </c:pt>
                <c:pt idx="5">
                  <c:v>47</c:v>
                </c:pt>
                <c:pt idx="6">
                  <c:v>49</c:v>
                </c:pt>
                <c:pt idx="7">
                  <c:v>55</c:v>
                </c:pt>
                <c:pt idx="8">
                  <c:v>63</c:v>
                </c:pt>
                <c:pt idx="9">
                  <c:v>77</c:v>
                </c:pt>
                <c:pt idx="10">
                  <c:v>91</c:v>
                </c:pt>
                <c:pt idx="11">
                  <c:v>109</c:v>
                </c:pt>
                <c:pt idx="12">
                  <c:v>121</c:v>
                </c:pt>
                <c:pt idx="13">
                  <c:v>134</c:v>
                </c:pt>
                <c:pt idx="14">
                  <c:v>148</c:v>
                </c:pt>
                <c:pt idx="15">
                  <c:v>161</c:v>
                </c:pt>
                <c:pt idx="16">
                  <c:v>178</c:v>
                </c:pt>
                <c:pt idx="17" formatCode="0">
                  <c:v>194</c:v>
                </c:pt>
                <c:pt idx="18" formatCode="0">
                  <c:v>217</c:v>
                </c:pt>
                <c:pt idx="19" formatCode="0">
                  <c:v>236</c:v>
                </c:pt>
                <c:pt idx="20">
                  <c:v>243</c:v>
                </c:pt>
                <c:pt idx="21" formatCode="0">
                  <c:v>280</c:v>
                </c:pt>
                <c:pt idx="22" formatCode="0">
                  <c:v>313</c:v>
                </c:pt>
                <c:pt idx="23">
                  <c:v>332</c:v>
                </c:pt>
                <c:pt idx="24">
                  <c:v>362</c:v>
                </c:pt>
                <c:pt idx="25">
                  <c:v>388</c:v>
                </c:pt>
                <c:pt idx="26">
                  <c:v>415</c:v>
                </c:pt>
                <c:pt idx="27">
                  <c:v>430</c:v>
                </c:pt>
                <c:pt idx="28">
                  <c:v>456</c:v>
                </c:pt>
                <c:pt idx="29">
                  <c:v>474</c:v>
                </c:pt>
                <c:pt idx="30">
                  <c:v>479</c:v>
                </c:pt>
                <c:pt idx="31">
                  <c:v>481</c:v>
                </c:pt>
                <c:pt idx="32">
                  <c:v>501</c:v>
                </c:pt>
                <c:pt idx="33">
                  <c:v>512</c:v>
                </c:pt>
                <c:pt idx="34">
                  <c:v>525</c:v>
                </c:pt>
                <c:pt idx="35">
                  <c:v>532</c:v>
                </c:pt>
                <c:pt idx="36">
                  <c:v>536</c:v>
                </c:pt>
                <c:pt idx="37">
                  <c:v>544</c:v>
                </c:pt>
                <c:pt idx="38">
                  <c:v>558</c:v>
                </c:pt>
                <c:pt idx="39">
                  <c:v>561</c:v>
                </c:pt>
                <c:pt idx="40">
                  <c:v>564</c:v>
                </c:pt>
                <c:pt idx="41">
                  <c:v>568</c:v>
                </c:pt>
                <c:pt idx="42">
                  <c:v>570</c:v>
                </c:pt>
                <c:pt idx="43">
                  <c:v>580</c:v>
                </c:pt>
                <c:pt idx="44">
                  <c:v>581</c:v>
                </c:pt>
                <c:pt idx="45">
                  <c:v>584</c:v>
                </c:pt>
                <c:pt idx="46">
                  <c:v>587</c:v>
                </c:pt>
                <c:pt idx="47">
                  <c:v>590</c:v>
                </c:pt>
                <c:pt idx="48">
                  <c:v>592</c:v>
                </c:pt>
                <c:pt idx="49">
                  <c:v>597</c:v>
                </c:pt>
                <c:pt idx="50">
                  <c:v>599</c:v>
                </c:pt>
                <c:pt idx="51">
                  <c:v>611</c:v>
                </c:pt>
                <c:pt idx="52">
                  <c:v>619</c:v>
                </c:pt>
                <c:pt idx="53">
                  <c:v>624</c:v>
                </c:pt>
                <c:pt idx="54">
                  <c:v>625</c:v>
                </c:pt>
                <c:pt idx="55">
                  <c:v>628</c:v>
                </c:pt>
                <c:pt idx="56">
                  <c:v>630</c:v>
                </c:pt>
                <c:pt idx="57">
                  <c:v>631</c:v>
                </c:pt>
                <c:pt idx="58">
                  <c:v>632</c:v>
                </c:pt>
                <c:pt idx="59">
                  <c:v>634</c:v>
                </c:pt>
                <c:pt idx="60">
                  <c:v>638</c:v>
                </c:pt>
                <c:pt idx="61">
                  <c:v>638</c:v>
                </c:pt>
                <c:pt idx="62">
                  <c:v>639</c:v>
                </c:pt>
                <c:pt idx="63">
                  <c:v>643</c:v>
                </c:pt>
                <c:pt idx="64">
                  <c:v>644</c:v>
                </c:pt>
                <c:pt idx="65">
                  <c:v>647</c:v>
                </c:pt>
                <c:pt idx="66">
                  <c:v>655</c:v>
                </c:pt>
                <c:pt idx="67">
                  <c:v>657</c:v>
                </c:pt>
                <c:pt idx="68">
                  <c:v>661</c:v>
                </c:pt>
                <c:pt idx="69">
                  <c:v>665</c:v>
                </c:pt>
                <c:pt idx="70">
                  <c:v>671</c:v>
                </c:pt>
                <c:pt idx="71" formatCode="0">
                  <c:v>672</c:v>
                </c:pt>
                <c:pt idx="72">
                  <c:v>675</c:v>
                </c:pt>
                <c:pt idx="73">
                  <c:v>678</c:v>
                </c:pt>
                <c:pt idx="74">
                  <c:v>690</c:v>
                </c:pt>
                <c:pt idx="75">
                  <c:v>691</c:v>
                </c:pt>
                <c:pt idx="76">
                  <c:v>696</c:v>
                </c:pt>
                <c:pt idx="77">
                  <c:v>697</c:v>
                </c:pt>
                <c:pt idx="78">
                  <c:v>701</c:v>
                </c:pt>
                <c:pt idx="79">
                  <c:v>703</c:v>
                </c:pt>
                <c:pt idx="80">
                  <c:v>709</c:v>
                </c:pt>
                <c:pt idx="81">
                  <c:v>712</c:v>
                </c:pt>
                <c:pt idx="82">
                  <c:v>713</c:v>
                </c:pt>
                <c:pt idx="83">
                  <c:v>715</c:v>
                </c:pt>
                <c:pt idx="84">
                  <c:v>715</c:v>
                </c:pt>
                <c:pt idx="85">
                  <c:v>715</c:v>
                </c:pt>
                <c:pt idx="86" formatCode="0">
                  <c:v>720</c:v>
                </c:pt>
                <c:pt idx="87">
                  <c:v>721</c:v>
                </c:pt>
                <c:pt idx="88">
                  <c:v>722</c:v>
                </c:pt>
                <c:pt idx="89">
                  <c:v>725</c:v>
                </c:pt>
                <c:pt idx="90">
                  <c:v>726</c:v>
                </c:pt>
                <c:pt idx="91">
                  <c:v>728</c:v>
                </c:pt>
                <c:pt idx="92">
                  <c:v>728</c:v>
                </c:pt>
                <c:pt idx="93">
                  <c:v>728</c:v>
                </c:pt>
                <c:pt idx="94">
                  <c:v>730</c:v>
                </c:pt>
                <c:pt idx="95">
                  <c:v>730</c:v>
                </c:pt>
                <c:pt idx="96">
                  <c:v>731</c:v>
                </c:pt>
                <c:pt idx="97">
                  <c:v>731</c:v>
                </c:pt>
                <c:pt idx="98">
                  <c:v>732</c:v>
                </c:pt>
                <c:pt idx="99">
                  <c:v>733</c:v>
                </c:pt>
                <c:pt idx="100">
                  <c:v>734</c:v>
                </c:pt>
                <c:pt idx="101">
                  <c:v>735</c:v>
                </c:pt>
                <c:pt idx="102">
                  <c:v>736</c:v>
                </c:pt>
                <c:pt idx="103">
                  <c:v>736</c:v>
                </c:pt>
                <c:pt idx="104">
                  <c:v>736</c:v>
                </c:pt>
                <c:pt idx="105">
                  <c:v>736</c:v>
                </c:pt>
                <c:pt idx="106">
                  <c:v>736</c:v>
                </c:pt>
                <c:pt idx="107">
                  <c:v>736</c:v>
                </c:pt>
                <c:pt idx="108">
                  <c:v>738</c:v>
                </c:pt>
                <c:pt idx="109">
                  <c:v>739</c:v>
                </c:pt>
                <c:pt idx="110">
                  <c:v>740</c:v>
                </c:pt>
                <c:pt idx="111">
                  <c:v>743</c:v>
                </c:pt>
                <c:pt idx="112">
                  <c:v>743</c:v>
                </c:pt>
                <c:pt idx="113">
                  <c:v>743</c:v>
                </c:pt>
                <c:pt idx="114">
                  <c:v>744</c:v>
                </c:pt>
                <c:pt idx="115">
                  <c:v>744</c:v>
                </c:pt>
                <c:pt idx="116">
                  <c:v>744</c:v>
                </c:pt>
                <c:pt idx="117">
                  <c:v>746</c:v>
                </c:pt>
                <c:pt idx="118">
                  <c:v>746</c:v>
                </c:pt>
                <c:pt idx="119">
                  <c:v>748</c:v>
                </c:pt>
                <c:pt idx="120">
                  <c:v>755</c:v>
                </c:pt>
                <c:pt idx="121">
                  <c:v>763</c:v>
                </c:pt>
                <c:pt idx="122">
                  <c:v>769</c:v>
                </c:pt>
                <c:pt idx="123">
                  <c:v>775</c:v>
                </c:pt>
                <c:pt idx="124">
                  <c:v>789</c:v>
                </c:pt>
                <c:pt idx="125">
                  <c:v>795</c:v>
                </c:pt>
                <c:pt idx="126">
                  <c:v>801</c:v>
                </c:pt>
                <c:pt idx="127">
                  <c:v>804</c:v>
                </c:pt>
                <c:pt idx="128">
                  <c:v>807</c:v>
                </c:pt>
                <c:pt idx="129">
                  <c:v>813</c:v>
                </c:pt>
                <c:pt idx="130">
                  <c:v>819</c:v>
                </c:pt>
                <c:pt idx="131">
                  <c:v>826</c:v>
                </c:pt>
                <c:pt idx="132">
                  <c:v>831</c:v>
                </c:pt>
                <c:pt idx="133">
                  <c:v>839</c:v>
                </c:pt>
                <c:pt idx="134">
                  <c:v>847</c:v>
                </c:pt>
                <c:pt idx="135">
                  <c:v>855</c:v>
                </c:pt>
                <c:pt idx="136">
                  <c:v>863</c:v>
                </c:pt>
                <c:pt idx="137">
                  <c:v>867</c:v>
                </c:pt>
                <c:pt idx="138">
                  <c:v>871</c:v>
                </c:pt>
                <c:pt idx="139">
                  <c:v>876</c:v>
                </c:pt>
                <c:pt idx="140">
                  <c:v>884</c:v>
                </c:pt>
                <c:pt idx="141">
                  <c:v>894</c:v>
                </c:pt>
                <c:pt idx="142">
                  <c:v>900</c:v>
                </c:pt>
                <c:pt idx="143">
                  <c:v>905</c:v>
                </c:pt>
                <c:pt idx="144">
                  <c:v>909</c:v>
                </c:pt>
                <c:pt idx="145">
                  <c:v>916</c:v>
                </c:pt>
                <c:pt idx="146">
                  <c:v>922</c:v>
                </c:pt>
                <c:pt idx="147">
                  <c:v>922</c:v>
                </c:pt>
                <c:pt idx="148">
                  <c:v>948</c:v>
                </c:pt>
                <c:pt idx="149">
                  <c:v>954</c:v>
                </c:pt>
                <c:pt idx="150">
                  <c:v>958</c:v>
                </c:pt>
                <c:pt idx="151">
                  <c:v>961</c:v>
                </c:pt>
                <c:pt idx="152">
                  <c:v>966</c:v>
                </c:pt>
                <c:pt idx="153">
                  <c:v>971</c:v>
                </c:pt>
                <c:pt idx="154">
                  <c:v>972</c:v>
                </c:pt>
                <c:pt idx="155">
                  <c:v>975</c:v>
                </c:pt>
                <c:pt idx="156">
                  <c:v>984</c:v>
                </c:pt>
                <c:pt idx="157">
                  <c:v>991</c:v>
                </c:pt>
                <c:pt idx="158">
                  <c:v>998</c:v>
                </c:pt>
                <c:pt idx="159">
                  <c:v>1013</c:v>
                </c:pt>
                <c:pt idx="160">
                  <c:v>1022</c:v>
                </c:pt>
                <c:pt idx="161">
                  <c:v>1027</c:v>
                </c:pt>
                <c:pt idx="162">
                  <c:v>1029</c:v>
                </c:pt>
                <c:pt idx="163">
                  <c:v>1030</c:v>
                </c:pt>
                <c:pt idx="164">
                  <c:v>1037</c:v>
                </c:pt>
                <c:pt idx="165">
                  <c:v>1041</c:v>
                </c:pt>
                <c:pt idx="166">
                  <c:v>1053</c:v>
                </c:pt>
                <c:pt idx="167">
                  <c:v>1056</c:v>
                </c:pt>
                <c:pt idx="168">
                  <c:v>1059</c:v>
                </c:pt>
                <c:pt idx="169">
                  <c:v>1059</c:v>
                </c:pt>
                <c:pt idx="170">
                  <c:v>1061</c:v>
                </c:pt>
                <c:pt idx="171">
                  <c:v>1064</c:v>
                </c:pt>
                <c:pt idx="172">
                  <c:v>1070</c:v>
                </c:pt>
                <c:pt idx="173">
                  <c:v>1080</c:v>
                </c:pt>
                <c:pt idx="174">
                  <c:v>1092</c:v>
                </c:pt>
                <c:pt idx="175">
                  <c:v>1095</c:v>
                </c:pt>
                <c:pt idx="176">
                  <c:v>1102</c:v>
                </c:pt>
                <c:pt idx="177">
                  <c:v>1106</c:v>
                </c:pt>
                <c:pt idx="178">
                  <c:v>1107</c:v>
                </c:pt>
                <c:pt idx="179">
                  <c:v>1120</c:v>
                </c:pt>
              </c:numCache>
            </c:numRef>
          </c:val>
          <c:smooth val="0"/>
          <c:extLst>
            <c:ext xmlns:c16="http://schemas.microsoft.com/office/drawing/2014/chart" uri="{C3380CC4-5D6E-409C-BE32-E72D297353CC}">
              <c16:uniqueId val="{00000008-D494-4000-82F3-B2170E27C78D}"/>
            </c:ext>
          </c:extLst>
        </c:ser>
        <c:ser>
          <c:idx val="10"/>
          <c:order val="9"/>
          <c:tx>
            <c:strRef>
              <c:f>prov!$C$61</c:f>
              <c:strCache>
                <c:ptCount val="1"/>
                <c:pt idx="0">
                  <c:v>Friesland</c:v>
                </c:pt>
              </c:strCache>
            </c:strRef>
          </c:tx>
          <c:spPr>
            <a:ln w="38100" cap="rnd">
              <a:solidFill>
                <a:schemeClr val="accent6"/>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(prov!$D$50:$GP$50,prov!$HQ$50)</c:f>
              <c:numCache>
                <c:formatCode>0</c:formatCode>
                <c:ptCount val="19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208</c:v>
                </c:pt>
                <c:pt idx="196">
                  <c:v>209</c:v>
                </c:pt>
                <c:pt idx="197">
                  <c:v>210</c:v>
                </c:pt>
                <c:pt idx="198">
                  <c:v>211</c:v>
                </c:pt>
                <c:pt idx="199">
                  <c:v>212</c:v>
                </c:pt>
                <c:pt idx="200">
                  <c:v>213</c:v>
                </c:pt>
                <c:pt idx="201">
                  <c:v>214</c:v>
                </c:pt>
                <c:pt idx="202">
                  <c:v>215</c:v>
                </c:pt>
                <c:pt idx="203">
                  <c:v>216</c:v>
                </c:pt>
                <c:pt idx="204">
                  <c:v>217</c:v>
                </c:pt>
                <c:pt idx="205">
                  <c:v>218</c:v>
                </c:pt>
                <c:pt idx="206">
                  <c:v>219</c:v>
                </c:pt>
                <c:pt idx="207">
                  <c:v>220</c:v>
                </c:pt>
                <c:pt idx="208">
                  <c:v>221</c:v>
                </c:pt>
              </c:numCache>
            </c:numRef>
          </c:cat>
          <c:val>
            <c:numRef>
              <c:extLst>
                <c:ext xmlns:c15="http://schemas.microsoft.com/office/drawing/2012/chart" uri="{02D57815-91ED-43cb-92C2-25804820EDAC}">
                  <c15:fullRef>
                    <c15:sqref>prov!$R$61:$HQ$61</c15:sqref>
                  </c15:fullRef>
                </c:ext>
              </c:extLst>
              <c:f>prov!$R$61:$HD$61</c:f>
              <c:numCache>
                <c:formatCode>General</c:formatCode>
                <c:ptCount val="195"/>
                <c:pt idx="0">
                  <c:v>15</c:v>
                </c:pt>
                <c:pt idx="1">
                  <c:v>19</c:v>
                </c:pt>
                <c:pt idx="2">
                  <c:v>21</c:v>
                </c:pt>
                <c:pt idx="3">
                  <c:v>39</c:v>
                </c:pt>
                <c:pt idx="4">
                  <c:v>33</c:v>
                </c:pt>
                <c:pt idx="5">
                  <c:v>34</c:v>
                </c:pt>
                <c:pt idx="6">
                  <c:v>39</c:v>
                </c:pt>
                <c:pt idx="7">
                  <c:v>42</c:v>
                </c:pt>
                <c:pt idx="8">
                  <c:v>52</c:v>
                </c:pt>
                <c:pt idx="9">
                  <c:v>70</c:v>
                </c:pt>
                <c:pt idx="10">
                  <c:v>82</c:v>
                </c:pt>
                <c:pt idx="11">
                  <c:v>96</c:v>
                </c:pt>
                <c:pt idx="12">
                  <c:v>119</c:v>
                </c:pt>
                <c:pt idx="13">
                  <c:v>124</c:v>
                </c:pt>
                <c:pt idx="14">
                  <c:v>131</c:v>
                </c:pt>
                <c:pt idx="15">
                  <c:v>145</c:v>
                </c:pt>
                <c:pt idx="16" formatCode="0">
                  <c:v>166</c:v>
                </c:pt>
                <c:pt idx="17" formatCode="0">
                  <c:v>182</c:v>
                </c:pt>
                <c:pt idx="18" formatCode="0">
                  <c:v>199</c:v>
                </c:pt>
                <c:pt idx="19">
                  <c:v>217</c:v>
                </c:pt>
                <c:pt idx="20">
                  <c:v>225</c:v>
                </c:pt>
                <c:pt idx="21">
                  <c:v>230</c:v>
                </c:pt>
                <c:pt idx="22">
                  <c:v>263</c:v>
                </c:pt>
                <c:pt idx="23">
                  <c:v>300</c:v>
                </c:pt>
                <c:pt idx="24">
                  <c:v>332</c:v>
                </c:pt>
                <c:pt idx="25">
                  <c:v>347</c:v>
                </c:pt>
                <c:pt idx="26">
                  <c:v>365</c:v>
                </c:pt>
                <c:pt idx="27">
                  <c:v>378</c:v>
                </c:pt>
                <c:pt idx="28">
                  <c:v>386</c:v>
                </c:pt>
                <c:pt idx="29">
                  <c:v>396</c:v>
                </c:pt>
                <c:pt idx="30">
                  <c:v>426</c:v>
                </c:pt>
                <c:pt idx="31">
                  <c:v>448</c:v>
                </c:pt>
                <c:pt idx="32">
                  <c:v>458</c:v>
                </c:pt>
                <c:pt idx="33">
                  <c:v>472</c:v>
                </c:pt>
                <c:pt idx="34">
                  <c:v>475</c:v>
                </c:pt>
                <c:pt idx="35">
                  <c:v>481</c:v>
                </c:pt>
                <c:pt idx="36">
                  <c:v>493</c:v>
                </c:pt>
                <c:pt idx="37">
                  <c:v>501</c:v>
                </c:pt>
                <c:pt idx="38">
                  <c:v>513</c:v>
                </c:pt>
                <c:pt idx="39">
                  <c:v>517</c:v>
                </c:pt>
                <c:pt idx="40">
                  <c:v>521</c:v>
                </c:pt>
                <c:pt idx="41">
                  <c:v>522</c:v>
                </c:pt>
                <c:pt idx="42">
                  <c:v>525</c:v>
                </c:pt>
                <c:pt idx="43">
                  <c:v>528</c:v>
                </c:pt>
                <c:pt idx="44">
                  <c:v>531</c:v>
                </c:pt>
                <c:pt idx="45">
                  <c:v>534</c:v>
                </c:pt>
                <c:pt idx="46">
                  <c:v>539</c:v>
                </c:pt>
                <c:pt idx="47">
                  <c:v>539</c:v>
                </c:pt>
                <c:pt idx="48">
                  <c:v>541</c:v>
                </c:pt>
                <c:pt idx="49">
                  <c:v>541</c:v>
                </c:pt>
                <c:pt idx="50">
                  <c:v>546</c:v>
                </c:pt>
                <c:pt idx="51">
                  <c:v>549</c:v>
                </c:pt>
                <c:pt idx="52">
                  <c:v>568</c:v>
                </c:pt>
                <c:pt idx="53">
                  <c:v>572</c:v>
                </c:pt>
                <c:pt idx="54">
                  <c:v>577</c:v>
                </c:pt>
                <c:pt idx="55">
                  <c:v>583</c:v>
                </c:pt>
                <c:pt idx="56">
                  <c:v>589</c:v>
                </c:pt>
                <c:pt idx="57">
                  <c:v>591</c:v>
                </c:pt>
                <c:pt idx="58">
                  <c:v>593</c:v>
                </c:pt>
                <c:pt idx="59">
                  <c:v>595</c:v>
                </c:pt>
                <c:pt idx="60">
                  <c:v>597</c:v>
                </c:pt>
                <c:pt idx="61">
                  <c:v>598</c:v>
                </c:pt>
                <c:pt idx="62">
                  <c:v>600</c:v>
                </c:pt>
                <c:pt idx="63">
                  <c:v>600</c:v>
                </c:pt>
                <c:pt idx="64">
                  <c:v>602</c:v>
                </c:pt>
                <c:pt idx="65">
                  <c:v>604</c:v>
                </c:pt>
                <c:pt idx="66">
                  <c:v>606</c:v>
                </c:pt>
                <c:pt idx="67">
                  <c:v>606</c:v>
                </c:pt>
                <c:pt idx="68">
                  <c:v>607</c:v>
                </c:pt>
                <c:pt idx="69">
                  <c:v>607</c:v>
                </c:pt>
                <c:pt idx="70" formatCode="0">
                  <c:v>607</c:v>
                </c:pt>
                <c:pt idx="71">
                  <c:v>608</c:v>
                </c:pt>
                <c:pt idx="72">
                  <c:v>608</c:v>
                </c:pt>
                <c:pt idx="73">
                  <c:v>610</c:v>
                </c:pt>
                <c:pt idx="74">
                  <c:v>611</c:v>
                </c:pt>
                <c:pt idx="75">
                  <c:v>611</c:v>
                </c:pt>
                <c:pt idx="76">
                  <c:v>611</c:v>
                </c:pt>
                <c:pt idx="77">
                  <c:v>611</c:v>
                </c:pt>
                <c:pt idx="78">
                  <c:v>611</c:v>
                </c:pt>
                <c:pt idx="79">
                  <c:v>614</c:v>
                </c:pt>
                <c:pt idx="80">
                  <c:v>615</c:v>
                </c:pt>
                <c:pt idx="81">
                  <c:v>615</c:v>
                </c:pt>
                <c:pt idx="82">
                  <c:v>616</c:v>
                </c:pt>
                <c:pt idx="83">
                  <c:v>616</c:v>
                </c:pt>
                <c:pt idx="84">
                  <c:v>618</c:v>
                </c:pt>
                <c:pt idx="85" formatCode="0">
                  <c:v>619</c:v>
                </c:pt>
                <c:pt idx="86">
                  <c:v>621</c:v>
                </c:pt>
                <c:pt idx="87">
                  <c:v>625</c:v>
                </c:pt>
                <c:pt idx="88">
                  <c:v>629</c:v>
                </c:pt>
                <c:pt idx="89">
                  <c:v>629</c:v>
                </c:pt>
                <c:pt idx="90">
                  <c:v>630</c:v>
                </c:pt>
                <c:pt idx="91">
                  <c:v>630</c:v>
                </c:pt>
                <c:pt idx="92">
                  <c:v>632</c:v>
                </c:pt>
                <c:pt idx="93">
                  <c:v>632</c:v>
                </c:pt>
                <c:pt idx="94">
                  <c:v>633</c:v>
                </c:pt>
                <c:pt idx="95">
                  <c:v>632</c:v>
                </c:pt>
                <c:pt idx="96">
                  <c:v>632</c:v>
                </c:pt>
                <c:pt idx="97">
                  <c:v>632</c:v>
                </c:pt>
                <c:pt idx="98">
                  <c:v>632</c:v>
                </c:pt>
                <c:pt idx="99">
                  <c:v>633</c:v>
                </c:pt>
                <c:pt idx="100">
                  <c:v>635</c:v>
                </c:pt>
                <c:pt idx="101">
                  <c:v>635</c:v>
                </c:pt>
                <c:pt idx="102">
                  <c:v>636</c:v>
                </c:pt>
                <c:pt idx="103">
                  <c:v>636</c:v>
                </c:pt>
                <c:pt idx="104">
                  <c:v>636</c:v>
                </c:pt>
                <c:pt idx="105">
                  <c:v>633</c:v>
                </c:pt>
                <c:pt idx="106">
                  <c:v>633</c:v>
                </c:pt>
                <c:pt idx="107">
                  <c:v>635</c:v>
                </c:pt>
                <c:pt idx="108">
                  <c:v>635</c:v>
                </c:pt>
                <c:pt idx="109">
                  <c:v>636</c:v>
                </c:pt>
                <c:pt idx="110">
                  <c:v>637</c:v>
                </c:pt>
                <c:pt idx="111">
                  <c:v>637</c:v>
                </c:pt>
                <c:pt idx="112">
                  <c:v>637</c:v>
                </c:pt>
                <c:pt idx="113">
                  <c:v>638</c:v>
                </c:pt>
                <c:pt idx="114">
                  <c:v>638</c:v>
                </c:pt>
                <c:pt idx="115">
                  <c:v>639</c:v>
                </c:pt>
                <c:pt idx="116">
                  <c:v>639</c:v>
                </c:pt>
                <c:pt idx="117">
                  <c:v>640</c:v>
                </c:pt>
                <c:pt idx="118">
                  <c:v>640</c:v>
                </c:pt>
                <c:pt idx="119">
                  <c:v>641</c:v>
                </c:pt>
                <c:pt idx="120">
                  <c:v>641</c:v>
                </c:pt>
                <c:pt idx="121">
                  <c:v>643</c:v>
                </c:pt>
                <c:pt idx="122">
                  <c:v>644</c:v>
                </c:pt>
                <c:pt idx="123">
                  <c:v>645</c:v>
                </c:pt>
                <c:pt idx="124">
                  <c:v>645</c:v>
                </c:pt>
                <c:pt idx="125">
                  <c:v>645</c:v>
                </c:pt>
                <c:pt idx="126">
                  <c:v>645</c:v>
                </c:pt>
                <c:pt idx="127">
                  <c:v>647</c:v>
                </c:pt>
                <c:pt idx="128">
                  <c:v>647</c:v>
                </c:pt>
                <c:pt idx="129">
                  <c:v>649</c:v>
                </c:pt>
                <c:pt idx="130">
                  <c:v>649</c:v>
                </c:pt>
                <c:pt idx="131">
                  <c:v>649</c:v>
                </c:pt>
                <c:pt idx="132">
                  <c:v>650</c:v>
                </c:pt>
                <c:pt idx="133">
                  <c:v>650</c:v>
                </c:pt>
                <c:pt idx="134">
                  <c:v>651</c:v>
                </c:pt>
                <c:pt idx="135">
                  <c:v>652</c:v>
                </c:pt>
                <c:pt idx="136">
                  <c:v>654</c:v>
                </c:pt>
                <c:pt idx="137">
                  <c:v>655</c:v>
                </c:pt>
                <c:pt idx="138">
                  <c:v>659</c:v>
                </c:pt>
                <c:pt idx="139">
                  <c:v>660</c:v>
                </c:pt>
                <c:pt idx="140">
                  <c:v>659</c:v>
                </c:pt>
                <c:pt idx="141">
                  <c:v>659</c:v>
                </c:pt>
                <c:pt idx="142">
                  <c:v>659</c:v>
                </c:pt>
                <c:pt idx="143">
                  <c:v>660</c:v>
                </c:pt>
                <c:pt idx="144">
                  <c:v>663</c:v>
                </c:pt>
                <c:pt idx="145">
                  <c:v>665</c:v>
                </c:pt>
                <c:pt idx="146">
                  <c:v>679</c:v>
                </c:pt>
                <c:pt idx="147">
                  <c:v>693</c:v>
                </c:pt>
                <c:pt idx="148">
                  <c:v>704</c:v>
                </c:pt>
                <c:pt idx="149">
                  <c:v>713</c:v>
                </c:pt>
                <c:pt idx="150">
                  <c:v>723</c:v>
                </c:pt>
                <c:pt idx="151">
                  <c:v>728</c:v>
                </c:pt>
                <c:pt idx="152">
                  <c:v>734</c:v>
                </c:pt>
                <c:pt idx="153">
                  <c:v>745</c:v>
                </c:pt>
                <c:pt idx="154">
                  <c:v>757</c:v>
                </c:pt>
                <c:pt idx="155">
                  <c:v>765</c:v>
                </c:pt>
                <c:pt idx="156">
                  <c:v>769</c:v>
                </c:pt>
                <c:pt idx="157">
                  <c:v>773</c:v>
                </c:pt>
                <c:pt idx="158">
                  <c:v>779</c:v>
                </c:pt>
                <c:pt idx="159">
                  <c:v>786</c:v>
                </c:pt>
                <c:pt idx="160">
                  <c:v>791</c:v>
                </c:pt>
                <c:pt idx="161">
                  <c:v>795</c:v>
                </c:pt>
                <c:pt idx="162">
                  <c:v>803</c:v>
                </c:pt>
                <c:pt idx="163">
                  <c:v>806</c:v>
                </c:pt>
                <c:pt idx="164">
                  <c:v>809</c:v>
                </c:pt>
                <c:pt idx="165">
                  <c:v>816</c:v>
                </c:pt>
                <c:pt idx="166">
                  <c:v>821</c:v>
                </c:pt>
                <c:pt idx="167">
                  <c:v>826</c:v>
                </c:pt>
                <c:pt idx="168">
                  <c:v>827</c:v>
                </c:pt>
                <c:pt idx="169">
                  <c:v>829</c:v>
                </c:pt>
                <c:pt idx="170">
                  <c:v>834</c:v>
                </c:pt>
                <c:pt idx="171">
                  <c:v>840</c:v>
                </c:pt>
                <c:pt idx="172">
                  <c:v>842</c:v>
                </c:pt>
                <c:pt idx="173">
                  <c:v>848</c:v>
                </c:pt>
                <c:pt idx="174">
                  <c:v>856</c:v>
                </c:pt>
                <c:pt idx="175">
                  <c:v>857</c:v>
                </c:pt>
                <c:pt idx="176">
                  <c:v>866</c:v>
                </c:pt>
                <c:pt idx="177">
                  <c:v>871</c:v>
                </c:pt>
                <c:pt idx="178">
                  <c:v>877</c:v>
                </c:pt>
              </c:numCache>
            </c:numRef>
          </c:val>
          <c:smooth val="0"/>
          <c:extLst>
            <c:ext xmlns:c16="http://schemas.microsoft.com/office/drawing/2014/chart" uri="{C3380CC4-5D6E-409C-BE32-E72D297353CC}">
              <c16:uniqueId val="{00000009-D494-4000-82F3-B2170E27C78D}"/>
            </c:ext>
          </c:extLst>
        </c:ser>
        <c:ser>
          <c:idx val="11"/>
          <c:order val="10"/>
          <c:tx>
            <c:strRef>
              <c:f>prov!$C$62</c:f>
              <c:strCache>
                <c:ptCount val="1"/>
                <c:pt idx="0">
                  <c:v>Groningen</c:v>
                </c:pt>
              </c:strCache>
            </c:strRef>
          </c:tx>
          <c:spPr>
            <a:ln w="38100" cap="rnd">
              <a:solidFill>
                <a:schemeClr val="accent6">
                  <a:lumMod val="75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(prov!$D$50:$GP$50,prov!$HQ$50)</c:f>
              <c:numCache>
                <c:formatCode>0</c:formatCode>
                <c:ptCount val="19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206</c:v>
                </c:pt>
                <c:pt idx="196">
                  <c:v>207</c:v>
                </c:pt>
                <c:pt idx="197">
                  <c:v>208</c:v>
                </c:pt>
                <c:pt idx="198">
                  <c:v>209</c:v>
                </c:pt>
                <c:pt idx="199">
                  <c:v>210</c:v>
                </c:pt>
                <c:pt idx="200">
                  <c:v>211</c:v>
                </c:pt>
                <c:pt idx="201">
                  <c:v>212</c:v>
                </c:pt>
                <c:pt idx="202">
                  <c:v>213</c:v>
                </c:pt>
                <c:pt idx="203">
                  <c:v>214</c:v>
                </c:pt>
                <c:pt idx="204">
                  <c:v>215</c:v>
                </c:pt>
                <c:pt idx="205">
                  <c:v>216</c:v>
                </c:pt>
                <c:pt idx="206">
                  <c:v>217</c:v>
                </c:pt>
                <c:pt idx="207">
                  <c:v>218</c:v>
                </c:pt>
                <c:pt idx="208">
                  <c:v>219</c:v>
                </c:pt>
                <c:pt idx="209">
                  <c:v>220</c:v>
                </c:pt>
                <c:pt idx="210">
                  <c:v>221</c:v>
                </c:pt>
              </c:numCache>
            </c:numRef>
          </c:cat>
          <c:val>
            <c:numRef>
              <c:extLst>
                <c:ext xmlns:c15="http://schemas.microsoft.com/office/drawing/2012/chart" uri="{02D57815-91ED-43cb-92C2-25804820EDAC}">
                  <c15:fullRef>
                    <c15:sqref>prov!$T$62:$HQ$62</c15:sqref>
                  </c15:fullRef>
                </c:ext>
              </c:extLst>
              <c:f>prov!$T$62:$HF$62</c:f>
              <c:numCache>
                <c:formatCode>General</c:formatCode>
                <c:ptCount val="195"/>
                <c:pt idx="0">
                  <c:v>29</c:v>
                </c:pt>
                <c:pt idx="1">
                  <c:v>44</c:v>
                </c:pt>
                <c:pt idx="2">
                  <c:v>48</c:v>
                </c:pt>
                <c:pt idx="3">
                  <c:v>58</c:v>
                </c:pt>
                <c:pt idx="4">
                  <c:v>69</c:v>
                </c:pt>
                <c:pt idx="5">
                  <c:v>69</c:v>
                </c:pt>
                <c:pt idx="6">
                  <c:v>83</c:v>
                </c:pt>
                <c:pt idx="7">
                  <c:v>113</c:v>
                </c:pt>
                <c:pt idx="8">
                  <c:v>124</c:v>
                </c:pt>
                <c:pt idx="9">
                  <c:v>135</c:v>
                </c:pt>
                <c:pt idx="10">
                  <c:v>143</c:v>
                </c:pt>
                <c:pt idx="11">
                  <c:v>148</c:v>
                </c:pt>
                <c:pt idx="12">
                  <c:v>159</c:v>
                </c:pt>
                <c:pt idx="13">
                  <c:v>167</c:v>
                </c:pt>
                <c:pt idx="14" formatCode="0">
                  <c:v>173</c:v>
                </c:pt>
                <c:pt idx="15" formatCode="0">
                  <c:v>179</c:v>
                </c:pt>
                <c:pt idx="16" formatCode="0">
                  <c:v>186</c:v>
                </c:pt>
                <c:pt idx="17">
                  <c:v>199</c:v>
                </c:pt>
                <c:pt idx="18">
                  <c:v>203</c:v>
                </c:pt>
                <c:pt idx="19">
                  <c:v>210</c:v>
                </c:pt>
                <c:pt idx="20">
                  <c:v>223</c:v>
                </c:pt>
                <c:pt idx="21">
                  <c:v>231</c:v>
                </c:pt>
                <c:pt idx="22">
                  <c:v>243</c:v>
                </c:pt>
                <c:pt idx="23">
                  <c:v>257</c:v>
                </c:pt>
                <c:pt idx="24">
                  <c:v>267</c:v>
                </c:pt>
                <c:pt idx="25">
                  <c:v>275</c:v>
                </c:pt>
                <c:pt idx="26">
                  <c:v>276</c:v>
                </c:pt>
                <c:pt idx="27">
                  <c:v>281</c:v>
                </c:pt>
                <c:pt idx="28">
                  <c:v>286</c:v>
                </c:pt>
                <c:pt idx="29">
                  <c:v>292</c:v>
                </c:pt>
                <c:pt idx="30">
                  <c:v>295</c:v>
                </c:pt>
                <c:pt idx="31">
                  <c:v>300</c:v>
                </c:pt>
                <c:pt idx="32">
                  <c:v>304</c:v>
                </c:pt>
                <c:pt idx="33">
                  <c:v>308</c:v>
                </c:pt>
                <c:pt idx="34">
                  <c:v>311</c:v>
                </c:pt>
                <c:pt idx="35">
                  <c:v>315</c:v>
                </c:pt>
                <c:pt idx="36">
                  <c:v>324</c:v>
                </c:pt>
                <c:pt idx="37">
                  <c:v>327</c:v>
                </c:pt>
                <c:pt idx="38">
                  <c:v>327</c:v>
                </c:pt>
                <c:pt idx="39">
                  <c:v>327</c:v>
                </c:pt>
                <c:pt idx="40">
                  <c:v>327</c:v>
                </c:pt>
                <c:pt idx="41">
                  <c:v>328</c:v>
                </c:pt>
                <c:pt idx="42">
                  <c:v>331</c:v>
                </c:pt>
                <c:pt idx="43">
                  <c:v>334</c:v>
                </c:pt>
                <c:pt idx="44">
                  <c:v>334</c:v>
                </c:pt>
                <c:pt idx="45">
                  <c:v>334</c:v>
                </c:pt>
                <c:pt idx="46">
                  <c:v>335</c:v>
                </c:pt>
                <c:pt idx="47">
                  <c:v>338</c:v>
                </c:pt>
                <c:pt idx="48">
                  <c:v>339</c:v>
                </c:pt>
                <c:pt idx="49">
                  <c:v>340</c:v>
                </c:pt>
                <c:pt idx="50">
                  <c:v>340</c:v>
                </c:pt>
                <c:pt idx="51">
                  <c:v>340</c:v>
                </c:pt>
                <c:pt idx="52">
                  <c:v>341</c:v>
                </c:pt>
                <c:pt idx="53">
                  <c:v>344</c:v>
                </c:pt>
                <c:pt idx="54">
                  <c:v>344</c:v>
                </c:pt>
                <c:pt idx="55">
                  <c:v>344</c:v>
                </c:pt>
                <c:pt idx="56">
                  <c:v>345</c:v>
                </c:pt>
                <c:pt idx="57">
                  <c:v>345</c:v>
                </c:pt>
                <c:pt idx="58">
                  <c:v>345</c:v>
                </c:pt>
                <c:pt idx="59">
                  <c:v>345</c:v>
                </c:pt>
                <c:pt idx="60">
                  <c:v>345</c:v>
                </c:pt>
                <c:pt idx="61">
                  <c:v>345</c:v>
                </c:pt>
                <c:pt idx="62">
                  <c:v>345</c:v>
                </c:pt>
                <c:pt idx="63">
                  <c:v>347</c:v>
                </c:pt>
                <c:pt idx="64">
                  <c:v>347</c:v>
                </c:pt>
                <c:pt idx="65">
                  <c:v>347</c:v>
                </c:pt>
                <c:pt idx="66">
                  <c:v>347</c:v>
                </c:pt>
                <c:pt idx="67">
                  <c:v>347</c:v>
                </c:pt>
                <c:pt idx="68" formatCode="0">
                  <c:v>347</c:v>
                </c:pt>
                <c:pt idx="69">
                  <c:v>347</c:v>
                </c:pt>
                <c:pt idx="70">
                  <c:v>348</c:v>
                </c:pt>
                <c:pt idx="71">
                  <c:v>348</c:v>
                </c:pt>
                <c:pt idx="72">
                  <c:v>349</c:v>
                </c:pt>
                <c:pt idx="73">
                  <c:v>350</c:v>
                </c:pt>
                <c:pt idx="74">
                  <c:v>350</c:v>
                </c:pt>
                <c:pt idx="75">
                  <c:v>350</c:v>
                </c:pt>
                <c:pt idx="76">
                  <c:v>350</c:v>
                </c:pt>
                <c:pt idx="77">
                  <c:v>351</c:v>
                </c:pt>
                <c:pt idx="78">
                  <c:v>351</c:v>
                </c:pt>
                <c:pt idx="79">
                  <c:v>353</c:v>
                </c:pt>
                <c:pt idx="80">
                  <c:v>353</c:v>
                </c:pt>
                <c:pt idx="81">
                  <c:v>353</c:v>
                </c:pt>
                <c:pt idx="82">
                  <c:v>353</c:v>
                </c:pt>
                <c:pt idx="83" formatCode="0">
                  <c:v>353</c:v>
                </c:pt>
                <c:pt idx="84">
                  <c:v>354</c:v>
                </c:pt>
                <c:pt idx="85">
                  <c:v>355</c:v>
                </c:pt>
                <c:pt idx="86">
                  <c:v>355</c:v>
                </c:pt>
                <c:pt idx="87">
                  <c:v>357</c:v>
                </c:pt>
                <c:pt idx="88">
                  <c:v>357</c:v>
                </c:pt>
                <c:pt idx="89">
                  <c:v>357</c:v>
                </c:pt>
                <c:pt idx="90">
                  <c:v>358</c:v>
                </c:pt>
                <c:pt idx="91">
                  <c:v>360</c:v>
                </c:pt>
                <c:pt idx="92">
                  <c:v>360</c:v>
                </c:pt>
                <c:pt idx="93">
                  <c:v>360</c:v>
                </c:pt>
                <c:pt idx="94">
                  <c:v>360</c:v>
                </c:pt>
                <c:pt idx="95">
                  <c:v>360</c:v>
                </c:pt>
                <c:pt idx="96">
                  <c:v>360</c:v>
                </c:pt>
                <c:pt idx="97">
                  <c:v>363</c:v>
                </c:pt>
                <c:pt idx="98">
                  <c:v>363</c:v>
                </c:pt>
                <c:pt idx="99">
                  <c:v>363</c:v>
                </c:pt>
                <c:pt idx="100">
                  <c:v>363</c:v>
                </c:pt>
                <c:pt idx="101">
                  <c:v>363</c:v>
                </c:pt>
                <c:pt idx="102">
                  <c:v>363</c:v>
                </c:pt>
                <c:pt idx="103">
                  <c:v>363</c:v>
                </c:pt>
                <c:pt idx="104">
                  <c:v>363</c:v>
                </c:pt>
                <c:pt idx="105">
                  <c:v>363</c:v>
                </c:pt>
                <c:pt idx="106">
                  <c:v>363</c:v>
                </c:pt>
                <c:pt idx="107">
                  <c:v>363</c:v>
                </c:pt>
                <c:pt idx="108">
                  <c:v>365</c:v>
                </c:pt>
                <c:pt idx="109">
                  <c:v>365</c:v>
                </c:pt>
                <c:pt idx="110">
                  <c:v>365</c:v>
                </c:pt>
                <c:pt idx="111">
                  <c:v>366</c:v>
                </c:pt>
                <c:pt idx="112">
                  <c:v>367</c:v>
                </c:pt>
                <c:pt idx="113">
                  <c:v>367</c:v>
                </c:pt>
                <c:pt idx="114">
                  <c:v>368</c:v>
                </c:pt>
                <c:pt idx="115">
                  <c:v>368</c:v>
                </c:pt>
                <c:pt idx="116">
                  <c:v>368</c:v>
                </c:pt>
                <c:pt idx="117">
                  <c:v>368</c:v>
                </c:pt>
                <c:pt idx="118">
                  <c:v>368</c:v>
                </c:pt>
                <c:pt idx="119">
                  <c:v>368</c:v>
                </c:pt>
                <c:pt idx="120">
                  <c:v>368</c:v>
                </c:pt>
                <c:pt idx="121">
                  <c:v>368</c:v>
                </c:pt>
                <c:pt idx="122">
                  <c:v>369</c:v>
                </c:pt>
                <c:pt idx="123">
                  <c:v>369</c:v>
                </c:pt>
                <c:pt idx="124">
                  <c:v>370</c:v>
                </c:pt>
                <c:pt idx="125">
                  <c:v>370</c:v>
                </c:pt>
                <c:pt idx="126">
                  <c:v>370</c:v>
                </c:pt>
                <c:pt idx="127">
                  <c:v>371</c:v>
                </c:pt>
                <c:pt idx="128">
                  <c:v>373</c:v>
                </c:pt>
                <c:pt idx="129">
                  <c:v>376</c:v>
                </c:pt>
                <c:pt idx="130">
                  <c:v>378</c:v>
                </c:pt>
                <c:pt idx="131">
                  <c:v>380</c:v>
                </c:pt>
                <c:pt idx="132">
                  <c:v>381</c:v>
                </c:pt>
                <c:pt idx="133">
                  <c:v>383</c:v>
                </c:pt>
                <c:pt idx="134">
                  <c:v>386</c:v>
                </c:pt>
                <c:pt idx="135">
                  <c:v>389</c:v>
                </c:pt>
                <c:pt idx="136">
                  <c:v>394</c:v>
                </c:pt>
                <c:pt idx="137">
                  <c:v>397</c:v>
                </c:pt>
                <c:pt idx="138">
                  <c:v>404</c:v>
                </c:pt>
                <c:pt idx="139">
                  <c:v>409</c:v>
                </c:pt>
                <c:pt idx="140">
                  <c:v>415</c:v>
                </c:pt>
                <c:pt idx="141">
                  <c:v>422</c:v>
                </c:pt>
                <c:pt idx="142">
                  <c:v>429</c:v>
                </c:pt>
                <c:pt idx="143">
                  <c:v>436</c:v>
                </c:pt>
                <c:pt idx="144">
                  <c:v>445</c:v>
                </c:pt>
                <c:pt idx="145">
                  <c:v>450</c:v>
                </c:pt>
                <c:pt idx="146">
                  <c:v>460</c:v>
                </c:pt>
                <c:pt idx="147">
                  <c:v>473</c:v>
                </c:pt>
                <c:pt idx="148">
                  <c:v>485</c:v>
                </c:pt>
                <c:pt idx="149">
                  <c:v>493</c:v>
                </c:pt>
                <c:pt idx="150">
                  <c:v>503</c:v>
                </c:pt>
                <c:pt idx="151">
                  <c:v>513</c:v>
                </c:pt>
                <c:pt idx="152">
                  <c:v>524</c:v>
                </c:pt>
                <c:pt idx="153">
                  <c:v>529</c:v>
                </c:pt>
                <c:pt idx="154">
                  <c:v>537</c:v>
                </c:pt>
                <c:pt idx="155">
                  <c:v>544</c:v>
                </c:pt>
                <c:pt idx="156">
                  <c:v>553</c:v>
                </c:pt>
                <c:pt idx="157">
                  <c:v>559</c:v>
                </c:pt>
                <c:pt idx="158">
                  <c:v>562</c:v>
                </c:pt>
                <c:pt idx="159">
                  <c:v>567</c:v>
                </c:pt>
                <c:pt idx="160">
                  <c:v>572</c:v>
                </c:pt>
                <c:pt idx="161">
                  <c:v>578</c:v>
                </c:pt>
                <c:pt idx="162">
                  <c:v>588</c:v>
                </c:pt>
                <c:pt idx="163">
                  <c:v>592</c:v>
                </c:pt>
                <c:pt idx="164">
                  <c:v>594</c:v>
                </c:pt>
                <c:pt idx="165">
                  <c:v>602</c:v>
                </c:pt>
                <c:pt idx="166">
                  <c:v>604</c:v>
                </c:pt>
                <c:pt idx="167">
                  <c:v>608</c:v>
                </c:pt>
                <c:pt idx="168">
                  <c:v>616</c:v>
                </c:pt>
                <c:pt idx="169">
                  <c:v>623</c:v>
                </c:pt>
                <c:pt idx="170">
                  <c:v>630</c:v>
                </c:pt>
                <c:pt idx="171">
                  <c:v>636</c:v>
                </c:pt>
                <c:pt idx="172">
                  <c:v>648</c:v>
                </c:pt>
                <c:pt idx="173">
                  <c:v>661</c:v>
                </c:pt>
                <c:pt idx="174">
                  <c:v>677</c:v>
                </c:pt>
                <c:pt idx="175">
                  <c:v>694</c:v>
                </c:pt>
                <c:pt idx="176">
                  <c:v>723</c:v>
                </c:pt>
              </c:numCache>
            </c:numRef>
          </c:val>
          <c:smooth val="0"/>
          <c:extLst>
            <c:ext xmlns:c16="http://schemas.microsoft.com/office/drawing/2014/chart" uri="{C3380CC4-5D6E-409C-BE32-E72D297353CC}">
              <c16:uniqueId val="{0000000A-D494-4000-82F3-B2170E27C78D}"/>
            </c:ext>
          </c:extLst>
        </c:ser>
        <c:ser>
          <c:idx val="0"/>
          <c:order val="11"/>
          <c:tx>
            <c:strRef>
              <c:f>prov!$C$63</c:f>
              <c:strCache>
                <c:ptCount val="1"/>
                <c:pt idx="0">
                  <c:v>Drenthe</c:v>
                </c:pt>
              </c:strCache>
            </c:strRef>
          </c:tx>
          <c:spPr>
            <a:ln w="38100" cap="rnd">
              <a:solidFill>
                <a:schemeClr val="tx1">
                  <a:lumMod val="50000"/>
                  <a:lumOff val="50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(prov!$D$50:$GP$50,prov!$HQ$50)</c:f>
              <c:numCache>
                <c:formatCode>0</c:formatCode>
                <c:ptCount val="19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209</c:v>
                </c:pt>
                <c:pt idx="196">
                  <c:v>210</c:v>
                </c:pt>
                <c:pt idx="197">
                  <c:v>211</c:v>
                </c:pt>
                <c:pt idx="198">
                  <c:v>212</c:v>
                </c:pt>
                <c:pt idx="199">
                  <c:v>213</c:v>
                </c:pt>
                <c:pt idx="200">
                  <c:v>214</c:v>
                </c:pt>
                <c:pt idx="201">
                  <c:v>215</c:v>
                </c:pt>
                <c:pt idx="202">
                  <c:v>216</c:v>
                </c:pt>
                <c:pt idx="203">
                  <c:v>217</c:v>
                </c:pt>
                <c:pt idx="204">
                  <c:v>218</c:v>
                </c:pt>
                <c:pt idx="205">
                  <c:v>219</c:v>
                </c:pt>
                <c:pt idx="206">
                  <c:v>220</c:v>
                </c:pt>
                <c:pt idx="207">
                  <c:v>221</c:v>
                </c:pt>
              </c:numCache>
            </c:numRef>
          </c:cat>
          <c:val>
            <c:numRef>
              <c:extLst>
                <c:ext xmlns:c15="http://schemas.microsoft.com/office/drawing/2012/chart" uri="{02D57815-91ED-43cb-92C2-25804820EDAC}">
                  <c15:fullRef>
                    <c15:sqref>prov!$Q$63:$HQ$63</c15:sqref>
                  </c15:fullRef>
                </c:ext>
              </c:extLst>
              <c:f>prov!$Q$63:$HC$63</c:f>
              <c:numCache>
                <c:formatCode>General</c:formatCode>
                <c:ptCount val="195"/>
                <c:pt idx="0">
                  <c:v>17</c:v>
                </c:pt>
                <c:pt idx="1">
                  <c:v>19</c:v>
                </c:pt>
                <c:pt idx="2">
                  <c:v>24</c:v>
                </c:pt>
                <c:pt idx="3">
                  <c:v>27</c:v>
                </c:pt>
                <c:pt idx="4">
                  <c:v>39</c:v>
                </c:pt>
                <c:pt idx="5">
                  <c:v>39</c:v>
                </c:pt>
                <c:pt idx="6">
                  <c:v>43</c:v>
                </c:pt>
                <c:pt idx="7">
                  <c:v>50</c:v>
                </c:pt>
                <c:pt idx="8">
                  <c:v>56</c:v>
                </c:pt>
                <c:pt idx="9">
                  <c:v>61</c:v>
                </c:pt>
                <c:pt idx="10">
                  <c:v>73</c:v>
                </c:pt>
                <c:pt idx="11">
                  <c:v>82</c:v>
                </c:pt>
                <c:pt idx="12">
                  <c:v>99</c:v>
                </c:pt>
                <c:pt idx="13">
                  <c:v>114</c:v>
                </c:pt>
                <c:pt idx="14">
                  <c:v>118</c:v>
                </c:pt>
                <c:pt idx="15">
                  <c:v>127</c:v>
                </c:pt>
                <c:pt idx="16">
                  <c:v>148</c:v>
                </c:pt>
                <c:pt idx="17" formatCode="0">
                  <c:v>163</c:v>
                </c:pt>
                <c:pt idx="18" formatCode="0">
                  <c:v>174</c:v>
                </c:pt>
                <c:pt idx="19" formatCode="0">
                  <c:v>194</c:v>
                </c:pt>
                <c:pt idx="20">
                  <c:v>210</c:v>
                </c:pt>
                <c:pt idx="21">
                  <c:v>218</c:v>
                </c:pt>
                <c:pt idx="22">
                  <c:v>221</c:v>
                </c:pt>
                <c:pt idx="23">
                  <c:v>235</c:v>
                </c:pt>
                <c:pt idx="24">
                  <c:v>253</c:v>
                </c:pt>
                <c:pt idx="25">
                  <c:v>277</c:v>
                </c:pt>
                <c:pt idx="26">
                  <c:v>298</c:v>
                </c:pt>
                <c:pt idx="27">
                  <c:v>313</c:v>
                </c:pt>
                <c:pt idx="28">
                  <c:v>322</c:v>
                </c:pt>
                <c:pt idx="29">
                  <c:v>328</c:v>
                </c:pt>
                <c:pt idx="30">
                  <c:v>335</c:v>
                </c:pt>
                <c:pt idx="31">
                  <c:v>346</c:v>
                </c:pt>
                <c:pt idx="32">
                  <c:v>359</c:v>
                </c:pt>
                <c:pt idx="33">
                  <c:v>377</c:v>
                </c:pt>
                <c:pt idx="34">
                  <c:v>389</c:v>
                </c:pt>
                <c:pt idx="35">
                  <c:v>398</c:v>
                </c:pt>
                <c:pt idx="36">
                  <c:v>403</c:v>
                </c:pt>
                <c:pt idx="37">
                  <c:v>408</c:v>
                </c:pt>
                <c:pt idx="38">
                  <c:v>424</c:v>
                </c:pt>
                <c:pt idx="39">
                  <c:v>440</c:v>
                </c:pt>
                <c:pt idx="40">
                  <c:v>452</c:v>
                </c:pt>
                <c:pt idx="41">
                  <c:v>452</c:v>
                </c:pt>
                <c:pt idx="42">
                  <c:v>464</c:v>
                </c:pt>
                <c:pt idx="43">
                  <c:v>464</c:v>
                </c:pt>
                <c:pt idx="44">
                  <c:v>468</c:v>
                </c:pt>
                <c:pt idx="45">
                  <c:v>474</c:v>
                </c:pt>
                <c:pt idx="46">
                  <c:v>476</c:v>
                </c:pt>
                <c:pt idx="47">
                  <c:v>482</c:v>
                </c:pt>
                <c:pt idx="48">
                  <c:v>483</c:v>
                </c:pt>
                <c:pt idx="49">
                  <c:v>487</c:v>
                </c:pt>
                <c:pt idx="50">
                  <c:v>491</c:v>
                </c:pt>
                <c:pt idx="51">
                  <c:v>493</c:v>
                </c:pt>
                <c:pt idx="52">
                  <c:v>493</c:v>
                </c:pt>
                <c:pt idx="53">
                  <c:v>494</c:v>
                </c:pt>
                <c:pt idx="54">
                  <c:v>495</c:v>
                </c:pt>
                <c:pt idx="55">
                  <c:v>496</c:v>
                </c:pt>
                <c:pt idx="56">
                  <c:v>497</c:v>
                </c:pt>
                <c:pt idx="57">
                  <c:v>498</c:v>
                </c:pt>
                <c:pt idx="58">
                  <c:v>499</c:v>
                </c:pt>
                <c:pt idx="59">
                  <c:v>499</c:v>
                </c:pt>
                <c:pt idx="60">
                  <c:v>500</c:v>
                </c:pt>
                <c:pt idx="61">
                  <c:v>500</c:v>
                </c:pt>
                <c:pt idx="62">
                  <c:v>500</c:v>
                </c:pt>
                <c:pt idx="63">
                  <c:v>501</c:v>
                </c:pt>
                <c:pt idx="64">
                  <c:v>501</c:v>
                </c:pt>
                <c:pt idx="65">
                  <c:v>503</c:v>
                </c:pt>
                <c:pt idx="66">
                  <c:v>503</c:v>
                </c:pt>
                <c:pt idx="67">
                  <c:v>505</c:v>
                </c:pt>
                <c:pt idx="68">
                  <c:v>508</c:v>
                </c:pt>
                <c:pt idx="69">
                  <c:v>508</c:v>
                </c:pt>
                <c:pt idx="70">
                  <c:v>509</c:v>
                </c:pt>
                <c:pt idx="71" formatCode="0">
                  <c:v>509</c:v>
                </c:pt>
                <c:pt idx="72">
                  <c:v>509</c:v>
                </c:pt>
                <c:pt idx="73">
                  <c:v>509</c:v>
                </c:pt>
                <c:pt idx="74">
                  <c:v>509</c:v>
                </c:pt>
                <c:pt idx="75">
                  <c:v>509</c:v>
                </c:pt>
                <c:pt idx="76">
                  <c:v>513</c:v>
                </c:pt>
                <c:pt idx="77">
                  <c:v>513</c:v>
                </c:pt>
                <c:pt idx="78">
                  <c:v>515</c:v>
                </c:pt>
                <c:pt idx="79">
                  <c:v>515</c:v>
                </c:pt>
                <c:pt idx="80">
                  <c:v>517</c:v>
                </c:pt>
                <c:pt idx="81">
                  <c:v>520</c:v>
                </c:pt>
                <c:pt idx="82">
                  <c:v>521</c:v>
                </c:pt>
                <c:pt idx="83">
                  <c:v>525</c:v>
                </c:pt>
                <c:pt idx="84">
                  <c:v>525</c:v>
                </c:pt>
                <c:pt idx="85">
                  <c:v>525</c:v>
                </c:pt>
                <c:pt idx="86" formatCode="0">
                  <c:v>526</c:v>
                </c:pt>
                <c:pt idx="87">
                  <c:v>528</c:v>
                </c:pt>
                <c:pt idx="88">
                  <c:v>527</c:v>
                </c:pt>
                <c:pt idx="89">
                  <c:v>527</c:v>
                </c:pt>
                <c:pt idx="90">
                  <c:v>530</c:v>
                </c:pt>
                <c:pt idx="91">
                  <c:v>531</c:v>
                </c:pt>
                <c:pt idx="92">
                  <c:v>531</c:v>
                </c:pt>
                <c:pt idx="93">
                  <c:v>533</c:v>
                </c:pt>
                <c:pt idx="94">
                  <c:v>534</c:v>
                </c:pt>
                <c:pt idx="95">
                  <c:v>534</c:v>
                </c:pt>
                <c:pt idx="96">
                  <c:v>535</c:v>
                </c:pt>
                <c:pt idx="97">
                  <c:v>535</c:v>
                </c:pt>
                <c:pt idx="98">
                  <c:v>535</c:v>
                </c:pt>
                <c:pt idx="99">
                  <c:v>535</c:v>
                </c:pt>
                <c:pt idx="100">
                  <c:v>535</c:v>
                </c:pt>
                <c:pt idx="101">
                  <c:v>535</c:v>
                </c:pt>
                <c:pt idx="102">
                  <c:v>535</c:v>
                </c:pt>
                <c:pt idx="103">
                  <c:v>535</c:v>
                </c:pt>
                <c:pt idx="104">
                  <c:v>535</c:v>
                </c:pt>
                <c:pt idx="105">
                  <c:v>535</c:v>
                </c:pt>
                <c:pt idx="106">
                  <c:v>535</c:v>
                </c:pt>
                <c:pt idx="107">
                  <c:v>535</c:v>
                </c:pt>
                <c:pt idx="108">
                  <c:v>536</c:v>
                </c:pt>
                <c:pt idx="109">
                  <c:v>536</c:v>
                </c:pt>
                <c:pt idx="110">
                  <c:v>534</c:v>
                </c:pt>
                <c:pt idx="111">
                  <c:v>534</c:v>
                </c:pt>
                <c:pt idx="112">
                  <c:v>533</c:v>
                </c:pt>
                <c:pt idx="113">
                  <c:v>533</c:v>
                </c:pt>
                <c:pt idx="114">
                  <c:v>534</c:v>
                </c:pt>
                <c:pt idx="115">
                  <c:v>533</c:v>
                </c:pt>
                <c:pt idx="116">
                  <c:v>534</c:v>
                </c:pt>
                <c:pt idx="117">
                  <c:v>534</c:v>
                </c:pt>
                <c:pt idx="118">
                  <c:v>534</c:v>
                </c:pt>
                <c:pt idx="119">
                  <c:v>534</c:v>
                </c:pt>
                <c:pt idx="120">
                  <c:v>534</c:v>
                </c:pt>
                <c:pt idx="121">
                  <c:v>536</c:v>
                </c:pt>
                <c:pt idx="122">
                  <c:v>536</c:v>
                </c:pt>
                <c:pt idx="123">
                  <c:v>538</c:v>
                </c:pt>
                <c:pt idx="124">
                  <c:v>541</c:v>
                </c:pt>
                <c:pt idx="125">
                  <c:v>541</c:v>
                </c:pt>
                <c:pt idx="126">
                  <c:v>541</c:v>
                </c:pt>
                <c:pt idx="127">
                  <c:v>542</c:v>
                </c:pt>
                <c:pt idx="128">
                  <c:v>544</c:v>
                </c:pt>
                <c:pt idx="129">
                  <c:v>547</c:v>
                </c:pt>
                <c:pt idx="130">
                  <c:v>548</c:v>
                </c:pt>
                <c:pt idx="131">
                  <c:v>550</c:v>
                </c:pt>
                <c:pt idx="132">
                  <c:v>551</c:v>
                </c:pt>
                <c:pt idx="133">
                  <c:v>551</c:v>
                </c:pt>
                <c:pt idx="134">
                  <c:v>551</c:v>
                </c:pt>
                <c:pt idx="135">
                  <c:v>551</c:v>
                </c:pt>
                <c:pt idx="136">
                  <c:v>552</c:v>
                </c:pt>
                <c:pt idx="137">
                  <c:v>553</c:v>
                </c:pt>
                <c:pt idx="138">
                  <c:v>554</c:v>
                </c:pt>
                <c:pt idx="139">
                  <c:v>555</c:v>
                </c:pt>
                <c:pt idx="140">
                  <c:v>556</c:v>
                </c:pt>
                <c:pt idx="141">
                  <c:v>556</c:v>
                </c:pt>
                <c:pt idx="142">
                  <c:v>561</c:v>
                </c:pt>
                <c:pt idx="143">
                  <c:v>564</c:v>
                </c:pt>
                <c:pt idx="144">
                  <c:v>565</c:v>
                </c:pt>
                <c:pt idx="145">
                  <c:v>568</c:v>
                </c:pt>
                <c:pt idx="146">
                  <c:v>573</c:v>
                </c:pt>
                <c:pt idx="147">
                  <c:v>573</c:v>
                </c:pt>
                <c:pt idx="148">
                  <c:v>575</c:v>
                </c:pt>
                <c:pt idx="149">
                  <c:v>577</c:v>
                </c:pt>
                <c:pt idx="150">
                  <c:v>580</c:v>
                </c:pt>
                <c:pt idx="151">
                  <c:v>581</c:v>
                </c:pt>
                <c:pt idx="152">
                  <c:v>583</c:v>
                </c:pt>
                <c:pt idx="153">
                  <c:v>584</c:v>
                </c:pt>
                <c:pt idx="154">
                  <c:v>587</c:v>
                </c:pt>
                <c:pt idx="155">
                  <c:v>588</c:v>
                </c:pt>
                <c:pt idx="156">
                  <c:v>589</c:v>
                </c:pt>
                <c:pt idx="157">
                  <c:v>592</c:v>
                </c:pt>
                <c:pt idx="158">
                  <c:v>594</c:v>
                </c:pt>
                <c:pt idx="159">
                  <c:v>597</c:v>
                </c:pt>
                <c:pt idx="160">
                  <c:v>601</c:v>
                </c:pt>
                <c:pt idx="161">
                  <c:v>601</c:v>
                </c:pt>
                <c:pt idx="162">
                  <c:v>604</c:v>
                </c:pt>
                <c:pt idx="163">
                  <c:v>605</c:v>
                </c:pt>
                <c:pt idx="164">
                  <c:v>607</c:v>
                </c:pt>
                <c:pt idx="165">
                  <c:v>608</c:v>
                </c:pt>
                <c:pt idx="166">
                  <c:v>609</c:v>
                </c:pt>
                <c:pt idx="167">
                  <c:v>611</c:v>
                </c:pt>
                <c:pt idx="168">
                  <c:v>612</c:v>
                </c:pt>
                <c:pt idx="169">
                  <c:v>612</c:v>
                </c:pt>
                <c:pt idx="170">
                  <c:v>612</c:v>
                </c:pt>
                <c:pt idx="171">
                  <c:v>614</c:v>
                </c:pt>
                <c:pt idx="172">
                  <c:v>617</c:v>
                </c:pt>
                <c:pt idx="173">
                  <c:v>619</c:v>
                </c:pt>
                <c:pt idx="174">
                  <c:v>622</c:v>
                </c:pt>
                <c:pt idx="175">
                  <c:v>628</c:v>
                </c:pt>
                <c:pt idx="176">
                  <c:v>628</c:v>
                </c:pt>
                <c:pt idx="177">
                  <c:v>631</c:v>
                </c:pt>
                <c:pt idx="178">
                  <c:v>638</c:v>
                </c:pt>
                <c:pt idx="179">
                  <c:v>639</c:v>
                </c:pt>
              </c:numCache>
            </c:numRef>
          </c:val>
          <c:smooth val="0"/>
          <c:extLst>
            <c:ext xmlns:c16="http://schemas.microsoft.com/office/drawing/2014/chart" uri="{C3380CC4-5D6E-409C-BE32-E72D297353CC}">
              <c16:uniqueId val="{0000000B-D494-4000-82F3-B2170E27C78D}"/>
            </c:ext>
          </c:extLst>
        </c:ser>
        <c:dLbls>
          <c:dLblPos val="ctr"/>
          <c:showLegendKey val="0"/>
          <c:showVal val="1"/>
          <c:showCatName val="0"/>
          <c:showSerName val="0"/>
          <c:showPercent val="0"/>
          <c:showBubbleSize val="0"/>
        </c:dLbls>
        <c:smooth val="0"/>
        <c:axId val="615351552"/>
        <c:axId val="615358112"/>
        <c:extLst/>
      </c:lineChart>
      <c:catAx>
        <c:axId val="615351552"/>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noFill/>
              <a:round/>
            </a:ln>
            <a:effectLst/>
          </c:spPr>
        </c:minorGridlines>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nl-NL" sz="1800" b="1"/>
                  <a:t>Number of days since 16th case  -----&gt;</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title>
        <c:numFmt formatCode="#,##0" sourceLinked="0"/>
        <c:majorTickMark val="out"/>
        <c:minorTickMark val="none"/>
        <c:tickLblPos val="nextTo"/>
        <c:spPr>
          <a:noFill/>
          <a:ln w="9525" cap="flat" cmpd="sng" algn="ctr">
            <a:solidFill>
              <a:schemeClr val="bg1">
                <a:lumMod val="50000"/>
              </a:schemeClr>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615358112"/>
        <c:crosses val="autoZero"/>
        <c:auto val="1"/>
        <c:lblAlgn val="ctr"/>
        <c:lblOffset val="100"/>
        <c:tickLblSkip val="20"/>
        <c:tickMarkSkip val="20"/>
        <c:noMultiLvlLbl val="0"/>
      </c:catAx>
      <c:valAx>
        <c:axId val="615358112"/>
        <c:scaling>
          <c:logBase val="2"/>
          <c:orientation val="minMax"/>
          <c:max val="32770"/>
          <c:min val="16"/>
        </c:scaling>
        <c:delete val="0"/>
        <c:axPos val="l"/>
        <c:majorGridlines>
          <c:spPr>
            <a:ln w="9525" cap="flat" cmpd="sng" algn="ctr">
              <a:solidFill>
                <a:schemeClr val="bg2">
                  <a:lumMod val="7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615351552"/>
        <c:crosses val="autoZero"/>
        <c:crossBetween val="midCat"/>
      </c:valAx>
      <c:spPr>
        <a:noFill/>
        <a:ln>
          <a:solidFill>
            <a:schemeClr val="bg1">
              <a:lumMod val="50000"/>
            </a:schemeClr>
          </a:solidFill>
        </a:ln>
        <a:effectLst/>
      </c:spPr>
    </c:plotArea>
    <c:legend>
      <c:legendPos val="r"/>
      <c:layout>
        <c:manualLayout>
          <c:xMode val="edge"/>
          <c:yMode val="edge"/>
          <c:x val="0.84254456135692246"/>
          <c:y val="8.867581077140585E-2"/>
          <c:w val="0.14731802038038969"/>
          <c:h val="0.8246637156917209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noFill/>
      <a:round/>
    </a:ln>
    <a:effectLst/>
  </c:spPr>
  <c:txPr>
    <a:bodyPr/>
    <a:lstStyle/>
    <a:p>
      <a:pPr>
        <a:defRPr/>
      </a:pPr>
      <a:endParaRPr lang="en-NL"/>
    </a:p>
  </c:txPr>
  <c:printSettings>
    <c:headerFooter/>
    <c:pageMargins b="0.75" l="0.7" r="0.7" t="0.75" header="0.3" footer="0.3"/>
    <c:pageSetup/>
  </c:printSettings>
  <c:userShapes r:id="rId3"/>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2000" b="1" i="0" u="none" strike="noStrike" kern="1200" spc="0" baseline="0">
                <a:solidFill>
                  <a:schemeClr val="bg2">
                    <a:lumMod val="25000"/>
                  </a:schemeClr>
                </a:solidFill>
                <a:latin typeface="+mn-lt"/>
                <a:ea typeface="+mn-ea"/>
                <a:cs typeface="+mn-cs"/>
              </a:defRPr>
            </a:pPr>
            <a:r>
              <a:rPr lang="nl-NL" sz="2000" b="1">
                <a:solidFill>
                  <a:schemeClr val="bg2">
                    <a:lumMod val="25000"/>
                  </a:schemeClr>
                </a:solidFill>
              </a:rPr>
              <a:t>Nieuwe besmettingen</a:t>
            </a:r>
            <a:r>
              <a:rPr lang="nl-NL" sz="2000" b="1" baseline="0">
                <a:solidFill>
                  <a:schemeClr val="bg2">
                    <a:lumMod val="25000"/>
                  </a:schemeClr>
                </a:solidFill>
              </a:rPr>
              <a:t> per dag</a:t>
            </a:r>
            <a:br>
              <a:rPr lang="nl-NL" sz="2000" b="1" baseline="0">
                <a:solidFill>
                  <a:schemeClr val="bg2">
                    <a:lumMod val="25000"/>
                  </a:schemeClr>
                </a:solidFill>
              </a:rPr>
            </a:br>
            <a:r>
              <a:rPr lang="nl-NL" sz="1800" b="0">
                <a:solidFill>
                  <a:schemeClr val="bg2">
                    <a:lumMod val="25000"/>
                  </a:schemeClr>
                </a:solidFill>
              </a:rPr>
              <a:t>7 daags</a:t>
            </a:r>
            <a:r>
              <a:rPr lang="nl-NL" sz="1800" b="0" baseline="0">
                <a:solidFill>
                  <a:schemeClr val="bg2">
                    <a:lumMod val="25000"/>
                  </a:schemeClr>
                </a:solidFill>
              </a:rPr>
              <a:t> gemiddelde</a:t>
            </a:r>
            <a:endParaRPr lang="nl-NL" sz="1800" b="0">
              <a:solidFill>
                <a:schemeClr val="bg2">
                  <a:lumMod val="25000"/>
                </a:schemeClr>
              </a:solidFill>
            </a:endParaRPr>
          </a:p>
        </c:rich>
      </c:tx>
      <c:layout>
        <c:manualLayout>
          <c:xMode val="edge"/>
          <c:yMode val="edge"/>
          <c:x val="0.32452439390069188"/>
          <c:y val="5.3112805343776479E-3"/>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7.5871878654987818E-2"/>
          <c:y val="9.3027638888888889E-2"/>
          <c:w val="0.75132625745783621"/>
          <c:h val="0.84314291666666663"/>
        </c:manualLayout>
      </c:layout>
      <c:lineChart>
        <c:grouping val="standard"/>
        <c:varyColors val="0"/>
        <c:ser>
          <c:idx val="1"/>
          <c:order val="0"/>
          <c:tx>
            <c:strRef>
              <c:f>prov!$C$98</c:f>
              <c:strCache>
                <c:ptCount val="1"/>
                <c:pt idx="0">
                  <c:v>Zuid-Holland</c:v>
                </c:pt>
              </c:strCache>
            </c:strRef>
          </c:tx>
          <c:spPr>
            <a:ln w="44450" cap="rnd">
              <a:solidFill>
                <a:srgbClr val="ED7D31">
                  <a:lumMod val="50000"/>
                </a:srgb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prov!$M$97:$GQ$97</c:f>
              <c:numCache>
                <c:formatCode>d\-mmm</c:formatCode>
                <c:ptCount val="187"/>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numCache>
            </c:numRef>
          </c:cat>
          <c:val>
            <c:numRef>
              <c:extLst>
                <c:ext xmlns:c15="http://schemas.microsoft.com/office/drawing/2012/chart" uri="{02D57815-91ED-43cb-92C2-25804820EDAC}">
                  <c15:fullRef>
                    <c15:sqref>prov!$M$98:$HQ$98</c15:sqref>
                  </c15:fullRef>
                </c:ext>
              </c:extLst>
              <c:f>prov!$M$98:$GQ$98</c:f>
              <c:numCache>
                <c:formatCode>0</c:formatCode>
                <c:ptCount val="187"/>
                <c:pt idx="0">
                  <c:v>7.2857142857142856</c:v>
                </c:pt>
                <c:pt idx="1">
                  <c:v>9</c:v>
                </c:pt>
                <c:pt idx="2">
                  <c:v>9.7142857142857135</c:v>
                </c:pt>
                <c:pt idx="3">
                  <c:v>12</c:v>
                </c:pt>
                <c:pt idx="4">
                  <c:v>15.571428571428571</c:v>
                </c:pt>
                <c:pt idx="5">
                  <c:v>20</c:v>
                </c:pt>
                <c:pt idx="6">
                  <c:v>27.285714285714285</c:v>
                </c:pt>
                <c:pt idx="7">
                  <c:v>35.571428571428569</c:v>
                </c:pt>
                <c:pt idx="8">
                  <c:v>65.142857142857139</c:v>
                </c:pt>
                <c:pt idx="9">
                  <c:v>56.285714285714285</c:v>
                </c:pt>
                <c:pt idx="10">
                  <c:v>68</c:v>
                </c:pt>
                <c:pt idx="11">
                  <c:v>72.571428571428569</c:v>
                </c:pt>
                <c:pt idx="12">
                  <c:v>83</c:v>
                </c:pt>
                <c:pt idx="13">
                  <c:v>93.428571428571431</c:v>
                </c:pt>
                <c:pt idx="14">
                  <c:v>105.42857142857143</c:v>
                </c:pt>
                <c:pt idx="15">
                  <c:v>102.57142857142857</c:v>
                </c:pt>
                <c:pt idx="16">
                  <c:v>146.28571428571428</c:v>
                </c:pt>
                <c:pt idx="17">
                  <c:v>154.85714285714286</c:v>
                </c:pt>
                <c:pt idx="18">
                  <c:v>166.28571428571428</c:v>
                </c:pt>
                <c:pt idx="19">
                  <c:v>169.85714285714286</c:v>
                </c:pt>
                <c:pt idx="20">
                  <c:v>187</c:v>
                </c:pt>
                <c:pt idx="21">
                  <c:v>196.57142857142858</c:v>
                </c:pt>
                <c:pt idx="22">
                  <c:v>196.28571428571428</c:v>
                </c:pt>
                <c:pt idx="23">
                  <c:v>187.42857142857142</c:v>
                </c:pt>
                <c:pt idx="24">
                  <c:v>207.14285714285714</c:v>
                </c:pt>
                <c:pt idx="25">
                  <c:v>222.14285714285714</c:v>
                </c:pt>
                <c:pt idx="26">
                  <c:v>222.14285714285714</c:v>
                </c:pt>
                <c:pt idx="27">
                  <c:v>221.57142857142858</c:v>
                </c:pt>
                <c:pt idx="28">
                  <c:v>235.14285714285714</c:v>
                </c:pt>
                <c:pt idx="29">
                  <c:v>235.85714285714286</c:v>
                </c:pt>
                <c:pt idx="30">
                  <c:v>266.57142857142856</c:v>
                </c:pt>
                <c:pt idx="31">
                  <c:v>256</c:v>
                </c:pt>
                <c:pt idx="32">
                  <c:v>257.85714285714283</c:v>
                </c:pt>
                <c:pt idx="33">
                  <c:v>258.14285714285717</c:v>
                </c:pt>
                <c:pt idx="34">
                  <c:v>251.14285714285714</c:v>
                </c:pt>
                <c:pt idx="35">
                  <c:v>245</c:v>
                </c:pt>
                <c:pt idx="36">
                  <c:v>252.14285714285714</c:v>
                </c:pt>
                <c:pt idx="37">
                  <c:v>236.85714285714286</c:v>
                </c:pt>
                <c:pt idx="38">
                  <c:v>242.14285714285714</c:v>
                </c:pt>
                <c:pt idx="39">
                  <c:v>225.14285714285714</c:v>
                </c:pt>
                <c:pt idx="40">
                  <c:v>225.71428571428572</c:v>
                </c:pt>
                <c:pt idx="41">
                  <c:v>221.42857142857142</c:v>
                </c:pt>
                <c:pt idx="42">
                  <c:v>212.42857142857142</c:v>
                </c:pt>
                <c:pt idx="43">
                  <c:v>201.28571428571428</c:v>
                </c:pt>
                <c:pt idx="44">
                  <c:v>184.42857142857142</c:v>
                </c:pt>
                <c:pt idx="45">
                  <c:v>167.42857142857142</c:v>
                </c:pt>
                <c:pt idx="46">
                  <c:v>161</c:v>
                </c:pt>
                <c:pt idx="47">
                  <c:v>143</c:v>
                </c:pt>
                <c:pt idx="48">
                  <c:v>133.14285714285714</c:v>
                </c:pt>
                <c:pt idx="49">
                  <c:v>122.71428571428571</c:v>
                </c:pt>
                <c:pt idx="50">
                  <c:v>113.57142857142857</c:v>
                </c:pt>
                <c:pt idx="51">
                  <c:v>100.42857142857143</c:v>
                </c:pt>
                <c:pt idx="52">
                  <c:v>93</c:v>
                </c:pt>
                <c:pt idx="53">
                  <c:v>83.714285714285708</c:v>
                </c:pt>
                <c:pt idx="54">
                  <c:v>92.142857142857139</c:v>
                </c:pt>
                <c:pt idx="55">
                  <c:v>86.285714285714292</c:v>
                </c:pt>
                <c:pt idx="56">
                  <c:v>80.428571428571431</c:v>
                </c:pt>
                <c:pt idx="57">
                  <c:v>75</c:v>
                </c:pt>
                <c:pt idx="58">
                  <c:v>73.428571428571431</c:v>
                </c:pt>
                <c:pt idx="59">
                  <c:v>70.428571428571431</c:v>
                </c:pt>
                <c:pt idx="60">
                  <c:v>72.571428571428569</c:v>
                </c:pt>
                <c:pt idx="61">
                  <c:v>70.142857142857139</c:v>
                </c:pt>
                <c:pt idx="62">
                  <c:v>76.142857142857139</c:v>
                </c:pt>
                <c:pt idx="63">
                  <c:v>74.714285714285708</c:v>
                </c:pt>
                <c:pt idx="64">
                  <c:v>71.285714285714292</c:v>
                </c:pt>
                <c:pt idx="65">
                  <c:v>67.428571428571431</c:v>
                </c:pt>
                <c:pt idx="66">
                  <c:v>63.142857142857146</c:v>
                </c:pt>
                <c:pt idx="67">
                  <c:v>65.428571428571431</c:v>
                </c:pt>
                <c:pt idx="68">
                  <c:v>61.714285714285715</c:v>
                </c:pt>
                <c:pt idx="69">
                  <c:v>56.285714285714285</c:v>
                </c:pt>
                <c:pt idx="70">
                  <c:v>57</c:v>
                </c:pt>
                <c:pt idx="71">
                  <c:v>56</c:v>
                </c:pt>
                <c:pt idx="72">
                  <c:v>53.285714285714285</c:v>
                </c:pt>
                <c:pt idx="73">
                  <c:v>54.142857142857146</c:v>
                </c:pt>
                <c:pt idx="74">
                  <c:v>52.428571428571431</c:v>
                </c:pt>
                <c:pt idx="75">
                  <c:v>51.857142857142854</c:v>
                </c:pt>
                <c:pt idx="76">
                  <c:v>52.714285714285715</c:v>
                </c:pt>
                <c:pt idx="77">
                  <c:v>45.142857142857146</c:v>
                </c:pt>
                <c:pt idx="78">
                  <c:v>44.142857142857146</c:v>
                </c:pt>
                <c:pt idx="79">
                  <c:v>42.857142857142854</c:v>
                </c:pt>
                <c:pt idx="80">
                  <c:v>40.857142857142854</c:v>
                </c:pt>
                <c:pt idx="81">
                  <c:v>38.714285714285715</c:v>
                </c:pt>
                <c:pt idx="82">
                  <c:v>37.714285714285715</c:v>
                </c:pt>
                <c:pt idx="83">
                  <c:v>32.142857142857146</c:v>
                </c:pt>
                <c:pt idx="84">
                  <c:v>36</c:v>
                </c:pt>
                <c:pt idx="85">
                  <c:v>38.714285714285715</c:v>
                </c:pt>
                <c:pt idx="86">
                  <c:v>44.714285714285715</c:v>
                </c:pt>
                <c:pt idx="87">
                  <c:v>48.571428571428569</c:v>
                </c:pt>
                <c:pt idx="88">
                  <c:v>49</c:v>
                </c:pt>
                <c:pt idx="89">
                  <c:v>56.428571428571431</c:v>
                </c:pt>
                <c:pt idx="90">
                  <c:v>59.857142857142854</c:v>
                </c:pt>
                <c:pt idx="91">
                  <c:v>58.428571428571431</c:v>
                </c:pt>
                <c:pt idx="92">
                  <c:v>61.714285714285715</c:v>
                </c:pt>
                <c:pt idx="93">
                  <c:v>59.571428571428569</c:v>
                </c:pt>
                <c:pt idx="94">
                  <c:v>57.142857142857146</c:v>
                </c:pt>
                <c:pt idx="95">
                  <c:v>58.142857142857146</c:v>
                </c:pt>
                <c:pt idx="96">
                  <c:v>54</c:v>
                </c:pt>
                <c:pt idx="97">
                  <c:v>52.571428571428569</c:v>
                </c:pt>
                <c:pt idx="98">
                  <c:v>51.285714285714285</c:v>
                </c:pt>
                <c:pt idx="99">
                  <c:v>44.857142857142854</c:v>
                </c:pt>
                <c:pt idx="100">
                  <c:v>41.857142857142854</c:v>
                </c:pt>
                <c:pt idx="101">
                  <c:v>39.571428571428569</c:v>
                </c:pt>
                <c:pt idx="102">
                  <c:v>36.714285714285715</c:v>
                </c:pt>
                <c:pt idx="103">
                  <c:v>33.571428571428569</c:v>
                </c:pt>
                <c:pt idx="104">
                  <c:v>31.428571428571427</c:v>
                </c:pt>
                <c:pt idx="105">
                  <c:v>30.714285714285715</c:v>
                </c:pt>
                <c:pt idx="106">
                  <c:v>30.571428571428573</c:v>
                </c:pt>
                <c:pt idx="107">
                  <c:v>28.857142857142858</c:v>
                </c:pt>
                <c:pt idx="108">
                  <c:v>30.571428571428573</c:v>
                </c:pt>
                <c:pt idx="109">
                  <c:v>31.857142857142858</c:v>
                </c:pt>
                <c:pt idx="110">
                  <c:v>32.142857142857146</c:v>
                </c:pt>
                <c:pt idx="111">
                  <c:v>32.285714285714285</c:v>
                </c:pt>
                <c:pt idx="112">
                  <c:v>30.857142857142858</c:v>
                </c:pt>
                <c:pt idx="113">
                  <c:v>30</c:v>
                </c:pt>
                <c:pt idx="114">
                  <c:v>29.857142857142858</c:v>
                </c:pt>
                <c:pt idx="115">
                  <c:v>28.428571428571427</c:v>
                </c:pt>
                <c:pt idx="116">
                  <c:v>26.285714285714285</c:v>
                </c:pt>
                <c:pt idx="117">
                  <c:v>23.857142857142858</c:v>
                </c:pt>
                <c:pt idx="118">
                  <c:v>22.714285714285715</c:v>
                </c:pt>
                <c:pt idx="119">
                  <c:v>21.571428571428573</c:v>
                </c:pt>
                <c:pt idx="120">
                  <c:v>19.571428571428573</c:v>
                </c:pt>
                <c:pt idx="121">
                  <c:v>21.571428571428573</c:v>
                </c:pt>
                <c:pt idx="122">
                  <c:v>24.857142857142858</c:v>
                </c:pt>
                <c:pt idx="123">
                  <c:v>25.714285714285715</c:v>
                </c:pt>
                <c:pt idx="124">
                  <c:v>31.714285714285715</c:v>
                </c:pt>
                <c:pt idx="125">
                  <c:v>36</c:v>
                </c:pt>
                <c:pt idx="126">
                  <c:v>39.285714285714285</c:v>
                </c:pt>
                <c:pt idx="127">
                  <c:v>43.428571428571431</c:v>
                </c:pt>
                <c:pt idx="128">
                  <c:v>45.428571428571431</c:v>
                </c:pt>
                <c:pt idx="129">
                  <c:v>45.714285714285715</c:v>
                </c:pt>
                <c:pt idx="130">
                  <c:v>52.714285714285715</c:v>
                </c:pt>
                <c:pt idx="131">
                  <c:v>56.714285714285715</c:v>
                </c:pt>
                <c:pt idx="132">
                  <c:v>60.571428571428569</c:v>
                </c:pt>
                <c:pt idx="133">
                  <c:v>67</c:v>
                </c:pt>
                <c:pt idx="134">
                  <c:v>74.714285714285708</c:v>
                </c:pt>
                <c:pt idx="135">
                  <c:v>74.428571428571431</c:v>
                </c:pt>
                <c:pt idx="136">
                  <c:v>81.142857142857139</c:v>
                </c:pt>
                <c:pt idx="137">
                  <c:v>83.857142857142861</c:v>
                </c:pt>
                <c:pt idx="138">
                  <c:v>88.285714285714292</c:v>
                </c:pt>
                <c:pt idx="139">
                  <c:v>93.428571428571431</c:v>
                </c:pt>
                <c:pt idx="140">
                  <c:v>101.57142857142857</c:v>
                </c:pt>
                <c:pt idx="141">
                  <c:v>109.28571428571429</c:v>
                </c:pt>
                <c:pt idx="142">
                  <c:v>132.14285714285714</c:v>
                </c:pt>
                <c:pt idx="143">
                  <c:v>144.14285714285714</c:v>
                </c:pt>
                <c:pt idx="144">
                  <c:v>158.85714285714286</c:v>
                </c:pt>
                <c:pt idx="145">
                  <c:v>170.42857142857142</c:v>
                </c:pt>
                <c:pt idx="146">
                  <c:v>185.57142857142858</c:v>
                </c:pt>
                <c:pt idx="147">
                  <c:v>198.71428571428572</c:v>
                </c:pt>
                <c:pt idx="148">
                  <c:v>208.14285714285714</c:v>
                </c:pt>
                <c:pt idx="149">
                  <c:v>204.71428571428572</c:v>
                </c:pt>
                <c:pt idx="150">
                  <c:v>213.28571428571428</c:v>
                </c:pt>
                <c:pt idx="151">
                  <c:v>221.71428571428572</c:v>
                </c:pt>
                <c:pt idx="152">
                  <c:v>235.42857142857142</c:v>
                </c:pt>
                <c:pt idx="153">
                  <c:v>246.85714285714286</c:v>
                </c:pt>
                <c:pt idx="154">
                  <c:v>248.28571428571428</c:v>
                </c:pt>
                <c:pt idx="155">
                  <c:v>249.42857142857142</c:v>
                </c:pt>
                <c:pt idx="156">
                  <c:v>261.85714285714283</c:v>
                </c:pt>
                <c:pt idx="157">
                  <c:v>251.14285714285714</c:v>
                </c:pt>
                <c:pt idx="158">
                  <c:v>237.14285714285714</c:v>
                </c:pt>
                <c:pt idx="159">
                  <c:v>219</c:v>
                </c:pt>
                <c:pt idx="160">
                  <c:v>203.42857142857142</c:v>
                </c:pt>
                <c:pt idx="161">
                  <c:v>193.42857142857142</c:v>
                </c:pt>
                <c:pt idx="162">
                  <c:v>183.71428571428572</c:v>
                </c:pt>
                <c:pt idx="163">
                  <c:v>172.57142857142858</c:v>
                </c:pt>
                <c:pt idx="164">
                  <c:v>166.71428571428572</c:v>
                </c:pt>
                <c:pt idx="165">
                  <c:v>171</c:v>
                </c:pt>
                <c:pt idx="166">
                  <c:v>161.85714285714286</c:v>
                </c:pt>
                <c:pt idx="167">
                  <c:v>164.42857142857142</c:v>
                </c:pt>
                <c:pt idx="168">
                  <c:v>162.14285714285714</c:v>
                </c:pt>
                <c:pt idx="169">
                  <c:v>160.71428571428572</c:v>
                </c:pt>
                <c:pt idx="170">
                  <c:v>153</c:v>
                </c:pt>
                <c:pt idx="171">
                  <c:v>164.28571428571428</c:v>
                </c:pt>
                <c:pt idx="172">
                  <c:v>161.14285714285714</c:v>
                </c:pt>
                <c:pt idx="173">
                  <c:v>172.57142857142858</c:v>
                </c:pt>
                <c:pt idx="174">
                  <c:v>184.28571428571428</c:v>
                </c:pt>
                <c:pt idx="175">
                  <c:v>196.28571428571428</c:v>
                </c:pt>
                <c:pt idx="176">
                  <c:v>214.57142857142858</c:v>
                </c:pt>
                <c:pt idx="177">
                  <c:v>223.71428571428572</c:v>
                </c:pt>
                <c:pt idx="178">
                  <c:v>248</c:v>
                </c:pt>
                <c:pt idx="179">
                  <c:v>261.57142857142856</c:v>
                </c:pt>
                <c:pt idx="180">
                  <c:v>283.42857142857144</c:v>
                </c:pt>
                <c:pt idx="181">
                  <c:v>307.28571428571428</c:v>
                </c:pt>
                <c:pt idx="182">
                  <c:v>311.42857142857144</c:v>
                </c:pt>
                <c:pt idx="183">
                  <c:v>347.71428571428572</c:v>
                </c:pt>
              </c:numCache>
            </c:numRef>
          </c:val>
          <c:smooth val="0"/>
          <c:extLst>
            <c:ext xmlns:c16="http://schemas.microsoft.com/office/drawing/2014/chart" uri="{C3380CC4-5D6E-409C-BE32-E72D297353CC}">
              <c16:uniqueId val="{00000000-FBD2-4BE5-BB44-E200FF3017D4}"/>
            </c:ext>
          </c:extLst>
        </c:ser>
        <c:ser>
          <c:idx val="2"/>
          <c:order val="1"/>
          <c:tx>
            <c:strRef>
              <c:f>prov!$C$99</c:f>
              <c:strCache>
                <c:ptCount val="1"/>
                <c:pt idx="0">
                  <c:v>Noord-Holland</c:v>
                </c:pt>
              </c:strCache>
            </c:strRef>
          </c:tx>
          <c:spPr>
            <a:ln w="44450" cap="rnd">
              <a:solidFill>
                <a:srgbClr val="C00000"/>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prov!$M$97:$GQ$97</c:f>
              <c:numCache>
                <c:formatCode>d\-mmm</c:formatCode>
                <c:ptCount val="187"/>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numCache>
            </c:numRef>
          </c:cat>
          <c:val>
            <c:numRef>
              <c:extLst>
                <c:ext xmlns:c15="http://schemas.microsoft.com/office/drawing/2012/chart" uri="{02D57815-91ED-43cb-92C2-25804820EDAC}">
                  <c15:fullRef>
                    <c15:sqref>prov!$M$99:$HQ$99</c15:sqref>
                  </c15:fullRef>
                </c:ext>
              </c:extLst>
              <c:f>prov!$M$99:$GQ$99</c:f>
              <c:numCache>
                <c:formatCode>0</c:formatCode>
                <c:ptCount val="187"/>
                <c:pt idx="0">
                  <c:v>34.142857142857146</c:v>
                </c:pt>
                <c:pt idx="1">
                  <c:v>3.5714285714285716</c:v>
                </c:pt>
                <c:pt idx="2">
                  <c:v>4</c:v>
                </c:pt>
                <c:pt idx="3">
                  <c:v>0.7142857142857143</c:v>
                </c:pt>
                <c:pt idx="4">
                  <c:v>-1.7142857142857142</c:v>
                </c:pt>
                <c:pt idx="5">
                  <c:v>-0.2857142857142857</c:v>
                </c:pt>
                <c:pt idx="6">
                  <c:v>-2.5714285714285716</c:v>
                </c:pt>
                <c:pt idx="7">
                  <c:v>0</c:v>
                </c:pt>
                <c:pt idx="8">
                  <c:v>60.857142857142854</c:v>
                </c:pt>
                <c:pt idx="9">
                  <c:v>52.857142857142854</c:v>
                </c:pt>
                <c:pt idx="10">
                  <c:v>61.714285714285715</c:v>
                </c:pt>
                <c:pt idx="11">
                  <c:v>67.142857142857139</c:v>
                </c:pt>
                <c:pt idx="12">
                  <c:v>81.714285714285708</c:v>
                </c:pt>
                <c:pt idx="13">
                  <c:v>96.285714285714292</c:v>
                </c:pt>
                <c:pt idx="14">
                  <c:v>108.85714285714286</c:v>
                </c:pt>
                <c:pt idx="15">
                  <c:v>105.71428571428571</c:v>
                </c:pt>
                <c:pt idx="16">
                  <c:v>134.28571428571428</c:v>
                </c:pt>
                <c:pt idx="17">
                  <c:v>145.57142857142858</c:v>
                </c:pt>
                <c:pt idx="18">
                  <c:v>157.14285714285714</c:v>
                </c:pt>
                <c:pt idx="19">
                  <c:v>158</c:v>
                </c:pt>
                <c:pt idx="20">
                  <c:v>163.85714285714286</c:v>
                </c:pt>
                <c:pt idx="21">
                  <c:v>167.42857142857142</c:v>
                </c:pt>
                <c:pt idx="22">
                  <c:v>162.57142857142858</c:v>
                </c:pt>
                <c:pt idx="23">
                  <c:v>163.42857142857142</c:v>
                </c:pt>
                <c:pt idx="24">
                  <c:v>174.28571428571428</c:v>
                </c:pt>
                <c:pt idx="25">
                  <c:v>169.85714285714286</c:v>
                </c:pt>
                <c:pt idx="26">
                  <c:v>166.71428571428572</c:v>
                </c:pt>
                <c:pt idx="27">
                  <c:v>160.85714285714286</c:v>
                </c:pt>
                <c:pt idx="28">
                  <c:v>159.85714285714286</c:v>
                </c:pt>
                <c:pt idx="29">
                  <c:v>168.57142857142858</c:v>
                </c:pt>
                <c:pt idx="30">
                  <c:v>166.28571428571428</c:v>
                </c:pt>
                <c:pt idx="31">
                  <c:v>159.85714285714286</c:v>
                </c:pt>
                <c:pt idx="32">
                  <c:v>157</c:v>
                </c:pt>
                <c:pt idx="33">
                  <c:v>153.71428571428572</c:v>
                </c:pt>
                <c:pt idx="34">
                  <c:v>150.42857142857142</c:v>
                </c:pt>
                <c:pt idx="35">
                  <c:v>144.14285714285714</c:v>
                </c:pt>
                <c:pt idx="36">
                  <c:v>140.42857142857142</c:v>
                </c:pt>
                <c:pt idx="37">
                  <c:v>140.14285714285714</c:v>
                </c:pt>
                <c:pt idx="38">
                  <c:v>132.42857142857142</c:v>
                </c:pt>
                <c:pt idx="39">
                  <c:v>132.85714285714286</c:v>
                </c:pt>
                <c:pt idx="40">
                  <c:v>133</c:v>
                </c:pt>
                <c:pt idx="41">
                  <c:v>133</c:v>
                </c:pt>
                <c:pt idx="42">
                  <c:v>134.14285714285714</c:v>
                </c:pt>
                <c:pt idx="43">
                  <c:v>116.71428571428571</c:v>
                </c:pt>
                <c:pt idx="44">
                  <c:v>105.14285714285714</c:v>
                </c:pt>
                <c:pt idx="45">
                  <c:v>99.428571428571431</c:v>
                </c:pt>
                <c:pt idx="46">
                  <c:v>91.714285714285708</c:v>
                </c:pt>
                <c:pt idx="47">
                  <c:v>82.285714285714292</c:v>
                </c:pt>
                <c:pt idx="48">
                  <c:v>76.857142857142861</c:v>
                </c:pt>
                <c:pt idx="49">
                  <c:v>64</c:v>
                </c:pt>
                <c:pt idx="50">
                  <c:v>63.285714285714285</c:v>
                </c:pt>
                <c:pt idx="51">
                  <c:v>62.857142857142854</c:v>
                </c:pt>
                <c:pt idx="52">
                  <c:v>54.857142857142854</c:v>
                </c:pt>
                <c:pt idx="53">
                  <c:v>51.714285714285715</c:v>
                </c:pt>
                <c:pt idx="54">
                  <c:v>56.714285714285715</c:v>
                </c:pt>
                <c:pt idx="55">
                  <c:v>55.142857142857146</c:v>
                </c:pt>
                <c:pt idx="56">
                  <c:v>55</c:v>
                </c:pt>
                <c:pt idx="57">
                  <c:v>49.714285714285715</c:v>
                </c:pt>
                <c:pt idx="58">
                  <c:v>46.571428571428569</c:v>
                </c:pt>
                <c:pt idx="59">
                  <c:v>47.428571428571431</c:v>
                </c:pt>
                <c:pt idx="60">
                  <c:v>49.142857142857146</c:v>
                </c:pt>
                <c:pt idx="61">
                  <c:v>42.714285714285715</c:v>
                </c:pt>
                <c:pt idx="62">
                  <c:v>39.142857142857146</c:v>
                </c:pt>
                <c:pt idx="63">
                  <c:v>39.714285714285715</c:v>
                </c:pt>
                <c:pt idx="64">
                  <c:v>39.285714285714285</c:v>
                </c:pt>
                <c:pt idx="65">
                  <c:v>36</c:v>
                </c:pt>
                <c:pt idx="66">
                  <c:v>32.285714285714285</c:v>
                </c:pt>
                <c:pt idx="67">
                  <c:v>29.571428571428573</c:v>
                </c:pt>
                <c:pt idx="68">
                  <c:v>28.428571428571427</c:v>
                </c:pt>
                <c:pt idx="69">
                  <c:v>28</c:v>
                </c:pt>
                <c:pt idx="70">
                  <c:v>24.857142857142858</c:v>
                </c:pt>
                <c:pt idx="71">
                  <c:v>24.285714285714285</c:v>
                </c:pt>
                <c:pt idx="72">
                  <c:v>23.714285714285715</c:v>
                </c:pt>
                <c:pt idx="73">
                  <c:v>23.428571428571427</c:v>
                </c:pt>
                <c:pt idx="74">
                  <c:v>22.571428571428573</c:v>
                </c:pt>
                <c:pt idx="75">
                  <c:v>21.142857142857142</c:v>
                </c:pt>
                <c:pt idx="76">
                  <c:v>20.857142857142858</c:v>
                </c:pt>
                <c:pt idx="77">
                  <c:v>17.857142857142858</c:v>
                </c:pt>
                <c:pt idx="78">
                  <c:v>14.857142857142858</c:v>
                </c:pt>
                <c:pt idx="79">
                  <c:v>14.714285714285714</c:v>
                </c:pt>
                <c:pt idx="80">
                  <c:v>16.285714285714285</c:v>
                </c:pt>
                <c:pt idx="81">
                  <c:v>16.142857142857142</c:v>
                </c:pt>
                <c:pt idx="82">
                  <c:v>15.857142857142858</c:v>
                </c:pt>
                <c:pt idx="83">
                  <c:v>13</c:v>
                </c:pt>
                <c:pt idx="84">
                  <c:v>13</c:v>
                </c:pt>
                <c:pt idx="85">
                  <c:v>12.571428571428571</c:v>
                </c:pt>
                <c:pt idx="86">
                  <c:v>10.857142857142858</c:v>
                </c:pt>
                <c:pt idx="87">
                  <c:v>19.428571428571427</c:v>
                </c:pt>
                <c:pt idx="88">
                  <c:v>22.142857142857142</c:v>
                </c:pt>
                <c:pt idx="89">
                  <c:v>23.428571428571427</c:v>
                </c:pt>
                <c:pt idx="90">
                  <c:v>27</c:v>
                </c:pt>
                <c:pt idx="91">
                  <c:v>29.571428571428573</c:v>
                </c:pt>
                <c:pt idx="92">
                  <c:v>30.142857142857142</c:v>
                </c:pt>
                <c:pt idx="93">
                  <c:v>33.285714285714285</c:v>
                </c:pt>
                <c:pt idx="94">
                  <c:v>24.571428571428573</c:v>
                </c:pt>
                <c:pt idx="95">
                  <c:v>24.142857142857142</c:v>
                </c:pt>
                <c:pt idx="96">
                  <c:v>26.571428571428573</c:v>
                </c:pt>
                <c:pt idx="97">
                  <c:v>24.857142857142858</c:v>
                </c:pt>
                <c:pt idx="98">
                  <c:v>24.142857142857142</c:v>
                </c:pt>
                <c:pt idx="99">
                  <c:v>23.714285714285715</c:v>
                </c:pt>
                <c:pt idx="100">
                  <c:v>20.714285714285715</c:v>
                </c:pt>
                <c:pt idx="101">
                  <c:v>18.285714285714285</c:v>
                </c:pt>
                <c:pt idx="102">
                  <c:v>15.714285714285714</c:v>
                </c:pt>
                <c:pt idx="103">
                  <c:v>13</c:v>
                </c:pt>
                <c:pt idx="104">
                  <c:v>12.428571428571429</c:v>
                </c:pt>
                <c:pt idx="105">
                  <c:v>10.428571428571429</c:v>
                </c:pt>
                <c:pt idx="106">
                  <c:v>11.285714285714286</c:v>
                </c:pt>
                <c:pt idx="107">
                  <c:v>11.714285714285714</c:v>
                </c:pt>
                <c:pt idx="108">
                  <c:v>12.571428571428571</c:v>
                </c:pt>
                <c:pt idx="109">
                  <c:v>12.857142857142858</c:v>
                </c:pt>
                <c:pt idx="110">
                  <c:v>12.428571428571429</c:v>
                </c:pt>
                <c:pt idx="111">
                  <c:v>11.714285714285714</c:v>
                </c:pt>
                <c:pt idx="112">
                  <c:v>13</c:v>
                </c:pt>
                <c:pt idx="113">
                  <c:v>13.285714285714286</c:v>
                </c:pt>
                <c:pt idx="114">
                  <c:v>13.142857142857142</c:v>
                </c:pt>
                <c:pt idx="115">
                  <c:v>13</c:v>
                </c:pt>
                <c:pt idx="116">
                  <c:v>12.428571428571429</c:v>
                </c:pt>
                <c:pt idx="117">
                  <c:v>12.142857142857142</c:v>
                </c:pt>
                <c:pt idx="118">
                  <c:v>12.142857142857142</c:v>
                </c:pt>
                <c:pt idx="119">
                  <c:v>10.428571428571429</c:v>
                </c:pt>
                <c:pt idx="120">
                  <c:v>9.4285714285714288</c:v>
                </c:pt>
                <c:pt idx="121">
                  <c:v>9.5714285714285712</c:v>
                </c:pt>
                <c:pt idx="122">
                  <c:v>9.4285714285714288</c:v>
                </c:pt>
                <c:pt idx="123">
                  <c:v>11</c:v>
                </c:pt>
                <c:pt idx="124">
                  <c:v>11.142857142857142</c:v>
                </c:pt>
                <c:pt idx="125">
                  <c:v>11.428571428571429</c:v>
                </c:pt>
                <c:pt idx="126">
                  <c:v>13.857142857142858</c:v>
                </c:pt>
                <c:pt idx="127">
                  <c:v>14.714285714285714</c:v>
                </c:pt>
                <c:pt idx="128">
                  <c:v>15.857142857142858</c:v>
                </c:pt>
                <c:pt idx="129">
                  <c:v>20.714285714285715</c:v>
                </c:pt>
                <c:pt idx="130">
                  <c:v>23.428571428571427</c:v>
                </c:pt>
                <c:pt idx="131">
                  <c:v>27.428571428571427</c:v>
                </c:pt>
                <c:pt idx="132">
                  <c:v>30.571428571428573</c:v>
                </c:pt>
                <c:pt idx="133">
                  <c:v>31.714285714285715</c:v>
                </c:pt>
                <c:pt idx="134">
                  <c:v>34.714285714285715</c:v>
                </c:pt>
                <c:pt idx="135">
                  <c:v>36.142857142857146</c:v>
                </c:pt>
                <c:pt idx="136">
                  <c:v>36.714285714285715</c:v>
                </c:pt>
                <c:pt idx="137">
                  <c:v>40.428571428571431</c:v>
                </c:pt>
                <c:pt idx="138">
                  <c:v>42.285714285714285</c:v>
                </c:pt>
                <c:pt idx="139">
                  <c:v>43.571428571428569</c:v>
                </c:pt>
                <c:pt idx="140">
                  <c:v>52.571428571428569</c:v>
                </c:pt>
                <c:pt idx="141">
                  <c:v>57.142857142857146</c:v>
                </c:pt>
                <c:pt idx="142">
                  <c:v>66.285714285714292</c:v>
                </c:pt>
                <c:pt idx="143">
                  <c:v>68</c:v>
                </c:pt>
                <c:pt idx="144">
                  <c:v>69.571428571428569</c:v>
                </c:pt>
                <c:pt idx="145">
                  <c:v>88</c:v>
                </c:pt>
                <c:pt idx="146">
                  <c:v>94.857142857142861</c:v>
                </c:pt>
                <c:pt idx="147">
                  <c:v>109.57142857142857</c:v>
                </c:pt>
                <c:pt idx="148">
                  <c:v>116</c:v>
                </c:pt>
                <c:pt idx="149">
                  <c:v>121.71428571428571</c:v>
                </c:pt>
                <c:pt idx="150">
                  <c:v>131.57142857142858</c:v>
                </c:pt>
                <c:pt idx="151">
                  <c:v>151.42857142857142</c:v>
                </c:pt>
                <c:pt idx="152">
                  <c:v>152.14285714285714</c:v>
                </c:pt>
                <c:pt idx="153">
                  <c:v>161.14285714285714</c:v>
                </c:pt>
                <c:pt idx="154">
                  <c:v>150.14285714285714</c:v>
                </c:pt>
                <c:pt idx="155">
                  <c:v>161.28571428571428</c:v>
                </c:pt>
                <c:pt idx="156">
                  <c:v>169.71428571428572</c:v>
                </c:pt>
                <c:pt idx="157">
                  <c:v>170.14285714285714</c:v>
                </c:pt>
                <c:pt idx="158">
                  <c:v>163.14285714285714</c:v>
                </c:pt>
                <c:pt idx="159">
                  <c:v>159.42857142857142</c:v>
                </c:pt>
                <c:pt idx="160">
                  <c:v>160.28571428571428</c:v>
                </c:pt>
                <c:pt idx="161">
                  <c:v>166.28571428571428</c:v>
                </c:pt>
                <c:pt idx="162">
                  <c:v>158.57142857142858</c:v>
                </c:pt>
                <c:pt idx="163">
                  <c:v>143.42857142857142</c:v>
                </c:pt>
                <c:pt idx="164">
                  <c:v>140.28571428571428</c:v>
                </c:pt>
                <c:pt idx="165">
                  <c:v>140.85714285714286</c:v>
                </c:pt>
                <c:pt idx="166">
                  <c:v>138.85714285714286</c:v>
                </c:pt>
                <c:pt idx="167">
                  <c:v>134.57142857142858</c:v>
                </c:pt>
                <c:pt idx="168">
                  <c:v>130.28571428571428</c:v>
                </c:pt>
                <c:pt idx="169">
                  <c:v>129.14285714285714</c:v>
                </c:pt>
                <c:pt idx="170">
                  <c:v>134.71428571428572</c:v>
                </c:pt>
                <c:pt idx="171">
                  <c:v>134</c:v>
                </c:pt>
                <c:pt idx="172">
                  <c:v>133.14285714285714</c:v>
                </c:pt>
                <c:pt idx="173">
                  <c:v>131.57142857142858</c:v>
                </c:pt>
                <c:pt idx="174">
                  <c:v>141.28571428571428</c:v>
                </c:pt>
                <c:pt idx="175">
                  <c:v>144.14285714285714</c:v>
                </c:pt>
                <c:pt idx="176">
                  <c:v>154.85714285714286</c:v>
                </c:pt>
                <c:pt idx="177">
                  <c:v>163</c:v>
                </c:pt>
                <c:pt idx="178">
                  <c:v>178</c:v>
                </c:pt>
                <c:pt idx="179">
                  <c:v>186.14285714285714</c:v>
                </c:pt>
                <c:pt idx="180">
                  <c:v>210.71428571428572</c:v>
                </c:pt>
                <c:pt idx="181">
                  <c:v>220.28571428571428</c:v>
                </c:pt>
                <c:pt idx="182">
                  <c:v>230.14285714285714</c:v>
                </c:pt>
                <c:pt idx="183">
                  <c:v>244.28571428571428</c:v>
                </c:pt>
              </c:numCache>
            </c:numRef>
          </c:val>
          <c:smooth val="0"/>
          <c:extLst>
            <c:ext xmlns:c16="http://schemas.microsoft.com/office/drawing/2014/chart" uri="{C3380CC4-5D6E-409C-BE32-E72D297353CC}">
              <c16:uniqueId val="{00000001-FBD2-4BE5-BB44-E200FF3017D4}"/>
            </c:ext>
          </c:extLst>
        </c:ser>
        <c:ser>
          <c:idx val="3"/>
          <c:order val="2"/>
          <c:tx>
            <c:strRef>
              <c:f>prov!$C$100</c:f>
              <c:strCache>
                <c:ptCount val="1"/>
                <c:pt idx="0">
                  <c:v>Noord-Brabant</c:v>
                </c:pt>
              </c:strCache>
            </c:strRef>
          </c:tx>
          <c:spPr>
            <a:ln w="44450" cap="rnd">
              <a:solidFill>
                <a:srgbClr val="ED7D31">
                  <a:lumMod val="75000"/>
                  <a:alpha val="67000"/>
                </a:srgb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prov!$M$97:$GQ$97</c:f>
              <c:numCache>
                <c:formatCode>d\-mmm</c:formatCode>
                <c:ptCount val="187"/>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numCache>
            </c:numRef>
          </c:cat>
          <c:val>
            <c:numRef>
              <c:extLst>
                <c:ext xmlns:c15="http://schemas.microsoft.com/office/drawing/2012/chart" uri="{02D57815-91ED-43cb-92C2-25804820EDAC}">
                  <c15:fullRef>
                    <c15:sqref>prov!$M$100:$HQ$100</c15:sqref>
                  </c15:fullRef>
                </c:ext>
              </c:extLst>
              <c:f>prov!$M$100:$GQ$100</c:f>
              <c:numCache>
                <c:formatCode>0</c:formatCode>
                <c:ptCount val="187"/>
                <c:pt idx="0">
                  <c:v>4.7142857142857144</c:v>
                </c:pt>
                <c:pt idx="1">
                  <c:v>52.428571428571431</c:v>
                </c:pt>
                <c:pt idx="2">
                  <c:v>58.142857142857146</c:v>
                </c:pt>
                <c:pt idx="3">
                  <c:v>65</c:v>
                </c:pt>
                <c:pt idx="4">
                  <c:v>80.857142857142861</c:v>
                </c:pt>
                <c:pt idx="5">
                  <c:v>90.428571428571431</c:v>
                </c:pt>
                <c:pt idx="6">
                  <c:v>101.42857142857143</c:v>
                </c:pt>
                <c:pt idx="7">
                  <c:v>118.28571428571429</c:v>
                </c:pt>
                <c:pt idx="8">
                  <c:v>109.57142857142857</c:v>
                </c:pt>
                <c:pt idx="9">
                  <c:v>107.85714285714286</c:v>
                </c:pt>
                <c:pt idx="10">
                  <c:v>132.28571428571428</c:v>
                </c:pt>
                <c:pt idx="11">
                  <c:v>138.42857142857142</c:v>
                </c:pt>
                <c:pt idx="12">
                  <c:v>153.85714285714286</c:v>
                </c:pt>
                <c:pt idx="13">
                  <c:v>165.28571428571428</c:v>
                </c:pt>
                <c:pt idx="14">
                  <c:v>184.71428571428572</c:v>
                </c:pt>
                <c:pt idx="15">
                  <c:v>192.28571428571428</c:v>
                </c:pt>
                <c:pt idx="16">
                  <c:v>224.42857142857142</c:v>
                </c:pt>
                <c:pt idx="17">
                  <c:v>231</c:v>
                </c:pt>
                <c:pt idx="18">
                  <c:v>239.57142857142858</c:v>
                </c:pt>
                <c:pt idx="19">
                  <c:v>239.42857142857142</c:v>
                </c:pt>
                <c:pt idx="20">
                  <c:v>235.28571428571428</c:v>
                </c:pt>
                <c:pt idx="21">
                  <c:v>232.71428571428572</c:v>
                </c:pt>
                <c:pt idx="22">
                  <c:v>208.28571428571428</c:v>
                </c:pt>
                <c:pt idx="23">
                  <c:v>190.71428571428572</c:v>
                </c:pt>
                <c:pt idx="24">
                  <c:v>177.42857142857142</c:v>
                </c:pt>
                <c:pt idx="25">
                  <c:v>174.28571428571428</c:v>
                </c:pt>
                <c:pt idx="26">
                  <c:v>170.85714285714286</c:v>
                </c:pt>
                <c:pt idx="27">
                  <c:v>176</c:v>
                </c:pt>
                <c:pt idx="28">
                  <c:v>173.85714285714286</c:v>
                </c:pt>
                <c:pt idx="29">
                  <c:v>187.57142857142858</c:v>
                </c:pt>
                <c:pt idx="30">
                  <c:v>197.14285714285714</c:v>
                </c:pt>
                <c:pt idx="31">
                  <c:v>208</c:v>
                </c:pt>
                <c:pt idx="32">
                  <c:v>200.14285714285714</c:v>
                </c:pt>
                <c:pt idx="33">
                  <c:v>202.57142857142858</c:v>
                </c:pt>
                <c:pt idx="34">
                  <c:v>192.71428571428572</c:v>
                </c:pt>
                <c:pt idx="35">
                  <c:v>191.85714285714286</c:v>
                </c:pt>
                <c:pt idx="36">
                  <c:v>180.85714285714286</c:v>
                </c:pt>
                <c:pt idx="37">
                  <c:v>179.71428571428572</c:v>
                </c:pt>
                <c:pt idx="38">
                  <c:v>168.57142857142858</c:v>
                </c:pt>
                <c:pt idx="39">
                  <c:v>171.28571428571428</c:v>
                </c:pt>
                <c:pt idx="40">
                  <c:v>166.42857142857142</c:v>
                </c:pt>
                <c:pt idx="41">
                  <c:v>167.28571428571428</c:v>
                </c:pt>
                <c:pt idx="42">
                  <c:v>155.71428571428572</c:v>
                </c:pt>
                <c:pt idx="43">
                  <c:v>153.14285714285714</c:v>
                </c:pt>
                <c:pt idx="44">
                  <c:v>143</c:v>
                </c:pt>
                <c:pt idx="45">
                  <c:v>139</c:v>
                </c:pt>
                <c:pt idx="46">
                  <c:v>130.57142857142858</c:v>
                </c:pt>
                <c:pt idx="47">
                  <c:v>115.57142857142857</c:v>
                </c:pt>
                <c:pt idx="48">
                  <c:v>103</c:v>
                </c:pt>
                <c:pt idx="49">
                  <c:v>99.142857142857139</c:v>
                </c:pt>
                <c:pt idx="50">
                  <c:v>89.428571428571431</c:v>
                </c:pt>
                <c:pt idx="51">
                  <c:v>82.714285714285708</c:v>
                </c:pt>
                <c:pt idx="52">
                  <c:v>72.142857142857139</c:v>
                </c:pt>
                <c:pt idx="53">
                  <c:v>62.571428571428569</c:v>
                </c:pt>
                <c:pt idx="54">
                  <c:v>62.428571428571431</c:v>
                </c:pt>
                <c:pt idx="55">
                  <c:v>60</c:v>
                </c:pt>
                <c:pt idx="56">
                  <c:v>53.142857142857146</c:v>
                </c:pt>
                <c:pt idx="57">
                  <c:v>45.714285714285715</c:v>
                </c:pt>
                <c:pt idx="58">
                  <c:v>42.285714285714285</c:v>
                </c:pt>
                <c:pt idx="59">
                  <c:v>36</c:v>
                </c:pt>
                <c:pt idx="60">
                  <c:v>34.285714285714285</c:v>
                </c:pt>
                <c:pt idx="61">
                  <c:v>35</c:v>
                </c:pt>
                <c:pt idx="62">
                  <c:v>35.142857142857146</c:v>
                </c:pt>
                <c:pt idx="63">
                  <c:v>34.285714285714285</c:v>
                </c:pt>
                <c:pt idx="64">
                  <c:v>32.142857142857146</c:v>
                </c:pt>
                <c:pt idx="65">
                  <c:v>29.142857142857142</c:v>
                </c:pt>
                <c:pt idx="66">
                  <c:v>26.428571428571427</c:v>
                </c:pt>
                <c:pt idx="67">
                  <c:v>26.285714285714285</c:v>
                </c:pt>
                <c:pt idx="68">
                  <c:v>23.714285714285715</c:v>
                </c:pt>
                <c:pt idx="69">
                  <c:v>25.285714285714285</c:v>
                </c:pt>
                <c:pt idx="70">
                  <c:v>21.714285714285715</c:v>
                </c:pt>
                <c:pt idx="71">
                  <c:v>20.857142857142858</c:v>
                </c:pt>
                <c:pt idx="72">
                  <c:v>20.857142857142858</c:v>
                </c:pt>
                <c:pt idx="73">
                  <c:v>22.714285714285715</c:v>
                </c:pt>
                <c:pt idx="74">
                  <c:v>23</c:v>
                </c:pt>
                <c:pt idx="75">
                  <c:v>23.714285714285715</c:v>
                </c:pt>
                <c:pt idx="76">
                  <c:v>22.714285714285715</c:v>
                </c:pt>
                <c:pt idx="77">
                  <c:v>26.142857142857142</c:v>
                </c:pt>
                <c:pt idx="78">
                  <c:v>27.142857142857142</c:v>
                </c:pt>
                <c:pt idx="79">
                  <c:v>25.857142857142858</c:v>
                </c:pt>
                <c:pt idx="80">
                  <c:v>27.857142857142858</c:v>
                </c:pt>
                <c:pt idx="81">
                  <c:v>25.857142857142858</c:v>
                </c:pt>
                <c:pt idx="82">
                  <c:v>25.285714285714285</c:v>
                </c:pt>
                <c:pt idx="83">
                  <c:v>24.857142857142858</c:v>
                </c:pt>
                <c:pt idx="84">
                  <c:v>25.428571428571427</c:v>
                </c:pt>
                <c:pt idx="85">
                  <c:v>28.285714285714285</c:v>
                </c:pt>
                <c:pt idx="86">
                  <c:v>29</c:v>
                </c:pt>
                <c:pt idx="87">
                  <c:v>26.571428571428573</c:v>
                </c:pt>
                <c:pt idx="88">
                  <c:v>31</c:v>
                </c:pt>
                <c:pt idx="89">
                  <c:v>31.142857142857142</c:v>
                </c:pt>
                <c:pt idx="90">
                  <c:v>32.428571428571431</c:v>
                </c:pt>
                <c:pt idx="91">
                  <c:v>29.428571428571427</c:v>
                </c:pt>
                <c:pt idx="92">
                  <c:v>29.285714285714285</c:v>
                </c:pt>
                <c:pt idx="93">
                  <c:v>31.142857142857142</c:v>
                </c:pt>
                <c:pt idx="94">
                  <c:v>31.714285714285715</c:v>
                </c:pt>
                <c:pt idx="95">
                  <c:v>28</c:v>
                </c:pt>
                <c:pt idx="96">
                  <c:v>29</c:v>
                </c:pt>
                <c:pt idx="97">
                  <c:v>28.285714285714285</c:v>
                </c:pt>
                <c:pt idx="98">
                  <c:v>26.285714285714285</c:v>
                </c:pt>
                <c:pt idx="99">
                  <c:v>23.142857142857142</c:v>
                </c:pt>
                <c:pt idx="100">
                  <c:v>17.714285714285715</c:v>
                </c:pt>
                <c:pt idx="101">
                  <c:v>16.571428571428573</c:v>
                </c:pt>
                <c:pt idx="102">
                  <c:v>16.142857142857142</c:v>
                </c:pt>
                <c:pt idx="103">
                  <c:v>13.428571428571429</c:v>
                </c:pt>
                <c:pt idx="104">
                  <c:v>12.714285714285714</c:v>
                </c:pt>
                <c:pt idx="105">
                  <c:v>13</c:v>
                </c:pt>
                <c:pt idx="106">
                  <c:v>11.714285714285714</c:v>
                </c:pt>
                <c:pt idx="107">
                  <c:v>12.285714285714286</c:v>
                </c:pt>
                <c:pt idx="108">
                  <c:v>10.285714285714286</c:v>
                </c:pt>
                <c:pt idx="109">
                  <c:v>10.571428571428571</c:v>
                </c:pt>
                <c:pt idx="110">
                  <c:v>9.8571428571428577</c:v>
                </c:pt>
                <c:pt idx="111">
                  <c:v>8.5714285714285712</c:v>
                </c:pt>
                <c:pt idx="112">
                  <c:v>7.5714285714285712</c:v>
                </c:pt>
                <c:pt idx="113">
                  <c:v>7</c:v>
                </c:pt>
                <c:pt idx="114">
                  <c:v>7.7142857142857144</c:v>
                </c:pt>
                <c:pt idx="115">
                  <c:v>8.7142857142857135</c:v>
                </c:pt>
                <c:pt idx="116">
                  <c:v>7.7142857142857144</c:v>
                </c:pt>
                <c:pt idx="117">
                  <c:v>8.5714285714285712</c:v>
                </c:pt>
                <c:pt idx="118">
                  <c:v>8.8571428571428577</c:v>
                </c:pt>
                <c:pt idx="119">
                  <c:v>8.7142857142857135</c:v>
                </c:pt>
                <c:pt idx="120">
                  <c:v>9.4285714285714288</c:v>
                </c:pt>
                <c:pt idx="121">
                  <c:v>9.5714285714285712</c:v>
                </c:pt>
                <c:pt idx="122">
                  <c:v>11.285714285714286</c:v>
                </c:pt>
                <c:pt idx="123">
                  <c:v>12.714285714285714</c:v>
                </c:pt>
                <c:pt idx="124">
                  <c:v>8.1428571428571423</c:v>
                </c:pt>
                <c:pt idx="125">
                  <c:v>7.4285714285714288</c:v>
                </c:pt>
                <c:pt idx="126">
                  <c:v>8.2857142857142865</c:v>
                </c:pt>
                <c:pt idx="127">
                  <c:v>9</c:v>
                </c:pt>
                <c:pt idx="128">
                  <c:v>9.2857142857142865</c:v>
                </c:pt>
                <c:pt idx="129">
                  <c:v>9</c:v>
                </c:pt>
                <c:pt idx="130">
                  <c:v>10.428571428571429</c:v>
                </c:pt>
                <c:pt idx="131">
                  <c:v>15.428571428571429</c:v>
                </c:pt>
                <c:pt idx="132">
                  <c:v>18.428571428571427</c:v>
                </c:pt>
                <c:pt idx="133">
                  <c:v>17.857142857142858</c:v>
                </c:pt>
                <c:pt idx="134">
                  <c:v>18.714285714285715</c:v>
                </c:pt>
                <c:pt idx="135">
                  <c:v>18.428571428571427</c:v>
                </c:pt>
                <c:pt idx="136">
                  <c:v>19.571428571428573</c:v>
                </c:pt>
                <c:pt idx="137">
                  <c:v>18.571428571428573</c:v>
                </c:pt>
                <c:pt idx="138">
                  <c:v>21.571428571428573</c:v>
                </c:pt>
                <c:pt idx="139">
                  <c:v>23.428571428571427</c:v>
                </c:pt>
                <c:pt idx="140">
                  <c:v>28.428571428571427</c:v>
                </c:pt>
                <c:pt idx="141">
                  <c:v>30.428571428571427</c:v>
                </c:pt>
                <c:pt idx="142">
                  <c:v>35.571428571428569</c:v>
                </c:pt>
                <c:pt idx="143">
                  <c:v>40.428571428571431</c:v>
                </c:pt>
                <c:pt idx="144">
                  <c:v>45.714285714285715</c:v>
                </c:pt>
                <c:pt idx="145">
                  <c:v>48</c:v>
                </c:pt>
                <c:pt idx="146">
                  <c:v>50</c:v>
                </c:pt>
                <c:pt idx="147">
                  <c:v>52.142857142857146</c:v>
                </c:pt>
                <c:pt idx="148">
                  <c:v>56.857142857142854</c:v>
                </c:pt>
                <c:pt idx="149">
                  <c:v>60</c:v>
                </c:pt>
                <c:pt idx="150">
                  <c:v>63.571428571428569</c:v>
                </c:pt>
                <c:pt idx="151">
                  <c:v>65.285714285714292</c:v>
                </c:pt>
                <c:pt idx="152">
                  <c:v>73.285714285714292</c:v>
                </c:pt>
                <c:pt idx="153">
                  <c:v>74</c:v>
                </c:pt>
                <c:pt idx="154">
                  <c:v>73.428571428571431</c:v>
                </c:pt>
                <c:pt idx="155">
                  <c:v>73.428571428571431</c:v>
                </c:pt>
                <c:pt idx="156">
                  <c:v>73.142857142857139</c:v>
                </c:pt>
                <c:pt idx="157">
                  <c:v>71.857142857142861</c:v>
                </c:pt>
                <c:pt idx="158">
                  <c:v>71.142857142857139</c:v>
                </c:pt>
                <c:pt idx="159">
                  <c:v>65.714285714285708</c:v>
                </c:pt>
                <c:pt idx="160">
                  <c:v>66.857142857142861</c:v>
                </c:pt>
                <c:pt idx="161">
                  <c:v>66</c:v>
                </c:pt>
                <c:pt idx="162">
                  <c:v>67.571428571428569</c:v>
                </c:pt>
                <c:pt idx="163">
                  <c:v>66.428571428571431</c:v>
                </c:pt>
                <c:pt idx="164">
                  <c:v>65.142857142857139</c:v>
                </c:pt>
                <c:pt idx="165">
                  <c:v>68.857142857142861</c:v>
                </c:pt>
                <c:pt idx="166">
                  <c:v>67.142857142857139</c:v>
                </c:pt>
                <c:pt idx="167">
                  <c:v>71.857142857142861</c:v>
                </c:pt>
                <c:pt idx="168">
                  <c:v>75.142857142857139</c:v>
                </c:pt>
                <c:pt idx="169">
                  <c:v>76.142857142857139</c:v>
                </c:pt>
                <c:pt idx="170">
                  <c:v>79.571428571428569</c:v>
                </c:pt>
                <c:pt idx="171">
                  <c:v>79.142857142857139</c:v>
                </c:pt>
                <c:pt idx="172">
                  <c:v>76.857142857142861</c:v>
                </c:pt>
                <c:pt idx="173">
                  <c:v>76</c:v>
                </c:pt>
                <c:pt idx="174">
                  <c:v>71.714285714285708</c:v>
                </c:pt>
                <c:pt idx="175">
                  <c:v>70.428571428571431</c:v>
                </c:pt>
                <c:pt idx="176">
                  <c:v>69</c:v>
                </c:pt>
                <c:pt idx="177">
                  <c:v>68.285714285714292</c:v>
                </c:pt>
                <c:pt idx="178">
                  <c:v>72.714285714285708</c:v>
                </c:pt>
                <c:pt idx="179">
                  <c:v>75</c:v>
                </c:pt>
                <c:pt idx="180">
                  <c:v>80.571428571428569</c:v>
                </c:pt>
                <c:pt idx="181">
                  <c:v>87.285714285714292</c:v>
                </c:pt>
                <c:pt idx="182">
                  <c:v>90.285714285714292</c:v>
                </c:pt>
                <c:pt idx="183">
                  <c:v>93.428571428571431</c:v>
                </c:pt>
              </c:numCache>
            </c:numRef>
          </c:val>
          <c:smooth val="0"/>
          <c:extLst>
            <c:ext xmlns:c16="http://schemas.microsoft.com/office/drawing/2014/chart" uri="{C3380CC4-5D6E-409C-BE32-E72D297353CC}">
              <c16:uniqueId val="{00000002-FBD2-4BE5-BB44-E200FF3017D4}"/>
            </c:ext>
          </c:extLst>
        </c:ser>
        <c:ser>
          <c:idx val="4"/>
          <c:order val="3"/>
          <c:tx>
            <c:strRef>
              <c:f>prov!$C$101</c:f>
              <c:strCache>
                <c:ptCount val="1"/>
                <c:pt idx="0">
                  <c:v>Gelderland</c:v>
                </c:pt>
              </c:strCache>
            </c:strRef>
          </c:tx>
          <c:spPr>
            <a:ln w="44450" cap="rnd">
              <a:solidFill>
                <a:srgbClr val="ED7D31">
                  <a:lumMod val="60000"/>
                  <a:lumOff val="40000"/>
                </a:srgb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prov!$M$97:$GQ$97</c:f>
              <c:numCache>
                <c:formatCode>d\-mmm</c:formatCode>
                <c:ptCount val="187"/>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numCache>
            </c:numRef>
          </c:cat>
          <c:val>
            <c:numRef>
              <c:extLst>
                <c:ext xmlns:c15="http://schemas.microsoft.com/office/drawing/2012/chart" uri="{02D57815-91ED-43cb-92C2-25804820EDAC}">
                  <c15:fullRef>
                    <c15:sqref>prov!$M$101:$HQ$101</c15:sqref>
                  </c15:fullRef>
                </c:ext>
              </c:extLst>
              <c:f>prov!$M$101:$GQ$101</c:f>
              <c:numCache>
                <c:formatCode>0</c:formatCode>
                <c:ptCount val="187"/>
                <c:pt idx="0">
                  <c:v>7.4285714285714288</c:v>
                </c:pt>
                <c:pt idx="1">
                  <c:v>7.7142857142857144</c:v>
                </c:pt>
                <c:pt idx="2">
                  <c:v>9.1428571428571423</c:v>
                </c:pt>
                <c:pt idx="3">
                  <c:v>11.142857142857142</c:v>
                </c:pt>
                <c:pt idx="4">
                  <c:v>15.571428571428571</c:v>
                </c:pt>
                <c:pt idx="5">
                  <c:v>20.857142857142858</c:v>
                </c:pt>
                <c:pt idx="6">
                  <c:v>26</c:v>
                </c:pt>
                <c:pt idx="7">
                  <c:v>28</c:v>
                </c:pt>
                <c:pt idx="8">
                  <c:v>44.285714285714285</c:v>
                </c:pt>
                <c:pt idx="9">
                  <c:v>42.857142857142854</c:v>
                </c:pt>
                <c:pt idx="10">
                  <c:v>48.285714285714285</c:v>
                </c:pt>
                <c:pt idx="11">
                  <c:v>55.142857142857146</c:v>
                </c:pt>
                <c:pt idx="12">
                  <c:v>59.857142857142854</c:v>
                </c:pt>
                <c:pt idx="13">
                  <c:v>69.285714285714292</c:v>
                </c:pt>
                <c:pt idx="14">
                  <c:v>82.285714285714292</c:v>
                </c:pt>
                <c:pt idx="15">
                  <c:v>83.428571428571431</c:v>
                </c:pt>
                <c:pt idx="16">
                  <c:v>102</c:v>
                </c:pt>
                <c:pt idx="17">
                  <c:v>119.28571428571429</c:v>
                </c:pt>
                <c:pt idx="18">
                  <c:v>122.28571428571429</c:v>
                </c:pt>
                <c:pt idx="19">
                  <c:v>126.14285714285714</c:v>
                </c:pt>
                <c:pt idx="20">
                  <c:v>131</c:v>
                </c:pt>
                <c:pt idx="21">
                  <c:v>129.42857142857142</c:v>
                </c:pt>
                <c:pt idx="22">
                  <c:v>132.28571428571428</c:v>
                </c:pt>
                <c:pt idx="23">
                  <c:v>127.71428571428571</c:v>
                </c:pt>
                <c:pt idx="24">
                  <c:v>120</c:v>
                </c:pt>
                <c:pt idx="25">
                  <c:v>118.85714285714286</c:v>
                </c:pt>
                <c:pt idx="26">
                  <c:v>117.57142857142857</c:v>
                </c:pt>
                <c:pt idx="27">
                  <c:v>110.57142857142857</c:v>
                </c:pt>
                <c:pt idx="28">
                  <c:v>114</c:v>
                </c:pt>
                <c:pt idx="29">
                  <c:v>115.42857142857143</c:v>
                </c:pt>
                <c:pt idx="30">
                  <c:v>123.14285714285714</c:v>
                </c:pt>
                <c:pt idx="31">
                  <c:v>128.71428571428572</c:v>
                </c:pt>
                <c:pt idx="32">
                  <c:v>145</c:v>
                </c:pt>
                <c:pt idx="33">
                  <c:v>148.57142857142858</c:v>
                </c:pt>
                <c:pt idx="34">
                  <c:v>152.14285714285714</c:v>
                </c:pt>
                <c:pt idx="35">
                  <c:v>149.85714285714286</c:v>
                </c:pt>
                <c:pt idx="36">
                  <c:v>150</c:v>
                </c:pt>
                <c:pt idx="37">
                  <c:v>150.71428571428572</c:v>
                </c:pt>
                <c:pt idx="38">
                  <c:v>155.85714285714286</c:v>
                </c:pt>
                <c:pt idx="39">
                  <c:v>146.85714285714286</c:v>
                </c:pt>
                <c:pt idx="40">
                  <c:v>144.28571428571428</c:v>
                </c:pt>
                <c:pt idx="41">
                  <c:v>140.14285714285714</c:v>
                </c:pt>
                <c:pt idx="42">
                  <c:v>142.14285714285714</c:v>
                </c:pt>
                <c:pt idx="43">
                  <c:v>134.71428571428572</c:v>
                </c:pt>
                <c:pt idx="44">
                  <c:v>125.28571428571429</c:v>
                </c:pt>
                <c:pt idx="45">
                  <c:v>106.71428571428571</c:v>
                </c:pt>
                <c:pt idx="46">
                  <c:v>91.571428571428569</c:v>
                </c:pt>
                <c:pt idx="47">
                  <c:v>80.714285714285708</c:v>
                </c:pt>
                <c:pt idx="48">
                  <c:v>78.857142857142861</c:v>
                </c:pt>
                <c:pt idx="49">
                  <c:v>67.714285714285708</c:v>
                </c:pt>
                <c:pt idx="50">
                  <c:v>62</c:v>
                </c:pt>
                <c:pt idx="51">
                  <c:v>58.428571428571431</c:v>
                </c:pt>
                <c:pt idx="52">
                  <c:v>56.571428571428569</c:v>
                </c:pt>
                <c:pt idx="53">
                  <c:v>54.142857142857146</c:v>
                </c:pt>
                <c:pt idx="54">
                  <c:v>55.285714285714285</c:v>
                </c:pt>
                <c:pt idx="55">
                  <c:v>49.428571428571431</c:v>
                </c:pt>
                <c:pt idx="56">
                  <c:v>44.857142857142854</c:v>
                </c:pt>
                <c:pt idx="57">
                  <c:v>39.714285714285715</c:v>
                </c:pt>
                <c:pt idx="58">
                  <c:v>32.142857142857146</c:v>
                </c:pt>
                <c:pt idx="59">
                  <c:v>27</c:v>
                </c:pt>
                <c:pt idx="60">
                  <c:v>27</c:v>
                </c:pt>
                <c:pt idx="61">
                  <c:v>26.142857142857142</c:v>
                </c:pt>
                <c:pt idx="62">
                  <c:v>24.142857142857142</c:v>
                </c:pt>
                <c:pt idx="63">
                  <c:v>23.857142857142858</c:v>
                </c:pt>
                <c:pt idx="64">
                  <c:v>21</c:v>
                </c:pt>
                <c:pt idx="65">
                  <c:v>21</c:v>
                </c:pt>
                <c:pt idx="66">
                  <c:v>21.142857142857142</c:v>
                </c:pt>
                <c:pt idx="67">
                  <c:v>19.428571428571427</c:v>
                </c:pt>
                <c:pt idx="68">
                  <c:v>18.142857142857142</c:v>
                </c:pt>
                <c:pt idx="69">
                  <c:v>20.857142857142858</c:v>
                </c:pt>
                <c:pt idx="70">
                  <c:v>23.285714285714285</c:v>
                </c:pt>
                <c:pt idx="71">
                  <c:v>25.428571428571427</c:v>
                </c:pt>
                <c:pt idx="72">
                  <c:v>25.857142857142858</c:v>
                </c:pt>
                <c:pt idx="73">
                  <c:v>29.571428571428573</c:v>
                </c:pt>
                <c:pt idx="74">
                  <c:v>38.714285714285715</c:v>
                </c:pt>
                <c:pt idx="75">
                  <c:v>42.428571428571431</c:v>
                </c:pt>
                <c:pt idx="76">
                  <c:v>41.857142857142854</c:v>
                </c:pt>
                <c:pt idx="77">
                  <c:v>41.428571428571431</c:v>
                </c:pt>
                <c:pt idx="78">
                  <c:v>43.571428571428569</c:v>
                </c:pt>
                <c:pt idx="79">
                  <c:v>45.285714285714285</c:v>
                </c:pt>
                <c:pt idx="80">
                  <c:v>41.714285714285715</c:v>
                </c:pt>
                <c:pt idx="81">
                  <c:v>34.285714285714285</c:v>
                </c:pt>
                <c:pt idx="82">
                  <c:v>30.714285714285715</c:v>
                </c:pt>
                <c:pt idx="83">
                  <c:v>27.142857142857142</c:v>
                </c:pt>
                <c:pt idx="84">
                  <c:v>24.714285714285715</c:v>
                </c:pt>
                <c:pt idx="85">
                  <c:v>23.428571428571427</c:v>
                </c:pt>
                <c:pt idx="86">
                  <c:v>22.714285714285715</c:v>
                </c:pt>
                <c:pt idx="87">
                  <c:v>23</c:v>
                </c:pt>
                <c:pt idx="88">
                  <c:v>24.857142857142858</c:v>
                </c:pt>
                <c:pt idx="89">
                  <c:v>25.428571428571427</c:v>
                </c:pt>
                <c:pt idx="90">
                  <c:v>28.571428571428573</c:v>
                </c:pt>
                <c:pt idx="91">
                  <c:v>28.285714285714285</c:v>
                </c:pt>
                <c:pt idx="92">
                  <c:v>27.571428571428573</c:v>
                </c:pt>
                <c:pt idx="93">
                  <c:v>26.857142857142858</c:v>
                </c:pt>
                <c:pt idx="94">
                  <c:v>25.285714285714285</c:v>
                </c:pt>
                <c:pt idx="95">
                  <c:v>25.714285714285715</c:v>
                </c:pt>
                <c:pt idx="96">
                  <c:v>23.428571428571427</c:v>
                </c:pt>
                <c:pt idx="97">
                  <c:v>20.285714285714285</c:v>
                </c:pt>
                <c:pt idx="98">
                  <c:v>19.571428571428573</c:v>
                </c:pt>
                <c:pt idx="99">
                  <c:v>17.571428571428573</c:v>
                </c:pt>
                <c:pt idx="100">
                  <c:v>16</c:v>
                </c:pt>
                <c:pt idx="101">
                  <c:v>15.285714285714286</c:v>
                </c:pt>
                <c:pt idx="102">
                  <c:v>11.142857142857142</c:v>
                </c:pt>
                <c:pt idx="103">
                  <c:v>11.285714285714286</c:v>
                </c:pt>
                <c:pt idx="104">
                  <c:v>10.428571428571429</c:v>
                </c:pt>
                <c:pt idx="105">
                  <c:v>10.571428571428571</c:v>
                </c:pt>
                <c:pt idx="106">
                  <c:v>9.4285714285714288</c:v>
                </c:pt>
                <c:pt idx="107">
                  <c:v>10.285714285714286</c:v>
                </c:pt>
                <c:pt idx="108">
                  <c:v>9.2857142857142865</c:v>
                </c:pt>
                <c:pt idx="109">
                  <c:v>9</c:v>
                </c:pt>
                <c:pt idx="110">
                  <c:v>8.4285714285714288</c:v>
                </c:pt>
                <c:pt idx="111">
                  <c:v>8.8571428571428577</c:v>
                </c:pt>
                <c:pt idx="112">
                  <c:v>7.5714285714285712</c:v>
                </c:pt>
                <c:pt idx="113">
                  <c:v>6.5714285714285712</c:v>
                </c:pt>
                <c:pt idx="114">
                  <c:v>4.4285714285714288</c:v>
                </c:pt>
                <c:pt idx="115">
                  <c:v>4.1428571428571432</c:v>
                </c:pt>
                <c:pt idx="116">
                  <c:v>3.1428571428571428</c:v>
                </c:pt>
                <c:pt idx="117">
                  <c:v>3.1428571428571428</c:v>
                </c:pt>
                <c:pt idx="118">
                  <c:v>3</c:v>
                </c:pt>
                <c:pt idx="119">
                  <c:v>2.4285714285714284</c:v>
                </c:pt>
                <c:pt idx="120">
                  <c:v>2.7142857142857144</c:v>
                </c:pt>
                <c:pt idx="121">
                  <c:v>2.8571428571428572</c:v>
                </c:pt>
                <c:pt idx="122">
                  <c:v>3</c:v>
                </c:pt>
                <c:pt idx="123">
                  <c:v>3.2857142857142856</c:v>
                </c:pt>
                <c:pt idx="124">
                  <c:v>4.2857142857142856</c:v>
                </c:pt>
                <c:pt idx="125">
                  <c:v>4.2857142857142856</c:v>
                </c:pt>
                <c:pt idx="126">
                  <c:v>2.4285714285714284</c:v>
                </c:pt>
                <c:pt idx="127">
                  <c:v>1.5714285714285714</c:v>
                </c:pt>
                <c:pt idx="128">
                  <c:v>2.1428571428571428</c:v>
                </c:pt>
                <c:pt idx="129">
                  <c:v>1.8571428571428572</c:v>
                </c:pt>
                <c:pt idx="130">
                  <c:v>2.2857142857142856</c:v>
                </c:pt>
                <c:pt idx="131">
                  <c:v>2.5714285714285716</c:v>
                </c:pt>
                <c:pt idx="132">
                  <c:v>2.7142857142857144</c:v>
                </c:pt>
                <c:pt idx="133">
                  <c:v>4.7142857142857144</c:v>
                </c:pt>
                <c:pt idx="134">
                  <c:v>5.8571428571428568</c:v>
                </c:pt>
                <c:pt idx="135">
                  <c:v>5.8571428571428568</c:v>
                </c:pt>
                <c:pt idx="136">
                  <c:v>7.1428571428571432</c:v>
                </c:pt>
                <c:pt idx="137">
                  <c:v>7</c:v>
                </c:pt>
                <c:pt idx="138">
                  <c:v>6.2857142857142856</c:v>
                </c:pt>
                <c:pt idx="139">
                  <c:v>6.1428571428571432</c:v>
                </c:pt>
                <c:pt idx="140">
                  <c:v>7.4285714285714288</c:v>
                </c:pt>
                <c:pt idx="141">
                  <c:v>8.7142857142857135</c:v>
                </c:pt>
                <c:pt idx="142">
                  <c:v>11.285714285714286</c:v>
                </c:pt>
                <c:pt idx="143">
                  <c:v>11.571428571428571</c:v>
                </c:pt>
                <c:pt idx="144">
                  <c:v>10.857142857142858</c:v>
                </c:pt>
                <c:pt idx="145">
                  <c:v>11.285714285714286</c:v>
                </c:pt>
                <c:pt idx="146">
                  <c:v>11.571428571428571</c:v>
                </c:pt>
                <c:pt idx="147">
                  <c:v>12.571428571428571</c:v>
                </c:pt>
                <c:pt idx="148">
                  <c:v>13.714285714285714</c:v>
                </c:pt>
                <c:pt idx="149">
                  <c:v>13</c:v>
                </c:pt>
                <c:pt idx="150">
                  <c:v>16.571428571428573</c:v>
                </c:pt>
                <c:pt idx="151">
                  <c:v>19.428571428571427</c:v>
                </c:pt>
                <c:pt idx="152">
                  <c:v>23.285714285714285</c:v>
                </c:pt>
                <c:pt idx="153">
                  <c:v>26.857142857142858</c:v>
                </c:pt>
                <c:pt idx="154">
                  <c:v>27.714285714285715</c:v>
                </c:pt>
                <c:pt idx="155">
                  <c:v>28.142857142857142</c:v>
                </c:pt>
                <c:pt idx="156">
                  <c:v>28.571428571428573</c:v>
                </c:pt>
                <c:pt idx="157">
                  <c:v>27.428571428571427</c:v>
                </c:pt>
                <c:pt idx="158">
                  <c:v>27.142857142857142</c:v>
                </c:pt>
                <c:pt idx="159">
                  <c:v>25.142857142857142</c:v>
                </c:pt>
                <c:pt idx="160">
                  <c:v>25.285714285714285</c:v>
                </c:pt>
                <c:pt idx="161">
                  <c:v>25.428571428571427</c:v>
                </c:pt>
                <c:pt idx="162">
                  <c:v>27</c:v>
                </c:pt>
                <c:pt idx="163">
                  <c:v>28.142857142857142</c:v>
                </c:pt>
                <c:pt idx="164">
                  <c:v>29.714285714285715</c:v>
                </c:pt>
                <c:pt idx="165">
                  <c:v>34.285714285714285</c:v>
                </c:pt>
                <c:pt idx="166">
                  <c:v>36.714285714285715</c:v>
                </c:pt>
                <c:pt idx="167">
                  <c:v>36.857142857142854</c:v>
                </c:pt>
                <c:pt idx="168">
                  <c:v>38.142857142857146</c:v>
                </c:pt>
                <c:pt idx="169">
                  <c:v>39.142857142857146</c:v>
                </c:pt>
                <c:pt idx="170">
                  <c:v>39.428571428571431</c:v>
                </c:pt>
                <c:pt idx="171">
                  <c:v>38.428571428571431</c:v>
                </c:pt>
                <c:pt idx="172">
                  <c:v>35.142857142857146</c:v>
                </c:pt>
                <c:pt idx="173">
                  <c:v>33.714285714285715</c:v>
                </c:pt>
                <c:pt idx="174">
                  <c:v>34.714285714285715</c:v>
                </c:pt>
                <c:pt idx="175">
                  <c:v>34.428571428571431</c:v>
                </c:pt>
                <c:pt idx="176">
                  <c:v>33.714285714285715</c:v>
                </c:pt>
                <c:pt idx="177">
                  <c:v>35.571428571428569</c:v>
                </c:pt>
                <c:pt idx="178">
                  <c:v>41</c:v>
                </c:pt>
                <c:pt idx="179">
                  <c:v>46.857142857142854</c:v>
                </c:pt>
                <c:pt idx="180">
                  <c:v>52.714285714285715</c:v>
                </c:pt>
                <c:pt idx="181">
                  <c:v>59.428571428571431</c:v>
                </c:pt>
                <c:pt idx="182">
                  <c:v>68</c:v>
                </c:pt>
                <c:pt idx="183">
                  <c:v>75.285714285714292</c:v>
                </c:pt>
              </c:numCache>
            </c:numRef>
          </c:val>
          <c:smooth val="0"/>
          <c:extLst>
            <c:ext xmlns:c16="http://schemas.microsoft.com/office/drawing/2014/chart" uri="{C3380CC4-5D6E-409C-BE32-E72D297353CC}">
              <c16:uniqueId val="{00000003-FBD2-4BE5-BB44-E200FF3017D4}"/>
            </c:ext>
          </c:extLst>
        </c:ser>
        <c:ser>
          <c:idx val="5"/>
          <c:order val="4"/>
          <c:tx>
            <c:strRef>
              <c:f>prov!$C$102</c:f>
              <c:strCache>
                <c:ptCount val="1"/>
                <c:pt idx="0">
                  <c:v>Utrecht</c:v>
                </c:pt>
              </c:strCache>
            </c:strRef>
          </c:tx>
          <c:spPr>
            <a:ln w="44450" cap="rnd">
              <a:solidFill>
                <a:schemeClr val="accent2">
                  <a:lumMod val="75000"/>
                </a:scheme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prov!$M$97:$GQ$97</c:f>
              <c:numCache>
                <c:formatCode>d\-mmm</c:formatCode>
                <c:ptCount val="187"/>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numCache>
            </c:numRef>
          </c:cat>
          <c:val>
            <c:numRef>
              <c:extLst>
                <c:ext xmlns:c15="http://schemas.microsoft.com/office/drawing/2012/chart" uri="{02D57815-91ED-43cb-92C2-25804820EDAC}">
                  <c15:fullRef>
                    <c15:sqref>prov!$M$102:$HQ$102</c15:sqref>
                  </c15:fullRef>
                </c:ext>
              </c:extLst>
              <c:f>prov!$M$102:$GQ$102</c:f>
              <c:numCache>
                <c:formatCode>0</c:formatCode>
                <c:ptCount val="187"/>
                <c:pt idx="0">
                  <c:v>6.5714285714285712</c:v>
                </c:pt>
                <c:pt idx="1">
                  <c:v>11</c:v>
                </c:pt>
                <c:pt idx="2">
                  <c:v>11.285714285714286</c:v>
                </c:pt>
                <c:pt idx="3">
                  <c:v>14.285714285714286</c:v>
                </c:pt>
                <c:pt idx="4">
                  <c:v>17.714285714285715</c:v>
                </c:pt>
                <c:pt idx="5">
                  <c:v>22</c:v>
                </c:pt>
                <c:pt idx="6">
                  <c:v>21.857142857142858</c:v>
                </c:pt>
                <c:pt idx="7">
                  <c:v>27.428571428571427</c:v>
                </c:pt>
                <c:pt idx="8">
                  <c:v>37</c:v>
                </c:pt>
                <c:pt idx="9">
                  <c:v>33.571428571428569</c:v>
                </c:pt>
                <c:pt idx="10">
                  <c:v>34.714285714285715</c:v>
                </c:pt>
                <c:pt idx="11">
                  <c:v>39.142857142857146</c:v>
                </c:pt>
                <c:pt idx="12">
                  <c:v>43.285714285714285</c:v>
                </c:pt>
                <c:pt idx="13">
                  <c:v>53</c:v>
                </c:pt>
                <c:pt idx="14">
                  <c:v>59.285714285714285</c:v>
                </c:pt>
                <c:pt idx="15">
                  <c:v>57.142857142857146</c:v>
                </c:pt>
                <c:pt idx="16">
                  <c:v>71.285714285714292</c:v>
                </c:pt>
                <c:pt idx="17">
                  <c:v>79.714285714285708</c:v>
                </c:pt>
                <c:pt idx="18">
                  <c:v>80.714285714285708</c:v>
                </c:pt>
                <c:pt idx="19">
                  <c:v>80.714285714285708</c:v>
                </c:pt>
                <c:pt idx="20">
                  <c:v>76.285714285714292</c:v>
                </c:pt>
                <c:pt idx="21">
                  <c:v>77.142857142857139</c:v>
                </c:pt>
                <c:pt idx="22">
                  <c:v>75.142857142857139</c:v>
                </c:pt>
                <c:pt idx="23">
                  <c:v>72.571428571428569</c:v>
                </c:pt>
                <c:pt idx="24">
                  <c:v>73</c:v>
                </c:pt>
                <c:pt idx="25">
                  <c:v>70.714285714285708</c:v>
                </c:pt>
                <c:pt idx="26">
                  <c:v>69.428571428571431</c:v>
                </c:pt>
                <c:pt idx="27">
                  <c:v>71.142857142857139</c:v>
                </c:pt>
                <c:pt idx="28">
                  <c:v>66.857142857142861</c:v>
                </c:pt>
                <c:pt idx="29">
                  <c:v>65.428571428571431</c:v>
                </c:pt>
                <c:pt idx="30">
                  <c:v>64.142857142857139</c:v>
                </c:pt>
                <c:pt idx="31">
                  <c:v>62.428571428571431</c:v>
                </c:pt>
                <c:pt idx="32">
                  <c:v>64.857142857142861</c:v>
                </c:pt>
                <c:pt idx="33">
                  <c:v>64.857142857142861</c:v>
                </c:pt>
                <c:pt idx="34">
                  <c:v>63.857142857142854</c:v>
                </c:pt>
                <c:pt idx="35">
                  <c:v>64.857142857142861</c:v>
                </c:pt>
                <c:pt idx="36">
                  <c:v>65.571428571428569</c:v>
                </c:pt>
                <c:pt idx="37">
                  <c:v>67.857142857142861</c:v>
                </c:pt>
                <c:pt idx="38">
                  <c:v>64.285714285714292</c:v>
                </c:pt>
                <c:pt idx="39">
                  <c:v>60.714285714285715</c:v>
                </c:pt>
                <c:pt idx="40">
                  <c:v>60.714285714285715</c:v>
                </c:pt>
                <c:pt idx="41">
                  <c:v>58.285714285714285</c:v>
                </c:pt>
                <c:pt idx="42">
                  <c:v>58</c:v>
                </c:pt>
                <c:pt idx="43">
                  <c:v>58.142857142857146</c:v>
                </c:pt>
                <c:pt idx="44">
                  <c:v>54.571428571428569</c:v>
                </c:pt>
                <c:pt idx="45">
                  <c:v>57</c:v>
                </c:pt>
                <c:pt idx="46">
                  <c:v>54.285714285714285</c:v>
                </c:pt>
                <c:pt idx="47">
                  <c:v>49.714285714285715</c:v>
                </c:pt>
                <c:pt idx="48">
                  <c:v>45.428571428571431</c:v>
                </c:pt>
                <c:pt idx="49">
                  <c:v>42.857142857142854</c:v>
                </c:pt>
                <c:pt idx="50">
                  <c:v>38.142857142857146</c:v>
                </c:pt>
                <c:pt idx="51">
                  <c:v>36</c:v>
                </c:pt>
                <c:pt idx="52">
                  <c:v>29.142857142857142</c:v>
                </c:pt>
                <c:pt idx="53">
                  <c:v>27.714285714285715</c:v>
                </c:pt>
                <c:pt idx="54">
                  <c:v>31.857142857142858</c:v>
                </c:pt>
                <c:pt idx="55">
                  <c:v>29.571428571428573</c:v>
                </c:pt>
                <c:pt idx="56">
                  <c:v>47.428571428571431</c:v>
                </c:pt>
                <c:pt idx="57">
                  <c:v>45.571428571428569</c:v>
                </c:pt>
                <c:pt idx="58">
                  <c:v>45.285714285714285</c:v>
                </c:pt>
                <c:pt idx="59">
                  <c:v>45</c:v>
                </c:pt>
                <c:pt idx="60">
                  <c:v>44.428571428571431</c:v>
                </c:pt>
                <c:pt idx="61">
                  <c:v>38.571428571428569</c:v>
                </c:pt>
                <c:pt idx="62">
                  <c:v>40.857142857142854</c:v>
                </c:pt>
                <c:pt idx="63">
                  <c:v>19.428571428571427</c:v>
                </c:pt>
                <c:pt idx="64">
                  <c:v>18.142857142857142</c:v>
                </c:pt>
                <c:pt idx="65">
                  <c:v>17.857142857142858</c:v>
                </c:pt>
                <c:pt idx="66">
                  <c:v>16.857142857142858</c:v>
                </c:pt>
                <c:pt idx="67">
                  <c:v>17.571428571428573</c:v>
                </c:pt>
                <c:pt idx="68">
                  <c:v>17.571428571428573</c:v>
                </c:pt>
                <c:pt idx="69">
                  <c:v>17.285714285714285</c:v>
                </c:pt>
                <c:pt idx="70">
                  <c:v>17.857142857142858</c:v>
                </c:pt>
                <c:pt idx="71">
                  <c:v>19.142857142857142</c:v>
                </c:pt>
                <c:pt idx="72">
                  <c:v>18.285714285714285</c:v>
                </c:pt>
                <c:pt idx="73">
                  <c:v>18.714285714285715</c:v>
                </c:pt>
                <c:pt idx="74">
                  <c:v>19.571428571428573</c:v>
                </c:pt>
                <c:pt idx="75">
                  <c:v>19.428571428571427</c:v>
                </c:pt>
                <c:pt idx="76">
                  <c:v>20</c:v>
                </c:pt>
                <c:pt idx="77">
                  <c:v>19.571428571428573</c:v>
                </c:pt>
                <c:pt idx="78">
                  <c:v>19.428571428571427</c:v>
                </c:pt>
                <c:pt idx="79">
                  <c:v>18.571428571428573</c:v>
                </c:pt>
                <c:pt idx="80">
                  <c:v>21.285714285714285</c:v>
                </c:pt>
                <c:pt idx="81">
                  <c:v>20.285714285714285</c:v>
                </c:pt>
                <c:pt idx="82">
                  <c:v>22.285714285714285</c:v>
                </c:pt>
                <c:pt idx="83">
                  <c:v>20.857142857142858</c:v>
                </c:pt>
                <c:pt idx="84">
                  <c:v>22</c:v>
                </c:pt>
                <c:pt idx="85">
                  <c:v>22.714285714285715</c:v>
                </c:pt>
                <c:pt idx="86">
                  <c:v>23.571428571428573</c:v>
                </c:pt>
                <c:pt idx="87">
                  <c:v>21.285714285714285</c:v>
                </c:pt>
                <c:pt idx="88">
                  <c:v>20.714285714285715</c:v>
                </c:pt>
                <c:pt idx="89">
                  <c:v>19.571428571428573</c:v>
                </c:pt>
                <c:pt idx="90">
                  <c:v>21.142857142857142</c:v>
                </c:pt>
                <c:pt idx="91">
                  <c:v>19</c:v>
                </c:pt>
                <c:pt idx="92">
                  <c:v>18.142857142857142</c:v>
                </c:pt>
                <c:pt idx="93">
                  <c:v>16.857142857142858</c:v>
                </c:pt>
                <c:pt idx="94">
                  <c:v>15.428571428571429</c:v>
                </c:pt>
                <c:pt idx="95">
                  <c:v>16.285714285714285</c:v>
                </c:pt>
                <c:pt idx="96">
                  <c:v>16.428571428571427</c:v>
                </c:pt>
                <c:pt idx="97">
                  <c:v>14.857142857142858</c:v>
                </c:pt>
                <c:pt idx="98">
                  <c:v>12.571428571428571</c:v>
                </c:pt>
                <c:pt idx="99">
                  <c:v>10.714285714285714</c:v>
                </c:pt>
                <c:pt idx="100">
                  <c:v>10.714285714285714</c:v>
                </c:pt>
                <c:pt idx="101">
                  <c:v>11</c:v>
                </c:pt>
                <c:pt idx="102">
                  <c:v>9.4285714285714288</c:v>
                </c:pt>
                <c:pt idx="103">
                  <c:v>8.5714285714285712</c:v>
                </c:pt>
                <c:pt idx="104">
                  <c:v>7.5714285714285712</c:v>
                </c:pt>
                <c:pt idx="105">
                  <c:v>10.142857142857142</c:v>
                </c:pt>
                <c:pt idx="106">
                  <c:v>10.142857142857142</c:v>
                </c:pt>
                <c:pt idx="107">
                  <c:v>9.5714285714285712</c:v>
                </c:pt>
                <c:pt idx="108">
                  <c:v>8.7142857142857135</c:v>
                </c:pt>
                <c:pt idx="109">
                  <c:v>9</c:v>
                </c:pt>
                <c:pt idx="110">
                  <c:v>8.2857142857142865</c:v>
                </c:pt>
                <c:pt idx="111">
                  <c:v>8.1428571428571423</c:v>
                </c:pt>
                <c:pt idx="112">
                  <c:v>5.8571428571428568</c:v>
                </c:pt>
                <c:pt idx="113">
                  <c:v>5</c:v>
                </c:pt>
                <c:pt idx="114">
                  <c:v>5.7142857142857144</c:v>
                </c:pt>
                <c:pt idx="115">
                  <c:v>6.4285714285714288</c:v>
                </c:pt>
                <c:pt idx="116">
                  <c:v>6</c:v>
                </c:pt>
                <c:pt idx="117">
                  <c:v>5.7142857142857144</c:v>
                </c:pt>
                <c:pt idx="118">
                  <c:v>5.1428571428571432</c:v>
                </c:pt>
                <c:pt idx="119">
                  <c:v>6.7142857142857144</c:v>
                </c:pt>
                <c:pt idx="120">
                  <c:v>6</c:v>
                </c:pt>
                <c:pt idx="121">
                  <c:v>5.8571428571428568</c:v>
                </c:pt>
                <c:pt idx="122">
                  <c:v>5.1428571428571432</c:v>
                </c:pt>
                <c:pt idx="123">
                  <c:v>5.5714285714285712</c:v>
                </c:pt>
                <c:pt idx="124">
                  <c:v>6</c:v>
                </c:pt>
                <c:pt idx="125">
                  <c:v>8</c:v>
                </c:pt>
                <c:pt idx="126">
                  <c:v>8.2857142857142865</c:v>
                </c:pt>
                <c:pt idx="127">
                  <c:v>10</c:v>
                </c:pt>
                <c:pt idx="128">
                  <c:v>10</c:v>
                </c:pt>
                <c:pt idx="129">
                  <c:v>11</c:v>
                </c:pt>
                <c:pt idx="130">
                  <c:v>13.285714285714286</c:v>
                </c:pt>
                <c:pt idx="131">
                  <c:v>14</c:v>
                </c:pt>
                <c:pt idx="132">
                  <c:v>13.857142857142858</c:v>
                </c:pt>
                <c:pt idx="133">
                  <c:v>14.142857142857142</c:v>
                </c:pt>
                <c:pt idx="134">
                  <c:v>13.428571428571429</c:v>
                </c:pt>
                <c:pt idx="135">
                  <c:v>14.857142857142858</c:v>
                </c:pt>
                <c:pt idx="136">
                  <c:v>15</c:v>
                </c:pt>
                <c:pt idx="137">
                  <c:v>12.714285714285714</c:v>
                </c:pt>
                <c:pt idx="138">
                  <c:v>12.428571428571429</c:v>
                </c:pt>
                <c:pt idx="139">
                  <c:v>14</c:v>
                </c:pt>
                <c:pt idx="140">
                  <c:v>15.142857142857142</c:v>
                </c:pt>
                <c:pt idx="141">
                  <c:v>19.571428571428573</c:v>
                </c:pt>
                <c:pt idx="142">
                  <c:v>20.142857142857142</c:v>
                </c:pt>
                <c:pt idx="143">
                  <c:v>21.285714285714285</c:v>
                </c:pt>
                <c:pt idx="144">
                  <c:v>22.428571428571427</c:v>
                </c:pt>
                <c:pt idx="145">
                  <c:v>25</c:v>
                </c:pt>
                <c:pt idx="146">
                  <c:v>25.142857142857142</c:v>
                </c:pt>
                <c:pt idx="147">
                  <c:v>29</c:v>
                </c:pt>
                <c:pt idx="148">
                  <c:v>31</c:v>
                </c:pt>
                <c:pt idx="149">
                  <c:v>32.714285714285715</c:v>
                </c:pt>
                <c:pt idx="150">
                  <c:v>34.142857142857146</c:v>
                </c:pt>
                <c:pt idx="151">
                  <c:v>36.428571428571431</c:v>
                </c:pt>
                <c:pt idx="152">
                  <c:v>39</c:v>
                </c:pt>
                <c:pt idx="153">
                  <c:v>41.857142857142854</c:v>
                </c:pt>
                <c:pt idx="154">
                  <c:v>42</c:v>
                </c:pt>
                <c:pt idx="155">
                  <c:v>40.142857142857146</c:v>
                </c:pt>
                <c:pt idx="156">
                  <c:v>39.285714285714285</c:v>
                </c:pt>
                <c:pt idx="157">
                  <c:v>39.571428571428569</c:v>
                </c:pt>
                <c:pt idx="158">
                  <c:v>39.285714285714285</c:v>
                </c:pt>
                <c:pt idx="159">
                  <c:v>36.142857142857146</c:v>
                </c:pt>
                <c:pt idx="160">
                  <c:v>36</c:v>
                </c:pt>
                <c:pt idx="161">
                  <c:v>33.285714285714285</c:v>
                </c:pt>
                <c:pt idx="162">
                  <c:v>33</c:v>
                </c:pt>
                <c:pt idx="163">
                  <c:v>35.571428571428569</c:v>
                </c:pt>
                <c:pt idx="164">
                  <c:v>35</c:v>
                </c:pt>
                <c:pt idx="165">
                  <c:v>35.285714285714285</c:v>
                </c:pt>
                <c:pt idx="166">
                  <c:v>35.428571428571431</c:v>
                </c:pt>
                <c:pt idx="167">
                  <c:v>34.571428571428569</c:v>
                </c:pt>
                <c:pt idx="168">
                  <c:v>36.857142857142854</c:v>
                </c:pt>
                <c:pt idx="169">
                  <c:v>37</c:v>
                </c:pt>
                <c:pt idx="170">
                  <c:v>35.714285714285715</c:v>
                </c:pt>
                <c:pt idx="171">
                  <c:v>38.142857142857146</c:v>
                </c:pt>
                <c:pt idx="172">
                  <c:v>40.571428571428569</c:v>
                </c:pt>
                <c:pt idx="173">
                  <c:v>42.285714285714285</c:v>
                </c:pt>
                <c:pt idx="174">
                  <c:v>47.285714285714285</c:v>
                </c:pt>
                <c:pt idx="175">
                  <c:v>45.142857142857146</c:v>
                </c:pt>
                <c:pt idx="176">
                  <c:v>50.571428571428569</c:v>
                </c:pt>
                <c:pt idx="177">
                  <c:v>54.285714285714285</c:v>
                </c:pt>
                <c:pt idx="178">
                  <c:v>57.285714285714285</c:v>
                </c:pt>
                <c:pt idx="179">
                  <c:v>62.285714285714285</c:v>
                </c:pt>
                <c:pt idx="180">
                  <c:v>71.428571428571431</c:v>
                </c:pt>
                <c:pt idx="181">
                  <c:v>75.571428571428569</c:v>
                </c:pt>
                <c:pt idx="182">
                  <c:v>77</c:v>
                </c:pt>
                <c:pt idx="183">
                  <c:v>80.428571428571431</c:v>
                </c:pt>
              </c:numCache>
            </c:numRef>
          </c:val>
          <c:smooth val="0"/>
          <c:extLst>
            <c:ext xmlns:c16="http://schemas.microsoft.com/office/drawing/2014/chart" uri="{C3380CC4-5D6E-409C-BE32-E72D297353CC}">
              <c16:uniqueId val="{00000004-FBD2-4BE5-BB44-E200FF3017D4}"/>
            </c:ext>
          </c:extLst>
        </c:ser>
        <c:ser>
          <c:idx val="6"/>
          <c:order val="5"/>
          <c:tx>
            <c:strRef>
              <c:f>prov!$C$103</c:f>
              <c:strCache>
                <c:ptCount val="1"/>
                <c:pt idx="0">
                  <c:v>Limburg</c:v>
                </c:pt>
              </c:strCache>
            </c:strRef>
          </c:tx>
          <c:spPr>
            <a:ln w="41275" cap="rnd">
              <a:solidFill>
                <a:srgbClr val="FFC000">
                  <a:lumMod val="75000"/>
                  <a:alpha val="70000"/>
                </a:srgb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prov!$M$97:$GQ$97</c:f>
              <c:numCache>
                <c:formatCode>d\-mmm</c:formatCode>
                <c:ptCount val="187"/>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numCache>
            </c:numRef>
          </c:cat>
          <c:val>
            <c:numRef>
              <c:extLst>
                <c:ext xmlns:c15="http://schemas.microsoft.com/office/drawing/2012/chart" uri="{02D57815-91ED-43cb-92C2-25804820EDAC}">
                  <c15:fullRef>
                    <c15:sqref>prov!$M$103:$HQ$103</c15:sqref>
                  </c15:fullRef>
                </c:ext>
              </c:extLst>
              <c:f>prov!$M$103:$GQ$103</c:f>
              <c:numCache>
                <c:formatCode>0</c:formatCode>
                <c:ptCount val="187"/>
                <c:pt idx="0">
                  <c:v>9</c:v>
                </c:pt>
                <c:pt idx="1">
                  <c:v>6.7142857142857144</c:v>
                </c:pt>
                <c:pt idx="2">
                  <c:v>10</c:v>
                </c:pt>
                <c:pt idx="3">
                  <c:v>13.285714285714286</c:v>
                </c:pt>
                <c:pt idx="4">
                  <c:v>16.142857142857142</c:v>
                </c:pt>
                <c:pt idx="5">
                  <c:v>23</c:v>
                </c:pt>
                <c:pt idx="6">
                  <c:v>28.857142857142858</c:v>
                </c:pt>
                <c:pt idx="7">
                  <c:v>31.571428571428573</c:v>
                </c:pt>
                <c:pt idx="8">
                  <c:v>47.714285714285715</c:v>
                </c:pt>
                <c:pt idx="9">
                  <c:v>44.571428571428569</c:v>
                </c:pt>
                <c:pt idx="10">
                  <c:v>45.428571428571431</c:v>
                </c:pt>
                <c:pt idx="11">
                  <c:v>49.714285714285715</c:v>
                </c:pt>
                <c:pt idx="12">
                  <c:v>69.142857142857139</c:v>
                </c:pt>
                <c:pt idx="13">
                  <c:v>73.857142857142861</c:v>
                </c:pt>
                <c:pt idx="14">
                  <c:v>82.142857142857139</c:v>
                </c:pt>
                <c:pt idx="15">
                  <c:v>80.285714285714292</c:v>
                </c:pt>
                <c:pt idx="16">
                  <c:v>96.571428571428569</c:v>
                </c:pt>
                <c:pt idx="17">
                  <c:v>106</c:v>
                </c:pt>
                <c:pt idx="18">
                  <c:v>115</c:v>
                </c:pt>
                <c:pt idx="19">
                  <c:v>105.28571428571429</c:v>
                </c:pt>
                <c:pt idx="20">
                  <c:v>104.14285714285714</c:v>
                </c:pt>
                <c:pt idx="21">
                  <c:v>103</c:v>
                </c:pt>
                <c:pt idx="22">
                  <c:v>106</c:v>
                </c:pt>
                <c:pt idx="23">
                  <c:v>95.142857142857139</c:v>
                </c:pt>
                <c:pt idx="24">
                  <c:v>101.71428571428571</c:v>
                </c:pt>
                <c:pt idx="25">
                  <c:v>100.57142857142857</c:v>
                </c:pt>
                <c:pt idx="26">
                  <c:v>96.571428571428569</c:v>
                </c:pt>
                <c:pt idx="27">
                  <c:v>95.714285714285708</c:v>
                </c:pt>
                <c:pt idx="28">
                  <c:v>101.14285714285714</c:v>
                </c:pt>
                <c:pt idx="29">
                  <c:v>99.857142857142861</c:v>
                </c:pt>
                <c:pt idx="30">
                  <c:v>110.42857142857143</c:v>
                </c:pt>
                <c:pt idx="31">
                  <c:v>106.71428571428571</c:v>
                </c:pt>
                <c:pt idx="32">
                  <c:v>97.714285714285708</c:v>
                </c:pt>
                <c:pt idx="33">
                  <c:v>111.42857142857143</c:v>
                </c:pt>
                <c:pt idx="34">
                  <c:v>105.85714285714286</c:v>
                </c:pt>
                <c:pt idx="35">
                  <c:v>102.14285714285714</c:v>
                </c:pt>
                <c:pt idx="36">
                  <c:v>106.85714285714286</c:v>
                </c:pt>
                <c:pt idx="37">
                  <c:v>105.42857142857143</c:v>
                </c:pt>
                <c:pt idx="38">
                  <c:v>103</c:v>
                </c:pt>
                <c:pt idx="39">
                  <c:v>108.71428571428571</c:v>
                </c:pt>
                <c:pt idx="40">
                  <c:v>94.428571428571431</c:v>
                </c:pt>
                <c:pt idx="41">
                  <c:v>101.71428571428571</c:v>
                </c:pt>
                <c:pt idx="42">
                  <c:v>98.714285714285708</c:v>
                </c:pt>
                <c:pt idx="43">
                  <c:v>94</c:v>
                </c:pt>
                <c:pt idx="44">
                  <c:v>84.285714285714292</c:v>
                </c:pt>
                <c:pt idx="45">
                  <c:v>77.571428571428569</c:v>
                </c:pt>
                <c:pt idx="46">
                  <c:v>74.857142857142861</c:v>
                </c:pt>
                <c:pt idx="47">
                  <c:v>65.142857142857139</c:v>
                </c:pt>
                <c:pt idx="48">
                  <c:v>58.714285714285715</c:v>
                </c:pt>
                <c:pt idx="49">
                  <c:v>56.285714285714285</c:v>
                </c:pt>
                <c:pt idx="50">
                  <c:v>47.142857142857146</c:v>
                </c:pt>
                <c:pt idx="51">
                  <c:v>47.428571428571431</c:v>
                </c:pt>
                <c:pt idx="52">
                  <c:v>43.571428571428569</c:v>
                </c:pt>
                <c:pt idx="53">
                  <c:v>40.571428571428569</c:v>
                </c:pt>
                <c:pt idx="54">
                  <c:v>40.142857142857146</c:v>
                </c:pt>
                <c:pt idx="55">
                  <c:v>36.142857142857146</c:v>
                </c:pt>
                <c:pt idx="56">
                  <c:v>31</c:v>
                </c:pt>
                <c:pt idx="57">
                  <c:v>31.714285714285715</c:v>
                </c:pt>
                <c:pt idx="58">
                  <c:v>28</c:v>
                </c:pt>
                <c:pt idx="59">
                  <c:v>28.142857142857142</c:v>
                </c:pt>
                <c:pt idx="60">
                  <c:v>24.428571428571427</c:v>
                </c:pt>
                <c:pt idx="61">
                  <c:v>23.714285714285715</c:v>
                </c:pt>
                <c:pt idx="62">
                  <c:v>23.857142857142858</c:v>
                </c:pt>
                <c:pt idx="63">
                  <c:v>23.142857142857142</c:v>
                </c:pt>
                <c:pt idx="64">
                  <c:v>22</c:v>
                </c:pt>
                <c:pt idx="65">
                  <c:v>21</c:v>
                </c:pt>
                <c:pt idx="66">
                  <c:v>18.285714285714285</c:v>
                </c:pt>
                <c:pt idx="67">
                  <c:v>17.285714285714285</c:v>
                </c:pt>
                <c:pt idx="68">
                  <c:v>16.285714285714285</c:v>
                </c:pt>
                <c:pt idx="69">
                  <c:v>13.857142857142858</c:v>
                </c:pt>
                <c:pt idx="70">
                  <c:v>13.571428571428571</c:v>
                </c:pt>
                <c:pt idx="71">
                  <c:v>11</c:v>
                </c:pt>
                <c:pt idx="72">
                  <c:v>13</c:v>
                </c:pt>
                <c:pt idx="73">
                  <c:v>12.857142857142858</c:v>
                </c:pt>
                <c:pt idx="74">
                  <c:v>13.714285714285714</c:v>
                </c:pt>
                <c:pt idx="75">
                  <c:v>14.285714285714286</c:v>
                </c:pt>
                <c:pt idx="76">
                  <c:v>14.428571428571429</c:v>
                </c:pt>
                <c:pt idx="77">
                  <c:v>14</c:v>
                </c:pt>
                <c:pt idx="78">
                  <c:v>13</c:v>
                </c:pt>
                <c:pt idx="79">
                  <c:v>9.5714285714285712</c:v>
                </c:pt>
                <c:pt idx="80">
                  <c:v>9.8571428571428577</c:v>
                </c:pt>
                <c:pt idx="81">
                  <c:v>8.7142857142857135</c:v>
                </c:pt>
                <c:pt idx="82">
                  <c:v>8.7142857142857135</c:v>
                </c:pt>
                <c:pt idx="83">
                  <c:v>9.2857142857142865</c:v>
                </c:pt>
                <c:pt idx="84">
                  <c:v>8.2857142857142865</c:v>
                </c:pt>
                <c:pt idx="85">
                  <c:v>9.2857142857142865</c:v>
                </c:pt>
                <c:pt idx="86">
                  <c:v>10.571428571428571</c:v>
                </c:pt>
                <c:pt idx="87">
                  <c:v>11.285714285714286</c:v>
                </c:pt>
                <c:pt idx="88">
                  <c:v>11.285714285714286</c:v>
                </c:pt>
                <c:pt idx="89">
                  <c:v>11.714285714285714</c:v>
                </c:pt>
                <c:pt idx="90">
                  <c:v>11.285714285714286</c:v>
                </c:pt>
                <c:pt idx="91">
                  <c:v>11.428571428571429</c:v>
                </c:pt>
                <c:pt idx="92">
                  <c:v>10</c:v>
                </c:pt>
                <c:pt idx="93">
                  <c:v>9.5714285714285712</c:v>
                </c:pt>
                <c:pt idx="94">
                  <c:v>8.8571428571428577</c:v>
                </c:pt>
                <c:pt idx="95">
                  <c:v>8</c:v>
                </c:pt>
                <c:pt idx="96">
                  <c:v>7.2857142857142856</c:v>
                </c:pt>
                <c:pt idx="97">
                  <c:v>7.1428571428571432</c:v>
                </c:pt>
                <c:pt idx="98">
                  <c:v>6.8571428571428568</c:v>
                </c:pt>
                <c:pt idx="99">
                  <c:v>6.1428571428571432</c:v>
                </c:pt>
                <c:pt idx="100">
                  <c:v>4.8571428571428568</c:v>
                </c:pt>
                <c:pt idx="101">
                  <c:v>4.2857142857142856</c:v>
                </c:pt>
                <c:pt idx="102">
                  <c:v>4.1428571428571432</c:v>
                </c:pt>
                <c:pt idx="103">
                  <c:v>3.7142857142857144</c:v>
                </c:pt>
                <c:pt idx="104">
                  <c:v>3.4285714285714284</c:v>
                </c:pt>
                <c:pt idx="105">
                  <c:v>3.1428571428571428</c:v>
                </c:pt>
                <c:pt idx="106">
                  <c:v>2.8571428571428572</c:v>
                </c:pt>
                <c:pt idx="107">
                  <c:v>2.4285714285714284</c:v>
                </c:pt>
                <c:pt idx="108">
                  <c:v>1.8571428571428572</c:v>
                </c:pt>
                <c:pt idx="109">
                  <c:v>1.7142857142857142</c:v>
                </c:pt>
                <c:pt idx="110">
                  <c:v>1.4285714285714286</c:v>
                </c:pt>
                <c:pt idx="111">
                  <c:v>1.4285714285714286</c:v>
                </c:pt>
                <c:pt idx="112">
                  <c:v>1.2857142857142858</c:v>
                </c:pt>
                <c:pt idx="113">
                  <c:v>1.8571428571428572</c:v>
                </c:pt>
                <c:pt idx="114">
                  <c:v>2</c:v>
                </c:pt>
                <c:pt idx="115">
                  <c:v>2</c:v>
                </c:pt>
                <c:pt idx="116">
                  <c:v>2</c:v>
                </c:pt>
                <c:pt idx="117">
                  <c:v>2.1428571428571428</c:v>
                </c:pt>
                <c:pt idx="118">
                  <c:v>1.8571428571428572</c:v>
                </c:pt>
                <c:pt idx="119">
                  <c:v>1.7142857142857142</c:v>
                </c:pt>
                <c:pt idx="120">
                  <c:v>1.1428571428571428</c:v>
                </c:pt>
                <c:pt idx="121">
                  <c:v>1</c:v>
                </c:pt>
                <c:pt idx="122">
                  <c:v>1.2857142857142858</c:v>
                </c:pt>
                <c:pt idx="123">
                  <c:v>1.2857142857142858</c:v>
                </c:pt>
                <c:pt idx="124">
                  <c:v>-0.14285714285714285</c:v>
                </c:pt>
                <c:pt idx="125">
                  <c:v>0.42857142857142855</c:v>
                </c:pt>
                <c:pt idx="126">
                  <c:v>0.2857142857142857</c:v>
                </c:pt>
                <c:pt idx="127">
                  <c:v>0.2857142857142857</c:v>
                </c:pt>
                <c:pt idx="128">
                  <c:v>1</c:v>
                </c:pt>
                <c:pt idx="129">
                  <c:v>0.7142857142857143</c:v>
                </c:pt>
                <c:pt idx="130">
                  <c:v>1.1428571428571428</c:v>
                </c:pt>
                <c:pt idx="131">
                  <c:v>2.8571428571428572</c:v>
                </c:pt>
                <c:pt idx="132">
                  <c:v>2.2857142857142856</c:v>
                </c:pt>
                <c:pt idx="133">
                  <c:v>2.1428571428571428</c:v>
                </c:pt>
                <c:pt idx="134">
                  <c:v>2.5714285714285716</c:v>
                </c:pt>
                <c:pt idx="135">
                  <c:v>2.2857142857142856</c:v>
                </c:pt>
                <c:pt idx="136">
                  <c:v>2.4285714285714284</c:v>
                </c:pt>
                <c:pt idx="137">
                  <c:v>2.4285714285714284</c:v>
                </c:pt>
                <c:pt idx="138">
                  <c:v>2.2857142857142856</c:v>
                </c:pt>
                <c:pt idx="139">
                  <c:v>2.5714285714285716</c:v>
                </c:pt>
                <c:pt idx="140">
                  <c:v>3.1428571428571428</c:v>
                </c:pt>
                <c:pt idx="141">
                  <c:v>2.8571428571428572</c:v>
                </c:pt>
                <c:pt idx="142">
                  <c:v>3.4285714285714284</c:v>
                </c:pt>
                <c:pt idx="143">
                  <c:v>3.5714285714285716</c:v>
                </c:pt>
                <c:pt idx="144">
                  <c:v>3.7142857142857144</c:v>
                </c:pt>
                <c:pt idx="145">
                  <c:v>4</c:v>
                </c:pt>
                <c:pt idx="146">
                  <c:v>4.5714285714285712</c:v>
                </c:pt>
                <c:pt idx="147">
                  <c:v>4.2857142857142856</c:v>
                </c:pt>
                <c:pt idx="148">
                  <c:v>5.2857142857142856</c:v>
                </c:pt>
                <c:pt idx="149">
                  <c:v>5.2857142857142856</c:v>
                </c:pt>
                <c:pt idx="150">
                  <c:v>7.2857142857142856</c:v>
                </c:pt>
                <c:pt idx="151">
                  <c:v>8.2857142857142865</c:v>
                </c:pt>
                <c:pt idx="152">
                  <c:v>10.714285714285714</c:v>
                </c:pt>
                <c:pt idx="153">
                  <c:v>11.571428571428571</c:v>
                </c:pt>
                <c:pt idx="154">
                  <c:v>13.714285714285714</c:v>
                </c:pt>
                <c:pt idx="155">
                  <c:v>15</c:v>
                </c:pt>
                <c:pt idx="156">
                  <c:v>19.142857142857142</c:v>
                </c:pt>
                <c:pt idx="157">
                  <c:v>19.714285714285715</c:v>
                </c:pt>
                <c:pt idx="158">
                  <c:v>18.857142857142858</c:v>
                </c:pt>
                <c:pt idx="159">
                  <c:v>17.428571428571427</c:v>
                </c:pt>
                <c:pt idx="160">
                  <c:v>17.428571428571427</c:v>
                </c:pt>
                <c:pt idx="161">
                  <c:v>18.285714285714285</c:v>
                </c:pt>
                <c:pt idx="162">
                  <c:v>19</c:v>
                </c:pt>
                <c:pt idx="163">
                  <c:v>17.142857142857142</c:v>
                </c:pt>
                <c:pt idx="164">
                  <c:v>18.285714285714285</c:v>
                </c:pt>
                <c:pt idx="165">
                  <c:v>20.285714285714285</c:v>
                </c:pt>
                <c:pt idx="166">
                  <c:v>22.285714285714285</c:v>
                </c:pt>
                <c:pt idx="167">
                  <c:v>23.714285714285715</c:v>
                </c:pt>
                <c:pt idx="168">
                  <c:v>23.571428571428573</c:v>
                </c:pt>
                <c:pt idx="169">
                  <c:v>23</c:v>
                </c:pt>
                <c:pt idx="170">
                  <c:v>23.428571428571427</c:v>
                </c:pt>
                <c:pt idx="171">
                  <c:v>21.714285714285715</c:v>
                </c:pt>
                <c:pt idx="172">
                  <c:v>22.285714285714285</c:v>
                </c:pt>
                <c:pt idx="173">
                  <c:v>21.428571428571427</c:v>
                </c:pt>
                <c:pt idx="174">
                  <c:v>21.428571428571427</c:v>
                </c:pt>
                <c:pt idx="175">
                  <c:v>20.714285714285715</c:v>
                </c:pt>
                <c:pt idx="176">
                  <c:v>22</c:v>
                </c:pt>
                <c:pt idx="177">
                  <c:v>21.428571428571427</c:v>
                </c:pt>
                <c:pt idx="178">
                  <c:v>22.714285714285715</c:v>
                </c:pt>
                <c:pt idx="179">
                  <c:v>21.857142857142858</c:v>
                </c:pt>
                <c:pt idx="180">
                  <c:v>21.714285714285715</c:v>
                </c:pt>
                <c:pt idx="181">
                  <c:v>22.142857142857142</c:v>
                </c:pt>
                <c:pt idx="182">
                  <c:v>24.142857142857142</c:v>
                </c:pt>
                <c:pt idx="183">
                  <c:v>25.285714285714285</c:v>
                </c:pt>
              </c:numCache>
            </c:numRef>
          </c:val>
          <c:smooth val="0"/>
          <c:extLst>
            <c:ext xmlns:c16="http://schemas.microsoft.com/office/drawing/2014/chart" uri="{C3380CC4-5D6E-409C-BE32-E72D297353CC}">
              <c16:uniqueId val="{00000005-FBD2-4BE5-BB44-E200FF3017D4}"/>
            </c:ext>
          </c:extLst>
        </c:ser>
        <c:ser>
          <c:idx val="7"/>
          <c:order val="6"/>
          <c:tx>
            <c:strRef>
              <c:f>prov!$C$104</c:f>
              <c:strCache>
                <c:ptCount val="1"/>
                <c:pt idx="0">
                  <c:v>Overijssel</c:v>
                </c:pt>
              </c:strCache>
            </c:strRef>
          </c:tx>
          <c:spPr>
            <a:ln w="41275" cap="rnd">
              <a:solidFill>
                <a:srgbClr val="4472C4">
                  <a:lumMod val="50000"/>
                </a:srgb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prov!$M$97:$GQ$97</c:f>
              <c:numCache>
                <c:formatCode>d\-mmm</c:formatCode>
                <c:ptCount val="187"/>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numCache>
            </c:numRef>
          </c:cat>
          <c:val>
            <c:numRef>
              <c:extLst>
                <c:ext xmlns:c15="http://schemas.microsoft.com/office/drawing/2012/chart" uri="{02D57815-91ED-43cb-92C2-25804820EDAC}">
                  <c15:fullRef>
                    <c15:sqref>prov!$M$104:$HQ$104</c15:sqref>
                  </c15:fullRef>
                </c:ext>
              </c:extLst>
              <c:f>prov!$M$104:$GQ$104</c:f>
              <c:numCache>
                <c:formatCode>0</c:formatCode>
                <c:ptCount val="187"/>
                <c:pt idx="0">
                  <c:v>1.7142857142857142</c:v>
                </c:pt>
                <c:pt idx="1">
                  <c:v>2.4285714285714284</c:v>
                </c:pt>
                <c:pt idx="2">
                  <c:v>2.8571428571428572</c:v>
                </c:pt>
                <c:pt idx="3">
                  <c:v>2.8571428571428572</c:v>
                </c:pt>
                <c:pt idx="4">
                  <c:v>3.8571428571428572</c:v>
                </c:pt>
                <c:pt idx="5">
                  <c:v>5.1428571428571432</c:v>
                </c:pt>
                <c:pt idx="6">
                  <c:v>6.8571428571428568</c:v>
                </c:pt>
                <c:pt idx="7">
                  <c:v>9</c:v>
                </c:pt>
                <c:pt idx="8">
                  <c:v>16.857142857142858</c:v>
                </c:pt>
                <c:pt idx="9">
                  <c:v>20.142857142857142</c:v>
                </c:pt>
                <c:pt idx="10">
                  <c:v>23.285714285714285</c:v>
                </c:pt>
                <c:pt idx="11">
                  <c:v>26.285714285714285</c:v>
                </c:pt>
                <c:pt idx="12">
                  <c:v>29.428571428571427</c:v>
                </c:pt>
                <c:pt idx="13">
                  <c:v>37.285714285714285</c:v>
                </c:pt>
                <c:pt idx="14">
                  <c:v>45.285714285714285</c:v>
                </c:pt>
                <c:pt idx="15">
                  <c:v>45.285714285714285</c:v>
                </c:pt>
                <c:pt idx="16">
                  <c:v>50.857142857142854</c:v>
                </c:pt>
                <c:pt idx="17">
                  <c:v>57.571428571428569</c:v>
                </c:pt>
                <c:pt idx="18">
                  <c:v>61.571428571428569</c:v>
                </c:pt>
                <c:pt idx="19">
                  <c:v>63</c:v>
                </c:pt>
                <c:pt idx="20">
                  <c:v>64.571428571428569</c:v>
                </c:pt>
                <c:pt idx="21">
                  <c:v>66.714285714285708</c:v>
                </c:pt>
                <c:pt idx="22">
                  <c:v>69.428571428571431</c:v>
                </c:pt>
                <c:pt idx="23">
                  <c:v>75.714285714285708</c:v>
                </c:pt>
                <c:pt idx="24">
                  <c:v>76.857142857142861</c:v>
                </c:pt>
                <c:pt idx="25">
                  <c:v>79.142857142857139</c:v>
                </c:pt>
                <c:pt idx="26">
                  <c:v>82.571428571428569</c:v>
                </c:pt>
                <c:pt idx="27">
                  <c:v>80.714285714285708</c:v>
                </c:pt>
                <c:pt idx="28">
                  <c:v>79.428571428571431</c:v>
                </c:pt>
                <c:pt idx="29">
                  <c:v>95.428571428571431</c:v>
                </c:pt>
                <c:pt idx="30">
                  <c:v>93.142857142857139</c:v>
                </c:pt>
                <c:pt idx="31">
                  <c:v>91.857142857142861</c:v>
                </c:pt>
                <c:pt idx="32">
                  <c:v>89.428571428571431</c:v>
                </c:pt>
                <c:pt idx="33">
                  <c:v>88.285714285714292</c:v>
                </c:pt>
                <c:pt idx="34">
                  <c:v>86.142857142857139</c:v>
                </c:pt>
                <c:pt idx="35">
                  <c:v>88</c:v>
                </c:pt>
                <c:pt idx="36">
                  <c:v>77.428571428571431</c:v>
                </c:pt>
                <c:pt idx="37">
                  <c:v>71.285714285714292</c:v>
                </c:pt>
                <c:pt idx="38">
                  <c:v>71.571428571428569</c:v>
                </c:pt>
                <c:pt idx="39">
                  <c:v>70.428571428571431</c:v>
                </c:pt>
                <c:pt idx="40">
                  <c:v>71.428571428571431</c:v>
                </c:pt>
                <c:pt idx="41">
                  <c:v>69.428571428571431</c:v>
                </c:pt>
                <c:pt idx="42">
                  <c:v>65.142857142857139</c:v>
                </c:pt>
                <c:pt idx="43">
                  <c:v>55.285714285714285</c:v>
                </c:pt>
                <c:pt idx="44">
                  <c:v>53.142857142857146</c:v>
                </c:pt>
                <c:pt idx="45">
                  <c:v>49.142857142857146</c:v>
                </c:pt>
                <c:pt idx="46">
                  <c:v>43.571428571428569</c:v>
                </c:pt>
                <c:pt idx="47">
                  <c:v>35.142857142857146</c:v>
                </c:pt>
                <c:pt idx="48">
                  <c:v>34</c:v>
                </c:pt>
                <c:pt idx="49">
                  <c:v>30.571428571428573</c:v>
                </c:pt>
                <c:pt idx="50">
                  <c:v>26.285714285714285</c:v>
                </c:pt>
                <c:pt idx="51">
                  <c:v>24.571428571428573</c:v>
                </c:pt>
                <c:pt idx="52">
                  <c:v>20.857142857142858</c:v>
                </c:pt>
                <c:pt idx="53">
                  <c:v>21.285714285714285</c:v>
                </c:pt>
                <c:pt idx="54">
                  <c:v>22.857142857142858</c:v>
                </c:pt>
                <c:pt idx="55">
                  <c:v>19.857142857142858</c:v>
                </c:pt>
                <c:pt idx="56">
                  <c:v>17.142857142857142</c:v>
                </c:pt>
                <c:pt idx="57">
                  <c:v>17.571428571428573</c:v>
                </c:pt>
                <c:pt idx="58">
                  <c:v>16.285714285714285</c:v>
                </c:pt>
                <c:pt idx="59">
                  <c:v>14.285714285714286</c:v>
                </c:pt>
                <c:pt idx="60">
                  <c:v>11.714285714285714</c:v>
                </c:pt>
                <c:pt idx="61">
                  <c:v>11.142857142857142</c:v>
                </c:pt>
                <c:pt idx="62">
                  <c:v>11.714285714285714</c:v>
                </c:pt>
                <c:pt idx="63">
                  <c:v>10.857142857142858</c:v>
                </c:pt>
                <c:pt idx="64">
                  <c:v>8.5714285714285712</c:v>
                </c:pt>
                <c:pt idx="65">
                  <c:v>7.7142857142857144</c:v>
                </c:pt>
                <c:pt idx="66">
                  <c:v>7.2857142857142856</c:v>
                </c:pt>
                <c:pt idx="67">
                  <c:v>8.2857142857142865</c:v>
                </c:pt>
                <c:pt idx="68">
                  <c:v>7.4285714285714288</c:v>
                </c:pt>
                <c:pt idx="69">
                  <c:v>6.7142857142857144</c:v>
                </c:pt>
                <c:pt idx="70">
                  <c:v>6.1428571428571432</c:v>
                </c:pt>
                <c:pt idx="71">
                  <c:v>6.4285714285714288</c:v>
                </c:pt>
                <c:pt idx="72">
                  <c:v>6.1428571428571432</c:v>
                </c:pt>
                <c:pt idx="73">
                  <c:v>6.5714285714285712</c:v>
                </c:pt>
                <c:pt idx="74">
                  <c:v>7.1428571428571432</c:v>
                </c:pt>
                <c:pt idx="75">
                  <c:v>7.1428571428571432</c:v>
                </c:pt>
                <c:pt idx="76">
                  <c:v>6.8571428571428568</c:v>
                </c:pt>
                <c:pt idx="77">
                  <c:v>6.4285714285714288</c:v>
                </c:pt>
                <c:pt idx="78">
                  <c:v>5.7142857142857144</c:v>
                </c:pt>
                <c:pt idx="79">
                  <c:v>4.8571428571428568</c:v>
                </c:pt>
                <c:pt idx="80">
                  <c:v>4.4285714285714288</c:v>
                </c:pt>
                <c:pt idx="81">
                  <c:v>3.8571428571428572</c:v>
                </c:pt>
                <c:pt idx="82">
                  <c:v>3</c:v>
                </c:pt>
                <c:pt idx="83">
                  <c:v>2.1428571428571428</c:v>
                </c:pt>
                <c:pt idx="84">
                  <c:v>2.1428571428571428</c:v>
                </c:pt>
                <c:pt idx="85">
                  <c:v>2.4285714285714284</c:v>
                </c:pt>
                <c:pt idx="86">
                  <c:v>3</c:v>
                </c:pt>
                <c:pt idx="87">
                  <c:v>3</c:v>
                </c:pt>
                <c:pt idx="88">
                  <c:v>3.4285714285714284</c:v>
                </c:pt>
                <c:pt idx="89">
                  <c:v>4</c:v>
                </c:pt>
                <c:pt idx="90">
                  <c:v>4.5714285714285712</c:v>
                </c:pt>
                <c:pt idx="91">
                  <c:v>4.1428571428571432</c:v>
                </c:pt>
                <c:pt idx="92">
                  <c:v>3.7142857142857144</c:v>
                </c:pt>
                <c:pt idx="93">
                  <c:v>2.7142857142857144</c:v>
                </c:pt>
                <c:pt idx="94">
                  <c:v>3.4285714285714284</c:v>
                </c:pt>
                <c:pt idx="95">
                  <c:v>4.5714285714285712</c:v>
                </c:pt>
                <c:pt idx="96">
                  <c:v>4.8571428571428568</c:v>
                </c:pt>
                <c:pt idx="97">
                  <c:v>4.4285714285714288</c:v>
                </c:pt>
                <c:pt idx="98">
                  <c:v>4.5714285714285712</c:v>
                </c:pt>
                <c:pt idx="99">
                  <c:v>5</c:v>
                </c:pt>
                <c:pt idx="100">
                  <c:v>5.5714285714285712</c:v>
                </c:pt>
                <c:pt idx="101">
                  <c:v>6.1428571428571432</c:v>
                </c:pt>
                <c:pt idx="102">
                  <c:v>5</c:v>
                </c:pt>
                <c:pt idx="103">
                  <c:v>4.2857142857142856</c:v>
                </c:pt>
                <c:pt idx="104">
                  <c:v>4.5714285714285712</c:v>
                </c:pt>
                <c:pt idx="105">
                  <c:v>4.4285714285714288</c:v>
                </c:pt>
                <c:pt idx="106">
                  <c:v>4.5714285714285712</c:v>
                </c:pt>
                <c:pt idx="107">
                  <c:v>4.1428571428571432</c:v>
                </c:pt>
                <c:pt idx="108">
                  <c:v>3.1428571428571428</c:v>
                </c:pt>
                <c:pt idx="109">
                  <c:v>3.1428571428571428</c:v>
                </c:pt>
                <c:pt idx="110">
                  <c:v>3.4285714285714284</c:v>
                </c:pt>
                <c:pt idx="111">
                  <c:v>3.2857142857142856</c:v>
                </c:pt>
                <c:pt idx="112">
                  <c:v>3.2857142857142856</c:v>
                </c:pt>
                <c:pt idx="113">
                  <c:v>3.2857142857142856</c:v>
                </c:pt>
                <c:pt idx="114">
                  <c:v>3.1428571428571428</c:v>
                </c:pt>
                <c:pt idx="115">
                  <c:v>2.7142857142857144</c:v>
                </c:pt>
                <c:pt idx="116">
                  <c:v>2.2857142857142856</c:v>
                </c:pt>
                <c:pt idx="117">
                  <c:v>2.4285714285714284</c:v>
                </c:pt>
                <c:pt idx="118">
                  <c:v>2.4285714285714284</c:v>
                </c:pt>
                <c:pt idx="119">
                  <c:v>1.7142857142857142</c:v>
                </c:pt>
                <c:pt idx="120">
                  <c:v>1.1428571428571428</c:v>
                </c:pt>
                <c:pt idx="121">
                  <c:v>1.7142857142857142</c:v>
                </c:pt>
                <c:pt idx="122">
                  <c:v>1.8571428571428572</c:v>
                </c:pt>
                <c:pt idx="123">
                  <c:v>1.8571428571428572</c:v>
                </c:pt>
                <c:pt idx="124">
                  <c:v>1.4285714285714286</c:v>
                </c:pt>
                <c:pt idx="125">
                  <c:v>1.8571428571428572</c:v>
                </c:pt>
                <c:pt idx="126">
                  <c:v>2.5714285714285716</c:v>
                </c:pt>
                <c:pt idx="127">
                  <c:v>3</c:v>
                </c:pt>
                <c:pt idx="128">
                  <c:v>2.7142857142857144</c:v>
                </c:pt>
                <c:pt idx="129">
                  <c:v>2.7142857142857144</c:v>
                </c:pt>
                <c:pt idx="130">
                  <c:v>4</c:v>
                </c:pt>
                <c:pt idx="131">
                  <c:v>4.2857142857142856</c:v>
                </c:pt>
                <c:pt idx="132">
                  <c:v>4.1428571428571432</c:v>
                </c:pt>
                <c:pt idx="133">
                  <c:v>3.8571428571428572</c:v>
                </c:pt>
                <c:pt idx="134">
                  <c:v>3.4285714285714284</c:v>
                </c:pt>
                <c:pt idx="135">
                  <c:v>3.4285714285714284</c:v>
                </c:pt>
                <c:pt idx="136">
                  <c:v>3</c:v>
                </c:pt>
                <c:pt idx="137">
                  <c:v>2.1428571428571428</c:v>
                </c:pt>
                <c:pt idx="138">
                  <c:v>1.7142857142857142</c:v>
                </c:pt>
                <c:pt idx="139">
                  <c:v>2</c:v>
                </c:pt>
                <c:pt idx="140">
                  <c:v>2</c:v>
                </c:pt>
                <c:pt idx="141">
                  <c:v>2.2857142857142856</c:v>
                </c:pt>
                <c:pt idx="142">
                  <c:v>3</c:v>
                </c:pt>
                <c:pt idx="143">
                  <c:v>3.2857142857142856</c:v>
                </c:pt>
                <c:pt idx="144">
                  <c:v>3.7142857142857144</c:v>
                </c:pt>
                <c:pt idx="145">
                  <c:v>4.1428571428571432</c:v>
                </c:pt>
                <c:pt idx="146">
                  <c:v>4</c:v>
                </c:pt>
                <c:pt idx="147">
                  <c:v>5.5714285714285712</c:v>
                </c:pt>
                <c:pt idx="148">
                  <c:v>6.8571428571428568</c:v>
                </c:pt>
                <c:pt idx="149">
                  <c:v>7.2857142857142856</c:v>
                </c:pt>
                <c:pt idx="150">
                  <c:v>7.5714285714285712</c:v>
                </c:pt>
                <c:pt idx="151">
                  <c:v>7.7142857142857144</c:v>
                </c:pt>
                <c:pt idx="152">
                  <c:v>8.2857142857142865</c:v>
                </c:pt>
                <c:pt idx="153">
                  <c:v>9.5714285714285712</c:v>
                </c:pt>
                <c:pt idx="154">
                  <c:v>10.428571428571429</c:v>
                </c:pt>
                <c:pt idx="155">
                  <c:v>11.142857142857142</c:v>
                </c:pt>
                <c:pt idx="156">
                  <c:v>10.714285714285714</c:v>
                </c:pt>
                <c:pt idx="157">
                  <c:v>11.571428571428571</c:v>
                </c:pt>
                <c:pt idx="158">
                  <c:v>11.714285714285714</c:v>
                </c:pt>
                <c:pt idx="159">
                  <c:v>12.571428571428571</c:v>
                </c:pt>
                <c:pt idx="160">
                  <c:v>11.714285714285714</c:v>
                </c:pt>
                <c:pt idx="161">
                  <c:v>11.857142857142858</c:v>
                </c:pt>
                <c:pt idx="162">
                  <c:v>12.857142857142858</c:v>
                </c:pt>
                <c:pt idx="163">
                  <c:v>14.142857142857142</c:v>
                </c:pt>
                <c:pt idx="164">
                  <c:v>14.428571428571429</c:v>
                </c:pt>
                <c:pt idx="165">
                  <c:v>14.857142857142858</c:v>
                </c:pt>
                <c:pt idx="166">
                  <c:v>13.714285714285714</c:v>
                </c:pt>
                <c:pt idx="167">
                  <c:v>14.857142857142858</c:v>
                </c:pt>
                <c:pt idx="168">
                  <c:v>13.142857142857142</c:v>
                </c:pt>
                <c:pt idx="169">
                  <c:v>10.714285714285714</c:v>
                </c:pt>
                <c:pt idx="170">
                  <c:v>10.285714285714286</c:v>
                </c:pt>
                <c:pt idx="171">
                  <c:v>10.142857142857142</c:v>
                </c:pt>
                <c:pt idx="172">
                  <c:v>9.8571428571428577</c:v>
                </c:pt>
                <c:pt idx="173">
                  <c:v>9.5714285714285712</c:v>
                </c:pt>
                <c:pt idx="174">
                  <c:v>9.8571428571428577</c:v>
                </c:pt>
                <c:pt idx="175">
                  <c:v>11.285714285714286</c:v>
                </c:pt>
                <c:pt idx="176">
                  <c:v>11.571428571428571</c:v>
                </c:pt>
                <c:pt idx="177">
                  <c:v>12.142857142857142</c:v>
                </c:pt>
                <c:pt idx="178">
                  <c:v>13.857142857142858</c:v>
                </c:pt>
                <c:pt idx="179">
                  <c:v>14.571428571428571</c:v>
                </c:pt>
                <c:pt idx="180">
                  <c:v>16</c:v>
                </c:pt>
                <c:pt idx="181">
                  <c:v>17.285714285714285</c:v>
                </c:pt>
                <c:pt idx="182">
                  <c:v>18.428571428571427</c:v>
                </c:pt>
                <c:pt idx="183">
                  <c:v>21.857142857142858</c:v>
                </c:pt>
              </c:numCache>
            </c:numRef>
          </c:val>
          <c:smooth val="0"/>
          <c:extLst>
            <c:ext xmlns:c16="http://schemas.microsoft.com/office/drawing/2014/chart" uri="{C3380CC4-5D6E-409C-BE32-E72D297353CC}">
              <c16:uniqueId val="{00000006-FBD2-4BE5-BB44-E200FF3017D4}"/>
            </c:ext>
          </c:extLst>
        </c:ser>
        <c:ser>
          <c:idx val="8"/>
          <c:order val="7"/>
          <c:tx>
            <c:strRef>
              <c:f>prov!$C$105</c:f>
              <c:strCache>
                <c:ptCount val="1"/>
                <c:pt idx="0">
                  <c:v>Flevoland</c:v>
                </c:pt>
              </c:strCache>
            </c:strRef>
          </c:tx>
          <c:spPr>
            <a:ln w="28575" cap="rnd">
              <a:solidFill>
                <a:srgbClr val="4472C4">
                  <a:lumMod val="60000"/>
                  <a:lumOff val="40000"/>
                </a:srgb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prov!$M$97:$GQ$97</c:f>
              <c:numCache>
                <c:formatCode>d\-mmm</c:formatCode>
                <c:ptCount val="187"/>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numCache>
            </c:numRef>
          </c:cat>
          <c:val>
            <c:numRef>
              <c:extLst>
                <c:ext xmlns:c15="http://schemas.microsoft.com/office/drawing/2012/chart" uri="{02D57815-91ED-43cb-92C2-25804820EDAC}">
                  <c15:fullRef>
                    <c15:sqref>prov!$M$105:$HQ$105</c15:sqref>
                  </c15:fullRef>
                </c:ext>
              </c:extLst>
              <c:f>prov!$M$105:$GQ$105</c:f>
              <c:numCache>
                <c:formatCode>0</c:formatCode>
                <c:ptCount val="187"/>
                <c:pt idx="0">
                  <c:v>0.2857142857142857</c:v>
                </c:pt>
                <c:pt idx="1">
                  <c:v>0.7142857142857143</c:v>
                </c:pt>
                <c:pt idx="2">
                  <c:v>1.7142857142857142</c:v>
                </c:pt>
                <c:pt idx="3">
                  <c:v>2.7142857142857144</c:v>
                </c:pt>
                <c:pt idx="4">
                  <c:v>3</c:v>
                </c:pt>
                <c:pt idx="5">
                  <c:v>3.2857142857142856</c:v>
                </c:pt>
                <c:pt idx="6">
                  <c:v>3.8571428571428572</c:v>
                </c:pt>
                <c:pt idx="7">
                  <c:v>5</c:v>
                </c:pt>
                <c:pt idx="8">
                  <c:v>6.4285714285714288</c:v>
                </c:pt>
                <c:pt idx="9">
                  <c:v>5.4285714285714288</c:v>
                </c:pt>
                <c:pt idx="10">
                  <c:v>5.4285714285714288</c:v>
                </c:pt>
                <c:pt idx="11">
                  <c:v>6.1428571428571432</c:v>
                </c:pt>
                <c:pt idx="12">
                  <c:v>6.8571428571428568</c:v>
                </c:pt>
                <c:pt idx="13">
                  <c:v>7.5714285714285712</c:v>
                </c:pt>
                <c:pt idx="14">
                  <c:v>8</c:v>
                </c:pt>
                <c:pt idx="15">
                  <c:v>7.8571428571428568</c:v>
                </c:pt>
                <c:pt idx="16">
                  <c:v>9.5714285714285712</c:v>
                </c:pt>
                <c:pt idx="17">
                  <c:v>11.142857142857142</c:v>
                </c:pt>
                <c:pt idx="18">
                  <c:v>11.142857142857142</c:v>
                </c:pt>
                <c:pt idx="19">
                  <c:v>12.857142857142858</c:v>
                </c:pt>
                <c:pt idx="20">
                  <c:v>14.571428571428571</c:v>
                </c:pt>
                <c:pt idx="21">
                  <c:v>15.142857142857142</c:v>
                </c:pt>
                <c:pt idx="22">
                  <c:v>16.428571428571427</c:v>
                </c:pt>
                <c:pt idx="23">
                  <c:v>16</c:v>
                </c:pt>
                <c:pt idx="24">
                  <c:v>16.142857142857142</c:v>
                </c:pt>
                <c:pt idx="25">
                  <c:v>16.571428571428573</c:v>
                </c:pt>
                <c:pt idx="26">
                  <c:v>15.428571428571429</c:v>
                </c:pt>
                <c:pt idx="27">
                  <c:v>14.857142857142858</c:v>
                </c:pt>
                <c:pt idx="28">
                  <c:v>14.714285714285714</c:v>
                </c:pt>
                <c:pt idx="29">
                  <c:v>15.571428571428571</c:v>
                </c:pt>
                <c:pt idx="30">
                  <c:v>19.714285714285715</c:v>
                </c:pt>
                <c:pt idx="31">
                  <c:v>19.285714285714285</c:v>
                </c:pt>
                <c:pt idx="32">
                  <c:v>22.714285714285715</c:v>
                </c:pt>
                <c:pt idx="33">
                  <c:v>22.285714285714285</c:v>
                </c:pt>
                <c:pt idx="34">
                  <c:v>21.428571428571427</c:v>
                </c:pt>
                <c:pt idx="35">
                  <c:v>22.571428571428573</c:v>
                </c:pt>
                <c:pt idx="36">
                  <c:v>25.571428571428573</c:v>
                </c:pt>
                <c:pt idx="37">
                  <c:v>26.714285714285715</c:v>
                </c:pt>
                <c:pt idx="38">
                  <c:v>27.428571428571427</c:v>
                </c:pt>
                <c:pt idx="39">
                  <c:v>23.428571428571427</c:v>
                </c:pt>
                <c:pt idx="40">
                  <c:v>25.571428571428573</c:v>
                </c:pt>
                <c:pt idx="41">
                  <c:v>26.428571428571427</c:v>
                </c:pt>
                <c:pt idx="42">
                  <c:v>27.428571428571427</c:v>
                </c:pt>
                <c:pt idx="43">
                  <c:v>22.142857142857142</c:v>
                </c:pt>
                <c:pt idx="44">
                  <c:v>19.142857142857142</c:v>
                </c:pt>
                <c:pt idx="45">
                  <c:v>19.142857142857142</c:v>
                </c:pt>
                <c:pt idx="46">
                  <c:v>19</c:v>
                </c:pt>
                <c:pt idx="47">
                  <c:v>16.142857142857142</c:v>
                </c:pt>
                <c:pt idx="48">
                  <c:v>14.428571428571429</c:v>
                </c:pt>
                <c:pt idx="49">
                  <c:v>11.714285714285714</c:v>
                </c:pt>
                <c:pt idx="50">
                  <c:v>12</c:v>
                </c:pt>
                <c:pt idx="51">
                  <c:v>10.571428571428571</c:v>
                </c:pt>
                <c:pt idx="52">
                  <c:v>7.8571428571428568</c:v>
                </c:pt>
                <c:pt idx="53">
                  <c:v>8</c:v>
                </c:pt>
                <c:pt idx="54">
                  <c:v>9.7142857142857135</c:v>
                </c:pt>
                <c:pt idx="55">
                  <c:v>11.142857142857142</c:v>
                </c:pt>
                <c:pt idx="56">
                  <c:v>10.571428571428571</c:v>
                </c:pt>
                <c:pt idx="57">
                  <c:v>10.285714285714286</c:v>
                </c:pt>
                <c:pt idx="58">
                  <c:v>10.142857142857142</c:v>
                </c:pt>
                <c:pt idx="59">
                  <c:v>12</c:v>
                </c:pt>
                <c:pt idx="60">
                  <c:v>11.285714285714286</c:v>
                </c:pt>
                <c:pt idx="61">
                  <c:v>10.285714285714286</c:v>
                </c:pt>
                <c:pt idx="62">
                  <c:v>8.2857142857142865</c:v>
                </c:pt>
                <c:pt idx="63">
                  <c:v>7.8571428571428568</c:v>
                </c:pt>
                <c:pt idx="64">
                  <c:v>7</c:v>
                </c:pt>
                <c:pt idx="65">
                  <c:v>5.5714285714285712</c:v>
                </c:pt>
                <c:pt idx="66">
                  <c:v>4.2857142857142856</c:v>
                </c:pt>
                <c:pt idx="67">
                  <c:v>4.4285714285714288</c:v>
                </c:pt>
                <c:pt idx="68">
                  <c:v>3.4285714285714284</c:v>
                </c:pt>
                <c:pt idx="69">
                  <c:v>3.8571428571428572</c:v>
                </c:pt>
                <c:pt idx="70">
                  <c:v>4.2857142857142856</c:v>
                </c:pt>
                <c:pt idx="71">
                  <c:v>4</c:v>
                </c:pt>
                <c:pt idx="72">
                  <c:v>3.4285714285714284</c:v>
                </c:pt>
                <c:pt idx="73">
                  <c:v>2.8571428571428572</c:v>
                </c:pt>
                <c:pt idx="74">
                  <c:v>2.7142857142857144</c:v>
                </c:pt>
                <c:pt idx="75">
                  <c:v>3.4285714285714284</c:v>
                </c:pt>
                <c:pt idx="76">
                  <c:v>3.2857142857142856</c:v>
                </c:pt>
                <c:pt idx="77">
                  <c:v>3.1428571428571428</c:v>
                </c:pt>
                <c:pt idx="78">
                  <c:v>3</c:v>
                </c:pt>
                <c:pt idx="79">
                  <c:v>3.2857142857142856</c:v>
                </c:pt>
                <c:pt idx="80">
                  <c:v>3.8571428571428572</c:v>
                </c:pt>
                <c:pt idx="81">
                  <c:v>4</c:v>
                </c:pt>
                <c:pt idx="82">
                  <c:v>3.1428571428571428</c:v>
                </c:pt>
                <c:pt idx="83">
                  <c:v>2.7142857142857144</c:v>
                </c:pt>
                <c:pt idx="84">
                  <c:v>3.2857142857142856</c:v>
                </c:pt>
                <c:pt idx="85">
                  <c:v>3.2857142857142856</c:v>
                </c:pt>
                <c:pt idx="86">
                  <c:v>3.5714285714285716</c:v>
                </c:pt>
                <c:pt idx="87">
                  <c:v>3</c:v>
                </c:pt>
                <c:pt idx="88">
                  <c:v>2.7142857142857144</c:v>
                </c:pt>
                <c:pt idx="89">
                  <c:v>2.8571428571428572</c:v>
                </c:pt>
                <c:pt idx="90">
                  <c:v>3</c:v>
                </c:pt>
                <c:pt idx="91">
                  <c:v>2</c:v>
                </c:pt>
                <c:pt idx="92">
                  <c:v>2</c:v>
                </c:pt>
                <c:pt idx="93">
                  <c:v>1.5714285714285714</c:v>
                </c:pt>
                <c:pt idx="94">
                  <c:v>1.5714285714285714</c:v>
                </c:pt>
                <c:pt idx="95">
                  <c:v>2.5714285714285716</c:v>
                </c:pt>
                <c:pt idx="96">
                  <c:v>2.5714285714285716</c:v>
                </c:pt>
                <c:pt idx="97">
                  <c:v>2.4285714285714284</c:v>
                </c:pt>
                <c:pt idx="98">
                  <c:v>2.7142857142857144</c:v>
                </c:pt>
                <c:pt idx="99">
                  <c:v>2.7142857142857144</c:v>
                </c:pt>
                <c:pt idx="100">
                  <c:v>2.5714285714285716</c:v>
                </c:pt>
                <c:pt idx="101">
                  <c:v>2.2857142857142856</c:v>
                </c:pt>
                <c:pt idx="102">
                  <c:v>1.2857142857142858</c:v>
                </c:pt>
                <c:pt idx="103">
                  <c:v>0.8571428571428571</c:v>
                </c:pt>
                <c:pt idx="104">
                  <c:v>1.1428571428571428</c:v>
                </c:pt>
                <c:pt idx="105">
                  <c:v>0.8571428571428571</c:v>
                </c:pt>
                <c:pt idx="106">
                  <c:v>0.42857142857142855</c:v>
                </c:pt>
                <c:pt idx="107">
                  <c:v>0.7142857142857143</c:v>
                </c:pt>
                <c:pt idx="108">
                  <c:v>1</c:v>
                </c:pt>
                <c:pt idx="109">
                  <c:v>1</c:v>
                </c:pt>
                <c:pt idx="110">
                  <c:v>1.7142857142857142</c:v>
                </c:pt>
                <c:pt idx="111">
                  <c:v>1.2857142857142858</c:v>
                </c:pt>
                <c:pt idx="112">
                  <c:v>1.1428571428571428</c:v>
                </c:pt>
                <c:pt idx="113">
                  <c:v>1.2857142857142858</c:v>
                </c:pt>
                <c:pt idx="114">
                  <c:v>1.2857142857142858</c:v>
                </c:pt>
                <c:pt idx="115">
                  <c:v>1</c:v>
                </c:pt>
                <c:pt idx="116">
                  <c:v>1</c:v>
                </c:pt>
                <c:pt idx="117">
                  <c:v>0.5714285714285714</c:v>
                </c:pt>
                <c:pt idx="118">
                  <c:v>0.42857142857142855</c:v>
                </c:pt>
                <c:pt idx="119">
                  <c:v>0.42857142857142855</c:v>
                </c:pt>
                <c:pt idx="120">
                  <c:v>-0.5714285714285714</c:v>
                </c:pt>
                <c:pt idx="121">
                  <c:v>-0.8571428571428571</c:v>
                </c:pt>
                <c:pt idx="122">
                  <c:v>-0.8571428571428571</c:v>
                </c:pt>
                <c:pt idx="123">
                  <c:v>-0.8571428571428571</c:v>
                </c:pt>
                <c:pt idx="124">
                  <c:v>-0.8571428571428571</c:v>
                </c:pt>
                <c:pt idx="125">
                  <c:v>-0.8571428571428571</c:v>
                </c:pt>
                <c:pt idx="126">
                  <c:v>-0.8571428571428571</c:v>
                </c:pt>
                <c:pt idx="127">
                  <c:v>-0.14285714285714285</c:v>
                </c:pt>
                <c:pt idx="128">
                  <c:v>-0.14285714285714285</c:v>
                </c:pt>
                <c:pt idx="129">
                  <c:v>-0.14285714285714285</c:v>
                </c:pt>
                <c:pt idx="130">
                  <c:v>0</c:v>
                </c:pt>
                <c:pt idx="131">
                  <c:v>0.14285714285714285</c:v>
                </c:pt>
                <c:pt idx="132">
                  <c:v>0.14285714285714285</c:v>
                </c:pt>
                <c:pt idx="133">
                  <c:v>0.2857142857142857</c:v>
                </c:pt>
                <c:pt idx="134">
                  <c:v>0.7142857142857143</c:v>
                </c:pt>
                <c:pt idx="135">
                  <c:v>1.1428571428571428</c:v>
                </c:pt>
                <c:pt idx="136">
                  <c:v>1.2857142857142858</c:v>
                </c:pt>
                <c:pt idx="137">
                  <c:v>1.2857142857142858</c:v>
                </c:pt>
                <c:pt idx="138">
                  <c:v>1.4285714285714286</c:v>
                </c:pt>
                <c:pt idx="139">
                  <c:v>2</c:v>
                </c:pt>
                <c:pt idx="140">
                  <c:v>2</c:v>
                </c:pt>
                <c:pt idx="141">
                  <c:v>3</c:v>
                </c:pt>
                <c:pt idx="142">
                  <c:v>3.7142857142857144</c:v>
                </c:pt>
                <c:pt idx="143">
                  <c:v>4.1428571428571432</c:v>
                </c:pt>
                <c:pt idx="144">
                  <c:v>5.1428571428571432</c:v>
                </c:pt>
                <c:pt idx="145">
                  <c:v>5.7142857142857144</c:v>
                </c:pt>
                <c:pt idx="146">
                  <c:v>5.5714285714285712</c:v>
                </c:pt>
                <c:pt idx="147">
                  <c:v>6.1428571428571432</c:v>
                </c:pt>
                <c:pt idx="148">
                  <c:v>5.5714285714285712</c:v>
                </c:pt>
                <c:pt idx="149">
                  <c:v>5</c:v>
                </c:pt>
                <c:pt idx="150">
                  <c:v>5.1428571428571432</c:v>
                </c:pt>
                <c:pt idx="151">
                  <c:v>4.2857142857142856</c:v>
                </c:pt>
                <c:pt idx="152">
                  <c:v>10</c:v>
                </c:pt>
                <c:pt idx="153">
                  <c:v>11</c:v>
                </c:pt>
                <c:pt idx="154">
                  <c:v>11.571428571428571</c:v>
                </c:pt>
                <c:pt idx="155">
                  <c:v>13.571428571428571</c:v>
                </c:pt>
                <c:pt idx="156">
                  <c:v>13.857142857142858</c:v>
                </c:pt>
                <c:pt idx="157">
                  <c:v>14.571428571428571</c:v>
                </c:pt>
                <c:pt idx="158">
                  <c:v>16.142857142857142</c:v>
                </c:pt>
                <c:pt idx="159">
                  <c:v>10.571428571428571</c:v>
                </c:pt>
                <c:pt idx="160">
                  <c:v>11.285714285714286</c:v>
                </c:pt>
                <c:pt idx="161">
                  <c:v>11.857142857142858</c:v>
                </c:pt>
                <c:pt idx="162">
                  <c:v>11.142857142857142</c:v>
                </c:pt>
                <c:pt idx="163">
                  <c:v>12.571428571428571</c:v>
                </c:pt>
                <c:pt idx="164">
                  <c:v>12.714285714285714</c:v>
                </c:pt>
                <c:pt idx="165">
                  <c:v>11.714285714285714</c:v>
                </c:pt>
                <c:pt idx="166">
                  <c:v>12.428571428571429</c:v>
                </c:pt>
                <c:pt idx="167">
                  <c:v>11.428571428571429</c:v>
                </c:pt>
                <c:pt idx="168">
                  <c:v>10.857142857142858</c:v>
                </c:pt>
                <c:pt idx="169">
                  <c:v>10.571428571428571</c:v>
                </c:pt>
                <c:pt idx="170">
                  <c:v>10.571428571428571</c:v>
                </c:pt>
                <c:pt idx="171">
                  <c:v>10.142857142857142</c:v>
                </c:pt>
                <c:pt idx="172">
                  <c:v>9.7142857142857135</c:v>
                </c:pt>
                <c:pt idx="173">
                  <c:v>9.8571428571428577</c:v>
                </c:pt>
                <c:pt idx="174">
                  <c:v>10.714285714285714</c:v>
                </c:pt>
                <c:pt idx="175">
                  <c:v>11.857142857142858</c:v>
                </c:pt>
                <c:pt idx="176">
                  <c:v>11.285714285714286</c:v>
                </c:pt>
                <c:pt idx="177">
                  <c:v>11.428571428571429</c:v>
                </c:pt>
                <c:pt idx="178">
                  <c:v>13.714285714285714</c:v>
                </c:pt>
                <c:pt idx="179">
                  <c:v>15.857142857142858</c:v>
                </c:pt>
                <c:pt idx="180">
                  <c:v>16.714285714285715</c:v>
                </c:pt>
                <c:pt idx="181">
                  <c:v>18.571428571428573</c:v>
                </c:pt>
                <c:pt idx="182">
                  <c:v>18.428571428571427</c:v>
                </c:pt>
                <c:pt idx="183">
                  <c:v>20.857142857142858</c:v>
                </c:pt>
              </c:numCache>
            </c:numRef>
          </c:val>
          <c:smooth val="0"/>
          <c:extLst>
            <c:ext xmlns:c16="http://schemas.microsoft.com/office/drawing/2014/chart" uri="{C3380CC4-5D6E-409C-BE32-E72D297353CC}">
              <c16:uniqueId val="{00000007-FBD2-4BE5-BB44-E200FF3017D4}"/>
            </c:ext>
          </c:extLst>
        </c:ser>
        <c:ser>
          <c:idx val="9"/>
          <c:order val="8"/>
          <c:tx>
            <c:strRef>
              <c:f>prov!$C$106</c:f>
              <c:strCache>
                <c:ptCount val="1"/>
                <c:pt idx="0">
                  <c:v>Zeeland</c:v>
                </c:pt>
              </c:strCache>
            </c:strRef>
          </c:tx>
          <c:spPr>
            <a:ln w="28575" cap="rnd">
              <a:solidFill>
                <a:srgbClr val="4472C4">
                  <a:lumMod val="40000"/>
                  <a:lumOff val="60000"/>
                </a:srgb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prov!$M$97:$GQ$97</c:f>
              <c:numCache>
                <c:formatCode>d\-mmm</c:formatCode>
                <c:ptCount val="187"/>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numCache>
            </c:numRef>
          </c:cat>
          <c:val>
            <c:numRef>
              <c:extLst>
                <c:ext xmlns:c15="http://schemas.microsoft.com/office/drawing/2012/chart" uri="{02D57815-91ED-43cb-92C2-25804820EDAC}">
                  <c15:fullRef>
                    <c15:sqref>prov!$M$106:$HQ$106</c15:sqref>
                  </c15:fullRef>
                </c:ext>
              </c:extLst>
              <c:f>prov!$M$106:$GQ$106</c:f>
              <c:numCache>
                <c:formatCode>0</c:formatCode>
                <c:ptCount val="187"/>
                <c:pt idx="0">
                  <c:v>1.2857142857142858</c:v>
                </c:pt>
                <c:pt idx="1">
                  <c:v>0.8571428571428571</c:v>
                </c:pt>
                <c:pt idx="2">
                  <c:v>1.1428571428571428</c:v>
                </c:pt>
                <c:pt idx="3">
                  <c:v>1.4285714285714286</c:v>
                </c:pt>
                <c:pt idx="4">
                  <c:v>2.1428571428571428</c:v>
                </c:pt>
                <c:pt idx="5">
                  <c:v>2.2857142857142856</c:v>
                </c:pt>
                <c:pt idx="6">
                  <c:v>2.5714285714285716</c:v>
                </c:pt>
                <c:pt idx="7">
                  <c:v>3.1428571428571428</c:v>
                </c:pt>
                <c:pt idx="8">
                  <c:v>5.1428571428571432</c:v>
                </c:pt>
                <c:pt idx="9">
                  <c:v>5.2857142857142856</c:v>
                </c:pt>
                <c:pt idx="10">
                  <c:v>5.2857142857142856</c:v>
                </c:pt>
                <c:pt idx="11">
                  <c:v>5.4285714285714288</c:v>
                </c:pt>
                <c:pt idx="12">
                  <c:v>6.1428571428571432</c:v>
                </c:pt>
                <c:pt idx="13">
                  <c:v>7.2857142857142856</c:v>
                </c:pt>
                <c:pt idx="14">
                  <c:v>8.5714285714285712</c:v>
                </c:pt>
                <c:pt idx="15">
                  <c:v>9.1428571428571423</c:v>
                </c:pt>
                <c:pt idx="16">
                  <c:v>10.571428571428571</c:v>
                </c:pt>
                <c:pt idx="17">
                  <c:v>12.142857142857142</c:v>
                </c:pt>
                <c:pt idx="18">
                  <c:v>13.285714285714286</c:v>
                </c:pt>
                <c:pt idx="19">
                  <c:v>14</c:v>
                </c:pt>
                <c:pt idx="20">
                  <c:v>14.428571428571429</c:v>
                </c:pt>
                <c:pt idx="21">
                  <c:v>14.714285714285714</c:v>
                </c:pt>
                <c:pt idx="22">
                  <c:v>15.428571428571429</c:v>
                </c:pt>
                <c:pt idx="23">
                  <c:v>16.428571428571427</c:v>
                </c:pt>
                <c:pt idx="24">
                  <c:v>15.571428571428571</c:v>
                </c:pt>
                <c:pt idx="25">
                  <c:v>18.857142857142858</c:v>
                </c:pt>
                <c:pt idx="26">
                  <c:v>21.714285714285715</c:v>
                </c:pt>
                <c:pt idx="27">
                  <c:v>22</c:v>
                </c:pt>
                <c:pt idx="28">
                  <c:v>24</c:v>
                </c:pt>
                <c:pt idx="29">
                  <c:v>24.428571428571427</c:v>
                </c:pt>
                <c:pt idx="30">
                  <c:v>25.571428571428573</c:v>
                </c:pt>
                <c:pt idx="31">
                  <c:v>26.714285714285715</c:v>
                </c:pt>
                <c:pt idx="32">
                  <c:v>25.142857142857142</c:v>
                </c:pt>
                <c:pt idx="33">
                  <c:v>23</c:v>
                </c:pt>
                <c:pt idx="34">
                  <c:v>21</c:v>
                </c:pt>
                <c:pt idx="35">
                  <c:v>17</c:v>
                </c:pt>
                <c:pt idx="36">
                  <c:v>16.142857142857142</c:v>
                </c:pt>
                <c:pt idx="37">
                  <c:v>13.857142857142858</c:v>
                </c:pt>
                <c:pt idx="38">
                  <c:v>13.571428571428571</c:v>
                </c:pt>
                <c:pt idx="39">
                  <c:v>10.857142857142858</c:v>
                </c:pt>
                <c:pt idx="40">
                  <c:v>8.8571428571428577</c:v>
                </c:pt>
                <c:pt idx="41">
                  <c:v>9.2857142857142865</c:v>
                </c:pt>
                <c:pt idx="42">
                  <c:v>11</c:v>
                </c:pt>
                <c:pt idx="43">
                  <c:v>8.5714285714285712</c:v>
                </c:pt>
                <c:pt idx="44">
                  <c:v>7.4285714285714288</c:v>
                </c:pt>
                <c:pt idx="45">
                  <c:v>6.1428571428571432</c:v>
                </c:pt>
                <c:pt idx="46">
                  <c:v>5.4285714285714288</c:v>
                </c:pt>
                <c:pt idx="47">
                  <c:v>6.2857142857142856</c:v>
                </c:pt>
                <c:pt idx="48">
                  <c:v>5.2857142857142856</c:v>
                </c:pt>
                <c:pt idx="49">
                  <c:v>3.7142857142857144</c:v>
                </c:pt>
                <c:pt idx="50">
                  <c:v>3.7142857142857144</c:v>
                </c:pt>
                <c:pt idx="51">
                  <c:v>3.7142857142857144</c:v>
                </c:pt>
                <c:pt idx="52">
                  <c:v>3.4285714285714284</c:v>
                </c:pt>
                <c:pt idx="53">
                  <c:v>3.8571428571428572</c:v>
                </c:pt>
                <c:pt idx="54">
                  <c:v>2.7142857142857144</c:v>
                </c:pt>
                <c:pt idx="55">
                  <c:v>4.2857142857142856</c:v>
                </c:pt>
                <c:pt idx="56">
                  <c:v>5</c:v>
                </c:pt>
                <c:pt idx="57">
                  <c:v>5.2857142857142856</c:v>
                </c:pt>
                <c:pt idx="58">
                  <c:v>5</c:v>
                </c:pt>
                <c:pt idx="59">
                  <c:v>5.1428571428571432</c:v>
                </c:pt>
                <c:pt idx="60">
                  <c:v>4.7142857142857144</c:v>
                </c:pt>
                <c:pt idx="61">
                  <c:v>4.5714285714285712</c:v>
                </c:pt>
                <c:pt idx="62">
                  <c:v>3</c:v>
                </c:pt>
                <c:pt idx="63">
                  <c:v>2.1428571428571428</c:v>
                </c:pt>
                <c:pt idx="64">
                  <c:v>2</c:v>
                </c:pt>
                <c:pt idx="65">
                  <c:v>1.8571428571428572</c:v>
                </c:pt>
                <c:pt idx="66">
                  <c:v>1.5714285714285714</c:v>
                </c:pt>
                <c:pt idx="67">
                  <c:v>1.8571428571428572</c:v>
                </c:pt>
                <c:pt idx="68">
                  <c:v>1.8571428571428572</c:v>
                </c:pt>
                <c:pt idx="69">
                  <c:v>2.1428571428571428</c:v>
                </c:pt>
                <c:pt idx="70">
                  <c:v>3</c:v>
                </c:pt>
                <c:pt idx="71">
                  <c:v>2.7142857142857144</c:v>
                </c:pt>
                <c:pt idx="72">
                  <c:v>3.2857142857142856</c:v>
                </c:pt>
                <c:pt idx="73">
                  <c:v>3.7142857142857144</c:v>
                </c:pt>
                <c:pt idx="74">
                  <c:v>4</c:v>
                </c:pt>
                <c:pt idx="75">
                  <c:v>4</c:v>
                </c:pt>
                <c:pt idx="76">
                  <c:v>4</c:v>
                </c:pt>
                <c:pt idx="77">
                  <c:v>3.2857142857142856</c:v>
                </c:pt>
                <c:pt idx="78">
                  <c:v>4.7142857142857144</c:v>
                </c:pt>
                <c:pt idx="79">
                  <c:v>4.2857142857142856</c:v>
                </c:pt>
                <c:pt idx="80">
                  <c:v>4.4285714285714288</c:v>
                </c:pt>
                <c:pt idx="81">
                  <c:v>3.7142857142857144</c:v>
                </c:pt>
                <c:pt idx="82">
                  <c:v>4.1428571428571432</c:v>
                </c:pt>
                <c:pt idx="83">
                  <c:v>4</c:v>
                </c:pt>
                <c:pt idx="84">
                  <c:v>4.4285714285714288</c:v>
                </c:pt>
                <c:pt idx="85">
                  <c:v>3.1428571428571428</c:v>
                </c:pt>
                <c:pt idx="86">
                  <c:v>3.1428571428571428</c:v>
                </c:pt>
                <c:pt idx="87">
                  <c:v>2.7142857142857144</c:v>
                </c:pt>
                <c:pt idx="88">
                  <c:v>2.5714285714285716</c:v>
                </c:pt>
                <c:pt idx="89">
                  <c:v>2</c:v>
                </c:pt>
                <c:pt idx="90">
                  <c:v>2.4285714285714284</c:v>
                </c:pt>
                <c:pt idx="91">
                  <c:v>1.7142857142857142</c:v>
                </c:pt>
                <c:pt idx="92">
                  <c:v>1.4285714285714286</c:v>
                </c:pt>
                <c:pt idx="93">
                  <c:v>1.7142857142857142</c:v>
                </c:pt>
                <c:pt idx="94">
                  <c:v>1.5714285714285714</c:v>
                </c:pt>
                <c:pt idx="95">
                  <c:v>1.8571428571428572</c:v>
                </c:pt>
                <c:pt idx="96">
                  <c:v>1.8571428571428572</c:v>
                </c:pt>
                <c:pt idx="97">
                  <c:v>1.1428571428571428</c:v>
                </c:pt>
                <c:pt idx="98">
                  <c:v>1.2857142857142858</c:v>
                </c:pt>
                <c:pt idx="99">
                  <c:v>1.1428571428571428</c:v>
                </c:pt>
                <c:pt idx="100">
                  <c:v>0.8571428571428571</c:v>
                </c:pt>
                <c:pt idx="101">
                  <c:v>0.7142857142857143</c:v>
                </c:pt>
                <c:pt idx="102">
                  <c:v>0.5714285714285714</c:v>
                </c:pt>
                <c:pt idx="103">
                  <c:v>0.7142857142857143</c:v>
                </c:pt>
                <c:pt idx="104">
                  <c:v>0.8571428571428571</c:v>
                </c:pt>
                <c:pt idx="105">
                  <c:v>0.7142857142857143</c:v>
                </c:pt>
                <c:pt idx="106">
                  <c:v>0.8571428571428571</c:v>
                </c:pt>
                <c:pt idx="107">
                  <c:v>0.7142857142857143</c:v>
                </c:pt>
                <c:pt idx="108">
                  <c:v>0.7142857142857143</c:v>
                </c:pt>
                <c:pt idx="109">
                  <c:v>0.5714285714285714</c:v>
                </c:pt>
                <c:pt idx="110">
                  <c:v>0.42857142857142855</c:v>
                </c:pt>
                <c:pt idx="111">
                  <c:v>0.2857142857142857</c:v>
                </c:pt>
                <c:pt idx="112">
                  <c:v>0.42857142857142855</c:v>
                </c:pt>
                <c:pt idx="113">
                  <c:v>0.42857142857142855</c:v>
                </c:pt>
                <c:pt idx="114">
                  <c:v>0.5714285714285714</c:v>
                </c:pt>
                <c:pt idx="115">
                  <c:v>1</c:v>
                </c:pt>
                <c:pt idx="116">
                  <c:v>1</c:v>
                </c:pt>
                <c:pt idx="117">
                  <c:v>1</c:v>
                </c:pt>
                <c:pt idx="118">
                  <c:v>1.1428571428571428</c:v>
                </c:pt>
                <c:pt idx="119">
                  <c:v>0.8571428571428571</c:v>
                </c:pt>
                <c:pt idx="120">
                  <c:v>0.7142857142857143</c:v>
                </c:pt>
                <c:pt idx="121">
                  <c:v>0.8571428571428571</c:v>
                </c:pt>
                <c:pt idx="122">
                  <c:v>0.42857142857142855</c:v>
                </c:pt>
                <c:pt idx="123">
                  <c:v>0.7142857142857143</c:v>
                </c:pt>
                <c:pt idx="124">
                  <c:v>1.7142857142857142</c:v>
                </c:pt>
                <c:pt idx="125">
                  <c:v>2.7142857142857144</c:v>
                </c:pt>
                <c:pt idx="126">
                  <c:v>3.5714285714285716</c:v>
                </c:pt>
                <c:pt idx="127">
                  <c:v>4.4285714285714288</c:v>
                </c:pt>
                <c:pt idx="128">
                  <c:v>6.1428571428571432</c:v>
                </c:pt>
                <c:pt idx="129">
                  <c:v>7</c:v>
                </c:pt>
                <c:pt idx="130">
                  <c:v>7.5714285714285712</c:v>
                </c:pt>
                <c:pt idx="131">
                  <c:v>7</c:v>
                </c:pt>
                <c:pt idx="132">
                  <c:v>6.2857142857142856</c:v>
                </c:pt>
                <c:pt idx="133">
                  <c:v>6.2857142857142856</c:v>
                </c:pt>
                <c:pt idx="134">
                  <c:v>6.2857142857142856</c:v>
                </c:pt>
                <c:pt idx="135">
                  <c:v>5.2857142857142856</c:v>
                </c:pt>
                <c:pt idx="136">
                  <c:v>5.1428571428571432</c:v>
                </c:pt>
                <c:pt idx="137">
                  <c:v>5.4285714285714288</c:v>
                </c:pt>
                <c:pt idx="138">
                  <c:v>6.1428571428571432</c:v>
                </c:pt>
                <c:pt idx="139">
                  <c:v>6.8571428571428568</c:v>
                </c:pt>
                <c:pt idx="140">
                  <c:v>7.1428571428571432</c:v>
                </c:pt>
                <c:pt idx="141">
                  <c:v>6.8571428571428568</c:v>
                </c:pt>
                <c:pt idx="142">
                  <c:v>6.4285714285714288</c:v>
                </c:pt>
                <c:pt idx="143">
                  <c:v>6.4285714285714288</c:v>
                </c:pt>
                <c:pt idx="144">
                  <c:v>6.4285714285714288</c:v>
                </c:pt>
                <c:pt idx="145">
                  <c:v>6.7142857142857144</c:v>
                </c:pt>
                <c:pt idx="146">
                  <c:v>6.4285714285714288</c:v>
                </c:pt>
                <c:pt idx="147">
                  <c:v>6</c:v>
                </c:pt>
                <c:pt idx="148">
                  <c:v>6</c:v>
                </c:pt>
                <c:pt idx="149">
                  <c:v>6.4285714285714288</c:v>
                </c:pt>
                <c:pt idx="150">
                  <c:v>6.5714285714285712</c:v>
                </c:pt>
                <c:pt idx="151">
                  <c:v>5.4285714285714288</c:v>
                </c:pt>
                <c:pt idx="152">
                  <c:v>7.7142857142857144</c:v>
                </c:pt>
                <c:pt idx="153">
                  <c:v>7.7142857142857144</c:v>
                </c:pt>
                <c:pt idx="154">
                  <c:v>7.5714285714285712</c:v>
                </c:pt>
                <c:pt idx="155">
                  <c:v>7.4285714285714288</c:v>
                </c:pt>
                <c:pt idx="156">
                  <c:v>7.1428571428571432</c:v>
                </c:pt>
                <c:pt idx="157">
                  <c:v>7</c:v>
                </c:pt>
                <c:pt idx="158">
                  <c:v>7.1428571428571432</c:v>
                </c:pt>
                <c:pt idx="159">
                  <c:v>3.8571428571428572</c:v>
                </c:pt>
                <c:pt idx="160">
                  <c:v>4.2857142857142856</c:v>
                </c:pt>
                <c:pt idx="161">
                  <c:v>4.7142857142857144</c:v>
                </c:pt>
                <c:pt idx="162">
                  <c:v>5.2857142857142856</c:v>
                </c:pt>
                <c:pt idx="163">
                  <c:v>6.7142857142857144</c:v>
                </c:pt>
                <c:pt idx="164">
                  <c:v>7.2857142857142856</c:v>
                </c:pt>
                <c:pt idx="165">
                  <c:v>7.8571428571428568</c:v>
                </c:pt>
                <c:pt idx="166">
                  <c:v>7.7142857142857144</c:v>
                </c:pt>
                <c:pt idx="167">
                  <c:v>6.5714285714285712</c:v>
                </c:pt>
                <c:pt idx="168">
                  <c:v>6.5714285714285712</c:v>
                </c:pt>
                <c:pt idx="169">
                  <c:v>6.1428571428571432</c:v>
                </c:pt>
                <c:pt idx="170">
                  <c:v>5.7142857142857144</c:v>
                </c:pt>
                <c:pt idx="171">
                  <c:v>4.8571428571428568</c:v>
                </c:pt>
                <c:pt idx="172">
                  <c:v>4.5714285714285712</c:v>
                </c:pt>
                <c:pt idx="173">
                  <c:v>4.2857142857142856</c:v>
                </c:pt>
                <c:pt idx="174">
                  <c:v>4.4285714285714288</c:v>
                </c:pt>
                <c:pt idx="175">
                  <c:v>3.8571428571428572</c:v>
                </c:pt>
                <c:pt idx="176">
                  <c:v>4.1428571428571432</c:v>
                </c:pt>
                <c:pt idx="177">
                  <c:v>3.8571428571428572</c:v>
                </c:pt>
                <c:pt idx="178">
                  <c:v>5.1428571428571432</c:v>
                </c:pt>
                <c:pt idx="179">
                  <c:v>5.1428571428571432</c:v>
                </c:pt>
                <c:pt idx="180">
                  <c:v>6.1428571428571432</c:v>
                </c:pt>
                <c:pt idx="181">
                  <c:v>6.4285714285714288</c:v>
                </c:pt>
                <c:pt idx="182">
                  <c:v>6.1428571428571432</c:v>
                </c:pt>
                <c:pt idx="183">
                  <c:v>7.1428571428571432</c:v>
                </c:pt>
              </c:numCache>
            </c:numRef>
          </c:val>
          <c:smooth val="0"/>
          <c:extLst>
            <c:ext xmlns:c16="http://schemas.microsoft.com/office/drawing/2014/chart" uri="{C3380CC4-5D6E-409C-BE32-E72D297353CC}">
              <c16:uniqueId val="{00000008-FBD2-4BE5-BB44-E200FF3017D4}"/>
            </c:ext>
          </c:extLst>
        </c:ser>
        <c:ser>
          <c:idx val="10"/>
          <c:order val="9"/>
          <c:tx>
            <c:strRef>
              <c:f>prov!$C$107</c:f>
              <c:strCache>
                <c:ptCount val="1"/>
                <c:pt idx="0">
                  <c:v>Friesland</c:v>
                </c:pt>
              </c:strCache>
            </c:strRef>
          </c:tx>
          <c:spPr>
            <a:ln w="28575" cap="rnd">
              <a:solidFill>
                <a:srgbClr val="70AD47">
                  <a:lumMod val="75000"/>
                </a:srgb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prov!$M$97:$GQ$97</c:f>
              <c:numCache>
                <c:formatCode>d\-mmm</c:formatCode>
                <c:ptCount val="187"/>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numCache>
            </c:numRef>
          </c:cat>
          <c:val>
            <c:numRef>
              <c:extLst>
                <c:ext xmlns:c15="http://schemas.microsoft.com/office/drawing/2012/chart" uri="{02D57815-91ED-43cb-92C2-25804820EDAC}">
                  <c15:fullRef>
                    <c15:sqref>prov!$M$107:$HQ$107</c15:sqref>
                  </c15:fullRef>
                </c:ext>
              </c:extLst>
              <c:f>prov!$M$107:$GQ$107</c:f>
              <c:numCache>
                <c:formatCode>0</c:formatCode>
                <c:ptCount val="187"/>
                <c:pt idx="0">
                  <c:v>0.5714285714285714</c:v>
                </c:pt>
                <c:pt idx="1">
                  <c:v>0.2857142857142857</c:v>
                </c:pt>
                <c:pt idx="2">
                  <c:v>0.14285714285714285</c:v>
                </c:pt>
                <c:pt idx="3">
                  <c:v>0.2857142857142857</c:v>
                </c:pt>
                <c:pt idx="4">
                  <c:v>0.42857142857142855</c:v>
                </c:pt>
                <c:pt idx="5">
                  <c:v>0</c:v>
                </c:pt>
                <c:pt idx="6">
                  <c:v>2</c:v>
                </c:pt>
                <c:pt idx="7">
                  <c:v>1.8571428571428572</c:v>
                </c:pt>
                <c:pt idx="8">
                  <c:v>4.4285714285714288</c:v>
                </c:pt>
                <c:pt idx="9">
                  <c:v>3.4285714285714284</c:v>
                </c:pt>
                <c:pt idx="10">
                  <c:v>3.2857142857142856</c:v>
                </c:pt>
                <c:pt idx="11">
                  <c:v>3.5714285714285716</c:v>
                </c:pt>
                <c:pt idx="12">
                  <c:v>3.8571428571428572</c:v>
                </c:pt>
                <c:pt idx="13">
                  <c:v>4.7142857142857144</c:v>
                </c:pt>
                <c:pt idx="14">
                  <c:v>7</c:v>
                </c:pt>
                <c:pt idx="15">
                  <c:v>6.1428571428571432</c:v>
                </c:pt>
                <c:pt idx="16">
                  <c:v>9</c:v>
                </c:pt>
                <c:pt idx="17">
                  <c:v>12.142857142857142</c:v>
                </c:pt>
                <c:pt idx="18">
                  <c:v>12.142857142857142</c:v>
                </c:pt>
                <c:pt idx="19">
                  <c:v>12.714285714285714</c:v>
                </c:pt>
                <c:pt idx="20">
                  <c:v>13.285714285714286</c:v>
                </c:pt>
                <c:pt idx="21">
                  <c:v>13.714285714285714</c:v>
                </c:pt>
                <c:pt idx="22">
                  <c:v>14.285714285714286</c:v>
                </c:pt>
                <c:pt idx="23">
                  <c:v>14.714285714285714</c:v>
                </c:pt>
                <c:pt idx="24">
                  <c:v>14</c:v>
                </c:pt>
                <c:pt idx="25">
                  <c:v>14.428571428571429</c:v>
                </c:pt>
                <c:pt idx="26">
                  <c:v>14.142857142857142</c:v>
                </c:pt>
                <c:pt idx="27">
                  <c:v>16.857142857142858</c:v>
                </c:pt>
                <c:pt idx="28">
                  <c:v>19.142857142857142</c:v>
                </c:pt>
                <c:pt idx="29">
                  <c:v>21.428571428571427</c:v>
                </c:pt>
                <c:pt idx="30">
                  <c:v>21.142857142857142</c:v>
                </c:pt>
                <c:pt idx="31">
                  <c:v>21.142857142857142</c:v>
                </c:pt>
                <c:pt idx="32">
                  <c:v>21.857142857142858</c:v>
                </c:pt>
                <c:pt idx="33">
                  <c:v>22.285714285714285</c:v>
                </c:pt>
                <c:pt idx="34">
                  <c:v>19</c:v>
                </c:pt>
                <c:pt idx="35">
                  <c:v>18</c:v>
                </c:pt>
                <c:pt idx="36">
                  <c:v>16.571428571428573</c:v>
                </c:pt>
                <c:pt idx="37">
                  <c:v>15.857142857142858</c:v>
                </c:pt>
                <c:pt idx="38">
                  <c:v>15.285714285714286</c:v>
                </c:pt>
                <c:pt idx="39">
                  <c:v>13.857142857142858</c:v>
                </c:pt>
                <c:pt idx="40">
                  <c:v>13.571428571428571</c:v>
                </c:pt>
                <c:pt idx="41">
                  <c:v>13.857142857142858</c:v>
                </c:pt>
                <c:pt idx="42">
                  <c:v>10.714285714285714</c:v>
                </c:pt>
                <c:pt idx="43">
                  <c:v>9.2857142857142865</c:v>
                </c:pt>
                <c:pt idx="44">
                  <c:v>8.4285714285714288</c:v>
                </c:pt>
                <c:pt idx="45">
                  <c:v>7</c:v>
                </c:pt>
                <c:pt idx="46">
                  <c:v>6.7142857142857144</c:v>
                </c:pt>
                <c:pt idx="47">
                  <c:v>6.2857142857142856</c:v>
                </c:pt>
                <c:pt idx="48">
                  <c:v>5</c:v>
                </c:pt>
                <c:pt idx="49">
                  <c:v>4.2857142857142856</c:v>
                </c:pt>
                <c:pt idx="50">
                  <c:v>3</c:v>
                </c:pt>
                <c:pt idx="51">
                  <c:v>3.1428571428571428</c:v>
                </c:pt>
                <c:pt idx="52">
                  <c:v>2.5714285714285716</c:v>
                </c:pt>
                <c:pt idx="53">
                  <c:v>2.7142857142857144</c:v>
                </c:pt>
                <c:pt idx="54">
                  <c:v>2.2857142857142856</c:v>
                </c:pt>
                <c:pt idx="55">
                  <c:v>2.5714285714285716</c:v>
                </c:pt>
                <c:pt idx="56">
                  <c:v>2.5714285714285716</c:v>
                </c:pt>
                <c:pt idx="57">
                  <c:v>4.8571428571428568</c:v>
                </c:pt>
                <c:pt idx="58">
                  <c:v>4.7142857142857144</c:v>
                </c:pt>
                <c:pt idx="59">
                  <c:v>5.4285714285714288</c:v>
                </c:pt>
                <c:pt idx="60">
                  <c:v>6</c:v>
                </c:pt>
                <c:pt idx="61">
                  <c:v>6.8571428571428568</c:v>
                </c:pt>
                <c:pt idx="62">
                  <c:v>6.4285714285714288</c:v>
                </c:pt>
                <c:pt idx="63">
                  <c:v>6.2857142857142856</c:v>
                </c:pt>
                <c:pt idx="64">
                  <c:v>3.8571428571428572</c:v>
                </c:pt>
                <c:pt idx="65">
                  <c:v>3.5714285714285716</c:v>
                </c:pt>
                <c:pt idx="66">
                  <c:v>3</c:v>
                </c:pt>
                <c:pt idx="67">
                  <c:v>2.4285714285714284</c:v>
                </c:pt>
                <c:pt idx="68">
                  <c:v>1.5714285714285714</c:v>
                </c:pt>
                <c:pt idx="69">
                  <c:v>1.5714285714285714</c:v>
                </c:pt>
                <c:pt idx="70">
                  <c:v>1.5714285714285714</c:v>
                </c:pt>
                <c:pt idx="71">
                  <c:v>1.5714285714285714</c:v>
                </c:pt>
                <c:pt idx="72">
                  <c:v>1.2857142857142858</c:v>
                </c:pt>
                <c:pt idx="73">
                  <c:v>1.2857142857142858</c:v>
                </c:pt>
                <c:pt idx="74">
                  <c:v>1</c:v>
                </c:pt>
                <c:pt idx="75">
                  <c:v>1</c:v>
                </c:pt>
                <c:pt idx="76">
                  <c:v>0.8571428571428571</c:v>
                </c:pt>
                <c:pt idx="77">
                  <c:v>0.5714285714285714</c:v>
                </c:pt>
                <c:pt idx="78">
                  <c:v>0.5714285714285714</c:v>
                </c:pt>
                <c:pt idx="79">
                  <c:v>0.7142857142857143</c:v>
                </c:pt>
                <c:pt idx="80">
                  <c:v>0.5714285714285714</c:v>
                </c:pt>
                <c:pt idx="81">
                  <c:v>0.5714285714285714</c:v>
                </c:pt>
                <c:pt idx="82">
                  <c:v>0.5714285714285714</c:v>
                </c:pt>
                <c:pt idx="83">
                  <c:v>0.42857142857142855</c:v>
                </c:pt>
                <c:pt idx="84">
                  <c:v>0.8571428571428571</c:v>
                </c:pt>
                <c:pt idx="85">
                  <c:v>0.7142857142857143</c:v>
                </c:pt>
                <c:pt idx="86">
                  <c:v>0.5714285714285714</c:v>
                </c:pt>
                <c:pt idx="87">
                  <c:v>0.7142857142857143</c:v>
                </c:pt>
                <c:pt idx="88">
                  <c:v>0.7142857142857143</c:v>
                </c:pt>
                <c:pt idx="89">
                  <c:v>1</c:v>
                </c:pt>
                <c:pt idx="90">
                  <c:v>1.1428571428571428</c:v>
                </c:pt>
                <c:pt idx="91">
                  <c:v>1</c:v>
                </c:pt>
                <c:pt idx="92">
                  <c:v>1.4285714285714286</c:v>
                </c:pt>
                <c:pt idx="93">
                  <c:v>2</c:v>
                </c:pt>
                <c:pt idx="94">
                  <c:v>1.8571428571428572</c:v>
                </c:pt>
                <c:pt idx="95">
                  <c:v>2</c:v>
                </c:pt>
                <c:pt idx="96">
                  <c:v>1.7142857142857142</c:v>
                </c:pt>
                <c:pt idx="97">
                  <c:v>1.8571428571428572</c:v>
                </c:pt>
                <c:pt idx="98">
                  <c:v>1.5714285714285714</c:v>
                </c:pt>
                <c:pt idx="99">
                  <c:v>1.1428571428571428</c:v>
                </c:pt>
                <c:pt idx="100">
                  <c:v>0.42857142857142855</c:v>
                </c:pt>
                <c:pt idx="101">
                  <c:v>0.42857142857142855</c:v>
                </c:pt>
                <c:pt idx="102">
                  <c:v>0.2857142857142857</c:v>
                </c:pt>
                <c:pt idx="103">
                  <c:v>0.2857142857142857</c:v>
                </c:pt>
                <c:pt idx="104">
                  <c:v>0.14285714285714285</c:v>
                </c:pt>
                <c:pt idx="105">
                  <c:v>0.42857142857142855</c:v>
                </c:pt>
                <c:pt idx="106">
                  <c:v>0.2857142857142857</c:v>
                </c:pt>
                <c:pt idx="107">
                  <c:v>0.5714285714285714</c:v>
                </c:pt>
                <c:pt idx="108">
                  <c:v>0.5714285714285714</c:v>
                </c:pt>
                <c:pt idx="109">
                  <c:v>0.5714285714285714</c:v>
                </c:pt>
                <c:pt idx="110">
                  <c:v>0.14285714285714285</c:v>
                </c:pt>
                <c:pt idx="111">
                  <c:v>0</c:v>
                </c:pt>
                <c:pt idx="112">
                  <c:v>0</c:v>
                </c:pt>
                <c:pt idx="113">
                  <c:v>0</c:v>
                </c:pt>
                <c:pt idx="114">
                  <c:v>0</c:v>
                </c:pt>
                <c:pt idx="115">
                  <c:v>0.14285714285714285</c:v>
                </c:pt>
                <c:pt idx="116">
                  <c:v>0.14285714285714285</c:v>
                </c:pt>
                <c:pt idx="117">
                  <c:v>0.5714285714285714</c:v>
                </c:pt>
                <c:pt idx="118">
                  <c:v>0.7142857142857143</c:v>
                </c:pt>
                <c:pt idx="119">
                  <c:v>0.42857142857142855</c:v>
                </c:pt>
                <c:pt idx="120">
                  <c:v>0.5714285714285714</c:v>
                </c:pt>
                <c:pt idx="121">
                  <c:v>0.42857142857142855</c:v>
                </c:pt>
                <c:pt idx="122">
                  <c:v>0.42857142857142855</c:v>
                </c:pt>
                <c:pt idx="123">
                  <c:v>0.42857142857142855</c:v>
                </c:pt>
                <c:pt idx="124">
                  <c:v>0.5714285714285714</c:v>
                </c:pt>
                <c:pt idx="125">
                  <c:v>0.42857142857142855</c:v>
                </c:pt>
                <c:pt idx="126">
                  <c:v>0.7142857142857143</c:v>
                </c:pt>
                <c:pt idx="127">
                  <c:v>0.7142857142857143</c:v>
                </c:pt>
                <c:pt idx="128">
                  <c:v>0.8571428571428571</c:v>
                </c:pt>
                <c:pt idx="129">
                  <c:v>0.7142857142857143</c:v>
                </c:pt>
                <c:pt idx="130">
                  <c:v>0.7142857142857143</c:v>
                </c:pt>
                <c:pt idx="131">
                  <c:v>0.5714285714285714</c:v>
                </c:pt>
                <c:pt idx="132">
                  <c:v>0.8571428571428571</c:v>
                </c:pt>
                <c:pt idx="133">
                  <c:v>0.5714285714285714</c:v>
                </c:pt>
                <c:pt idx="134">
                  <c:v>0.7142857142857143</c:v>
                </c:pt>
                <c:pt idx="135">
                  <c:v>0.5714285714285714</c:v>
                </c:pt>
                <c:pt idx="136">
                  <c:v>0.5714285714285714</c:v>
                </c:pt>
                <c:pt idx="137">
                  <c:v>0.7142857142857143</c:v>
                </c:pt>
                <c:pt idx="138">
                  <c:v>0.7142857142857143</c:v>
                </c:pt>
                <c:pt idx="139">
                  <c:v>0.5714285714285714</c:v>
                </c:pt>
                <c:pt idx="140">
                  <c:v>0.7142857142857143</c:v>
                </c:pt>
                <c:pt idx="141">
                  <c:v>0.7142857142857143</c:v>
                </c:pt>
                <c:pt idx="142">
                  <c:v>0.8571428571428571</c:v>
                </c:pt>
                <c:pt idx="143">
                  <c:v>1.4285714285714286</c:v>
                </c:pt>
                <c:pt idx="144">
                  <c:v>1.4285714285714286</c:v>
                </c:pt>
                <c:pt idx="145">
                  <c:v>1.2857142857142858</c:v>
                </c:pt>
                <c:pt idx="146">
                  <c:v>1.1428571428571428</c:v>
                </c:pt>
                <c:pt idx="147">
                  <c:v>1</c:v>
                </c:pt>
                <c:pt idx="148">
                  <c:v>0.8571428571428571</c:v>
                </c:pt>
                <c:pt idx="149">
                  <c:v>1.1428571428571428</c:v>
                </c:pt>
                <c:pt idx="150">
                  <c:v>0.8571428571428571</c:v>
                </c:pt>
                <c:pt idx="151">
                  <c:v>2.7142857142857144</c:v>
                </c:pt>
                <c:pt idx="152">
                  <c:v>4.8571428571428568</c:v>
                </c:pt>
                <c:pt idx="153">
                  <c:v>6.4285714285714288</c:v>
                </c:pt>
                <c:pt idx="154">
                  <c:v>7.7142857142857144</c:v>
                </c:pt>
                <c:pt idx="155">
                  <c:v>9</c:v>
                </c:pt>
                <c:pt idx="156">
                  <c:v>9.2857142857142865</c:v>
                </c:pt>
                <c:pt idx="157">
                  <c:v>9.8571428571428577</c:v>
                </c:pt>
                <c:pt idx="158">
                  <c:v>9.4285714285714288</c:v>
                </c:pt>
                <c:pt idx="159">
                  <c:v>9.1428571428571423</c:v>
                </c:pt>
                <c:pt idx="160">
                  <c:v>8.7142857142857135</c:v>
                </c:pt>
                <c:pt idx="161">
                  <c:v>8</c:v>
                </c:pt>
                <c:pt idx="162">
                  <c:v>7.1428571428571432</c:v>
                </c:pt>
                <c:pt idx="163">
                  <c:v>7.2857142857142856</c:v>
                </c:pt>
                <c:pt idx="164">
                  <c:v>7.4285714285714288</c:v>
                </c:pt>
                <c:pt idx="165">
                  <c:v>6.5714285714285712</c:v>
                </c:pt>
                <c:pt idx="166">
                  <c:v>5.4285714285714288</c:v>
                </c:pt>
                <c:pt idx="167">
                  <c:v>5.4285714285714288</c:v>
                </c:pt>
                <c:pt idx="168">
                  <c:v>5.2857142857142856</c:v>
                </c:pt>
                <c:pt idx="169">
                  <c:v>5.1428571428571432</c:v>
                </c:pt>
                <c:pt idx="170">
                  <c:v>5.2857142857142856</c:v>
                </c:pt>
                <c:pt idx="171">
                  <c:v>5</c:v>
                </c:pt>
                <c:pt idx="172">
                  <c:v>5</c:v>
                </c:pt>
                <c:pt idx="173">
                  <c:v>4.5714285714285712</c:v>
                </c:pt>
                <c:pt idx="174">
                  <c:v>3.7142857142857144</c:v>
                </c:pt>
                <c:pt idx="175">
                  <c:v>4</c:v>
                </c:pt>
                <c:pt idx="176">
                  <c:v>4.4285714285714288</c:v>
                </c:pt>
                <c:pt idx="177">
                  <c:v>3.7142857142857144</c:v>
                </c:pt>
                <c:pt idx="178">
                  <c:v>3.8571428571428572</c:v>
                </c:pt>
                <c:pt idx="179">
                  <c:v>4.2857142857142856</c:v>
                </c:pt>
                <c:pt idx="180">
                  <c:v>4.2857142857142856</c:v>
                </c:pt>
                <c:pt idx="181">
                  <c:v>5.2857142857142856</c:v>
                </c:pt>
                <c:pt idx="182">
                  <c:v>5.2857142857142856</c:v>
                </c:pt>
                <c:pt idx="183">
                  <c:v>5.2857142857142856</c:v>
                </c:pt>
              </c:numCache>
            </c:numRef>
          </c:val>
          <c:smooth val="0"/>
          <c:extLst>
            <c:ext xmlns:c16="http://schemas.microsoft.com/office/drawing/2014/chart" uri="{C3380CC4-5D6E-409C-BE32-E72D297353CC}">
              <c16:uniqueId val="{00000009-FBD2-4BE5-BB44-E200FF3017D4}"/>
            </c:ext>
          </c:extLst>
        </c:ser>
        <c:ser>
          <c:idx val="11"/>
          <c:order val="10"/>
          <c:tx>
            <c:strRef>
              <c:f>prov!$C$108</c:f>
              <c:strCache>
                <c:ptCount val="1"/>
                <c:pt idx="0">
                  <c:v>Groningen</c:v>
                </c:pt>
              </c:strCache>
            </c:strRef>
          </c:tx>
          <c:spPr>
            <a:ln w="28575" cap="rnd">
              <a:solidFill>
                <a:srgbClr val="70AD47"/>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prov!$M$97:$GQ$97</c:f>
              <c:numCache>
                <c:formatCode>d\-mmm</c:formatCode>
                <c:ptCount val="187"/>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numCache>
            </c:numRef>
          </c:cat>
          <c:val>
            <c:numRef>
              <c:extLst>
                <c:ext xmlns:c15="http://schemas.microsoft.com/office/drawing/2012/chart" uri="{02D57815-91ED-43cb-92C2-25804820EDAC}">
                  <c15:fullRef>
                    <c15:sqref>prov!$M$108:$HQ$108</c15:sqref>
                  </c15:fullRef>
                </c:ext>
              </c:extLst>
              <c:f>prov!$M$108:$GQ$108</c:f>
              <c:numCache>
                <c:formatCode>0</c:formatCode>
                <c:ptCount val="187"/>
                <c:pt idx="0">
                  <c:v>1.4285714285714286</c:v>
                </c:pt>
                <c:pt idx="1">
                  <c:v>0.14285714285714285</c:v>
                </c:pt>
                <c:pt idx="2">
                  <c:v>0.2857142857142857</c:v>
                </c:pt>
                <c:pt idx="3">
                  <c:v>0.2857142857142857</c:v>
                </c:pt>
                <c:pt idx="4">
                  <c:v>0.14285714285714285</c:v>
                </c:pt>
                <c:pt idx="5">
                  <c:v>-0.14285714285714285</c:v>
                </c:pt>
                <c:pt idx="6">
                  <c:v>0.42857142857142855</c:v>
                </c:pt>
                <c:pt idx="7">
                  <c:v>2.2857142857142856</c:v>
                </c:pt>
                <c:pt idx="8">
                  <c:v>5.7142857142857144</c:v>
                </c:pt>
                <c:pt idx="9">
                  <c:v>6.1428571428571432</c:v>
                </c:pt>
                <c:pt idx="10">
                  <c:v>6.8571428571428568</c:v>
                </c:pt>
                <c:pt idx="11">
                  <c:v>8.2857142857142865</c:v>
                </c:pt>
                <c:pt idx="12">
                  <c:v>8.2857142857142865</c:v>
                </c:pt>
                <c:pt idx="13">
                  <c:v>9.7142857142857135</c:v>
                </c:pt>
                <c:pt idx="14">
                  <c:v>12</c:v>
                </c:pt>
                <c:pt idx="15">
                  <c:v>11.428571428571429</c:v>
                </c:pt>
                <c:pt idx="16">
                  <c:v>12.428571428571429</c:v>
                </c:pt>
                <c:pt idx="17">
                  <c:v>12.142857142857142</c:v>
                </c:pt>
                <c:pt idx="18">
                  <c:v>11.285714285714286</c:v>
                </c:pt>
                <c:pt idx="19">
                  <c:v>12.857142857142858</c:v>
                </c:pt>
                <c:pt idx="20">
                  <c:v>12</c:v>
                </c:pt>
                <c:pt idx="21">
                  <c:v>8.5714285714285712</c:v>
                </c:pt>
                <c:pt idx="22">
                  <c:v>7.8571428571428568</c:v>
                </c:pt>
                <c:pt idx="23">
                  <c:v>7.2857142857142856</c:v>
                </c:pt>
                <c:pt idx="24">
                  <c:v>8</c:v>
                </c:pt>
                <c:pt idx="25">
                  <c:v>7.8571428571428568</c:v>
                </c:pt>
                <c:pt idx="26">
                  <c:v>7.2857142857142856</c:v>
                </c:pt>
                <c:pt idx="27">
                  <c:v>8</c:v>
                </c:pt>
                <c:pt idx="28">
                  <c:v>8.2857142857142865</c:v>
                </c:pt>
                <c:pt idx="29">
                  <c:v>9.1428571428571423</c:v>
                </c:pt>
                <c:pt idx="30">
                  <c:v>10.142857142857142</c:v>
                </c:pt>
                <c:pt idx="31">
                  <c:v>9.7142857142857135</c:v>
                </c:pt>
                <c:pt idx="32">
                  <c:v>10.285714285714286</c:v>
                </c:pt>
                <c:pt idx="33">
                  <c:v>9.4285714285714288</c:v>
                </c:pt>
                <c:pt idx="34">
                  <c:v>8.2857142857142865</c:v>
                </c:pt>
                <c:pt idx="35">
                  <c:v>7.8571428571428568</c:v>
                </c:pt>
                <c:pt idx="36">
                  <c:v>7</c:v>
                </c:pt>
                <c:pt idx="37">
                  <c:v>5.4285714285714288</c:v>
                </c:pt>
                <c:pt idx="38">
                  <c:v>4.7142857142857144</c:v>
                </c:pt>
                <c:pt idx="39">
                  <c:v>4.1428571428571432</c:v>
                </c:pt>
                <c:pt idx="40">
                  <c:v>4.5714285714285712</c:v>
                </c:pt>
                <c:pt idx="41">
                  <c:v>4.2857142857142856</c:v>
                </c:pt>
                <c:pt idx="42">
                  <c:v>4.1428571428571432</c:v>
                </c:pt>
                <c:pt idx="43">
                  <c:v>4.5714285714285712</c:v>
                </c:pt>
                <c:pt idx="44">
                  <c:v>4.5714285714285712</c:v>
                </c:pt>
                <c:pt idx="45">
                  <c:v>3.8571428571428572</c:v>
                </c:pt>
                <c:pt idx="46">
                  <c:v>3.2857142857142856</c:v>
                </c:pt>
                <c:pt idx="47">
                  <c:v>2.7142857142857144</c:v>
                </c:pt>
                <c:pt idx="48">
                  <c:v>2.4285714285714284</c:v>
                </c:pt>
                <c:pt idx="49">
                  <c:v>2.2857142857142856</c:v>
                </c:pt>
                <c:pt idx="50">
                  <c:v>1.4285714285714286</c:v>
                </c:pt>
                <c:pt idx="51">
                  <c:v>1</c:v>
                </c:pt>
                <c:pt idx="52">
                  <c:v>1</c:v>
                </c:pt>
                <c:pt idx="53">
                  <c:v>1.1428571428571428</c:v>
                </c:pt>
                <c:pt idx="54">
                  <c:v>1.5714285714285714</c:v>
                </c:pt>
                <c:pt idx="55">
                  <c:v>1.5714285714285714</c:v>
                </c:pt>
                <c:pt idx="56">
                  <c:v>1.2857142857142858</c:v>
                </c:pt>
                <c:pt idx="57">
                  <c:v>0.8571428571428571</c:v>
                </c:pt>
                <c:pt idx="58">
                  <c:v>0.8571428571428571</c:v>
                </c:pt>
                <c:pt idx="59">
                  <c:v>1</c:v>
                </c:pt>
                <c:pt idx="60">
                  <c:v>1.2857142857142858</c:v>
                </c:pt>
                <c:pt idx="61">
                  <c:v>0.8571428571428571</c:v>
                </c:pt>
                <c:pt idx="62">
                  <c:v>0.7142857142857143</c:v>
                </c:pt>
                <c:pt idx="63">
                  <c:v>0.7142857142857143</c:v>
                </c:pt>
                <c:pt idx="64">
                  <c:v>0.7142857142857143</c:v>
                </c:pt>
                <c:pt idx="65">
                  <c:v>0.7142857142857143</c:v>
                </c:pt>
                <c:pt idx="66">
                  <c:v>0.5714285714285714</c:v>
                </c:pt>
                <c:pt idx="67">
                  <c:v>0.14285714285714285</c:v>
                </c:pt>
                <c:pt idx="68">
                  <c:v>0.14285714285714285</c:v>
                </c:pt>
                <c:pt idx="69">
                  <c:v>0.14285714285714285</c:v>
                </c:pt>
                <c:pt idx="70">
                  <c:v>0.2857142857142857</c:v>
                </c:pt>
                <c:pt idx="71">
                  <c:v>0.2857142857142857</c:v>
                </c:pt>
                <c:pt idx="72">
                  <c:v>0.2857142857142857</c:v>
                </c:pt>
                <c:pt idx="73">
                  <c:v>0.2857142857142857</c:v>
                </c:pt>
                <c:pt idx="74">
                  <c:v>0.2857142857142857</c:v>
                </c:pt>
                <c:pt idx="75">
                  <c:v>0.2857142857142857</c:v>
                </c:pt>
                <c:pt idx="76">
                  <c:v>0.2857142857142857</c:v>
                </c:pt>
                <c:pt idx="77">
                  <c:v>0.14285714285714285</c:v>
                </c:pt>
                <c:pt idx="78">
                  <c:v>0.14285714285714285</c:v>
                </c:pt>
                <c:pt idx="79">
                  <c:v>0.2857142857142857</c:v>
                </c:pt>
                <c:pt idx="80">
                  <c:v>0.42857142857142855</c:v>
                </c:pt>
                <c:pt idx="81">
                  <c:v>0.42857142857142855</c:v>
                </c:pt>
                <c:pt idx="82">
                  <c:v>0.42857142857142855</c:v>
                </c:pt>
                <c:pt idx="83">
                  <c:v>0.42857142857142855</c:v>
                </c:pt>
                <c:pt idx="84">
                  <c:v>0.42857142857142855</c:v>
                </c:pt>
                <c:pt idx="85">
                  <c:v>0.42857142857142855</c:v>
                </c:pt>
                <c:pt idx="86">
                  <c:v>0.5714285714285714</c:v>
                </c:pt>
                <c:pt idx="87">
                  <c:v>0.42857142857142855</c:v>
                </c:pt>
                <c:pt idx="88">
                  <c:v>0.42857142857142855</c:v>
                </c:pt>
                <c:pt idx="89">
                  <c:v>0.42857142857142855</c:v>
                </c:pt>
                <c:pt idx="90">
                  <c:v>0.42857142857142855</c:v>
                </c:pt>
                <c:pt idx="91">
                  <c:v>0.42857142857142855</c:v>
                </c:pt>
                <c:pt idx="92">
                  <c:v>0.5714285714285714</c:v>
                </c:pt>
                <c:pt idx="93">
                  <c:v>0.2857142857142857</c:v>
                </c:pt>
                <c:pt idx="94">
                  <c:v>0.5714285714285714</c:v>
                </c:pt>
                <c:pt idx="95">
                  <c:v>0.5714285714285714</c:v>
                </c:pt>
                <c:pt idx="96">
                  <c:v>0.5714285714285714</c:v>
                </c:pt>
                <c:pt idx="97">
                  <c:v>0.7142857142857143</c:v>
                </c:pt>
                <c:pt idx="98">
                  <c:v>0.8571428571428571</c:v>
                </c:pt>
                <c:pt idx="99">
                  <c:v>0.7142857142857143</c:v>
                </c:pt>
                <c:pt idx="100">
                  <c:v>0.7142857142857143</c:v>
                </c:pt>
                <c:pt idx="101">
                  <c:v>0.42857142857142855</c:v>
                </c:pt>
                <c:pt idx="102">
                  <c:v>0.42857142857142855</c:v>
                </c:pt>
                <c:pt idx="103">
                  <c:v>0.42857142857142855</c:v>
                </c:pt>
                <c:pt idx="104">
                  <c:v>0.7142857142857143</c:v>
                </c:pt>
                <c:pt idx="105">
                  <c:v>0.42857142857142855</c:v>
                </c:pt>
                <c:pt idx="106">
                  <c:v>0.42857142857142855</c:v>
                </c:pt>
                <c:pt idx="107">
                  <c:v>0.42857142857142855</c:v>
                </c:pt>
                <c:pt idx="108">
                  <c:v>0.42857142857142855</c:v>
                </c:pt>
                <c:pt idx="109">
                  <c:v>0.42857142857142855</c:v>
                </c:pt>
                <c:pt idx="110">
                  <c:v>0.42857142857142855</c:v>
                </c:pt>
                <c:pt idx="111">
                  <c:v>0</c:v>
                </c:pt>
                <c:pt idx="112">
                  <c:v>0</c:v>
                </c:pt>
                <c:pt idx="113">
                  <c:v>0</c:v>
                </c:pt>
                <c:pt idx="114">
                  <c:v>0</c:v>
                </c:pt>
                <c:pt idx="115">
                  <c:v>0.2857142857142857</c:v>
                </c:pt>
                <c:pt idx="116">
                  <c:v>0.2857142857142857</c:v>
                </c:pt>
                <c:pt idx="117">
                  <c:v>0.2857142857142857</c:v>
                </c:pt>
                <c:pt idx="118">
                  <c:v>0.42857142857142855</c:v>
                </c:pt>
                <c:pt idx="119">
                  <c:v>0.5714285714285714</c:v>
                </c:pt>
                <c:pt idx="120">
                  <c:v>0.5714285714285714</c:v>
                </c:pt>
                <c:pt idx="121">
                  <c:v>0.7142857142857143</c:v>
                </c:pt>
                <c:pt idx="122">
                  <c:v>0.42857142857142855</c:v>
                </c:pt>
                <c:pt idx="123">
                  <c:v>0.42857142857142855</c:v>
                </c:pt>
                <c:pt idx="124">
                  <c:v>0.42857142857142855</c:v>
                </c:pt>
                <c:pt idx="125">
                  <c:v>0.2857142857142857</c:v>
                </c:pt>
                <c:pt idx="126">
                  <c:v>0.14285714285714285</c:v>
                </c:pt>
                <c:pt idx="127">
                  <c:v>0.14285714285714285</c:v>
                </c:pt>
                <c:pt idx="128">
                  <c:v>0</c:v>
                </c:pt>
                <c:pt idx="129">
                  <c:v>0.14285714285714285</c:v>
                </c:pt>
                <c:pt idx="130">
                  <c:v>0.14285714285714285</c:v>
                </c:pt>
                <c:pt idx="131">
                  <c:v>0.2857142857142857</c:v>
                </c:pt>
                <c:pt idx="132">
                  <c:v>0.2857142857142857</c:v>
                </c:pt>
                <c:pt idx="133">
                  <c:v>0.2857142857142857</c:v>
                </c:pt>
                <c:pt idx="134">
                  <c:v>0.42857142857142855</c:v>
                </c:pt>
                <c:pt idx="135">
                  <c:v>0.7142857142857143</c:v>
                </c:pt>
                <c:pt idx="136">
                  <c:v>1</c:v>
                </c:pt>
                <c:pt idx="137">
                  <c:v>1.2857142857142858</c:v>
                </c:pt>
                <c:pt idx="138">
                  <c:v>1.4285714285714286</c:v>
                </c:pt>
                <c:pt idx="139">
                  <c:v>1.5714285714285714</c:v>
                </c:pt>
                <c:pt idx="140">
                  <c:v>1.8571428571428572</c:v>
                </c:pt>
                <c:pt idx="141">
                  <c:v>2.1428571428571428</c:v>
                </c:pt>
                <c:pt idx="142">
                  <c:v>2.2857142857142856</c:v>
                </c:pt>
                <c:pt idx="143">
                  <c:v>2.5714285714285716</c:v>
                </c:pt>
                <c:pt idx="144">
                  <c:v>2.7142857142857144</c:v>
                </c:pt>
                <c:pt idx="145">
                  <c:v>3.4285714285714284</c:v>
                </c:pt>
                <c:pt idx="146">
                  <c:v>4</c:v>
                </c:pt>
                <c:pt idx="147">
                  <c:v>4.5714285714285712</c:v>
                </c:pt>
                <c:pt idx="148">
                  <c:v>5.1428571428571432</c:v>
                </c:pt>
                <c:pt idx="149">
                  <c:v>5.7142857142857144</c:v>
                </c:pt>
                <c:pt idx="150">
                  <c:v>6</c:v>
                </c:pt>
                <c:pt idx="151">
                  <c:v>6.8571428571428568</c:v>
                </c:pt>
                <c:pt idx="152">
                  <c:v>6.5714285714285712</c:v>
                </c:pt>
                <c:pt idx="153">
                  <c:v>7.2857142857142856</c:v>
                </c:pt>
                <c:pt idx="154">
                  <c:v>8.2857142857142865</c:v>
                </c:pt>
                <c:pt idx="155">
                  <c:v>9</c:v>
                </c:pt>
                <c:pt idx="156">
                  <c:v>9.1428571428571423</c:v>
                </c:pt>
                <c:pt idx="157">
                  <c:v>9.5714285714285712</c:v>
                </c:pt>
                <c:pt idx="158">
                  <c:v>9.7142857142857135</c:v>
                </c:pt>
                <c:pt idx="159">
                  <c:v>10.571428571428571</c:v>
                </c:pt>
                <c:pt idx="160">
                  <c:v>9.8571428571428577</c:v>
                </c:pt>
                <c:pt idx="161">
                  <c:v>9.1428571428571423</c:v>
                </c:pt>
                <c:pt idx="162">
                  <c:v>8.4285714285714288</c:v>
                </c:pt>
                <c:pt idx="163">
                  <c:v>8.5714285714285712</c:v>
                </c:pt>
                <c:pt idx="164">
                  <c:v>8</c:v>
                </c:pt>
                <c:pt idx="165">
                  <c:v>7</c:v>
                </c:pt>
                <c:pt idx="166">
                  <c:v>6.1428571428571432</c:v>
                </c:pt>
                <c:pt idx="167">
                  <c:v>6.1428571428571432</c:v>
                </c:pt>
                <c:pt idx="168">
                  <c:v>5.8571428571428568</c:v>
                </c:pt>
                <c:pt idx="169">
                  <c:v>6.2857142857142856</c:v>
                </c:pt>
                <c:pt idx="170">
                  <c:v>5.5714285714285712</c:v>
                </c:pt>
                <c:pt idx="171">
                  <c:v>5</c:v>
                </c:pt>
                <c:pt idx="172">
                  <c:v>5.7142857142857144</c:v>
                </c:pt>
                <c:pt idx="173">
                  <c:v>5.2857142857142856</c:v>
                </c:pt>
                <c:pt idx="174">
                  <c:v>5.1428571428571432</c:v>
                </c:pt>
                <c:pt idx="175">
                  <c:v>5.4285714285714288</c:v>
                </c:pt>
                <c:pt idx="176">
                  <c:v>5</c:v>
                </c:pt>
                <c:pt idx="177">
                  <c:v>5.4285714285714288</c:v>
                </c:pt>
                <c:pt idx="178">
                  <c:v>6</c:v>
                </c:pt>
                <c:pt idx="179">
                  <c:v>6.5714285714285712</c:v>
                </c:pt>
                <c:pt idx="180">
                  <c:v>8.1428571428571423</c:v>
                </c:pt>
                <c:pt idx="181">
                  <c:v>9.8571428571428577</c:v>
                </c:pt>
                <c:pt idx="182">
                  <c:v>11.142857142857142</c:v>
                </c:pt>
                <c:pt idx="183">
                  <c:v>14.285714285714286</c:v>
                </c:pt>
              </c:numCache>
            </c:numRef>
          </c:val>
          <c:smooth val="0"/>
          <c:extLst>
            <c:ext xmlns:c16="http://schemas.microsoft.com/office/drawing/2014/chart" uri="{C3380CC4-5D6E-409C-BE32-E72D297353CC}">
              <c16:uniqueId val="{0000000A-FBD2-4BE5-BB44-E200FF3017D4}"/>
            </c:ext>
          </c:extLst>
        </c:ser>
        <c:ser>
          <c:idx val="0"/>
          <c:order val="11"/>
          <c:tx>
            <c:strRef>
              <c:f>prov!$C$109</c:f>
              <c:strCache>
                <c:ptCount val="1"/>
                <c:pt idx="0">
                  <c:v>Drenthe</c:v>
                </c:pt>
              </c:strCache>
            </c:strRef>
          </c:tx>
          <c:spPr>
            <a:ln w="28575" cap="rnd">
              <a:solidFill>
                <a:schemeClr val="tx1">
                  <a:lumMod val="50000"/>
                  <a:lumOff val="50000"/>
                </a:scheme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prov!$M$97:$GQ$97</c:f>
              <c:numCache>
                <c:formatCode>d\-mmm</c:formatCode>
                <c:ptCount val="187"/>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numCache>
            </c:numRef>
          </c:cat>
          <c:val>
            <c:numRef>
              <c:extLst>
                <c:ext xmlns:c15="http://schemas.microsoft.com/office/drawing/2012/chart" uri="{02D57815-91ED-43cb-92C2-25804820EDAC}">
                  <c15:fullRef>
                    <c15:sqref>prov!$M$109:$HQ$109</c15:sqref>
                  </c15:fullRef>
                </c:ext>
              </c:extLst>
              <c:f>prov!$M$109:$GQ$109</c:f>
              <c:numCache>
                <c:formatCode>0</c:formatCode>
                <c:ptCount val="187"/>
                <c:pt idx="0">
                  <c:v>0.42857142857142855</c:v>
                </c:pt>
                <c:pt idx="1">
                  <c:v>2</c:v>
                </c:pt>
                <c:pt idx="2">
                  <c:v>2.2857142857142856</c:v>
                </c:pt>
                <c:pt idx="3">
                  <c:v>2.2857142857142856</c:v>
                </c:pt>
                <c:pt idx="4">
                  <c:v>2.4285714285714284</c:v>
                </c:pt>
                <c:pt idx="5">
                  <c:v>2.7142857142857144</c:v>
                </c:pt>
                <c:pt idx="6">
                  <c:v>3.4285714285714284</c:v>
                </c:pt>
                <c:pt idx="7">
                  <c:v>3.4285714285714284</c:v>
                </c:pt>
                <c:pt idx="8">
                  <c:v>3.5714285714285716</c:v>
                </c:pt>
                <c:pt idx="9">
                  <c:v>3.2857142857142856</c:v>
                </c:pt>
                <c:pt idx="10">
                  <c:v>3.8571428571428572</c:v>
                </c:pt>
                <c:pt idx="11">
                  <c:v>4.7142857142857144</c:v>
                </c:pt>
                <c:pt idx="12">
                  <c:v>5.2857142857142856</c:v>
                </c:pt>
                <c:pt idx="13">
                  <c:v>5.2857142857142856</c:v>
                </c:pt>
                <c:pt idx="14">
                  <c:v>6.5714285714285712</c:v>
                </c:pt>
                <c:pt idx="15">
                  <c:v>6.1428571428571432</c:v>
                </c:pt>
                <c:pt idx="16">
                  <c:v>8.5714285714285712</c:v>
                </c:pt>
                <c:pt idx="17">
                  <c:v>10.142857142857142</c:v>
                </c:pt>
                <c:pt idx="18">
                  <c:v>9.7142857142857135</c:v>
                </c:pt>
                <c:pt idx="19">
                  <c:v>10.142857142857142</c:v>
                </c:pt>
                <c:pt idx="20">
                  <c:v>12.428571428571429</c:v>
                </c:pt>
                <c:pt idx="21">
                  <c:v>12.857142857142858</c:v>
                </c:pt>
                <c:pt idx="22">
                  <c:v>13.142857142857142</c:v>
                </c:pt>
                <c:pt idx="23">
                  <c:v>13.571428571428571</c:v>
                </c:pt>
                <c:pt idx="24">
                  <c:v>13.714285714285714</c:v>
                </c:pt>
                <c:pt idx="25">
                  <c:v>14.285714285714286</c:v>
                </c:pt>
                <c:pt idx="26">
                  <c:v>13.428571428571429</c:v>
                </c:pt>
                <c:pt idx="27">
                  <c:v>12.428571428571429</c:v>
                </c:pt>
                <c:pt idx="28">
                  <c:v>12.857142857142858</c:v>
                </c:pt>
                <c:pt idx="29">
                  <c:v>14.714285714285714</c:v>
                </c:pt>
                <c:pt idx="30">
                  <c:v>14.857142857142858</c:v>
                </c:pt>
                <c:pt idx="31">
                  <c:v>14.714285714285714</c:v>
                </c:pt>
                <c:pt idx="32">
                  <c:v>14.857142857142858</c:v>
                </c:pt>
                <c:pt idx="33">
                  <c:v>15.285714285714286</c:v>
                </c:pt>
                <c:pt idx="34">
                  <c:v>14.285714285714286</c:v>
                </c:pt>
                <c:pt idx="35">
                  <c:v>13.285714285714286</c:v>
                </c:pt>
                <c:pt idx="36">
                  <c:v>11.714285714285714</c:v>
                </c:pt>
                <c:pt idx="37">
                  <c:v>11.285714285714286</c:v>
                </c:pt>
                <c:pt idx="38">
                  <c:v>10.857142857142858</c:v>
                </c:pt>
                <c:pt idx="39">
                  <c:v>10.857142857142858</c:v>
                </c:pt>
                <c:pt idx="40">
                  <c:v>10.714285714285714</c:v>
                </c:pt>
                <c:pt idx="41">
                  <c:v>10.428571428571429</c:v>
                </c:pt>
                <c:pt idx="42">
                  <c:v>11.142857142857142</c:v>
                </c:pt>
                <c:pt idx="43">
                  <c:v>11.571428571428571</c:v>
                </c:pt>
                <c:pt idx="44">
                  <c:v>10.714285714285714</c:v>
                </c:pt>
                <c:pt idx="45">
                  <c:v>9</c:v>
                </c:pt>
                <c:pt idx="46">
                  <c:v>9.4285714285714288</c:v>
                </c:pt>
                <c:pt idx="47">
                  <c:v>8.7142857142857135</c:v>
                </c:pt>
                <c:pt idx="48">
                  <c:v>8.5714285714285712</c:v>
                </c:pt>
                <c:pt idx="49">
                  <c:v>7.1428571428571432</c:v>
                </c:pt>
                <c:pt idx="50">
                  <c:v>5.1428571428571432</c:v>
                </c:pt>
                <c:pt idx="51">
                  <c:v>4.2857142857142856</c:v>
                </c:pt>
                <c:pt idx="52">
                  <c:v>4.4285714285714288</c:v>
                </c:pt>
                <c:pt idx="53">
                  <c:v>3.2857142857142856</c:v>
                </c:pt>
                <c:pt idx="54">
                  <c:v>3.8571428571428572</c:v>
                </c:pt>
                <c:pt idx="55">
                  <c:v>3.5714285714285716</c:v>
                </c:pt>
                <c:pt idx="56">
                  <c:v>2.7142857142857144</c:v>
                </c:pt>
                <c:pt idx="57">
                  <c:v>2.5714285714285716</c:v>
                </c:pt>
                <c:pt idx="58">
                  <c:v>1.8571428571428572</c:v>
                </c:pt>
                <c:pt idx="59">
                  <c:v>1.8571428571428572</c:v>
                </c:pt>
                <c:pt idx="60">
                  <c:v>1.4285714285714286</c:v>
                </c:pt>
                <c:pt idx="61">
                  <c:v>1</c:v>
                </c:pt>
                <c:pt idx="62">
                  <c:v>0.8571428571428571</c:v>
                </c:pt>
                <c:pt idx="63">
                  <c:v>0.8571428571428571</c:v>
                </c:pt>
                <c:pt idx="64">
                  <c:v>0.8571428571428571</c:v>
                </c:pt>
                <c:pt idx="65">
                  <c:v>0.7142857142857143</c:v>
                </c:pt>
                <c:pt idx="66" formatCode="0.0">
                  <c:v>0.5714285714285714</c:v>
                </c:pt>
                <c:pt idx="67" formatCode="0.00">
                  <c:v>0.5714285714285714</c:v>
                </c:pt>
                <c:pt idx="68" formatCode="0.00">
                  <c:v>0.42857142857142855</c:v>
                </c:pt>
                <c:pt idx="69" formatCode="0.00">
                  <c:v>0.5714285714285714</c:v>
                </c:pt>
                <c:pt idx="70" formatCode="0.00">
                  <c:v>0.5714285714285714</c:v>
                </c:pt>
                <c:pt idx="71" formatCode="0.00">
                  <c:v>0.7142857142857143</c:v>
                </c:pt>
                <c:pt idx="72" formatCode="0.00">
                  <c:v>1.1428571428571428</c:v>
                </c:pt>
                <c:pt idx="73" formatCode="0.00">
                  <c:v>1.1428571428571428</c:v>
                </c:pt>
                <c:pt idx="74" formatCode="0.00">
                  <c:v>1.1428571428571428</c:v>
                </c:pt>
                <c:pt idx="75" formatCode="0.00">
                  <c:v>1.1428571428571428</c:v>
                </c:pt>
                <c:pt idx="76" formatCode="0.00">
                  <c:v>0.8571428571428571</c:v>
                </c:pt>
                <c:pt idx="77" formatCode="0.00">
                  <c:v>0.8571428571428571</c:v>
                </c:pt>
                <c:pt idx="78" formatCode="0.00">
                  <c:v>0.5714285714285714</c:v>
                </c:pt>
                <c:pt idx="79" formatCode="0.00">
                  <c:v>0.14285714285714285</c:v>
                </c:pt>
                <c:pt idx="80" formatCode="0.00">
                  <c:v>0.7142857142857143</c:v>
                </c:pt>
                <c:pt idx="81" formatCode="0.00">
                  <c:v>0.5714285714285714</c:v>
                </c:pt>
                <c:pt idx="82" formatCode="0.00">
                  <c:v>0.8571428571428571</c:v>
                </c:pt>
                <c:pt idx="83" formatCode="0.00">
                  <c:v>0.8571428571428571</c:v>
                </c:pt>
                <c:pt idx="84" formatCode="0.00">
                  <c:v>1.1428571428571428</c:v>
                </c:pt>
                <c:pt idx="85" formatCode="0.00">
                  <c:v>1.5714285714285714</c:v>
                </c:pt>
                <c:pt idx="86" formatCode="0.00">
                  <c:v>1.7142857142857142</c:v>
                </c:pt>
                <c:pt idx="87" formatCode="0.00">
                  <c:v>1.7142857142857142</c:v>
                </c:pt>
                <c:pt idx="88" formatCode="0.00">
                  <c:v>1.7142857142857142</c:v>
                </c:pt>
                <c:pt idx="89" formatCode="0.00">
                  <c:v>1.4285714285714286</c:v>
                </c:pt>
                <c:pt idx="90" formatCode="0.00">
                  <c:v>1.5714285714285714</c:v>
                </c:pt>
                <c:pt idx="91" formatCode="0.00">
                  <c:v>1.5714285714285714</c:v>
                </c:pt>
                <c:pt idx="92" formatCode="0.00">
                  <c:v>1</c:v>
                </c:pt>
                <c:pt idx="93" formatCode="0.00">
                  <c:v>0.8571428571428571</c:v>
                </c:pt>
                <c:pt idx="94" formatCode="0.00">
                  <c:v>0.7142857142857143</c:v>
                </c:pt>
                <c:pt idx="95" formatCode="0.00">
                  <c:v>0.8571428571428571</c:v>
                </c:pt>
                <c:pt idx="96" formatCode="0.00">
                  <c:v>0.8571428571428571</c:v>
                </c:pt>
                <c:pt idx="97" formatCode="0.00">
                  <c:v>1</c:v>
                </c:pt>
                <c:pt idx="98" formatCode="0.00">
                  <c:v>0.8571428571428571</c:v>
                </c:pt>
                <c:pt idx="99" formatCode="0.00">
                  <c:v>1</c:v>
                </c:pt>
                <c:pt idx="100" formatCode="0.00">
                  <c:v>1.1428571428571428</c:v>
                </c:pt>
                <c:pt idx="101" formatCode="0.00">
                  <c:v>0.7142857142857143</c:v>
                </c:pt>
                <c:pt idx="102" formatCode="0.00">
                  <c:v>0.5714285714285714</c:v>
                </c:pt>
                <c:pt idx="103" formatCode="0.00">
                  <c:v>0.5714285714285714</c:v>
                </c:pt>
                <c:pt idx="104" formatCode="0.00">
                  <c:v>0.2857142857142857</c:v>
                </c:pt>
                <c:pt idx="105" formatCode="0.00">
                  <c:v>0.14285714285714285</c:v>
                </c:pt>
                <c:pt idx="106" formatCode="0.00">
                  <c:v>0.14285714285714285</c:v>
                </c:pt>
                <c:pt idx="107" formatCode="0.00">
                  <c:v>0</c:v>
                </c:pt>
                <c:pt idx="108" formatCode="0.00">
                  <c:v>0</c:v>
                </c:pt>
                <c:pt idx="109" formatCode="0.00">
                  <c:v>0</c:v>
                </c:pt>
                <c:pt idx="110" formatCode="0.00">
                  <c:v>0</c:v>
                </c:pt>
                <c:pt idx="111" formatCode="0.00">
                  <c:v>0</c:v>
                </c:pt>
                <c:pt idx="112" formatCode="0.00">
                  <c:v>0.14285714285714285</c:v>
                </c:pt>
                <c:pt idx="113" formatCode="0.00">
                  <c:v>0.14285714285714285</c:v>
                </c:pt>
                <c:pt idx="114" formatCode="0.00">
                  <c:v>-0.14285714285714285</c:v>
                </c:pt>
                <c:pt idx="115" formatCode="0.00">
                  <c:v>-0.14285714285714285</c:v>
                </c:pt>
                <c:pt idx="116" formatCode="0.00">
                  <c:v>-0.2857142857142857</c:v>
                </c:pt>
                <c:pt idx="117" formatCode="0.00">
                  <c:v>-0.2857142857142857</c:v>
                </c:pt>
                <c:pt idx="118" formatCode="0.00">
                  <c:v>-0.14285714285714285</c:v>
                </c:pt>
                <c:pt idx="119" formatCode="0.00">
                  <c:v>-0.42857142857142855</c:v>
                </c:pt>
                <c:pt idx="120" formatCode="0.00">
                  <c:v>-0.2857142857142857</c:v>
                </c:pt>
                <c:pt idx="121" formatCode="0.00">
                  <c:v>0</c:v>
                </c:pt>
                <c:pt idx="122" formatCode="0.00">
                  <c:v>0</c:v>
                </c:pt>
                <c:pt idx="123">
                  <c:v>0.14285714285714285</c:v>
                </c:pt>
                <c:pt idx="124">
                  <c:v>0.14285714285714285</c:v>
                </c:pt>
                <c:pt idx="125">
                  <c:v>0.2857142857142857</c:v>
                </c:pt>
                <c:pt idx="126">
                  <c:v>0.42857142857142855</c:v>
                </c:pt>
                <c:pt idx="127">
                  <c:v>0.5714285714285714</c:v>
                </c:pt>
                <c:pt idx="128">
                  <c:v>1</c:v>
                </c:pt>
                <c:pt idx="129">
                  <c:v>1</c:v>
                </c:pt>
                <c:pt idx="130">
                  <c:v>1</c:v>
                </c:pt>
                <c:pt idx="131">
                  <c:v>1.1428571428571428</c:v>
                </c:pt>
                <c:pt idx="132">
                  <c:v>1.1428571428571428</c:v>
                </c:pt>
                <c:pt idx="133">
                  <c:v>1.5714285714285714</c:v>
                </c:pt>
                <c:pt idx="134">
                  <c:v>1.4285714285714286</c:v>
                </c:pt>
                <c:pt idx="135">
                  <c:v>1.2857142857142858</c:v>
                </c:pt>
                <c:pt idx="136">
                  <c:v>1.4285714285714286</c:v>
                </c:pt>
                <c:pt idx="137">
                  <c:v>1.4285714285714286</c:v>
                </c:pt>
                <c:pt idx="138">
                  <c:v>1.2857142857142858</c:v>
                </c:pt>
                <c:pt idx="139">
                  <c:v>1</c:v>
                </c:pt>
                <c:pt idx="140">
                  <c:v>0.7142857142857143</c:v>
                </c:pt>
                <c:pt idx="141">
                  <c:v>0.7142857142857143</c:v>
                </c:pt>
                <c:pt idx="142">
                  <c:v>0.5714285714285714</c:v>
                </c:pt>
                <c:pt idx="143">
                  <c:v>0.5714285714285714</c:v>
                </c:pt>
                <c:pt idx="144">
                  <c:v>0.7142857142857143</c:v>
                </c:pt>
                <c:pt idx="145">
                  <c:v>0.7142857142857143</c:v>
                </c:pt>
                <c:pt idx="146">
                  <c:v>1.4285714285714286</c:v>
                </c:pt>
                <c:pt idx="147">
                  <c:v>1.7142857142857142</c:v>
                </c:pt>
                <c:pt idx="148">
                  <c:v>1.7142857142857142</c:v>
                </c:pt>
                <c:pt idx="149">
                  <c:v>2</c:v>
                </c:pt>
                <c:pt idx="150">
                  <c:v>2.5714285714285716</c:v>
                </c:pt>
                <c:pt idx="151">
                  <c:v>2.4285714285714284</c:v>
                </c:pt>
                <c:pt idx="152">
                  <c:v>2.7142857142857144</c:v>
                </c:pt>
                <c:pt idx="153">
                  <c:v>2.2857142857142856</c:v>
                </c:pt>
                <c:pt idx="154">
                  <c:v>2.2857142857142856</c:v>
                </c:pt>
                <c:pt idx="155">
                  <c:v>2.2857142857142856</c:v>
                </c:pt>
                <c:pt idx="156">
                  <c:v>2.1428571428571428</c:v>
                </c:pt>
                <c:pt idx="157">
                  <c:v>1.5714285714285714</c:v>
                </c:pt>
                <c:pt idx="158">
                  <c:v>2</c:v>
                </c:pt>
                <c:pt idx="159">
                  <c:v>1.8571428571428572</c:v>
                </c:pt>
                <c:pt idx="160">
                  <c:v>1.7142857142857142</c:v>
                </c:pt>
                <c:pt idx="161">
                  <c:v>1.7142857142857142</c:v>
                </c:pt>
                <c:pt idx="162">
                  <c:v>1.8571428571428572</c:v>
                </c:pt>
                <c:pt idx="163">
                  <c:v>2</c:v>
                </c:pt>
                <c:pt idx="164">
                  <c:v>2.4285714285714284</c:v>
                </c:pt>
                <c:pt idx="165">
                  <c:v>2</c:v>
                </c:pt>
                <c:pt idx="166">
                  <c:v>2.2857142857142856</c:v>
                </c:pt>
                <c:pt idx="167">
                  <c:v>2.2857142857142856</c:v>
                </c:pt>
                <c:pt idx="168">
                  <c:v>2.1428571428571428</c:v>
                </c:pt>
                <c:pt idx="169">
                  <c:v>2</c:v>
                </c:pt>
                <c:pt idx="170">
                  <c:v>1.7142857142857142</c:v>
                </c:pt>
                <c:pt idx="171">
                  <c:v>1.4285714285714286</c:v>
                </c:pt>
                <c:pt idx="172">
                  <c:v>1.5714285714285714</c:v>
                </c:pt>
                <c:pt idx="173">
                  <c:v>1.1428571428571428</c:v>
                </c:pt>
                <c:pt idx="174">
                  <c:v>1</c:v>
                </c:pt>
                <c:pt idx="175">
                  <c:v>1</c:v>
                </c:pt>
                <c:pt idx="176">
                  <c:v>1.2857142857142858</c:v>
                </c:pt>
                <c:pt idx="177">
                  <c:v>1.4285714285714286</c:v>
                </c:pt>
                <c:pt idx="178">
                  <c:v>1.5714285714285714</c:v>
                </c:pt>
                <c:pt idx="179">
                  <c:v>2.2857142857142856</c:v>
                </c:pt>
                <c:pt idx="180">
                  <c:v>2.2857142857142856</c:v>
                </c:pt>
                <c:pt idx="181">
                  <c:v>2.7142857142857144</c:v>
                </c:pt>
                <c:pt idx="182">
                  <c:v>3.4285714285714284</c:v>
                </c:pt>
                <c:pt idx="183">
                  <c:v>3.1428571428571428</c:v>
                </c:pt>
              </c:numCache>
            </c:numRef>
          </c:val>
          <c:smooth val="0"/>
          <c:extLst>
            <c:ext xmlns:c16="http://schemas.microsoft.com/office/drawing/2014/chart" uri="{C3380CC4-5D6E-409C-BE32-E72D297353CC}">
              <c16:uniqueId val="{0000000B-FBD2-4BE5-BB44-E200FF3017D4}"/>
            </c:ext>
          </c:extLst>
        </c:ser>
        <c:dLbls>
          <c:dLblPos val="ctr"/>
          <c:showLegendKey val="0"/>
          <c:showVal val="1"/>
          <c:showCatName val="0"/>
          <c:showSerName val="0"/>
          <c:showPercent val="0"/>
          <c:showBubbleSize val="0"/>
        </c:dLbls>
        <c:smooth val="0"/>
        <c:axId val="615351552"/>
        <c:axId val="615358112"/>
      </c:lineChart>
      <c:dateAx>
        <c:axId val="615351552"/>
        <c:scaling>
          <c:orientation val="minMax"/>
        </c:scaling>
        <c:delete val="0"/>
        <c:axPos val="b"/>
        <c:majorGridlines>
          <c:spPr>
            <a:ln w="9525" cap="flat" cmpd="sng" algn="ctr">
              <a:solidFill>
                <a:schemeClr val="tx1">
                  <a:lumMod val="15000"/>
                  <a:lumOff val="85000"/>
                </a:schemeClr>
              </a:solidFill>
              <a:prstDash val="dashDot"/>
              <a:round/>
            </a:ln>
            <a:effectLst/>
          </c:spPr>
        </c:majorGridlines>
        <c:minorGridlines>
          <c:spPr>
            <a:ln w="9525" cap="flat" cmpd="sng" algn="ctr">
              <a:solidFill>
                <a:schemeClr val="bg1">
                  <a:lumMod val="85000"/>
                </a:schemeClr>
              </a:solidFill>
              <a:round/>
            </a:ln>
            <a:effectLst/>
          </c:spPr>
        </c:minorGridlines>
        <c:numFmt formatCode="d/m;@" sourceLinked="0"/>
        <c:majorTickMark val="out"/>
        <c:minorTickMark val="none"/>
        <c:tickLblPos val="nextTo"/>
        <c:spPr>
          <a:noFill/>
          <a:ln w="9525" cap="flat" cmpd="sng" algn="ctr">
            <a:solidFill>
              <a:sysClr val="window" lastClr="FFFFFF">
                <a:lumMod val="50000"/>
              </a:sysClr>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615358112"/>
        <c:crosses val="autoZero"/>
        <c:auto val="1"/>
        <c:lblOffset val="100"/>
        <c:baseTimeUnit val="days"/>
        <c:majorUnit val="21"/>
        <c:majorTimeUnit val="days"/>
        <c:minorUnit val="21"/>
        <c:minorTimeUnit val="days"/>
      </c:dateAx>
      <c:valAx>
        <c:axId val="615358112"/>
        <c:scaling>
          <c:orientation val="minMax"/>
          <c:min val="0"/>
        </c:scaling>
        <c:delete val="0"/>
        <c:axPos val="l"/>
        <c:majorGridlines>
          <c:spPr>
            <a:ln w="9525" cap="flat" cmpd="sng" algn="ctr">
              <a:solidFill>
                <a:srgbClr val="E7E6E6">
                  <a:lumMod val="75000"/>
                </a:srgbClr>
              </a:solidFill>
              <a:prstDash val="solid"/>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615351552"/>
        <c:crosses val="autoZero"/>
        <c:crossBetween val="midCat"/>
      </c:valAx>
      <c:spPr>
        <a:noFill/>
        <a:ln>
          <a:solidFill>
            <a:schemeClr val="bg1">
              <a:lumMod val="50000"/>
            </a:schemeClr>
          </a:solidFill>
        </a:ln>
        <a:effectLst/>
      </c:spPr>
    </c:plotArea>
    <c:legend>
      <c:legendPos val="r"/>
      <c:layout>
        <c:manualLayout>
          <c:xMode val="edge"/>
          <c:yMode val="edge"/>
          <c:x val="0.8377928287707499"/>
          <c:y val="0.11158152777777777"/>
          <c:w val="0.14835831834299121"/>
          <c:h val="0.8246993055555556"/>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extLst/>
  </c:chart>
  <c:spPr>
    <a:solidFill>
      <a:srgbClr val="F5F5F5"/>
    </a:solidFill>
    <a:ln w="9525" cap="flat" cmpd="sng" algn="ctr">
      <a:noFill/>
      <a:round/>
    </a:ln>
    <a:effectLst/>
  </c:spPr>
  <c:txPr>
    <a:bodyPr/>
    <a:lstStyle/>
    <a:p>
      <a:pPr>
        <a:defRPr/>
      </a:pPr>
      <a:endParaRPr lang="en-NL"/>
    </a:p>
  </c:txPr>
  <c:printSettings>
    <c:headerFooter/>
    <c:pageMargins b="0.75" l="0.7" r="0.7" t="0.75" header="0.3" footer="0.3"/>
    <c:pageSetup/>
  </c:printSettings>
  <c:userShapes r:id="rId3"/>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2000" b="1" i="0" u="none" kern="1200" spc="100" baseline="0">
                <a:ln>
                  <a:noFill/>
                </a:ln>
                <a:solidFill>
                  <a:schemeClr val="bg2">
                    <a:lumMod val="50000"/>
                  </a:schemeClr>
                </a:solidFill>
                <a:effectLst/>
              </a:rPr>
              <a:t>COVID-19: cases, hospitalized, deceased in The Netherlands</a:t>
            </a:r>
          </a:p>
          <a:p>
            <a:pPr>
              <a:defRPr/>
            </a:pPr>
            <a:r>
              <a:rPr lang="nl-NL" sz="1400" b="1" i="0" u="none" kern="1200" spc="100" baseline="0">
                <a:ln>
                  <a:noFill/>
                </a:ln>
                <a:solidFill>
                  <a:srgbClr val="000000"/>
                </a:solidFill>
                <a:effectLst/>
              </a:rPr>
              <a:t>Cumulative cases vs. New cases</a:t>
            </a:r>
            <a:endParaRPr lang="en-NL" b="1" u="none">
              <a:effectLst/>
            </a:endParaRPr>
          </a:p>
        </c:rich>
      </c:tx>
      <c:layout>
        <c:manualLayout>
          <c:xMode val="edge"/>
          <c:yMode val="edge"/>
          <c:x val="0.16092800128858339"/>
          <c:y val="4.777434505772404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0.10775765968578796"/>
          <c:y val="0.14357591090659771"/>
          <c:w val="0.84728794971752575"/>
          <c:h val="0.76547727733907911"/>
        </c:manualLayout>
      </c:layout>
      <c:scatterChart>
        <c:scatterStyle val="lineMarker"/>
        <c:varyColors val="0"/>
        <c:ser>
          <c:idx val="0"/>
          <c:order val="0"/>
          <c:tx>
            <c:strRef>
              <c:f>rivm!$K$3</c:f>
              <c:strCache>
                <c:ptCount val="1"/>
                <c:pt idx="0">
                  <c:v>Cases in the last 7 days</c:v>
                </c:pt>
              </c:strCache>
            </c:strRef>
          </c:tx>
          <c:spPr>
            <a:ln w="25400" cap="rnd">
              <a:noFill/>
              <a:round/>
            </a:ln>
            <a:effectLst/>
          </c:spPr>
          <c:marker>
            <c:symbol val="circle"/>
            <c:size val="5"/>
            <c:spPr>
              <a:solidFill>
                <a:schemeClr val="bg2">
                  <a:lumMod val="10000"/>
                </a:schemeClr>
              </a:solidFill>
              <a:ln w="9525">
                <a:solidFill>
                  <a:schemeClr val="tx1"/>
                </a:solidFill>
              </a:ln>
              <a:effectLst/>
            </c:spPr>
          </c:marker>
          <c:xVal>
            <c:numRef>
              <c:f>rivm!$E$4:$E$236</c:f>
              <c:numCache>
                <c:formatCode>#,##0</c:formatCode>
                <c:ptCount val="233"/>
                <c:pt idx="0">
                  <c:v>1</c:v>
                </c:pt>
                <c:pt idx="1">
                  <c:v>2</c:v>
                </c:pt>
                <c:pt idx="2">
                  <c:v>6</c:v>
                </c:pt>
                <c:pt idx="3">
                  <c:v>9</c:v>
                </c:pt>
                <c:pt idx="4">
                  <c:v>17</c:v>
                </c:pt>
                <c:pt idx="5">
                  <c:v>23</c:v>
                </c:pt>
                <c:pt idx="6">
                  <c:v>38</c:v>
                </c:pt>
                <c:pt idx="7">
                  <c:v>82</c:v>
                </c:pt>
                <c:pt idx="8">
                  <c:v>128</c:v>
                </c:pt>
                <c:pt idx="9">
                  <c:v>188</c:v>
                </c:pt>
                <c:pt idx="10">
                  <c:v>265</c:v>
                </c:pt>
                <c:pt idx="11">
                  <c:v>321</c:v>
                </c:pt>
                <c:pt idx="12">
                  <c:v>382</c:v>
                </c:pt>
                <c:pt idx="13">
                  <c:v>503</c:v>
                </c:pt>
                <c:pt idx="14">
                  <c:v>614</c:v>
                </c:pt>
                <c:pt idx="15">
                  <c:v>804</c:v>
                </c:pt>
                <c:pt idx="16">
                  <c:v>959</c:v>
                </c:pt>
                <c:pt idx="17">
                  <c:v>1135</c:v>
                </c:pt>
                <c:pt idx="18">
                  <c:v>1413</c:v>
                </c:pt>
                <c:pt idx="19">
                  <c:v>1705</c:v>
                </c:pt>
                <c:pt idx="20">
                  <c:v>2051</c:v>
                </c:pt>
                <c:pt idx="21">
                  <c:v>2460</c:v>
                </c:pt>
                <c:pt idx="22">
                  <c:v>3651</c:v>
                </c:pt>
                <c:pt idx="23">
                  <c:v>3631</c:v>
                </c:pt>
                <c:pt idx="24">
                  <c:v>4204</c:v>
                </c:pt>
                <c:pt idx="25">
                  <c:v>4749</c:v>
                </c:pt>
                <c:pt idx="26">
                  <c:v>5560</c:v>
                </c:pt>
                <c:pt idx="27">
                  <c:v>6412</c:v>
                </c:pt>
                <c:pt idx="28">
                  <c:v>7431</c:v>
                </c:pt>
                <c:pt idx="29">
                  <c:v>8603</c:v>
                </c:pt>
                <c:pt idx="30">
                  <c:v>9762</c:v>
                </c:pt>
                <c:pt idx="31">
                  <c:v>10866</c:v>
                </c:pt>
                <c:pt idx="32">
                  <c:v>11750</c:v>
                </c:pt>
                <c:pt idx="33">
                  <c:v>12595</c:v>
                </c:pt>
                <c:pt idx="34">
                  <c:v>13614</c:v>
                </c:pt>
                <c:pt idx="35">
                  <c:v>14697</c:v>
                </c:pt>
                <c:pt idx="36">
                  <c:v>15723</c:v>
                </c:pt>
                <c:pt idx="37">
                  <c:v>16627</c:v>
                </c:pt>
                <c:pt idx="38">
                  <c:v>17851</c:v>
                </c:pt>
                <c:pt idx="39">
                  <c:v>18803</c:v>
                </c:pt>
                <c:pt idx="40">
                  <c:v>19580</c:v>
                </c:pt>
                <c:pt idx="41">
                  <c:v>20549</c:v>
                </c:pt>
                <c:pt idx="42">
                  <c:v>21762</c:v>
                </c:pt>
                <c:pt idx="43">
                  <c:v>23097</c:v>
                </c:pt>
                <c:pt idx="44">
                  <c:v>24413</c:v>
                </c:pt>
                <c:pt idx="45">
                  <c:v>25587</c:v>
                </c:pt>
                <c:pt idx="46">
                  <c:v>26551</c:v>
                </c:pt>
                <c:pt idx="47">
                  <c:v>27419</c:v>
                </c:pt>
                <c:pt idx="48">
                  <c:v>28153</c:v>
                </c:pt>
                <c:pt idx="49">
                  <c:v>29214</c:v>
                </c:pt>
                <c:pt idx="50">
                  <c:v>30449</c:v>
                </c:pt>
                <c:pt idx="51">
                  <c:v>31589</c:v>
                </c:pt>
                <c:pt idx="52">
                  <c:v>32655</c:v>
                </c:pt>
                <c:pt idx="53">
                  <c:v>33405</c:v>
                </c:pt>
                <c:pt idx="54">
                  <c:v>34134</c:v>
                </c:pt>
                <c:pt idx="55">
                  <c:v>34842</c:v>
                </c:pt>
                <c:pt idx="56">
                  <c:v>35729</c:v>
                </c:pt>
                <c:pt idx="57">
                  <c:v>36535</c:v>
                </c:pt>
                <c:pt idx="58">
                  <c:v>37190</c:v>
                </c:pt>
                <c:pt idx="59">
                  <c:v>37845</c:v>
                </c:pt>
                <c:pt idx="60">
                  <c:v>38245</c:v>
                </c:pt>
                <c:pt idx="61">
                  <c:v>38416</c:v>
                </c:pt>
                <c:pt idx="62">
                  <c:v>38802</c:v>
                </c:pt>
                <c:pt idx="63">
                  <c:v>39316</c:v>
                </c:pt>
                <c:pt idx="64">
                  <c:v>39791</c:v>
                </c:pt>
                <c:pt idx="65">
                  <c:v>40236</c:v>
                </c:pt>
                <c:pt idx="66">
                  <c:v>40571</c:v>
                </c:pt>
                <c:pt idx="67">
                  <c:v>40770</c:v>
                </c:pt>
                <c:pt idx="68">
                  <c:v>41087</c:v>
                </c:pt>
                <c:pt idx="69">
                  <c:v>41319</c:v>
                </c:pt>
                <c:pt idx="70">
                  <c:v>41774</c:v>
                </c:pt>
                <c:pt idx="71">
                  <c:v>42093</c:v>
                </c:pt>
                <c:pt idx="72">
                  <c:v>42382</c:v>
                </c:pt>
                <c:pt idx="73">
                  <c:v>42627</c:v>
                </c:pt>
                <c:pt idx="74">
                  <c:v>42788</c:v>
                </c:pt>
                <c:pt idx="75">
                  <c:v>42984</c:v>
                </c:pt>
                <c:pt idx="76">
                  <c:v>43211</c:v>
                </c:pt>
                <c:pt idx="77">
                  <c:v>43481</c:v>
                </c:pt>
                <c:pt idx="78">
                  <c:v>43681</c:v>
                </c:pt>
                <c:pt idx="79">
                  <c:v>43870</c:v>
                </c:pt>
                <c:pt idx="80">
                  <c:v>43995</c:v>
                </c:pt>
                <c:pt idx="81">
                  <c:v>44141</c:v>
                </c:pt>
                <c:pt idx="82">
                  <c:v>44249</c:v>
                </c:pt>
                <c:pt idx="83">
                  <c:v>44447</c:v>
                </c:pt>
                <c:pt idx="84">
                  <c:v>44700</c:v>
                </c:pt>
                <c:pt idx="85">
                  <c:v>44888</c:v>
                </c:pt>
                <c:pt idx="86">
                  <c:v>45064</c:v>
                </c:pt>
                <c:pt idx="87">
                  <c:v>45236</c:v>
                </c:pt>
                <c:pt idx="88">
                  <c:v>45445</c:v>
                </c:pt>
                <c:pt idx="89">
                  <c:v>45578</c:v>
                </c:pt>
                <c:pt idx="90">
                  <c:v>45768</c:v>
                </c:pt>
                <c:pt idx="91">
                  <c:v>45950</c:v>
                </c:pt>
                <c:pt idx="92">
                  <c:v>46126</c:v>
                </c:pt>
                <c:pt idx="93">
                  <c:v>46257</c:v>
                </c:pt>
                <c:pt idx="94">
                  <c:v>46442</c:v>
                </c:pt>
                <c:pt idx="95">
                  <c:v>46545</c:v>
                </c:pt>
                <c:pt idx="96">
                  <c:v>46647</c:v>
                </c:pt>
                <c:pt idx="97">
                  <c:v>46733</c:v>
                </c:pt>
                <c:pt idx="98">
                  <c:v>46942</c:v>
                </c:pt>
                <c:pt idx="99">
                  <c:v>47152</c:v>
                </c:pt>
                <c:pt idx="100">
                  <c:v>47335</c:v>
                </c:pt>
                <c:pt idx="101">
                  <c:v>47574</c:v>
                </c:pt>
                <c:pt idx="102">
                  <c:v>47739</c:v>
                </c:pt>
                <c:pt idx="103">
                  <c:v>47903</c:v>
                </c:pt>
                <c:pt idx="104">
                  <c:v>48087</c:v>
                </c:pt>
                <c:pt idx="105">
                  <c:v>48251</c:v>
                </c:pt>
                <c:pt idx="106">
                  <c:v>48461</c:v>
                </c:pt>
                <c:pt idx="107">
                  <c:v>48640</c:v>
                </c:pt>
                <c:pt idx="108">
                  <c:v>48783</c:v>
                </c:pt>
                <c:pt idx="109">
                  <c:v>48948</c:v>
                </c:pt>
                <c:pt idx="110">
                  <c:v>49087</c:v>
                </c:pt>
                <c:pt idx="111">
                  <c:v>49204</c:v>
                </c:pt>
                <c:pt idx="112">
                  <c:v>49319</c:v>
                </c:pt>
                <c:pt idx="113">
                  <c:v>49426</c:v>
                </c:pt>
                <c:pt idx="114">
                  <c:v>49502</c:v>
                </c:pt>
                <c:pt idx="115">
                  <c:v>49593</c:v>
                </c:pt>
                <c:pt idx="116">
                  <c:v>49658</c:v>
                </c:pt>
                <c:pt idx="117">
                  <c:v>49722</c:v>
                </c:pt>
                <c:pt idx="118">
                  <c:v>49804</c:v>
                </c:pt>
                <c:pt idx="119">
                  <c:v>49914</c:v>
                </c:pt>
                <c:pt idx="120">
                  <c:v>50005</c:v>
                </c:pt>
                <c:pt idx="121">
                  <c:v>50074</c:v>
                </c:pt>
                <c:pt idx="122">
                  <c:v>50147</c:v>
                </c:pt>
                <c:pt idx="123">
                  <c:v>50223</c:v>
                </c:pt>
                <c:pt idx="124">
                  <c:v>50273</c:v>
                </c:pt>
                <c:pt idx="125">
                  <c:v>50335</c:v>
                </c:pt>
                <c:pt idx="126">
                  <c:v>50412</c:v>
                </c:pt>
                <c:pt idx="127">
                  <c:v>50487</c:v>
                </c:pt>
                <c:pt idx="128">
                  <c:v>50548</c:v>
                </c:pt>
                <c:pt idx="129">
                  <c:v>50621</c:v>
                </c:pt>
                <c:pt idx="130">
                  <c:v>50657</c:v>
                </c:pt>
                <c:pt idx="131">
                  <c:v>50694</c:v>
                </c:pt>
                <c:pt idx="132">
                  <c:v>50746</c:v>
                </c:pt>
                <c:pt idx="133">
                  <c:v>50798</c:v>
                </c:pt>
                <c:pt idx="134">
                  <c:v>50840</c:v>
                </c:pt>
                <c:pt idx="135">
                  <c:v>50921</c:v>
                </c:pt>
                <c:pt idx="136">
                  <c:v>51022</c:v>
                </c:pt>
                <c:pt idx="137">
                  <c:v>51093</c:v>
                </c:pt>
                <c:pt idx="138">
                  <c:v>51146</c:v>
                </c:pt>
                <c:pt idx="139">
                  <c:v>51252</c:v>
                </c:pt>
                <c:pt idx="140">
                  <c:v>51351</c:v>
                </c:pt>
                <c:pt idx="141">
                  <c:v>51454</c:v>
                </c:pt>
                <c:pt idx="142">
                  <c:v>51581</c:v>
                </c:pt>
                <c:pt idx="143">
                  <c:v>51725</c:v>
                </c:pt>
                <c:pt idx="144">
                  <c:v>51910</c:v>
                </c:pt>
                <c:pt idx="145">
                  <c:v>52073</c:v>
                </c:pt>
                <c:pt idx="146">
                  <c:v>52241</c:v>
                </c:pt>
                <c:pt idx="147">
                  <c:v>52404</c:v>
                </c:pt>
                <c:pt idx="148">
                  <c:v>52595</c:v>
                </c:pt>
                <c:pt idx="149">
                  <c:v>52732</c:v>
                </c:pt>
                <c:pt idx="150">
                  <c:v>52946</c:v>
                </c:pt>
                <c:pt idx="151">
                  <c:v>53151</c:v>
                </c:pt>
                <c:pt idx="152">
                  <c:v>53374</c:v>
                </c:pt>
                <c:pt idx="153">
                  <c:v>53621</c:v>
                </c:pt>
                <c:pt idx="154">
                  <c:v>53963</c:v>
                </c:pt>
                <c:pt idx="155">
                  <c:v>54301</c:v>
                </c:pt>
                <c:pt idx="156">
                  <c:v>54732</c:v>
                </c:pt>
                <c:pt idx="157">
                  <c:v>55098</c:v>
                </c:pt>
                <c:pt idx="158">
                  <c:v>55470</c:v>
                </c:pt>
                <c:pt idx="159">
                  <c:v>55955</c:v>
                </c:pt>
                <c:pt idx="160">
                  <c:v>56381</c:v>
                </c:pt>
                <c:pt idx="161">
                  <c:v>56982</c:v>
                </c:pt>
                <c:pt idx="162">
                  <c:v>57501</c:v>
                </c:pt>
                <c:pt idx="163">
                  <c:v>57987</c:v>
                </c:pt>
                <c:pt idx="164">
                  <c:v>58564</c:v>
                </c:pt>
                <c:pt idx="165">
                  <c:v>59194</c:v>
                </c:pt>
                <c:pt idx="166">
                  <c:v>59973</c:v>
                </c:pt>
                <c:pt idx="167">
                  <c:v>60627</c:v>
                </c:pt>
                <c:pt idx="168">
                  <c:v>61204</c:v>
                </c:pt>
                <c:pt idx="169">
                  <c:v>61840</c:v>
                </c:pt>
                <c:pt idx="170">
                  <c:v>62495</c:v>
                </c:pt>
                <c:pt idx="171">
                  <c:v>63002</c:v>
                </c:pt>
                <c:pt idx="172">
                  <c:v>63484</c:v>
                </c:pt>
                <c:pt idx="173">
                  <c:v>63973</c:v>
                </c:pt>
                <c:pt idx="174">
                  <c:v>64525</c:v>
                </c:pt>
                <c:pt idx="175">
                  <c:v>65054</c:v>
                </c:pt>
                <c:pt idx="176">
                  <c:v>65589</c:v>
                </c:pt>
                <c:pt idx="177">
                  <c:v>66097</c:v>
                </c:pt>
                <c:pt idx="178">
                  <c:v>66554</c:v>
                </c:pt>
                <c:pt idx="179">
                  <c:v>67128</c:v>
                </c:pt>
                <c:pt idx="180">
                  <c:v>67543</c:v>
                </c:pt>
                <c:pt idx="181">
                  <c:v>68114</c:v>
                </c:pt>
                <c:pt idx="182">
                  <c:v>68624</c:v>
                </c:pt>
                <c:pt idx="183">
                  <c:v>69131</c:v>
                </c:pt>
                <c:pt idx="184">
                  <c:v>69632</c:v>
                </c:pt>
                <c:pt idx="185">
                  <c:v>70140</c:v>
                </c:pt>
                <c:pt idx="186">
                  <c:v>70667</c:v>
                </c:pt>
                <c:pt idx="187">
                  <c:v>71129</c:v>
                </c:pt>
                <c:pt idx="188">
                  <c:v>71863</c:v>
                </c:pt>
                <c:pt idx="189">
                  <c:v>72464</c:v>
                </c:pt>
                <c:pt idx="190">
                  <c:v>73208</c:v>
                </c:pt>
                <c:pt idx="191">
                  <c:v>73862</c:v>
                </c:pt>
                <c:pt idx="192">
                  <c:v>74787</c:v>
                </c:pt>
                <c:pt idx="193">
                  <c:v>75584</c:v>
                </c:pt>
                <c:pt idx="194">
                  <c:v>76548</c:v>
                </c:pt>
                <c:pt idx="195">
                  <c:v>77688</c:v>
                </c:pt>
                <c:pt idx="196">
                  <c:v>78511</c:v>
                </c:pt>
                <c:pt idx="197">
                  <c:v>79781</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xVal>
          <c:yVal>
            <c:numRef>
              <c:f>rivm!$K$4:$K$236</c:f>
              <c:numCache>
                <c:formatCode>0</c:formatCode>
                <c:ptCount val="233"/>
                <c:pt idx="3">
                  <c:v>9</c:v>
                </c:pt>
                <c:pt idx="4">
                  <c:v>17</c:v>
                </c:pt>
                <c:pt idx="5">
                  <c:v>23</c:v>
                </c:pt>
                <c:pt idx="6">
                  <c:v>38</c:v>
                </c:pt>
                <c:pt idx="7">
                  <c:v>81</c:v>
                </c:pt>
                <c:pt idx="8">
                  <c:v>126</c:v>
                </c:pt>
                <c:pt idx="9">
                  <c:v>182</c:v>
                </c:pt>
                <c:pt idx="10">
                  <c:v>256</c:v>
                </c:pt>
                <c:pt idx="11">
                  <c:v>304</c:v>
                </c:pt>
                <c:pt idx="12">
                  <c:v>359</c:v>
                </c:pt>
                <c:pt idx="13">
                  <c:v>465</c:v>
                </c:pt>
                <c:pt idx="14">
                  <c:v>532</c:v>
                </c:pt>
                <c:pt idx="15">
                  <c:v>676</c:v>
                </c:pt>
                <c:pt idx="16">
                  <c:v>771</c:v>
                </c:pt>
                <c:pt idx="17">
                  <c:v>870</c:v>
                </c:pt>
                <c:pt idx="18">
                  <c:v>1092</c:v>
                </c:pt>
                <c:pt idx="19">
                  <c:v>1323</c:v>
                </c:pt>
                <c:pt idx="20">
                  <c:v>1548</c:v>
                </c:pt>
                <c:pt idx="21">
                  <c:v>1846</c:v>
                </c:pt>
                <c:pt idx="22">
                  <c:v>2847</c:v>
                </c:pt>
                <c:pt idx="23">
                  <c:v>2672</c:v>
                </c:pt>
                <c:pt idx="24">
                  <c:v>3069</c:v>
                </c:pt>
                <c:pt idx="25">
                  <c:v>3336</c:v>
                </c:pt>
                <c:pt idx="26">
                  <c:v>3855</c:v>
                </c:pt>
                <c:pt idx="27">
                  <c:v>4361</c:v>
                </c:pt>
                <c:pt idx="28">
                  <c:v>4971</c:v>
                </c:pt>
                <c:pt idx="29">
                  <c:v>4952</c:v>
                </c:pt>
                <c:pt idx="30">
                  <c:v>6131</c:v>
                </c:pt>
                <c:pt idx="31">
                  <c:v>6662</c:v>
                </c:pt>
                <c:pt idx="32">
                  <c:v>7001</c:v>
                </c:pt>
                <c:pt idx="33">
                  <c:v>7035</c:v>
                </c:pt>
                <c:pt idx="34">
                  <c:v>7202</c:v>
                </c:pt>
                <c:pt idx="35">
                  <c:v>7266</c:v>
                </c:pt>
                <c:pt idx="36">
                  <c:v>7120</c:v>
                </c:pt>
                <c:pt idx="37">
                  <c:v>6865</c:v>
                </c:pt>
                <c:pt idx="38">
                  <c:v>6985</c:v>
                </c:pt>
                <c:pt idx="39">
                  <c:v>7053</c:v>
                </c:pt>
                <c:pt idx="40">
                  <c:v>6985</c:v>
                </c:pt>
                <c:pt idx="41">
                  <c:v>6935</c:v>
                </c:pt>
                <c:pt idx="42">
                  <c:v>7065</c:v>
                </c:pt>
                <c:pt idx="43">
                  <c:v>7374</c:v>
                </c:pt>
                <c:pt idx="44">
                  <c:v>7786</c:v>
                </c:pt>
                <c:pt idx="45">
                  <c:v>7736</c:v>
                </c:pt>
                <c:pt idx="46">
                  <c:v>7748</c:v>
                </c:pt>
                <c:pt idx="47">
                  <c:v>7839</c:v>
                </c:pt>
                <c:pt idx="48">
                  <c:v>7604</c:v>
                </c:pt>
                <c:pt idx="49">
                  <c:v>7452</c:v>
                </c:pt>
                <c:pt idx="50">
                  <c:v>7352</c:v>
                </c:pt>
                <c:pt idx="51">
                  <c:v>7176</c:v>
                </c:pt>
                <c:pt idx="52">
                  <c:v>7068</c:v>
                </c:pt>
                <c:pt idx="53">
                  <c:v>6854</c:v>
                </c:pt>
                <c:pt idx="54">
                  <c:v>6715</c:v>
                </c:pt>
                <c:pt idx="55">
                  <c:v>6689</c:v>
                </c:pt>
                <c:pt idx="56">
                  <c:v>6515</c:v>
                </c:pt>
                <c:pt idx="57">
                  <c:v>6086</c:v>
                </c:pt>
                <c:pt idx="58">
                  <c:v>5601</c:v>
                </c:pt>
                <c:pt idx="59">
                  <c:v>5190</c:v>
                </c:pt>
                <c:pt idx="60">
                  <c:v>4840</c:v>
                </c:pt>
                <c:pt idx="61">
                  <c:v>4282</c:v>
                </c:pt>
                <c:pt idx="62">
                  <c:v>3960</c:v>
                </c:pt>
                <c:pt idx="63">
                  <c:v>3587</c:v>
                </c:pt>
                <c:pt idx="64">
                  <c:v>3256</c:v>
                </c:pt>
                <c:pt idx="65">
                  <c:v>3046</c:v>
                </c:pt>
                <c:pt idx="66">
                  <c:v>2726</c:v>
                </c:pt>
                <c:pt idx="67">
                  <c:v>2525</c:v>
                </c:pt>
                <c:pt idx="68">
                  <c:v>2671</c:v>
                </c:pt>
                <c:pt idx="69">
                  <c:v>2517</c:v>
                </c:pt>
                <c:pt idx="70">
                  <c:v>2458</c:v>
                </c:pt>
                <c:pt idx="71">
                  <c:v>2302</c:v>
                </c:pt>
                <c:pt idx="72">
                  <c:v>2146</c:v>
                </c:pt>
                <c:pt idx="73">
                  <c:v>2056</c:v>
                </c:pt>
                <c:pt idx="74">
                  <c:v>2018</c:v>
                </c:pt>
                <c:pt idx="75">
                  <c:v>1897</c:v>
                </c:pt>
                <c:pt idx="76">
                  <c:v>1892</c:v>
                </c:pt>
                <c:pt idx="77">
                  <c:v>1707</c:v>
                </c:pt>
                <c:pt idx="78">
                  <c:v>1588</c:v>
                </c:pt>
                <c:pt idx="79">
                  <c:v>1488</c:v>
                </c:pt>
                <c:pt idx="80">
                  <c:v>1368</c:v>
                </c:pt>
                <c:pt idx="81">
                  <c:v>1353</c:v>
                </c:pt>
                <c:pt idx="82">
                  <c:v>1265</c:v>
                </c:pt>
                <c:pt idx="83">
                  <c:v>1236</c:v>
                </c:pt>
                <c:pt idx="84">
                  <c:v>1219</c:v>
                </c:pt>
                <c:pt idx="85">
                  <c:v>1207</c:v>
                </c:pt>
                <c:pt idx="86">
                  <c:v>1194</c:v>
                </c:pt>
                <c:pt idx="87">
                  <c:v>1241</c:v>
                </c:pt>
                <c:pt idx="88">
                  <c:v>1304</c:v>
                </c:pt>
                <c:pt idx="89">
                  <c:v>1329</c:v>
                </c:pt>
                <c:pt idx="90">
                  <c:v>1321</c:v>
                </c:pt>
                <c:pt idx="91">
                  <c:v>1250</c:v>
                </c:pt>
                <c:pt idx="92">
                  <c:v>1238</c:v>
                </c:pt>
                <c:pt idx="93">
                  <c:v>1193</c:v>
                </c:pt>
                <c:pt idx="94">
                  <c:v>1206</c:v>
                </c:pt>
                <c:pt idx="95">
                  <c:v>1100</c:v>
                </c:pt>
                <c:pt idx="96">
                  <c:v>1069</c:v>
                </c:pt>
                <c:pt idx="97">
                  <c:v>965</c:v>
                </c:pt>
                <c:pt idx="98">
                  <c:v>992</c:v>
                </c:pt>
                <c:pt idx="99">
                  <c:v>1026</c:v>
                </c:pt>
                <c:pt idx="100">
                  <c:v>1078</c:v>
                </c:pt>
                <c:pt idx="101">
                  <c:v>1132</c:v>
                </c:pt>
                <c:pt idx="102">
                  <c:v>1194</c:v>
                </c:pt>
                <c:pt idx="103">
                  <c:v>1256</c:v>
                </c:pt>
                <c:pt idx="104">
                  <c:v>1354</c:v>
                </c:pt>
                <c:pt idx="105">
                  <c:v>1309</c:v>
                </c:pt>
                <c:pt idx="106">
                  <c:v>1309</c:v>
                </c:pt>
                <c:pt idx="107">
                  <c:v>1305</c:v>
                </c:pt>
                <c:pt idx="108">
                  <c:v>1209</c:v>
                </c:pt>
                <c:pt idx="109">
                  <c:v>1209</c:v>
                </c:pt>
                <c:pt idx="110">
                  <c:v>1184</c:v>
                </c:pt>
                <c:pt idx="111">
                  <c:v>1117</c:v>
                </c:pt>
                <c:pt idx="112">
                  <c:v>1068</c:v>
                </c:pt>
                <c:pt idx="113">
                  <c:v>965</c:v>
                </c:pt>
                <c:pt idx="114">
                  <c:v>862</c:v>
                </c:pt>
                <c:pt idx="115">
                  <c:v>810</c:v>
                </c:pt>
                <c:pt idx="116">
                  <c:v>710</c:v>
                </c:pt>
                <c:pt idx="117">
                  <c:v>635</c:v>
                </c:pt>
                <c:pt idx="118">
                  <c:v>600</c:v>
                </c:pt>
                <c:pt idx="119">
                  <c:v>595</c:v>
                </c:pt>
                <c:pt idx="120">
                  <c:v>579</c:v>
                </c:pt>
                <c:pt idx="121">
                  <c:v>572</c:v>
                </c:pt>
                <c:pt idx="122">
                  <c:v>554</c:v>
                </c:pt>
                <c:pt idx="123">
                  <c:v>565</c:v>
                </c:pt>
                <c:pt idx="124">
                  <c:v>551</c:v>
                </c:pt>
                <c:pt idx="125">
                  <c:v>531</c:v>
                </c:pt>
                <c:pt idx="126">
                  <c:v>498</c:v>
                </c:pt>
                <c:pt idx="127">
                  <c:v>482</c:v>
                </c:pt>
                <c:pt idx="128">
                  <c:v>474</c:v>
                </c:pt>
                <c:pt idx="129">
                  <c:v>474</c:v>
                </c:pt>
                <c:pt idx="130">
                  <c:v>434</c:v>
                </c:pt>
                <c:pt idx="131">
                  <c:v>421</c:v>
                </c:pt>
                <c:pt idx="132">
                  <c:v>411</c:v>
                </c:pt>
                <c:pt idx="133">
                  <c:v>386</c:v>
                </c:pt>
                <c:pt idx="134">
                  <c:v>353</c:v>
                </c:pt>
                <c:pt idx="135">
                  <c:v>373</c:v>
                </c:pt>
                <c:pt idx="136">
                  <c:v>401</c:v>
                </c:pt>
                <c:pt idx="137">
                  <c:v>436</c:v>
                </c:pt>
                <c:pt idx="138">
                  <c:v>452</c:v>
                </c:pt>
                <c:pt idx="139">
                  <c:v>506</c:v>
                </c:pt>
                <c:pt idx="140">
                  <c:v>553</c:v>
                </c:pt>
                <c:pt idx="141">
                  <c:v>614</c:v>
                </c:pt>
                <c:pt idx="142">
                  <c:v>660</c:v>
                </c:pt>
                <c:pt idx="143">
                  <c:v>703</c:v>
                </c:pt>
                <c:pt idx="144">
                  <c:v>817</c:v>
                </c:pt>
                <c:pt idx="145">
                  <c:v>927</c:v>
                </c:pt>
                <c:pt idx="146">
                  <c:v>989</c:v>
                </c:pt>
                <c:pt idx="147">
                  <c:v>1053</c:v>
                </c:pt>
                <c:pt idx="148">
                  <c:v>1141</c:v>
                </c:pt>
                <c:pt idx="149">
                  <c:v>1151</c:v>
                </c:pt>
                <c:pt idx="150">
                  <c:v>1221</c:v>
                </c:pt>
                <c:pt idx="151">
                  <c:v>1241</c:v>
                </c:pt>
                <c:pt idx="152">
                  <c:v>1301</c:v>
                </c:pt>
                <c:pt idx="153">
                  <c:v>1380</c:v>
                </c:pt>
                <c:pt idx="154">
                  <c:v>1559</c:v>
                </c:pt>
                <c:pt idx="155">
                  <c:v>1706</c:v>
                </c:pt>
                <c:pt idx="156">
                  <c:v>2000</c:v>
                </c:pt>
                <c:pt idx="157">
                  <c:v>2152</c:v>
                </c:pt>
                <c:pt idx="158">
                  <c:v>2319</c:v>
                </c:pt>
                <c:pt idx="159">
                  <c:v>2581</c:v>
                </c:pt>
                <c:pt idx="160">
                  <c:v>2760</c:v>
                </c:pt>
                <c:pt idx="161">
                  <c:v>3019</c:v>
                </c:pt>
                <c:pt idx="162">
                  <c:v>3200</c:v>
                </c:pt>
                <c:pt idx="163">
                  <c:v>3255</c:v>
                </c:pt>
                <c:pt idx="164">
                  <c:v>3466</c:v>
                </c:pt>
                <c:pt idx="165">
                  <c:v>3724</c:v>
                </c:pt>
                <c:pt idx="166">
                  <c:v>4018</c:v>
                </c:pt>
                <c:pt idx="167">
                  <c:v>4246</c:v>
                </c:pt>
                <c:pt idx="168">
                  <c:v>4222</c:v>
                </c:pt>
                <c:pt idx="169">
                  <c:v>4339</c:v>
                </c:pt>
                <c:pt idx="170">
                  <c:v>4508</c:v>
                </c:pt>
                <c:pt idx="171">
                  <c:v>4438</c:v>
                </c:pt>
                <c:pt idx="172">
                  <c:v>4290</c:v>
                </c:pt>
                <c:pt idx="173">
                  <c:v>4000</c:v>
                </c:pt>
                <c:pt idx="174">
                  <c:v>3898</c:v>
                </c:pt>
                <c:pt idx="175">
                  <c:v>3850</c:v>
                </c:pt>
                <c:pt idx="176">
                  <c:v>3749</c:v>
                </c:pt>
                <c:pt idx="177">
                  <c:v>3602</c:v>
                </c:pt>
                <c:pt idx="178">
                  <c:v>3552</c:v>
                </c:pt>
                <c:pt idx="179">
                  <c:v>3644</c:v>
                </c:pt>
                <c:pt idx="180">
                  <c:v>3570</c:v>
                </c:pt>
                <c:pt idx="181">
                  <c:v>3589</c:v>
                </c:pt>
                <c:pt idx="182">
                  <c:v>3570</c:v>
                </c:pt>
                <c:pt idx="183">
                  <c:v>3542</c:v>
                </c:pt>
                <c:pt idx="184">
                  <c:v>3535</c:v>
                </c:pt>
                <c:pt idx="185">
                  <c:v>3586</c:v>
                </c:pt>
                <c:pt idx="186">
                  <c:v>3539</c:v>
                </c:pt>
                <c:pt idx="187">
                  <c:v>3586</c:v>
                </c:pt>
                <c:pt idx="188">
                  <c:v>3749</c:v>
                </c:pt>
                <c:pt idx="189">
                  <c:v>3840</c:v>
                </c:pt>
                <c:pt idx="190">
                  <c:v>4077</c:v>
                </c:pt>
                <c:pt idx="191">
                  <c:v>4230</c:v>
                </c:pt>
                <c:pt idx="192">
                  <c:v>4647</c:v>
                </c:pt>
                <c:pt idx="193">
                  <c:v>4917</c:v>
                </c:pt>
                <c:pt idx="194">
                  <c:v>5419</c:v>
                </c:pt>
                <c:pt idx="195">
                  <c:v>5825</c:v>
                </c:pt>
                <c:pt idx="196">
                  <c:v>6047</c:v>
                </c:pt>
                <c:pt idx="197">
                  <c:v>6573</c:v>
                </c:pt>
                <c:pt idx="198">
                  <c:v>-73862</c:v>
                </c:pt>
                <c:pt idx="199">
                  <c:v>-74787</c:v>
                </c:pt>
                <c:pt idx="200">
                  <c:v>-75584</c:v>
                </c:pt>
                <c:pt idx="201">
                  <c:v>-76548</c:v>
                </c:pt>
                <c:pt idx="202">
                  <c:v>-77688</c:v>
                </c:pt>
                <c:pt idx="203">
                  <c:v>-78511</c:v>
                </c:pt>
                <c:pt idx="204">
                  <c:v>-79781</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yVal>
          <c:smooth val="0"/>
          <c:extLst>
            <c:ext xmlns:c16="http://schemas.microsoft.com/office/drawing/2014/chart" uri="{C3380CC4-5D6E-409C-BE32-E72D297353CC}">
              <c16:uniqueId val="{00000000-247A-4DCC-A341-84EAFE682257}"/>
            </c:ext>
          </c:extLst>
        </c:ser>
        <c:ser>
          <c:idx val="3"/>
          <c:order val="1"/>
          <c:tx>
            <c:strRef>
              <c:f>rivm!$R$3</c:f>
              <c:strCache>
                <c:ptCount val="1"/>
                <c:pt idx="0">
                  <c:v>Hospitalized</c:v>
                </c:pt>
              </c:strCache>
            </c:strRef>
          </c:tx>
          <c:spPr>
            <a:ln w="25400" cap="rnd">
              <a:noFill/>
              <a:round/>
            </a:ln>
            <a:effectLst/>
          </c:spPr>
          <c:marker>
            <c:symbol val="circle"/>
            <c:size val="5"/>
            <c:spPr>
              <a:solidFill>
                <a:schemeClr val="accent4">
                  <a:alpha val="10000"/>
                </a:schemeClr>
              </a:solidFill>
              <a:ln w="9525">
                <a:solidFill>
                  <a:schemeClr val="accent4">
                    <a:lumMod val="50000"/>
                    <a:alpha val="15000"/>
                  </a:schemeClr>
                </a:solidFill>
              </a:ln>
              <a:effectLst/>
            </c:spPr>
          </c:marker>
          <c:xVal>
            <c:numRef>
              <c:f>rivm!$R$4:$R$236</c:f>
              <c:numCache>
                <c:formatCode>#,##0</c:formatCode>
                <c:ptCount val="233"/>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86</c:v>
                </c:pt>
                <c:pt idx="15">
                  <c:v>115</c:v>
                </c:pt>
                <c:pt idx="16">
                  <c:v>136</c:v>
                </c:pt>
                <c:pt idx="17">
                  <c:v>162</c:v>
                </c:pt>
                <c:pt idx="18">
                  <c:v>205</c:v>
                </c:pt>
                <c:pt idx="19">
                  <c:v>314</c:v>
                </c:pt>
                <c:pt idx="20">
                  <c:v>408</c:v>
                </c:pt>
                <c:pt idx="21">
                  <c:v>489</c:v>
                </c:pt>
                <c:pt idx="22">
                  <c:v>643</c:v>
                </c:pt>
                <c:pt idx="23">
                  <c:v>836</c:v>
                </c:pt>
                <c:pt idx="24">
                  <c:v>988</c:v>
                </c:pt>
                <c:pt idx="25">
                  <c:v>1230</c:v>
                </c:pt>
                <c:pt idx="26">
                  <c:v>1495</c:v>
                </c:pt>
                <c:pt idx="27">
                  <c:v>1836</c:v>
                </c:pt>
                <c:pt idx="28">
                  <c:v>2151</c:v>
                </c:pt>
                <c:pt idx="29">
                  <c:v>2500</c:v>
                </c:pt>
                <c:pt idx="30">
                  <c:v>2954</c:v>
                </c:pt>
                <c:pt idx="31">
                  <c:v>3483</c:v>
                </c:pt>
                <c:pt idx="32">
                  <c:v>3990</c:v>
                </c:pt>
                <c:pt idx="33">
                  <c:v>4712</c:v>
                </c:pt>
                <c:pt idx="34">
                  <c:v>5159</c:v>
                </c:pt>
                <c:pt idx="35">
                  <c:v>5784</c:v>
                </c:pt>
                <c:pt idx="36">
                  <c:v>6286</c:v>
                </c:pt>
                <c:pt idx="37">
                  <c:v>6622</c:v>
                </c:pt>
                <c:pt idx="38">
                  <c:v>6875</c:v>
                </c:pt>
                <c:pt idx="39">
                  <c:v>7135</c:v>
                </c:pt>
                <c:pt idx="40">
                  <c:v>7427</c:v>
                </c:pt>
                <c:pt idx="41">
                  <c:v>7735</c:v>
                </c:pt>
                <c:pt idx="42">
                  <c:v>7972</c:v>
                </c:pt>
                <c:pt idx="43">
                  <c:v>8197</c:v>
                </c:pt>
                <c:pt idx="44">
                  <c:v>8386</c:v>
                </c:pt>
                <c:pt idx="45">
                  <c:v>8582</c:v>
                </c:pt>
                <c:pt idx="46">
                  <c:v>8729</c:v>
                </c:pt>
                <c:pt idx="47">
                  <c:v>8939</c:v>
                </c:pt>
                <c:pt idx="48">
                  <c:v>9127</c:v>
                </c:pt>
                <c:pt idx="49">
                  <c:v>9309</c:v>
                </c:pt>
                <c:pt idx="50">
                  <c:v>9465</c:v>
                </c:pt>
                <c:pt idx="51">
                  <c:v>9594</c:v>
                </c:pt>
                <c:pt idx="52">
                  <c:v>9704</c:v>
                </c:pt>
                <c:pt idx="53">
                  <c:v>9779</c:v>
                </c:pt>
                <c:pt idx="54">
                  <c:v>9897</c:v>
                </c:pt>
                <c:pt idx="55">
                  <c:v>10021</c:v>
                </c:pt>
                <c:pt idx="56">
                  <c:v>10158</c:v>
                </c:pt>
                <c:pt idx="57">
                  <c:v>10281</c:v>
                </c:pt>
                <c:pt idx="58">
                  <c:v>10381</c:v>
                </c:pt>
                <c:pt idx="59">
                  <c:v>10456</c:v>
                </c:pt>
                <c:pt idx="60">
                  <c:v>10521</c:v>
                </c:pt>
                <c:pt idx="61">
                  <c:v>10609</c:v>
                </c:pt>
                <c:pt idx="62">
                  <c:v>10685</c:v>
                </c:pt>
                <c:pt idx="63">
                  <c:v>10769</c:v>
                </c:pt>
                <c:pt idx="64">
                  <c:v>10854</c:v>
                </c:pt>
                <c:pt idx="65">
                  <c:v>10951</c:v>
                </c:pt>
                <c:pt idx="66">
                  <c:v>10995</c:v>
                </c:pt>
                <c:pt idx="67">
                  <c:v>11037</c:v>
                </c:pt>
                <c:pt idx="68">
                  <c:v>11126</c:v>
                </c:pt>
                <c:pt idx="69">
                  <c:v>11153</c:v>
                </c:pt>
                <c:pt idx="70">
                  <c:v>11192</c:v>
                </c:pt>
                <c:pt idx="71">
                  <c:v>11227</c:v>
                </c:pt>
                <c:pt idx="72">
                  <c:v>11285</c:v>
                </c:pt>
                <c:pt idx="73">
                  <c:v>11307</c:v>
                </c:pt>
                <c:pt idx="74">
                  <c:v>11343</c:v>
                </c:pt>
                <c:pt idx="75">
                  <c:v>11378</c:v>
                </c:pt>
                <c:pt idx="76">
                  <c:v>11430</c:v>
                </c:pt>
                <c:pt idx="77">
                  <c:v>11457</c:v>
                </c:pt>
                <c:pt idx="78">
                  <c:v>11492</c:v>
                </c:pt>
                <c:pt idx="79">
                  <c:v>11537</c:v>
                </c:pt>
                <c:pt idx="80">
                  <c:v>11552</c:v>
                </c:pt>
                <c:pt idx="81">
                  <c:v>11579</c:v>
                </c:pt>
                <c:pt idx="82">
                  <c:v>11613</c:v>
                </c:pt>
                <c:pt idx="83">
                  <c:v>11627</c:v>
                </c:pt>
                <c:pt idx="84">
                  <c:v>11640</c:v>
                </c:pt>
                <c:pt idx="85">
                  <c:v>11649</c:v>
                </c:pt>
                <c:pt idx="86">
                  <c:v>11659</c:v>
                </c:pt>
                <c:pt idx="87">
                  <c:v>11672</c:v>
                </c:pt>
                <c:pt idx="88">
                  <c:v>11680</c:v>
                </c:pt>
                <c:pt idx="89">
                  <c:v>11690</c:v>
                </c:pt>
                <c:pt idx="90">
                  <c:v>11697</c:v>
                </c:pt>
                <c:pt idx="91">
                  <c:v>11713</c:v>
                </c:pt>
                <c:pt idx="92">
                  <c:v>11722</c:v>
                </c:pt>
                <c:pt idx="93">
                  <c:v>11727</c:v>
                </c:pt>
                <c:pt idx="94">
                  <c:v>11735</c:v>
                </c:pt>
                <c:pt idx="95">
                  <c:v>11744</c:v>
                </c:pt>
                <c:pt idx="96">
                  <c:v>11750</c:v>
                </c:pt>
                <c:pt idx="97">
                  <c:v>11759</c:v>
                </c:pt>
                <c:pt idx="98">
                  <c:v>11771</c:v>
                </c:pt>
                <c:pt idx="99">
                  <c:v>11782</c:v>
                </c:pt>
                <c:pt idx="100">
                  <c:v>11785</c:v>
                </c:pt>
                <c:pt idx="101">
                  <c:v>11789</c:v>
                </c:pt>
                <c:pt idx="102">
                  <c:v>11794</c:v>
                </c:pt>
                <c:pt idx="103">
                  <c:v>11800</c:v>
                </c:pt>
                <c:pt idx="104">
                  <c:v>11805</c:v>
                </c:pt>
                <c:pt idx="105">
                  <c:v>11808</c:v>
                </c:pt>
                <c:pt idx="106">
                  <c:v>11813</c:v>
                </c:pt>
                <c:pt idx="107">
                  <c:v>11822</c:v>
                </c:pt>
                <c:pt idx="108">
                  <c:v>11828</c:v>
                </c:pt>
                <c:pt idx="109">
                  <c:v>11831</c:v>
                </c:pt>
                <c:pt idx="110">
                  <c:v>11834</c:v>
                </c:pt>
                <c:pt idx="111">
                  <c:v>11836</c:v>
                </c:pt>
                <c:pt idx="112">
                  <c:v>11835</c:v>
                </c:pt>
                <c:pt idx="113">
                  <c:v>11846</c:v>
                </c:pt>
                <c:pt idx="114">
                  <c:v>11846</c:v>
                </c:pt>
                <c:pt idx="115">
                  <c:v>11849</c:v>
                </c:pt>
                <c:pt idx="116">
                  <c:v>11851</c:v>
                </c:pt>
                <c:pt idx="117">
                  <c:v>11853</c:v>
                </c:pt>
                <c:pt idx="118">
                  <c:v>11859</c:v>
                </c:pt>
                <c:pt idx="119">
                  <c:v>11863</c:v>
                </c:pt>
                <c:pt idx="120">
                  <c:v>11868</c:v>
                </c:pt>
                <c:pt idx="121">
                  <c:v>11868</c:v>
                </c:pt>
                <c:pt idx="122">
                  <c:v>11871</c:v>
                </c:pt>
                <c:pt idx="123">
                  <c:v>11874</c:v>
                </c:pt>
                <c:pt idx="124">
                  <c:v>11877</c:v>
                </c:pt>
                <c:pt idx="125">
                  <c:v>11878</c:v>
                </c:pt>
                <c:pt idx="126">
                  <c:v>11878</c:v>
                </c:pt>
                <c:pt idx="127">
                  <c:v>11882</c:v>
                </c:pt>
                <c:pt idx="128">
                  <c:v>11883</c:v>
                </c:pt>
                <c:pt idx="129">
                  <c:v>11884</c:v>
                </c:pt>
                <c:pt idx="130">
                  <c:v>11884</c:v>
                </c:pt>
                <c:pt idx="131">
                  <c:v>11886</c:v>
                </c:pt>
                <c:pt idx="132">
                  <c:v>11889</c:v>
                </c:pt>
                <c:pt idx="133">
                  <c:v>11887</c:v>
                </c:pt>
                <c:pt idx="134">
                  <c:v>11888</c:v>
                </c:pt>
                <c:pt idx="135">
                  <c:v>11891</c:v>
                </c:pt>
                <c:pt idx="136">
                  <c:v>11893</c:v>
                </c:pt>
                <c:pt idx="137">
                  <c:v>11894</c:v>
                </c:pt>
                <c:pt idx="138">
                  <c:v>11892</c:v>
                </c:pt>
                <c:pt idx="139">
                  <c:v>11897</c:v>
                </c:pt>
                <c:pt idx="140">
                  <c:v>11898</c:v>
                </c:pt>
                <c:pt idx="141">
                  <c:v>11894</c:v>
                </c:pt>
                <c:pt idx="142">
                  <c:v>11895</c:v>
                </c:pt>
                <c:pt idx="143">
                  <c:v>11898</c:v>
                </c:pt>
                <c:pt idx="144">
                  <c:v>11900</c:v>
                </c:pt>
                <c:pt idx="145">
                  <c:v>11902</c:v>
                </c:pt>
                <c:pt idx="146">
                  <c:v>11902</c:v>
                </c:pt>
                <c:pt idx="147">
                  <c:v>11905</c:v>
                </c:pt>
                <c:pt idx="148">
                  <c:v>11904</c:v>
                </c:pt>
                <c:pt idx="149">
                  <c:v>11906</c:v>
                </c:pt>
                <c:pt idx="150">
                  <c:v>11908</c:v>
                </c:pt>
                <c:pt idx="151">
                  <c:v>11913</c:v>
                </c:pt>
                <c:pt idx="152">
                  <c:v>11919</c:v>
                </c:pt>
                <c:pt idx="153">
                  <c:v>11922</c:v>
                </c:pt>
                <c:pt idx="154">
                  <c:v>11927</c:v>
                </c:pt>
                <c:pt idx="155">
                  <c:v>11934</c:v>
                </c:pt>
                <c:pt idx="156">
                  <c:v>11937</c:v>
                </c:pt>
                <c:pt idx="157">
                  <c:v>11943</c:v>
                </c:pt>
                <c:pt idx="158">
                  <c:v>11949</c:v>
                </c:pt>
                <c:pt idx="159">
                  <c:v>11959</c:v>
                </c:pt>
                <c:pt idx="160">
                  <c:v>11964</c:v>
                </c:pt>
                <c:pt idx="161">
                  <c:v>11965</c:v>
                </c:pt>
                <c:pt idx="162">
                  <c:v>11969</c:v>
                </c:pt>
                <c:pt idx="163">
                  <c:v>11971</c:v>
                </c:pt>
                <c:pt idx="164">
                  <c:v>11978</c:v>
                </c:pt>
                <c:pt idx="165">
                  <c:v>11984</c:v>
                </c:pt>
                <c:pt idx="166">
                  <c:v>11994</c:v>
                </c:pt>
                <c:pt idx="167">
                  <c:v>12003</c:v>
                </c:pt>
                <c:pt idx="168">
                  <c:v>12009</c:v>
                </c:pt>
                <c:pt idx="169">
                  <c:v>12020</c:v>
                </c:pt>
                <c:pt idx="170">
                  <c:v>12027</c:v>
                </c:pt>
                <c:pt idx="171">
                  <c:v>12033</c:v>
                </c:pt>
                <c:pt idx="172">
                  <c:v>12038</c:v>
                </c:pt>
                <c:pt idx="173">
                  <c:v>12042</c:v>
                </c:pt>
                <c:pt idx="174">
                  <c:v>12060</c:v>
                </c:pt>
                <c:pt idx="175">
                  <c:v>12070</c:v>
                </c:pt>
                <c:pt idx="176">
                  <c:v>12088</c:v>
                </c:pt>
                <c:pt idx="177">
                  <c:v>12099</c:v>
                </c:pt>
                <c:pt idx="178">
                  <c:v>12107</c:v>
                </c:pt>
                <c:pt idx="179">
                  <c:v>12111</c:v>
                </c:pt>
                <c:pt idx="180">
                  <c:v>12126</c:v>
                </c:pt>
                <c:pt idx="181">
                  <c:v>12145</c:v>
                </c:pt>
                <c:pt idx="182">
                  <c:v>12152</c:v>
                </c:pt>
                <c:pt idx="183">
                  <c:v>12161</c:v>
                </c:pt>
                <c:pt idx="184">
                  <c:v>12163</c:v>
                </c:pt>
                <c:pt idx="185">
                  <c:v>12166</c:v>
                </c:pt>
                <c:pt idx="186">
                  <c:v>12177</c:v>
                </c:pt>
                <c:pt idx="187">
                  <c:v>12182</c:v>
                </c:pt>
                <c:pt idx="188">
                  <c:v>12188</c:v>
                </c:pt>
                <c:pt idx="189">
                  <c:v>12193</c:v>
                </c:pt>
                <c:pt idx="190">
                  <c:v>12200</c:v>
                </c:pt>
                <c:pt idx="191">
                  <c:v>12205</c:v>
                </c:pt>
                <c:pt idx="192">
                  <c:v>12210</c:v>
                </c:pt>
                <c:pt idx="193">
                  <c:v>12219</c:v>
                </c:pt>
                <c:pt idx="194">
                  <c:v>12225</c:v>
                </c:pt>
                <c:pt idx="195">
                  <c:v>12233</c:v>
                </c:pt>
                <c:pt idx="196">
                  <c:v>12250</c:v>
                </c:pt>
                <c:pt idx="197">
                  <c:v>12260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xVal>
          <c:yVal>
            <c:numRef>
              <c:f>rivm!$S$4:$S$236</c:f>
              <c:numCache>
                <c:formatCode>#,##0</c:formatCode>
                <c:ptCount val="233"/>
                <c:pt idx="14">
                  <c:v>85</c:v>
                </c:pt>
                <c:pt idx="15">
                  <c:v>29</c:v>
                </c:pt>
                <c:pt idx="16">
                  <c:v>21</c:v>
                </c:pt>
                <c:pt idx="17">
                  <c:v>26</c:v>
                </c:pt>
                <c:pt idx="18">
                  <c:v>43</c:v>
                </c:pt>
                <c:pt idx="19">
                  <c:v>109</c:v>
                </c:pt>
                <c:pt idx="20">
                  <c:v>94</c:v>
                </c:pt>
                <c:pt idx="21">
                  <c:v>81</c:v>
                </c:pt>
                <c:pt idx="22">
                  <c:v>154</c:v>
                </c:pt>
                <c:pt idx="23">
                  <c:v>193</c:v>
                </c:pt>
                <c:pt idx="24">
                  <c:v>152</c:v>
                </c:pt>
                <c:pt idx="25">
                  <c:v>242</c:v>
                </c:pt>
                <c:pt idx="26">
                  <c:v>265</c:v>
                </c:pt>
                <c:pt idx="27">
                  <c:v>341</c:v>
                </c:pt>
                <c:pt idx="28">
                  <c:v>315</c:v>
                </c:pt>
                <c:pt idx="29">
                  <c:v>349</c:v>
                </c:pt>
                <c:pt idx="30">
                  <c:v>454</c:v>
                </c:pt>
                <c:pt idx="31">
                  <c:v>529</c:v>
                </c:pt>
                <c:pt idx="32">
                  <c:v>507</c:v>
                </c:pt>
                <c:pt idx="33">
                  <c:v>722</c:v>
                </c:pt>
                <c:pt idx="34">
                  <c:v>447</c:v>
                </c:pt>
                <c:pt idx="35">
                  <c:v>625</c:v>
                </c:pt>
                <c:pt idx="36">
                  <c:v>502</c:v>
                </c:pt>
                <c:pt idx="37">
                  <c:v>336</c:v>
                </c:pt>
                <c:pt idx="38">
                  <c:v>253</c:v>
                </c:pt>
                <c:pt idx="39">
                  <c:v>260</c:v>
                </c:pt>
                <c:pt idx="40">
                  <c:v>292</c:v>
                </c:pt>
                <c:pt idx="41">
                  <c:v>308</c:v>
                </c:pt>
                <c:pt idx="42">
                  <c:v>237</c:v>
                </c:pt>
                <c:pt idx="43">
                  <c:v>225</c:v>
                </c:pt>
                <c:pt idx="44">
                  <c:v>189</c:v>
                </c:pt>
                <c:pt idx="45">
                  <c:v>203</c:v>
                </c:pt>
                <c:pt idx="46">
                  <c:v>147</c:v>
                </c:pt>
                <c:pt idx="47">
                  <c:v>210</c:v>
                </c:pt>
                <c:pt idx="48">
                  <c:v>188</c:v>
                </c:pt>
                <c:pt idx="49">
                  <c:v>182</c:v>
                </c:pt>
                <c:pt idx="50">
                  <c:v>156</c:v>
                </c:pt>
                <c:pt idx="51">
                  <c:v>129</c:v>
                </c:pt>
                <c:pt idx="52">
                  <c:v>110</c:v>
                </c:pt>
                <c:pt idx="53">
                  <c:v>75</c:v>
                </c:pt>
                <c:pt idx="54">
                  <c:v>118</c:v>
                </c:pt>
                <c:pt idx="55">
                  <c:v>124</c:v>
                </c:pt>
                <c:pt idx="56">
                  <c:v>137</c:v>
                </c:pt>
                <c:pt idx="57">
                  <c:v>123</c:v>
                </c:pt>
                <c:pt idx="58">
                  <c:v>100</c:v>
                </c:pt>
                <c:pt idx="59">
                  <c:v>75</c:v>
                </c:pt>
                <c:pt idx="60">
                  <c:v>65</c:v>
                </c:pt>
                <c:pt idx="61">
                  <c:v>88</c:v>
                </c:pt>
                <c:pt idx="62">
                  <c:v>76</c:v>
                </c:pt>
                <c:pt idx="63">
                  <c:v>84</c:v>
                </c:pt>
                <c:pt idx="64">
                  <c:v>85</c:v>
                </c:pt>
                <c:pt idx="65">
                  <c:v>97</c:v>
                </c:pt>
                <c:pt idx="66">
                  <c:v>44</c:v>
                </c:pt>
                <c:pt idx="67">
                  <c:v>42</c:v>
                </c:pt>
                <c:pt idx="68">
                  <c:v>89</c:v>
                </c:pt>
                <c:pt idx="69">
                  <c:v>27</c:v>
                </c:pt>
                <c:pt idx="70">
                  <c:v>39</c:v>
                </c:pt>
                <c:pt idx="71">
                  <c:v>35</c:v>
                </c:pt>
                <c:pt idx="72">
                  <c:v>58</c:v>
                </c:pt>
                <c:pt idx="73">
                  <c:v>22</c:v>
                </c:pt>
                <c:pt idx="74">
                  <c:v>36</c:v>
                </c:pt>
                <c:pt idx="75">
                  <c:v>35</c:v>
                </c:pt>
                <c:pt idx="76">
                  <c:v>52</c:v>
                </c:pt>
                <c:pt idx="77">
                  <c:v>27</c:v>
                </c:pt>
                <c:pt idx="78">
                  <c:v>35</c:v>
                </c:pt>
                <c:pt idx="79">
                  <c:v>45</c:v>
                </c:pt>
                <c:pt idx="80">
                  <c:v>15</c:v>
                </c:pt>
                <c:pt idx="81">
                  <c:v>27</c:v>
                </c:pt>
                <c:pt idx="82">
                  <c:v>34</c:v>
                </c:pt>
                <c:pt idx="83">
                  <c:v>14</c:v>
                </c:pt>
                <c:pt idx="84">
                  <c:v>13</c:v>
                </c:pt>
                <c:pt idx="85">
                  <c:v>9</c:v>
                </c:pt>
                <c:pt idx="86">
                  <c:v>10</c:v>
                </c:pt>
                <c:pt idx="87">
                  <c:v>13</c:v>
                </c:pt>
                <c:pt idx="88">
                  <c:v>8</c:v>
                </c:pt>
                <c:pt idx="89">
                  <c:v>10</c:v>
                </c:pt>
                <c:pt idx="90">
                  <c:v>7</c:v>
                </c:pt>
                <c:pt idx="91">
                  <c:v>16</c:v>
                </c:pt>
                <c:pt idx="92">
                  <c:v>9</c:v>
                </c:pt>
                <c:pt idx="93">
                  <c:v>5</c:v>
                </c:pt>
                <c:pt idx="94">
                  <c:v>8</c:v>
                </c:pt>
                <c:pt idx="95">
                  <c:v>9</c:v>
                </c:pt>
                <c:pt idx="96">
                  <c:v>6</c:v>
                </c:pt>
                <c:pt idx="97">
                  <c:v>9</c:v>
                </c:pt>
                <c:pt idx="98">
                  <c:v>12</c:v>
                </c:pt>
                <c:pt idx="99">
                  <c:v>11</c:v>
                </c:pt>
                <c:pt idx="100">
                  <c:v>3</c:v>
                </c:pt>
                <c:pt idx="101">
                  <c:v>4</c:v>
                </c:pt>
                <c:pt idx="102">
                  <c:v>5</c:v>
                </c:pt>
                <c:pt idx="103">
                  <c:v>6</c:v>
                </c:pt>
                <c:pt idx="104">
                  <c:v>5</c:v>
                </c:pt>
                <c:pt idx="105">
                  <c:v>3</c:v>
                </c:pt>
                <c:pt idx="106">
                  <c:v>5</c:v>
                </c:pt>
                <c:pt idx="107">
                  <c:v>9</c:v>
                </c:pt>
                <c:pt idx="108">
                  <c:v>6</c:v>
                </c:pt>
                <c:pt idx="109">
                  <c:v>3</c:v>
                </c:pt>
                <c:pt idx="110">
                  <c:v>3</c:v>
                </c:pt>
                <c:pt idx="111">
                  <c:v>2</c:v>
                </c:pt>
                <c:pt idx="112">
                  <c:v>-1</c:v>
                </c:pt>
                <c:pt idx="113">
                  <c:v>11</c:v>
                </c:pt>
                <c:pt idx="114">
                  <c:v>0</c:v>
                </c:pt>
                <c:pt idx="115">
                  <c:v>3</c:v>
                </c:pt>
                <c:pt idx="116">
                  <c:v>2</c:v>
                </c:pt>
                <c:pt idx="117">
                  <c:v>2</c:v>
                </c:pt>
                <c:pt idx="118">
                  <c:v>6</c:v>
                </c:pt>
                <c:pt idx="119">
                  <c:v>4</c:v>
                </c:pt>
                <c:pt idx="120">
                  <c:v>5</c:v>
                </c:pt>
                <c:pt idx="121">
                  <c:v>0</c:v>
                </c:pt>
                <c:pt idx="122">
                  <c:v>3</c:v>
                </c:pt>
                <c:pt idx="123">
                  <c:v>3</c:v>
                </c:pt>
                <c:pt idx="124">
                  <c:v>3</c:v>
                </c:pt>
                <c:pt idx="125">
                  <c:v>1</c:v>
                </c:pt>
                <c:pt idx="126">
                  <c:v>0</c:v>
                </c:pt>
                <c:pt idx="127">
                  <c:v>4</c:v>
                </c:pt>
                <c:pt idx="128">
                  <c:v>1</c:v>
                </c:pt>
                <c:pt idx="129">
                  <c:v>1</c:v>
                </c:pt>
                <c:pt idx="130">
                  <c:v>0</c:v>
                </c:pt>
                <c:pt idx="131">
                  <c:v>2</c:v>
                </c:pt>
                <c:pt idx="132">
                  <c:v>3</c:v>
                </c:pt>
                <c:pt idx="133">
                  <c:v>-2</c:v>
                </c:pt>
                <c:pt idx="134">
                  <c:v>1</c:v>
                </c:pt>
                <c:pt idx="135">
                  <c:v>3</c:v>
                </c:pt>
                <c:pt idx="136">
                  <c:v>2</c:v>
                </c:pt>
                <c:pt idx="137">
                  <c:v>1</c:v>
                </c:pt>
                <c:pt idx="138">
                  <c:v>-2</c:v>
                </c:pt>
                <c:pt idx="139">
                  <c:v>5</c:v>
                </c:pt>
                <c:pt idx="140">
                  <c:v>1</c:v>
                </c:pt>
                <c:pt idx="141">
                  <c:v>-4</c:v>
                </c:pt>
                <c:pt idx="142">
                  <c:v>1</c:v>
                </c:pt>
                <c:pt idx="143">
                  <c:v>3</c:v>
                </c:pt>
                <c:pt idx="144">
                  <c:v>2</c:v>
                </c:pt>
                <c:pt idx="145">
                  <c:v>2</c:v>
                </c:pt>
                <c:pt idx="146">
                  <c:v>0</c:v>
                </c:pt>
                <c:pt idx="147">
                  <c:v>3</c:v>
                </c:pt>
                <c:pt idx="148">
                  <c:v>-1</c:v>
                </c:pt>
                <c:pt idx="149">
                  <c:v>2</c:v>
                </c:pt>
                <c:pt idx="150">
                  <c:v>2</c:v>
                </c:pt>
                <c:pt idx="151">
                  <c:v>5</c:v>
                </c:pt>
                <c:pt idx="152">
                  <c:v>6</c:v>
                </c:pt>
                <c:pt idx="153">
                  <c:v>3</c:v>
                </c:pt>
                <c:pt idx="154">
                  <c:v>5</c:v>
                </c:pt>
                <c:pt idx="155">
                  <c:v>7</c:v>
                </c:pt>
                <c:pt idx="156">
                  <c:v>3</c:v>
                </c:pt>
                <c:pt idx="157">
                  <c:v>6</c:v>
                </c:pt>
                <c:pt idx="158">
                  <c:v>6</c:v>
                </c:pt>
                <c:pt idx="159">
                  <c:v>10</c:v>
                </c:pt>
                <c:pt idx="160">
                  <c:v>5</c:v>
                </c:pt>
                <c:pt idx="161">
                  <c:v>1</c:v>
                </c:pt>
                <c:pt idx="162">
                  <c:v>4</c:v>
                </c:pt>
                <c:pt idx="163">
                  <c:v>2</c:v>
                </c:pt>
                <c:pt idx="164">
                  <c:v>7</c:v>
                </c:pt>
                <c:pt idx="165">
                  <c:v>6</c:v>
                </c:pt>
                <c:pt idx="166">
                  <c:v>10</c:v>
                </c:pt>
                <c:pt idx="167">
                  <c:v>9</c:v>
                </c:pt>
                <c:pt idx="168">
                  <c:v>6</c:v>
                </c:pt>
                <c:pt idx="169">
                  <c:v>11</c:v>
                </c:pt>
                <c:pt idx="170">
                  <c:v>7</c:v>
                </c:pt>
                <c:pt idx="171">
                  <c:v>6</c:v>
                </c:pt>
                <c:pt idx="172">
                  <c:v>5</c:v>
                </c:pt>
                <c:pt idx="173">
                  <c:v>4</c:v>
                </c:pt>
                <c:pt idx="174">
                  <c:v>18</c:v>
                </c:pt>
                <c:pt idx="175">
                  <c:v>10</c:v>
                </c:pt>
                <c:pt idx="176">
                  <c:v>18</c:v>
                </c:pt>
                <c:pt idx="177">
                  <c:v>11</c:v>
                </c:pt>
                <c:pt idx="178">
                  <c:v>8</c:v>
                </c:pt>
                <c:pt idx="179">
                  <c:v>4</c:v>
                </c:pt>
                <c:pt idx="180">
                  <c:v>15</c:v>
                </c:pt>
                <c:pt idx="181">
                  <c:v>19</c:v>
                </c:pt>
                <c:pt idx="182">
                  <c:v>7</c:v>
                </c:pt>
                <c:pt idx="183">
                  <c:v>9</c:v>
                </c:pt>
                <c:pt idx="184">
                  <c:v>2</c:v>
                </c:pt>
                <c:pt idx="185">
                  <c:v>3</c:v>
                </c:pt>
                <c:pt idx="186">
                  <c:v>11</c:v>
                </c:pt>
                <c:pt idx="187">
                  <c:v>5</c:v>
                </c:pt>
                <c:pt idx="188">
                  <c:v>6</c:v>
                </c:pt>
                <c:pt idx="189">
                  <c:v>5</c:v>
                </c:pt>
                <c:pt idx="190">
                  <c:v>7</c:v>
                </c:pt>
                <c:pt idx="191">
                  <c:v>5</c:v>
                </c:pt>
                <c:pt idx="192">
                  <c:v>5</c:v>
                </c:pt>
                <c:pt idx="193">
                  <c:v>9</c:v>
                </c:pt>
                <c:pt idx="194">
                  <c:v>6</c:v>
                </c:pt>
                <c:pt idx="195">
                  <c:v>8</c:v>
                </c:pt>
                <c:pt idx="196">
                  <c:v>17</c:v>
                </c:pt>
                <c:pt idx="197">
                  <c:v>10</c:v>
                </c:pt>
                <c:pt idx="198">
                  <c:v>-12260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yVal>
          <c:smooth val="0"/>
          <c:extLst>
            <c:ext xmlns:c16="http://schemas.microsoft.com/office/drawing/2014/chart" uri="{C3380CC4-5D6E-409C-BE32-E72D297353CC}">
              <c16:uniqueId val="{00000001-247A-4DCC-A341-84EAFE682257}"/>
            </c:ext>
          </c:extLst>
        </c:ser>
        <c:ser>
          <c:idx val="4"/>
          <c:order val="2"/>
          <c:tx>
            <c:strRef>
              <c:f>rivm!$AJ$3</c:f>
              <c:strCache>
                <c:ptCount val="1"/>
                <c:pt idx="0">
                  <c:v>Deceased  in the last 7 days</c:v>
                </c:pt>
              </c:strCache>
            </c:strRef>
          </c:tx>
          <c:spPr>
            <a:ln w="25400" cap="rnd">
              <a:noFill/>
              <a:round/>
            </a:ln>
            <a:effectLst/>
          </c:spPr>
          <c:marker>
            <c:symbol val="circle"/>
            <c:size val="5"/>
            <c:spPr>
              <a:solidFill>
                <a:srgbClr val="C00000"/>
              </a:solidFill>
              <a:ln w="9525">
                <a:solidFill>
                  <a:srgbClr val="C00000"/>
                </a:solidFill>
              </a:ln>
              <a:effectLst/>
            </c:spPr>
          </c:marker>
          <c:xVal>
            <c:numRef>
              <c:f>rivm!$AD$4:$AD$236</c:f>
              <c:numCache>
                <c:formatCode>#,##0</c:formatCode>
                <c:ptCount val="233"/>
                <c:pt idx="0">
                  <c:v>0</c:v>
                </c:pt>
                <c:pt idx="1">
                  <c:v>0</c:v>
                </c:pt>
                <c:pt idx="2">
                  <c:v>0</c:v>
                </c:pt>
                <c:pt idx="3">
                  <c:v>0</c:v>
                </c:pt>
                <c:pt idx="4">
                  <c:v>0</c:v>
                </c:pt>
                <c:pt idx="5">
                  <c:v>0</c:v>
                </c:pt>
                <c:pt idx="6">
                  <c:v>0</c:v>
                </c:pt>
                <c:pt idx="7">
                  <c:v>0</c:v>
                </c:pt>
                <c:pt idx="8">
                  <c:v>1</c:v>
                </c:pt>
                <c:pt idx="9">
                  <c:v>1</c:v>
                </c:pt>
                <c:pt idx="10">
                  <c:v>3</c:v>
                </c:pt>
                <c:pt idx="11">
                  <c:v>3</c:v>
                </c:pt>
                <c:pt idx="12">
                  <c:v>4</c:v>
                </c:pt>
                <c:pt idx="13">
                  <c:v>5</c:v>
                </c:pt>
                <c:pt idx="14">
                  <c:v>5</c:v>
                </c:pt>
                <c:pt idx="15">
                  <c:v>10</c:v>
                </c:pt>
                <c:pt idx="16">
                  <c:v>12</c:v>
                </c:pt>
                <c:pt idx="17">
                  <c:v>20</c:v>
                </c:pt>
                <c:pt idx="18">
                  <c:v>24</c:v>
                </c:pt>
                <c:pt idx="19">
                  <c:v>43</c:v>
                </c:pt>
                <c:pt idx="20">
                  <c:v>58</c:v>
                </c:pt>
                <c:pt idx="21">
                  <c:v>76</c:v>
                </c:pt>
                <c:pt idx="22">
                  <c:v>106</c:v>
                </c:pt>
                <c:pt idx="23">
                  <c:v>136</c:v>
                </c:pt>
                <c:pt idx="24">
                  <c:v>179</c:v>
                </c:pt>
                <c:pt idx="25">
                  <c:v>213</c:v>
                </c:pt>
                <c:pt idx="26">
                  <c:v>276</c:v>
                </c:pt>
                <c:pt idx="27">
                  <c:v>356</c:v>
                </c:pt>
                <c:pt idx="28">
                  <c:v>434</c:v>
                </c:pt>
                <c:pt idx="29">
                  <c:v>546</c:v>
                </c:pt>
                <c:pt idx="30">
                  <c:v>639</c:v>
                </c:pt>
                <c:pt idx="31">
                  <c:v>771</c:v>
                </c:pt>
                <c:pt idx="32">
                  <c:v>864</c:v>
                </c:pt>
                <c:pt idx="33">
                  <c:v>1039</c:v>
                </c:pt>
                <c:pt idx="34">
                  <c:v>1173</c:v>
                </c:pt>
                <c:pt idx="35">
                  <c:v>1339</c:v>
                </c:pt>
                <c:pt idx="36">
                  <c:v>1487</c:v>
                </c:pt>
                <c:pt idx="37">
                  <c:v>1651</c:v>
                </c:pt>
                <c:pt idx="38">
                  <c:v>1766</c:v>
                </c:pt>
                <c:pt idx="39">
                  <c:v>1867</c:v>
                </c:pt>
                <c:pt idx="40">
                  <c:v>2101</c:v>
                </c:pt>
                <c:pt idx="41">
                  <c:v>2248</c:v>
                </c:pt>
                <c:pt idx="42">
                  <c:v>2396</c:v>
                </c:pt>
                <c:pt idx="43">
                  <c:v>2511</c:v>
                </c:pt>
                <c:pt idx="44">
                  <c:v>2643</c:v>
                </c:pt>
                <c:pt idx="45">
                  <c:v>2737</c:v>
                </c:pt>
                <c:pt idx="46">
                  <c:v>2823</c:v>
                </c:pt>
                <c:pt idx="47">
                  <c:v>2945</c:v>
                </c:pt>
                <c:pt idx="48">
                  <c:v>3134</c:v>
                </c:pt>
                <c:pt idx="49">
                  <c:v>3315</c:v>
                </c:pt>
                <c:pt idx="50">
                  <c:v>3459</c:v>
                </c:pt>
                <c:pt idx="51">
                  <c:v>3601</c:v>
                </c:pt>
                <c:pt idx="52">
                  <c:v>3684</c:v>
                </c:pt>
                <c:pt idx="53">
                  <c:v>3751</c:v>
                </c:pt>
                <c:pt idx="54">
                  <c:v>3916</c:v>
                </c:pt>
                <c:pt idx="55">
                  <c:v>4054</c:v>
                </c:pt>
                <c:pt idx="56">
                  <c:v>4177</c:v>
                </c:pt>
                <c:pt idx="57">
                  <c:v>4289</c:v>
                </c:pt>
                <c:pt idx="58">
                  <c:v>4409</c:v>
                </c:pt>
                <c:pt idx="59">
                  <c:v>4475</c:v>
                </c:pt>
                <c:pt idx="60">
                  <c:v>4518</c:v>
                </c:pt>
                <c:pt idx="61">
                  <c:v>4566</c:v>
                </c:pt>
                <c:pt idx="62">
                  <c:v>4711</c:v>
                </c:pt>
                <c:pt idx="63">
                  <c:v>4795</c:v>
                </c:pt>
                <c:pt idx="64">
                  <c:v>4893</c:v>
                </c:pt>
                <c:pt idx="65">
                  <c:v>4987</c:v>
                </c:pt>
                <c:pt idx="66">
                  <c:v>5056</c:v>
                </c:pt>
                <c:pt idx="67">
                  <c:v>5082</c:v>
                </c:pt>
                <c:pt idx="68">
                  <c:v>5168</c:v>
                </c:pt>
                <c:pt idx="69">
                  <c:v>5204</c:v>
                </c:pt>
                <c:pt idx="70">
                  <c:v>5288</c:v>
                </c:pt>
                <c:pt idx="71">
                  <c:v>5359</c:v>
                </c:pt>
                <c:pt idx="72">
                  <c:v>5422</c:v>
                </c:pt>
                <c:pt idx="73">
                  <c:v>5440</c:v>
                </c:pt>
                <c:pt idx="74">
                  <c:v>5456</c:v>
                </c:pt>
                <c:pt idx="75">
                  <c:v>5510</c:v>
                </c:pt>
                <c:pt idx="76">
                  <c:v>5562</c:v>
                </c:pt>
                <c:pt idx="77">
                  <c:v>5590</c:v>
                </c:pt>
                <c:pt idx="78">
                  <c:v>5643</c:v>
                </c:pt>
                <c:pt idx="79">
                  <c:v>5670</c:v>
                </c:pt>
                <c:pt idx="80">
                  <c:v>5680</c:v>
                </c:pt>
                <c:pt idx="81">
                  <c:v>5694</c:v>
                </c:pt>
                <c:pt idx="82">
                  <c:v>5715</c:v>
                </c:pt>
                <c:pt idx="83">
                  <c:v>5748</c:v>
                </c:pt>
                <c:pt idx="84">
                  <c:v>5775</c:v>
                </c:pt>
                <c:pt idx="85">
                  <c:v>5788</c:v>
                </c:pt>
                <c:pt idx="86">
                  <c:v>5811</c:v>
                </c:pt>
                <c:pt idx="87">
                  <c:v>5822</c:v>
                </c:pt>
                <c:pt idx="88">
                  <c:v>5830</c:v>
                </c:pt>
                <c:pt idx="89">
                  <c:v>5856</c:v>
                </c:pt>
                <c:pt idx="90">
                  <c:v>5871</c:v>
                </c:pt>
                <c:pt idx="91">
                  <c:v>5903</c:v>
                </c:pt>
                <c:pt idx="92">
                  <c:v>5931</c:v>
                </c:pt>
                <c:pt idx="93">
                  <c:v>5951</c:v>
                </c:pt>
                <c:pt idx="94">
                  <c:v>5956</c:v>
                </c:pt>
                <c:pt idx="95">
                  <c:v>5962</c:v>
                </c:pt>
                <c:pt idx="96">
                  <c:v>5967</c:v>
                </c:pt>
                <c:pt idx="97">
                  <c:v>5977</c:v>
                </c:pt>
                <c:pt idx="98">
                  <c:v>5990</c:v>
                </c:pt>
                <c:pt idx="99">
                  <c:v>6005</c:v>
                </c:pt>
                <c:pt idx="100">
                  <c:v>6011</c:v>
                </c:pt>
                <c:pt idx="101">
                  <c:v>6013</c:v>
                </c:pt>
                <c:pt idx="102">
                  <c:v>6016</c:v>
                </c:pt>
                <c:pt idx="103">
                  <c:v>6031</c:v>
                </c:pt>
                <c:pt idx="104">
                  <c:v>6042</c:v>
                </c:pt>
                <c:pt idx="105">
                  <c:v>6044</c:v>
                </c:pt>
                <c:pt idx="106">
                  <c:v>6053</c:v>
                </c:pt>
                <c:pt idx="107">
                  <c:v>6057</c:v>
                </c:pt>
                <c:pt idx="108">
                  <c:v>6059</c:v>
                </c:pt>
                <c:pt idx="109">
                  <c:v>6065</c:v>
                </c:pt>
                <c:pt idx="110">
                  <c:v>6070</c:v>
                </c:pt>
                <c:pt idx="111">
                  <c:v>6074</c:v>
                </c:pt>
                <c:pt idx="112">
                  <c:v>6078</c:v>
                </c:pt>
                <c:pt idx="113">
                  <c:v>6081</c:v>
                </c:pt>
                <c:pt idx="114">
                  <c:v>6089</c:v>
                </c:pt>
                <c:pt idx="115">
                  <c:v>6090</c:v>
                </c:pt>
                <c:pt idx="116">
                  <c:v>6090</c:v>
                </c:pt>
                <c:pt idx="117">
                  <c:v>6095</c:v>
                </c:pt>
                <c:pt idx="118">
                  <c:v>6097</c:v>
                </c:pt>
                <c:pt idx="119">
                  <c:v>6100</c:v>
                </c:pt>
                <c:pt idx="120">
                  <c:v>6103</c:v>
                </c:pt>
                <c:pt idx="121">
                  <c:v>6105</c:v>
                </c:pt>
                <c:pt idx="122">
                  <c:v>6105</c:v>
                </c:pt>
                <c:pt idx="123">
                  <c:v>6107</c:v>
                </c:pt>
                <c:pt idx="124">
                  <c:v>6113</c:v>
                </c:pt>
                <c:pt idx="125">
                  <c:v>6115</c:v>
                </c:pt>
                <c:pt idx="126">
                  <c:v>6118</c:v>
                </c:pt>
                <c:pt idx="127">
                  <c:v>6120</c:v>
                </c:pt>
                <c:pt idx="128">
                  <c:v>6126</c:v>
                </c:pt>
                <c:pt idx="129">
                  <c:v>6127</c:v>
                </c:pt>
                <c:pt idx="130">
                  <c:v>6128</c:v>
                </c:pt>
                <c:pt idx="131">
                  <c:v>6132</c:v>
                </c:pt>
                <c:pt idx="132">
                  <c:v>6135</c:v>
                </c:pt>
                <c:pt idx="133">
                  <c:v>6137</c:v>
                </c:pt>
                <c:pt idx="134">
                  <c:v>6136</c:v>
                </c:pt>
                <c:pt idx="135">
                  <c:v>6137</c:v>
                </c:pt>
                <c:pt idx="136">
                  <c:v>6137</c:v>
                </c:pt>
                <c:pt idx="137">
                  <c:v>6137</c:v>
                </c:pt>
                <c:pt idx="138">
                  <c:v>6135</c:v>
                </c:pt>
                <c:pt idx="139">
                  <c:v>6136</c:v>
                </c:pt>
                <c:pt idx="140">
                  <c:v>6137</c:v>
                </c:pt>
                <c:pt idx="141">
                  <c:v>6138</c:v>
                </c:pt>
                <c:pt idx="142">
                  <c:v>6136</c:v>
                </c:pt>
                <c:pt idx="143">
                  <c:v>6136</c:v>
                </c:pt>
                <c:pt idx="144">
                  <c:v>6136</c:v>
                </c:pt>
                <c:pt idx="145">
                  <c:v>6136</c:v>
                </c:pt>
                <c:pt idx="146">
                  <c:v>6139</c:v>
                </c:pt>
                <c:pt idx="147">
                  <c:v>6139</c:v>
                </c:pt>
                <c:pt idx="148">
                  <c:v>6139</c:v>
                </c:pt>
                <c:pt idx="149">
                  <c:v>6140</c:v>
                </c:pt>
                <c:pt idx="150">
                  <c:v>6140</c:v>
                </c:pt>
                <c:pt idx="151">
                  <c:v>6141</c:v>
                </c:pt>
                <c:pt idx="152">
                  <c:v>6145</c:v>
                </c:pt>
                <c:pt idx="153">
                  <c:v>6147</c:v>
                </c:pt>
                <c:pt idx="154">
                  <c:v>6147</c:v>
                </c:pt>
                <c:pt idx="155">
                  <c:v>6147</c:v>
                </c:pt>
                <c:pt idx="156">
                  <c:v>6148</c:v>
                </c:pt>
                <c:pt idx="157">
                  <c:v>6149</c:v>
                </c:pt>
                <c:pt idx="158">
                  <c:v>6149</c:v>
                </c:pt>
                <c:pt idx="159">
                  <c:v>6150</c:v>
                </c:pt>
                <c:pt idx="160">
                  <c:v>6153</c:v>
                </c:pt>
                <c:pt idx="161">
                  <c:v>6153</c:v>
                </c:pt>
                <c:pt idx="162">
                  <c:v>6154</c:v>
                </c:pt>
                <c:pt idx="163">
                  <c:v>6157</c:v>
                </c:pt>
                <c:pt idx="164">
                  <c:v>6157</c:v>
                </c:pt>
                <c:pt idx="165">
                  <c:v>6157</c:v>
                </c:pt>
                <c:pt idx="166">
                  <c:v>6159</c:v>
                </c:pt>
                <c:pt idx="167">
                  <c:v>6161</c:v>
                </c:pt>
                <c:pt idx="168">
                  <c:v>6165</c:v>
                </c:pt>
                <c:pt idx="169">
                  <c:v>6167</c:v>
                </c:pt>
                <c:pt idx="170">
                  <c:v>6169</c:v>
                </c:pt>
                <c:pt idx="171">
                  <c:v>6172</c:v>
                </c:pt>
                <c:pt idx="172">
                  <c:v>6172</c:v>
                </c:pt>
                <c:pt idx="173">
                  <c:v>6175</c:v>
                </c:pt>
                <c:pt idx="174">
                  <c:v>6181</c:v>
                </c:pt>
                <c:pt idx="175">
                  <c:v>6191</c:v>
                </c:pt>
                <c:pt idx="176">
                  <c:v>6195</c:v>
                </c:pt>
                <c:pt idx="177">
                  <c:v>6200</c:v>
                </c:pt>
                <c:pt idx="178">
                  <c:v>6200</c:v>
                </c:pt>
                <c:pt idx="179">
                  <c:v>6202</c:v>
                </c:pt>
                <c:pt idx="180">
                  <c:v>6207</c:v>
                </c:pt>
                <c:pt idx="181">
                  <c:v>6215</c:v>
                </c:pt>
                <c:pt idx="182">
                  <c:v>6218</c:v>
                </c:pt>
                <c:pt idx="183">
                  <c:v>6220</c:v>
                </c:pt>
                <c:pt idx="184">
                  <c:v>6224</c:v>
                </c:pt>
                <c:pt idx="185">
                  <c:v>6224</c:v>
                </c:pt>
                <c:pt idx="186">
                  <c:v>6224</c:v>
                </c:pt>
                <c:pt idx="187">
                  <c:v>6230</c:v>
                </c:pt>
                <c:pt idx="188">
                  <c:v>6235</c:v>
                </c:pt>
                <c:pt idx="189">
                  <c:v>6235</c:v>
                </c:pt>
                <c:pt idx="190">
                  <c:v>6237</c:v>
                </c:pt>
                <c:pt idx="191">
                  <c:v>6241</c:v>
                </c:pt>
                <c:pt idx="192">
                  <c:v>6243</c:v>
                </c:pt>
                <c:pt idx="193">
                  <c:v>6243</c:v>
                </c:pt>
                <c:pt idx="194">
                  <c:v>6244</c:v>
                </c:pt>
                <c:pt idx="195">
                  <c:v>6246</c:v>
                </c:pt>
                <c:pt idx="196">
                  <c:v>6249</c:v>
                </c:pt>
                <c:pt idx="197">
                  <c:v>6252</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xVal>
          <c:yVal>
            <c:numRef>
              <c:f>rivm!$AJ$4:$AJ$236</c:f>
              <c:numCache>
                <c:formatCode>0</c:formatCode>
                <c:ptCount val="233"/>
                <c:pt idx="3">
                  <c:v>0</c:v>
                </c:pt>
                <c:pt idx="4">
                  <c:v>0</c:v>
                </c:pt>
                <c:pt idx="5">
                  <c:v>0</c:v>
                </c:pt>
                <c:pt idx="6">
                  <c:v>0</c:v>
                </c:pt>
                <c:pt idx="7">
                  <c:v>0</c:v>
                </c:pt>
                <c:pt idx="8">
                  <c:v>1</c:v>
                </c:pt>
                <c:pt idx="9">
                  <c:v>1</c:v>
                </c:pt>
                <c:pt idx="10">
                  <c:v>3</c:v>
                </c:pt>
                <c:pt idx="11">
                  <c:v>3</c:v>
                </c:pt>
                <c:pt idx="12">
                  <c:v>4</c:v>
                </c:pt>
                <c:pt idx="13">
                  <c:v>5</c:v>
                </c:pt>
                <c:pt idx="14">
                  <c:v>5</c:v>
                </c:pt>
                <c:pt idx="15">
                  <c:v>9</c:v>
                </c:pt>
                <c:pt idx="16">
                  <c:v>11</c:v>
                </c:pt>
                <c:pt idx="17">
                  <c:v>17</c:v>
                </c:pt>
                <c:pt idx="18">
                  <c:v>21</c:v>
                </c:pt>
                <c:pt idx="19">
                  <c:v>39</c:v>
                </c:pt>
                <c:pt idx="20">
                  <c:v>53</c:v>
                </c:pt>
                <c:pt idx="21">
                  <c:v>71</c:v>
                </c:pt>
                <c:pt idx="22">
                  <c:v>96</c:v>
                </c:pt>
                <c:pt idx="23">
                  <c:v>124</c:v>
                </c:pt>
                <c:pt idx="24">
                  <c:v>159</c:v>
                </c:pt>
                <c:pt idx="25">
                  <c:v>189</c:v>
                </c:pt>
                <c:pt idx="26">
                  <c:v>233</c:v>
                </c:pt>
                <c:pt idx="27">
                  <c:v>298</c:v>
                </c:pt>
                <c:pt idx="28">
                  <c:v>358</c:v>
                </c:pt>
                <c:pt idx="29">
                  <c:v>440</c:v>
                </c:pt>
                <c:pt idx="30">
                  <c:v>503</c:v>
                </c:pt>
                <c:pt idx="31">
                  <c:v>592</c:v>
                </c:pt>
                <c:pt idx="32">
                  <c:v>651</c:v>
                </c:pt>
                <c:pt idx="33">
                  <c:v>763</c:v>
                </c:pt>
                <c:pt idx="34">
                  <c:v>817</c:v>
                </c:pt>
                <c:pt idx="35">
                  <c:v>905</c:v>
                </c:pt>
                <c:pt idx="36">
                  <c:v>941</c:v>
                </c:pt>
                <c:pt idx="37">
                  <c:v>1012</c:v>
                </c:pt>
                <c:pt idx="38">
                  <c:v>995</c:v>
                </c:pt>
                <c:pt idx="39">
                  <c:v>1003</c:v>
                </c:pt>
                <c:pt idx="40">
                  <c:v>1062</c:v>
                </c:pt>
                <c:pt idx="41">
                  <c:v>1075</c:v>
                </c:pt>
                <c:pt idx="42">
                  <c:v>1057</c:v>
                </c:pt>
                <c:pt idx="43">
                  <c:v>1024</c:v>
                </c:pt>
                <c:pt idx="44">
                  <c:v>992</c:v>
                </c:pt>
                <c:pt idx="45">
                  <c:v>971</c:v>
                </c:pt>
                <c:pt idx="46">
                  <c:v>956</c:v>
                </c:pt>
                <c:pt idx="47">
                  <c:v>844</c:v>
                </c:pt>
                <c:pt idx="48">
                  <c:v>886</c:v>
                </c:pt>
                <c:pt idx="49">
                  <c:v>919</c:v>
                </c:pt>
                <c:pt idx="50">
                  <c:v>948</c:v>
                </c:pt>
                <c:pt idx="51">
                  <c:v>958</c:v>
                </c:pt>
                <c:pt idx="52">
                  <c:v>947</c:v>
                </c:pt>
                <c:pt idx="53">
                  <c:v>928</c:v>
                </c:pt>
                <c:pt idx="54">
                  <c:v>971</c:v>
                </c:pt>
                <c:pt idx="55">
                  <c:v>920</c:v>
                </c:pt>
                <c:pt idx="56">
                  <c:v>862</c:v>
                </c:pt>
                <c:pt idx="57">
                  <c:v>830</c:v>
                </c:pt>
                <c:pt idx="58">
                  <c:v>808</c:v>
                </c:pt>
                <c:pt idx="59">
                  <c:v>791</c:v>
                </c:pt>
                <c:pt idx="60">
                  <c:v>767</c:v>
                </c:pt>
                <c:pt idx="61">
                  <c:v>650</c:v>
                </c:pt>
                <c:pt idx="62">
                  <c:v>657</c:v>
                </c:pt>
                <c:pt idx="63">
                  <c:v>618</c:v>
                </c:pt>
                <c:pt idx="64">
                  <c:v>604</c:v>
                </c:pt>
                <c:pt idx="65">
                  <c:v>578</c:v>
                </c:pt>
                <c:pt idx="66">
                  <c:v>581</c:v>
                </c:pt>
                <c:pt idx="67">
                  <c:v>564</c:v>
                </c:pt>
                <c:pt idx="68">
                  <c:v>602</c:v>
                </c:pt>
                <c:pt idx="69">
                  <c:v>493</c:v>
                </c:pt>
                <c:pt idx="70">
                  <c:v>493</c:v>
                </c:pt>
                <c:pt idx="71">
                  <c:v>466</c:v>
                </c:pt>
                <c:pt idx="72">
                  <c:v>435</c:v>
                </c:pt>
                <c:pt idx="73">
                  <c:v>384</c:v>
                </c:pt>
                <c:pt idx="74">
                  <c:v>374</c:v>
                </c:pt>
                <c:pt idx="75">
                  <c:v>342</c:v>
                </c:pt>
                <c:pt idx="76">
                  <c:v>358</c:v>
                </c:pt>
                <c:pt idx="77">
                  <c:v>302</c:v>
                </c:pt>
                <c:pt idx="78">
                  <c:v>284</c:v>
                </c:pt>
                <c:pt idx="79">
                  <c:v>248</c:v>
                </c:pt>
                <c:pt idx="80">
                  <c:v>240</c:v>
                </c:pt>
                <c:pt idx="81">
                  <c:v>238</c:v>
                </c:pt>
                <c:pt idx="82">
                  <c:v>205</c:v>
                </c:pt>
                <c:pt idx="83">
                  <c:v>186</c:v>
                </c:pt>
                <c:pt idx="84">
                  <c:v>185</c:v>
                </c:pt>
                <c:pt idx="85">
                  <c:v>145</c:v>
                </c:pt>
                <c:pt idx="86">
                  <c:v>141</c:v>
                </c:pt>
                <c:pt idx="87">
                  <c:v>142</c:v>
                </c:pt>
                <c:pt idx="88">
                  <c:v>136</c:v>
                </c:pt>
                <c:pt idx="89">
                  <c:v>141</c:v>
                </c:pt>
                <c:pt idx="90">
                  <c:v>123</c:v>
                </c:pt>
                <c:pt idx="91">
                  <c:v>128</c:v>
                </c:pt>
                <c:pt idx="92">
                  <c:v>143</c:v>
                </c:pt>
                <c:pt idx="93">
                  <c:v>140</c:v>
                </c:pt>
                <c:pt idx="94">
                  <c:v>134</c:v>
                </c:pt>
                <c:pt idx="95">
                  <c:v>132</c:v>
                </c:pt>
                <c:pt idx="96">
                  <c:v>111</c:v>
                </c:pt>
                <c:pt idx="97">
                  <c:v>106</c:v>
                </c:pt>
                <c:pt idx="98">
                  <c:v>87</c:v>
                </c:pt>
                <c:pt idx="99">
                  <c:v>74</c:v>
                </c:pt>
                <c:pt idx="100">
                  <c:v>60</c:v>
                </c:pt>
                <c:pt idx="101">
                  <c:v>57</c:v>
                </c:pt>
                <c:pt idx="102">
                  <c:v>54</c:v>
                </c:pt>
                <c:pt idx="103">
                  <c:v>64</c:v>
                </c:pt>
                <c:pt idx="104">
                  <c:v>65</c:v>
                </c:pt>
                <c:pt idx="105">
                  <c:v>54</c:v>
                </c:pt>
                <c:pt idx="106">
                  <c:v>48</c:v>
                </c:pt>
                <c:pt idx="107">
                  <c:v>46</c:v>
                </c:pt>
                <c:pt idx="108">
                  <c:v>46</c:v>
                </c:pt>
                <c:pt idx="109">
                  <c:v>49</c:v>
                </c:pt>
                <c:pt idx="110">
                  <c:v>39</c:v>
                </c:pt>
                <c:pt idx="111">
                  <c:v>32</c:v>
                </c:pt>
                <c:pt idx="112">
                  <c:v>34</c:v>
                </c:pt>
                <c:pt idx="113">
                  <c:v>28</c:v>
                </c:pt>
                <c:pt idx="114">
                  <c:v>32</c:v>
                </c:pt>
                <c:pt idx="115">
                  <c:v>31</c:v>
                </c:pt>
                <c:pt idx="116">
                  <c:v>25</c:v>
                </c:pt>
                <c:pt idx="117">
                  <c:v>25</c:v>
                </c:pt>
                <c:pt idx="118">
                  <c:v>23</c:v>
                </c:pt>
                <c:pt idx="119">
                  <c:v>22</c:v>
                </c:pt>
                <c:pt idx="120">
                  <c:v>22</c:v>
                </c:pt>
                <c:pt idx="121">
                  <c:v>16</c:v>
                </c:pt>
                <c:pt idx="122">
                  <c:v>15</c:v>
                </c:pt>
                <c:pt idx="123">
                  <c:v>17</c:v>
                </c:pt>
                <c:pt idx="124">
                  <c:v>18</c:v>
                </c:pt>
                <c:pt idx="125">
                  <c:v>18</c:v>
                </c:pt>
                <c:pt idx="126">
                  <c:v>18</c:v>
                </c:pt>
                <c:pt idx="127">
                  <c:v>17</c:v>
                </c:pt>
                <c:pt idx="128">
                  <c:v>21</c:v>
                </c:pt>
                <c:pt idx="129">
                  <c:v>22</c:v>
                </c:pt>
                <c:pt idx="130">
                  <c:v>21</c:v>
                </c:pt>
                <c:pt idx="131">
                  <c:v>19</c:v>
                </c:pt>
                <c:pt idx="132">
                  <c:v>20</c:v>
                </c:pt>
                <c:pt idx="133">
                  <c:v>19</c:v>
                </c:pt>
                <c:pt idx="134">
                  <c:v>16</c:v>
                </c:pt>
                <c:pt idx="135">
                  <c:v>11</c:v>
                </c:pt>
                <c:pt idx="136">
                  <c:v>10</c:v>
                </c:pt>
                <c:pt idx="137">
                  <c:v>9</c:v>
                </c:pt>
                <c:pt idx="138">
                  <c:v>3</c:v>
                </c:pt>
                <c:pt idx="139">
                  <c:v>1</c:v>
                </c:pt>
                <c:pt idx="140">
                  <c:v>0</c:v>
                </c:pt>
                <c:pt idx="141">
                  <c:v>2</c:v>
                </c:pt>
                <c:pt idx="142">
                  <c:v>-1</c:v>
                </c:pt>
                <c:pt idx="143">
                  <c:v>-1</c:v>
                </c:pt>
                <c:pt idx="144">
                  <c:v>-1</c:v>
                </c:pt>
                <c:pt idx="145">
                  <c:v>1</c:v>
                </c:pt>
                <c:pt idx="146">
                  <c:v>3</c:v>
                </c:pt>
                <c:pt idx="147">
                  <c:v>2</c:v>
                </c:pt>
                <c:pt idx="148">
                  <c:v>1</c:v>
                </c:pt>
                <c:pt idx="149">
                  <c:v>4</c:v>
                </c:pt>
                <c:pt idx="150">
                  <c:v>4</c:v>
                </c:pt>
                <c:pt idx="151">
                  <c:v>5</c:v>
                </c:pt>
                <c:pt idx="152">
                  <c:v>9</c:v>
                </c:pt>
                <c:pt idx="153">
                  <c:v>8</c:v>
                </c:pt>
                <c:pt idx="154">
                  <c:v>8</c:v>
                </c:pt>
                <c:pt idx="155">
                  <c:v>8</c:v>
                </c:pt>
                <c:pt idx="156">
                  <c:v>8</c:v>
                </c:pt>
                <c:pt idx="157">
                  <c:v>9</c:v>
                </c:pt>
                <c:pt idx="158">
                  <c:v>8</c:v>
                </c:pt>
                <c:pt idx="159">
                  <c:v>5</c:v>
                </c:pt>
                <c:pt idx="160">
                  <c:v>6</c:v>
                </c:pt>
                <c:pt idx="161">
                  <c:v>6</c:v>
                </c:pt>
                <c:pt idx="162">
                  <c:v>7</c:v>
                </c:pt>
                <c:pt idx="163">
                  <c:v>9</c:v>
                </c:pt>
                <c:pt idx="164">
                  <c:v>8</c:v>
                </c:pt>
                <c:pt idx="165">
                  <c:v>8</c:v>
                </c:pt>
                <c:pt idx="166">
                  <c:v>9</c:v>
                </c:pt>
                <c:pt idx="167">
                  <c:v>8</c:v>
                </c:pt>
                <c:pt idx="168">
                  <c:v>12</c:v>
                </c:pt>
                <c:pt idx="169">
                  <c:v>13</c:v>
                </c:pt>
                <c:pt idx="170">
                  <c:v>12</c:v>
                </c:pt>
                <c:pt idx="171">
                  <c:v>15</c:v>
                </c:pt>
                <c:pt idx="172">
                  <c:v>15</c:v>
                </c:pt>
                <c:pt idx="173">
                  <c:v>16</c:v>
                </c:pt>
                <c:pt idx="174">
                  <c:v>20</c:v>
                </c:pt>
                <c:pt idx="175">
                  <c:v>26</c:v>
                </c:pt>
                <c:pt idx="176">
                  <c:v>28</c:v>
                </c:pt>
                <c:pt idx="177">
                  <c:v>31</c:v>
                </c:pt>
                <c:pt idx="178">
                  <c:v>28</c:v>
                </c:pt>
                <c:pt idx="179">
                  <c:v>30</c:v>
                </c:pt>
                <c:pt idx="180">
                  <c:v>32</c:v>
                </c:pt>
                <c:pt idx="181">
                  <c:v>34</c:v>
                </c:pt>
                <c:pt idx="182">
                  <c:v>27</c:v>
                </c:pt>
                <c:pt idx="183">
                  <c:v>25</c:v>
                </c:pt>
                <c:pt idx="184">
                  <c:v>24</c:v>
                </c:pt>
                <c:pt idx="185">
                  <c:v>24</c:v>
                </c:pt>
                <c:pt idx="186">
                  <c:v>22</c:v>
                </c:pt>
                <c:pt idx="187">
                  <c:v>23</c:v>
                </c:pt>
                <c:pt idx="188">
                  <c:v>20</c:v>
                </c:pt>
                <c:pt idx="189">
                  <c:v>17</c:v>
                </c:pt>
                <c:pt idx="190">
                  <c:v>17</c:v>
                </c:pt>
                <c:pt idx="191">
                  <c:v>17</c:v>
                </c:pt>
                <c:pt idx="192">
                  <c:v>19</c:v>
                </c:pt>
                <c:pt idx="193">
                  <c:v>19</c:v>
                </c:pt>
                <c:pt idx="194">
                  <c:v>14</c:v>
                </c:pt>
                <c:pt idx="195">
                  <c:v>11</c:v>
                </c:pt>
                <c:pt idx="196">
                  <c:v>14</c:v>
                </c:pt>
                <c:pt idx="197">
                  <c:v>15</c:v>
                </c:pt>
                <c:pt idx="198">
                  <c:v>-6241</c:v>
                </c:pt>
                <c:pt idx="199">
                  <c:v>-6243</c:v>
                </c:pt>
                <c:pt idx="200">
                  <c:v>-6243</c:v>
                </c:pt>
                <c:pt idx="201">
                  <c:v>-6244</c:v>
                </c:pt>
                <c:pt idx="202">
                  <c:v>-6246</c:v>
                </c:pt>
                <c:pt idx="203">
                  <c:v>-6249</c:v>
                </c:pt>
                <c:pt idx="204">
                  <c:v>-6252</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yVal>
          <c:smooth val="0"/>
          <c:extLst>
            <c:ext xmlns:c16="http://schemas.microsoft.com/office/drawing/2014/chart" uri="{C3380CC4-5D6E-409C-BE32-E72D297353CC}">
              <c16:uniqueId val="{00000002-247A-4DCC-A341-84EAFE682257}"/>
            </c:ext>
          </c:extLst>
        </c:ser>
        <c:ser>
          <c:idx val="1"/>
          <c:order val="3"/>
          <c:tx>
            <c:strRef>
              <c:f>rivm!$E$2</c:f>
              <c:strCache>
                <c:ptCount val="1"/>
                <c:pt idx="0">
                  <c:v>Cases</c:v>
                </c:pt>
              </c:strCache>
            </c:strRef>
          </c:tx>
          <c:spPr>
            <a:ln w="25400" cap="rnd">
              <a:noFill/>
              <a:round/>
            </a:ln>
            <a:effectLst/>
          </c:spPr>
          <c:marker>
            <c:symbol val="circle"/>
            <c:size val="5"/>
            <c:spPr>
              <a:solidFill>
                <a:schemeClr val="bg1">
                  <a:lumMod val="85000"/>
                </a:schemeClr>
              </a:solidFill>
              <a:ln w="9525">
                <a:solidFill>
                  <a:schemeClr val="bg1">
                    <a:lumMod val="85000"/>
                  </a:schemeClr>
                </a:solidFill>
              </a:ln>
              <a:effectLst/>
            </c:spPr>
          </c:marker>
          <c:xVal>
            <c:numRef>
              <c:f>rivm!$E$4:$E$236</c:f>
              <c:numCache>
                <c:formatCode>#,##0</c:formatCode>
                <c:ptCount val="233"/>
                <c:pt idx="0">
                  <c:v>1</c:v>
                </c:pt>
                <c:pt idx="1">
                  <c:v>2</c:v>
                </c:pt>
                <c:pt idx="2">
                  <c:v>6</c:v>
                </c:pt>
                <c:pt idx="3">
                  <c:v>9</c:v>
                </c:pt>
                <c:pt idx="4">
                  <c:v>17</c:v>
                </c:pt>
                <c:pt idx="5">
                  <c:v>23</c:v>
                </c:pt>
                <c:pt idx="6">
                  <c:v>38</c:v>
                </c:pt>
                <c:pt idx="7">
                  <c:v>82</c:v>
                </c:pt>
                <c:pt idx="8">
                  <c:v>128</c:v>
                </c:pt>
                <c:pt idx="9">
                  <c:v>188</c:v>
                </c:pt>
                <c:pt idx="10">
                  <c:v>265</c:v>
                </c:pt>
                <c:pt idx="11">
                  <c:v>321</c:v>
                </c:pt>
                <c:pt idx="12">
                  <c:v>382</c:v>
                </c:pt>
                <c:pt idx="13">
                  <c:v>503</c:v>
                </c:pt>
                <c:pt idx="14">
                  <c:v>614</c:v>
                </c:pt>
                <c:pt idx="15">
                  <c:v>804</c:v>
                </c:pt>
                <c:pt idx="16">
                  <c:v>959</c:v>
                </c:pt>
                <c:pt idx="17">
                  <c:v>1135</c:v>
                </c:pt>
                <c:pt idx="18">
                  <c:v>1413</c:v>
                </c:pt>
                <c:pt idx="19">
                  <c:v>1705</c:v>
                </c:pt>
                <c:pt idx="20">
                  <c:v>2051</c:v>
                </c:pt>
                <c:pt idx="21">
                  <c:v>2460</c:v>
                </c:pt>
                <c:pt idx="22">
                  <c:v>3651</c:v>
                </c:pt>
                <c:pt idx="23">
                  <c:v>3631</c:v>
                </c:pt>
                <c:pt idx="24">
                  <c:v>4204</c:v>
                </c:pt>
                <c:pt idx="25">
                  <c:v>4749</c:v>
                </c:pt>
                <c:pt idx="26">
                  <c:v>5560</c:v>
                </c:pt>
                <c:pt idx="27">
                  <c:v>6412</c:v>
                </c:pt>
                <c:pt idx="28">
                  <c:v>7431</c:v>
                </c:pt>
                <c:pt idx="29">
                  <c:v>8603</c:v>
                </c:pt>
                <c:pt idx="30">
                  <c:v>9762</c:v>
                </c:pt>
                <c:pt idx="31">
                  <c:v>10866</c:v>
                </c:pt>
                <c:pt idx="32">
                  <c:v>11750</c:v>
                </c:pt>
                <c:pt idx="33">
                  <c:v>12595</c:v>
                </c:pt>
                <c:pt idx="34">
                  <c:v>13614</c:v>
                </c:pt>
                <c:pt idx="35">
                  <c:v>14697</c:v>
                </c:pt>
                <c:pt idx="36">
                  <c:v>15723</c:v>
                </c:pt>
                <c:pt idx="37">
                  <c:v>16627</c:v>
                </c:pt>
                <c:pt idx="38">
                  <c:v>17851</c:v>
                </c:pt>
                <c:pt idx="39">
                  <c:v>18803</c:v>
                </c:pt>
                <c:pt idx="40">
                  <c:v>19580</c:v>
                </c:pt>
                <c:pt idx="41">
                  <c:v>20549</c:v>
                </c:pt>
                <c:pt idx="42">
                  <c:v>21762</c:v>
                </c:pt>
                <c:pt idx="43">
                  <c:v>23097</c:v>
                </c:pt>
                <c:pt idx="44">
                  <c:v>24413</c:v>
                </c:pt>
                <c:pt idx="45">
                  <c:v>25587</c:v>
                </c:pt>
                <c:pt idx="46">
                  <c:v>26551</c:v>
                </c:pt>
                <c:pt idx="47">
                  <c:v>27419</c:v>
                </c:pt>
                <c:pt idx="48">
                  <c:v>28153</c:v>
                </c:pt>
                <c:pt idx="49">
                  <c:v>29214</c:v>
                </c:pt>
                <c:pt idx="50">
                  <c:v>30449</c:v>
                </c:pt>
                <c:pt idx="51">
                  <c:v>31589</c:v>
                </c:pt>
                <c:pt idx="52">
                  <c:v>32655</c:v>
                </c:pt>
                <c:pt idx="53">
                  <c:v>33405</c:v>
                </c:pt>
                <c:pt idx="54">
                  <c:v>34134</c:v>
                </c:pt>
                <c:pt idx="55">
                  <c:v>34842</c:v>
                </c:pt>
                <c:pt idx="56">
                  <c:v>35729</c:v>
                </c:pt>
                <c:pt idx="57">
                  <c:v>36535</c:v>
                </c:pt>
                <c:pt idx="58">
                  <c:v>37190</c:v>
                </c:pt>
                <c:pt idx="59">
                  <c:v>37845</c:v>
                </c:pt>
                <c:pt idx="60">
                  <c:v>38245</c:v>
                </c:pt>
                <c:pt idx="61">
                  <c:v>38416</c:v>
                </c:pt>
                <c:pt idx="62">
                  <c:v>38802</c:v>
                </c:pt>
                <c:pt idx="63">
                  <c:v>39316</c:v>
                </c:pt>
                <c:pt idx="64">
                  <c:v>39791</c:v>
                </c:pt>
                <c:pt idx="65">
                  <c:v>40236</c:v>
                </c:pt>
                <c:pt idx="66">
                  <c:v>40571</c:v>
                </c:pt>
                <c:pt idx="67">
                  <c:v>40770</c:v>
                </c:pt>
                <c:pt idx="68">
                  <c:v>41087</c:v>
                </c:pt>
                <c:pt idx="69">
                  <c:v>41319</c:v>
                </c:pt>
                <c:pt idx="70">
                  <c:v>41774</c:v>
                </c:pt>
                <c:pt idx="71">
                  <c:v>42093</c:v>
                </c:pt>
                <c:pt idx="72">
                  <c:v>42382</c:v>
                </c:pt>
                <c:pt idx="73">
                  <c:v>42627</c:v>
                </c:pt>
                <c:pt idx="74">
                  <c:v>42788</c:v>
                </c:pt>
                <c:pt idx="75">
                  <c:v>42984</c:v>
                </c:pt>
                <c:pt idx="76">
                  <c:v>43211</c:v>
                </c:pt>
                <c:pt idx="77">
                  <c:v>43481</c:v>
                </c:pt>
                <c:pt idx="78">
                  <c:v>43681</c:v>
                </c:pt>
                <c:pt idx="79">
                  <c:v>43870</c:v>
                </c:pt>
                <c:pt idx="80">
                  <c:v>43995</c:v>
                </c:pt>
                <c:pt idx="81">
                  <c:v>44141</c:v>
                </c:pt>
                <c:pt idx="82">
                  <c:v>44249</c:v>
                </c:pt>
                <c:pt idx="83">
                  <c:v>44447</c:v>
                </c:pt>
                <c:pt idx="84">
                  <c:v>44700</c:v>
                </c:pt>
                <c:pt idx="85">
                  <c:v>44888</c:v>
                </c:pt>
                <c:pt idx="86">
                  <c:v>45064</c:v>
                </c:pt>
                <c:pt idx="87">
                  <c:v>45236</c:v>
                </c:pt>
                <c:pt idx="88">
                  <c:v>45445</c:v>
                </c:pt>
                <c:pt idx="89">
                  <c:v>45578</c:v>
                </c:pt>
                <c:pt idx="90">
                  <c:v>45768</c:v>
                </c:pt>
                <c:pt idx="91">
                  <c:v>45950</c:v>
                </c:pt>
                <c:pt idx="92">
                  <c:v>46126</c:v>
                </c:pt>
                <c:pt idx="93">
                  <c:v>46257</c:v>
                </c:pt>
                <c:pt idx="94">
                  <c:v>46442</c:v>
                </c:pt>
                <c:pt idx="95">
                  <c:v>46545</c:v>
                </c:pt>
                <c:pt idx="96">
                  <c:v>46647</c:v>
                </c:pt>
                <c:pt idx="97">
                  <c:v>46733</c:v>
                </c:pt>
                <c:pt idx="98">
                  <c:v>46942</c:v>
                </c:pt>
                <c:pt idx="99">
                  <c:v>47152</c:v>
                </c:pt>
                <c:pt idx="100">
                  <c:v>47335</c:v>
                </c:pt>
                <c:pt idx="101">
                  <c:v>47574</c:v>
                </c:pt>
                <c:pt idx="102">
                  <c:v>47739</c:v>
                </c:pt>
                <c:pt idx="103">
                  <c:v>47903</c:v>
                </c:pt>
                <c:pt idx="104">
                  <c:v>48087</c:v>
                </c:pt>
                <c:pt idx="105">
                  <c:v>48251</c:v>
                </c:pt>
                <c:pt idx="106">
                  <c:v>48461</c:v>
                </c:pt>
                <c:pt idx="107">
                  <c:v>48640</c:v>
                </c:pt>
                <c:pt idx="108">
                  <c:v>48783</c:v>
                </c:pt>
                <c:pt idx="109">
                  <c:v>48948</c:v>
                </c:pt>
                <c:pt idx="110">
                  <c:v>49087</c:v>
                </c:pt>
                <c:pt idx="111">
                  <c:v>49204</c:v>
                </c:pt>
                <c:pt idx="112">
                  <c:v>49319</c:v>
                </c:pt>
                <c:pt idx="113">
                  <c:v>49426</c:v>
                </c:pt>
                <c:pt idx="114">
                  <c:v>49502</c:v>
                </c:pt>
                <c:pt idx="115">
                  <c:v>49593</c:v>
                </c:pt>
                <c:pt idx="116">
                  <c:v>49658</c:v>
                </c:pt>
                <c:pt idx="117">
                  <c:v>49722</c:v>
                </c:pt>
                <c:pt idx="118">
                  <c:v>49804</c:v>
                </c:pt>
                <c:pt idx="119">
                  <c:v>49914</c:v>
                </c:pt>
                <c:pt idx="120">
                  <c:v>50005</c:v>
                </c:pt>
                <c:pt idx="121">
                  <c:v>50074</c:v>
                </c:pt>
                <c:pt idx="122">
                  <c:v>50147</c:v>
                </c:pt>
                <c:pt idx="123">
                  <c:v>50223</c:v>
                </c:pt>
                <c:pt idx="124">
                  <c:v>50273</c:v>
                </c:pt>
                <c:pt idx="125">
                  <c:v>50335</c:v>
                </c:pt>
                <c:pt idx="126">
                  <c:v>50412</c:v>
                </c:pt>
                <c:pt idx="127">
                  <c:v>50487</c:v>
                </c:pt>
                <c:pt idx="128">
                  <c:v>50548</c:v>
                </c:pt>
                <c:pt idx="129">
                  <c:v>50621</c:v>
                </c:pt>
                <c:pt idx="130">
                  <c:v>50657</c:v>
                </c:pt>
                <c:pt idx="131">
                  <c:v>50694</c:v>
                </c:pt>
                <c:pt idx="132">
                  <c:v>50746</c:v>
                </c:pt>
                <c:pt idx="133">
                  <c:v>50798</c:v>
                </c:pt>
                <c:pt idx="134">
                  <c:v>50840</c:v>
                </c:pt>
                <c:pt idx="135">
                  <c:v>50921</c:v>
                </c:pt>
                <c:pt idx="136">
                  <c:v>51022</c:v>
                </c:pt>
                <c:pt idx="137">
                  <c:v>51093</c:v>
                </c:pt>
                <c:pt idx="138">
                  <c:v>51146</c:v>
                </c:pt>
                <c:pt idx="139">
                  <c:v>51252</c:v>
                </c:pt>
                <c:pt idx="140">
                  <c:v>51351</c:v>
                </c:pt>
                <c:pt idx="141">
                  <c:v>51454</c:v>
                </c:pt>
                <c:pt idx="142">
                  <c:v>51581</c:v>
                </c:pt>
                <c:pt idx="143">
                  <c:v>51725</c:v>
                </c:pt>
                <c:pt idx="144">
                  <c:v>51910</c:v>
                </c:pt>
                <c:pt idx="145">
                  <c:v>52073</c:v>
                </c:pt>
                <c:pt idx="146">
                  <c:v>52241</c:v>
                </c:pt>
                <c:pt idx="147">
                  <c:v>52404</c:v>
                </c:pt>
                <c:pt idx="148">
                  <c:v>52595</c:v>
                </c:pt>
                <c:pt idx="149">
                  <c:v>52732</c:v>
                </c:pt>
                <c:pt idx="150">
                  <c:v>52946</c:v>
                </c:pt>
                <c:pt idx="151">
                  <c:v>53151</c:v>
                </c:pt>
                <c:pt idx="152">
                  <c:v>53374</c:v>
                </c:pt>
                <c:pt idx="153">
                  <c:v>53621</c:v>
                </c:pt>
                <c:pt idx="154">
                  <c:v>53963</c:v>
                </c:pt>
                <c:pt idx="155">
                  <c:v>54301</c:v>
                </c:pt>
                <c:pt idx="156">
                  <c:v>54732</c:v>
                </c:pt>
                <c:pt idx="157">
                  <c:v>55098</c:v>
                </c:pt>
                <c:pt idx="158">
                  <c:v>55470</c:v>
                </c:pt>
                <c:pt idx="159">
                  <c:v>55955</c:v>
                </c:pt>
                <c:pt idx="160">
                  <c:v>56381</c:v>
                </c:pt>
                <c:pt idx="161">
                  <c:v>56982</c:v>
                </c:pt>
                <c:pt idx="162">
                  <c:v>57501</c:v>
                </c:pt>
                <c:pt idx="163">
                  <c:v>57987</c:v>
                </c:pt>
                <c:pt idx="164">
                  <c:v>58564</c:v>
                </c:pt>
                <c:pt idx="165">
                  <c:v>59194</c:v>
                </c:pt>
                <c:pt idx="166">
                  <c:v>59973</c:v>
                </c:pt>
                <c:pt idx="167">
                  <c:v>60627</c:v>
                </c:pt>
                <c:pt idx="168">
                  <c:v>61204</c:v>
                </c:pt>
                <c:pt idx="169">
                  <c:v>61840</c:v>
                </c:pt>
                <c:pt idx="170">
                  <c:v>62495</c:v>
                </c:pt>
                <c:pt idx="171">
                  <c:v>63002</c:v>
                </c:pt>
                <c:pt idx="172">
                  <c:v>63484</c:v>
                </c:pt>
                <c:pt idx="173">
                  <c:v>63973</c:v>
                </c:pt>
                <c:pt idx="174">
                  <c:v>64525</c:v>
                </c:pt>
                <c:pt idx="175">
                  <c:v>65054</c:v>
                </c:pt>
                <c:pt idx="176">
                  <c:v>65589</c:v>
                </c:pt>
                <c:pt idx="177">
                  <c:v>66097</c:v>
                </c:pt>
                <c:pt idx="178">
                  <c:v>66554</c:v>
                </c:pt>
                <c:pt idx="179">
                  <c:v>67128</c:v>
                </c:pt>
                <c:pt idx="180">
                  <c:v>67543</c:v>
                </c:pt>
                <c:pt idx="181">
                  <c:v>68114</c:v>
                </c:pt>
                <c:pt idx="182">
                  <c:v>68624</c:v>
                </c:pt>
                <c:pt idx="183">
                  <c:v>69131</c:v>
                </c:pt>
                <c:pt idx="184">
                  <c:v>69632</c:v>
                </c:pt>
                <c:pt idx="185">
                  <c:v>70140</c:v>
                </c:pt>
                <c:pt idx="186">
                  <c:v>70667</c:v>
                </c:pt>
                <c:pt idx="187">
                  <c:v>71129</c:v>
                </c:pt>
                <c:pt idx="188">
                  <c:v>71863</c:v>
                </c:pt>
                <c:pt idx="189">
                  <c:v>72464</c:v>
                </c:pt>
                <c:pt idx="190">
                  <c:v>73208</c:v>
                </c:pt>
                <c:pt idx="191">
                  <c:v>73862</c:v>
                </c:pt>
                <c:pt idx="192">
                  <c:v>74787</c:v>
                </c:pt>
                <c:pt idx="193">
                  <c:v>75584</c:v>
                </c:pt>
                <c:pt idx="194">
                  <c:v>76548</c:v>
                </c:pt>
                <c:pt idx="195">
                  <c:v>77688</c:v>
                </c:pt>
                <c:pt idx="196">
                  <c:v>78511</c:v>
                </c:pt>
                <c:pt idx="197">
                  <c:v>79781</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xVal>
          <c:yVal>
            <c:numRef>
              <c:f>rivm!$F$4:$F$236</c:f>
              <c:numCache>
                <c:formatCode>#,##0</c:formatCode>
                <c:ptCount val="233"/>
                <c:pt idx="0">
                  <c:v>1</c:v>
                </c:pt>
                <c:pt idx="1">
                  <c:v>1</c:v>
                </c:pt>
                <c:pt idx="2">
                  <c:v>4</c:v>
                </c:pt>
                <c:pt idx="3">
                  <c:v>3</c:v>
                </c:pt>
                <c:pt idx="4">
                  <c:v>8</c:v>
                </c:pt>
                <c:pt idx="5">
                  <c:v>6</c:v>
                </c:pt>
                <c:pt idx="6">
                  <c:v>15</c:v>
                </c:pt>
                <c:pt idx="7">
                  <c:v>44</c:v>
                </c:pt>
                <c:pt idx="8">
                  <c:v>46</c:v>
                </c:pt>
                <c:pt idx="9">
                  <c:v>60</c:v>
                </c:pt>
                <c:pt idx="10">
                  <c:v>77</c:v>
                </c:pt>
                <c:pt idx="11">
                  <c:v>56</c:v>
                </c:pt>
                <c:pt idx="12">
                  <c:v>61</c:v>
                </c:pt>
                <c:pt idx="13">
                  <c:v>121</c:v>
                </c:pt>
                <c:pt idx="14">
                  <c:v>111</c:v>
                </c:pt>
                <c:pt idx="15">
                  <c:v>190</c:v>
                </c:pt>
                <c:pt idx="16">
                  <c:v>155</c:v>
                </c:pt>
                <c:pt idx="17">
                  <c:v>176</c:v>
                </c:pt>
                <c:pt idx="18">
                  <c:v>278</c:v>
                </c:pt>
                <c:pt idx="19">
                  <c:v>292</c:v>
                </c:pt>
                <c:pt idx="20">
                  <c:v>346</c:v>
                </c:pt>
                <c:pt idx="21">
                  <c:v>409</c:v>
                </c:pt>
                <c:pt idx="22">
                  <c:v>1191</c:v>
                </c:pt>
                <c:pt idx="23">
                  <c:v>-20</c:v>
                </c:pt>
                <c:pt idx="24">
                  <c:v>573</c:v>
                </c:pt>
                <c:pt idx="25">
                  <c:v>545</c:v>
                </c:pt>
                <c:pt idx="26">
                  <c:v>811</c:v>
                </c:pt>
                <c:pt idx="27">
                  <c:v>852</c:v>
                </c:pt>
                <c:pt idx="28">
                  <c:v>1019</c:v>
                </c:pt>
                <c:pt idx="29">
                  <c:v>1172</c:v>
                </c:pt>
                <c:pt idx="30">
                  <c:v>1159</c:v>
                </c:pt>
                <c:pt idx="31">
                  <c:v>1104</c:v>
                </c:pt>
                <c:pt idx="32">
                  <c:v>884</c:v>
                </c:pt>
                <c:pt idx="33">
                  <c:v>845</c:v>
                </c:pt>
                <c:pt idx="34">
                  <c:v>1019</c:v>
                </c:pt>
                <c:pt idx="35">
                  <c:v>1083</c:v>
                </c:pt>
                <c:pt idx="36">
                  <c:v>1026</c:v>
                </c:pt>
                <c:pt idx="37">
                  <c:v>904</c:v>
                </c:pt>
                <c:pt idx="38">
                  <c:v>1224</c:v>
                </c:pt>
                <c:pt idx="39">
                  <c:v>952</c:v>
                </c:pt>
                <c:pt idx="40">
                  <c:v>777</c:v>
                </c:pt>
                <c:pt idx="41">
                  <c:v>969</c:v>
                </c:pt>
                <c:pt idx="42">
                  <c:v>1213</c:v>
                </c:pt>
                <c:pt idx="43">
                  <c:v>1335</c:v>
                </c:pt>
                <c:pt idx="44">
                  <c:v>1316</c:v>
                </c:pt>
                <c:pt idx="45">
                  <c:v>1174</c:v>
                </c:pt>
                <c:pt idx="46">
                  <c:v>964</c:v>
                </c:pt>
                <c:pt idx="47">
                  <c:v>868</c:v>
                </c:pt>
                <c:pt idx="48">
                  <c:v>734</c:v>
                </c:pt>
                <c:pt idx="49">
                  <c:v>1061</c:v>
                </c:pt>
                <c:pt idx="50">
                  <c:v>1235</c:v>
                </c:pt>
                <c:pt idx="51">
                  <c:v>1140</c:v>
                </c:pt>
                <c:pt idx="52">
                  <c:v>1066</c:v>
                </c:pt>
                <c:pt idx="53">
                  <c:v>750</c:v>
                </c:pt>
                <c:pt idx="54">
                  <c:v>729</c:v>
                </c:pt>
                <c:pt idx="55">
                  <c:v>708</c:v>
                </c:pt>
                <c:pt idx="56">
                  <c:v>887</c:v>
                </c:pt>
                <c:pt idx="57">
                  <c:v>806</c:v>
                </c:pt>
                <c:pt idx="58">
                  <c:v>655</c:v>
                </c:pt>
                <c:pt idx="59">
                  <c:v>655</c:v>
                </c:pt>
                <c:pt idx="60">
                  <c:v>400</c:v>
                </c:pt>
                <c:pt idx="61">
                  <c:v>171</c:v>
                </c:pt>
                <c:pt idx="62">
                  <c:v>386</c:v>
                </c:pt>
                <c:pt idx="63">
                  <c:v>514</c:v>
                </c:pt>
                <c:pt idx="64">
                  <c:v>475</c:v>
                </c:pt>
                <c:pt idx="65">
                  <c:v>445</c:v>
                </c:pt>
                <c:pt idx="66">
                  <c:v>335</c:v>
                </c:pt>
                <c:pt idx="67">
                  <c:v>199</c:v>
                </c:pt>
                <c:pt idx="68">
                  <c:v>317</c:v>
                </c:pt>
                <c:pt idx="69">
                  <c:v>232</c:v>
                </c:pt>
                <c:pt idx="70">
                  <c:v>455</c:v>
                </c:pt>
                <c:pt idx="71">
                  <c:v>319</c:v>
                </c:pt>
                <c:pt idx="72">
                  <c:v>289</c:v>
                </c:pt>
                <c:pt idx="73">
                  <c:v>245</c:v>
                </c:pt>
                <c:pt idx="74">
                  <c:v>161</c:v>
                </c:pt>
                <c:pt idx="75">
                  <c:v>196</c:v>
                </c:pt>
                <c:pt idx="76">
                  <c:v>227</c:v>
                </c:pt>
                <c:pt idx="77">
                  <c:v>270</c:v>
                </c:pt>
                <c:pt idx="78">
                  <c:v>200</c:v>
                </c:pt>
                <c:pt idx="79">
                  <c:v>189</c:v>
                </c:pt>
                <c:pt idx="80">
                  <c:v>125</c:v>
                </c:pt>
                <c:pt idx="81">
                  <c:v>146</c:v>
                </c:pt>
                <c:pt idx="82">
                  <c:v>108</c:v>
                </c:pt>
                <c:pt idx="83">
                  <c:v>198</c:v>
                </c:pt>
                <c:pt idx="84">
                  <c:v>253</c:v>
                </c:pt>
                <c:pt idx="85">
                  <c:v>188</c:v>
                </c:pt>
                <c:pt idx="86">
                  <c:v>176</c:v>
                </c:pt>
                <c:pt idx="87">
                  <c:v>172</c:v>
                </c:pt>
                <c:pt idx="88">
                  <c:v>209</c:v>
                </c:pt>
                <c:pt idx="89">
                  <c:v>133</c:v>
                </c:pt>
                <c:pt idx="90">
                  <c:v>190</c:v>
                </c:pt>
                <c:pt idx="91">
                  <c:v>182</c:v>
                </c:pt>
                <c:pt idx="92">
                  <c:v>176</c:v>
                </c:pt>
                <c:pt idx="93">
                  <c:v>131</c:v>
                </c:pt>
                <c:pt idx="94">
                  <c:v>185</c:v>
                </c:pt>
                <c:pt idx="95">
                  <c:v>103</c:v>
                </c:pt>
                <c:pt idx="96">
                  <c:v>102</c:v>
                </c:pt>
                <c:pt idx="97">
                  <c:v>86</c:v>
                </c:pt>
                <c:pt idx="98">
                  <c:v>209</c:v>
                </c:pt>
                <c:pt idx="99">
                  <c:v>210</c:v>
                </c:pt>
                <c:pt idx="100">
                  <c:v>183</c:v>
                </c:pt>
                <c:pt idx="101">
                  <c:v>239</c:v>
                </c:pt>
                <c:pt idx="102">
                  <c:v>165</c:v>
                </c:pt>
                <c:pt idx="103">
                  <c:v>164</c:v>
                </c:pt>
                <c:pt idx="104">
                  <c:v>184</c:v>
                </c:pt>
                <c:pt idx="105">
                  <c:v>164</c:v>
                </c:pt>
                <c:pt idx="106">
                  <c:v>210</c:v>
                </c:pt>
                <c:pt idx="107">
                  <c:v>179</c:v>
                </c:pt>
                <c:pt idx="108">
                  <c:v>143</c:v>
                </c:pt>
                <c:pt idx="109">
                  <c:v>165</c:v>
                </c:pt>
                <c:pt idx="110">
                  <c:v>139</c:v>
                </c:pt>
                <c:pt idx="111">
                  <c:v>117</c:v>
                </c:pt>
                <c:pt idx="112">
                  <c:v>115</c:v>
                </c:pt>
                <c:pt idx="113">
                  <c:v>107</c:v>
                </c:pt>
                <c:pt idx="114">
                  <c:v>76</c:v>
                </c:pt>
                <c:pt idx="115">
                  <c:v>91</c:v>
                </c:pt>
                <c:pt idx="116">
                  <c:v>65</c:v>
                </c:pt>
                <c:pt idx="117">
                  <c:v>64</c:v>
                </c:pt>
                <c:pt idx="118">
                  <c:v>82</c:v>
                </c:pt>
                <c:pt idx="119">
                  <c:v>110</c:v>
                </c:pt>
                <c:pt idx="120">
                  <c:v>91</c:v>
                </c:pt>
                <c:pt idx="121">
                  <c:v>69</c:v>
                </c:pt>
                <c:pt idx="122">
                  <c:v>73</c:v>
                </c:pt>
                <c:pt idx="123">
                  <c:v>76</c:v>
                </c:pt>
                <c:pt idx="124">
                  <c:v>50</c:v>
                </c:pt>
                <c:pt idx="125">
                  <c:v>62</c:v>
                </c:pt>
                <c:pt idx="126">
                  <c:v>77</c:v>
                </c:pt>
                <c:pt idx="127">
                  <c:v>75</c:v>
                </c:pt>
                <c:pt idx="128">
                  <c:v>61</c:v>
                </c:pt>
                <c:pt idx="129">
                  <c:v>73</c:v>
                </c:pt>
                <c:pt idx="130">
                  <c:v>36</c:v>
                </c:pt>
                <c:pt idx="131">
                  <c:v>37</c:v>
                </c:pt>
                <c:pt idx="132">
                  <c:v>52</c:v>
                </c:pt>
                <c:pt idx="133">
                  <c:v>52</c:v>
                </c:pt>
                <c:pt idx="134">
                  <c:v>42</c:v>
                </c:pt>
                <c:pt idx="135">
                  <c:v>81</c:v>
                </c:pt>
                <c:pt idx="136">
                  <c:v>101</c:v>
                </c:pt>
                <c:pt idx="137">
                  <c:v>71</c:v>
                </c:pt>
                <c:pt idx="138">
                  <c:v>53</c:v>
                </c:pt>
                <c:pt idx="139">
                  <c:v>106</c:v>
                </c:pt>
                <c:pt idx="140">
                  <c:v>99</c:v>
                </c:pt>
                <c:pt idx="141">
                  <c:v>103</c:v>
                </c:pt>
                <c:pt idx="142">
                  <c:v>127</c:v>
                </c:pt>
                <c:pt idx="143">
                  <c:v>144</c:v>
                </c:pt>
                <c:pt idx="144">
                  <c:v>185</c:v>
                </c:pt>
                <c:pt idx="145">
                  <c:v>163</c:v>
                </c:pt>
                <c:pt idx="146">
                  <c:v>168</c:v>
                </c:pt>
                <c:pt idx="147">
                  <c:v>163</c:v>
                </c:pt>
                <c:pt idx="148">
                  <c:v>191</c:v>
                </c:pt>
                <c:pt idx="149">
                  <c:v>137</c:v>
                </c:pt>
                <c:pt idx="150">
                  <c:v>214</c:v>
                </c:pt>
                <c:pt idx="151">
                  <c:v>205</c:v>
                </c:pt>
                <c:pt idx="152">
                  <c:v>223</c:v>
                </c:pt>
                <c:pt idx="153">
                  <c:v>247</c:v>
                </c:pt>
                <c:pt idx="154">
                  <c:v>342</c:v>
                </c:pt>
                <c:pt idx="155">
                  <c:v>338</c:v>
                </c:pt>
                <c:pt idx="156">
                  <c:v>431</c:v>
                </c:pt>
                <c:pt idx="157">
                  <c:v>366</c:v>
                </c:pt>
                <c:pt idx="158">
                  <c:v>372</c:v>
                </c:pt>
                <c:pt idx="159">
                  <c:v>485</c:v>
                </c:pt>
                <c:pt idx="160">
                  <c:v>426</c:v>
                </c:pt>
                <c:pt idx="161">
                  <c:v>601</c:v>
                </c:pt>
                <c:pt idx="162">
                  <c:v>519</c:v>
                </c:pt>
                <c:pt idx="163">
                  <c:v>486</c:v>
                </c:pt>
                <c:pt idx="164">
                  <c:v>577</c:v>
                </c:pt>
                <c:pt idx="165">
                  <c:v>630</c:v>
                </c:pt>
                <c:pt idx="166">
                  <c:v>779</c:v>
                </c:pt>
                <c:pt idx="167">
                  <c:v>654</c:v>
                </c:pt>
                <c:pt idx="168">
                  <c:v>577</c:v>
                </c:pt>
                <c:pt idx="169">
                  <c:v>636</c:v>
                </c:pt>
                <c:pt idx="170">
                  <c:v>655</c:v>
                </c:pt>
                <c:pt idx="171">
                  <c:v>507</c:v>
                </c:pt>
                <c:pt idx="172">
                  <c:v>482</c:v>
                </c:pt>
                <c:pt idx="173">
                  <c:v>489</c:v>
                </c:pt>
                <c:pt idx="174">
                  <c:v>552</c:v>
                </c:pt>
                <c:pt idx="175">
                  <c:v>529</c:v>
                </c:pt>
                <c:pt idx="176">
                  <c:v>535</c:v>
                </c:pt>
                <c:pt idx="177">
                  <c:v>508</c:v>
                </c:pt>
                <c:pt idx="178">
                  <c:v>457</c:v>
                </c:pt>
                <c:pt idx="179">
                  <c:v>574</c:v>
                </c:pt>
                <c:pt idx="180">
                  <c:v>415</c:v>
                </c:pt>
                <c:pt idx="181">
                  <c:v>571</c:v>
                </c:pt>
                <c:pt idx="182">
                  <c:v>510</c:v>
                </c:pt>
                <c:pt idx="183">
                  <c:v>507</c:v>
                </c:pt>
                <c:pt idx="184">
                  <c:v>501</c:v>
                </c:pt>
                <c:pt idx="185">
                  <c:v>508</c:v>
                </c:pt>
                <c:pt idx="186">
                  <c:v>527</c:v>
                </c:pt>
                <c:pt idx="187">
                  <c:v>462</c:v>
                </c:pt>
                <c:pt idx="188">
                  <c:v>734</c:v>
                </c:pt>
                <c:pt idx="189">
                  <c:v>601</c:v>
                </c:pt>
                <c:pt idx="190">
                  <c:v>744</c:v>
                </c:pt>
                <c:pt idx="191">
                  <c:v>654</c:v>
                </c:pt>
                <c:pt idx="192">
                  <c:v>925</c:v>
                </c:pt>
                <c:pt idx="193">
                  <c:v>797</c:v>
                </c:pt>
                <c:pt idx="194">
                  <c:v>964</c:v>
                </c:pt>
                <c:pt idx="195">
                  <c:v>1140</c:v>
                </c:pt>
                <c:pt idx="196">
                  <c:v>823</c:v>
                </c:pt>
                <c:pt idx="197">
                  <c:v>1270</c:v>
                </c:pt>
                <c:pt idx="198">
                  <c:v>-79781</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yVal>
          <c:smooth val="0"/>
          <c:extLst>
            <c:ext xmlns:c16="http://schemas.microsoft.com/office/drawing/2014/chart" uri="{C3380CC4-5D6E-409C-BE32-E72D297353CC}">
              <c16:uniqueId val="{00000003-247A-4DCC-A341-84EAFE682257}"/>
            </c:ext>
          </c:extLst>
        </c:ser>
        <c:ser>
          <c:idx val="2"/>
          <c:order val="4"/>
          <c:tx>
            <c:strRef>
              <c:f>rivm!$X$3</c:f>
              <c:strCache>
                <c:ptCount val="1"/>
                <c:pt idx="0">
                  <c:v>Hospitalized in the last 7 days</c:v>
                </c:pt>
              </c:strCache>
            </c:strRef>
          </c:tx>
          <c:spPr>
            <a:ln w="25400" cap="rnd">
              <a:noFill/>
              <a:round/>
            </a:ln>
            <a:effectLst/>
          </c:spPr>
          <c:marker>
            <c:symbol val="circle"/>
            <c:size val="5"/>
            <c:spPr>
              <a:solidFill>
                <a:schemeClr val="accent4"/>
              </a:solidFill>
              <a:ln w="9525">
                <a:solidFill>
                  <a:schemeClr val="accent4">
                    <a:lumMod val="50000"/>
                  </a:schemeClr>
                </a:solidFill>
              </a:ln>
              <a:effectLst/>
            </c:spPr>
          </c:marker>
          <c:xVal>
            <c:numRef>
              <c:f>rivm!$R$18:$R$236</c:f>
              <c:numCache>
                <c:formatCode>#,##0</c:formatCode>
                <c:ptCount val="219"/>
                <c:pt idx="0">
                  <c:v>86</c:v>
                </c:pt>
                <c:pt idx="1">
                  <c:v>115</c:v>
                </c:pt>
                <c:pt idx="2">
                  <c:v>136</c:v>
                </c:pt>
                <c:pt idx="3">
                  <c:v>162</c:v>
                </c:pt>
                <c:pt idx="4">
                  <c:v>205</c:v>
                </c:pt>
                <c:pt idx="5">
                  <c:v>314</c:v>
                </c:pt>
                <c:pt idx="6">
                  <c:v>408</c:v>
                </c:pt>
                <c:pt idx="7">
                  <c:v>489</c:v>
                </c:pt>
                <c:pt idx="8">
                  <c:v>643</c:v>
                </c:pt>
                <c:pt idx="9">
                  <c:v>836</c:v>
                </c:pt>
                <c:pt idx="10">
                  <c:v>988</c:v>
                </c:pt>
                <c:pt idx="11">
                  <c:v>1230</c:v>
                </c:pt>
                <c:pt idx="12">
                  <c:v>1495</c:v>
                </c:pt>
                <c:pt idx="13">
                  <c:v>1836</c:v>
                </c:pt>
                <c:pt idx="14">
                  <c:v>2151</c:v>
                </c:pt>
                <c:pt idx="15">
                  <c:v>2500</c:v>
                </c:pt>
                <c:pt idx="16">
                  <c:v>2954</c:v>
                </c:pt>
                <c:pt idx="17">
                  <c:v>3483</c:v>
                </c:pt>
                <c:pt idx="18">
                  <c:v>3990</c:v>
                </c:pt>
                <c:pt idx="19">
                  <c:v>4712</c:v>
                </c:pt>
                <c:pt idx="20">
                  <c:v>5159</c:v>
                </c:pt>
                <c:pt idx="21">
                  <c:v>5784</c:v>
                </c:pt>
                <c:pt idx="22">
                  <c:v>6286</c:v>
                </c:pt>
                <c:pt idx="23">
                  <c:v>6622</c:v>
                </c:pt>
                <c:pt idx="24">
                  <c:v>6875</c:v>
                </c:pt>
                <c:pt idx="25">
                  <c:v>7135</c:v>
                </c:pt>
                <c:pt idx="26">
                  <c:v>7427</c:v>
                </c:pt>
                <c:pt idx="27">
                  <c:v>7735</c:v>
                </c:pt>
                <c:pt idx="28">
                  <c:v>7972</c:v>
                </c:pt>
                <c:pt idx="29">
                  <c:v>8197</c:v>
                </c:pt>
                <c:pt idx="30">
                  <c:v>8386</c:v>
                </c:pt>
                <c:pt idx="31">
                  <c:v>8582</c:v>
                </c:pt>
                <c:pt idx="32">
                  <c:v>8729</c:v>
                </c:pt>
                <c:pt idx="33">
                  <c:v>8939</c:v>
                </c:pt>
                <c:pt idx="34">
                  <c:v>9127</c:v>
                </c:pt>
                <c:pt idx="35">
                  <c:v>9309</c:v>
                </c:pt>
                <c:pt idx="36">
                  <c:v>9465</c:v>
                </c:pt>
                <c:pt idx="37">
                  <c:v>9594</c:v>
                </c:pt>
                <c:pt idx="38">
                  <c:v>9704</c:v>
                </c:pt>
                <c:pt idx="39">
                  <c:v>9779</c:v>
                </c:pt>
                <c:pt idx="40">
                  <c:v>9897</c:v>
                </c:pt>
                <c:pt idx="41">
                  <c:v>10021</c:v>
                </c:pt>
                <c:pt idx="42">
                  <c:v>10158</c:v>
                </c:pt>
                <c:pt idx="43">
                  <c:v>10281</c:v>
                </c:pt>
                <c:pt idx="44">
                  <c:v>10381</c:v>
                </c:pt>
                <c:pt idx="45">
                  <c:v>10456</c:v>
                </c:pt>
                <c:pt idx="46">
                  <c:v>10521</c:v>
                </c:pt>
                <c:pt idx="47">
                  <c:v>10609</c:v>
                </c:pt>
                <c:pt idx="48">
                  <c:v>10685</c:v>
                </c:pt>
                <c:pt idx="49">
                  <c:v>10769</c:v>
                </c:pt>
                <c:pt idx="50">
                  <c:v>10854</c:v>
                </c:pt>
                <c:pt idx="51">
                  <c:v>10951</c:v>
                </c:pt>
                <c:pt idx="52">
                  <c:v>10995</c:v>
                </c:pt>
                <c:pt idx="53">
                  <c:v>11037</c:v>
                </c:pt>
                <c:pt idx="54">
                  <c:v>11126</c:v>
                </c:pt>
                <c:pt idx="55">
                  <c:v>11153</c:v>
                </c:pt>
                <c:pt idx="56">
                  <c:v>11192</c:v>
                </c:pt>
                <c:pt idx="57">
                  <c:v>11227</c:v>
                </c:pt>
                <c:pt idx="58">
                  <c:v>11285</c:v>
                </c:pt>
                <c:pt idx="59">
                  <c:v>11307</c:v>
                </c:pt>
                <c:pt idx="60">
                  <c:v>11343</c:v>
                </c:pt>
                <c:pt idx="61">
                  <c:v>11378</c:v>
                </c:pt>
                <c:pt idx="62">
                  <c:v>11430</c:v>
                </c:pt>
                <c:pt idx="63">
                  <c:v>11457</c:v>
                </c:pt>
                <c:pt idx="64">
                  <c:v>11492</c:v>
                </c:pt>
                <c:pt idx="65">
                  <c:v>11537</c:v>
                </c:pt>
                <c:pt idx="66">
                  <c:v>11552</c:v>
                </c:pt>
                <c:pt idx="67">
                  <c:v>11579</c:v>
                </c:pt>
                <c:pt idx="68">
                  <c:v>11613</c:v>
                </c:pt>
                <c:pt idx="69">
                  <c:v>11627</c:v>
                </c:pt>
                <c:pt idx="70">
                  <c:v>11640</c:v>
                </c:pt>
                <c:pt idx="71">
                  <c:v>11649</c:v>
                </c:pt>
                <c:pt idx="72">
                  <c:v>11659</c:v>
                </c:pt>
                <c:pt idx="73">
                  <c:v>11672</c:v>
                </c:pt>
                <c:pt idx="74">
                  <c:v>11680</c:v>
                </c:pt>
                <c:pt idx="75">
                  <c:v>11690</c:v>
                </c:pt>
                <c:pt idx="76">
                  <c:v>11697</c:v>
                </c:pt>
                <c:pt idx="77">
                  <c:v>11713</c:v>
                </c:pt>
                <c:pt idx="78">
                  <c:v>11722</c:v>
                </c:pt>
                <c:pt idx="79">
                  <c:v>11727</c:v>
                </c:pt>
                <c:pt idx="80">
                  <c:v>11735</c:v>
                </c:pt>
                <c:pt idx="81">
                  <c:v>11744</c:v>
                </c:pt>
                <c:pt idx="82">
                  <c:v>11750</c:v>
                </c:pt>
                <c:pt idx="83">
                  <c:v>11759</c:v>
                </c:pt>
                <c:pt idx="84">
                  <c:v>11771</c:v>
                </c:pt>
                <c:pt idx="85">
                  <c:v>11782</c:v>
                </c:pt>
                <c:pt idx="86">
                  <c:v>11785</c:v>
                </c:pt>
                <c:pt idx="87">
                  <c:v>11789</c:v>
                </c:pt>
                <c:pt idx="88">
                  <c:v>11794</c:v>
                </c:pt>
                <c:pt idx="89">
                  <c:v>11800</c:v>
                </c:pt>
                <c:pt idx="90">
                  <c:v>11805</c:v>
                </c:pt>
                <c:pt idx="91">
                  <c:v>11808</c:v>
                </c:pt>
                <c:pt idx="92">
                  <c:v>11813</c:v>
                </c:pt>
                <c:pt idx="93">
                  <c:v>11822</c:v>
                </c:pt>
                <c:pt idx="94">
                  <c:v>11828</c:v>
                </c:pt>
                <c:pt idx="95">
                  <c:v>11831</c:v>
                </c:pt>
                <c:pt idx="96">
                  <c:v>11834</c:v>
                </c:pt>
                <c:pt idx="97">
                  <c:v>11836</c:v>
                </c:pt>
                <c:pt idx="98">
                  <c:v>11835</c:v>
                </c:pt>
                <c:pt idx="99">
                  <c:v>11846</c:v>
                </c:pt>
                <c:pt idx="100">
                  <c:v>11846</c:v>
                </c:pt>
                <c:pt idx="101">
                  <c:v>11849</c:v>
                </c:pt>
                <c:pt idx="102">
                  <c:v>11851</c:v>
                </c:pt>
                <c:pt idx="103">
                  <c:v>11853</c:v>
                </c:pt>
                <c:pt idx="104">
                  <c:v>11859</c:v>
                </c:pt>
                <c:pt idx="105">
                  <c:v>11863</c:v>
                </c:pt>
                <c:pt idx="106">
                  <c:v>11868</c:v>
                </c:pt>
                <c:pt idx="107">
                  <c:v>11868</c:v>
                </c:pt>
                <c:pt idx="108">
                  <c:v>11871</c:v>
                </c:pt>
                <c:pt idx="109">
                  <c:v>11874</c:v>
                </c:pt>
                <c:pt idx="110">
                  <c:v>11877</c:v>
                </c:pt>
                <c:pt idx="111">
                  <c:v>11878</c:v>
                </c:pt>
                <c:pt idx="112">
                  <c:v>11878</c:v>
                </c:pt>
                <c:pt idx="113">
                  <c:v>11882</c:v>
                </c:pt>
                <c:pt idx="114">
                  <c:v>11883</c:v>
                </c:pt>
                <c:pt idx="115">
                  <c:v>11884</c:v>
                </c:pt>
                <c:pt idx="116">
                  <c:v>11884</c:v>
                </c:pt>
                <c:pt idx="117">
                  <c:v>11886</c:v>
                </c:pt>
                <c:pt idx="118">
                  <c:v>11889</c:v>
                </c:pt>
                <c:pt idx="119">
                  <c:v>11887</c:v>
                </c:pt>
                <c:pt idx="120">
                  <c:v>11888</c:v>
                </c:pt>
                <c:pt idx="121">
                  <c:v>11891</c:v>
                </c:pt>
                <c:pt idx="122">
                  <c:v>11893</c:v>
                </c:pt>
                <c:pt idx="123">
                  <c:v>11894</c:v>
                </c:pt>
                <c:pt idx="124">
                  <c:v>11892</c:v>
                </c:pt>
                <c:pt idx="125">
                  <c:v>11897</c:v>
                </c:pt>
                <c:pt idx="126">
                  <c:v>11898</c:v>
                </c:pt>
                <c:pt idx="127">
                  <c:v>11894</c:v>
                </c:pt>
                <c:pt idx="128">
                  <c:v>11895</c:v>
                </c:pt>
                <c:pt idx="129">
                  <c:v>11898</c:v>
                </c:pt>
                <c:pt idx="130">
                  <c:v>11900</c:v>
                </c:pt>
                <c:pt idx="131">
                  <c:v>11902</c:v>
                </c:pt>
                <c:pt idx="132">
                  <c:v>11902</c:v>
                </c:pt>
                <c:pt idx="133">
                  <c:v>11905</c:v>
                </c:pt>
                <c:pt idx="134">
                  <c:v>11904</c:v>
                </c:pt>
                <c:pt idx="135">
                  <c:v>11906</c:v>
                </c:pt>
                <c:pt idx="136">
                  <c:v>11908</c:v>
                </c:pt>
                <c:pt idx="137">
                  <c:v>11913</c:v>
                </c:pt>
                <c:pt idx="138">
                  <c:v>11919</c:v>
                </c:pt>
                <c:pt idx="139">
                  <c:v>11922</c:v>
                </c:pt>
                <c:pt idx="140">
                  <c:v>11927</c:v>
                </c:pt>
                <c:pt idx="141">
                  <c:v>11934</c:v>
                </c:pt>
                <c:pt idx="142">
                  <c:v>11937</c:v>
                </c:pt>
                <c:pt idx="143">
                  <c:v>11943</c:v>
                </c:pt>
                <c:pt idx="144">
                  <c:v>11949</c:v>
                </c:pt>
                <c:pt idx="145">
                  <c:v>11959</c:v>
                </c:pt>
                <c:pt idx="146">
                  <c:v>11964</c:v>
                </c:pt>
                <c:pt idx="147">
                  <c:v>11965</c:v>
                </c:pt>
                <c:pt idx="148">
                  <c:v>11969</c:v>
                </c:pt>
                <c:pt idx="149">
                  <c:v>11971</c:v>
                </c:pt>
                <c:pt idx="150">
                  <c:v>11978</c:v>
                </c:pt>
                <c:pt idx="151">
                  <c:v>11984</c:v>
                </c:pt>
                <c:pt idx="152">
                  <c:v>11994</c:v>
                </c:pt>
                <c:pt idx="153">
                  <c:v>12003</c:v>
                </c:pt>
                <c:pt idx="154">
                  <c:v>12009</c:v>
                </c:pt>
                <c:pt idx="155">
                  <c:v>12020</c:v>
                </c:pt>
                <c:pt idx="156">
                  <c:v>12027</c:v>
                </c:pt>
                <c:pt idx="157">
                  <c:v>12033</c:v>
                </c:pt>
                <c:pt idx="158">
                  <c:v>12038</c:v>
                </c:pt>
                <c:pt idx="159">
                  <c:v>12042</c:v>
                </c:pt>
                <c:pt idx="160">
                  <c:v>12060</c:v>
                </c:pt>
                <c:pt idx="161">
                  <c:v>12070</c:v>
                </c:pt>
                <c:pt idx="162">
                  <c:v>12088</c:v>
                </c:pt>
                <c:pt idx="163">
                  <c:v>12099</c:v>
                </c:pt>
                <c:pt idx="164">
                  <c:v>12107</c:v>
                </c:pt>
                <c:pt idx="165">
                  <c:v>12111</c:v>
                </c:pt>
                <c:pt idx="166">
                  <c:v>12126</c:v>
                </c:pt>
                <c:pt idx="167">
                  <c:v>12145</c:v>
                </c:pt>
                <c:pt idx="168">
                  <c:v>12152</c:v>
                </c:pt>
                <c:pt idx="169">
                  <c:v>12161</c:v>
                </c:pt>
                <c:pt idx="170">
                  <c:v>12163</c:v>
                </c:pt>
                <c:pt idx="171">
                  <c:v>12166</c:v>
                </c:pt>
                <c:pt idx="172">
                  <c:v>12177</c:v>
                </c:pt>
                <c:pt idx="173">
                  <c:v>12182</c:v>
                </c:pt>
                <c:pt idx="174">
                  <c:v>12188</c:v>
                </c:pt>
                <c:pt idx="175">
                  <c:v>12193</c:v>
                </c:pt>
                <c:pt idx="176">
                  <c:v>12200</c:v>
                </c:pt>
                <c:pt idx="177">
                  <c:v>12205</c:v>
                </c:pt>
                <c:pt idx="178">
                  <c:v>12210</c:v>
                </c:pt>
                <c:pt idx="179">
                  <c:v>12219</c:v>
                </c:pt>
                <c:pt idx="180">
                  <c:v>12225</c:v>
                </c:pt>
                <c:pt idx="181">
                  <c:v>12233</c:v>
                </c:pt>
                <c:pt idx="182">
                  <c:v>12250</c:v>
                </c:pt>
                <c:pt idx="183">
                  <c:v>12260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numCache>
            </c:numRef>
          </c:xVal>
          <c:yVal>
            <c:numRef>
              <c:f>rivm!$X$18:$X$236</c:f>
              <c:numCache>
                <c:formatCode>0</c:formatCode>
                <c:ptCount val="219"/>
                <c:pt idx="0">
                  <c:v>85</c:v>
                </c:pt>
                <c:pt idx="1">
                  <c:v>114</c:v>
                </c:pt>
                <c:pt idx="2">
                  <c:v>135</c:v>
                </c:pt>
                <c:pt idx="3">
                  <c:v>161</c:v>
                </c:pt>
                <c:pt idx="4">
                  <c:v>204</c:v>
                </c:pt>
                <c:pt idx="5">
                  <c:v>313</c:v>
                </c:pt>
                <c:pt idx="6">
                  <c:v>407</c:v>
                </c:pt>
                <c:pt idx="7">
                  <c:v>403</c:v>
                </c:pt>
                <c:pt idx="8">
                  <c:v>528</c:v>
                </c:pt>
                <c:pt idx="9">
                  <c:v>700</c:v>
                </c:pt>
                <c:pt idx="10">
                  <c:v>826</c:v>
                </c:pt>
                <c:pt idx="11">
                  <c:v>1025</c:v>
                </c:pt>
                <c:pt idx="12">
                  <c:v>1181</c:v>
                </c:pt>
                <c:pt idx="13">
                  <c:v>1428</c:v>
                </c:pt>
                <c:pt idx="14">
                  <c:v>1662</c:v>
                </c:pt>
                <c:pt idx="15">
                  <c:v>1857</c:v>
                </c:pt>
                <c:pt idx="16">
                  <c:v>2118</c:v>
                </c:pt>
                <c:pt idx="17">
                  <c:v>2495</c:v>
                </c:pt>
                <c:pt idx="18">
                  <c:v>2760</c:v>
                </c:pt>
                <c:pt idx="19">
                  <c:v>3217</c:v>
                </c:pt>
                <c:pt idx="20">
                  <c:v>3323</c:v>
                </c:pt>
                <c:pt idx="21">
                  <c:v>3633</c:v>
                </c:pt>
                <c:pt idx="22">
                  <c:v>3786</c:v>
                </c:pt>
                <c:pt idx="23">
                  <c:v>3668</c:v>
                </c:pt>
                <c:pt idx="24">
                  <c:v>3392</c:v>
                </c:pt>
                <c:pt idx="25">
                  <c:v>3145</c:v>
                </c:pt>
                <c:pt idx="26">
                  <c:v>2715</c:v>
                </c:pt>
                <c:pt idx="27">
                  <c:v>2576</c:v>
                </c:pt>
                <c:pt idx="28">
                  <c:v>2188</c:v>
                </c:pt>
                <c:pt idx="29">
                  <c:v>1911</c:v>
                </c:pt>
                <c:pt idx="30">
                  <c:v>1764</c:v>
                </c:pt>
                <c:pt idx="31">
                  <c:v>1714</c:v>
                </c:pt>
                <c:pt idx="32">
                  <c:v>1601</c:v>
                </c:pt>
                <c:pt idx="33">
                  <c:v>1519</c:v>
                </c:pt>
                <c:pt idx="34">
                  <c:v>1399</c:v>
                </c:pt>
                <c:pt idx="35">
                  <c:v>1344</c:v>
                </c:pt>
                <c:pt idx="36">
                  <c:v>1275</c:v>
                </c:pt>
                <c:pt idx="37">
                  <c:v>1215</c:v>
                </c:pt>
                <c:pt idx="38">
                  <c:v>1122</c:v>
                </c:pt>
                <c:pt idx="39">
                  <c:v>1050</c:v>
                </c:pt>
                <c:pt idx="40">
                  <c:v>958</c:v>
                </c:pt>
                <c:pt idx="41">
                  <c:v>894</c:v>
                </c:pt>
                <c:pt idx="42">
                  <c:v>849</c:v>
                </c:pt>
                <c:pt idx="43">
                  <c:v>816</c:v>
                </c:pt>
                <c:pt idx="44">
                  <c:v>787</c:v>
                </c:pt>
                <c:pt idx="45">
                  <c:v>752</c:v>
                </c:pt>
                <c:pt idx="46">
                  <c:v>742</c:v>
                </c:pt>
                <c:pt idx="47">
                  <c:v>712</c:v>
                </c:pt>
                <c:pt idx="48">
                  <c:v>664</c:v>
                </c:pt>
                <c:pt idx="49">
                  <c:v>611</c:v>
                </c:pt>
                <c:pt idx="50">
                  <c:v>573</c:v>
                </c:pt>
                <c:pt idx="51">
                  <c:v>570</c:v>
                </c:pt>
                <c:pt idx="52">
                  <c:v>539</c:v>
                </c:pt>
                <c:pt idx="53">
                  <c:v>516</c:v>
                </c:pt>
                <c:pt idx="54">
                  <c:v>517</c:v>
                </c:pt>
                <c:pt idx="55">
                  <c:v>468</c:v>
                </c:pt>
                <c:pt idx="56">
                  <c:v>423</c:v>
                </c:pt>
                <c:pt idx="57">
                  <c:v>373</c:v>
                </c:pt>
                <c:pt idx="58">
                  <c:v>334</c:v>
                </c:pt>
                <c:pt idx="59">
                  <c:v>312</c:v>
                </c:pt>
                <c:pt idx="60">
                  <c:v>306</c:v>
                </c:pt>
                <c:pt idx="61">
                  <c:v>252</c:v>
                </c:pt>
                <c:pt idx="62">
                  <c:v>277</c:v>
                </c:pt>
                <c:pt idx="63">
                  <c:v>265</c:v>
                </c:pt>
                <c:pt idx="64">
                  <c:v>265</c:v>
                </c:pt>
                <c:pt idx="65">
                  <c:v>252</c:v>
                </c:pt>
                <c:pt idx="66">
                  <c:v>245</c:v>
                </c:pt>
                <c:pt idx="67">
                  <c:v>236</c:v>
                </c:pt>
                <c:pt idx="68">
                  <c:v>235</c:v>
                </c:pt>
                <c:pt idx="69">
                  <c:v>197</c:v>
                </c:pt>
                <c:pt idx="70">
                  <c:v>183</c:v>
                </c:pt>
                <c:pt idx="71">
                  <c:v>157</c:v>
                </c:pt>
                <c:pt idx="72">
                  <c:v>122</c:v>
                </c:pt>
                <c:pt idx="73">
                  <c:v>120</c:v>
                </c:pt>
                <c:pt idx="74">
                  <c:v>101</c:v>
                </c:pt>
                <c:pt idx="75">
                  <c:v>77</c:v>
                </c:pt>
                <c:pt idx="76">
                  <c:v>70</c:v>
                </c:pt>
                <c:pt idx="77">
                  <c:v>73</c:v>
                </c:pt>
                <c:pt idx="78">
                  <c:v>73</c:v>
                </c:pt>
                <c:pt idx="79">
                  <c:v>68</c:v>
                </c:pt>
                <c:pt idx="80">
                  <c:v>63</c:v>
                </c:pt>
                <c:pt idx="81">
                  <c:v>64</c:v>
                </c:pt>
                <c:pt idx="82">
                  <c:v>60</c:v>
                </c:pt>
                <c:pt idx="83">
                  <c:v>62</c:v>
                </c:pt>
                <c:pt idx="84">
                  <c:v>58</c:v>
                </c:pt>
                <c:pt idx="85">
                  <c:v>60</c:v>
                </c:pt>
                <c:pt idx="86">
                  <c:v>58</c:v>
                </c:pt>
                <c:pt idx="87">
                  <c:v>54</c:v>
                </c:pt>
                <c:pt idx="88">
                  <c:v>50</c:v>
                </c:pt>
                <c:pt idx="89">
                  <c:v>50</c:v>
                </c:pt>
                <c:pt idx="90">
                  <c:v>46</c:v>
                </c:pt>
                <c:pt idx="91">
                  <c:v>37</c:v>
                </c:pt>
                <c:pt idx="92">
                  <c:v>31</c:v>
                </c:pt>
                <c:pt idx="93">
                  <c:v>37</c:v>
                </c:pt>
                <c:pt idx="94">
                  <c:v>39</c:v>
                </c:pt>
                <c:pt idx="95">
                  <c:v>37</c:v>
                </c:pt>
                <c:pt idx="96">
                  <c:v>34</c:v>
                </c:pt>
                <c:pt idx="97">
                  <c:v>31</c:v>
                </c:pt>
                <c:pt idx="98">
                  <c:v>27</c:v>
                </c:pt>
                <c:pt idx="99">
                  <c:v>33</c:v>
                </c:pt>
                <c:pt idx="100">
                  <c:v>24</c:v>
                </c:pt>
                <c:pt idx="101">
                  <c:v>21</c:v>
                </c:pt>
                <c:pt idx="102">
                  <c:v>20</c:v>
                </c:pt>
                <c:pt idx="103">
                  <c:v>19</c:v>
                </c:pt>
                <c:pt idx="104">
                  <c:v>23</c:v>
                </c:pt>
                <c:pt idx="105">
                  <c:v>28</c:v>
                </c:pt>
                <c:pt idx="106">
                  <c:v>22</c:v>
                </c:pt>
                <c:pt idx="107">
                  <c:v>22</c:v>
                </c:pt>
                <c:pt idx="108">
                  <c:v>22</c:v>
                </c:pt>
                <c:pt idx="109">
                  <c:v>23</c:v>
                </c:pt>
                <c:pt idx="110">
                  <c:v>24</c:v>
                </c:pt>
                <c:pt idx="111">
                  <c:v>19</c:v>
                </c:pt>
                <c:pt idx="112">
                  <c:v>15</c:v>
                </c:pt>
                <c:pt idx="113">
                  <c:v>14</c:v>
                </c:pt>
                <c:pt idx="114">
                  <c:v>15</c:v>
                </c:pt>
                <c:pt idx="115">
                  <c:v>13</c:v>
                </c:pt>
                <c:pt idx="116">
                  <c:v>10</c:v>
                </c:pt>
                <c:pt idx="117">
                  <c:v>9</c:v>
                </c:pt>
                <c:pt idx="118">
                  <c:v>11</c:v>
                </c:pt>
                <c:pt idx="119">
                  <c:v>9</c:v>
                </c:pt>
                <c:pt idx="120">
                  <c:v>6</c:v>
                </c:pt>
                <c:pt idx="121">
                  <c:v>8</c:v>
                </c:pt>
                <c:pt idx="122">
                  <c:v>9</c:v>
                </c:pt>
                <c:pt idx="123">
                  <c:v>10</c:v>
                </c:pt>
                <c:pt idx="124">
                  <c:v>6</c:v>
                </c:pt>
                <c:pt idx="125">
                  <c:v>8</c:v>
                </c:pt>
                <c:pt idx="126">
                  <c:v>11</c:v>
                </c:pt>
                <c:pt idx="127">
                  <c:v>6</c:v>
                </c:pt>
                <c:pt idx="128">
                  <c:v>4</c:v>
                </c:pt>
                <c:pt idx="129">
                  <c:v>5</c:v>
                </c:pt>
                <c:pt idx="130">
                  <c:v>6</c:v>
                </c:pt>
                <c:pt idx="131">
                  <c:v>10</c:v>
                </c:pt>
                <c:pt idx="132">
                  <c:v>5</c:v>
                </c:pt>
                <c:pt idx="133">
                  <c:v>7</c:v>
                </c:pt>
                <c:pt idx="134">
                  <c:v>10</c:v>
                </c:pt>
                <c:pt idx="135">
                  <c:v>11</c:v>
                </c:pt>
                <c:pt idx="136">
                  <c:v>10</c:v>
                </c:pt>
                <c:pt idx="137">
                  <c:v>13</c:v>
                </c:pt>
                <c:pt idx="138">
                  <c:v>17</c:v>
                </c:pt>
                <c:pt idx="139">
                  <c:v>20</c:v>
                </c:pt>
                <c:pt idx="140">
                  <c:v>22</c:v>
                </c:pt>
                <c:pt idx="141">
                  <c:v>30</c:v>
                </c:pt>
                <c:pt idx="142">
                  <c:v>31</c:v>
                </c:pt>
                <c:pt idx="143">
                  <c:v>35</c:v>
                </c:pt>
                <c:pt idx="144">
                  <c:v>36</c:v>
                </c:pt>
                <c:pt idx="145">
                  <c:v>40</c:v>
                </c:pt>
                <c:pt idx="146">
                  <c:v>42</c:v>
                </c:pt>
                <c:pt idx="147">
                  <c:v>38</c:v>
                </c:pt>
                <c:pt idx="148">
                  <c:v>35</c:v>
                </c:pt>
                <c:pt idx="149">
                  <c:v>34</c:v>
                </c:pt>
                <c:pt idx="150">
                  <c:v>35</c:v>
                </c:pt>
                <c:pt idx="151">
                  <c:v>35</c:v>
                </c:pt>
                <c:pt idx="152">
                  <c:v>35</c:v>
                </c:pt>
                <c:pt idx="153">
                  <c:v>39</c:v>
                </c:pt>
                <c:pt idx="154">
                  <c:v>44</c:v>
                </c:pt>
                <c:pt idx="155">
                  <c:v>51</c:v>
                </c:pt>
                <c:pt idx="156">
                  <c:v>56</c:v>
                </c:pt>
                <c:pt idx="157">
                  <c:v>55</c:v>
                </c:pt>
                <c:pt idx="158">
                  <c:v>54</c:v>
                </c:pt>
                <c:pt idx="159">
                  <c:v>48</c:v>
                </c:pt>
                <c:pt idx="160">
                  <c:v>57</c:v>
                </c:pt>
                <c:pt idx="161">
                  <c:v>61</c:v>
                </c:pt>
                <c:pt idx="162">
                  <c:v>68</c:v>
                </c:pt>
                <c:pt idx="163">
                  <c:v>72</c:v>
                </c:pt>
                <c:pt idx="164">
                  <c:v>74</c:v>
                </c:pt>
                <c:pt idx="165">
                  <c:v>73</c:v>
                </c:pt>
                <c:pt idx="166">
                  <c:v>84</c:v>
                </c:pt>
                <c:pt idx="167">
                  <c:v>85</c:v>
                </c:pt>
                <c:pt idx="168">
                  <c:v>82</c:v>
                </c:pt>
                <c:pt idx="169">
                  <c:v>73</c:v>
                </c:pt>
                <c:pt idx="170">
                  <c:v>64</c:v>
                </c:pt>
                <c:pt idx="171">
                  <c:v>59</c:v>
                </c:pt>
                <c:pt idx="172">
                  <c:v>66</c:v>
                </c:pt>
                <c:pt idx="173">
                  <c:v>56</c:v>
                </c:pt>
                <c:pt idx="174">
                  <c:v>43</c:v>
                </c:pt>
                <c:pt idx="175">
                  <c:v>41</c:v>
                </c:pt>
                <c:pt idx="176">
                  <c:v>39</c:v>
                </c:pt>
                <c:pt idx="177">
                  <c:v>42</c:v>
                </c:pt>
                <c:pt idx="178">
                  <c:v>44</c:v>
                </c:pt>
                <c:pt idx="179">
                  <c:v>42</c:v>
                </c:pt>
                <c:pt idx="180">
                  <c:v>43</c:v>
                </c:pt>
                <c:pt idx="181">
                  <c:v>45</c:v>
                </c:pt>
                <c:pt idx="182">
                  <c:v>57</c:v>
                </c:pt>
                <c:pt idx="183">
                  <c:v>60</c:v>
                </c:pt>
                <c:pt idx="184">
                  <c:v>-12205</c:v>
                </c:pt>
                <c:pt idx="185">
                  <c:v>-12210</c:v>
                </c:pt>
                <c:pt idx="186">
                  <c:v>-12219</c:v>
                </c:pt>
                <c:pt idx="187">
                  <c:v>-12225</c:v>
                </c:pt>
                <c:pt idx="188">
                  <c:v>-12233</c:v>
                </c:pt>
                <c:pt idx="189">
                  <c:v>-12250</c:v>
                </c:pt>
                <c:pt idx="190">
                  <c:v>-12260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numCache>
            </c:numRef>
          </c:yVal>
          <c:smooth val="0"/>
          <c:extLst>
            <c:ext xmlns:c16="http://schemas.microsoft.com/office/drawing/2014/chart" uri="{C3380CC4-5D6E-409C-BE32-E72D297353CC}">
              <c16:uniqueId val="{00000004-247A-4DCC-A341-84EAFE682257}"/>
            </c:ext>
          </c:extLst>
        </c:ser>
        <c:ser>
          <c:idx val="5"/>
          <c:order val="5"/>
          <c:tx>
            <c:strRef>
              <c:f>rivm!$AD$3</c:f>
              <c:strCache>
                <c:ptCount val="1"/>
                <c:pt idx="0">
                  <c:v>Deceased </c:v>
                </c:pt>
              </c:strCache>
            </c:strRef>
          </c:tx>
          <c:spPr>
            <a:ln w="25400" cap="rnd">
              <a:noFill/>
              <a:round/>
            </a:ln>
            <a:effectLst/>
          </c:spPr>
          <c:marker>
            <c:symbol val="circle"/>
            <c:size val="5"/>
            <c:spPr>
              <a:solidFill>
                <a:srgbClr val="C00000">
                  <a:alpha val="10000"/>
                </a:srgbClr>
              </a:solidFill>
              <a:ln w="9525">
                <a:solidFill>
                  <a:srgbClr val="C00000">
                    <a:alpha val="25000"/>
                  </a:srgbClr>
                </a:solidFill>
              </a:ln>
              <a:effectLst/>
            </c:spPr>
          </c:marker>
          <c:xVal>
            <c:numRef>
              <c:f>rivm!$AD$4:$AD$236</c:f>
              <c:numCache>
                <c:formatCode>#,##0</c:formatCode>
                <c:ptCount val="233"/>
                <c:pt idx="0">
                  <c:v>0</c:v>
                </c:pt>
                <c:pt idx="1">
                  <c:v>0</c:v>
                </c:pt>
                <c:pt idx="2">
                  <c:v>0</c:v>
                </c:pt>
                <c:pt idx="3">
                  <c:v>0</c:v>
                </c:pt>
                <c:pt idx="4">
                  <c:v>0</c:v>
                </c:pt>
                <c:pt idx="5">
                  <c:v>0</c:v>
                </c:pt>
                <c:pt idx="6">
                  <c:v>0</c:v>
                </c:pt>
                <c:pt idx="7">
                  <c:v>0</c:v>
                </c:pt>
                <c:pt idx="8">
                  <c:v>1</c:v>
                </c:pt>
                <c:pt idx="9">
                  <c:v>1</c:v>
                </c:pt>
                <c:pt idx="10">
                  <c:v>3</c:v>
                </c:pt>
                <c:pt idx="11">
                  <c:v>3</c:v>
                </c:pt>
                <c:pt idx="12">
                  <c:v>4</c:v>
                </c:pt>
                <c:pt idx="13">
                  <c:v>5</c:v>
                </c:pt>
                <c:pt idx="14">
                  <c:v>5</c:v>
                </c:pt>
                <c:pt idx="15">
                  <c:v>10</c:v>
                </c:pt>
                <c:pt idx="16">
                  <c:v>12</c:v>
                </c:pt>
                <c:pt idx="17">
                  <c:v>20</c:v>
                </c:pt>
                <c:pt idx="18">
                  <c:v>24</c:v>
                </c:pt>
                <c:pt idx="19">
                  <c:v>43</c:v>
                </c:pt>
                <c:pt idx="20">
                  <c:v>58</c:v>
                </c:pt>
                <c:pt idx="21">
                  <c:v>76</c:v>
                </c:pt>
                <c:pt idx="22">
                  <c:v>106</c:v>
                </c:pt>
                <c:pt idx="23">
                  <c:v>136</c:v>
                </c:pt>
                <c:pt idx="24">
                  <c:v>179</c:v>
                </c:pt>
                <c:pt idx="25">
                  <c:v>213</c:v>
                </c:pt>
                <c:pt idx="26">
                  <c:v>276</c:v>
                </c:pt>
                <c:pt idx="27">
                  <c:v>356</c:v>
                </c:pt>
                <c:pt idx="28">
                  <c:v>434</c:v>
                </c:pt>
                <c:pt idx="29">
                  <c:v>546</c:v>
                </c:pt>
                <c:pt idx="30">
                  <c:v>639</c:v>
                </c:pt>
                <c:pt idx="31">
                  <c:v>771</c:v>
                </c:pt>
                <c:pt idx="32">
                  <c:v>864</c:v>
                </c:pt>
                <c:pt idx="33">
                  <c:v>1039</c:v>
                </c:pt>
                <c:pt idx="34">
                  <c:v>1173</c:v>
                </c:pt>
                <c:pt idx="35">
                  <c:v>1339</c:v>
                </c:pt>
                <c:pt idx="36">
                  <c:v>1487</c:v>
                </c:pt>
                <c:pt idx="37">
                  <c:v>1651</c:v>
                </c:pt>
                <c:pt idx="38">
                  <c:v>1766</c:v>
                </c:pt>
                <c:pt idx="39">
                  <c:v>1867</c:v>
                </c:pt>
                <c:pt idx="40">
                  <c:v>2101</c:v>
                </c:pt>
                <c:pt idx="41">
                  <c:v>2248</c:v>
                </c:pt>
                <c:pt idx="42">
                  <c:v>2396</c:v>
                </c:pt>
                <c:pt idx="43">
                  <c:v>2511</c:v>
                </c:pt>
                <c:pt idx="44">
                  <c:v>2643</c:v>
                </c:pt>
                <c:pt idx="45">
                  <c:v>2737</c:v>
                </c:pt>
                <c:pt idx="46">
                  <c:v>2823</c:v>
                </c:pt>
                <c:pt idx="47">
                  <c:v>2945</c:v>
                </c:pt>
                <c:pt idx="48">
                  <c:v>3134</c:v>
                </c:pt>
                <c:pt idx="49">
                  <c:v>3315</c:v>
                </c:pt>
                <c:pt idx="50">
                  <c:v>3459</c:v>
                </c:pt>
                <c:pt idx="51">
                  <c:v>3601</c:v>
                </c:pt>
                <c:pt idx="52">
                  <c:v>3684</c:v>
                </c:pt>
                <c:pt idx="53">
                  <c:v>3751</c:v>
                </c:pt>
                <c:pt idx="54">
                  <c:v>3916</c:v>
                </c:pt>
                <c:pt idx="55">
                  <c:v>4054</c:v>
                </c:pt>
                <c:pt idx="56">
                  <c:v>4177</c:v>
                </c:pt>
                <c:pt idx="57">
                  <c:v>4289</c:v>
                </c:pt>
                <c:pt idx="58">
                  <c:v>4409</c:v>
                </c:pt>
                <c:pt idx="59">
                  <c:v>4475</c:v>
                </c:pt>
                <c:pt idx="60">
                  <c:v>4518</c:v>
                </c:pt>
                <c:pt idx="61">
                  <c:v>4566</c:v>
                </c:pt>
                <c:pt idx="62">
                  <c:v>4711</c:v>
                </c:pt>
                <c:pt idx="63">
                  <c:v>4795</c:v>
                </c:pt>
                <c:pt idx="64">
                  <c:v>4893</c:v>
                </c:pt>
                <c:pt idx="65">
                  <c:v>4987</c:v>
                </c:pt>
                <c:pt idx="66">
                  <c:v>5056</c:v>
                </c:pt>
                <c:pt idx="67">
                  <c:v>5082</c:v>
                </c:pt>
                <c:pt idx="68">
                  <c:v>5168</c:v>
                </c:pt>
                <c:pt idx="69">
                  <c:v>5204</c:v>
                </c:pt>
                <c:pt idx="70">
                  <c:v>5288</c:v>
                </c:pt>
                <c:pt idx="71">
                  <c:v>5359</c:v>
                </c:pt>
                <c:pt idx="72">
                  <c:v>5422</c:v>
                </c:pt>
                <c:pt idx="73">
                  <c:v>5440</c:v>
                </c:pt>
                <c:pt idx="74">
                  <c:v>5456</c:v>
                </c:pt>
                <c:pt idx="75">
                  <c:v>5510</c:v>
                </c:pt>
                <c:pt idx="76">
                  <c:v>5562</c:v>
                </c:pt>
                <c:pt idx="77">
                  <c:v>5590</c:v>
                </c:pt>
                <c:pt idx="78">
                  <c:v>5643</c:v>
                </c:pt>
                <c:pt idx="79">
                  <c:v>5670</c:v>
                </c:pt>
                <c:pt idx="80">
                  <c:v>5680</c:v>
                </c:pt>
                <c:pt idx="81">
                  <c:v>5694</c:v>
                </c:pt>
                <c:pt idx="82">
                  <c:v>5715</c:v>
                </c:pt>
                <c:pt idx="83">
                  <c:v>5748</c:v>
                </c:pt>
                <c:pt idx="84">
                  <c:v>5775</c:v>
                </c:pt>
                <c:pt idx="85">
                  <c:v>5788</c:v>
                </c:pt>
                <c:pt idx="86">
                  <c:v>5811</c:v>
                </c:pt>
                <c:pt idx="87">
                  <c:v>5822</c:v>
                </c:pt>
                <c:pt idx="88">
                  <c:v>5830</c:v>
                </c:pt>
                <c:pt idx="89">
                  <c:v>5856</c:v>
                </c:pt>
                <c:pt idx="90">
                  <c:v>5871</c:v>
                </c:pt>
                <c:pt idx="91">
                  <c:v>5903</c:v>
                </c:pt>
                <c:pt idx="92">
                  <c:v>5931</c:v>
                </c:pt>
                <c:pt idx="93">
                  <c:v>5951</c:v>
                </c:pt>
                <c:pt idx="94">
                  <c:v>5956</c:v>
                </c:pt>
                <c:pt idx="95">
                  <c:v>5962</c:v>
                </c:pt>
                <c:pt idx="96">
                  <c:v>5967</c:v>
                </c:pt>
                <c:pt idx="97">
                  <c:v>5977</c:v>
                </c:pt>
                <c:pt idx="98">
                  <c:v>5990</c:v>
                </c:pt>
                <c:pt idx="99">
                  <c:v>6005</c:v>
                </c:pt>
                <c:pt idx="100">
                  <c:v>6011</c:v>
                </c:pt>
                <c:pt idx="101">
                  <c:v>6013</c:v>
                </c:pt>
                <c:pt idx="102">
                  <c:v>6016</c:v>
                </c:pt>
                <c:pt idx="103">
                  <c:v>6031</c:v>
                </c:pt>
                <c:pt idx="104">
                  <c:v>6042</c:v>
                </c:pt>
                <c:pt idx="105">
                  <c:v>6044</c:v>
                </c:pt>
                <c:pt idx="106">
                  <c:v>6053</c:v>
                </c:pt>
                <c:pt idx="107">
                  <c:v>6057</c:v>
                </c:pt>
                <c:pt idx="108">
                  <c:v>6059</c:v>
                </c:pt>
                <c:pt idx="109">
                  <c:v>6065</c:v>
                </c:pt>
                <c:pt idx="110">
                  <c:v>6070</c:v>
                </c:pt>
                <c:pt idx="111">
                  <c:v>6074</c:v>
                </c:pt>
                <c:pt idx="112">
                  <c:v>6078</c:v>
                </c:pt>
                <c:pt idx="113">
                  <c:v>6081</c:v>
                </c:pt>
                <c:pt idx="114">
                  <c:v>6089</c:v>
                </c:pt>
                <c:pt idx="115">
                  <c:v>6090</c:v>
                </c:pt>
                <c:pt idx="116">
                  <c:v>6090</c:v>
                </c:pt>
                <c:pt idx="117">
                  <c:v>6095</c:v>
                </c:pt>
                <c:pt idx="118">
                  <c:v>6097</c:v>
                </c:pt>
                <c:pt idx="119">
                  <c:v>6100</c:v>
                </c:pt>
                <c:pt idx="120">
                  <c:v>6103</c:v>
                </c:pt>
                <c:pt idx="121">
                  <c:v>6105</c:v>
                </c:pt>
                <c:pt idx="122">
                  <c:v>6105</c:v>
                </c:pt>
                <c:pt idx="123">
                  <c:v>6107</c:v>
                </c:pt>
                <c:pt idx="124">
                  <c:v>6113</c:v>
                </c:pt>
                <c:pt idx="125">
                  <c:v>6115</c:v>
                </c:pt>
                <c:pt idx="126">
                  <c:v>6118</c:v>
                </c:pt>
                <c:pt idx="127">
                  <c:v>6120</c:v>
                </c:pt>
                <c:pt idx="128">
                  <c:v>6126</c:v>
                </c:pt>
                <c:pt idx="129">
                  <c:v>6127</c:v>
                </c:pt>
                <c:pt idx="130">
                  <c:v>6128</c:v>
                </c:pt>
                <c:pt idx="131">
                  <c:v>6132</c:v>
                </c:pt>
                <c:pt idx="132">
                  <c:v>6135</c:v>
                </c:pt>
                <c:pt idx="133">
                  <c:v>6137</c:v>
                </c:pt>
                <c:pt idx="134">
                  <c:v>6136</c:v>
                </c:pt>
                <c:pt idx="135">
                  <c:v>6137</c:v>
                </c:pt>
                <c:pt idx="136">
                  <c:v>6137</c:v>
                </c:pt>
                <c:pt idx="137">
                  <c:v>6137</c:v>
                </c:pt>
                <c:pt idx="138">
                  <c:v>6135</c:v>
                </c:pt>
                <c:pt idx="139">
                  <c:v>6136</c:v>
                </c:pt>
                <c:pt idx="140">
                  <c:v>6137</c:v>
                </c:pt>
                <c:pt idx="141">
                  <c:v>6138</c:v>
                </c:pt>
                <c:pt idx="142">
                  <c:v>6136</c:v>
                </c:pt>
                <c:pt idx="143">
                  <c:v>6136</c:v>
                </c:pt>
                <c:pt idx="144">
                  <c:v>6136</c:v>
                </c:pt>
                <c:pt idx="145">
                  <c:v>6136</c:v>
                </c:pt>
                <c:pt idx="146">
                  <c:v>6139</c:v>
                </c:pt>
                <c:pt idx="147">
                  <c:v>6139</c:v>
                </c:pt>
                <c:pt idx="148">
                  <c:v>6139</c:v>
                </c:pt>
                <c:pt idx="149">
                  <c:v>6140</c:v>
                </c:pt>
                <c:pt idx="150">
                  <c:v>6140</c:v>
                </c:pt>
                <c:pt idx="151">
                  <c:v>6141</c:v>
                </c:pt>
                <c:pt idx="152">
                  <c:v>6145</c:v>
                </c:pt>
                <c:pt idx="153">
                  <c:v>6147</c:v>
                </c:pt>
                <c:pt idx="154">
                  <c:v>6147</c:v>
                </c:pt>
                <c:pt idx="155">
                  <c:v>6147</c:v>
                </c:pt>
                <c:pt idx="156">
                  <c:v>6148</c:v>
                </c:pt>
                <c:pt idx="157">
                  <c:v>6149</c:v>
                </c:pt>
                <c:pt idx="158">
                  <c:v>6149</c:v>
                </c:pt>
                <c:pt idx="159">
                  <c:v>6150</c:v>
                </c:pt>
                <c:pt idx="160">
                  <c:v>6153</c:v>
                </c:pt>
                <c:pt idx="161">
                  <c:v>6153</c:v>
                </c:pt>
                <c:pt idx="162">
                  <c:v>6154</c:v>
                </c:pt>
                <c:pt idx="163">
                  <c:v>6157</c:v>
                </c:pt>
                <c:pt idx="164">
                  <c:v>6157</c:v>
                </c:pt>
                <c:pt idx="165">
                  <c:v>6157</c:v>
                </c:pt>
                <c:pt idx="166">
                  <c:v>6159</c:v>
                </c:pt>
                <c:pt idx="167">
                  <c:v>6161</c:v>
                </c:pt>
                <c:pt idx="168">
                  <c:v>6165</c:v>
                </c:pt>
                <c:pt idx="169">
                  <c:v>6167</c:v>
                </c:pt>
                <c:pt idx="170">
                  <c:v>6169</c:v>
                </c:pt>
                <c:pt idx="171">
                  <c:v>6172</c:v>
                </c:pt>
                <c:pt idx="172">
                  <c:v>6172</c:v>
                </c:pt>
                <c:pt idx="173">
                  <c:v>6175</c:v>
                </c:pt>
                <c:pt idx="174">
                  <c:v>6181</c:v>
                </c:pt>
                <c:pt idx="175">
                  <c:v>6191</c:v>
                </c:pt>
                <c:pt idx="176">
                  <c:v>6195</c:v>
                </c:pt>
                <c:pt idx="177">
                  <c:v>6200</c:v>
                </c:pt>
                <c:pt idx="178">
                  <c:v>6200</c:v>
                </c:pt>
                <c:pt idx="179">
                  <c:v>6202</c:v>
                </c:pt>
                <c:pt idx="180">
                  <c:v>6207</c:v>
                </c:pt>
                <c:pt idx="181">
                  <c:v>6215</c:v>
                </c:pt>
                <c:pt idx="182">
                  <c:v>6218</c:v>
                </c:pt>
                <c:pt idx="183">
                  <c:v>6220</c:v>
                </c:pt>
                <c:pt idx="184">
                  <c:v>6224</c:v>
                </c:pt>
                <c:pt idx="185">
                  <c:v>6224</c:v>
                </c:pt>
                <c:pt idx="186">
                  <c:v>6224</c:v>
                </c:pt>
                <c:pt idx="187">
                  <c:v>6230</c:v>
                </c:pt>
                <c:pt idx="188">
                  <c:v>6235</c:v>
                </c:pt>
                <c:pt idx="189">
                  <c:v>6235</c:v>
                </c:pt>
                <c:pt idx="190">
                  <c:v>6237</c:v>
                </c:pt>
                <c:pt idx="191">
                  <c:v>6241</c:v>
                </c:pt>
                <c:pt idx="192">
                  <c:v>6243</c:v>
                </c:pt>
                <c:pt idx="193">
                  <c:v>6243</c:v>
                </c:pt>
                <c:pt idx="194">
                  <c:v>6244</c:v>
                </c:pt>
                <c:pt idx="195">
                  <c:v>6246</c:v>
                </c:pt>
                <c:pt idx="196">
                  <c:v>6249</c:v>
                </c:pt>
                <c:pt idx="197">
                  <c:v>6252</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xVal>
          <c:yVal>
            <c:numRef>
              <c:f>rivm!$AE$4:$AE$236</c:f>
              <c:numCache>
                <c:formatCode>General</c:formatCode>
                <c:ptCount val="233"/>
                <c:pt idx="8">
                  <c:v>1</c:v>
                </c:pt>
                <c:pt idx="9">
                  <c:v>0</c:v>
                </c:pt>
                <c:pt idx="10">
                  <c:v>2</c:v>
                </c:pt>
                <c:pt idx="11">
                  <c:v>0</c:v>
                </c:pt>
                <c:pt idx="12">
                  <c:v>1</c:v>
                </c:pt>
                <c:pt idx="13">
                  <c:v>1</c:v>
                </c:pt>
                <c:pt idx="14">
                  <c:v>0</c:v>
                </c:pt>
                <c:pt idx="15">
                  <c:v>5</c:v>
                </c:pt>
                <c:pt idx="16">
                  <c:v>2</c:v>
                </c:pt>
                <c:pt idx="17">
                  <c:v>8</c:v>
                </c:pt>
                <c:pt idx="18">
                  <c:v>4</c:v>
                </c:pt>
                <c:pt idx="19">
                  <c:v>19</c:v>
                </c:pt>
                <c:pt idx="20">
                  <c:v>15</c:v>
                </c:pt>
                <c:pt idx="21">
                  <c:v>18</c:v>
                </c:pt>
                <c:pt idx="22">
                  <c:v>30</c:v>
                </c:pt>
                <c:pt idx="23">
                  <c:v>30</c:v>
                </c:pt>
                <c:pt idx="24">
                  <c:v>43</c:v>
                </c:pt>
                <c:pt idx="25">
                  <c:v>34</c:v>
                </c:pt>
                <c:pt idx="26">
                  <c:v>63</c:v>
                </c:pt>
                <c:pt idx="27">
                  <c:v>80</c:v>
                </c:pt>
                <c:pt idx="28">
                  <c:v>78</c:v>
                </c:pt>
                <c:pt idx="29">
                  <c:v>112</c:v>
                </c:pt>
                <c:pt idx="30">
                  <c:v>93</c:v>
                </c:pt>
                <c:pt idx="31">
                  <c:v>132</c:v>
                </c:pt>
                <c:pt idx="32">
                  <c:v>93</c:v>
                </c:pt>
                <c:pt idx="33">
                  <c:v>175</c:v>
                </c:pt>
                <c:pt idx="34">
                  <c:v>134</c:v>
                </c:pt>
                <c:pt idx="35">
                  <c:v>166</c:v>
                </c:pt>
                <c:pt idx="36">
                  <c:v>148</c:v>
                </c:pt>
                <c:pt idx="37">
                  <c:v>164</c:v>
                </c:pt>
                <c:pt idx="38">
                  <c:v>115</c:v>
                </c:pt>
                <c:pt idx="39">
                  <c:v>101</c:v>
                </c:pt>
                <c:pt idx="40">
                  <c:v>234</c:v>
                </c:pt>
                <c:pt idx="41">
                  <c:v>147</c:v>
                </c:pt>
                <c:pt idx="42">
                  <c:v>148</c:v>
                </c:pt>
                <c:pt idx="43">
                  <c:v>115</c:v>
                </c:pt>
                <c:pt idx="44">
                  <c:v>132</c:v>
                </c:pt>
                <c:pt idx="45">
                  <c:v>94</c:v>
                </c:pt>
                <c:pt idx="46">
                  <c:v>86</c:v>
                </c:pt>
                <c:pt idx="47">
                  <c:v>122</c:v>
                </c:pt>
                <c:pt idx="48">
                  <c:v>189</c:v>
                </c:pt>
                <c:pt idx="49">
                  <c:v>181</c:v>
                </c:pt>
                <c:pt idx="50">
                  <c:v>144</c:v>
                </c:pt>
                <c:pt idx="51">
                  <c:v>142</c:v>
                </c:pt>
                <c:pt idx="52">
                  <c:v>83</c:v>
                </c:pt>
                <c:pt idx="53">
                  <c:v>67</c:v>
                </c:pt>
                <c:pt idx="54">
                  <c:v>165</c:v>
                </c:pt>
                <c:pt idx="55">
                  <c:v>138</c:v>
                </c:pt>
                <c:pt idx="56">
                  <c:v>123</c:v>
                </c:pt>
                <c:pt idx="57">
                  <c:v>112</c:v>
                </c:pt>
                <c:pt idx="58">
                  <c:v>120</c:v>
                </c:pt>
                <c:pt idx="59">
                  <c:v>66</c:v>
                </c:pt>
                <c:pt idx="60">
                  <c:v>43</c:v>
                </c:pt>
                <c:pt idx="61">
                  <c:v>48</c:v>
                </c:pt>
                <c:pt idx="62">
                  <c:v>145</c:v>
                </c:pt>
                <c:pt idx="63">
                  <c:v>84</c:v>
                </c:pt>
                <c:pt idx="64">
                  <c:v>98</c:v>
                </c:pt>
                <c:pt idx="65">
                  <c:v>94</c:v>
                </c:pt>
                <c:pt idx="66">
                  <c:v>69</c:v>
                </c:pt>
                <c:pt idx="67">
                  <c:v>26</c:v>
                </c:pt>
                <c:pt idx="68">
                  <c:v>86</c:v>
                </c:pt>
                <c:pt idx="69">
                  <c:v>36</c:v>
                </c:pt>
                <c:pt idx="70">
                  <c:v>84</c:v>
                </c:pt>
                <c:pt idx="71">
                  <c:v>71</c:v>
                </c:pt>
                <c:pt idx="72">
                  <c:v>63</c:v>
                </c:pt>
                <c:pt idx="73">
                  <c:v>18</c:v>
                </c:pt>
                <c:pt idx="74">
                  <c:v>16</c:v>
                </c:pt>
                <c:pt idx="75">
                  <c:v>54</c:v>
                </c:pt>
                <c:pt idx="76">
                  <c:v>52</c:v>
                </c:pt>
                <c:pt idx="77">
                  <c:v>28</c:v>
                </c:pt>
                <c:pt idx="78">
                  <c:v>53</c:v>
                </c:pt>
                <c:pt idx="79">
                  <c:v>27</c:v>
                </c:pt>
                <c:pt idx="80">
                  <c:v>10</c:v>
                </c:pt>
                <c:pt idx="81">
                  <c:v>14</c:v>
                </c:pt>
                <c:pt idx="82">
                  <c:v>21</c:v>
                </c:pt>
                <c:pt idx="83">
                  <c:v>33</c:v>
                </c:pt>
                <c:pt idx="84">
                  <c:v>27</c:v>
                </c:pt>
                <c:pt idx="85">
                  <c:v>13</c:v>
                </c:pt>
                <c:pt idx="86">
                  <c:v>23</c:v>
                </c:pt>
                <c:pt idx="87">
                  <c:v>11</c:v>
                </c:pt>
                <c:pt idx="88">
                  <c:v>8</c:v>
                </c:pt>
                <c:pt idx="89">
                  <c:v>26</c:v>
                </c:pt>
                <c:pt idx="90">
                  <c:v>15</c:v>
                </c:pt>
                <c:pt idx="91">
                  <c:v>32</c:v>
                </c:pt>
                <c:pt idx="92">
                  <c:v>28</c:v>
                </c:pt>
                <c:pt idx="93">
                  <c:v>20</c:v>
                </c:pt>
                <c:pt idx="94">
                  <c:v>5</c:v>
                </c:pt>
                <c:pt idx="95">
                  <c:v>6</c:v>
                </c:pt>
                <c:pt idx="96">
                  <c:v>5</c:v>
                </c:pt>
                <c:pt idx="97">
                  <c:v>10</c:v>
                </c:pt>
                <c:pt idx="98">
                  <c:v>13</c:v>
                </c:pt>
                <c:pt idx="99">
                  <c:v>15</c:v>
                </c:pt>
                <c:pt idx="100">
                  <c:v>6</c:v>
                </c:pt>
                <c:pt idx="101">
                  <c:v>2</c:v>
                </c:pt>
                <c:pt idx="102">
                  <c:v>3</c:v>
                </c:pt>
                <c:pt idx="103">
                  <c:v>15</c:v>
                </c:pt>
                <c:pt idx="104">
                  <c:v>11</c:v>
                </c:pt>
                <c:pt idx="105">
                  <c:v>2</c:v>
                </c:pt>
                <c:pt idx="106">
                  <c:v>9</c:v>
                </c:pt>
                <c:pt idx="107">
                  <c:v>4</c:v>
                </c:pt>
                <c:pt idx="108">
                  <c:v>2</c:v>
                </c:pt>
                <c:pt idx="109">
                  <c:v>6</c:v>
                </c:pt>
                <c:pt idx="110">
                  <c:v>5</c:v>
                </c:pt>
                <c:pt idx="111">
                  <c:v>4</c:v>
                </c:pt>
                <c:pt idx="112">
                  <c:v>4</c:v>
                </c:pt>
                <c:pt idx="113">
                  <c:v>3</c:v>
                </c:pt>
                <c:pt idx="114">
                  <c:v>8</c:v>
                </c:pt>
                <c:pt idx="115">
                  <c:v>1</c:v>
                </c:pt>
                <c:pt idx="116">
                  <c:v>0</c:v>
                </c:pt>
                <c:pt idx="117">
                  <c:v>5</c:v>
                </c:pt>
                <c:pt idx="118">
                  <c:v>2</c:v>
                </c:pt>
                <c:pt idx="119">
                  <c:v>3</c:v>
                </c:pt>
                <c:pt idx="120">
                  <c:v>3</c:v>
                </c:pt>
                <c:pt idx="121">
                  <c:v>2</c:v>
                </c:pt>
                <c:pt idx="122">
                  <c:v>0</c:v>
                </c:pt>
                <c:pt idx="123">
                  <c:v>2</c:v>
                </c:pt>
                <c:pt idx="124">
                  <c:v>6</c:v>
                </c:pt>
                <c:pt idx="125">
                  <c:v>2</c:v>
                </c:pt>
                <c:pt idx="126">
                  <c:v>3</c:v>
                </c:pt>
                <c:pt idx="127">
                  <c:v>2</c:v>
                </c:pt>
                <c:pt idx="128">
                  <c:v>6</c:v>
                </c:pt>
                <c:pt idx="129">
                  <c:v>1</c:v>
                </c:pt>
                <c:pt idx="130">
                  <c:v>1</c:v>
                </c:pt>
                <c:pt idx="131">
                  <c:v>4</c:v>
                </c:pt>
                <c:pt idx="132">
                  <c:v>3</c:v>
                </c:pt>
                <c:pt idx="133">
                  <c:v>2</c:v>
                </c:pt>
                <c:pt idx="134">
                  <c:v>-1</c:v>
                </c:pt>
                <c:pt idx="135">
                  <c:v>1</c:v>
                </c:pt>
                <c:pt idx="136">
                  <c:v>0</c:v>
                </c:pt>
                <c:pt idx="137">
                  <c:v>0</c:v>
                </c:pt>
                <c:pt idx="138">
                  <c:v>-2</c:v>
                </c:pt>
                <c:pt idx="139">
                  <c:v>1</c:v>
                </c:pt>
                <c:pt idx="140">
                  <c:v>1</c:v>
                </c:pt>
                <c:pt idx="141">
                  <c:v>1</c:v>
                </c:pt>
                <c:pt idx="142">
                  <c:v>-2</c:v>
                </c:pt>
                <c:pt idx="143">
                  <c:v>0</c:v>
                </c:pt>
                <c:pt idx="144">
                  <c:v>0</c:v>
                </c:pt>
                <c:pt idx="145">
                  <c:v>0</c:v>
                </c:pt>
                <c:pt idx="146">
                  <c:v>3</c:v>
                </c:pt>
                <c:pt idx="147">
                  <c:v>0</c:v>
                </c:pt>
                <c:pt idx="148">
                  <c:v>0</c:v>
                </c:pt>
                <c:pt idx="149">
                  <c:v>1</c:v>
                </c:pt>
                <c:pt idx="150">
                  <c:v>0</c:v>
                </c:pt>
                <c:pt idx="151">
                  <c:v>1</c:v>
                </c:pt>
                <c:pt idx="152">
                  <c:v>4</c:v>
                </c:pt>
                <c:pt idx="153">
                  <c:v>2</c:v>
                </c:pt>
                <c:pt idx="154">
                  <c:v>0</c:v>
                </c:pt>
                <c:pt idx="155">
                  <c:v>0</c:v>
                </c:pt>
                <c:pt idx="156">
                  <c:v>1</c:v>
                </c:pt>
                <c:pt idx="157">
                  <c:v>1</c:v>
                </c:pt>
                <c:pt idx="158">
                  <c:v>0</c:v>
                </c:pt>
                <c:pt idx="159">
                  <c:v>1</c:v>
                </c:pt>
                <c:pt idx="160">
                  <c:v>3</c:v>
                </c:pt>
                <c:pt idx="161">
                  <c:v>0</c:v>
                </c:pt>
                <c:pt idx="162">
                  <c:v>1</c:v>
                </c:pt>
                <c:pt idx="163">
                  <c:v>3</c:v>
                </c:pt>
                <c:pt idx="164">
                  <c:v>0</c:v>
                </c:pt>
                <c:pt idx="165">
                  <c:v>0</c:v>
                </c:pt>
                <c:pt idx="166">
                  <c:v>2</c:v>
                </c:pt>
                <c:pt idx="167">
                  <c:v>2</c:v>
                </c:pt>
                <c:pt idx="168">
                  <c:v>4</c:v>
                </c:pt>
                <c:pt idx="169">
                  <c:v>2</c:v>
                </c:pt>
                <c:pt idx="170">
                  <c:v>2</c:v>
                </c:pt>
                <c:pt idx="171">
                  <c:v>3</c:v>
                </c:pt>
                <c:pt idx="172" formatCode="#,##0">
                  <c:v>0</c:v>
                </c:pt>
                <c:pt idx="173" formatCode="#,##0">
                  <c:v>3</c:v>
                </c:pt>
                <c:pt idx="174" formatCode="#,##0">
                  <c:v>6</c:v>
                </c:pt>
                <c:pt idx="175" formatCode="#,##0">
                  <c:v>10</c:v>
                </c:pt>
                <c:pt idx="176" formatCode="#,##0">
                  <c:v>4</c:v>
                </c:pt>
                <c:pt idx="177" formatCode="#,##0">
                  <c:v>5</c:v>
                </c:pt>
                <c:pt idx="178" formatCode="#,##0">
                  <c:v>0</c:v>
                </c:pt>
                <c:pt idx="179" formatCode="#,##0">
                  <c:v>2</c:v>
                </c:pt>
                <c:pt idx="180" formatCode="#,##0">
                  <c:v>5</c:v>
                </c:pt>
                <c:pt idx="181" formatCode="#,##0">
                  <c:v>8</c:v>
                </c:pt>
                <c:pt idx="182" formatCode="#,##0">
                  <c:v>3</c:v>
                </c:pt>
                <c:pt idx="183" formatCode="#,##0">
                  <c:v>2</c:v>
                </c:pt>
                <c:pt idx="184" formatCode="#,##0">
                  <c:v>4</c:v>
                </c:pt>
                <c:pt idx="185" formatCode="#,##0">
                  <c:v>0</c:v>
                </c:pt>
                <c:pt idx="186" formatCode="#,##0">
                  <c:v>0</c:v>
                </c:pt>
                <c:pt idx="187" formatCode="#,##0">
                  <c:v>6</c:v>
                </c:pt>
                <c:pt idx="188" formatCode="#,##0">
                  <c:v>5</c:v>
                </c:pt>
                <c:pt idx="189" formatCode="#,##0">
                  <c:v>0</c:v>
                </c:pt>
                <c:pt idx="190" formatCode="#,##0">
                  <c:v>2</c:v>
                </c:pt>
                <c:pt idx="191" formatCode="#,##0">
                  <c:v>4</c:v>
                </c:pt>
                <c:pt idx="192" formatCode="#,##0">
                  <c:v>2</c:v>
                </c:pt>
                <c:pt idx="193" formatCode="#,##0">
                  <c:v>0</c:v>
                </c:pt>
                <c:pt idx="194" formatCode="#,##0">
                  <c:v>1</c:v>
                </c:pt>
                <c:pt idx="195" formatCode="#,##0">
                  <c:v>2</c:v>
                </c:pt>
                <c:pt idx="196" formatCode="#,##0">
                  <c:v>3</c:v>
                </c:pt>
                <c:pt idx="197" formatCode="#,##0">
                  <c:v>3</c:v>
                </c:pt>
                <c:pt idx="198" formatCode="#,##0">
                  <c:v>-6252</c:v>
                </c:pt>
                <c:pt idx="199" formatCode="#,##0">
                  <c:v>0</c:v>
                </c:pt>
                <c:pt idx="200" formatCode="#,##0">
                  <c:v>0</c:v>
                </c:pt>
                <c:pt idx="201" formatCode="#,##0">
                  <c:v>0</c:v>
                </c:pt>
                <c:pt idx="202" formatCode="#,##0">
                  <c:v>0</c:v>
                </c:pt>
                <c:pt idx="203" formatCode="#,##0">
                  <c:v>0</c:v>
                </c:pt>
                <c:pt idx="204" formatCode="#,##0">
                  <c:v>0</c:v>
                </c:pt>
                <c:pt idx="205" formatCode="#,##0">
                  <c:v>0</c:v>
                </c:pt>
                <c:pt idx="206" formatCode="#,##0">
                  <c:v>0</c:v>
                </c:pt>
                <c:pt idx="207" formatCode="#,##0">
                  <c:v>0</c:v>
                </c:pt>
                <c:pt idx="208" formatCode="#,##0">
                  <c:v>0</c:v>
                </c:pt>
                <c:pt idx="209" formatCode="#,##0">
                  <c:v>0</c:v>
                </c:pt>
                <c:pt idx="210" formatCode="#,##0">
                  <c:v>0</c:v>
                </c:pt>
                <c:pt idx="211" formatCode="#,##0">
                  <c:v>0</c:v>
                </c:pt>
                <c:pt idx="212" formatCode="#,##0">
                  <c:v>0</c:v>
                </c:pt>
                <c:pt idx="213" formatCode="#,##0">
                  <c:v>0</c:v>
                </c:pt>
                <c:pt idx="214" formatCode="#,##0">
                  <c:v>0</c:v>
                </c:pt>
                <c:pt idx="215" formatCode="#,##0">
                  <c:v>0</c:v>
                </c:pt>
                <c:pt idx="216" formatCode="#,##0">
                  <c:v>0</c:v>
                </c:pt>
                <c:pt idx="217" formatCode="#,##0">
                  <c:v>0</c:v>
                </c:pt>
                <c:pt idx="218" formatCode="#,##0">
                  <c:v>0</c:v>
                </c:pt>
                <c:pt idx="219" formatCode="#,##0">
                  <c:v>0</c:v>
                </c:pt>
                <c:pt idx="220" formatCode="#,##0">
                  <c:v>0</c:v>
                </c:pt>
                <c:pt idx="221" formatCode="#,##0">
                  <c:v>0</c:v>
                </c:pt>
                <c:pt idx="222" formatCode="#,##0">
                  <c:v>0</c:v>
                </c:pt>
                <c:pt idx="223" formatCode="#,##0">
                  <c:v>0</c:v>
                </c:pt>
                <c:pt idx="224" formatCode="#,##0">
                  <c:v>0</c:v>
                </c:pt>
                <c:pt idx="225" formatCode="#,##0">
                  <c:v>0</c:v>
                </c:pt>
                <c:pt idx="226" formatCode="#,##0">
                  <c:v>0</c:v>
                </c:pt>
                <c:pt idx="227" formatCode="#,##0">
                  <c:v>0</c:v>
                </c:pt>
                <c:pt idx="228" formatCode="#,##0">
                  <c:v>0</c:v>
                </c:pt>
                <c:pt idx="229" formatCode="#,##0">
                  <c:v>0</c:v>
                </c:pt>
                <c:pt idx="230" formatCode="#,##0">
                  <c:v>0</c:v>
                </c:pt>
                <c:pt idx="231" formatCode="#,##0">
                  <c:v>0</c:v>
                </c:pt>
                <c:pt idx="232" formatCode="#,##0">
                  <c:v>0</c:v>
                </c:pt>
              </c:numCache>
            </c:numRef>
          </c:yVal>
          <c:smooth val="0"/>
          <c:extLst>
            <c:ext xmlns:c16="http://schemas.microsoft.com/office/drawing/2014/chart" uri="{C3380CC4-5D6E-409C-BE32-E72D297353CC}">
              <c16:uniqueId val="{00000005-247A-4DCC-A341-84EAFE682257}"/>
            </c:ext>
          </c:extLst>
        </c:ser>
        <c:dLbls>
          <c:showLegendKey val="0"/>
          <c:showVal val="0"/>
          <c:showCatName val="0"/>
          <c:showSerName val="0"/>
          <c:showPercent val="0"/>
          <c:showBubbleSize val="0"/>
        </c:dLbls>
        <c:axId val="596545392"/>
        <c:axId val="596544408"/>
      </c:scatterChart>
      <c:valAx>
        <c:axId val="596545392"/>
        <c:scaling>
          <c:logBase val="10"/>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nl-NL" sz="1200"/>
                  <a:t>Cumulative number of:</a:t>
                </a:r>
                <a:r>
                  <a:rPr lang="nl-NL" sz="1200" baseline="0"/>
                  <a:t> </a:t>
                </a:r>
                <a:r>
                  <a:rPr lang="nl-NL" sz="1200"/>
                  <a:t>cases/hospitalizations/deceased </a:t>
                </a:r>
                <a:r>
                  <a:rPr lang="nl-NL" sz="1200" b="1"/>
                  <a:t>(Logaritmic)</a:t>
                </a:r>
                <a:r>
                  <a:rPr lang="nl-NL" sz="1200"/>
                  <a:t> ---&gt;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L"/>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crossBetween val="midCat"/>
      </c:valAx>
      <c:valAx>
        <c:axId val="596544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nl-NL" sz="1200" b="0" i="0" baseline="0">
                    <a:effectLst/>
                  </a:rPr>
                  <a:t>New  number of: cases/hospitalizations/deceased </a:t>
                </a:r>
                <a:r>
                  <a:rPr lang="nl-NL" sz="1200" b="1" i="0" baseline="0">
                    <a:effectLst/>
                  </a:rPr>
                  <a:t>(Logaritmic) </a:t>
                </a:r>
                <a:r>
                  <a:rPr lang="nl-NL" sz="1200" b="0" i="0" baseline="0">
                    <a:effectLst/>
                  </a:rPr>
                  <a:t> ----&gt;</a:t>
                </a:r>
                <a:endParaRPr lang="en-NL" sz="1200">
                  <a:effectLst/>
                </a:endParaRPr>
              </a:p>
            </c:rich>
          </c:tx>
          <c:layout>
            <c:manualLayout>
              <c:xMode val="edge"/>
              <c:yMode val="edge"/>
              <c:x val="2.7691949089114765E-3"/>
              <c:y val="0.2223390843318850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L"/>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valAx>
      <c:spPr>
        <a:noFill/>
        <a:ln>
          <a:noFill/>
        </a:ln>
        <a:effectLst/>
      </c:spPr>
    </c:plotArea>
    <c:legend>
      <c:legendPos val="r"/>
      <c:layout>
        <c:manualLayout>
          <c:xMode val="edge"/>
          <c:yMode val="edge"/>
          <c:x val="0.11922599793243745"/>
          <c:y val="0.2090159633773627"/>
          <c:w val="0.23016999830961932"/>
          <c:h val="0.25512208024781191"/>
        </c:manualLayout>
      </c:layout>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nl-NL" sz="2000" b="1" i="0" u="none" kern="1200" spc="100" baseline="0">
                <a:ln>
                  <a:noFill/>
                </a:ln>
                <a:solidFill>
                  <a:schemeClr val="bg2">
                    <a:lumMod val="50000"/>
                  </a:schemeClr>
                </a:solidFill>
                <a:effectLst/>
              </a:rPr>
              <a:t>New COVID-19 </a:t>
            </a:r>
            <a:r>
              <a:rPr lang="nl-NL" sz="2000" b="1" i="0" u="sng" kern="1200" spc="100" baseline="0">
                <a:ln>
                  <a:noFill/>
                </a:ln>
                <a:solidFill>
                  <a:schemeClr val="bg2">
                    <a:lumMod val="50000"/>
                  </a:schemeClr>
                </a:solidFill>
                <a:effectLst/>
              </a:rPr>
              <a:t>deaths</a:t>
            </a:r>
            <a:r>
              <a:rPr lang="nl-NL" sz="2000" b="1" i="0" u="none" kern="1200" spc="100" baseline="0">
                <a:ln>
                  <a:noFill/>
                </a:ln>
                <a:solidFill>
                  <a:schemeClr val="bg2">
                    <a:lumMod val="50000"/>
                  </a:schemeClr>
                </a:solidFill>
                <a:effectLst/>
              </a:rPr>
              <a:t> in The Netherlands</a:t>
            </a:r>
            <a:endParaRPr lang="en-NL" sz="2000">
              <a:effectLst/>
            </a:endParaRPr>
          </a:p>
        </c:rich>
      </c:tx>
      <c:layout>
        <c:manualLayout>
          <c:xMode val="edge"/>
          <c:yMode val="edge"/>
          <c:x val="0.23102929869217942"/>
          <c:y val="5.1486944444444446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NL"/>
        </a:p>
      </c:txPr>
    </c:title>
    <c:autoTitleDeleted val="0"/>
    <c:plotArea>
      <c:layout/>
      <c:barChart>
        <c:barDir val="col"/>
        <c:grouping val="stacked"/>
        <c:varyColors val="0"/>
        <c:ser>
          <c:idx val="0"/>
          <c:order val="1"/>
          <c:tx>
            <c:strRef>
              <c:f>rivm!$AG$3</c:f>
              <c:strCache>
                <c:ptCount val="1"/>
                <c:pt idx="0">
                  <c:v> Reported before this week</c:v>
                </c:pt>
              </c:strCache>
            </c:strRef>
          </c:tx>
          <c:spPr>
            <a:solidFill>
              <a:srgbClr val="FF0000">
                <a:alpha val="15000"/>
              </a:srgbClr>
            </a:solidFill>
            <a:ln>
              <a:noFill/>
            </a:ln>
            <a:effectLst/>
          </c:spPr>
          <c:invertIfNegative val="0"/>
          <c:dPt>
            <c:idx val="33"/>
            <c:invertIfNegative val="0"/>
            <c:bubble3D val="0"/>
            <c:spPr>
              <a:solidFill>
                <a:srgbClr val="FF0000">
                  <a:alpha val="15000"/>
                </a:srgbClr>
              </a:solidFill>
              <a:ln>
                <a:noFill/>
              </a:ln>
              <a:effectLst/>
            </c:spPr>
            <c:extLst>
              <c:ext xmlns:c16="http://schemas.microsoft.com/office/drawing/2014/chart" uri="{C3380CC4-5D6E-409C-BE32-E72D297353CC}">
                <c16:uniqueId val="{00000001-6F36-42CD-A7ED-64369F6DA5C1}"/>
              </c:ext>
            </c:extLst>
          </c:dPt>
          <c:cat>
            <c:strLit>
              <c:ptCount val="196"/>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06/06/2020</c:v>
              </c:pt>
              <c:pt idx="101">
                <c:v>07/06/2020</c:v>
              </c:pt>
              <c:pt idx="102">
                <c:v>08/06/2020</c:v>
              </c:pt>
              <c:pt idx="103">
                <c:v>09/06/2020</c:v>
              </c:pt>
              <c:pt idx="104">
                <c:v>10/06/2020</c:v>
              </c:pt>
              <c:pt idx="105">
                <c:v>11/06/2020</c:v>
              </c:pt>
              <c:pt idx="106">
                <c:v>12/06/2020</c:v>
              </c:pt>
              <c:pt idx="107">
                <c:v>13/06/2020</c:v>
              </c:pt>
              <c:pt idx="108">
                <c:v>14/06/2020</c:v>
              </c:pt>
              <c:pt idx="109">
                <c:v>15/06/2020</c:v>
              </c:pt>
              <c:pt idx="110">
                <c:v>16/06/2020</c:v>
              </c:pt>
              <c:pt idx="111">
                <c:v>17/06/2020</c:v>
              </c:pt>
              <c:pt idx="112">
                <c:v>18/06/2020</c:v>
              </c:pt>
              <c:pt idx="113">
                <c:v>19/06/2020</c:v>
              </c:pt>
              <c:pt idx="114">
                <c:v>20/06/2020</c:v>
              </c:pt>
              <c:pt idx="115">
                <c:v>21/06/2020</c:v>
              </c:pt>
              <c:pt idx="116">
                <c:v>22/06/2020</c:v>
              </c:pt>
              <c:pt idx="117">
                <c:v>23/06/2020</c:v>
              </c:pt>
              <c:pt idx="118">
                <c:v>24/06/2020</c:v>
              </c:pt>
              <c:pt idx="119">
                <c:v>25/06/2020</c:v>
              </c:pt>
              <c:pt idx="120">
                <c:v>26/06/2020</c:v>
              </c:pt>
              <c:pt idx="121">
                <c:v>27/06/2020</c:v>
              </c:pt>
              <c:pt idx="122">
                <c:v>28/06/2020</c:v>
              </c:pt>
              <c:pt idx="123">
                <c:v>29/06/2020</c:v>
              </c:pt>
              <c:pt idx="124">
                <c:v>30/06/2020</c:v>
              </c:pt>
              <c:pt idx="125">
                <c:v>01/07/2020</c:v>
              </c:pt>
              <c:pt idx="126">
                <c:v>02/07/2020</c:v>
              </c:pt>
              <c:pt idx="127">
                <c:v>03/07/2020</c:v>
              </c:pt>
              <c:pt idx="128">
                <c:v>04/07/2020</c:v>
              </c:pt>
              <c:pt idx="129">
                <c:v>05/07/2020</c:v>
              </c:pt>
              <c:pt idx="130">
                <c:v>06/07/2020</c:v>
              </c:pt>
              <c:pt idx="131">
                <c:v>07/07/2020</c:v>
              </c:pt>
              <c:pt idx="132">
                <c:v>08/07/2020</c:v>
              </c:pt>
              <c:pt idx="133">
                <c:v>09/07/2020</c:v>
              </c:pt>
              <c:pt idx="134">
                <c:v>10/07/2020</c:v>
              </c:pt>
              <c:pt idx="135">
                <c:v>11/07/2020</c:v>
              </c:pt>
              <c:pt idx="136">
                <c:v>12/07/2020</c:v>
              </c:pt>
              <c:pt idx="137">
                <c:v>13/07/2020</c:v>
              </c:pt>
              <c:pt idx="138">
                <c:v>14/07/2020</c:v>
              </c:pt>
              <c:pt idx="139">
                <c:v>15/07/2020</c:v>
              </c:pt>
              <c:pt idx="140">
                <c:v>16/07/2020</c:v>
              </c:pt>
              <c:pt idx="141">
                <c:v>17/07/2020</c:v>
              </c:pt>
              <c:pt idx="142">
                <c:v>18/07/2020</c:v>
              </c:pt>
              <c:pt idx="143">
                <c:v>19/07/2020</c:v>
              </c:pt>
              <c:pt idx="144">
                <c:v>20/07/2020</c:v>
              </c:pt>
              <c:pt idx="145">
                <c:v>21/07/2020</c:v>
              </c:pt>
              <c:pt idx="146">
                <c:v>22/07/2020</c:v>
              </c:pt>
              <c:pt idx="147">
                <c:v>23/07/2020</c:v>
              </c:pt>
              <c:pt idx="148">
                <c:v>24/07/2020</c:v>
              </c:pt>
              <c:pt idx="149">
                <c:v>25/07/2020</c:v>
              </c:pt>
              <c:pt idx="150">
                <c:v>26/07/2020</c:v>
              </c:pt>
              <c:pt idx="151">
                <c:v>27/07/2020</c:v>
              </c:pt>
              <c:pt idx="152">
                <c:v>28/07/2020</c:v>
              </c:pt>
              <c:pt idx="153">
                <c:v>29/07/2020</c:v>
              </c:pt>
              <c:pt idx="154">
                <c:v>30/07/2020</c:v>
              </c:pt>
              <c:pt idx="155">
                <c:v>31/07/2020</c:v>
              </c:pt>
              <c:pt idx="156">
                <c:v>01/08/2020</c:v>
              </c:pt>
              <c:pt idx="157">
                <c:v>02/08/2020</c:v>
              </c:pt>
              <c:pt idx="158">
                <c:v>03/08/2020</c:v>
              </c:pt>
              <c:pt idx="159">
                <c:v>04/08/2020</c:v>
              </c:pt>
              <c:pt idx="160">
                <c:v>05/08/2020</c:v>
              </c:pt>
              <c:pt idx="161">
                <c:v>06/08/2020</c:v>
              </c:pt>
              <c:pt idx="162">
                <c:v>07/08/2020</c:v>
              </c:pt>
              <c:pt idx="163">
                <c:v>08/08/2020</c:v>
              </c:pt>
              <c:pt idx="164">
                <c:v>09/08/2020</c:v>
              </c:pt>
              <c:pt idx="165">
                <c:v>10/08/2020</c:v>
              </c:pt>
              <c:pt idx="166">
                <c:v>11/08/2020</c:v>
              </c:pt>
              <c:pt idx="167">
                <c:v>12/08/2020</c:v>
              </c:pt>
              <c:pt idx="168">
                <c:v>13/08/2020</c:v>
              </c:pt>
              <c:pt idx="169">
                <c:v>14/08/2020</c:v>
              </c:pt>
              <c:pt idx="170">
                <c:v>15/08/2020</c:v>
              </c:pt>
              <c:pt idx="171">
                <c:v>16/08/2020</c:v>
              </c:pt>
              <c:pt idx="172">
                <c:v>17/08/2020</c:v>
              </c:pt>
              <c:pt idx="173">
                <c:v>18/08/2020</c:v>
              </c:pt>
              <c:pt idx="174">
                <c:v>19/08/2020</c:v>
              </c:pt>
              <c:pt idx="175">
                <c:v>20/08/2020</c:v>
              </c:pt>
              <c:pt idx="176">
                <c:v>21/08/2020</c:v>
              </c:pt>
              <c:pt idx="177">
                <c:v>22/08/2020</c:v>
              </c:pt>
              <c:pt idx="178">
                <c:v>23/08/2020</c:v>
              </c:pt>
              <c:pt idx="179">
                <c:v>24/08/2020</c:v>
              </c:pt>
              <c:pt idx="180">
                <c:v>25/08/2020</c:v>
              </c:pt>
              <c:pt idx="181">
                <c:v>26/08/2020</c:v>
              </c:pt>
              <c:pt idx="182">
                <c:v>27/08/2020</c:v>
              </c:pt>
              <c:pt idx="183">
                <c:v>28/08/2020</c:v>
              </c:pt>
              <c:pt idx="184">
                <c:v>29/08/2020</c:v>
              </c:pt>
              <c:pt idx="185">
                <c:v>30/08/2020</c:v>
              </c:pt>
              <c:pt idx="186">
                <c:v>31/08/2020</c:v>
              </c:pt>
              <c:pt idx="187">
                <c:v>01/09/2020</c:v>
              </c:pt>
              <c:pt idx="188">
                <c:v>02/09/2020</c:v>
              </c:pt>
              <c:pt idx="189">
                <c:v>03/09/2020</c:v>
              </c:pt>
              <c:pt idx="190">
                <c:v>04/09/2020</c:v>
              </c:pt>
              <c:pt idx="191">
                <c:v>05/09/2020</c:v>
              </c:pt>
              <c:pt idx="192">
                <c:v>06/09/2020</c:v>
              </c:pt>
              <c:pt idx="193">
                <c:v>07/09/2020</c:v>
              </c:pt>
              <c:pt idx="194">
                <c:v>08/09/2020</c:v>
              </c:pt>
              <c:pt idx="195">
                <c:v>09/09/2020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rivm!$AG$4:$AG$236</c15:sqref>
                  </c15:fullRef>
                </c:ext>
              </c:extLst>
              <c:f>rivm!$AG$4:$AG$199</c:f>
              <c:numCache>
                <c:formatCode>General</c:formatCode>
                <c:ptCount val="196"/>
                <c:pt idx="0">
                  <c:v>0</c:v>
                </c:pt>
                <c:pt idx="1">
                  <c:v>0</c:v>
                </c:pt>
                <c:pt idx="2">
                  <c:v>0</c:v>
                </c:pt>
                <c:pt idx="3">
                  <c:v>0</c:v>
                </c:pt>
                <c:pt idx="4">
                  <c:v>0</c:v>
                </c:pt>
                <c:pt idx="5">
                  <c:v>0</c:v>
                </c:pt>
                <c:pt idx="6">
                  <c:v>0</c:v>
                </c:pt>
                <c:pt idx="7">
                  <c:v>0</c:v>
                </c:pt>
                <c:pt idx="8">
                  <c:v>1</c:v>
                </c:pt>
                <c:pt idx="9">
                  <c:v>1</c:v>
                </c:pt>
                <c:pt idx="10">
                  <c:v>2</c:v>
                </c:pt>
                <c:pt idx="11">
                  <c:v>0</c:v>
                </c:pt>
                <c:pt idx="12">
                  <c:v>1</c:v>
                </c:pt>
                <c:pt idx="13">
                  <c:v>2</c:v>
                </c:pt>
                <c:pt idx="14">
                  <c:v>3</c:v>
                </c:pt>
                <c:pt idx="15">
                  <c:v>6</c:v>
                </c:pt>
                <c:pt idx="16">
                  <c:v>10</c:v>
                </c:pt>
                <c:pt idx="17">
                  <c:v>14</c:v>
                </c:pt>
                <c:pt idx="18">
                  <c:v>24</c:v>
                </c:pt>
                <c:pt idx="19">
                  <c:v>23</c:v>
                </c:pt>
                <c:pt idx="20">
                  <c:v>19</c:v>
                </c:pt>
                <c:pt idx="21">
                  <c:v>44</c:v>
                </c:pt>
                <c:pt idx="22">
                  <c:v>56</c:v>
                </c:pt>
                <c:pt idx="23">
                  <c:v>64</c:v>
                </c:pt>
                <c:pt idx="24">
                  <c:v>61</c:v>
                </c:pt>
                <c:pt idx="25">
                  <c:v>86</c:v>
                </c:pt>
                <c:pt idx="26">
                  <c:v>76</c:v>
                </c:pt>
                <c:pt idx="27">
                  <c:v>114</c:v>
                </c:pt>
                <c:pt idx="28">
                  <c:v>124</c:v>
                </c:pt>
                <c:pt idx="29">
                  <c:v>114</c:v>
                </c:pt>
                <c:pt idx="30">
                  <c:v>153</c:v>
                </c:pt>
                <c:pt idx="31">
                  <c:v>123</c:v>
                </c:pt>
                <c:pt idx="32">
                  <c:v>153</c:v>
                </c:pt>
                <c:pt idx="33">
                  <c:v>175</c:v>
                </c:pt>
                <c:pt idx="34">
                  <c:v>161</c:v>
                </c:pt>
                <c:pt idx="35">
                  <c:v>176</c:v>
                </c:pt>
                <c:pt idx="36">
                  <c:v>171</c:v>
                </c:pt>
                <c:pt idx="37">
                  <c:v>171</c:v>
                </c:pt>
                <c:pt idx="38">
                  <c:v>163</c:v>
                </c:pt>
                <c:pt idx="39">
                  <c:v>167</c:v>
                </c:pt>
                <c:pt idx="40">
                  <c:v>151</c:v>
                </c:pt>
                <c:pt idx="41">
                  <c:v>150</c:v>
                </c:pt>
                <c:pt idx="42">
                  <c:v>117</c:v>
                </c:pt>
                <c:pt idx="43">
                  <c:v>157</c:v>
                </c:pt>
                <c:pt idx="44">
                  <c:v>141</c:v>
                </c:pt>
                <c:pt idx="45">
                  <c:v>143</c:v>
                </c:pt>
                <c:pt idx="46">
                  <c:v>129</c:v>
                </c:pt>
                <c:pt idx="47">
                  <c:v>130</c:v>
                </c:pt>
                <c:pt idx="48">
                  <c:v>123</c:v>
                </c:pt>
                <c:pt idx="49">
                  <c:v>137</c:v>
                </c:pt>
                <c:pt idx="50">
                  <c:v>129</c:v>
                </c:pt>
                <c:pt idx="51">
                  <c:v>118</c:v>
                </c:pt>
                <c:pt idx="52">
                  <c:v>113</c:v>
                </c:pt>
                <c:pt idx="53">
                  <c:v>95</c:v>
                </c:pt>
                <c:pt idx="54">
                  <c:v>128</c:v>
                </c:pt>
                <c:pt idx="55">
                  <c:v>117</c:v>
                </c:pt>
                <c:pt idx="56">
                  <c:v>104</c:v>
                </c:pt>
                <c:pt idx="57">
                  <c:v>92</c:v>
                </c:pt>
                <c:pt idx="58">
                  <c:v>81</c:v>
                </c:pt>
                <c:pt idx="59">
                  <c:v>78</c:v>
                </c:pt>
                <c:pt idx="60">
                  <c:v>75</c:v>
                </c:pt>
                <c:pt idx="61">
                  <c:v>70</c:v>
                </c:pt>
                <c:pt idx="62">
                  <c:v>58</c:v>
                </c:pt>
                <c:pt idx="63">
                  <c:v>66</c:v>
                </c:pt>
                <c:pt idx="64">
                  <c:v>53</c:v>
                </c:pt>
                <c:pt idx="65">
                  <c:v>55</c:v>
                </c:pt>
                <c:pt idx="66">
                  <c:v>45</c:v>
                </c:pt>
                <c:pt idx="67">
                  <c:v>57</c:v>
                </c:pt>
                <c:pt idx="68">
                  <c:v>35</c:v>
                </c:pt>
                <c:pt idx="69">
                  <c:v>53</c:v>
                </c:pt>
                <c:pt idx="70">
                  <c:v>44</c:v>
                </c:pt>
                <c:pt idx="71">
                  <c:v>40</c:v>
                </c:pt>
                <c:pt idx="72">
                  <c:v>39</c:v>
                </c:pt>
                <c:pt idx="73">
                  <c:v>25</c:v>
                </c:pt>
                <c:pt idx="74">
                  <c:v>33</c:v>
                </c:pt>
                <c:pt idx="75">
                  <c:v>34</c:v>
                </c:pt>
                <c:pt idx="76">
                  <c:v>26</c:v>
                </c:pt>
                <c:pt idx="77">
                  <c:v>22</c:v>
                </c:pt>
                <c:pt idx="78">
                  <c:v>23</c:v>
                </c:pt>
                <c:pt idx="79">
                  <c:v>19</c:v>
                </c:pt>
                <c:pt idx="80">
                  <c:v>16</c:v>
                </c:pt>
                <c:pt idx="81">
                  <c:v>15</c:v>
                </c:pt>
                <c:pt idx="82">
                  <c:v>20</c:v>
                </c:pt>
                <c:pt idx="83">
                  <c:v>22</c:v>
                </c:pt>
                <c:pt idx="84">
                  <c:v>11</c:v>
                </c:pt>
                <c:pt idx="85">
                  <c:v>20</c:v>
                </c:pt>
                <c:pt idx="86">
                  <c:v>18</c:v>
                </c:pt>
                <c:pt idx="87">
                  <c:v>13</c:v>
                </c:pt>
                <c:pt idx="88">
                  <c:v>15</c:v>
                </c:pt>
                <c:pt idx="89">
                  <c:v>19</c:v>
                </c:pt>
                <c:pt idx="90">
                  <c:v>16</c:v>
                </c:pt>
                <c:pt idx="91">
                  <c:v>5</c:v>
                </c:pt>
                <c:pt idx="92">
                  <c:v>11</c:v>
                </c:pt>
                <c:pt idx="93">
                  <c:v>11</c:v>
                </c:pt>
                <c:pt idx="94">
                  <c:v>14</c:v>
                </c:pt>
                <c:pt idx="95">
                  <c:v>7</c:v>
                </c:pt>
                <c:pt idx="96">
                  <c:v>8</c:v>
                </c:pt>
                <c:pt idx="97">
                  <c:v>6</c:v>
                </c:pt>
                <c:pt idx="98">
                  <c:v>8</c:v>
                </c:pt>
                <c:pt idx="99">
                  <c:v>10</c:v>
                </c:pt>
                <c:pt idx="100">
                  <c:v>7</c:v>
                </c:pt>
                <c:pt idx="101">
                  <c:v>9</c:v>
                </c:pt>
                <c:pt idx="102">
                  <c:v>5</c:v>
                </c:pt>
                <c:pt idx="103">
                  <c:v>5</c:v>
                </c:pt>
                <c:pt idx="104">
                  <c:v>7</c:v>
                </c:pt>
                <c:pt idx="105">
                  <c:v>5</c:v>
                </c:pt>
                <c:pt idx="106">
                  <c:v>5</c:v>
                </c:pt>
                <c:pt idx="107">
                  <c:v>1</c:v>
                </c:pt>
                <c:pt idx="108">
                  <c:v>4</c:v>
                </c:pt>
                <c:pt idx="109">
                  <c:v>5</c:v>
                </c:pt>
                <c:pt idx="110">
                  <c:v>3</c:v>
                </c:pt>
                <c:pt idx="111">
                  <c:v>4</c:v>
                </c:pt>
                <c:pt idx="112">
                  <c:v>5</c:v>
                </c:pt>
                <c:pt idx="113">
                  <c:v>2</c:v>
                </c:pt>
                <c:pt idx="114">
                  <c:v>1</c:v>
                </c:pt>
                <c:pt idx="115">
                  <c:v>4</c:v>
                </c:pt>
                <c:pt idx="116">
                  <c:v>1</c:v>
                </c:pt>
                <c:pt idx="117">
                  <c:v>1</c:v>
                </c:pt>
                <c:pt idx="118">
                  <c:v>2</c:v>
                </c:pt>
                <c:pt idx="119">
                  <c:v>0</c:v>
                </c:pt>
                <c:pt idx="120">
                  <c:v>2</c:v>
                </c:pt>
                <c:pt idx="121">
                  <c:v>3</c:v>
                </c:pt>
                <c:pt idx="122">
                  <c:v>2</c:v>
                </c:pt>
                <c:pt idx="123">
                  <c:v>1</c:v>
                </c:pt>
                <c:pt idx="124">
                  <c:v>2</c:v>
                </c:pt>
                <c:pt idx="125">
                  <c:v>3</c:v>
                </c:pt>
                <c:pt idx="126">
                  <c:v>0</c:v>
                </c:pt>
                <c:pt idx="127">
                  <c:v>3</c:v>
                </c:pt>
                <c:pt idx="128">
                  <c:v>0</c:v>
                </c:pt>
                <c:pt idx="129">
                  <c:v>3</c:v>
                </c:pt>
                <c:pt idx="130">
                  <c:v>0</c:v>
                </c:pt>
                <c:pt idx="131">
                  <c:v>3</c:v>
                </c:pt>
                <c:pt idx="132">
                  <c:v>0</c:v>
                </c:pt>
                <c:pt idx="133">
                  <c:v>0</c:v>
                </c:pt>
                <c:pt idx="134">
                  <c:v>1</c:v>
                </c:pt>
                <c:pt idx="135">
                  <c:v>0</c:v>
                </c:pt>
                <c:pt idx="136">
                  <c:v>2</c:v>
                </c:pt>
                <c:pt idx="137">
                  <c:v>0</c:v>
                </c:pt>
                <c:pt idx="138">
                  <c:v>2</c:v>
                </c:pt>
                <c:pt idx="139">
                  <c:v>3</c:v>
                </c:pt>
                <c:pt idx="140">
                  <c:v>0</c:v>
                </c:pt>
                <c:pt idx="141">
                  <c:v>1</c:v>
                </c:pt>
                <c:pt idx="142">
                  <c:v>0</c:v>
                </c:pt>
                <c:pt idx="143">
                  <c:v>1</c:v>
                </c:pt>
                <c:pt idx="144">
                  <c:v>2</c:v>
                </c:pt>
                <c:pt idx="145">
                  <c:v>0</c:v>
                </c:pt>
                <c:pt idx="146">
                  <c:v>3</c:v>
                </c:pt>
                <c:pt idx="147">
                  <c:v>1</c:v>
                </c:pt>
                <c:pt idx="148">
                  <c:v>0</c:v>
                </c:pt>
                <c:pt idx="149">
                  <c:v>0</c:v>
                </c:pt>
                <c:pt idx="150">
                  <c:v>1</c:v>
                </c:pt>
                <c:pt idx="151">
                  <c:v>4</c:v>
                </c:pt>
                <c:pt idx="152">
                  <c:v>2</c:v>
                </c:pt>
                <c:pt idx="153">
                  <c:v>1</c:v>
                </c:pt>
                <c:pt idx="154">
                  <c:v>1</c:v>
                </c:pt>
                <c:pt idx="155">
                  <c:v>1</c:v>
                </c:pt>
                <c:pt idx="156">
                  <c:v>0</c:v>
                </c:pt>
                <c:pt idx="157">
                  <c:v>0</c:v>
                </c:pt>
                <c:pt idx="158">
                  <c:v>0</c:v>
                </c:pt>
                <c:pt idx="159">
                  <c:v>0</c:v>
                </c:pt>
                <c:pt idx="160">
                  <c:v>2</c:v>
                </c:pt>
                <c:pt idx="161">
                  <c:v>0</c:v>
                </c:pt>
                <c:pt idx="162">
                  <c:v>0</c:v>
                </c:pt>
                <c:pt idx="163">
                  <c:v>1</c:v>
                </c:pt>
                <c:pt idx="164">
                  <c:v>2</c:v>
                </c:pt>
                <c:pt idx="165">
                  <c:v>5</c:v>
                </c:pt>
                <c:pt idx="166">
                  <c:v>3</c:v>
                </c:pt>
                <c:pt idx="167">
                  <c:v>3</c:v>
                </c:pt>
                <c:pt idx="168">
                  <c:v>4</c:v>
                </c:pt>
                <c:pt idx="169">
                  <c:v>4</c:v>
                </c:pt>
                <c:pt idx="170">
                  <c:v>5</c:v>
                </c:pt>
                <c:pt idx="171">
                  <c:v>2</c:v>
                </c:pt>
                <c:pt idx="172">
                  <c:v>5</c:v>
                </c:pt>
                <c:pt idx="173">
                  <c:v>3</c:v>
                </c:pt>
                <c:pt idx="174">
                  <c:v>2</c:v>
                </c:pt>
                <c:pt idx="175">
                  <c:v>6</c:v>
                </c:pt>
                <c:pt idx="176">
                  <c:v>4</c:v>
                </c:pt>
                <c:pt idx="177">
                  <c:v>1</c:v>
                </c:pt>
                <c:pt idx="178">
                  <c:v>3</c:v>
                </c:pt>
                <c:pt idx="179">
                  <c:v>2</c:v>
                </c:pt>
                <c:pt idx="180">
                  <c:v>1</c:v>
                </c:pt>
                <c:pt idx="181">
                  <c:v>4</c:v>
                </c:pt>
                <c:pt idx="182">
                  <c:v>0</c:v>
                </c:pt>
                <c:pt idx="183">
                  <c:v>2</c:v>
                </c:pt>
                <c:pt idx="184">
                  <c:v>1</c:v>
                </c:pt>
                <c:pt idx="185">
                  <c:v>3</c:v>
                </c:pt>
                <c:pt idx="186">
                  <c:v>1</c:v>
                </c:pt>
                <c:pt idx="187">
                  <c:v>0</c:v>
                </c:pt>
                <c:pt idx="188">
                  <c:v>0</c:v>
                </c:pt>
                <c:pt idx="189">
                  <c:v>0</c:v>
                </c:pt>
                <c:pt idx="190">
                  <c:v>0</c:v>
                </c:pt>
                <c:pt idx="191">
                  <c:v>0</c:v>
                </c:pt>
                <c:pt idx="192">
                  <c:v>0</c:v>
                </c:pt>
                <c:pt idx="193">
                  <c:v>0</c:v>
                </c:pt>
                <c:pt idx="194">
                  <c:v>0</c:v>
                </c:pt>
              </c:numCache>
            </c:numRef>
          </c:val>
          <c:extLst>
            <c:ext xmlns:c16="http://schemas.microsoft.com/office/drawing/2014/chart" uri="{C3380CC4-5D6E-409C-BE32-E72D297353CC}">
              <c16:uniqueId val="{00000002-6F36-42CD-A7ED-64369F6DA5C1}"/>
            </c:ext>
          </c:extLst>
        </c:ser>
        <c:ser>
          <c:idx val="2"/>
          <c:order val="2"/>
          <c:tx>
            <c:strRef>
              <c:f>rivm!$AF$3</c:f>
              <c:strCache>
                <c:ptCount val="1"/>
                <c:pt idx="0">
                  <c:v> Added this week</c:v>
                </c:pt>
              </c:strCache>
            </c:strRef>
          </c:tx>
          <c:spPr>
            <a:solidFill>
              <a:srgbClr val="FF0000">
                <a:alpha val="50000"/>
              </a:srgbClr>
            </a:solidFill>
            <a:ln>
              <a:noFill/>
            </a:ln>
            <a:effectLst/>
          </c:spPr>
          <c:invertIfNegative val="0"/>
          <c:cat>
            <c:strLit>
              <c:ptCount val="196"/>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06/06/2020</c:v>
              </c:pt>
              <c:pt idx="101">
                <c:v>07/06/2020</c:v>
              </c:pt>
              <c:pt idx="102">
                <c:v>08/06/2020</c:v>
              </c:pt>
              <c:pt idx="103">
                <c:v>09/06/2020</c:v>
              </c:pt>
              <c:pt idx="104">
                <c:v>10/06/2020</c:v>
              </c:pt>
              <c:pt idx="105">
                <c:v>11/06/2020</c:v>
              </c:pt>
              <c:pt idx="106">
                <c:v>12/06/2020</c:v>
              </c:pt>
              <c:pt idx="107">
                <c:v>13/06/2020</c:v>
              </c:pt>
              <c:pt idx="108">
                <c:v>14/06/2020</c:v>
              </c:pt>
              <c:pt idx="109">
                <c:v>15/06/2020</c:v>
              </c:pt>
              <c:pt idx="110">
                <c:v>16/06/2020</c:v>
              </c:pt>
              <c:pt idx="111">
                <c:v>17/06/2020</c:v>
              </c:pt>
              <c:pt idx="112">
                <c:v>18/06/2020</c:v>
              </c:pt>
              <c:pt idx="113">
                <c:v>19/06/2020</c:v>
              </c:pt>
              <c:pt idx="114">
                <c:v>20/06/2020</c:v>
              </c:pt>
              <c:pt idx="115">
                <c:v>21/06/2020</c:v>
              </c:pt>
              <c:pt idx="116">
                <c:v>22/06/2020</c:v>
              </c:pt>
              <c:pt idx="117">
                <c:v>23/06/2020</c:v>
              </c:pt>
              <c:pt idx="118">
                <c:v>24/06/2020</c:v>
              </c:pt>
              <c:pt idx="119">
                <c:v>25/06/2020</c:v>
              </c:pt>
              <c:pt idx="120">
                <c:v>26/06/2020</c:v>
              </c:pt>
              <c:pt idx="121">
                <c:v>27/06/2020</c:v>
              </c:pt>
              <c:pt idx="122">
                <c:v>28/06/2020</c:v>
              </c:pt>
              <c:pt idx="123">
                <c:v>29/06/2020</c:v>
              </c:pt>
              <c:pt idx="124">
                <c:v>30/06/2020</c:v>
              </c:pt>
              <c:pt idx="125">
                <c:v>01/07/2020</c:v>
              </c:pt>
              <c:pt idx="126">
                <c:v>02/07/2020</c:v>
              </c:pt>
              <c:pt idx="127">
                <c:v>03/07/2020</c:v>
              </c:pt>
              <c:pt idx="128">
                <c:v>04/07/2020</c:v>
              </c:pt>
              <c:pt idx="129">
                <c:v>05/07/2020</c:v>
              </c:pt>
              <c:pt idx="130">
                <c:v>06/07/2020</c:v>
              </c:pt>
              <c:pt idx="131">
                <c:v>07/07/2020</c:v>
              </c:pt>
              <c:pt idx="132">
                <c:v>08/07/2020</c:v>
              </c:pt>
              <c:pt idx="133">
                <c:v>09/07/2020</c:v>
              </c:pt>
              <c:pt idx="134">
                <c:v>10/07/2020</c:v>
              </c:pt>
              <c:pt idx="135">
                <c:v>11/07/2020</c:v>
              </c:pt>
              <c:pt idx="136">
                <c:v>12/07/2020</c:v>
              </c:pt>
              <c:pt idx="137">
                <c:v>13/07/2020</c:v>
              </c:pt>
              <c:pt idx="138">
                <c:v>14/07/2020</c:v>
              </c:pt>
              <c:pt idx="139">
                <c:v>15/07/2020</c:v>
              </c:pt>
              <c:pt idx="140">
                <c:v>16/07/2020</c:v>
              </c:pt>
              <c:pt idx="141">
                <c:v>17/07/2020</c:v>
              </c:pt>
              <c:pt idx="142">
                <c:v>18/07/2020</c:v>
              </c:pt>
              <c:pt idx="143">
                <c:v>19/07/2020</c:v>
              </c:pt>
              <c:pt idx="144">
                <c:v>20/07/2020</c:v>
              </c:pt>
              <c:pt idx="145">
                <c:v>21/07/2020</c:v>
              </c:pt>
              <c:pt idx="146">
                <c:v>22/07/2020</c:v>
              </c:pt>
              <c:pt idx="147">
                <c:v>23/07/2020</c:v>
              </c:pt>
              <c:pt idx="148">
                <c:v>24/07/2020</c:v>
              </c:pt>
              <c:pt idx="149">
                <c:v>25/07/2020</c:v>
              </c:pt>
              <c:pt idx="150">
                <c:v>26/07/2020</c:v>
              </c:pt>
              <c:pt idx="151">
                <c:v>27/07/2020</c:v>
              </c:pt>
              <c:pt idx="152">
                <c:v>28/07/2020</c:v>
              </c:pt>
              <c:pt idx="153">
                <c:v>29/07/2020</c:v>
              </c:pt>
              <c:pt idx="154">
                <c:v>30/07/2020</c:v>
              </c:pt>
              <c:pt idx="155">
                <c:v>31/07/2020</c:v>
              </c:pt>
              <c:pt idx="156">
                <c:v>01/08/2020</c:v>
              </c:pt>
              <c:pt idx="157">
                <c:v>02/08/2020</c:v>
              </c:pt>
              <c:pt idx="158">
                <c:v>03/08/2020</c:v>
              </c:pt>
              <c:pt idx="159">
                <c:v>04/08/2020</c:v>
              </c:pt>
              <c:pt idx="160">
                <c:v>05/08/2020</c:v>
              </c:pt>
              <c:pt idx="161">
                <c:v>06/08/2020</c:v>
              </c:pt>
              <c:pt idx="162">
                <c:v>07/08/2020</c:v>
              </c:pt>
              <c:pt idx="163">
                <c:v>08/08/2020</c:v>
              </c:pt>
              <c:pt idx="164">
                <c:v>09/08/2020</c:v>
              </c:pt>
              <c:pt idx="165">
                <c:v>10/08/2020</c:v>
              </c:pt>
              <c:pt idx="166">
                <c:v>11/08/2020</c:v>
              </c:pt>
              <c:pt idx="167">
                <c:v>12/08/2020</c:v>
              </c:pt>
              <c:pt idx="168">
                <c:v>13/08/2020</c:v>
              </c:pt>
              <c:pt idx="169">
                <c:v>14/08/2020</c:v>
              </c:pt>
              <c:pt idx="170">
                <c:v>15/08/2020</c:v>
              </c:pt>
              <c:pt idx="171">
                <c:v>16/08/2020</c:v>
              </c:pt>
              <c:pt idx="172">
                <c:v>17/08/2020</c:v>
              </c:pt>
              <c:pt idx="173">
                <c:v>18/08/2020</c:v>
              </c:pt>
              <c:pt idx="174">
                <c:v>19/08/2020</c:v>
              </c:pt>
              <c:pt idx="175">
                <c:v>20/08/2020</c:v>
              </c:pt>
              <c:pt idx="176">
                <c:v>21/08/2020</c:v>
              </c:pt>
              <c:pt idx="177">
                <c:v>22/08/2020</c:v>
              </c:pt>
              <c:pt idx="178">
                <c:v>23/08/2020</c:v>
              </c:pt>
              <c:pt idx="179">
                <c:v>24/08/2020</c:v>
              </c:pt>
              <c:pt idx="180">
                <c:v>25/08/2020</c:v>
              </c:pt>
              <c:pt idx="181">
                <c:v>26/08/2020</c:v>
              </c:pt>
              <c:pt idx="182">
                <c:v>27/08/2020</c:v>
              </c:pt>
              <c:pt idx="183">
                <c:v>28/08/2020</c:v>
              </c:pt>
              <c:pt idx="184">
                <c:v>29/08/2020</c:v>
              </c:pt>
              <c:pt idx="185">
                <c:v>30/08/2020</c:v>
              </c:pt>
              <c:pt idx="186">
                <c:v>31/08/2020</c:v>
              </c:pt>
              <c:pt idx="187">
                <c:v>01/09/2020</c:v>
              </c:pt>
              <c:pt idx="188">
                <c:v>02/09/2020</c:v>
              </c:pt>
              <c:pt idx="189">
                <c:v>03/09/2020</c:v>
              </c:pt>
              <c:pt idx="190">
                <c:v>04/09/2020</c:v>
              </c:pt>
              <c:pt idx="191">
                <c:v>05/09/2020</c:v>
              </c:pt>
              <c:pt idx="192">
                <c:v>06/09/2020</c:v>
              </c:pt>
              <c:pt idx="193">
                <c:v>07/09/2020</c:v>
              </c:pt>
              <c:pt idx="194">
                <c:v>08/09/2020</c:v>
              </c:pt>
              <c:pt idx="195">
                <c:v>09/09/2020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rivm!$AF$4:$AF$236</c15:sqref>
                  </c15:fullRef>
                </c:ext>
              </c:extLst>
              <c:f>rivm!$AF$4:$AF$199</c:f>
              <c:numCache>
                <c:formatCode>General</c:formatCode>
                <c:ptCount val="19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1</c:v>
                </c:pt>
                <c:pt idx="176">
                  <c:v>0</c:v>
                </c:pt>
                <c:pt idx="177">
                  <c:v>1</c:v>
                </c:pt>
                <c:pt idx="178">
                  <c:v>1</c:v>
                </c:pt>
                <c:pt idx="179">
                  <c:v>0</c:v>
                </c:pt>
                <c:pt idx="180">
                  <c:v>1</c:v>
                </c:pt>
                <c:pt idx="181">
                  <c:v>1</c:v>
                </c:pt>
                <c:pt idx="182">
                  <c:v>0</c:v>
                </c:pt>
                <c:pt idx="183">
                  <c:v>3</c:v>
                </c:pt>
                <c:pt idx="184">
                  <c:v>0</c:v>
                </c:pt>
                <c:pt idx="185">
                  <c:v>1</c:v>
                </c:pt>
                <c:pt idx="186">
                  <c:v>2</c:v>
                </c:pt>
                <c:pt idx="187">
                  <c:v>2</c:v>
                </c:pt>
                <c:pt idx="188">
                  <c:v>1</c:v>
                </c:pt>
                <c:pt idx="189">
                  <c:v>1</c:v>
                </c:pt>
                <c:pt idx="190">
                  <c:v>1</c:v>
                </c:pt>
                <c:pt idx="191">
                  <c:v>1</c:v>
                </c:pt>
                <c:pt idx="192">
                  <c:v>0</c:v>
                </c:pt>
                <c:pt idx="193">
                  <c:v>0</c:v>
                </c:pt>
                <c:pt idx="194">
                  <c:v>0</c:v>
                </c:pt>
              </c:numCache>
            </c:numRef>
          </c:val>
          <c:extLst>
            <c:ext xmlns:c16="http://schemas.microsoft.com/office/drawing/2014/chart" uri="{C3380CC4-5D6E-409C-BE32-E72D297353CC}">
              <c16:uniqueId val="{00000003-6F36-42CD-A7ED-64369F6DA5C1}"/>
            </c:ext>
          </c:extLst>
        </c:ser>
        <c:dLbls>
          <c:showLegendKey val="0"/>
          <c:showVal val="0"/>
          <c:showCatName val="0"/>
          <c:showSerName val="0"/>
          <c:showPercent val="0"/>
          <c:showBubbleSize val="0"/>
        </c:dLbls>
        <c:gapWidth val="40"/>
        <c:overlap val="100"/>
        <c:axId val="596545392"/>
        <c:axId val="596544408"/>
      </c:barChart>
      <c:lineChart>
        <c:grouping val="standard"/>
        <c:varyColors val="0"/>
        <c:ser>
          <c:idx val="1"/>
          <c:order val="0"/>
          <c:tx>
            <c:strRef>
              <c:f>rivm!$AK$3</c:f>
              <c:strCache>
                <c:ptCount val="1"/>
                <c:pt idx="0">
                  <c:v> 7 day moving average</c:v>
                </c:pt>
              </c:strCache>
            </c:strRef>
          </c:tx>
          <c:spPr>
            <a:ln w="44450" cap="rnd">
              <a:solidFill>
                <a:srgbClr val="FF0000"/>
              </a:solidFill>
              <a:round/>
            </a:ln>
            <a:effectLst/>
          </c:spPr>
          <c:marker>
            <c:symbol val="none"/>
          </c:marker>
          <c:cat>
            <c:numRef>
              <c:extLst>
                <c:ext xmlns:c15="http://schemas.microsoft.com/office/drawing/2012/chart" uri="{02D57815-91ED-43cb-92C2-25804820EDAC}">
                  <c15:fullRef>
                    <c15:sqref>rivm!$C$4:$C$236</c15:sqref>
                  </c15:fullRef>
                </c:ext>
              </c:extLst>
              <c:f>rivm!$C$4:$C$199</c:f>
              <c:numCache>
                <c:formatCode>m/d/yyyy</c:formatCode>
                <c:ptCount val="196"/>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pt idx="203">
                  <c:v>44091</c:v>
                </c:pt>
                <c:pt idx="204">
                  <c:v>44092</c:v>
                </c:pt>
                <c:pt idx="205">
                  <c:v>44093</c:v>
                </c:pt>
                <c:pt idx="206">
                  <c:v>44094</c:v>
                </c:pt>
                <c:pt idx="207">
                  <c:v>44095</c:v>
                </c:pt>
                <c:pt idx="208">
                  <c:v>44096</c:v>
                </c:pt>
                <c:pt idx="209">
                  <c:v>44097</c:v>
                </c:pt>
                <c:pt idx="210">
                  <c:v>44098</c:v>
                </c:pt>
                <c:pt idx="211">
                  <c:v>44099</c:v>
                </c:pt>
                <c:pt idx="212">
                  <c:v>44100</c:v>
                </c:pt>
                <c:pt idx="213">
                  <c:v>44101</c:v>
                </c:pt>
                <c:pt idx="214">
                  <c:v>44102</c:v>
                </c:pt>
                <c:pt idx="215">
                  <c:v>44103</c:v>
                </c:pt>
                <c:pt idx="216">
                  <c:v>44104</c:v>
                </c:pt>
                <c:pt idx="217">
                  <c:v>44105</c:v>
                </c:pt>
                <c:pt idx="218">
                  <c:v>44106</c:v>
                </c:pt>
                <c:pt idx="219">
                  <c:v>44107</c:v>
                </c:pt>
                <c:pt idx="220">
                  <c:v>44108</c:v>
                </c:pt>
                <c:pt idx="221">
                  <c:v>44109</c:v>
                </c:pt>
                <c:pt idx="222">
                  <c:v>44110</c:v>
                </c:pt>
                <c:pt idx="223">
                  <c:v>44111</c:v>
                </c:pt>
                <c:pt idx="224">
                  <c:v>44112</c:v>
                </c:pt>
                <c:pt idx="225">
                  <c:v>44113</c:v>
                </c:pt>
                <c:pt idx="226">
                  <c:v>44114</c:v>
                </c:pt>
                <c:pt idx="227">
                  <c:v>44115</c:v>
                </c:pt>
                <c:pt idx="228">
                  <c:v>44116</c:v>
                </c:pt>
                <c:pt idx="229">
                  <c:v>44117</c:v>
                </c:pt>
                <c:pt idx="230">
                  <c:v>44118</c:v>
                </c:pt>
                <c:pt idx="231">
                  <c:v>44119</c:v>
                </c:pt>
                <c:pt idx="232">
                  <c:v>44120</c:v>
                </c:pt>
              </c:numCache>
            </c:numRef>
          </c:cat>
          <c:val>
            <c:numRef>
              <c:extLst>
                <c:ext xmlns:c15="http://schemas.microsoft.com/office/drawing/2012/chart" uri="{02D57815-91ED-43cb-92C2-25804820EDAC}">
                  <c15:fullRef>
                    <c15:sqref>rivm!$AK$4:$AK$188</c15:sqref>
                  </c15:fullRef>
                </c:ext>
              </c:extLst>
              <c:f>rivm!$AK$4:$AK$188</c:f>
              <c:numCache>
                <c:formatCode>General</c:formatCode>
                <c:ptCount val="185"/>
                <c:pt idx="6" formatCode="0">
                  <c:v>0</c:v>
                </c:pt>
                <c:pt idx="7" formatCode="0">
                  <c:v>0</c:v>
                </c:pt>
                <c:pt idx="8" formatCode="0">
                  <c:v>0.14285714285714285</c:v>
                </c:pt>
                <c:pt idx="9" formatCode="0">
                  <c:v>0.2857142857142857</c:v>
                </c:pt>
                <c:pt idx="10" formatCode="0">
                  <c:v>0.5714285714285714</c:v>
                </c:pt>
                <c:pt idx="11" formatCode="0">
                  <c:v>0.5714285714285714</c:v>
                </c:pt>
                <c:pt idx="12" formatCode="0">
                  <c:v>0.7142857142857143</c:v>
                </c:pt>
                <c:pt idx="13" formatCode="0">
                  <c:v>1</c:v>
                </c:pt>
                <c:pt idx="14" formatCode="0">
                  <c:v>1.4285714285714286</c:v>
                </c:pt>
                <c:pt idx="15" formatCode="0">
                  <c:v>2.1428571428571428</c:v>
                </c:pt>
                <c:pt idx="16" formatCode="0">
                  <c:v>3.4285714285714284</c:v>
                </c:pt>
                <c:pt idx="17" formatCode="0">
                  <c:v>5.1428571428571432</c:v>
                </c:pt>
                <c:pt idx="18" formatCode="0">
                  <c:v>8.5714285714285712</c:v>
                </c:pt>
                <c:pt idx="19" formatCode="0">
                  <c:v>11.714285714285714</c:v>
                </c:pt>
                <c:pt idx="20" formatCode="0">
                  <c:v>14.142857142857142</c:v>
                </c:pt>
                <c:pt idx="21" formatCode="0">
                  <c:v>20</c:v>
                </c:pt>
                <c:pt idx="22" formatCode="0">
                  <c:v>27.142857142857142</c:v>
                </c:pt>
                <c:pt idx="23" formatCode="0">
                  <c:v>34.857142857142854</c:v>
                </c:pt>
                <c:pt idx="24" formatCode="0">
                  <c:v>41.571428571428569</c:v>
                </c:pt>
                <c:pt idx="25" formatCode="0">
                  <c:v>50.428571428571431</c:v>
                </c:pt>
                <c:pt idx="26" formatCode="0">
                  <c:v>58</c:v>
                </c:pt>
                <c:pt idx="27" formatCode="0">
                  <c:v>71.571428571428569</c:v>
                </c:pt>
                <c:pt idx="28" formatCode="0">
                  <c:v>83</c:v>
                </c:pt>
                <c:pt idx="29" formatCode="0">
                  <c:v>91.285714285714292</c:v>
                </c:pt>
                <c:pt idx="30" formatCode="0">
                  <c:v>104</c:v>
                </c:pt>
                <c:pt idx="31" formatCode="0">
                  <c:v>112.85714285714286</c:v>
                </c:pt>
                <c:pt idx="32" formatCode="0">
                  <c:v>122.42857142857143</c:v>
                </c:pt>
                <c:pt idx="33" formatCode="0">
                  <c:v>136.57142857142858</c:v>
                </c:pt>
                <c:pt idx="34" formatCode="0">
                  <c:v>143.28571428571428</c:v>
                </c:pt>
                <c:pt idx="35" formatCode="0">
                  <c:v>150.71428571428572</c:v>
                </c:pt>
                <c:pt idx="36" formatCode="0">
                  <c:v>158.85714285714286</c:v>
                </c:pt>
                <c:pt idx="37" formatCode="0">
                  <c:v>161.42857142857142</c:v>
                </c:pt>
                <c:pt idx="38" formatCode="0">
                  <c:v>167.14285714285714</c:v>
                </c:pt>
                <c:pt idx="39" formatCode="0">
                  <c:v>169.14285714285714</c:v>
                </c:pt>
                <c:pt idx="40" formatCode="0">
                  <c:v>165.71428571428572</c:v>
                </c:pt>
                <c:pt idx="41" formatCode="0">
                  <c:v>164.14285714285714</c:v>
                </c:pt>
                <c:pt idx="42" formatCode="0">
                  <c:v>155.71428571428572</c:v>
                </c:pt>
                <c:pt idx="43" formatCode="0">
                  <c:v>153.71428571428572</c:v>
                </c:pt>
                <c:pt idx="44" formatCode="0">
                  <c:v>149.42857142857142</c:v>
                </c:pt>
                <c:pt idx="45" formatCode="0">
                  <c:v>146.57142857142858</c:v>
                </c:pt>
                <c:pt idx="46" formatCode="0">
                  <c:v>141.14285714285714</c:v>
                </c:pt>
                <c:pt idx="47" formatCode="0">
                  <c:v>138.14285714285714</c:v>
                </c:pt>
                <c:pt idx="48" formatCode="0">
                  <c:v>134.28571428571428</c:v>
                </c:pt>
                <c:pt idx="49" formatCode="0">
                  <c:v>137.14285714285714</c:v>
                </c:pt>
                <c:pt idx="50" formatCode="0">
                  <c:v>133.14285714285714</c:v>
                </c:pt>
                <c:pt idx="51" formatCode="0">
                  <c:v>129.85714285714286</c:v>
                </c:pt>
                <c:pt idx="52" formatCode="0">
                  <c:v>125.57142857142857</c:v>
                </c:pt>
                <c:pt idx="53" formatCode="0">
                  <c:v>120.71428571428571</c:v>
                </c:pt>
                <c:pt idx="54" formatCode="0">
                  <c:v>120.42857142857143</c:v>
                </c:pt>
                <c:pt idx="55" formatCode="0">
                  <c:v>119.57142857142857</c:v>
                </c:pt>
                <c:pt idx="56" formatCode="0">
                  <c:v>114.85714285714286</c:v>
                </c:pt>
                <c:pt idx="57" formatCode="0">
                  <c:v>109.57142857142857</c:v>
                </c:pt>
                <c:pt idx="58" formatCode="0">
                  <c:v>104.28571428571429</c:v>
                </c:pt>
                <c:pt idx="59" formatCode="0">
                  <c:v>99.285714285714292</c:v>
                </c:pt>
                <c:pt idx="60" formatCode="0">
                  <c:v>96.428571428571431</c:v>
                </c:pt>
                <c:pt idx="61" formatCode="0">
                  <c:v>88.142857142857139</c:v>
                </c:pt>
                <c:pt idx="62" formatCode="0">
                  <c:v>79.714285714285708</c:v>
                </c:pt>
                <c:pt idx="63" formatCode="0">
                  <c:v>74.285714285714292</c:v>
                </c:pt>
                <c:pt idx="64" formatCode="0">
                  <c:v>68.714285714285708</c:v>
                </c:pt>
                <c:pt idx="65" formatCode="0">
                  <c:v>65</c:v>
                </c:pt>
                <c:pt idx="66" formatCode="0">
                  <c:v>60.285714285714285</c:v>
                </c:pt>
                <c:pt idx="67" formatCode="0">
                  <c:v>57.714285714285715</c:v>
                </c:pt>
                <c:pt idx="68" formatCode="0">
                  <c:v>52.714285714285715</c:v>
                </c:pt>
                <c:pt idx="69" formatCode="0">
                  <c:v>52</c:v>
                </c:pt>
                <c:pt idx="70" formatCode="0">
                  <c:v>48.857142857142854</c:v>
                </c:pt>
                <c:pt idx="71" formatCode="0">
                  <c:v>47</c:v>
                </c:pt>
                <c:pt idx="72" formatCode="0">
                  <c:v>44.714285714285715</c:v>
                </c:pt>
                <c:pt idx="73" formatCode="0">
                  <c:v>41.857142857142854</c:v>
                </c:pt>
                <c:pt idx="74" formatCode="0">
                  <c:v>38.428571428571431</c:v>
                </c:pt>
                <c:pt idx="75" formatCode="0">
                  <c:v>38.285714285714285</c:v>
                </c:pt>
                <c:pt idx="76" formatCode="0">
                  <c:v>34.428571428571431</c:v>
                </c:pt>
                <c:pt idx="77" formatCode="0">
                  <c:v>31.285714285714285</c:v>
                </c:pt>
                <c:pt idx="78" formatCode="0">
                  <c:v>28.857142857142858</c:v>
                </c:pt>
                <c:pt idx="79" formatCode="0">
                  <c:v>26</c:v>
                </c:pt>
                <c:pt idx="80" formatCode="0">
                  <c:v>24.714285714285715</c:v>
                </c:pt>
                <c:pt idx="81" formatCode="0">
                  <c:v>22.142857142857142</c:v>
                </c:pt>
                <c:pt idx="82" formatCode="0">
                  <c:v>20.142857142857142</c:v>
                </c:pt>
                <c:pt idx="83" formatCode="0">
                  <c:v>19.571428571428573</c:v>
                </c:pt>
                <c:pt idx="84" formatCode="0">
                  <c:v>18</c:v>
                </c:pt>
                <c:pt idx="85" formatCode="0">
                  <c:v>17.571428571428573</c:v>
                </c:pt>
                <c:pt idx="86" formatCode="0">
                  <c:v>17.428571428571427</c:v>
                </c:pt>
                <c:pt idx="87" formatCode="0">
                  <c:v>17</c:v>
                </c:pt>
                <c:pt idx="88" formatCode="0">
                  <c:v>17</c:v>
                </c:pt>
                <c:pt idx="89" formatCode="0">
                  <c:v>16.857142857142858</c:v>
                </c:pt>
                <c:pt idx="90" formatCode="0">
                  <c:v>16</c:v>
                </c:pt>
                <c:pt idx="91" formatCode="0">
                  <c:v>15.142857142857142</c:v>
                </c:pt>
                <c:pt idx="92" formatCode="0">
                  <c:v>13.857142857142858</c:v>
                </c:pt>
                <c:pt idx="93" formatCode="0">
                  <c:v>12.857142857142858</c:v>
                </c:pt>
                <c:pt idx="94" formatCode="0">
                  <c:v>13</c:v>
                </c:pt>
                <c:pt idx="95" formatCode="0">
                  <c:v>11.857142857142858</c:v>
                </c:pt>
                <c:pt idx="96" formatCode="0">
                  <c:v>10.285714285714286</c:v>
                </c:pt>
                <c:pt idx="97" formatCode="0">
                  <c:v>8.8571428571428577</c:v>
                </c:pt>
                <c:pt idx="98" formatCode="0">
                  <c:v>9.2857142857142865</c:v>
                </c:pt>
                <c:pt idx="99" formatCode="0">
                  <c:v>9.1428571428571423</c:v>
                </c:pt>
                <c:pt idx="100" formatCode="0">
                  <c:v>8.5714285714285712</c:v>
                </c:pt>
                <c:pt idx="101" formatCode="0">
                  <c:v>7.8571428571428568</c:v>
                </c:pt>
                <c:pt idx="102" formatCode="0">
                  <c:v>7.5714285714285712</c:v>
                </c:pt>
                <c:pt idx="103" formatCode="0">
                  <c:v>7.1428571428571432</c:v>
                </c:pt>
                <c:pt idx="104" formatCode="0">
                  <c:v>7.2857142857142856</c:v>
                </c:pt>
                <c:pt idx="105" formatCode="0">
                  <c:v>6.8571428571428568</c:v>
                </c:pt>
                <c:pt idx="106" formatCode="0">
                  <c:v>6.1428571428571432</c:v>
                </c:pt>
                <c:pt idx="107" formatCode="0">
                  <c:v>5.2857142857142856</c:v>
                </c:pt>
                <c:pt idx="108" formatCode="0">
                  <c:v>4.5714285714285712</c:v>
                </c:pt>
                <c:pt idx="109" formatCode="0">
                  <c:v>4.5714285714285712</c:v>
                </c:pt>
                <c:pt idx="110" formatCode="0">
                  <c:v>4.2857142857142856</c:v>
                </c:pt>
                <c:pt idx="111" formatCode="0">
                  <c:v>3.8571428571428572</c:v>
                </c:pt>
                <c:pt idx="112" formatCode="0">
                  <c:v>3.8571428571428572</c:v>
                </c:pt>
                <c:pt idx="113" formatCode="0">
                  <c:v>3.4285714285714284</c:v>
                </c:pt>
                <c:pt idx="114" formatCode="0">
                  <c:v>3.4285714285714284</c:v>
                </c:pt>
                <c:pt idx="115" formatCode="0">
                  <c:v>3.4285714285714284</c:v>
                </c:pt>
                <c:pt idx="116" formatCode="0">
                  <c:v>2.8571428571428572</c:v>
                </c:pt>
                <c:pt idx="117" formatCode="0">
                  <c:v>2.5714285714285716</c:v>
                </c:pt>
                <c:pt idx="118" formatCode="0">
                  <c:v>2.2857142857142856</c:v>
                </c:pt>
                <c:pt idx="119" formatCode="0">
                  <c:v>1.5714285714285714</c:v>
                </c:pt>
                <c:pt idx="120" formatCode="0">
                  <c:v>1.5714285714285714</c:v>
                </c:pt>
                <c:pt idx="121" formatCode="0">
                  <c:v>1.8571428571428572</c:v>
                </c:pt>
                <c:pt idx="122" formatCode="0">
                  <c:v>1.5714285714285714</c:v>
                </c:pt>
                <c:pt idx="123" formatCode="0">
                  <c:v>1.5714285714285714</c:v>
                </c:pt>
                <c:pt idx="124" formatCode="0">
                  <c:v>1.7142857142857142</c:v>
                </c:pt>
                <c:pt idx="125" formatCode="0">
                  <c:v>1.8571428571428572</c:v>
                </c:pt>
                <c:pt idx="126" formatCode="0">
                  <c:v>1.8571428571428572</c:v>
                </c:pt>
                <c:pt idx="127" formatCode="0">
                  <c:v>2</c:v>
                </c:pt>
                <c:pt idx="128" formatCode="0">
                  <c:v>1.5714285714285714</c:v>
                </c:pt>
                <c:pt idx="129" formatCode="0">
                  <c:v>1.7142857142857142</c:v>
                </c:pt>
                <c:pt idx="130" formatCode="0">
                  <c:v>1.5714285714285714</c:v>
                </c:pt>
                <c:pt idx="131" formatCode="0">
                  <c:v>1.7142857142857142</c:v>
                </c:pt>
                <c:pt idx="132" formatCode="0">
                  <c:v>1.2857142857142858</c:v>
                </c:pt>
                <c:pt idx="133" formatCode="0">
                  <c:v>1.2857142857142858</c:v>
                </c:pt>
                <c:pt idx="134" formatCode="0">
                  <c:v>1</c:v>
                </c:pt>
                <c:pt idx="135" formatCode="0">
                  <c:v>1</c:v>
                </c:pt>
                <c:pt idx="136" formatCode="0">
                  <c:v>0.8571428571428571</c:v>
                </c:pt>
                <c:pt idx="137" formatCode="0">
                  <c:v>0.8571428571428571</c:v>
                </c:pt>
                <c:pt idx="138" formatCode="0">
                  <c:v>0.7142857142857143</c:v>
                </c:pt>
                <c:pt idx="139" formatCode="0">
                  <c:v>1.1428571428571428</c:v>
                </c:pt>
                <c:pt idx="140" formatCode="0">
                  <c:v>1.1428571428571428</c:v>
                </c:pt>
                <c:pt idx="141" formatCode="0">
                  <c:v>1.1428571428571428</c:v>
                </c:pt>
                <c:pt idx="142" formatCode="0">
                  <c:v>1.1428571428571428</c:v>
                </c:pt>
                <c:pt idx="143" formatCode="0">
                  <c:v>1</c:v>
                </c:pt>
                <c:pt idx="144" formatCode="0">
                  <c:v>1.2857142857142858</c:v>
                </c:pt>
                <c:pt idx="145" formatCode="0">
                  <c:v>1</c:v>
                </c:pt>
                <c:pt idx="146" formatCode="0">
                  <c:v>1</c:v>
                </c:pt>
                <c:pt idx="147" formatCode="0">
                  <c:v>1.1428571428571428</c:v>
                </c:pt>
                <c:pt idx="148" formatCode="0">
                  <c:v>1</c:v>
                </c:pt>
                <c:pt idx="149" formatCode="0">
                  <c:v>1</c:v>
                </c:pt>
                <c:pt idx="150" formatCode="0">
                  <c:v>1</c:v>
                </c:pt>
                <c:pt idx="151" formatCode="0">
                  <c:v>1.2857142857142858</c:v>
                </c:pt>
                <c:pt idx="152" formatCode="0">
                  <c:v>1.5714285714285714</c:v>
                </c:pt>
                <c:pt idx="153" formatCode="0">
                  <c:v>1.2857142857142858</c:v>
                </c:pt>
                <c:pt idx="154" formatCode="0">
                  <c:v>1.2857142857142858</c:v>
                </c:pt>
                <c:pt idx="155" formatCode="0">
                  <c:v>1.4285714285714286</c:v>
                </c:pt>
                <c:pt idx="156" formatCode="0">
                  <c:v>1.4285714285714286</c:v>
                </c:pt>
                <c:pt idx="157" formatCode="0">
                  <c:v>1.2857142857142858</c:v>
                </c:pt>
                <c:pt idx="158" formatCode="0">
                  <c:v>0.7142857142857143</c:v>
                </c:pt>
                <c:pt idx="159" formatCode="0">
                  <c:v>0.42857142857142855</c:v>
                </c:pt>
                <c:pt idx="160" formatCode="0">
                  <c:v>0.5714285714285714</c:v>
                </c:pt>
                <c:pt idx="161" formatCode="0">
                  <c:v>0.42857142857142855</c:v>
                </c:pt>
                <c:pt idx="162" formatCode="0">
                  <c:v>0.2857142857142857</c:v>
                </c:pt>
                <c:pt idx="163" formatCode="0">
                  <c:v>0.42857142857142855</c:v>
                </c:pt>
                <c:pt idx="164" formatCode="0">
                  <c:v>0.7142857142857143</c:v>
                </c:pt>
                <c:pt idx="165" formatCode="0">
                  <c:v>1.4285714285714286</c:v>
                </c:pt>
                <c:pt idx="166" formatCode="0">
                  <c:v>1.8571428571428572</c:v>
                </c:pt>
                <c:pt idx="167" formatCode="0">
                  <c:v>2</c:v>
                </c:pt>
                <c:pt idx="168" formatCode="0">
                  <c:v>2.5714285714285716</c:v>
                </c:pt>
                <c:pt idx="169" formatCode="0">
                  <c:v>3.1428571428571428</c:v>
                </c:pt>
                <c:pt idx="170" formatCode="0">
                  <c:v>3.7142857142857144</c:v>
                </c:pt>
                <c:pt idx="171" formatCode="0">
                  <c:v>3.7142857142857144</c:v>
                </c:pt>
                <c:pt idx="172" formatCode="0">
                  <c:v>3.7142857142857144</c:v>
                </c:pt>
                <c:pt idx="173" formatCode="0">
                  <c:v>3.7142857142857144</c:v>
                </c:pt>
                <c:pt idx="174" formatCode="0">
                  <c:v>3.5714285714285716</c:v>
                </c:pt>
                <c:pt idx="175" formatCode="0">
                  <c:v>4</c:v>
                </c:pt>
                <c:pt idx="176" formatCode="0">
                  <c:v>4</c:v>
                </c:pt>
                <c:pt idx="177" formatCode="0">
                  <c:v>3.5714285714285716</c:v>
                </c:pt>
                <c:pt idx="178" formatCode="0">
                  <c:v>3.8571428571428572</c:v>
                </c:pt>
                <c:pt idx="179" formatCode="0">
                  <c:v>3.4285714285714284</c:v>
                </c:pt>
                <c:pt idx="180" formatCode="0">
                  <c:v>3.2857142857142856</c:v>
                </c:pt>
                <c:pt idx="181" formatCode="0">
                  <c:v>3.7142857142857144</c:v>
                </c:pt>
                <c:pt idx="182" formatCode="0">
                  <c:v>2.7142857142857144</c:v>
                </c:pt>
                <c:pt idx="183" formatCode="0">
                  <c:v>2.8571428571428572</c:v>
                </c:pt>
                <c:pt idx="184" formatCode="0">
                  <c:v>2.7142857142857144</c:v>
                </c:pt>
              </c:numCache>
            </c:numRef>
          </c:val>
          <c:smooth val="0"/>
          <c:extLst>
            <c:ext xmlns:c16="http://schemas.microsoft.com/office/drawing/2014/chart" uri="{C3380CC4-5D6E-409C-BE32-E72D297353CC}">
              <c16:uniqueId val="{00000004-6F36-42CD-A7ED-64369F6DA5C1}"/>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270000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ax val="180"/>
          <c:min val="0"/>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25"/>
      </c:valAx>
      <c:spPr>
        <a:noFill/>
        <a:ln w="25400">
          <a:noFill/>
        </a:ln>
        <a:effectLst/>
      </c:spPr>
    </c:plotArea>
    <c:legend>
      <c:legendPos val="t"/>
      <c:layout>
        <c:manualLayout>
          <c:xMode val="edge"/>
          <c:yMode val="edge"/>
          <c:x val="0.62006029465266377"/>
          <c:y val="0.12381431007618275"/>
          <c:w val="0.35146770604872585"/>
          <c:h val="0.11563243440359804"/>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1" i="0" u="none" strike="noStrike" kern="1200" spc="0" baseline="0">
                <a:solidFill>
                  <a:sysClr val="windowText" lastClr="000000">
                    <a:lumMod val="65000"/>
                    <a:lumOff val="35000"/>
                  </a:sysClr>
                </a:solidFill>
                <a:latin typeface="+mn-lt"/>
                <a:ea typeface="+mn-ea"/>
                <a:cs typeface="+mn-cs"/>
              </a:defRPr>
            </a:pPr>
            <a:r>
              <a:rPr lang="nl-NL" sz="2000">
                <a:solidFill>
                  <a:schemeClr val="bg2">
                    <a:lumMod val="50000"/>
                  </a:schemeClr>
                </a:solidFill>
              </a:rPr>
              <a:t>New COVID-19 </a:t>
            </a:r>
            <a:r>
              <a:rPr lang="nl-NL" sz="2000" u="sng">
                <a:solidFill>
                  <a:schemeClr val="bg2">
                    <a:lumMod val="50000"/>
                  </a:schemeClr>
                </a:solidFill>
              </a:rPr>
              <a:t>hospitalizations</a:t>
            </a:r>
            <a:r>
              <a:rPr lang="nl-NL" sz="2000">
                <a:solidFill>
                  <a:schemeClr val="bg2">
                    <a:lumMod val="50000"/>
                  </a:schemeClr>
                </a:solidFill>
              </a:rPr>
              <a:t> in The Netherlands</a:t>
            </a:r>
            <a:endParaRPr lang="en-NL" sz="2000">
              <a:effectLst/>
            </a:endParaRPr>
          </a:p>
        </c:rich>
      </c:tx>
      <c:layout>
        <c:manualLayout>
          <c:xMode val="edge"/>
          <c:yMode val="edge"/>
          <c:x val="0.15342655641823519"/>
          <c:y val="5.0246077124067791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1" i="0" u="none" strike="noStrike" kern="1200" spc="0" baseline="0">
              <a:solidFill>
                <a:sysClr val="windowText" lastClr="000000">
                  <a:lumMod val="65000"/>
                  <a:lumOff val="35000"/>
                </a:sysClr>
              </a:solidFill>
              <a:latin typeface="+mn-lt"/>
              <a:ea typeface="+mn-ea"/>
              <a:cs typeface="+mn-cs"/>
            </a:defRPr>
          </a:pPr>
          <a:endParaRPr lang="en-NL"/>
        </a:p>
      </c:txPr>
    </c:title>
    <c:autoTitleDeleted val="0"/>
    <c:plotArea>
      <c:layout>
        <c:manualLayout>
          <c:layoutTarget val="inner"/>
          <c:xMode val="edge"/>
          <c:yMode val="edge"/>
          <c:x val="0.10730551581778999"/>
          <c:y val="0.12922388888888889"/>
          <c:w val="0.86883412475087018"/>
          <c:h val="0.77418034532812841"/>
        </c:manualLayout>
      </c:layout>
      <c:barChart>
        <c:barDir val="col"/>
        <c:grouping val="stacked"/>
        <c:varyColors val="0"/>
        <c:ser>
          <c:idx val="0"/>
          <c:order val="1"/>
          <c:tx>
            <c:strRef>
              <c:f>rivm!$U$3</c:f>
              <c:strCache>
                <c:ptCount val="1"/>
                <c:pt idx="0">
                  <c:v> Reported before this week</c:v>
                </c:pt>
              </c:strCache>
            </c:strRef>
          </c:tx>
          <c:spPr>
            <a:solidFill>
              <a:schemeClr val="accent2">
                <a:lumMod val="40000"/>
                <a:lumOff val="60000"/>
              </a:schemeClr>
            </a:solidFill>
            <a:ln>
              <a:noFill/>
            </a:ln>
            <a:effectLst/>
          </c:spPr>
          <c:invertIfNegative val="0"/>
          <c:dPt>
            <c:idx val="29"/>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1-DA94-422E-AF12-46DE16073EAE}"/>
              </c:ext>
            </c:extLst>
          </c:dPt>
          <c:cat>
            <c:strLit>
              <c:ptCount val="196"/>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06/06/2020</c:v>
              </c:pt>
              <c:pt idx="101">
                <c:v>07/06/2020</c:v>
              </c:pt>
              <c:pt idx="102">
                <c:v>08/06/2020</c:v>
              </c:pt>
              <c:pt idx="103">
                <c:v>09/06/2020</c:v>
              </c:pt>
              <c:pt idx="104">
                <c:v>10/06/2020</c:v>
              </c:pt>
              <c:pt idx="105">
                <c:v>11/06/2020</c:v>
              </c:pt>
              <c:pt idx="106">
                <c:v>12/06/2020</c:v>
              </c:pt>
              <c:pt idx="107">
                <c:v>13/06/2020</c:v>
              </c:pt>
              <c:pt idx="108">
                <c:v>14/06/2020</c:v>
              </c:pt>
              <c:pt idx="109">
                <c:v>15/06/2020</c:v>
              </c:pt>
              <c:pt idx="110">
                <c:v>16/06/2020</c:v>
              </c:pt>
              <c:pt idx="111">
                <c:v>17/06/2020</c:v>
              </c:pt>
              <c:pt idx="112">
                <c:v>18/06/2020</c:v>
              </c:pt>
              <c:pt idx="113">
                <c:v>19/06/2020</c:v>
              </c:pt>
              <c:pt idx="114">
                <c:v>20/06/2020</c:v>
              </c:pt>
              <c:pt idx="115">
                <c:v>21/06/2020</c:v>
              </c:pt>
              <c:pt idx="116">
                <c:v>22/06/2020</c:v>
              </c:pt>
              <c:pt idx="117">
                <c:v>23/06/2020</c:v>
              </c:pt>
              <c:pt idx="118">
                <c:v>24/06/2020</c:v>
              </c:pt>
              <c:pt idx="119">
                <c:v>25/06/2020</c:v>
              </c:pt>
              <c:pt idx="120">
                <c:v>26/06/2020</c:v>
              </c:pt>
              <c:pt idx="121">
                <c:v>27/06/2020</c:v>
              </c:pt>
              <c:pt idx="122">
                <c:v>28/06/2020</c:v>
              </c:pt>
              <c:pt idx="123">
                <c:v>29/06/2020</c:v>
              </c:pt>
              <c:pt idx="124">
                <c:v>30/06/2020</c:v>
              </c:pt>
              <c:pt idx="125">
                <c:v>01/07/2020</c:v>
              </c:pt>
              <c:pt idx="126">
                <c:v>02/07/2020</c:v>
              </c:pt>
              <c:pt idx="127">
                <c:v>03/07/2020</c:v>
              </c:pt>
              <c:pt idx="128">
                <c:v>04/07/2020</c:v>
              </c:pt>
              <c:pt idx="129">
                <c:v>05/07/2020</c:v>
              </c:pt>
              <c:pt idx="130">
                <c:v>06/07/2020</c:v>
              </c:pt>
              <c:pt idx="131">
                <c:v>07/07/2020</c:v>
              </c:pt>
              <c:pt idx="132">
                <c:v>08/07/2020</c:v>
              </c:pt>
              <c:pt idx="133">
                <c:v>09/07/2020</c:v>
              </c:pt>
              <c:pt idx="134">
                <c:v>10/07/2020</c:v>
              </c:pt>
              <c:pt idx="135">
                <c:v>11/07/2020</c:v>
              </c:pt>
              <c:pt idx="136">
                <c:v>12/07/2020</c:v>
              </c:pt>
              <c:pt idx="137">
                <c:v>13/07/2020</c:v>
              </c:pt>
              <c:pt idx="138">
                <c:v>14/07/2020</c:v>
              </c:pt>
              <c:pt idx="139">
                <c:v>15/07/2020</c:v>
              </c:pt>
              <c:pt idx="140">
                <c:v>16/07/2020</c:v>
              </c:pt>
              <c:pt idx="141">
                <c:v>17/07/2020</c:v>
              </c:pt>
              <c:pt idx="142">
                <c:v>18/07/2020</c:v>
              </c:pt>
              <c:pt idx="143">
                <c:v>19/07/2020</c:v>
              </c:pt>
              <c:pt idx="144">
                <c:v>20/07/2020</c:v>
              </c:pt>
              <c:pt idx="145">
                <c:v>21/07/2020</c:v>
              </c:pt>
              <c:pt idx="146">
                <c:v>22/07/2020</c:v>
              </c:pt>
              <c:pt idx="147">
                <c:v>23/07/2020</c:v>
              </c:pt>
              <c:pt idx="148">
                <c:v>24/07/2020</c:v>
              </c:pt>
              <c:pt idx="149">
                <c:v>25/07/2020</c:v>
              </c:pt>
              <c:pt idx="150">
                <c:v>26/07/2020</c:v>
              </c:pt>
              <c:pt idx="151">
                <c:v>27/07/2020</c:v>
              </c:pt>
              <c:pt idx="152">
                <c:v>28/07/2020</c:v>
              </c:pt>
              <c:pt idx="153">
                <c:v>29/07/2020</c:v>
              </c:pt>
              <c:pt idx="154">
                <c:v>30/07/2020</c:v>
              </c:pt>
              <c:pt idx="155">
                <c:v>31/07/2020</c:v>
              </c:pt>
              <c:pt idx="156">
                <c:v>01/08/2020</c:v>
              </c:pt>
              <c:pt idx="157">
                <c:v>02/08/2020</c:v>
              </c:pt>
              <c:pt idx="158">
                <c:v>03/08/2020</c:v>
              </c:pt>
              <c:pt idx="159">
                <c:v>04/08/2020</c:v>
              </c:pt>
              <c:pt idx="160">
                <c:v>05/08/2020</c:v>
              </c:pt>
              <c:pt idx="161">
                <c:v>06/08/2020</c:v>
              </c:pt>
              <c:pt idx="162">
                <c:v>07/08/2020</c:v>
              </c:pt>
              <c:pt idx="163">
                <c:v>08/08/2020</c:v>
              </c:pt>
              <c:pt idx="164">
                <c:v>09/08/2020</c:v>
              </c:pt>
              <c:pt idx="165">
                <c:v>10/08/2020</c:v>
              </c:pt>
              <c:pt idx="166">
                <c:v>11/08/2020</c:v>
              </c:pt>
              <c:pt idx="167">
                <c:v>12/08/2020</c:v>
              </c:pt>
              <c:pt idx="168">
                <c:v>13/08/2020</c:v>
              </c:pt>
              <c:pt idx="169">
                <c:v>14/08/2020</c:v>
              </c:pt>
              <c:pt idx="170">
                <c:v>15/08/2020</c:v>
              </c:pt>
              <c:pt idx="171">
                <c:v>16/08/2020</c:v>
              </c:pt>
              <c:pt idx="172">
                <c:v>17/08/2020</c:v>
              </c:pt>
              <c:pt idx="173">
                <c:v>18/08/2020</c:v>
              </c:pt>
              <c:pt idx="174">
                <c:v>19/08/2020</c:v>
              </c:pt>
              <c:pt idx="175">
                <c:v>20/08/2020</c:v>
              </c:pt>
              <c:pt idx="176">
                <c:v>21/08/2020</c:v>
              </c:pt>
              <c:pt idx="177">
                <c:v>22/08/2020</c:v>
              </c:pt>
              <c:pt idx="178">
                <c:v>23/08/2020</c:v>
              </c:pt>
              <c:pt idx="179">
                <c:v>24/08/2020</c:v>
              </c:pt>
              <c:pt idx="180">
                <c:v>25/08/2020</c:v>
              </c:pt>
              <c:pt idx="181">
                <c:v>26/08/2020</c:v>
              </c:pt>
              <c:pt idx="182">
                <c:v>27/08/2020</c:v>
              </c:pt>
              <c:pt idx="183">
                <c:v>28/08/2020</c:v>
              </c:pt>
              <c:pt idx="184">
                <c:v>29/08/2020</c:v>
              </c:pt>
              <c:pt idx="185">
                <c:v>30/08/2020</c:v>
              </c:pt>
              <c:pt idx="186">
                <c:v>31/08/2020</c:v>
              </c:pt>
              <c:pt idx="187">
                <c:v>01/09/2020</c:v>
              </c:pt>
              <c:pt idx="188">
                <c:v>02/09/2020</c:v>
              </c:pt>
              <c:pt idx="189">
                <c:v>03/09/2020</c:v>
              </c:pt>
              <c:pt idx="190">
                <c:v>04/09/2020</c:v>
              </c:pt>
              <c:pt idx="191">
                <c:v>05/09/2020</c:v>
              </c:pt>
              <c:pt idx="192">
                <c:v>06/09/2020</c:v>
              </c:pt>
              <c:pt idx="193">
                <c:v>07/09/2020</c:v>
              </c:pt>
              <c:pt idx="194">
                <c:v>08/09/2020</c:v>
              </c:pt>
              <c:pt idx="195">
                <c:v>09/09/2020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rivm!$U$4:$U$236</c15:sqref>
                  </c15:fullRef>
                </c:ext>
              </c:extLst>
              <c:f>rivm!$U$4:$U$199</c:f>
              <c:numCache>
                <c:formatCode>General</c:formatCode>
                <c:ptCount val="196"/>
                <c:pt idx="0">
                  <c:v>1</c:v>
                </c:pt>
                <c:pt idx="1">
                  <c:v>8</c:v>
                </c:pt>
                <c:pt idx="2">
                  <c:v>1</c:v>
                </c:pt>
                <c:pt idx="3">
                  <c:v>10</c:v>
                </c:pt>
                <c:pt idx="4">
                  <c:v>14</c:v>
                </c:pt>
                <c:pt idx="5">
                  <c:v>6</c:v>
                </c:pt>
                <c:pt idx="6">
                  <c:v>13</c:v>
                </c:pt>
                <c:pt idx="7">
                  <c:v>13</c:v>
                </c:pt>
                <c:pt idx="8">
                  <c:v>20</c:v>
                </c:pt>
                <c:pt idx="9">
                  <c:v>17</c:v>
                </c:pt>
                <c:pt idx="10">
                  <c:v>25</c:v>
                </c:pt>
                <c:pt idx="11">
                  <c:v>47</c:v>
                </c:pt>
                <c:pt idx="12">
                  <c:v>39</c:v>
                </c:pt>
                <c:pt idx="13">
                  <c:v>54</c:v>
                </c:pt>
                <c:pt idx="14">
                  <c:v>81</c:v>
                </c:pt>
                <c:pt idx="15">
                  <c:v>87</c:v>
                </c:pt>
                <c:pt idx="16">
                  <c:v>91</c:v>
                </c:pt>
                <c:pt idx="17">
                  <c:v>101</c:v>
                </c:pt>
                <c:pt idx="18">
                  <c:v>183</c:v>
                </c:pt>
                <c:pt idx="19">
                  <c:v>178</c:v>
                </c:pt>
                <c:pt idx="20">
                  <c:v>245</c:v>
                </c:pt>
                <c:pt idx="21">
                  <c:v>349</c:v>
                </c:pt>
                <c:pt idx="22">
                  <c:v>335</c:v>
                </c:pt>
                <c:pt idx="23">
                  <c:v>280</c:v>
                </c:pt>
                <c:pt idx="24">
                  <c:v>301</c:v>
                </c:pt>
                <c:pt idx="25">
                  <c:v>556</c:v>
                </c:pt>
                <c:pt idx="26">
                  <c:v>478</c:v>
                </c:pt>
                <c:pt idx="27">
                  <c:v>512</c:v>
                </c:pt>
                <c:pt idx="28">
                  <c:v>490</c:v>
                </c:pt>
                <c:pt idx="29">
                  <c:v>609</c:v>
                </c:pt>
                <c:pt idx="30">
                  <c:v>338</c:v>
                </c:pt>
                <c:pt idx="31">
                  <c:v>301</c:v>
                </c:pt>
                <c:pt idx="32">
                  <c:v>504</c:v>
                </c:pt>
                <c:pt idx="33">
                  <c:v>341</c:v>
                </c:pt>
                <c:pt idx="34">
                  <c:v>362</c:v>
                </c:pt>
                <c:pt idx="35">
                  <c:v>352</c:v>
                </c:pt>
                <c:pt idx="36">
                  <c:v>333</c:v>
                </c:pt>
                <c:pt idx="37">
                  <c:v>198</c:v>
                </c:pt>
                <c:pt idx="38">
                  <c:v>217</c:v>
                </c:pt>
                <c:pt idx="39">
                  <c:v>312</c:v>
                </c:pt>
                <c:pt idx="40">
                  <c:v>193</c:v>
                </c:pt>
                <c:pt idx="41">
                  <c:v>189</c:v>
                </c:pt>
                <c:pt idx="42">
                  <c:v>186</c:v>
                </c:pt>
                <c:pt idx="43">
                  <c:v>171</c:v>
                </c:pt>
                <c:pt idx="44">
                  <c:v>133</c:v>
                </c:pt>
                <c:pt idx="45">
                  <c:v>126</c:v>
                </c:pt>
                <c:pt idx="46">
                  <c:v>135</c:v>
                </c:pt>
                <c:pt idx="47">
                  <c:v>159</c:v>
                </c:pt>
                <c:pt idx="48">
                  <c:v>108</c:v>
                </c:pt>
                <c:pt idx="49">
                  <c:v>101</c:v>
                </c:pt>
                <c:pt idx="50">
                  <c:v>122</c:v>
                </c:pt>
                <c:pt idx="51">
                  <c:v>70</c:v>
                </c:pt>
                <c:pt idx="52">
                  <c:v>60</c:v>
                </c:pt>
                <c:pt idx="53">
                  <c:v>90</c:v>
                </c:pt>
                <c:pt idx="54">
                  <c:v>71</c:v>
                </c:pt>
                <c:pt idx="55">
                  <c:v>69</c:v>
                </c:pt>
                <c:pt idx="56">
                  <c:v>76</c:v>
                </c:pt>
                <c:pt idx="57">
                  <c:v>44</c:v>
                </c:pt>
                <c:pt idx="58">
                  <c:v>44</c:v>
                </c:pt>
                <c:pt idx="59">
                  <c:v>31</c:v>
                </c:pt>
                <c:pt idx="60">
                  <c:v>39</c:v>
                </c:pt>
                <c:pt idx="61">
                  <c:v>59</c:v>
                </c:pt>
                <c:pt idx="62">
                  <c:v>41</c:v>
                </c:pt>
                <c:pt idx="63">
                  <c:v>36</c:v>
                </c:pt>
                <c:pt idx="64">
                  <c:v>29</c:v>
                </c:pt>
                <c:pt idx="65">
                  <c:v>17</c:v>
                </c:pt>
                <c:pt idx="66">
                  <c:v>32</c:v>
                </c:pt>
                <c:pt idx="67">
                  <c:v>32</c:v>
                </c:pt>
                <c:pt idx="68">
                  <c:v>18</c:v>
                </c:pt>
                <c:pt idx="69">
                  <c:v>36</c:v>
                </c:pt>
                <c:pt idx="70">
                  <c:v>27</c:v>
                </c:pt>
                <c:pt idx="71">
                  <c:v>27</c:v>
                </c:pt>
                <c:pt idx="72">
                  <c:v>16</c:v>
                </c:pt>
                <c:pt idx="73">
                  <c:v>13</c:v>
                </c:pt>
                <c:pt idx="74">
                  <c:v>23</c:v>
                </c:pt>
                <c:pt idx="75">
                  <c:v>10</c:v>
                </c:pt>
                <c:pt idx="76">
                  <c:v>19</c:v>
                </c:pt>
                <c:pt idx="77">
                  <c:v>11</c:v>
                </c:pt>
                <c:pt idx="78">
                  <c:v>10</c:v>
                </c:pt>
                <c:pt idx="79">
                  <c:v>9</c:v>
                </c:pt>
                <c:pt idx="80">
                  <c:v>9</c:v>
                </c:pt>
                <c:pt idx="81">
                  <c:v>11</c:v>
                </c:pt>
                <c:pt idx="82">
                  <c:v>8</c:v>
                </c:pt>
                <c:pt idx="83">
                  <c:v>10</c:v>
                </c:pt>
                <c:pt idx="84">
                  <c:v>8</c:v>
                </c:pt>
                <c:pt idx="85">
                  <c:v>10</c:v>
                </c:pt>
                <c:pt idx="86">
                  <c:v>8</c:v>
                </c:pt>
                <c:pt idx="87">
                  <c:v>4</c:v>
                </c:pt>
                <c:pt idx="88">
                  <c:v>14</c:v>
                </c:pt>
                <c:pt idx="89">
                  <c:v>8</c:v>
                </c:pt>
                <c:pt idx="90">
                  <c:v>8</c:v>
                </c:pt>
                <c:pt idx="91">
                  <c:v>4</c:v>
                </c:pt>
                <c:pt idx="92">
                  <c:v>9</c:v>
                </c:pt>
                <c:pt idx="93">
                  <c:v>8</c:v>
                </c:pt>
                <c:pt idx="94">
                  <c:v>6</c:v>
                </c:pt>
                <c:pt idx="95">
                  <c:v>5</c:v>
                </c:pt>
                <c:pt idx="96">
                  <c:v>9</c:v>
                </c:pt>
                <c:pt idx="97">
                  <c:v>2</c:v>
                </c:pt>
                <c:pt idx="98">
                  <c:v>8</c:v>
                </c:pt>
                <c:pt idx="99">
                  <c:v>5</c:v>
                </c:pt>
                <c:pt idx="100">
                  <c:v>3</c:v>
                </c:pt>
                <c:pt idx="101">
                  <c:v>2</c:v>
                </c:pt>
                <c:pt idx="102">
                  <c:v>6</c:v>
                </c:pt>
                <c:pt idx="103">
                  <c:v>5</c:v>
                </c:pt>
                <c:pt idx="104">
                  <c:v>2</c:v>
                </c:pt>
                <c:pt idx="105">
                  <c:v>3</c:v>
                </c:pt>
                <c:pt idx="106">
                  <c:v>5</c:v>
                </c:pt>
                <c:pt idx="107">
                  <c:v>1</c:v>
                </c:pt>
                <c:pt idx="108">
                  <c:v>2</c:v>
                </c:pt>
                <c:pt idx="109">
                  <c:v>0</c:v>
                </c:pt>
                <c:pt idx="110">
                  <c:v>4</c:v>
                </c:pt>
                <c:pt idx="111">
                  <c:v>1</c:v>
                </c:pt>
                <c:pt idx="112">
                  <c:v>3</c:v>
                </c:pt>
                <c:pt idx="113">
                  <c:v>2</c:v>
                </c:pt>
                <c:pt idx="114">
                  <c:v>3</c:v>
                </c:pt>
                <c:pt idx="115">
                  <c:v>2</c:v>
                </c:pt>
                <c:pt idx="116">
                  <c:v>4</c:v>
                </c:pt>
                <c:pt idx="117">
                  <c:v>2</c:v>
                </c:pt>
                <c:pt idx="118">
                  <c:v>2</c:v>
                </c:pt>
                <c:pt idx="119">
                  <c:v>3</c:v>
                </c:pt>
                <c:pt idx="120">
                  <c:v>0</c:v>
                </c:pt>
                <c:pt idx="121">
                  <c:v>2</c:v>
                </c:pt>
                <c:pt idx="122">
                  <c:v>1</c:v>
                </c:pt>
                <c:pt idx="123">
                  <c:v>1</c:v>
                </c:pt>
                <c:pt idx="124">
                  <c:v>1</c:v>
                </c:pt>
                <c:pt idx="125">
                  <c:v>1</c:v>
                </c:pt>
                <c:pt idx="126">
                  <c:v>0</c:v>
                </c:pt>
                <c:pt idx="127">
                  <c:v>1</c:v>
                </c:pt>
                <c:pt idx="128">
                  <c:v>0</c:v>
                </c:pt>
                <c:pt idx="129">
                  <c:v>1</c:v>
                </c:pt>
                <c:pt idx="130">
                  <c:v>2</c:v>
                </c:pt>
                <c:pt idx="131">
                  <c:v>2</c:v>
                </c:pt>
                <c:pt idx="132">
                  <c:v>1</c:v>
                </c:pt>
                <c:pt idx="133">
                  <c:v>2</c:v>
                </c:pt>
                <c:pt idx="134">
                  <c:v>1</c:v>
                </c:pt>
                <c:pt idx="135">
                  <c:v>0</c:v>
                </c:pt>
                <c:pt idx="136">
                  <c:v>1</c:v>
                </c:pt>
                <c:pt idx="137">
                  <c:v>4</c:v>
                </c:pt>
                <c:pt idx="138">
                  <c:v>1</c:v>
                </c:pt>
                <c:pt idx="139">
                  <c:v>1</c:v>
                </c:pt>
                <c:pt idx="140">
                  <c:v>0</c:v>
                </c:pt>
                <c:pt idx="141">
                  <c:v>3</c:v>
                </c:pt>
                <c:pt idx="142">
                  <c:v>3</c:v>
                </c:pt>
                <c:pt idx="143">
                  <c:v>4</c:v>
                </c:pt>
                <c:pt idx="144">
                  <c:v>2</c:v>
                </c:pt>
                <c:pt idx="145">
                  <c:v>1</c:v>
                </c:pt>
                <c:pt idx="146">
                  <c:v>3</c:v>
                </c:pt>
                <c:pt idx="147">
                  <c:v>7</c:v>
                </c:pt>
                <c:pt idx="148">
                  <c:v>3</c:v>
                </c:pt>
                <c:pt idx="149">
                  <c:v>5</c:v>
                </c:pt>
                <c:pt idx="150">
                  <c:v>2</c:v>
                </c:pt>
                <c:pt idx="151">
                  <c:v>4</c:v>
                </c:pt>
                <c:pt idx="152">
                  <c:v>6</c:v>
                </c:pt>
                <c:pt idx="153">
                  <c:v>4</c:v>
                </c:pt>
                <c:pt idx="154">
                  <c:v>12</c:v>
                </c:pt>
                <c:pt idx="155">
                  <c:v>9</c:v>
                </c:pt>
                <c:pt idx="156">
                  <c:v>4</c:v>
                </c:pt>
                <c:pt idx="157">
                  <c:v>3</c:v>
                </c:pt>
                <c:pt idx="158">
                  <c:v>9</c:v>
                </c:pt>
                <c:pt idx="159">
                  <c:v>2</c:v>
                </c:pt>
                <c:pt idx="160">
                  <c:v>6</c:v>
                </c:pt>
                <c:pt idx="161">
                  <c:v>5</c:v>
                </c:pt>
                <c:pt idx="162">
                  <c:v>10</c:v>
                </c:pt>
                <c:pt idx="163">
                  <c:v>11</c:v>
                </c:pt>
                <c:pt idx="164">
                  <c:v>13</c:v>
                </c:pt>
                <c:pt idx="165">
                  <c:v>14</c:v>
                </c:pt>
                <c:pt idx="166">
                  <c:v>6</c:v>
                </c:pt>
                <c:pt idx="167">
                  <c:v>11</c:v>
                </c:pt>
                <c:pt idx="168">
                  <c:v>9</c:v>
                </c:pt>
                <c:pt idx="169">
                  <c:v>10</c:v>
                </c:pt>
                <c:pt idx="170">
                  <c:v>8</c:v>
                </c:pt>
                <c:pt idx="171">
                  <c:v>10</c:v>
                </c:pt>
                <c:pt idx="172">
                  <c:v>10</c:v>
                </c:pt>
                <c:pt idx="173">
                  <c:v>6</c:v>
                </c:pt>
                <c:pt idx="174">
                  <c:v>2</c:v>
                </c:pt>
                <c:pt idx="175">
                  <c:v>7</c:v>
                </c:pt>
                <c:pt idx="176">
                  <c:v>6</c:v>
                </c:pt>
                <c:pt idx="177">
                  <c:v>9</c:v>
                </c:pt>
                <c:pt idx="178">
                  <c:v>1</c:v>
                </c:pt>
                <c:pt idx="179">
                  <c:v>5</c:v>
                </c:pt>
                <c:pt idx="180">
                  <c:v>8</c:v>
                </c:pt>
                <c:pt idx="181">
                  <c:v>5</c:v>
                </c:pt>
                <c:pt idx="182">
                  <c:v>3</c:v>
                </c:pt>
                <c:pt idx="183">
                  <c:v>3</c:v>
                </c:pt>
                <c:pt idx="184">
                  <c:v>1</c:v>
                </c:pt>
                <c:pt idx="185">
                  <c:v>2</c:v>
                </c:pt>
                <c:pt idx="186">
                  <c:v>0</c:v>
                </c:pt>
                <c:pt idx="187">
                  <c:v>0</c:v>
                </c:pt>
                <c:pt idx="188">
                  <c:v>0</c:v>
                </c:pt>
                <c:pt idx="189">
                  <c:v>0</c:v>
                </c:pt>
                <c:pt idx="190">
                  <c:v>0</c:v>
                </c:pt>
                <c:pt idx="191">
                  <c:v>0</c:v>
                </c:pt>
                <c:pt idx="192">
                  <c:v>0</c:v>
                </c:pt>
                <c:pt idx="193">
                  <c:v>0</c:v>
                </c:pt>
                <c:pt idx="194">
                  <c:v>0</c:v>
                </c:pt>
              </c:numCache>
            </c:numRef>
          </c:val>
          <c:extLst>
            <c:ext xmlns:c16="http://schemas.microsoft.com/office/drawing/2014/chart" uri="{C3380CC4-5D6E-409C-BE32-E72D297353CC}">
              <c16:uniqueId val="{00000002-DA94-422E-AF12-46DE16073EAE}"/>
            </c:ext>
          </c:extLst>
        </c:ser>
        <c:ser>
          <c:idx val="2"/>
          <c:order val="2"/>
          <c:tx>
            <c:strRef>
              <c:f>rivm!$T$3</c:f>
              <c:strCache>
                <c:ptCount val="1"/>
                <c:pt idx="0">
                  <c:v> Added this week</c:v>
                </c:pt>
              </c:strCache>
            </c:strRef>
          </c:tx>
          <c:spPr>
            <a:solidFill>
              <a:schemeClr val="accent2">
                <a:lumMod val="75000"/>
              </a:schemeClr>
            </a:solidFill>
            <a:ln>
              <a:noFill/>
            </a:ln>
            <a:effectLst/>
          </c:spPr>
          <c:invertIfNegative val="0"/>
          <c:cat>
            <c:strLit>
              <c:ptCount val="196"/>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06/06/2020</c:v>
              </c:pt>
              <c:pt idx="101">
                <c:v>07/06/2020</c:v>
              </c:pt>
              <c:pt idx="102">
                <c:v>08/06/2020</c:v>
              </c:pt>
              <c:pt idx="103">
                <c:v>09/06/2020</c:v>
              </c:pt>
              <c:pt idx="104">
                <c:v>10/06/2020</c:v>
              </c:pt>
              <c:pt idx="105">
                <c:v>11/06/2020</c:v>
              </c:pt>
              <c:pt idx="106">
                <c:v>12/06/2020</c:v>
              </c:pt>
              <c:pt idx="107">
                <c:v>13/06/2020</c:v>
              </c:pt>
              <c:pt idx="108">
                <c:v>14/06/2020</c:v>
              </c:pt>
              <c:pt idx="109">
                <c:v>15/06/2020</c:v>
              </c:pt>
              <c:pt idx="110">
                <c:v>16/06/2020</c:v>
              </c:pt>
              <c:pt idx="111">
                <c:v>17/06/2020</c:v>
              </c:pt>
              <c:pt idx="112">
                <c:v>18/06/2020</c:v>
              </c:pt>
              <c:pt idx="113">
                <c:v>19/06/2020</c:v>
              </c:pt>
              <c:pt idx="114">
                <c:v>20/06/2020</c:v>
              </c:pt>
              <c:pt idx="115">
                <c:v>21/06/2020</c:v>
              </c:pt>
              <c:pt idx="116">
                <c:v>22/06/2020</c:v>
              </c:pt>
              <c:pt idx="117">
                <c:v>23/06/2020</c:v>
              </c:pt>
              <c:pt idx="118">
                <c:v>24/06/2020</c:v>
              </c:pt>
              <c:pt idx="119">
                <c:v>25/06/2020</c:v>
              </c:pt>
              <c:pt idx="120">
                <c:v>26/06/2020</c:v>
              </c:pt>
              <c:pt idx="121">
                <c:v>27/06/2020</c:v>
              </c:pt>
              <c:pt idx="122">
                <c:v>28/06/2020</c:v>
              </c:pt>
              <c:pt idx="123">
                <c:v>29/06/2020</c:v>
              </c:pt>
              <c:pt idx="124">
                <c:v>30/06/2020</c:v>
              </c:pt>
              <c:pt idx="125">
                <c:v>01/07/2020</c:v>
              </c:pt>
              <c:pt idx="126">
                <c:v>02/07/2020</c:v>
              </c:pt>
              <c:pt idx="127">
                <c:v>03/07/2020</c:v>
              </c:pt>
              <c:pt idx="128">
                <c:v>04/07/2020</c:v>
              </c:pt>
              <c:pt idx="129">
                <c:v>05/07/2020</c:v>
              </c:pt>
              <c:pt idx="130">
                <c:v>06/07/2020</c:v>
              </c:pt>
              <c:pt idx="131">
                <c:v>07/07/2020</c:v>
              </c:pt>
              <c:pt idx="132">
                <c:v>08/07/2020</c:v>
              </c:pt>
              <c:pt idx="133">
                <c:v>09/07/2020</c:v>
              </c:pt>
              <c:pt idx="134">
                <c:v>10/07/2020</c:v>
              </c:pt>
              <c:pt idx="135">
                <c:v>11/07/2020</c:v>
              </c:pt>
              <c:pt idx="136">
                <c:v>12/07/2020</c:v>
              </c:pt>
              <c:pt idx="137">
                <c:v>13/07/2020</c:v>
              </c:pt>
              <c:pt idx="138">
                <c:v>14/07/2020</c:v>
              </c:pt>
              <c:pt idx="139">
                <c:v>15/07/2020</c:v>
              </c:pt>
              <c:pt idx="140">
                <c:v>16/07/2020</c:v>
              </c:pt>
              <c:pt idx="141">
                <c:v>17/07/2020</c:v>
              </c:pt>
              <c:pt idx="142">
                <c:v>18/07/2020</c:v>
              </c:pt>
              <c:pt idx="143">
                <c:v>19/07/2020</c:v>
              </c:pt>
              <c:pt idx="144">
                <c:v>20/07/2020</c:v>
              </c:pt>
              <c:pt idx="145">
                <c:v>21/07/2020</c:v>
              </c:pt>
              <c:pt idx="146">
                <c:v>22/07/2020</c:v>
              </c:pt>
              <c:pt idx="147">
                <c:v>23/07/2020</c:v>
              </c:pt>
              <c:pt idx="148">
                <c:v>24/07/2020</c:v>
              </c:pt>
              <c:pt idx="149">
                <c:v>25/07/2020</c:v>
              </c:pt>
              <c:pt idx="150">
                <c:v>26/07/2020</c:v>
              </c:pt>
              <c:pt idx="151">
                <c:v>27/07/2020</c:v>
              </c:pt>
              <c:pt idx="152">
                <c:v>28/07/2020</c:v>
              </c:pt>
              <c:pt idx="153">
                <c:v>29/07/2020</c:v>
              </c:pt>
              <c:pt idx="154">
                <c:v>30/07/2020</c:v>
              </c:pt>
              <c:pt idx="155">
                <c:v>31/07/2020</c:v>
              </c:pt>
              <c:pt idx="156">
                <c:v>01/08/2020</c:v>
              </c:pt>
              <c:pt idx="157">
                <c:v>02/08/2020</c:v>
              </c:pt>
              <c:pt idx="158">
                <c:v>03/08/2020</c:v>
              </c:pt>
              <c:pt idx="159">
                <c:v>04/08/2020</c:v>
              </c:pt>
              <c:pt idx="160">
                <c:v>05/08/2020</c:v>
              </c:pt>
              <c:pt idx="161">
                <c:v>06/08/2020</c:v>
              </c:pt>
              <c:pt idx="162">
                <c:v>07/08/2020</c:v>
              </c:pt>
              <c:pt idx="163">
                <c:v>08/08/2020</c:v>
              </c:pt>
              <c:pt idx="164">
                <c:v>09/08/2020</c:v>
              </c:pt>
              <c:pt idx="165">
                <c:v>10/08/2020</c:v>
              </c:pt>
              <c:pt idx="166">
                <c:v>11/08/2020</c:v>
              </c:pt>
              <c:pt idx="167">
                <c:v>12/08/2020</c:v>
              </c:pt>
              <c:pt idx="168">
                <c:v>13/08/2020</c:v>
              </c:pt>
              <c:pt idx="169">
                <c:v>14/08/2020</c:v>
              </c:pt>
              <c:pt idx="170">
                <c:v>15/08/2020</c:v>
              </c:pt>
              <c:pt idx="171">
                <c:v>16/08/2020</c:v>
              </c:pt>
              <c:pt idx="172">
                <c:v>17/08/2020</c:v>
              </c:pt>
              <c:pt idx="173">
                <c:v>18/08/2020</c:v>
              </c:pt>
              <c:pt idx="174">
                <c:v>19/08/2020</c:v>
              </c:pt>
              <c:pt idx="175">
                <c:v>20/08/2020</c:v>
              </c:pt>
              <c:pt idx="176">
                <c:v>21/08/2020</c:v>
              </c:pt>
              <c:pt idx="177">
                <c:v>22/08/2020</c:v>
              </c:pt>
              <c:pt idx="178">
                <c:v>23/08/2020</c:v>
              </c:pt>
              <c:pt idx="179">
                <c:v>24/08/2020</c:v>
              </c:pt>
              <c:pt idx="180">
                <c:v>25/08/2020</c:v>
              </c:pt>
              <c:pt idx="181">
                <c:v>26/08/2020</c:v>
              </c:pt>
              <c:pt idx="182">
                <c:v>27/08/2020</c:v>
              </c:pt>
              <c:pt idx="183">
                <c:v>28/08/2020</c:v>
              </c:pt>
              <c:pt idx="184">
                <c:v>29/08/2020</c:v>
              </c:pt>
              <c:pt idx="185">
                <c:v>30/08/2020</c:v>
              </c:pt>
              <c:pt idx="186">
                <c:v>31/08/2020</c:v>
              </c:pt>
              <c:pt idx="187">
                <c:v>01/09/2020</c:v>
              </c:pt>
              <c:pt idx="188">
                <c:v>02/09/2020</c:v>
              </c:pt>
              <c:pt idx="189">
                <c:v>03/09/2020</c:v>
              </c:pt>
              <c:pt idx="190">
                <c:v>04/09/2020</c:v>
              </c:pt>
              <c:pt idx="191">
                <c:v>05/09/2020</c:v>
              </c:pt>
              <c:pt idx="192">
                <c:v>06/09/2020</c:v>
              </c:pt>
              <c:pt idx="193">
                <c:v>07/09/2020</c:v>
              </c:pt>
              <c:pt idx="194">
                <c:v>08/09/2020</c:v>
              </c:pt>
              <c:pt idx="195">
                <c:v>09/09/2020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rivm!$T$4:$T$236</c15:sqref>
                  </c15:fullRef>
                </c:ext>
              </c:extLst>
              <c:f>rivm!$T$4:$T$199</c:f>
              <c:numCache>
                <c:formatCode>General</c:formatCode>
                <c:ptCount val="19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1</c:v>
                </c:pt>
                <c:pt idx="147">
                  <c:v>1</c:v>
                </c:pt>
                <c:pt idx="148">
                  <c:v>0</c:v>
                </c:pt>
                <c:pt idx="149">
                  <c:v>1</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1</c:v>
                </c:pt>
                <c:pt idx="167">
                  <c:v>0</c:v>
                </c:pt>
                <c:pt idx="168">
                  <c:v>0</c:v>
                </c:pt>
                <c:pt idx="169">
                  <c:v>0</c:v>
                </c:pt>
                <c:pt idx="170">
                  <c:v>0</c:v>
                </c:pt>
                <c:pt idx="171">
                  <c:v>0</c:v>
                </c:pt>
                <c:pt idx="172">
                  <c:v>0</c:v>
                </c:pt>
                <c:pt idx="173">
                  <c:v>0</c:v>
                </c:pt>
                <c:pt idx="174">
                  <c:v>0</c:v>
                </c:pt>
                <c:pt idx="175">
                  <c:v>0</c:v>
                </c:pt>
                <c:pt idx="176">
                  <c:v>1</c:v>
                </c:pt>
                <c:pt idx="177">
                  <c:v>0</c:v>
                </c:pt>
                <c:pt idx="178">
                  <c:v>0</c:v>
                </c:pt>
                <c:pt idx="179">
                  <c:v>1</c:v>
                </c:pt>
                <c:pt idx="180">
                  <c:v>1</c:v>
                </c:pt>
                <c:pt idx="181">
                  <c:v>0</c:v>
                </c:pt>
                <c:pt idx="182">
                  <c:v>0</c:v>
                </c:pt>
                <c:pt idx="183">
                  <c:v>2</c:v>
                </c:pt>
                <c:pt idx="184">
                  <c:v>1</c:v>
                </c:pt>
                <c:pt idx="185">
                  <c:v>2</c:v>
                </c:pt>
                <c:pt idx="186">
                  <c:v>6</c:v>
                </c:pt>
                <c:pt idx="187">
                  <c:v>5</c:v>
                </c:pt>
                <c:pt idx="188">
                  <c:v>4</c:v>
                </c:pt>
                <c:pt idx="189">
                  <c:v>5</c:v>
                </c:pt>
                <c:pt idx="190">
                  <c:v>4</c:v>
                </c:pt>
                <c:pt idx="191">
                  <c:v>4</c:v>
                </c:pt>
                <c:pt idx="192">
                  <c:v>1</c:v>
                </c:pt>
                <c:pt idx="193">
                  <c:v>0</c:v>
                </c:pt>
                <c:pt idx="194">
                  <c:v>0</c:v>
                </c:pt>
              </c:numCache>
            </c:numRef>
          </c:val>
          <c:extLst>
            <c:ext xmlns:c16="http://schemas.microsoft.com/office/drawing/2014/chart" uri="{C3380CC4-5D6E-409C-BE32-E72D297353CC}">
              <c16:uniqueId val="{00000003-DA94-422E-AF12-46DE16073EAE}"/>
            </c:ext>
          </c:extLst>
        </c:ser>
        <c:dLbls>
          <c:showLegendKey val="0"/>
          <c:showVal val="0"/>
          <c:showCatName val="0"/>
          <c:showSerName val="0"/>
          <c:showPercent val="0"/>
          <c:showBubbleSize val="0"/>
        </c:dLbls>
        <c:gapWidth val="40"/>
        <c:overlap val="100"/>
        <c:axId val="596545392"/>
        <c:axId val="596544408"/>
      </c:barChart>
      <c:lineChart>
        <c:grouping val="standard"/>
        <c:varyColors val="0"/>
        <c:ser>
          <c:idx val="1"/>
          <c:order val="0"/>
          <c:tx>
            <c:strRef>
              <c:f>rivm!$Y$3</c:f>
              <c:strCache>
                <c:ptCount val="1"/>
                <c:pt idx="0">
                  <c:v> 7 day moving average</c:v>
                </c:pt>
              </c:strCache>
            </c:strRef>
          </c:tx>
          <c:spPr>
            <a:ln w="44450" cap="rnd">
              <a:solidFill>
                <a:schemeClr val="accent2">
                  <a:lumMod val="75000"/>
                </a:schemeClr>
              </a:solidFill>
              <a:round/>
            </a:ln>
            <a:effectLst/>
          </c:spPr>
          <c:marker>
            <c:symbol val="none"/>
          </c:marker>
          <c:cat>
            <c:numRef>
              <c:extLst>
                <c:ext xmlns:c15="http://schemas.microsoft.com/office/drawing/2012/chart" uri="{02D57815-91ED-43cb-92C2-25804820EDAC}">
                  <c15:fullRef>
                    <c15:sqref>rivm!$C$4:$C$236</c15:sqref>
                  </c15:fullRef>
                </c:ext>
              </c:extLst>
              <c:f>rivm!$C$4:$C$199</c:f>
              <c:numCache>
                <c:formatCode>m/d/yyyy</c:formatCode>
                <c:ptCount val="196"/>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pt idx="203">
                  <c:v>44091</c:v>
                </c:pt>
                <c:pt idx="204">
                  <c:v>44092</c:v>
                </c:pt>
                <c:pt idx="205">
                  <c:v>44093</c:v>
                </c:pt>
                <c:pt idx="206">
                  <c:v>44094</c:v>
                </c:pt>
                <c:pt idx="207">
                  <c:v>44095</c:v>
                </c:pt>
                <c:pt idx="208">
                  <c:v>44096</c:v>
                </c:pt>
                <c:pt idx="209">
                  <c:v>44097</c:v>
                </c:pt>
                <c:pt idx="210">
                  <c:v>44098</c:v>
                </c:pt>
                <c:pt idx="211">
                  <c:v>44099</c:v>
                </c:pt>
                <c:pt idx="212">
                  <c:v>44100</c:v>
                </c:pt>
                <c:pt idx="213">
                  <c:v>44101</c:v>
                </c:pt>
                <c:pt idx="214">
                  <c:v>44102</c:v>
                </c:pt>
                <c:pt idx="215">
                  <c:v>44103</c:v>
                </c:pt>
                <c:pt idx="216">
                  <c:v>44104</c:v>
                </c:pt>
                <c:pt idx="217">
                  <c:v>44105</c:v>
                </c:pt>
                <c:pt idx="218">
                  <c:v>44106</c:v>
                </c:pt>
                <c:pt idx="219">
                  <c:v>44107</c:v>
                </c:pt>
                <c:pt idx="220">
                  <c:v>44108</c:v>
                </c:pt>
                <c:pt idx="221">
                  <c:v>44109</c:v>
                </c:pt>
                <c:pt idx="222">
                  <c:v>44110</c:v>
                </c:pt>
                <c:pt idx="223">
                  <c:v>44111</c:v>
                </c:pt>
                <c:pt idx="224">
                  <c:v>44112</c:v>
                </c:pt>
                <c:pt idx="225">
                  <c:v>44113</c:v>
                </c:pt>
                <c:pt idx="226">
                  <c:v>44114</c:v>
                </c:pt>
                <c:pt idx="227">
                  <c:v>44115</c:v>
                </c:pt>
                <c:pt idx="228">
                  <c:v>44116</c:v>
                </c:pt>
                <c:pt idx="229">
                  <c:v>44117</c:v>
                </c:pt>
                <c:pt idx="230">
                  <c:v>44118</c:v>
                </c:pt>
                <c:pt idx="231">
                  <c:v>44119</c:v>
                </c:pt>
                <c:pt idx="232">
                  <c:v>44120</c:v>
                </c:pt>
              </c:numCache>
            </c:numRef>
          </c:cat>
          <c:val>
            <c:numRef>
              <c:extLst>
                <c:ext xmlns:c15="http://schemas.microsoft.com/office/drawing/2012/chart" uri="{02D57815-91ED-43cb-92C2-25804820EDAC}">
                  <c15:fullRef>
                    <c15:sqref>rivm!$Y$4:$Y$191</c15:sqref>
                  </c15:fullRef>
                </c:ext>
              </c:extLst>
              <c:f>rivm!$Y$4:$Y$191</c:f>
              <c:numCache>
                <c:formatCode>0</c:formatCode>
                <c:ptCount val="188"/>
                <c:pt idx="7">
                  <c:v>9.2857142857142865</c:v>
                </c:pt>
                <c:pt idx="8">
                  <c:v>11</c:v>
                </c:pt>
                <c:pt idx="9">
                  <c:v>13.285714285714286</c:v>
                </c:pt>
                <c:pt idx="10">
                  <c:v>15.428571428571429</c:v>
                </c:pt>
                <c:pt idx="11">
                  <c:v>20.142857142857142</c:v>
                </c:pt>
                <c:pt idx="12">
                  <c:v>24.857142857142858</c:v>
                </c:pt>
                <c:pt idx="13">
                  <c:v>30.714285714285715</c:v>
                </c:pt>
                <c:pt idx="14">
                  <c:v>40.428571428571431</c:v>
                </c:pt>
                <c:pt idx="15">
                  <c:v>50</c:v>
                </c:pt>
                <c:pt idx="16">
                  <c:v>60.571428571428569</c:v>
                </c:pt>
                <c:pt idx="17">
                  <c:v>71.428571428571431</c:v>
                </c:pt>
                <c:pt idx="18">
                  <c:v>90.857142857142861</c:v>
                </c:pt>
                <c:pt idx="19">
                  <c:v>110.71428571428571</c:v>
                </c:pt>
                <c:pt idx="20">
                  <c:v>138</c:v>
                </c:pt>
                <c:pt idx="21">
                  <c:v>176.28571428571428</c:v>
                </c:pt>
                <c:pt idx="22">
                  <c:v>211.71428571428572</c:v>
                </c:pt>
                <c:pt idx="23">
                  <c:v>238.71428571428572</c:v>
                </c:pt>
                <c:pt idx="24">
                  <c:v>267.28571428571428</c:v>
                </c:pt>
                <c:pt idx="25">
                  <c:v>320.57142857142856</c:v>
                </c:pt>
                <c:pt idx="26">
                  <c:v>363.42857142857144</c:v>
                </c:pt>
                <c:pt idx="27">
                  <c:v>401.57142857142856</c:v>
                </c:pt>
                <c:pt idx="28">
                  <c:v>421.71428571428572</c:v>
                </c:pt>
                <c:pt idx="29">
                  <c:v>460.85714285714283</c:v>
                </c:pt>
                <c:pt idx="30">
                  <c:v>469.14285714285717</c:v>
                </c:pt>
                <c:pt idx="31">
                  <c:v>469.14285714285717</c:v>
                </c:pt>
                <c:pt idx="32">
                  <c:v>461.71428571428572</c:v>
                </c:pt>
                <c:pt idx="33">
                  <c:v>442.14285714285717</c:v>
                </c:pt>
                <c:pt idx="34">
                  <c:v>420.71428571428572</c:v>
                </c:pt>
                <c:pt idx="35">
                  <c:v>401</c:v>
                </c:pt>
                <c:pt idx="36">
                  <c:v>361.57142857142856</c:v>
                </c:pt>
                <c:pt idx="37">
                  <c:v>341.57142857142856</c:v>
                </c:pt>
                <c:pt idx="38">
                  <c:v>329.57142857142856</c:v>
                </c:pt>
                <c:pt idx="39">
                  <c:v>302.14285714285717</c:v>
                </c:pt>
                <c:pt idx="40">
                  <c:v>281</c:v>
                </c:pt>
                <c:pt idx="41">
                  <c:v>256.28571428571428</c:v>
                </c:pt>
                <c:pt idx="42">
                  <c:v>232.57142857142858</c:v>
                </c:pt>
                <c:pt idx="43">
                  <c:v>209.42857142857142</c:v>
                </c:pt>
                <c:pt idx="44">
                  <c:v>200.14285714285714</c:v>
                </c:pt>
                <c:pt idx="45">
                  <c:v>187.14285714285714</c:v>
                </c:pt>
                <c:pt idx="46">
                  <c:v>161.85714285714286</c:v>
                </c:pt>
                <c:pt idx="47">
                  <c:v>157</c:v>
                </c:pt>
                <c:pt idx="48">
                  <c:v>145.42857142857142</c:v>
                </c:pt>
                <c:pt idx="49">
                  <c:v>133.28571428571428</c:v>
                </c:pt>
                <c:pt idx="50">
                  <c:v>126.28571428571429</c:v>
                </c:pt>
                <c:pt idx="51">
                  <c:v>117.28571428571429</c:v>
                </c:pt>
                <c:pt idx="52">
                  <c:v>107.85714285714286</c:v>
                </c:pt>
                <c:pt idx="53">
                  <c:v>101.42857142857143</c:v>
                </c:pt>
                <c:pt idx="54">
                  <c:v>88.857142857142861</c:v>
                </c:pt>
                <c:pt idx="55">
                  <c:v>83.285714285714292</c:v>
                </c:pt>
                <c:pt idx="56">
                  <c:v>79.714285714285708</c:v>
                </c:pt>
                <c:pt idx="57">
                  <c:v>68.571428571428569</c:v>
                </c:pt>
                <c:pt idx="58">
                  <c:v>64.857142857142861</c:v>
                </c:pt>
                <c:pt idx="59">
                  <c:v>60.714285714285715</c:v>
                </c:pt>
                <c:pt idx="60">
                  <c:v>53.428571428571431</c:v>
                </c:pt>
                <c:pt idx="61">
                  <c:v>51.714285714285715</c:v>
                </c:pt>
                <c:pt idx="62">
                  <c:v>47.714285714285715</c:v>
                </c:pt>
                <c:pt idx="63">
                  <c:v>42</c:v>
                </c:pt>
                <c:pt idx="64">
                  <c:v>39.857142857142854</c:v>
                </c:pt>
                <c:pt idx="65">
                  <c:v>36</c:v>
                </c:pt>
                <c:pt idx="66">
                  <c:v>36.142857142857146</c:v>
                </c:pt>
                <c:pt idx="67">
                  <c:v>35.142857142857146</c:v>
                </c:pt>
                <c:pt idx="68">
                  <c:v>29.285714285714285</c:v>
                </c:pt>
                <c:pt idx="69">
                  <c:v>28.571428571428573</c:v>
                </c:pt>
                <c:pt idx="70">
                  <c:v>27.285714285714285</c:v>
                </c:pt>
                <c:pt idx="71">
                  <c:v>27</c:v>
                </c:pt>
                <c:pt idx="72">
                  <c:v>26.857142857142858</c:v>
                </c:pt>
                <c:pt idx="73">
                  <c:v>24.142857142857142</c:v>
                </c:pt>
                <c:pt idx="74">
                  <c:v>22.857142857142858</c:v>
                </c:pt>
                <c:pt idx="75">
                  <c:v>21.714285714285715</c:v>
                </c:pt>
                <c:pt idx="76">
                  <c:v>19.285714285714285</c:v>
                </c:pt>
                <c:pt idx="77">
                  <c:v>17</c:v>
                </c:pt>
                <c:pt idx="78">
                  <c:v>14.571428571428571</c:v>
                </c:pt>
                <c:pt idx="79">
                  <c:v>13.571428571428571</c:v>
                </c:pt>
                <c:pt idx="80">
                  <c:v>13</c:v>
                </c:pt>
                <c:pt idx="81">
                  <c:v>11.285714285714286</c:v>
                </c:pt>
                <c:pt idx="82">
                  <c:v>11</c:v>
                </c:pt>
                <c:pt idx="83">
                  <c:v>9.7142857142857135</c:v>
                </c:pt>
                <c:pt idx="84">
                  <c:v>9.2857142857142865</c:v>
                </c:pt>
                <c:pt idx="85">
                  <c:v>9.2857142857142865</c:v>
                </c:pt>
                <c:pt idx="86">
                  <c:v>9.1428571428571423</c:v>
                </c:pt>
                <c:pt idx="87">
                  <c:v>8.4285714285714288</c:v>
                </c:pt>
                <c:pt idx="88">
                  <c:v>8.8571428571428577</c:v>
                </c:pt>
                <c:pt idx="89">
                  <c:v>8.8571428571428577</c:v>
                </c:pt>
                <c:pt idx="90">
                  <c:v>8.5714285714285712</c:v>
                </c:pt>
                <c:pt idx="91">
                  <c:v>8</c:v>
                </c:pt>
                <c:pt idx="92">
                  <c:v>7.8571428571428568</c:v>
                </c:pt>
                <c:pt idx="93">
                  <c:v>7.8571428571428568</c:v>
                </c:pt>
                <c:pt idx="94">
                  <c:v>8.1428571428571423</c:v>
                </c:pt>
                <c:pt idx="95">
                  <c:v>6.8571428571428568</c:v>
                </c:pt>
                <c:pt idx="96">
                  <c:v>7</c:v>
                </c:pt>
                <c:pt idx="97">
                  <c:v>6.1428571428571432</c:v>
                </c:pt>
                <c:pt idx="98">
                  <c:v>6.7142857142857144</c:v>
                </c:pt>
                <c:pt idx="99">
                  <c:v>6.1428571428571432</c:v>
                </c:pt>
                <c:pt idx="100">
                  <c:v>5.4285714285714288</c:v>
                </c:pt>
                <c:pt idx="101">
                  <c:v>4.8571428571428568</c:v>
                </c:pt>
                <c:pt idx="102">
                  <c:v>5</c:v>
                </c:pt>
                <c:pt idx="103">
                  <c:v>4.4285714285714288</c:v>
                </c:pt>
                <c:pt idx="104">
                  <c:v>4.4285714285714288</c:v>
                </c:pt>
                <c:pt idx="105">
                  <c:v>3.7142857142857144</c:v>
                </c:pt>
                <c:pt idx="106">
                  <c:v>3.7142857142857144</c:v>
                </c:pt>
                <c:pt idx="107">
                  <c:v>3.4285714285714284</c:v>
                </c:pt>
                <c:pt idx="108">
                  <c:v>3.4285714285714284</c:v>
                </c:pt>
                <c:pt idx="109">
                  <c:v>2.5714285714285716</c:v>
                </c:pt>
                <c:pt idx="110">
                  <c:v>2.4285714285714284</c:v>
                </c:pt>
                <c:pt idx="111">
                  <c:v>2.2857142857142856</c:v>
                </c:pt>
                <c:pt idx="112">
                  <c:v>2.2857142857142856</c:v>
                </c:pt>
                <c:pt idx="113">
                  <c:v>1.8571428571428572</c:v>
                </c:pt>
                <c:pt idx="114">
                  <c:v>2.1428571428571428</c:v>
                </c:pt>
                <c:pt idx="115">
                  <c:v>2.1428571428571428</c:v>
                </c:pt>
                <c:pt idx="116">
                  <c:v>2.7142857142857144</c:v>
                </c:pt>
                <c:pt idx="117">
                  <c:v>2.4285714285714284</c:v>
                </c:pt>
                <c:pt idx="118">
                  <c:v>2.5714285714285716</c:v>
                </c:pt>
                <c:pt idx="119">
                  <c:v>2.5714285714285716</c:v>
                </c:pt>
                <c:pt idx="120">
                  <c:v>2.2857142857142856</c:v>
                </c:pt>
                <c:pt idx="121">
                  <c:v>2.1428571428571428</c:v>
                </c:pt>
                <c:pt idx="122">
                  <c:v>2</c:v>
                </c:pt>
                <c:pt idx="123">
                  <c:v>1.5714285714285714</c:v>
                </c:pt>
                <c:pt idx="124">
                  <c:v>1.4285714285714286</c:v>
                </c:pt>
                <c:pt idx="125">
                  <c:v>1.2857142857142858</c:v>
                </c:pt>
                <c:pt idx="126">
                  <c:v>0.8571428571428571</c:v>
                </c:pt>
                <c:pt idx="127">
                  <c:v>1</c:v>
                </c:pt>
                <c:pt idx="128">
                  <c:v>0.7142857142857143</c:v>
                </c:pt>
                <c:pt idx="129">
                  <c:v>0.7142857142857143</c:v>
                </c:pt>
                <c:pt idx="130">
                  <c:v>0.8571428571428571</c:v>
                </c:pt>
                <c:pt idx="131">
                  <c:v>1</c:v>
                </c:pt>
                <c:pt idx="132">
                  <c:v>1</c:v>
                </c:pt>
                <c:pt idx="133">
                  <c:v>1.2857142857142858</c:v>
                </c:pt>
                <c:pt idx="134">
                  <c:v>1.2857142857142858</c:v>
                </c:pt>
                <c:pt idx="135">
                  <c:v>1.2857142857142858</c:v>
                </c:pt>
                <c:pt idx="136">
                  <c:v>1.2857142857142858</c:v>
                </c:pt>
                <c:pt idx="137">
                  <c:v>1.5714285714285714</c:v>
                </c:pt>
                <c:pt idx="138">
                  <c:v>1.4285714285714286</c:v>
                </c:pt>
                <c:pt idx="139">
                  <c:v>1.4285714285714286</c:v>
                </c:pt>
                <c:pt idx="140">
                  <c:v>1.1428571428571428</c:v>
                </c:pt>
                <c:pt idx="141">
                  <c:v>1.4285714285714286</c:v>
                </c:pt>
                <c:pt idx="142">
                  <c:v>1.8571428571428572</c:v>
                </c:pt>
                <c:pt idx="143">
                  <c:v>2.2857142857142856</c:v>
                </c:pt>
                <c:pt idx="144">
                  <c:v>2</c:v>
                </c:pt>
                <c:pt idx="145">
                  <c:v>2</c:v>
                </c:pt>
                <c:pt idx="146">
                  <c:v>2.4285714285714284</c:v>
                </c:pt>
                <c:pt idx="147">
                  <c:v>3.5714285714285716</c:v>
                </c:pt>
                <c:pt idx="148">
                  <c:v>3.5714285714285716</c:v>
                </c:pt>
                <c:pt idx="149">
                  <c:v>4</c:v>
                </c:pt>
                <c:pt idx="150">
                  <c:v>3.7142857142857144</c:v>
                </c:pt>
                <c:pt idx="151">
                  <c:v>4</c:v>
                </c:pt>
                <c:pt idx="152">
                  <c:v>4.7142857142857144</c:v>
                </c:pt>
                <c:pt idx="153">
                  <c:v>4.7142857142857144</c:v>
                </c:pt>
                <c:pt idx="154">
                  <c:v>5.2857142857142856</c:v>
                </c:pt>
                <c:pt idx="155">
                  <c:v>6.1428571428571432</c:v>
                </c:pt>
                <c:pt idx="156">
                  <c:v>5.8571428571428568</c:v>
                </c:pt>
                <c:pt idx="157">
                  <c:v>6</c:v>
                </c:pt>
                <c:pt idx="158">
                  <c:v>6.7142857142857144</c:v>
                </c:pt>
                <c:pt idx="159">
                  <c:v>6.1428571428571432</c:v>
                </c:pt>
                <c:pt idx="160">
                  <c:v>6.4285714285714288</c:v>
                </c:pt>
                <c:pt idx="161">
                  <c:v>5.4285714285714288</c:v>
                </c:pt>
                <c:pt idx="162">
                  <c:v>5.5714285714285712</c:v>
                </c:pt>
                <c:pt idx="163">
                  <c:v>6.5714285714285712</c:v>
                </c:pt>
                <c:pt idx="164">
                  <c:v>8</c:v>
                </c:pt>
                <c:pt idx="165">
                  <c:v>8.7142857142857135</c:v>
                </c:pt>
                <c:pt idx="166">
                  <c:v>9.4285714285714288</c:v>
                </c:pt>
                <c:pt idx="167">
                  <c:v>10.142857142857142</c:v>
                </c:pt>
                <c:pt idx="168">
                  <c:v>10.714285714285714</c:v>
                </c:pt>
                <c:pt idx="169">
                  <c:v>10.714285714285714</c:v>
                </c:pt>
                <c:pt idx="170">
                  <c:v>10.285714285714286</c:v>
                </c:pt>
                <c:pt idx="171">
                  <c:v>9.8571428571428577</c:v>
                </c:pt>
                <c:pt idx="172">
                  <c:v>9.2857142857142865</c:v>
                </c:pt>
                <c:pt idx="173">
                  <c:v>9.1428571428571423</c:v>
                </c:pt>
                <c:pt idx="174">
                  <c:v>7.8571428571428568</c:v>
                </c:pt>
                <c:pt idx="175">
                  <c:v>7.5714285714285712</c:v>
                </c:pt>
                <c:pt idx="176">
                  <c:v>7.1428571428571432</c:v>
                </c:pt>
                <c:pt idx="177">
                  <c:v>7.2857142857142856</c:v>
                </c:pt>
                <c:pt idx="178">
                  <c:v>6</c:v>
                </c:pt>
                <c:pt idx="179">
                  <c:v>5.4285714285714288</c:v>
                </c:pt>
                <c:pt idx="180">
                  <c:v>5.8571428571428568</c:v>
                </c:pt>
                <c:pt idx="181">
                  <c:v>6.2857142857142856</c:v>
                </c:pt>
                <c:pt idx="182">
                  <c:v>5.7142857142857144</c:v>
                </c:pt>
                <c:pt idx="183">
                  <c:v>5.4285714285714288</c:v>
                </c:pt>
                <c:pt idx="184">
                  <c:v>4.4285714285714288</c:v>
                </c:pt>
                <c:pt idx="185">
                  <c:v>4.8571428571428568</c:v>
                </c:pt>
                <c:pt idx="186">
                  <c:v>4.8571428571428568</c:v>
                </c:pt>
                <c:pt idx="187">
                  <c:v>4.2857142857142856</c:v>
                </c:pt>
              </c:numCache>
            </c:numRef>
          </c:val>
          <c:smooth val="0"/>
          <c:extLst>
            <c:ext xmlns:c16="http://schemas.microsoft.com/office/drawing/2014/chart" uri="{C3380CC4-5D6E-409C-BE32-E72D297353CC}">
              <c16:uniqueId val="{00000004-DA94-422E-AF12-46DE16073EAE}"/>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2700000" spcFirstLastPara="1" vertOverflow="ellipsis"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ax val="620"/>
          <c:min val="0"/>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100"/>
      </c:valAx>
      <c:spPr>
        <a:noFill/>
        <a:ln w="25400">
          <a:noFill/>
        </a:ln>
        <a:effectLst/>
      </c:spPr>
    </c:plotArea>
    <c:legend>
      <c:legendPos val="t"/>
      <c:layout>
        <c:manualLayout>
          <c:xMode val="edge"/>
          <c:yMode val="edge"/>
          <c:x val="0.62202791666666668"/>
          <c:y val="0.1131861111111111"/>
          <c:w val="0.35044541666666668"/>
          <c:h val="0.11283847222222221"/>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noFill/>
      <a:round/>
    </a:ln>
    <a:effectLst/>
  </c:spPr>
  <c:txPr>
    <a:bodyPr/>
    <a:lstStyle/>
    <a:p>
      <a:pPr>
        <a:defRPr sz="1800" b="1"/>
      </a:pPr>
      <a:endParaRPr lang="en-NL"/>
    </a:p>
  </c:txPr>
  <c:printSettings>
    <c:headerFooter/>
    <c:pageMargins b="0.75" l="0.7" r="0.7" t="0.75" header="0.3" footer="0.3"/>
    <c:pageSetup/>
  </c:printSettings>
  <c:userShapes r:id="rId3"/>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1" i="0" u="none" strike="noStrike" kern="1200" spc="0" baseline="0">
                <a:solidFill>
                  <a:sysClr val="windowText" lastClr="000000">
                    <a:lumMod val="65000"/>
                    <a:lumOff val="35000"/>
                  </a:sysClr>
                </a:solidFill>
                <a:latin typeface="+mn-lt"/>
                <a:ea typeface="+mn-ea"/>
                <a:cs typeface="+mn-cs"/>
              </a:defRPr>
            </a:pPr>
            <a:r>
              <a:rPr lang="nl-NL" sz="2000">
                <a:solidFill>
                  <a:schemeClr val="bg2">
                    <a:lumMod val="50000"/>
                  </a:schemeClr>
                </a:solidFill>
              </a:rPr>
              <a:t>COVID-19 in The Netherlands</a:t>
            </a:r>
            <a:br>
              <a:rPr lang="nl-NL" sz="2000">
                <a:solidFill>
                  <a:schemeClr val="bg2">
                    <a:lumMod val="50000"/>
                  </a:schemeClr>
                </a:solidFill>
              </a:rPr>
            </a:br>
            <a:r>
              <a:rPr lang="nl-NL" sz="1400" b="0">
                <a:solidFill>
                  <a:schemeClr val="bg2">
                    <a:lumMod val="50000"/>
                  </a:schemeClr>
                </a:solidFill>
              </a:rPr>
              <a:t>New cases, hospitalizations,</a:t>
            </a:r>
            <a:r>
              <a:rPr lang="nl-NL" sz="1400" b="0" baseline="0">
                <a:solidFill>
                  <a:schemeClr val="bg2">
                    <a:lumMod val="50000"/>
                  </a:schemeClr>
                </a:solidFill>
              </a:rPr>
              <a:t> deceased</a:t>
            </a:r>
            <a:endParaRPr lang="en-NL" sz="2000" b="0">
              <a:effectLst/>
            </a:endParaRPr>
          </a:p>
        </c:rich>
      </c:tx>
      <c:layout>
        <c:manualLayout>
          <c:xMode val="edge"/>
          <c:yMode val="edge"/>
          <c:x val="0.2789948405155307"/>
          <c:y val="3.2607222222222225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1" i="0" u="none" strike="noStrike" kern="1200" spc="0" baseline="0">
              <a:solidFill>
                <a:sysClr val="windowText" lastClr="000000">
                  <a:lumMod val="65000"/>
                  <a:lumOff val="35000"/>
                </a:sysClr>
              </a:solidFill>
              <a:latin typeface="+mn-lt"/>
              <a:ea typeface="+mn-ea"/>
              <a:cs typeface="+mn-cs"/>
            </a:defRPr>
          </a:pPr>
          <a:endParaRPr lang="en-NL"/>
        </a:p>
      </c:txPr>
    </c:title>
    <c:autoTitleDeleted val="0"/>
    <c:plotArea>
      <c:layout>
        <c:manualLayout>
          <c:layoutTarget val="inner"/>
          <c:xMode val="edge"/>
          <c:yMode val="edge"/>
          <c:x val="0.10730551581778999"/>
          <c:y val="0.12922388888888889"/>
          <c:w val="0.86883412475087018"/>
          <c:h val="0.77418034532812841"/>
        </c:manualLayout>
      </c:layout>
      <c:barChart>
        <c:barDir val="col"/>
        <c:grouping val="clustered"/>
        <c:varyColors val="0"/>
        <c:ser>
          <c:idx val="3"/>
          <c:order val="0"/>
          <c:tx>
            <c:strRef>
              <c:f>rivm!$F$3</c:f>
              <c:strCache>
                <c:ptCount val="1"/>
                <c:pt idx="0">
                  <c:v>Nieuwe besmettingen</c:v>
                </c:pt>
              </c:strCache>
            </c:strRef>
          </c:tx>
          <c:spPr>
            <a:solidFill>
              <a:schemeClr val="accent1">
                <a:lumMod val="40000"/>
                <a:lumOff val="60000"/>
              </a:schemeClr>
            </a:solidFill>
            <a:ln>
              <a:noFill/>
            </a:ln>
            <a:effectLst/>
          </c:spPr>
          <c:invertIfNegative val="0"/>
          <c:dPt>
            <c:idx val="25"/>
            <c:invertIfNegative val="0"/>
            <c:bubble3D val="0"/>
            <c:spPr>
              <a:solidFill>
                <a:schemeClr val="accent6">
                  <a:lumMod val="75000"/>
                </a:schemeClr>
              </a:solidFill>
              <a:ln>
                <a:noFill/>
              </a:ln>
              <a:effectLst/>
            </c:spPr>
            <c:extLst>
              <c:ext xmlns:c16="http://schemas.microsoft.com/office/drawing/2014/chart" uri="{C3380CC4-5D6E-409C-BE32-E72D297353CC}">
                <c16:uniqueId val="{00000001-5B6A-483A-BCC9-838C561A5CAE}"/>
              </c:ext>
            </c:extLst>
          </c:dPt>
          <c:dLbls>
            <c:dLbl>
              <c:idx val="25"/>
              <c:layout>
                <c:manualLayout>
                  <c:x val="-7.0555555555555594E-2"/>
                  <c:y val="-7.937500000000007E-2"/>
                </c:manualLayout>
              </c:layout>
              <c:tx>
                <c:rich>
                  <a:bodyPr rot="0" spcFirstLastPara="1" vertOverflow="clip" horzOverflow="clip" vert="horz" wrap="square" lIns="38100" tIns="19050" rIns="38100" bIns="19050" anchor="ctr" anchorCtr="1">
                    <a:spAutoFit/>
                  </a:bodyPr>
                  <a:lstStyle/>
                  <a:p>
                    <a:pPr>
                      <a:defRPr sz="1800" b="1" i="0" u="none" strike="noStrike" kern="1200" baseline="0">
                        <a:solidFill>
                          <a:schemeClr val="dk1">
                            <a:lumMod val="65000"/>
                            <a:lumOff val="35000"/>
                          </a:schemeClr>
                        </a:solidFill>
                        <a:latin typeface="+mn-lt"/>
                        <a:ea typeface="+mn-ea"/>
                        <a:cs typeface="+mn-cs"/>
                      </a:defRPr>
                    </a:pPr>
                    <a:r>
                      <a:rPr lang="en-US" baseline="0"/>
                      <a:t>Lockdown</a:t>
                    </a:r>
                    <a:endParaRPr lang="en-US"/>
                  </a:p>
                </c:rich>
              </c:tx>
              <c:spPr>
                <a:solidFill>
                  <a:srgbClr val="E7E6E6">
                    <a:lumMod val="75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800" b="1" i="0" u="none" strike="noStrike" kern="1200" baseline="0">
                      <a:solidFill>
                        <a:schemeClr val="dk1">
                          <a:lumMod val="65000"/>
                          <a:lumOff val="35000"/>
                        </a:schemeClr>
                      </a:solidFill>
                      <a:latin typeface="+mn-lt"/>
                      <a:ea typeface="+mn-ea"/>
                      <a:cs typeface="+mn-cs"/>
                    </a:defRPr>
                  </a:pPr>
                  <a:endParaRPr lang="en-NL"/>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showDataLabelsRange val="0"/>
                </c:ext>
                <c:ext xmlns:c16="http://schemas.microsoft.com/office/drawing/2014/chart" uri="{C3380CC4-5D6E-409C-BE32-E72D297353CC}">
                  <c16:uniqueId val="{00000001-5B6A-483A-BCC9-838C561A5CAE}"/>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800" b="1" i="0" u="none" strike="noStrike" kern="1200" baseline="0">
                    <a:solidFill>
                      <a:schemeClr val="dk1">
                        <a:lumMod val="65000"/>
                        <a:lumOff val="3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Lit>
              <c:ptCount val="188"/>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13/06/2020</c:v>
              </c:pt>
              <c:pt idx="101">
                <c:v>14/06/2020</c:v>
              </c:pt>
              <c:pt idx="102">
                <c:v>15/06/2020</c:v>
              </c:pt>
              <c:pt idx="103">
                <c:v>16/06/2020</c:v>
              </c:pt>
              <c:pt idx="104">
                <c:v>17/06/2020</c:v>
              </c:pt>
              <c:pt idx="105">
                <c:v>18/06/2020</c:v>
              </c:pt>
              <c:pt idx="106">
                <c:v>19/06/2020</c:v>
              </c:pt>
              <c:pt idx="107">
                <c:v>20/06/2020</c:v>
              </c:pt>
              <c:pt idx="108">
                <c:v>21/06/2020</c:v>
              </c:pt>
              <c:pt idx="109">
                <c:v>22/06/2020</c:v>
              </c:pt>
              <c:pt idx="110">
                <c:v>23/06/2020</c:v>
              </c:pt>
              <c:pt idx="111">
                <c:v>24/06/2020</c:v>
              </c:pt>
              <c:pt idx="112">
                <c:v>25/06/2020</c:v>
              </c:pt>
              <c:pt idx="113">
                <c:v>26/06/2020</c:v>
              </c:pt>
              <c:pt idx="114">
                <c:v>27/06/2020</c:v>
              </c:pt>
              <c:pt idx="115">
                <c:v>28/06/2020</c:v>
              </c:pt>
              <c:pt idx="116">
                <c:v>29/06/2020</c:v>
              </c:pt>
              <c:pt idx="117">
                <c:v>30/06/2020</c:v>
              </c:pt>
              <c:pt idx="118">
                <c:v>01/07/2020</c:v>
              </c:pt>
              <c:pt idx="119">
                <c:v>02/07/2020</c:v>
              </c:pt>
              <c:pt idx="120">
                <c:v>03/07/2020</c:v>
              </c:pt>
              <c:pt idx="121">
                <c:v>04/07/2020</c:v>
              </c:pt>
              <c:pt idx="122">
                <c:v>05/07/2020</c:v>
              </c:pt>
              <c:pt idx="123">
                <c:v>06/07/2020</c:v>
              </c:pt>
              <c:pt idx="124">
                <c:v>07/07/2020</c:v>
              </c:pt>
              <c:pt idx="125">
                <c:v>08/07/2020</c:v>
              </c:pt>
              <c:pt idx="126">
                <c:v>09/07/2020</c:v>
              </c:pt>
              <c:pt idx="127">
                <c:v>10/07/2020</c:v>
              </c:pt>
              <c:pt idx="128">
                <c:v>11/07/2020</c:v>
              </c:pt>
              <c:pt idx="129">
                <c:v>12/07/2020</c:v>
              </c:pt>
              <c:pt idx="130">
                <c:v>13/07/2020</c:v>
              </c:pt>
              <c:pt idx="131">
                <c:v>14/07/2020</c:v>
              </c:pt>
              <c:pt idx="132">
                <c:v>15/07/2020</c:v>
              </c:pt>
              <c:pt idx="133">
                <c:v>18/07/2020</c:v>
              </c:pt>
              <c:pt idx="134">
                <c:v>19/07/2020</c:v>
              </c:pt>
              <c:pt idx="135">
                <c:v>20/07/2020</c:v>
              </c:pt>
              <c:pt idx="136">
                <c:v>21/07/2020</c:v>
              </c:pt>
              <c:pt idx="137">
                <c:v>22/07/2020</c:v>
              </c:pt>
              <c:pt idx="138">
                <c:v>23/07/2020</c:v>
              </c:pt>
              <c:pt idx="139">
                <c:v>24/07/2020</c:v>
              </c:pt>
              <c:pt idx="140">
                <c:v>25/07/2020</c:v>
              </c:pt>
              <c:pt idx="141">
                <c:v>26/07/2020</c:v>
              </c:pt>
              <c:pt idx="142">
                <c:v>27/07/2020</c:v>
              </c:pt>
              <c:pt idx="143">
                <c:v>28/07/2020</c:v>
              </c:pt>
              <c:pt idx="144">
                <c:v>29/07/2020</c:v>
              </c:pt>
              <c:pt idx="145">
                <c:v>30/07/2020</c:v>
              </c:pt>
              <c:pt idx="146">
                <c:v>31/07/2020</c:v>
              </c:pt>
              <c:pt idx="147">
                <c:v>01/08/2020</c:v>
              </c:pt>
              <c:pt idx="148">
                <c:v>02/08/2020</c:v>
              </c:pt>
              <c:pt idx="149">
                <c:v>03/08/2020</c:v>
              </c:pt>
              <c:pt idx="150">
                <c:v>04/08/2020</c:v>
              </c:pt>
              <c:pt idx="151">
                <c:v>05/08/2020</c:v>
              </c:pt>
              <c:pt idx="152">
                <c:v>06/08/2020</c:v>
              </c:pt>
              <c:pt idx="153">
                <c:v>07/08/2020</c:v>
              </c:pt>
              <c:pt idx="154">
                <c:v>08/08/2020</c:v>
              </c:pt>
              <c:pt idx="155">
                <c:v>09/08/2020</c:v>
              </c:pt>
              <c:pt idx="156">
                <c:v>10/08/2020</c:v>
              </c:pt>
              <c:pt idx="157">
                <c:v>11/08/2020</c:v>
              </c:pt>
              <c:pt idx="158">
                <c:v>12/08/2020</c:v>
              </c:pt>
              <c:pt idx="159">
                <c:v>13/08/2020</c:v>
              </c:pt>
              <c:pt idx="160">
                <c:v>14/08/2020</c:v>
              </c:pt>
              <c:pt idx="161">
                <c:v>15/08/2020</c:v>
              </c:pt>
              <c:pt idx="162">
                <c:v>16/08/2020</c:v>
              </c:pt>
              <c:pt idx="163">
                <c:v>17/08/2020</c:v>
              </c:pt>
              <c:pt idx="164">
                <c:v>18/08/2020</c:v>
              </c:pt>
              <c:pt idx="165">
                <c:v>19/08/2020</c:v>
              </c:pt>
              <c:pt idx="166">
                <c:v>20/08/2020</c:v>
              </c:pt>
              <c:pt idx="167">
                <c:v>21/08/2020</c:v>
              </c:pt>
              <c:pt idx="168">
                <c:v>22/08/2020</c:v>
              </c:pt>
              <c:pt idx="169">
                <c:v>23/08/2020</c:v>
              </c:pt>
              <c:pt idx="170">
                <c:v>24/08/2020</c:v>
              </c:pt>
              <c:pt idx="171">
                <c:v>25/08/2020</c:v>
              </c:pt>
              <c:pt idx="172">
                <c:v>26/08/2020</c:v>
              </c:pt>
              <c:pt idx="173">
                <c:v>27/08/2020</c:v>
              </c:pt>
              <c:pt idx="174">
                <c:v>28/08/2020</c:v>
              </c:pt>
              <c:pt idx="175">
                <c:v>29/08/2020</c:v>
              </c:pt>
              <c:pt idx="176">
                <c:v>30/08/2020</c:v>
              </c:pt>
              <c:pt idx="177">
                <c:v>31/08/2020</c:v>
              </c:pt>
              <c:pt idx="178">
                <c:v>01/09/2020</c:v>
              </c:pt>
              <c:pt idx="179">
                <c:v>02/09/2020</c:v>
              </c:pt>
              <c:pt idx="180">
                <c:v>03/09/2020</c:v>
              </c:pt>
              <c:pt idx="181">
                <c:v>04/09/2020</c:v>
              </c:pt>
              <c:pt idx="182">
                <c:v>05/09/2020</c:v>
              </c:pt>
              <c:pt idx="183">
                <c:v>06/09/2020</c:v>
              </c:pt>
              <c:pt idx="184">
                <c:v>07/09/2020</c:v>
              </c:pt>
              <c:pt idx="185">
                <c:v>08/09/2020</c:v>
              </c:pt>
              <c:pt idx="186">
                <c:v>09/09/2020</c:v>
              </c:pt>
              <c:pt idx="187">
                <c:v>10/09/2020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rivm!$I$4:$I$236</c15:sqref>
                  </c15:fullRef>
                </c:ext>
              </c:extLst>
              <c:f>(rivm!$I$4:$I$103,rivm!$I$111:$I$143,rivm!$I$146:$I$200)</c:f>
              <c:numCache>
                <c:formatCode>#,##0</c:formatCode>
                <c:ptCount val="188"/>
                <c:pt idx="0">
                  <c:v>3</c:v>
                </c:pt>
                <c:pt idx="1">
                  <c:v>4</c:v>
                </c:pt>
                <c:pt idx="2">
                  <c:v>13</c:v>
                </c:pt>
                <c:pt idx="3">
                  <c:v>13</c:v>
                </c:pt>
                <c:pt idx="4">
                  <c:v>47</c:v>
                </c:pt>
                <c:pt idx="5">
                  <c:v>40</c:v>
                </c:pt>
                <c:pt idx="6">
                  <c:v>41</c:v>
                </c:pt>
                <c:pt idx="7">
                  <c:v>41</c:v>
                </c:pt>
                <c:pt idx="8">
                  <c:v>32</c:v>
                </c:pt>
                <c:pt idx="9">
                  <c:v>45</c:v>
                </c:pt>
                <c:pt idx="10">
                  <c:v>72</c:v>
                </c:pt>
                <c:pt idx="11">
                  <c:v>78</c:v>
                </c:pt>
                <c:pt idx="12">
                  <c:v>137</c:v>
                </c:pt>
                <c:pt idx="13">
                  <c:v>168</c:v>
                </c:pt>
                <c:pt idx="14">
                  <c:v>186</c:v>
                </c:pt>
                <c:pt idx="15">
                  <c:v>222</c:v>
                </c:pt>
                <c:pt idx="16">
                  <c:v>221</c:v>
                </c:pt>
                <c:pt idx="17">
                  <c:v>234</c:v>
                </c:pt>
                <c:pt idx="18">
                  <c:v>271</c:v>
                </c:pt>
                <c:pt idx="19">
                  <c:v>370</c:v>
                </c:pt>
                <c:pt idx="20">
                  <c:v>458</c:v>
                </c:pt>
                <c:pt idx="21">
                  <c:v>514</c:v>
                </c:pt>
                <c:pt idx="22">
                  <c:v>696</c:v>
                </c:pt>
                <c:pt idx="23">
                  <c:v>668</c:v>
                </c:pt>
                <c:pt idx="24">
                  <c:v>540</c:v>
                </c:pt>
                <c:pt idx="25">
                  <c:v>619</c:v>
                </c:pt>
                <c:pt idx="26">
                  <c:v>1120</c:v>
                </c:pt>
                <c:pt idx="27">
                  <c:v>1049</c:v>
                </c:pt>
                <c:pt idx="28">
                  <c:v>1050</c:v>
                </c:pt>
                <c:pt idx="29">
                  <c:v>1177</c:v>
                </c:pt>
                <c:pt idx="30">
                  <c:v>985</c:v>
                </c:pt>
                <c:pt idx="31">
                  <c:v>746</c:v>
                </c:pt>
                <c:pt idx="32">
                  <c:v>805</c:v>
                </c:pt>
                <c:pt idx="33">
                  <c:v>1124</c:v>
                </c:pt>
                <c:pt idx="34">
                  <c:v>1042</c:v>
                </c:pt>
                <c:pt idx="35">
                  <c:v>1028</c:v>
                </c:pt>
                <c:pt idx="36">
                  <c:v>1221</c:v>
                </c:pt>
                <c:pt idx="37">
                  <c:v>1096</c:v>
                </c:pt>
                <c:pt idx="38">
                  <c:v>857</c:v>
                </c:pt>
                <c:pt idx="39">
                  <c:v>773</c:v>
                </c:pt>
                <c:pt idx="40">
                  <c:v>1089</c:v>
                </c:pt>
                <c:pt idx="41">
                  <c:v>1344</c:v>
                </c:pt>
                <c:pt idx="42">
                  <c:v>1313</c:v>
                </c:pt>
                <c:pt idx="43">
                  <c:v>1394</c:v>
                </c:pt>
                <c:pt idx="44">
                  <c:v>1055</c:v>
                </c:pt>
                <c:pt idx="45">
                  <c:v>823</c:v>
                </c:pt>
                <c:pt idx="46">
                  <c:v>756</c:v>
                </c:pt>
                <c:pt idx="47">
                  <c:v>814</c:v>
                </c:pt>
                <c:pt idx="48">
                  <c:v>1114</c:v>
                </c:pt>
                <c:pt idx="49">
                  <c:v>1168</c:v>
                </c:pt>
                <c:pt idx="50">
                  <c:v>1276</c:v>
                </c:pt>
                <c:pt idx="51">
                  <c:v>994</c:v>
                </c:pt>
                <c:pt idx="52">
                  <c:v>623</c:v>
                </c:pt>
                <c:pt idx="53">
                  <c:v>585</c:v>
                </c:pt>
                <c:pt idx="54">
                  <c:v>712</c:v>
                </c:pt>
                <c:pt idx="55">
                  <c:v>971</c:v>
                </c:pt>
                <c:pt idx="56">
                  <c:v>796</c:v>
                </c:pt>
                <c:pt idx="57">
                  <c:v>661</c:v>
                </c:pt>
                <c:pt idx="58">
                  <c:v>574</c:v>
                </c:pt>
                <c:pt idx="59">
                  <c:v>379</c:v>
                </c:pt>
                <c:pt idx="60">
                  <c:v>175</c:v>
                </c:pt>
                <c:pt idx="61">
                  <c:v>393</c:v>
                </c:pt>
                <c:pt idx="62">
                  <c:v>458</c:v>
                </c:pt>
                <c:pt idx="63">
                  <c:v>506</c:v>
                </c:pt>
                <c:pt idx="64">
                  <c:v>491</c:v>
                </c:pt>
                <c:pt idx="65">
                  <c:v>311</c:v>
                </c:pt>
                <c:pt idx="66">
                  <c:v>175</c:v>
                </c:pt>
                <c:pt idx="67">
                  <c:v>284</c:v>
                </c:pt>
                <c:pt idx="68">
                  <c:v>250</c:v>
                </c:pt>
                <c:pt idx="69">
                  <c:v>301</c:v>
                </c:pt>
                <c:pt idx="70">
                  <c:v>298</c:v>
                </c:pt>
                <c:pt idx="71">
                  <c:v>326</c:v>
                </c:pt>
                <c:pt idx="72">
                  <c:v>252</c:v>
                </c:pt>
                <c:pt idx="73">
                  <c:v>152</c:v>
                </c:pt>
                <c:pt idx="74">
                  <c:v>169</c:v>
                </c:pt>
                <c:pt idx="75">
                  <c:v>218</c:v>
                </c:pt>
                <c:pt idx="76">
                  <c:v>294</c:v>
                </c:pt>
                <c:pt idx="77">
                  <c:v>184</c:v>
                </c:pt>
                <c:pt idx="78">
                  <c:v>210</c:v>
                </c:pt>
                <c:pt idx="79">
                  <c:v>157</c:v>
                </c:pt>
                <c:pt idx="80">
                  <c:v>113</c:v>
                </c:pt>
                <c:pt idx="81">
                  <c:v>103</c:v>
                </c:pt>
                <c:pt idx="82">
                  <c:v>180</c:v>
                </c:pt>
                <c:pt idx="83">
                  <c:v>294</c:v>
                </c:pt>
                <c:pt idx="84">
                  <c:v>193</c:v>
                </c:pt>
                <c:pt idx="85">
                  <c:v>195</c:v>
                </c:pt>
                <c:pt idx="86">
                  <c:v>203</c:v>
                </c:pt>
                <c:pt idx="87">
                  <c:v>150</c:v>
                </c:pt>
                <c:pt idx="88">
                  <c:v>125</c:v>
                </c:pt>
                <c:pt idx="89">
                  <c:v>173</c:v>
                </c:pt>
                <c:pt idx="90">
                  <c:v>191</c:v>
                </c:pt>
                <c:pt idx="91">
                  <c:v>206</c:v>
                </c:pt>
                <c:pt idx="92">
                  <c:v>165</c:v>
                </c:pt>
                <c:pt idx="93">
                  <c:v>170</c:v>
                </c:pt>
                <c:pt idx="94">
                  <c:v>97</c:v>
                </c:pt>
                <c:pt idx="95">
                  <c:v>99</c:v>
                </c:pt>
                <c:pt idx="96">
                  <c:v>122</c:v>
                </c:pt>
                <c:pt idx="97">
                  <c:v>186</c:v>
                </c:pt>
                <c:pt idx="98">
                  <c:v>261</c:v>
                </c:pt>
                <c:pt idx="99">
                  <c:v>222</c:v>
                </c:pt>
                <c:pt idx="100">
                  <c:v>131</c:v>
                </c:pt>
                <c:pt idx="101">
                  <c:v>148</c:v>
                </c:pt>
                <c:pt idx="102">
                  <c:v>129</c:v>
                </c:pt>
                <c:pt idx="103">
                  <c:v>118</c:v>
                </c:pt>
                <c:pt idx="104">
                  <c:v>137</c:v>
                </c:pt>
                <c:pt idx="105">
                  <c:v>83</c:v>
                </c:pt>
                <c:pt idx="106">
                  <c:v>101</c:v>
                </c:pt>
                <c:pt idx="107">
                  <c:v>98</c:v>
                </c:pt>
                <c:pt idx="108">
                  <c:v>57</c:v>
                </c:pt>
                <c:pt idx="109">
                  <c:v>71</c:v>
                </c:pt>
                <c:pt idx="110">
                  <c:v>75</c:v>
                </c:pt>
                <c:pt idx="111">
                  <c:v>112</c:v>
                </c:pt>
                <c:pt idx="112">
                  <c:v>83</c:v>
                </c:pt>
                <c:pt idx="113">
                  <c:v>68</c:v>
                </c:pt>
                <c:pt idx="114">
                  <c:v>81</c:v>
                </c:pt>
                <c:pt idx="115">
                  <c:v>68</c:v>
                </c:pt>
                <c:pt idx="116">
                  <c:v>50</c:v>
                </c:pt>
                <c:pt idx="117">
                  <c:v>57</c:v>
                </c:pt>
                <c:pt idx="118">
                  <c:v>74</c:v>
                </c:pt>
                <c:pt idx="119">
                  <c:v>75</c:v>
                </c:pt>
                <c:pt idx="120">
                  <c:v>59</c:v>
                </c:pt>
                <c:pt idx="121">
                  <c:v>78</c:v>
                </c:pt>
                <c:pt idx="122">
                  <c:v>43</c:v>
                </c:pt>
                <c:pt idx="123">
                  <c:v>41</c:v>
                </c:pt>
                <c:pt idx="124">
                  <c:v>49</c:v>
                </c:pt>
                <c:pt idx="125">
                  <c:v>57</c:v>
                </c:pt>
                <c:pt idx="126">
                  <c:v>62</c:v>
                </c:pt>
                <c:pt idx="127">
                  <c:v>98</c:v>
                </c:pt>
                <c:pt idx="128">
                  <c:v>74</c:v>
                </c:pt>
                <c:pt idx="129">
                  <c:v>88</c:v>
                </c:pt>
                <c:pt idx="130">
                  <c:v>102</c:v>
                </c:pt>
                <c:pt idx="131">
                  <c:v>95</c:v>
                </c:pt>
                <c:pt idx="132">
                  <c:v>151</c:v>
                </c:pt>
                <c:pt idx="133">
                  <c:v>134</c:v>
                </c:pt>
                <c:pt idx="134">
                  <c:v>153</c:v>
                </c:pt>
                <c:pt idx="135">
                  <c:v>180</c:v>
                </c:pt>
                <c:pt idx="136">
                  <c:v>167</c:v>
                </c:pt>
                <c:pt idx="137">
                  <c:v>141</c:v>
                </c:pt>
                <c:pt idx="138">
                  <c:v>218</c:v>
                </c:pt>
                <c:pt idx="139">
                  <c:v>188</c:v>
                </c:pt>
                <c:pt idx="140">
                  <c:v>193</c:v>
                </c:pt>
                <c:pt idx="141">
                  <c:v>201</c:v>
                </c:pt>
                <c:pt idx="142">
                  <c:v>202</c:v>
                </c:pt>
                <c:pt idx="143">
                  <c:v>235</c:v>
                </c:pt>
                <c:pt idx="144">
                  <c:v>345</c:v>
                </c:pt>
                <c:pt idx="145">
                  <c:v>343</c:v>
                </c:pt>
                <c:pt idx="146">
                  <c:v>552</c:v>
                </c:pt>
                <c:pt idx="147">
                  <c:v>365</c:v>
                </c:pt>
                <c:pt idx="148">
                  <c:v>335</c:v>
                </c:pt>
                <c:pt idx="149">
                  <c:v>472</c:v>
                </c:pt>
                <c:pt idx="150">
                  <c:v>489</c:v>
                </c:pt>
                <c:pt idx="151">
                  <c:v>671</c:v>
                </c:pt>
                <c:pt idx="152">
                  <c:v>538</c:v>
                </c:pt>
                <c:pt idx="153">
                  <c:v>560</c:v>
                </c:pt>
                <c:pt idx="154">
                  <c:v>624</c:v>
                </c:pt>
                <c:pt idx="155">
                  <c:v>568</c:v>
                </c:pt>
                <c:pt idx="156">
                  <c:v>525</c:v>
                </c:pt>
                <c:pt idx="157">
                  <c:v>679</c:v>
                </c:pt>
                <c:pt idx="158">
                  <c:v>602</c:v>
                </c:pt>
                <c:pt idx="159">
                  <c:v>684</c:v>
                </c:pt>
                <c:pt idx="160">
                  <c:v>590</c:v>
                </c:pt>
                <c:pt idx="161">
                  <c:v>545</c:v>
                </c:pt>
                <c:pt idx="162">
                  <c:v>436</c:v>
                </c:pt>
                <c:pt idx="163">
                  <c:v>431</c:v>
                </c:pt>
                <c:pt idx="164">
                  <c:v>562</c:v>
                </c:pt>
                <c:pt idx="165">
                  <c:v>573</c:v>
                </c:pt>
                <c:pt idx="166">
                  <c:v>502</c:v>
                </c:pt>
                <c:pt idx="167">
                  <c:v>517</c:v>
                </c:pt>
                <c:pt idx="168">
                  <c:v>498</c:v>
                </c:pt>
                <c:pt idx="169">
                  <c:v>524</c:v>
                </c:pt>
                <c:pt idx="170">
                  <c:v>439</c:v>
                </c:pt>
                <c:pt idx="171">
                  <c:v>528</c:v>
                </c:pt>
                <c:pt idx="172">
                  <c:v>470</c:v>
                </c:pt>
                <c:pt idx="173">
                  <c:v>531</c:v>
                </c:pt>
                <c:pt idx="174">
                  <c:v>551</c:v>
                </c:pt>
                <c:pt idx="175">
                  <c:v>515</c:v>
                </c:pt>
                <c:pt idx="176">
                  <c:v>541</c:v>
                </c:pt>
                <c:pt idx="177">
                  <c:v>568</c:v>
                </c:pt>
                <c:pt idx="178">
                  <c:v>624</c:v>
                </c:pt>
                <c:pt idx="179">
                  <c:v>620</c:v>
                </c:pt>
                <c:pt idx="180">
                  <c:v>717</c:v>
                </c:pt>
                <c:pt idx="181">
                  <c:v>769</c:v>
                </c:pt>
                <c:pt idx="182">
                  <c:v>781</c:v>
                </c:pt>
                <c:pt idx="183">
                  <c:v>791</c:v>
                </c:pt>
                <c:pt idx="184">
                  <c:v>816</c:v>
                </c:pt>
                <c:pt idx="185">
                  <c:v>138</c:v>
                </c:pt>
                <c:pt idx="186">
                  <c:v>0</c:v>
                </c:pt>
                <c:pt idx="187">
                  <c:v>0</c:v>
                </c:pt>
              </c:numCache>
            </c:numRef>
          </c:val>
          <c:extLst>
            <c:ext xmlns:c16="http://schemas.microsoft.com/office/drawing/2014/chart" uri="{C3380CC4-5D6E-409C-BE32-E72D297353CC}">
              <c16:uniqueId val="{00000002-5B6A-483A-BCC9-838C561A5CAE}"/>
            </c:ext>
          </c:extLst>
        </c:ser>
        <c:ser>
          <c:idx val="0"/>
          <c:order val="1"/>
          <c:tx>
            <c:strRef>
              <c:f>rivm!$R$3</c:f>
              <c:strCache>
                <c:ptCount val="1"/>
                <c:pt idx="0">
                  <c:v>Hospitalized</c:v>
                </c:pt>
              </c:strCache>
            </c:strRef>
          </c:tx>
          <c:spPr>
            <a:solidFill>
              <a:schemeClr val="accent2">
                <a:lumMod val="60000"/>
                <a:lumOff val="40000"/>
              </a:schemeClr>
            </a:solidFill>
            <a:ln>
              <a:noFill/>
            </a:ln>
            <a:effectLst/>
          </c:spPr>
          <c:invertIfNegative val="0"/>
          <c:dPt>
            <c:idx val="25"/>
            <c:invertIfNegative val="0"/>
            <c:bubble3D val="0"/>
            <c:spPr>
              <a:solidFill>
                <a:schemeClr val="accent6">
                  <a:lumMod val="75000"/>
                </a:schemeClr>
              </a:solidFill>
              <a:ln>
                <a:noFill/>
              </a:ln>
              <a:effectLst/>
            </c:spPr>
            <c:extLst>
              <c:ext xmlns:c16="http://schemas.microsoft.com/office/drawing/2014/chart" uri="{C3380CC4-5D6E-409C-BE32-E72D297353CC}">
                <c16:uniqueId val="{00000004-5B6A-483A-BCC9-838C561A5CAE}"/>
              </c:ext>
            </c:extLst>
          </c:dPt>
          <c:cat>
            <c:strLit>
              <c:ptCount val="188"/>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13/06/2020</c:v>
              </c:pt>
              <c:pt idx="101">
                <c:v>14/06/2020</c:v>
              </c:pt>
              <c:pt idx="102">
                <c:v>15/06/2020</c:v>
              </c:pt>
              <c:pt idx="103">
                <c:v>16/06/2020</c:v>
              </c:pt>
              <c:pt idx="104">
                <c:v>17/06/2020</c:v>
              </c:pt>
              <c:pt idx="105">
                <c:v>18/06/2020</c:v>
              </c:pt>
              <c:pt idx="106">
                <c:v>19/06/2020</c:v>
              </c:pt>
              <c:pt idx="107">
                <c:v>20/06/2020</c:v>
              </c:pt>
              <c:pt idx="108">
                <c:v>21/06/2020</c:v>
              </c:pt>
              <c:pt idx="109">
                <c:v>22/06/2020</c:v>
              </c:pt>
              <c:pt idx="110">
                <c:v>23/06/2020</c:v>
              </c:pt>
              <c:pt idx="111">
                <c:v>24/06/2020</c:v>
              </c:pt>
              <c:pt idx="112">
                <c:v>25/06/2020</c:v>
              </c:pt>
              <c:pt idx="113">
                <c:v>26/06/2020</c:v>
              </c:pt>
              <c:pt idx="114">
                <c:v>27/06/2020</c:v>
              </c:pt>
              <c:pt idx="115">
                <c:v>28/06/2020</c:v>
              </c:pt>
              <c:pt idx="116">
                <c:v>29/06/2020</c:v>
              </c:pt>
              <c:pt idx="117">
                <c:v>30/06/2020</c:v>
              </c:pt>
              <c:pt idx="118">
                <c:v>01/07/2020</c:v>
              </c:pt>
              <c:pt idx="119">
                <c:v>02/07/2020</c:v>
              </c:pt>
              <c:pt idx="120">
                <c:v>03/07/2020</c:v>
              </c:pt>
              <c:pt idx="121">
                <c:v>04/07/2020</c:v>
              </c:pt>
              <c:pt idx="122">
                <c:v>05/07/2020</c:v>
              </c:pt>
              <c:pt idx="123">
                <c:v>06/07/2020</c:v>
              </c:pt>
              <c:pt idx="124">
                <c:v>07/07/2020</c:v>
              </c:pt>
              <c:pt idx="125">
                <c:v>08/07/2020</c:v>
              </c:pt>
              <c:pt idx="126">
                <c:v>09/07/2020</c:v>
              </c:pt>
              <c:pt idx="127">
                <c:v>10/07/2020</c:v>
              </c:pt>
              <c:pt idx="128">
                <c:v>11/07/2020</c:v>
              </c:pt>
              <c:pt idx="129">
                <c:v>12/07/2020</c:v>
              </c:pt>
              <c:pt idx="130">
                <c:v>13/07/2020</c:v>
              </c:pt>
              <c:pt idx="131">
                <c:v>14/07/2020</c:v>
              </c:pt>
              <c:pt idx="132">
                <c:v>15/07/2020</c:v>
              </c:pt>
              <c:pt idx="133">
                <c:v>18/07/2020</c:v>
              </c:pt>
              <c:pt idx="134">
                <c:v>19/07/2020</c:v>
              </c:pt>
              <c:pt idx="135">
                <c:v>20/07/2020</c:v>
              </c:pt>
              <c:pt idx="136">
                <c:v>21/07/2020</c:v>
              </c:pt>
              <c:pt idx="137">
                <c:v>22/07/2020</c:v>
              </c:pt>
              <c:pt idx="138">
                <c:v>23/07/2020</c:v>
              </c:pt>
              <c:pt idx="139">
                <c:v>24/07/2020</c:v>
              </c:pt>
              <c:pt idx="140">
                <c:v>25/07/2020</c:v>
              </c:pt>
              <c:pt idx="141">
                <c:v>26/07/2020</c:v>
              </c:pt>
              <c:pt idx="142">
                <c:v>27/07/2020</c:v>
              </c:pt>
              <c:pt idx="143">
                <c:v>28/07/2020</c:v>
              </c:pt>
              <c:pt idx="144">
                <c:v>29/07/2020</c:v>
              </c:pt>
              <c:pt idx="145">
                <c:v>30/07/2020</c:v>
              </c:pt>
              <c:pt idx="146">
                <c:v>31/07/2020</c:v>
              </c:pt>
              <c:pt idx="147">
                <c:v>01/08/2020</c:v>
              </c:pt>
              <c:pt idx="148">
                <c:v>02/08/2020</c:v>
              </c:pt>
              <c:pt idx="149">
                <c:v>03/08/2020</c:v>
              </c:pt>
              <c:pt idx="150">
                <c:v>04/08/2020</c:v>
              </c:pt>
              <c:pt idx="151">
                <c:v>05/08/2020</c:v>
              </c:pt>
              <c:pt idx="152">
                <c:v>06/08/2020</c:v>
              </c:pt>
              <c:pt idx="153">
                <c:v>07/08/2020</c:v>
              </c:pt>
              <c:pt idx="154">
                <c:v>08/08/2020</c:v>
              </c:pt>
              <c:pt idx="155">
                <c:v>09/08/2020</c:v>
              </c:pt>
              <c:pt idx="156">
                <c:v>10/08/2020</c:v>
              </c:pt>
              <c:pt idx="157">
                <c:v>11/08/2020</c:v>
              </c:pt>
              <c:pt idx="158">
                <c:v>12/08/2020</c:v>
              </c:pt>
              <c:pt idx="159">
                <c:v>13/08/2020</c:v>
              </c:pt>
              <c:pt idx="160">
                <c:v>14/08/2020</c:v>
              </c:pt>
              <c:pt idx="161">
                <c:v>15/08/2020</c:v>
              </c:pt>
              <c:pt idx="162">
                <c:v>16/08/2020</c:v>
              </c:pt>
              <c:pt idx="163">
                <c:v>17/08/2020</c:v>
              </c:pt>
              <c:pt idx="164">
                <c:v>18/08/2020</c:v>
              </c:pt>
              <c:pt idx="165">
                <c:v>19/08/2020</c:v>
              </c:pt>
              <c:pt idx="166">
                <c:v>20/08/2020</c:v>
              </c:pt>
              <c:pt idx="167">
                <c:v>21/08/2020</c:v>
              </c:pt>
              <c:pt idx="168">
                <c:v>22/08/2020</c:v>
              </c:pt>
              <c:pt idx="169">
                <c:v>23/08/2020</c:v>
              </c:pt>
              <c:pt idx="170">
                <c:v>24/08/2020</c:v>
              </c:pt>
              <c:pt idx="171">
                <c:v>25/08/2020</c:v>
              </c:pt>
              <c:pt idx="172">
                <c:v>26/08/2020</c:v>
              </c:pt>
              <c:pt idx="173">
                <c:v>27/08/2020</c:v>
              </c:pt>
              <c:pt idx="174">
                <c:v>28/08/2020</c:v>
              </c:pt>
              <c:pt idx="175">
                <c:v>29/08/2020</c:v>
              </c:pt>
              <c:pt idx="176">
                <c:v>30/08/2020</c:v>
              </c:pt>
              <c:pt idx="177">
                <c:v>31/08/2020</c:v>
              </c:pt>
              <c:pt idx="178">
                <c:v>01/09/2020</c:v>
              </c:pt>
              <c:pt idx="179">
                <c:v>02/09/2020</c:v>
              </c:pt>
              <c:pt idx="180">
                <c:v>03/09/2020</c:v>
              </c:pt>
              <c:pt idx="181">
                <c:v>04/09/2020</c:v>
              </c:pt>
              <c:pt idx="182">
                <c:v>05/09/2020</c:v>
              </c:pt>
              <c:pt idx="183">
                <c:v>06/09/2020</c:v>
              </c:pt>
              <c:pt idx="184">
                <c:v>07/09/2020</c:v>
              </c:pt>
              <c:pt idx="185">
                <c:v>08/09/2020</c:v>
              </c:pt>
              <c:pt idx="186">
                <c:v>09/09/2020</c:v>
              </c:pt>
              <c:pt idx="187">
                <c:v>10/09/2020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rivm!$V$4:$V$236</c15:sqref>
                  </c15:fullRef>
                </c:ext>
              </c:extLst>
              <c:f>(rivm!$V$4:$V$103,rivm!$V$111:$V$143,rivm!$V$146:$V$200)</c:f>
              <c:numCache>
                <c:formatCode>#,##0</c:formatCode>
                <c:ptCount val="188"/>
                <c:pt idx="0">
                  <c:v>1</c:v>
                </c:pt>
                <c:pt idx="1">
                  <c:v>8</c:v>
                </c:pt>
                <c:pt idx="2">
                  <c:v>1</c:v>
                </c:pt>
                <c:pt idx="3">
                  <c:v>10</c:v>
                </c:pt>
                <c:pt idx="4">
                  <c:v>14</c:v>
                </c:pt>
                <c:pt idx="5">
                  <c:v>6</c:v>
                </c:pt>
                <c:pt idx="6">
                  <c:v>13</c:v>
                </c:pt>
                <c:pt idx="7">
                  <c:v>13</c:v>
                </c:pt>
                <c:pt idx="8">
                  <c:v>20</c:v>
                </c:pt>
                <c:pt idx="9">
                  <c:v>17</c:v>
                </c:pt>
                <c:pt idx="10">
                  <c:v>25</c:v>
                </c:pt>
                <c:pt idx="11">
                  <c:v>47</c:v>
                </c:pt>
                <c:pt idx="12">
                  <c:v>39</c:v>
                </c:pt>
                <c:pt idx="13">
                  <c:v>54</c:v>
                </c:pt>
                <c:pt idx="14">
                  <c:v>81</c:v>
                </c:pt>
                <c:pt idx="15">
                  <c:v>87</c:v>
                </c:pt>
                <c:pt idx="16">
                  <c:v>91</c:v>
                </c:pt>
                <c:pt idx="17">
                  <c:v>101</c:v>
                </c:pt>
                <c:pt idx="18">
                  <c:v>183</c:v>
                </c:pt>
                <c:pt idx="19">
                  <c:v>178</c:v>
                </c:pt>
                <c:pt idx="20">
                  <c:v>245</c:v>
                </c:pt>
                <c:pt idx="21">
                  <c:v>349</c:v>
                </c:pt>
                <c:pt idx="22">
                  <c:v>335</c:v>
                </c:pt>
                <c:pt idx="23">
                  <c:v>280</c:v>
                </c:pt>
                <c:pt idx="24">
                  <c:v>301</c:v>
                </c:pt>
                <c:pt idx="25">
                  <c:v>556</c:v>
                </c:pt>
                <c:pt idx="26">
                  <c:v>478</c:v>
                </c:pt>
                <c:pt idx="27">
                  <c:v>512</c:v>
                </c:pt>
                <c:pt idx="28">
                  <c:v>490</c:v>
                </c:pt>
                <c:pt idx="29">
                  <c:v>609</c:v>
                </c:pt>
                <c:pt idx="30">
                  <c:v>338</c:v>
                </c:pt>
                <c:pt idx="31">
                  <c:v>301</c:v>
                </c:pt>
                <c:pt idx="32">
                  <c:v>504</c:v>
                </c:pt>
                <c:pt idx="33">
                  <c:v>341</c:v>
                </c:pt>
                <c:pt idx="34">
                  <c:v>362</c:v>
                </c:pt>
                <c:pt idx="35">
                  <c:v>352</c:v>
                </c:pt>
                <c:pt idx="36">
                  <c:v>333</c:v>
                </c:pt>
                <c:pt idx="37">
                  <c:v>198</c:v>
                </c:pt>
                <c:pt idx="38">
                  <c:v>217</c:v>
                </c:pt>
                <c:pt idx="39">
                  <c:v>312</c:v>
                </c:pt>
                <c:pt idx="40">
                  <c:v>193</c:v>
                </c:pt>
                <c:pt idx="41">
                  <c:v>189</c:v>
                </c:pt>
                <c:pt idx="42">
                  <c:v>186</c:v>
                </c:pt>
                <c:pt idx="43">
                  <c:v>171</c:v>
                </c:pt>
                <c:pt idx="44">
                  <c:v>133</c:v>
                </c:pt>
                <c:pt idx="45">
                  <c:v>126</c:v>
                </c:pt>
                <c:pt idx="46">
                  <c:v>135</c:v>
                </c:pt>
                <c:pt idx="47">
                  <c:v>159</c:v>
                </c:pt>
                <c:pt idx="48">
                  <c:v>108</c:v>
                </c:pt>
                <c:pt idx="49">
                  <c:v>101</c:v>
                </c:pt>
                <c:pt idx="50">
                  <c:v>122</c:v>
                </c:pt>
                <c:pt idx="51">
                  <c:v>70</c:v>
                </c:pt>
                <c:pt idx="52">
                  <c:v>60</c:v>
                </c:pt>
                <c:pt idx="53">
                  <c:v>90</c:v>
                </c:pt>
                <c:pt idx="54">
                  <c:v>71</c:v>
                </c:pt>
                <c:pt idx="55">
                  <c:v>69</c:v>
                </c:pt>
                <c:pt idx="56">
                  <c:v>76</c:v>
                </c:pt>
                <c:pt idx="57">
                  <c:v>44</c:v>
                </c:pt>
                <c:pt idx="58">
                  <c:v>44</c:v>
                </c:pt>
                <c:pt idx="59">
                  <c:v>31</c:v>
                </c:pt>
                <c:pt idx="60">
                  <c:v>39</c:v>
                </c:pt>
                <c:pt idx="61">
                  <c:v>59</c:v>
                </c:pt>
                <c:pt idx="62">
                  <c:v>41</c:v>
                </c:pt>
                <c:pt idx="63">
                  <c:v>36</c:v>
                </c:pt>
                <c:pt idx="64">
                  <c:v>29</c:v>
                </c:pt>
                <c:pt idx="65">
                  <c:v>17</c:v>
                </c:pt>
                <c:pt idx="66">
                  <c:v>32</c:v>
                </c:pt>
                <c:pt idx="67">
                  <c:v>32</c:v>
                </c:pt>
                <c:pt idx="68">
                  <c:v>18</c:v>
                </c:pt>
                <c:pt idx="69">
                  <c:v>36</c:v>
                </c:pt>
                <c:pt idx="70">
                  <c:v>27</c:v>
                </c:pt>
                <c:pt idx="71">
                  <c:v>27</c:v>
                </c:pt>
                <c:pt idx="72">
                  <c:v>16</c:v>
                </c:pt>
                <c:pt idx="73">
                  <c:v>13</c:v>
                </c:pt>
                <c:pt idx="74">
                  <c:v>23</c:v>
                </c:pt>
                <c:pt idx="75">
                  <c:v>10</c:v>
                </c:pt>
                <c:pt idx="76">
                  <c:v>19</c:v>
                </c:pt>
                <c:pt idx="77">
                  <c:v>11</c:v>
                </c:pt>
                <c:pt idx="78">
                  <c:v>10</c:v>
                </c:pt>
                <c:pt idx="79">
                  <c:v>9</c:v>
                </c:pt>
                <c:pt idx="80">
                  <c:v>9</c:v>
                </c:pt>
                <c:pt idx="81">
                  <c:v>11</c:v>
                </c:pt>
                <c:pt idx="82">
                  <c:v>8</c:v>
                </c:pt>
                <c:pt idx="83">
                  <c:v>10</c:v>
                </c:pt>
                <c:pt idx="84">
                  <c:v>8</c:v>
                </c:pt>
                <c:pt idx="85">
                  <c:v>10</c:v>
                </c:pt>
                <c:pt idx="86">
                  <c:v>8</c:v>
                </c:pt>
                <c:pt idx="87">
                  <c:v>4</c:v>
                </c:pt>
                <c:pt idx="88">
                  <c:v>14</c:v>
                </c:pt>
                <c:pt idx="89">
                  <c:v>8</c:v>
                </c:pt>
                <c:pt idx="90">
                  <c:v>8</c:v>
                </c:pt>
                <c:pt idx="91">
                  <c:v>4</c:v>
                </c:pt>
                <c:pt idx="92">
                  <c:v>9</c:v>
                </c:pt>
                <c:pt idx="93">
                  <c:v>8</c:v>
                </c:pt>
                <c:pt idx="94">
                  <c:v>6</c:v>
                </c:pt>
                <c:pt idx="95">
                  <c:v>5</c:v>
                </c:pt>
                <c:pt idx="96">
                  <c:v>9</c:v>
                </c:pt>
                <c:pt idx="97">
                  <c:v>2</c:v>
                </c:pt>
                <c:pt idx="98">
                  <c:v>8</c:v>
                </c:pt>
                <c:pt idx="99">
                  <c:v>5</c:v>
                </c:pt>
                <c:pt idx="100">
                  <c:v>1</c:v>
                </c:pt>
                <c:pt idx="101">
                  <c:v>2</c:v>
                </c:pt>
                <c:pt idx="102">
                  <c:v>0</c:v>
                </c:pt>
                <c:pt idx="103">
                  <c:v>4</c:v>
                </c:pt>
                <c:pt idx="104">
                  <c:v>1</c:v>
                </c:pt>
                <c:pt idx="105">
                  <c:v>3</c:v>
                </c:pt>
                <c:pt idx="106">
                  <c:v>2</c:v>
                </c:pt>
                <c:pt idx="107">
                  <c:v>3</c:v>
                </c:pt>
                <c:pt idx="108">
                  <c:v>2</c:v>
                </c:pt>
                <c:pt idx="109">
                  <c:v>4</c:v>
                </c:pt>
                <c:pt idx="110">
                  <c:v>2</c:v>
                </c:pt>
                <c:pt idx="111">
                  <c:v>2</c:v>
                </c:pt>
                <c:pt idx="112">
                  <c:v>3</c:v>
                </c:pt>
                <c:pt idx="113">
                  <c:v>0</c:v>
                </c:pt>
                <c:pt idx="114">
                  <c:v>2</c:v>
                </c:pt>
                <c:pt idx="115">
                  <c:v>1</c:v>
                </c:pt>
                <c:pt idx="116">
                  <c:v>1</c:v>
                </c:pt>
                <c:pt idx="117">
                  <c:v>1</c:v>
                </c:pt>
                <c:pt idx="118">
                  <c:v>1</c:v>
                </c:pt>
                <c:pt idx="119">
                  <c:v>0</c:v>
                </c:pt>
                <c:pt idx="120">
                  <c:v>1</c:v>
                </c:pt>
                <c:pt idx="121">
                  <c:v>0</c:v>
                </c:pt>
                <c:pt idx="122">
                  <c:v>1</c:v>
                </c:pt>
                <c:pt idx="123">
                  <c:v>2</c:v>
                </c:pt>
                <c:pt idx="124">
                  <c:v>2</c:v>
                </c:pt>
                <c:pt idx="125">
                  <c:v>1</c:v>
                </c:pt>
                <c:pt idx="126">
                  <c:v>2</c:v>
                </c:pt>
                <c:pt idx="127">
                  <c:v>1</c:v>
                </c:pt>
                <c:pt idx="128">
                  <c:v>0</c:v>
                </c:pt>
                <c:pt idx="129">
                  <c:v>1</c:v>
                </c:pt>
                <c:pt idx="130">
                  <c:v>4</c:v>
                </c:pt>
                <c:pt idx="131">
                  <c:v>1</c:v>
                </c:pt>
                <c:pt idx="132">
                  <c:v>1</c:v>
                </c:pt>
                <c:pt idx="133">
                  <c:v>3</c:v>
                </c:pt>
                <c:pt idx="134">
                  <c:v>4</c:v>
                </c:pt>
                <c:pt idx="135">
                  <c:v>2</c:v>
                </c:pt>
                <c:pt idx="136">
                  <c:v>1</c:v>
                </c:pt>
                <c:pt idx="137">
                  <c:v>4</c:v>
                </c:pt>
                <c:pt idx="138">
                  <c:v>8</c:v>
                </c:pt>
                <c:pt idx="139">
                  <c:v>3</c:v>
                </c:pt>
                <c:pt idx="140">
                  <c:v>6</c:v>
                </c:pt>
                <c:pt idx="141">
                  <c:v>2</c:v>
                </c:pt>
                <c:pt idx="142">
                  <c:v>4</c:v>
                </c:pt>
                <c:pt idx="143">
                  <c:v>6</c:v>
                </c:pt>
                <c:pt idx="144">
                  <c:v>4</c:v>
                </c:pt>
                <c:pt idx="145">
                  <c:v>12</c:v>
                </c:pt>
                <c:pt idx="146">
                  <c:v>9</c:v>
                </c:pt>
                <c:pt idx="147">
                  <c:v>4</c:v>
                </c:pt>
                <c:pt idx="148">
                  <c:v>3</c:v>
                </c:pt>
                <c:pt idx="149">
                  <c:v>9</c:v>
                </c:pt>
                <c:pt idx="150">
                  <c:v>2</c:v>
                </c:pt>
                <c:pt idx="151">
                  <c:v>6</c:v>
                </c:pt>
                <c:pt idx="152">
                  <c:v>5</c:v>
                </c:pt>
                <c:pt idx="153">
                  <c:v>10</c:v>
                </c:pt>
                <c:pt idx="154">
                  <c:v>11</c:v>
                </c:pt>
                <c:pt idx="155">
                  <c:v>13</c:v>
                </c:pt>
                <c:pt idx="156">
                  <c:v>14</c:v>
                </c:pt>
                <c:pt idx="157">
                  <c:v>7</c:v>
                </c:pt>
                <c:pt idx="158">
                  <c:v>11</c:v>
                </c:pt>
                <c:pt idx="159">
                  <c:v>9</c:v>
                </c:pt>
                <c:pt idx="160">
                  <c:v>10</c:v>
                </c:pt>
                <c:pt idx="161">
                  <c:v>8</c:v>
                </c:pt>
                <c:pt idx="162">
                  <c:v>10</c:v>
                </c:pt>
                <c:pt idx="163">
                  <c:v>10</c:v>
                </c:pt>
                <c:pt idx="164">
                  <c:v>6</c:v>
                </c:pt>
                <c:pt idx="165">
                  <c:v>2</c:v>
                </c:pt>
                <c:pt idx="166">
                  <c:v>7</c:v>
                </c:pt>
                <c:pt idx="167">
                  <c:v>7</c:v>
                </c:pt>
                <c:pt idx="168">
                  <c:v>9</c:v>
                </c:pt>
                <c:pt idx="169">
                  <c:v>1</c:v>
                </c:pt>
                <c:pt idx="170">
                  <c:v>6</c:v>
                </c:pt>
                <c:pt idx="171">
                  <c:v>9</c:v>
                </c:pt>
                <c:pt idx="172">
                  <c:v>5</c:v>
                </c:pt>
                <c:pt idx="173">
                  <c:v>3</c:v>
                </c:pt>
                <c:pt idx="174">
                  <c:v>5</c:v>
                </c:pt>
                <c:pt idx="175">
                  <c:v>2</c:v>
                </c:pt>
                <c:pt idx="176">
                  <c:v>4</c:v>
                </c:pt>
                <c:pt idx="177">
                  <c:v>6</c:v>
                </c:pt>
                <c:pt idx="178">
                  <c:v>5</c:v>
                </c:pt>
                <c:pt idx="179">
                  <c:v>4</c:v>
                </c:pt>
                <c:pt idx="180">
                  <c:v>5</c:v>
                </c:pt>
                <c:pt idx="181">
                  <c:v>4</c:v>
                </c:pt>
                <c:pt idx="182">
                  <c:v>4</c:v>
                </c:pt>
                <c:pt idx="183">
                  <c:v>1</c:v>
                </c:pt>
                <c:pt idx="184">
                  <c:v>0</c:v>
                </c:pt>
                <c:pt idx="185">
                  <c:v>0</c:v>
                </c:pt>
                <c:pt idx="186">
                  <c:v>0</c:v>
                </c:pt>
                <c:pt idx="187">
                  <c:v>0</c:v>
                </c:pt>
              </c:numCache>
            </c:numRef>
          </c:val>
          <c:extLst>
            <c:ext xmlns:c16="http://schemas.microsoft.com/office/drawing/2014/chart" uri="{C3380CC4-5D6E-409C-BE32-E72D297353CC}">
              <c16:uniqueId val="{00000005-5B6A-483A-BCC9-838C561A5CAE}"/>
            </c:ext>
          </c:extLst>
        </c:ser>
        <c:ser>
          <c:idx val="6"/>
          <c:order val="2"/>
          <c:tx>
            <c:strRef>
              <c:f>rivm!$AD$3</c:f>
              <c:strCache>
                <c:ptCount val="1"/>
                <c:pt idx="0">
                  <c:v>Deceased </c:v>
                </c:pt>
              </c:strCache>
            </c:strRef>
          </c:tx>
          <c:spPr>
            <a:solidFill>
              <a:srgbClr val="FF0000"/>
            </a:solidFill>
            <a:ln>
              <a:noFill/>
            </a:ln>
            <a:effectLst/>
          </c:spPr>
          <c:invertIfNegative val="0"/>
          <c:dPt>
            <c:idx val="25"/>
            <c:invertIfNegative val="0"/>
            <c:bubble3D val="0"/>
            <c:spPr>
              <a:solidFill>
                <a:schemeClr val="accent6">
                  <a:lumMod val="75000"/>
                </a:schemeClr>
              </a:solidFill>
              <a:ln>
                <a:noFill/>
              </a:ln>
              <a:effectLst/>
            </c:spPr>
            <c:extLst>
              <c:ext xmlns:c16="http://schemas.microsoft.com/office/drawing/2014/chart" uri="{C3380CC4-5D6E-409C-BE32-E72D297353CC}">
                <c16:uniqueId val="{00000007-5B6A-483A-BCC9-838C561A5CAE}"/>
              </c:ext>
            </c:extLst>
          </c:dPt>
          <c:cat>
            <c:strLit>
              <c:ptCount val="188"/>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13/06/2020</c:v>
              </c:pt>
              <c:pt idx="101">
                <c:v>14/06/2020</c:v>
              </c:pt>
              <c:pt idx="102">
                <c:v>15/06/2020</c:v>
              </c:pt>
              <c:pt idx="103">
                <c:v>16/06/2020</c:v>
              </c:pt>
              <c:pt idx="104">
                <c:v>17/06/2020</c:v>
              </c:pt>
              <c:pt idx="105">
                <c:v>18/06/2020</c:v>
              </c:pt>
              <c:pt idx="106">
                <c:v>19/06/2020</c:v>
              </c:pt>
              <c:pt idx="107">
                <c:v>20/06/2020</c:v>
              </c:pt>
              <c:pt idx="108">
                <c:v>21/06/2020</c:v>
              </c:pt>
              <c:pt idx="109">
                <c:v>22/06/2020</c:v>
              </c:pt>
              <c:pt idx="110">
                <c:v>23/06/2020</c:v>
              </c:pt>
              <c:pt idx="111">
                <c:v>24/06/2020</c:v>
              </c:pt>
              <c:pt idx="112">
                <c:v>25/06/2020</c:v>
              </c:pt>
              <c:pt idx="113">
                <c:v>26/06/2020</c:v>
              </c:pt>
              <c:pt idx="114">
                <c:v>27/06/2020</c:v>
              </c:pt>
              <c:pt idx="115">
                <c:v>28/06/2020</c:v>
              </c:pt>
              <c:pt idx="116">
                <c:v>29/06/2020</c:v>
              </c:pt>
              <c:pt idx="117">
                <c:v>30/06/2020</c:v>
              </c:pt>
              <c:pt idx="118">
                <c:v>01/07/2020</c:v>
              </c:pt>
              <c:pt idx="119">
                <c:v>02/07/2020</c:v>
              </c:pt>
              <c:pt idx="120">
                <c:v>03/07/2020</c:v>
              </c:pt>
              <c:pt idx="121">
                <c:v>04/07/2020</c:v>
              </c:pt>
              <c:pt idx="122">
                <c:v>05/07/2020</c:v>
              </c:pt>
              <c:pt idx="123">
                <c:v>06/07/2020</c:v>
              </c:pt>
              <c:pt idx="124">
                <c:v>07/07/2020</c:v>
              </c:pt>
              <c:pt idx="125">
                <c:v>08/07/2020</c:v>
              </c:pt>
              <c:pt idx="126">
                <c:v>09/07/2020</c:v>
              </c:pt>
              <c:pt idx="127">
                <c:v>10/07/2020</c:v>
              </c:pt>
              <c:pt idx="128">
                <c:v>11/07/2020</c:v>
              </c:pt>
              <c:pt idx="129">
                <c:v>12/07/2020</c:v>
              </c:pt>
              <c:pt idx="130">
                <c:v>13/07/2020</c:v>
              </c:pt>
              <c:pt idx="131">
                <c:v>14/07/2020</c:v>
              </c:pt>
              <c:pt idx="132">
                <c:v>15/07/2020</c:v>
              </c:pt>
              <c:pt idx="133">
                <c:v>18/07/2020</c:v>
              </c:pt>
              <c:pt idx="134">
                <c:v>19/07/2020</c:v>
              </c:pt>
              <c:pt idx="135">
                <c:v>20/07/2020</c:v>
              </c:pt>
              <c:pt idx="136">
                <c:v>21/07/2020</c:v>
              </c:pt>
              <c:pt idx="137">
                <c:v>22/07/2020</c:v>
              </c:pt>
              <c:pt idx="138">
                <c:v>23/07/2020</c:v>
              </c:pt>
              <c:pt idx="139">
                <c:v>24/07/2020</c:v>
              </c:pt>
              <c:pt idx="140">
                <c:v>25/07/2020</c:v>
              </c:pt>
              <c:pt idx="141">
                <c:v>26/07/2020</c:v>
              </c:pt>
              <c:pt idx="142">
                <c:v>27/07/2020</c:v>
              </c:pt>
              <c:pt idx="143">
                <c:v>28/07/2020</c:v>
              </c:pt>
              <c:pt idx="144">
                <c:v>29/07/2020</c:v>
              </c:pt>
              <c:pt idx="145">
                <c:v>30/07/2020</c:v>
              </c:pt>
              <c:pt idx="146">
                <c:v>31/07/2020</c:v>
              </c:pt>
              <c:pt idx="147">
                <c:v>01/08/2020</c:v>
              </c:pt>
              <c:pt idx="148">
                <c:v>02/08/2020</c:v>
              </c:pt>
              <c:pt idx="149">
                <c:v>03/08/2020</c:v>
              </c:pt>
              <c:pt idx="150">
                <c:v>04/08/2020</c:v>
              </c:pt>
              <c:pt idx="151">
                <c:v>05/08/2020</c:v>
              </c:pt>
              <c:pt idx="152">
                <c:v>06/08/2020</c:v>
              </c:pt>
              <c:pt idx="153">
                <c:v>07/08/2020</c:v>
              </c:pt>
              <c:pt idx="154">
                <c:v>08/08/2020</c:v>
              </c:pt>
              <c:pt idx="155">
                <c:v>09/08/2020</c:v>
              </c:pt>
              <c:pt idx="156">
                <c:v>10/08/2020</c:v>
              </c:pt>
              <c:pt idx="157">
                <c:v>11/08/2020</c:v>
              </c:pt>
              <c:pt idx="158">
                <c:v>12/08/2020</c:v>
              </c:pt>
              <c:pt idx="159">
                <c:v>13/08/2020</c:v>
              </c:pt>
              <c:pt idx="160">
                <c:v>14/08/2020</c:v>
              </c:pt>
              <c:pt idx="161">
                <c:v>15/08/2020</c:v>
              </c:pt>
              <c:pt idx="162">
                <c:v>16/08/2020</c:v>
              </c:pt>
              <c:pt idx="163">
                <c:v>17/08/2020</c:v>
              </c:pt>
              <c:pt idx="164">
                <c:v>18/08/2020</c:v>
              </c:pt>
              <c:pt idx="165">
                <c:v>19/08/2020</c:v>
              </c:pt>
              <c:pt idx="166">
                <c:v>20/08/2020</c:v>
              </c:pt>
              <c:pt idx="167">
                <c:v>21/08/2020</c:v>
              </c:pt>
              <c:pt idx="168">
                <c:v>22/08/2020</c:v>
              </c:pt>
              <c:pt idx="169">
                <c:v>23/08/2020</c:v>
              </c:pt>
              <c:pt idx="170">
                <c:v>24/08/2020</c:v>
              </c:pt>
              <c:pt idx="171">
                <c:v>25/08/2020</c:v>
              </c:pt>
              <c:pt idx="172">
                <c:v>26/08/2020</c:v>
              </c:pt>
              <c:pt idx="173">
                <c:v>27/08/2020</c:v>
              </c:pt>
              <c:pt idx="174">
                <c:v>28/08/2020</c:v>
              </c:pt>
              <c:pt idx="175">
                <c:v>29/08/2020</c:v>
              </c:pt>
              <c:pt idx="176">
                <c:v>30/08/2020</c:v>
              </c:pt>
              <c:pt idx="177">
                <c:v>31/08/2020</c:v>
              </c:pt>
              <c:pt idx="178">
                <c:v>01/09/2020</c:v>
              </c:pt>
              <c:pt idx="179">
                <c:v>02/09/2020</c:v>
              </c:pt>
              <c:pt idx="180">
                <c:v>03/09/2020</c:v>
              </c:pt>
              <c:pt idx="181">
                <c:v>04/09/2020</c:v>
              </c:pt>
              <c:pt idx="182">
                <c:v>05/09/2020</c:v>
              </c:pt>
              <c:pt idx="183">
                <c:v>06/09/2020</c:v>
              </c:pt>
              <c:pt idx="184">
                <c:v>07/09/2020</c:v>
              </c:pt>
              <c:pt idx="185">
                <c:v>08/09/2020</c:v>
              </c:pt>
              <c:pt idx="186">
                <c:v>09/09/2020</c:v>
              </c:pt>
              <c:pt idx="187">
                <c:v>10/09/2020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rivm!$AH$4:$AH$236</c15:sqref>
                  </c15:fullRef>
                </c:ext>
              </c:extLst>
              <c:f>(rivm!$AH$4:$AH$103,rivm!$AH$111:$AH$143,rivm!$AH$146:$AH$200)</c:f>
              <c:numCache>
                <c:formatCode>General</c:formatCode>
                <c:ptCount val="188"/>
                <c:pt idx="0">
                  <c:v>0</c:v>
                </c:pt>
                <c:pt idx="1">
                  <c:v>0</c:v>
                </c:pt>
                <c:pt idx="2">
                  <c:v>0</c:v>
                </c:pt>
                <c:pt idx="3">
                  <c:v>0</c:v>
                </c:pt>
                <c:pt idx="4">
                  <c:v>0</c:v>
                </c:pt>
                <c:pt idx="5">
                  <c:v>0</c:v>
                </c:pt>
                <c:pt idx="6">
                  <c:v>0</c:v>
                </c:pt>
                <c:pt idx="7">
                  <c:v>0</c:v>
                </c:pt>
                <c:pt idx="8">
                  <c:v>1</c:v>
                </c:pt>
                <c:pt idx="9">
                  <c:v>1</c:v>
                </c:pt>
                <c:pt idx="10">
                  <c:v>2</c:v>
                </c:pt>
                <c:pt idx="11">
                  <c:v>0</c:v>
                </c:pt>
                <c:pt idx="12">
                  <c:v>1</c:v>
                </c:pt>
                <c:pt idx="13">
                  <c:v>2</c:v>
                </c:pt>
                <c:pt idx="14">
                  <c:v>3</c:v>
                </c:pt>
                <c:pt idx="15">
                  <c:v>6</c:v>
                </c:pt>
                <c:pt idx="16">
                  <c:v>10</c:v>
                </c:pt>
                <c:pt idx="17">
                  <c:v>14</c:v>
                </c:pt>
                <c:pt idx="18">
                  <c:v>24</c:v>
                </c:pt>
                <c:pt idx="19">
                  <c:v>23</c:v>
                </c:pt>
                <c:pt idx="20">
                  <c:v>19</c:v>
                </c:pt>
                <c:pt idx="21">
                  <c:v>44</c:v>
                </c:pt>
                <c:pt idx="22">
                  <c:v>56</c:v>
                </c:pt>
                <c:pt idx="23">
                  <c:v>64</c:v>
                </c:pt>
                <c:pt idx="24">
                  <c:v>61</c:v>
                </c:pt>
                <c:pt idx="25">
                  <c:v>86</c:v>
                </c:pt>
                <c:pt idx="26">
                  <c:v>76</c:v>
                </c:pt>
                <c:pt idx="27">
                  <c:v>114</c:v>
                </c:pt>
                <c:pt idx="28">
                  <c:v>124</c:v>
                </c:pt>
                <c:pt idx="29">
                  <c:v>114</c:v>
                </c:pt>
                <c:pt idx="30">
                  <c:v>153</c:v>
                </c:pt>
                <c:pt idx="31">
                  <c:v>123</c:v>
                </c:pt>
                <c:pt idx="32">
                  <c:v>153</c:v>
                </c:pt>
                <c:pt idx="33">
                  <c:v>175</c:v>
                </c:pt>
                <c:pt idx="34">
                  <c:v>161</c:v>
                </c:pt>
                <c:pt idx="35">
                  <c:v>176</c:v>
                </c:pt>
                <c:pt idx="36">
                  <c:v>171</c:v>
                </c:pt>
                <c:pt idx="37">
                  <c:v>171</c:v>
                </c:pt>
                <c:pt idx="38">
                  <c:v>163</c:v>
                </c:pt>
                <c:pt idx="39">
                  <c:v>167</c:v>
                </c:pt>
                <c:pt idx="40">
                  <c:v>151</c:v>
                </c:pt>
                <c:pt idx="41">
                  <c:v>150</c:v>
                </c:pt>
                <c:pt idx="42">
                  <c:v>117</c:v>
                </c:pt>
                <c:pt idx="43">
                  <c:v>157</c:v>
                </c:pt>
                <c:pt idx="44">
                  <c:v>141</c:v>
                </c:pt>
                <c:pt idx="45">
                  <c:v>143</c:v>
                </c:pt>
                <c:pt idx="46">
                  <c:v>129</c:v>
                </c:pt>
                <c:pt idx="47">
                  <c:v>130</c:v>
                </c:pt>
                <c:pt idx="48">
                  <c:v>123</c:v>
                </c:pt>
                <c:pt idx="49">
                  <c:v>137</c:v>
                </c:pt>
                <c:pt idx="50">
                  <c:v>129</c:v>
                </c:pt>
                <c:pt idx="51">
                  <c:v>118</c:v>
                </c:pt>
                <c:pt idx="52">
                  <c:v>113</c:v>
                </c:pt>
                <c:pt idx="53">
                  <c:v>95</c:v>
                </c:pt>
                <c:pt idx="54">
                  <c:v>128</c:v>
                </c:pt>
                <c:pt idx="55">
                  <c:v>117</c:v>
                </c:pt>
                <c:pt idx="56">
                  <c:v>104</c:v>
                </c:pt>
                <c:pt idx="57">
                  <c:v>92</c:v>
                </c:pt>
                <c:pt idx="58">
                  <c:v>81</c:v>
                </c:pt>
                <c:pt idx="59">
                  <c:v>78</c:v>
                </c:pt>
                <c:pt idx="60">
                  <c:v>75</c:v>
                </c:pt>
                <c:pt idx="61">
                  <c:v>70</c:v>
                </c:pt>
                <c:pt idx="62">
                  <c:v>58</c:v>
                </c:pt>
                <c:pt idx="63">
                  <c:v>66</c:v>
                </c:pt>
                <c:pt idx="64">
                  <c:v>53</c:v>
                </c:pt>
                <c:pt idx="65">
                  <c:v>55</c:v>
                </c:pt>
                <c:pt idx="66">
                  <c:v>45</c:v>
                </c:pt>
                <c:pt idx="67">
                  <c:v>57</c:v>
                </c:pt>
                <c:pt idx="68">
                  <c:v>35</c:v>
                </c:pt>
                <c:pt idx="69">
                  <c:v>53</c:v>
                </c:pt>
                <c:pt idx="70">
                  <c:v>44</c:v>
                </c:pt>
                <c:pt idx="71">
                  <c:v>40</c:v>
                </c:pt>
                <c:pt idx="72">
                  <c:v>39</c:v>
                </c:pt>
                <c:pt idx="73">
                  <c:v>25</c:v>
                </c:pt>
                <c:pt idx="74">
                  <c:v>33</c:v>
                </c:pt>
                <c:pt idx="75">
                  <c:v>34</c:v>
                </c:pt>
                <c:pt idx="76">
                  <c:v>26</c:v>
                </c:pt>
                <c:pt idx="77">
                  <c:v>22</c:v>
                </c:pt>
                <c:pt idx="78">
                  <c:v>23</c:v>
                </c:pt>
                <c:pt idx="79">
                  <c:v>19</c:v>
                </c:pt>
                <c:pt idx="80">
                  <c:v>16</c:v>
                </c:pt>
                <c:pt idx="81">
                  <c:v>15</c:v>
                </c:pt>
                <c:pt idx="82">
                  <c:v>20</c:v>
                </c:pt>
                <c:pt idx="83">
                  <c:v>22</c:v>
                </c:pt>
                <c:pt idx="84">
                  <c:v>11</c:v>
                </c:pt>
                <c:pt idx="85">
                  <c:v>20</c:v>
                </c:pt>
                <c:pt idx="86">
                  <c:v>18</c:v>
                </c:pt>
                <c:pt idx="87">
                  <c:v>13</c:v>
                </c:pt>
                <c:pt idx="88">
                  <c:v>15</c:v>
                </c:pt>
                <c:pt idx="89">
                  <c:v>19</c:v>
                </c:pt>
                <c:pt idx="90">
                  <c:v>16</c:v>
                </c:pt>
                <c:pt idx="91">
                  <c:v>5</c:v>
                </c:pt>
                <c:pt idx="92">
                  <c:v>11</c:v>
                </c:pt>
                <c:pt idx="93">
                  <c:v>11</c:v>
                </c:pt>
                <c:pt idx="94">
                  <c:v>14</c:v>
                </c:pt>
                <c:pt idx="95">
                  <c:v>7</c:v>
                </c:pt>
                <c:pt idx="96">
                  <c:v>8</c:v>
                </c:pt>
                <c:pt idx="97">
                  <c:v>6</c:v>
                </c:pt>
                <c:pt idx="98">
                  <c:v>8</c:v>
                </c:pt>
                <c:pt idx="99">
                  <c:v>10</c:v>
                </c:pt>
                <c:pt idx="100">
                  <c:v>1</c:v>
                </c:pt>
                <c:pt idx="101">
                  <c:v>4</c:v>
                </c:pt>
                <c:pt idx="102">
                  <c:v>5</c:v>
                </c:pt>
                <c:pt idx="103">
                  <c:v>3</c:v>
                </c:pt>
                <c:pt idx="104">
                  <c:v>4</c:v>
                </c:pt>
                <c:pt idx="105">
                  <c:v>5</c:v>
                </c:pt>
                <c:pt idx="106">
                  <c:v>2</c:v>
                </c:pt>
                <c:pt idx="107">
                  <c:v>1</c:v>
                </c:pt>
                <c:pt idx="108">
                  <c:v>4</c:v>
                </c:pt>
                <c:pt idx="109">
                  <c:v>1</c:v>
                </c:pt>
                <c:pt idx="110">
                  <c:v>1</c:v>
                </c:pt>
                <c:pt idx="111">
                  <c:v>2</c:v>
                </c:pt>
                <c:pt idx="112">
                  <c:v>0</c:v>
                </c:pt>
                <c:pt idx="113">
                  <c:v>2</c:v>
                </c:pt>
                <c:pt idx="114">
                  <c:v>3</c:v>
                </c:pt>
                <c:pt idx="115">
                  <c:v>2</c:v>
                </c:pt>
                <c:pt idx="116">
                  <c:v>1</c:v>
                </c:pt>
                <c:pt idx="117">
                  <c:v>2</c:v>
                </c:pt>
                <c:pt idx="118">
                  <c:v>3</c:v>
                </c:pt>
                <c:pt idx="119">
                  <c:v>0</c:v>
                </c:pt>
                <c:pt idx="120">
                  <c:v>3</c:v>
                </c:pt>
                <c:pt idx="121">
                  <c:v>0</c:v>
                </c:pt>
                <c:pt idx="122">
                  <c:v>3</c:v>
                </c:pt>
                <c:pt idx="123">
                  <c:v>0</c:v>
                </c:pt>
                <c:pt idx="124">
                  <c:v>3</c:v>
                </c:pt>
                <c:pt idx="125">
                  <c:v>0</c:v>
                </c:pt>
                <c:pt idx="126">
                  <c:v>0</c:v>
                </c:pt>
                <c:pt idx="127">
                  <c:v>1</c:v>
                </c:pt>
                <c:pt idx="128">
                  <c:v>0</c:v>
                </c:pt>
                <c:pt idx="129">
                  <c:v>2</c:v>
                </c:pt>
                <c:pt idx="130">
                  <c:v>0</c:v>
                </c:pt>
                <c:pt idx="131">
                  <c:v>2</c:v>
                </c:pt>
                <c:pt idx="132">
                  <c:v>3</c:v>
                </c:pt>
                <c:pt idx="133">
                  <c:v>0</c:v>
                </c:pt>
                <c:pt idx="134">
                  <c:v>1</c:v>
                </c:pt>
                <c:pt idx="135">
                  <c:v>2</c:v>
                </c:pt>
                <c:pt idx="136">
                  <c:v>0</c:v>
                </c:pt>
                <c:pt idx="137">
                  <c:v>3</c:v>
                </c:pt>
                <c:pt idx="138">
                  <c:v>1</c:v>
                </c:pt>
                <c:pt idx="139">
                  <c:v>0</c:v>
                </c:pt>
                <c:pt idx="140">
                  <c:v>0</c:v>
                </c:pt>
                <c:pt idx="141">
                  <c:v>1</c:v>
                </c:pt>
                <c:pt idx="142">
                  <c:v>4</c:v>
                </c:pt>
                <c:pt idx="143">
                  <c:v>2</c:v>
                </c:pt>
                <c:pt idx="144">
                  <c:v>1</c:v>
                </c:pt>
                <c:pt idx="145">
                  <c:v>1</c:v>
                </c:pt>
                <c:pt idx="146">
                  <c:v>1</c:v>
                </c:pt>
                <c:pt idx="147">
                  <c:v>0</c:v>
                </c:pt>
                <c:pt idx="148">
                  <c:v>0</c:v>
                </c:pt>
                <c:pt idx="149">
                  <c:v>0</c:v>
                </c:pt>
                <c:pt idx="150">
                  <c:v>0</c:v>
                </c:pt>
                <c:pt idx="151">
                  <c:v>2</c:v>
                </c:pt>
                <c:pt idx="152">
                  <c:v>0</c:v>
                </c:pt>
                <c:pt idx="153">
                  <c:v>0</c:v>
                </c:pt>
                <c:pt idx="154">
                  <c:v>1</c:v>
                </c:pt>
                <c:pt idx="155">
                  <c:v>2</c:v>
                </c:pt>
                <c:pt idx="156">
                  <c:v>5</c:v>
                </c:pt>
                <c:pt idx="157">
                  <c:v>3</c:v>
                </c:pt>
                <c:pt idx="158">
                  <c:v>3</c:v>
                </c:pt>
                <c:pt idx="159">
                  <c:v>4</c:v>
                </c:pt>
                <c:pt idx="160">
                  <c:v>4</c:v>
                </c:pt>
                <c:pt idx="161">
                  <c:v>5</c:v>
                </c:pt>
                <c:pt idx="162">
                  <c:v>2</c:v>
                </c:pt>
                <c:pt idx="163">
                  <c:v>5</c:v>
                </c:pt>
                <c:pt idx="164">
                  <c:v>3</c:v>
                </c:pt>
                <c:pt idx="165">
                  <c:v>2</c:v>
                </c:pt>
                <c:pt idx="166">
                  <c:v>7</c:v>
                </c:pt>
                <c:pt idx="167">
                  <c:v>4</c:v>
                </c:pt>
                <c:pt idx="168">
                  <c:v>2</c:v>
                </c:pt>
                <c:pt idx="169">
                  <c:v>4</c:v>
                </c:pt>
                <c:pt idx="170">
                  <c:v>2</c:v>
                </c:pt>
                <c:pt idx="171">
                  <c:v>2</c:v>
                </c:pt>
                <c:pt idx="172">
                  <c:v>5</c:v>
                </c:pt>
                <c:pt idx="173">
                  <c:v>0</c:v>
                </c:pt>
                <c:pt idx="174">
                  <c:v>5</c:v>
                </c:pt>
                <c:pt idx="175">
                  <c:v>1</c:v>
                </c:pt>
                <c:pt idx="176">
                  <c:v>4</c:v>
                </c:pt>
                <c:pt idx="177">
                  <c:v>3</c:v>
                </c:pt>
                <c:pt idx="178">
                  <c:v>2</c:v>
                </c:pt>
                <c:pt idx="179">
                  <c:v>1</c:v>
                </c:pt>
                <c:pt idx="180">
                  <c:v>1</c:v>
                </c:pt>
                <c:pt idx="181">
                  <c:v>1</c:v>
                </c:pt>
                <c:pt idx="182">
                  <c:v>1</c:v>
                </c:pt>
                <c:pt idx="183">
                  <c:v>0</c:v>
                </c:pt>
                <c:pt idx="184">
                  <c:v>0</c:v>
                </c:pt>
                <c:pt idx="185">
                  <c:v>0</c:v>
                </c:pt>
                <c:pt idx="186">
                  <c:v>0</c:v>
                </c:pt>
                <c:pt idx="187">
                  <c:v>0</c:v>
                </c:pt>
              </c:numCache>
            </c:numRef>
          </c:val>
          <c:extLst>
            <c:ext xmlns:c16="http://schemas.microsoft.com/office/drawing/2014/chart" uri="{C3380CC4-5D6E-409C-BE32-E72D297353CC}">
              <c16:uniqueId val="{00000008-5B6A-483A-BCC9-838C561A5CAE}"/>
            </c:ext>
          </c:extLst>
        </c:ser>
        <c:dLbls>
          <c:showLegendKey val="0"/>
          <c:showVal val="0"/>
          <c:showCatName val="0"/>
          <c:showSerName val="0"/>
          <c:showPercent val="0"/>
          <c:showBubbleSize val="0"/>
        </c:dLbls>
        <c:gapWidth val="0"/>
        <c:axId val="596545392"/>
        <c:axId val="596544408"/>
      </c:barChart>
      <c:lineChart>
        <c:grouping val="standard"/>
        <c:varyColors val="0"/>
        <c:ser>
          <c:idx val="5"/>
          <c:order val="3"/>
          <c:tx>
            <c:strRef>
              <c:f>rivm!$L$3</c:f>
              <c:strCache>
                <c:ptCount val="1"/>
                <c:pt idx="0">
                  <c:v>7-daags voortschrijdend gemiddelde</c:v>
                </c:pt>
              </c:strCache>
            </c:strRef>
          </c:tx>
          <c:spPr>
            <a:ln w="47625" cap="rnd">
              <a:solidFill>
                <a:schemeClr val="accent1"/>
              </a:solidFill>
              <a:round/>
            </a:ln>
            <a:effectLst/>
          </c:spPr>
          <c:marker>
            <c:symbol val="none"/>
          </c:marker>
          <c:cat>
            <c:numRef>
              <c:extLst>
                <c:ext xmlns:c15="http://schemas.microsoft.com/office/drawing/2012/chart" uri="{02D57815-91ED-43cb-92C2-25804820EDAC}">
                  <c15:fullRef>
                    <c15:sqref>rivm!$C$4:$C$236</c15:sqref>
                  </c15:fullRef>
                </c:ext>
              </c:extLst>
              <c:f>(rivm!$C$4:$C$103,rivm!$C$111:$C$143,rivm!$C$146:$C$200)</c:f>
              <c:numCache>
                <c:formatCode>m/d/yyyy</c:formatCode>
                <c:ptCount val="188"/>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43995</c:v>
                </c:pt>
                <c:pt idx="101">
                  <c:v>43996</c:v>
                </c:pt>
                <c:pt idx="102">
                  <c:v>43997</c:v>
                </c:pt>
                <c:pt idx="103">
                  <c:v>43998</c:v>
                </c:pt>
                <c:pt idx="104">
                  <c:v>43999</c:v>
                </c:pt>
                <c:pt idx="105">
                  <c:v>44000</c:v>
                </c:pt>
                <c:pt idx="106">
                  <c:v>44001</c:v>
                </c:pt>
                <c:pt idx="107">
                  <c:v>44002</c:v>
                </c:pt>
                <c:pt idx="108">
                  <c:v>44003</c:v>
                </c:pt>
                <c:pt idx="109">
                  <c:v>44004</c:v>
                </c:pt>
                <c:pt idx="110">
                  <c:v>44005</c:v>
                </c:pt>
                <c:pt idx="111">
                  <c:v>44006</c:v>
                </c:pt>
                <c:pt idx="112">
                  <c:v>44007</c:v>
                </c:pt>
                <c:pt idx="113">
                  <c:v>44008</c:v>
                </c:pt>
                <c:pt idx="114">
                  <c:v>44009</c:v>
                </c:pt>
                <c:pt idx="115">
                  <c:v>44010</c:v>
                </c:pt>
                <c:pt idx="116">
                  <c:v>44011</c:v>
                </c:pt>
                <c:pt idx="117">
                  <c:v>44012</c:v>
                </c:pt>
                <c:pt idx="118">
                  <c:v>44013</c:v>
                </c:pt>
                <c:pt idx="119">
                  <c:v>44014</c:v>
                </c:pt>
                <c:pt idx="120">
                  <c:v>44015</c:v>
                </c:pt>
                <c:pt idx="121">
                  <c:v>44016</c:v>
                </c:pt>
                <c:pt idx="122">
                  <c:v>44017</c:v>
                </c:pt>
                <c:pt idx="123">
                  <c:v>44018</c:v>
                </c:pt>
                <c:pt idx="124">
                  <c:v>44019</c:v>
                </c:pt>
                <c:pt idx="125">
                  <c:v>44020</c:v>
                </c:pt>
                <c:pt idx="126">
                  <c:v>44021</c:v>
                </c:pt>
                <c:pt idx="127">
                  <c:v>44022</c:v>
                </c:pt>
                <c:pt idx="128">
                  <c:v>44023</c:v>
                </c:pt>
                <c:pt idx="129">
                  <c:v>44024</c:v>
                </c:pt>
                <c:pt idx="130">
                  <c:v>44025</c:v>
                </c:pt>
                <c:pt idx="131">
                  <c:v>44026</c:v>
                </c:pt>
                <c:pt idx="132">
                  <c:v>44027</c:v>
                </c:pt>
                <c:pt idx="133">
                  <c:v>44030</c:v>
                </c:pt>
                <c:pt idx="134">
                  <c:v>44031</c:v>
                </c:pt>
                <c:pt idx="135">
                  <c:v>44032</c:v>
                </c:pt>
                <c:pt idx="136">
                  <c:v>44033</c:v>
                </c:pt>
                <c:pt idx="137">
                  <c:v>44034</c:v>
                </c:pt>
                <c:pt idx="138">
                  <c:v>44035</c:v>
                </c:pt>
                <c:pt idx="139">
                  <c:v>44036</c:v>
                </c:pt>
                <c:pt idx="140">
                  <c:v>44037</c:v>
                </c:pt>
                <c:pt idx="141">
                  <c:v>44038</c:v>
                </c:pt>
                <c:pt idx="142">
                  <c:v>44039</c:v>
                </c:pt>
                <c:pt idx="143">
                  <c:v>44040</c:v>
                </c:pt>
                <c:pt idx="144">
                  <c:v>44041</c:v>
                </c:pt>
                <c:pt idx="145">
                  <c:v>44042</c:v>
                </c:pt>
                <c:pt idx="146">
                  <c:v>44043</c:v>
                </c:pt>
                <c:pt idx="147">
                  <c:v>44044</c:v>
                </c:pt>
                <c:pt idx="148">
                  <c:v>44045</c:v>
                </c:pt>
                <c:pt idx="149">
                  <c:v>44046</c:v>
                </c:pt>
                <c:pt idx="150">
                  <c:v>44047</c:v>
                </c:pt>
                <c:pt idx="151">
                  <c:v>44048</c:v>
                </c:pt>
                <c:pt idx="152">
                  <c:v>44049</c:v>
                </c:pt>
                <c:pt idx="153">
                  <c:v>44050</c:v>
                </c:pt>
                <c:pt idx="154">
                  <c:v>44051</c:v>
                </c:pt>
                <c:pt idx="155">
                  <c:v>44052</c:v>
                </c:pt>
                <c:pt idx="156">
                  <c:v>44053</c:v>
                </c:pt>
                <c:pt idx="157">
                  <c:v>44054</c:v>
                </c:pt>
                <c:pt idx="158">
                  <c:v>44055</c:v>
                </c:pt>
                <c:pt idx="159">
                  <c:v>44056</c:v>
                </c:pt>
                <c:pt idx="160">
                  <c:v>44057</c:v>
                </c:pt>
                <c:pt idx="161">
                  <c:v>44058</c:v>
                </c:pt>
                <c:pt idx="162">
                  <c:v>44059</c:v>
                </c:pt>
                <c:pt idx="163">
                  <c:v>44060</c:v>
                </c:pt>
                <c:pt idx="164">
                  <c:v>44061</c:v>
                </c:pt>
                <c:pt idx="165">
                  <c:v>44062</c:v>
                </c:pt>
                <c:pt idx="166">
                  <c:v>44063</c:v>
                </c:pt>
                <c:pt idx="167">
                  <c:v>44064</c:v>
                </c:pt>
                <c:pt idx="168">
                  <c:v>44065</c:v>
                </c:pt>
                <c:pt idx="169">
                  <c:v>44066</c:v>
                </c:pt>
                <c:pt idx="170">
                  <c:v>44067</c:v>
                </c:pt>
                <c:pt idx="171">
                  <c:v>44068</c:v>
                </c:pt>
                <c:pt idx="172">
                  <c:v>44069</c:v>
                </c:pt>
                <c:pt idx="173">
                  <c:v>44070</c:v>
                </c:pt>
                <c:pt idx="174">
                  <c:v>44071</c:v>
                </c:pt>
                <c:pt idx="175">
                  <c:v>44072</c:v>
                </c:pt>
                <c:pt idx="176">
                  <c:v>44073</c:v>
                </c:pt>
                <c:pt idx="177">
                  <c:v>44074</c:v>
                </c:pt>
                <c:pt idx="178">
                  <c:v>44075</c:v>
                </c:pt>
                <c:pt idx="179">
                  <c:v>44076</c:v>
                </c:pt>
                <c:pt idx="180">
                  <c:v>44077</c:v>
                </c:pt>
                <c:pt idx="181">
                  <c:v>44078</c:v>
                </c:pt>
                <c:pt idx="182">
                  <c:v>44079</c:v>
                </c:pt>
                <c:pt idx="183">
                  <c:v>44080</c:v>
                </c:pt>
                <c:pt idx="184">
                  <c:v>44081</c:v>
                </c:pt>
                <c:pt idx="185">
                  <c:v>44082</c:v>
                </c:pt>
                <c:pt idx="186">
                  <c:v>44083</c:v>
                </c:pt>
                <c:pt idx="187">
                  <c:v>44084</c:v>
                </c:pt>
                <c:pt idx="188">
                  <c:v>44085</c:v>
                </c:pt>
                <c:pt idx="189">
                  <c:v>44086</c:v>
                </c:pt>
                <c:pt idx="190">
                  <c:v>44087</c:v>
                </c:pt>
                <c:pt idx="191">
                  <c:v>44088</c:v>
                </c:pt>
                <c:pt idx="192">
                  <c:v>44089</c:v>
                </c:pt>
                <c:pt idx="193">
                  <c:v>44090</c:v>
                </c:pt>
                <c:pt idx="194">
                  <c:v>44091</c:v>
                </c:pt>
                <c:pt idx="195">
                  <c:v>44092</c:v>
                </c:pt>
                <c:pt idx="196">
                  <c:v>44093</c:v>
                </c:pt>
                <c:pt idx="197">
                  <c:v>44094</c:v>
                </c:pt>
                <c:pt idx="198">
                  <c:v>44095</c:v>
                </c:pt>
                <c:pt idx="199">
                  <c:v>44096</c:v>
                </c:pt>
                <c:pt idx="200">
                  <c:v>44097</c:v>
                </c:pt>
                <c:pt idx="201">
                  <c:v>44098</c:v>
                </c:pt>
                <c:pt idx="202">
                  <c:v>44099</c:v>
                </c:pt>
                <c:pt idx="203">
                  <c:v>44100</c:v>
                </c:pt>
                <c:pt idx="204">
                  <c:v>44101</c:v>
                </c:pt>
                <c:pt idx="205">
                  <c:v>44102</c:v>
                </c:pt>
                <c:pt idx="206">
                  <c:v>44103</c:v>
                </c:pt>
                <c:pt idx="207">
                  <c:v>44104</c:v>
                </c:pt>
                <c:pt idx="208">
                  <c:v>44105</c:v>
                </c:pt>
                <c:pt idx="209">
                  <c:v>44106</c:v>
                </c:pt>
                <c:pt idx="210">
                  <c:v>44107</c:v>
                </c:pt>
                <c:pt idx="211">
                  <c:v>44108</c:v>
                </c:pt>
                <c:pt idx="212">
                  <c:v>44109</c:v>
                </c:pt>
                <c:pt idx="213">
                  <c:v>44110</c:v>
                </c:pt>
                <c:pt idx="214">
                  <c:v>44111</c:v>
                </c:pt>
                <c:pt idx="215">
                  <c:v>44112</c:v>
                </c:pt>
                <c:pt idx="216">
                  <c:v>44113</c:v>
                </c:pt>
                <c:pt idx="217">
                  <c:v>44114</c:v>
                </c:pt>
                <c:pt idx="218">
                  <c:v>44115</c:v>
                </c:pt>
                <c:pt idx="219">
                  <c:v>44116</c:v>
                </c:pt>
                <c:pt idx="220">
                  <c:v>44117</c:v>
                </c:pt>
                <c:pt idx="221">
                  <c:v>44118</c:v>
                </c:pt>
                <c:pt idx="222">
                  <c:v>44119</c:v>
                </c:pt>
                <c:pt idx="223">
                  <c:v>44120</c:v>
                </c:pt>
              </c:numCache>
            </c:numRef>
          </c:cat>
          <c:val>
            <c:numRef>
              <c:extLst>
                <c:ext xmlns:c15="http://schemas.microsoft.com/office/drawing/2012/chart" uri="{02D57815-91ED-43cb-92C2-25804820EDAC}">
                  <c15:fullRef>
                    <c15:sqref>rivm!$L$4:$L$198</c15:sqref>
                  </c15:fullRef>
                </c:ext>
              </c:extLst>
              <c:f>(rivm!$L$4:$L$103,rivm!$L$111:$L$143,rivm!$L$146:$L$198)</c:f>
              <c:numCache>
                <c:formatCode>#,##0</c:formatCode>
                <c:ptCount val="186"/>
                <c:pt idx="6">
                  <c:v>23</c:v>
                </c:pt>
                <c:pt idx="7">
                  <c:v>28.428571428571427</c:v>
                </c:pt>
                <c:pt idx="8">
                  <c:v>32.428571428571431</c:v>
                </c:pt>
                <c:pt idx="9">
                  <c:v>37</c:v>
                </c:pt>
                <c:pt idx="10">
                  <c:v>45.428571428571431</c:v>
                </c:pt>
                <c:pt idx="11">
                  <c:v>49.857142857142854</c:v>
                </c:pt>
                <c:pt idx="12">
                  <c:v>63.714285714285715</c:v>
                </c:pt>
                <c:pt idx="13">
                  <c:v>81.857142857142861</c:v>
                </c:pt>
                <c:pt idx="14">
                  <c:v>102.57142857142857</c:v>
                </c:pt>
                <c:pt idx="15">
                  <c:v>129.71428571428572</c:v>
                </c:pt>
                <c:pt idx="16">
                  <c:v>154.85714285714286</c:v>
                </c:pt>
                <c:pt idx="17">
                  <c:v>178</c:v>
                </c:pt>
                <c:pt idx="18">
                  <c:v>205.57142857142858</c:v>
                </c:pt>
                <c:pt idx="19">
                  <c:v>238.85714285714286</c:v>
                </c:pt>
                <c:pt idx="20">
                  <c:v>280.28571428571428</c:v>
                </c:pt>
                <c:pt idx="21">
                  <c:v>327.14285714285717</c:v>
                </c:pt>
                <c:pt idx="22">
                  <c:v>394.85714285714283</c:v>
                </c:pt>
                <c:pt idx="23">
                  <c:v>458.71428571428572</c:v>
                </c:pt>
                <c:pt idx="24">
                  <c:v>502.42857142857144</c:v>
                </c:pt>
                <c:pt idx="25">
                  <c:v>552.14285714285711</c:v>
                </c:pt>
                <c:pt idx="26">
                  <c:v>659.28571428571433</c:v>
                </c:pt>
                <c:pt idx="27">
                  <c:v>743.71428571428567</c:v>
                </c:pt>
                <c:pt idx="28">
                  <c:v>820.28571428571433</c:v>
                </c:pt>
                <c:pt idx="29">
                  <c:v>889</c:v>
                </c:pt>
                <c:pt idx="30">
                  <c:v>934.28571428571433</c:v>
                </c:pt>
                <c:pt idx="31">
                  <c:v>963.71428571428567</c:v>
                </c:pt>
                <c:pt idx="32">
                  <c:v>990.28571428571433</c:v>
                </c:pt>
                <c:pt idx="33">
                  <c:v>990.85714285714289</c:v>
                </c:pt>
                <c:pt idx="34">
                  <c:v>989.85714285714289</c:v>
                </c:pt>
                <c:pt idx="35">
                  <c:v>986.71428571428567</c:v>
                </c:pt>
                <c:pt idx="36">
                  <c:v>993</c:v>
                </c:pt>
                <c:pt idx="37">
                  <c:v>1008.8571428571429</c:v>
                </c:pt>
                <c:pt idx="38">
                  <c:v>1024.7142857142858</c:v>
                </c:pt>
                <c:pt idx="39">
                  <c:v>1020.1428571428571</c:v>
                </c:pt>
                <c:pt idx="40">
                  <c:v>1015.1428571428571</c:v>
                </c:pt>
                <c:pt idx="41">
                  <c:v>1058.2857142857142</c:v>
                </c:pt>
                <c:pt idx="42">
                  <c:v>1099</c:v>
                </c:pt>
                <c:pt idx="43">
                  <c:v>1123.7142857142858</c:v>
                </c:pt>
                <c:pt idx="44">
                  <c:v>1117.8571428571429</c:v>
                </c:pt>
                <c:pt idx="45">
                  <c:v>1113</c:v>
                </c:pt>
                <c:pt idx="46">
                  <c:v>1110.5714285714287</c:v>
                </c:pt>
                <c:pt idx="47">
                  <c:v>1071.2857142857142</c:v>
                </c:pt>
                <c:pt idx="48">
                  <c:v>1038.4285714285713</c:v>
                </c:pt>
                <c:pt idx="49">
                  <c:v>1017.7142857142857</c:v>
                </c:pt>
                <c:pt idx="50">
                  <c:v>1000.8571428571429</c:v>
                </c:pt>
                <c:pt idx="51">
                  <c:v>992.14285714285711</c:v>
                </c:pt>
                <c:pt idx="52">
                  <c:v>963.57142857142856</c:v>
                </c:pt>
                <c:pt idx="53">
                  <c:v>939.14285714285711</c:v>
                </c:pt>
                <c:pt idx="54">
                  <c:v>924.57142857142856</c:v>
                </c:pt>
                <c:pt idx="55">
                  <c:v>904.14285714285711</c:v>
                </c:pt>
                <c:pt idx="56">
                  <c:v>851</c:v>
                </c:pt>
                <c:pt idx="57">
                  <c:v>763.14285714285711</c:v>
                </c:pt>
                <c:pt idx="58">
                  <c:v>703.14285714285711</c:v>
                </c:pt>
                <c:pt idx="59">
                  <c:v>668.28571428571433</c:v>
                </c:pt>
                <c:pt idx="60">
                  <c:v>609.71428571428567</c:v>
                </c:pt>
                <c:pt idx="61">
                  <c:v>564.14285714285711</c:v>
                </c:pt>
                <c:pt idx="62">
                  <c:v>490.85714285714283</c:v>
                </c:pt>
                <c:pt idx="63">
                  <c:v>449.42857142857144</c:v>
                </c:pt>
                <c:pt idx="64">
                  <c:v>425.14285714285717</c:v>
                </c:pt>
                <c:pt idx="65">
                  <c:v>387.57142857142856</c:v>
                </c:pt>
                <c:pt idx="66">
                  <c:v>358.42857142857144</c:v>
                </c:pt>
                <c:pt idx="67">
                  <c:v>374</c:v>
                </c:pt>
                <c:pt idx="68">
                  <c:v>353.57142857142856</c:v>
                </c:pt>
                <c:pt idx="69">
                  <c:v>331.14285714285717</c:v>
                </c:pt>
                <c:pt idx="70">
                  <c:v>301.42857142857144</c:v>
                </c:pt>
                <c:pt idx="71">
                  <c:v>277.85714285714283</c:v>
                </c:pt>
                <c:pt idx="72">
                  <c:v>269.42857142857144</c:v>
                </c:pt>
                <c:pt idx="73">
                  <c:v>266.14285714285717</c:v>
                </c:pt>
                <c:pt idx="74">
                  <c:v>249.71428571428572</c:v>
                </c:pt>
                <c:pt idx="75">
                  <c:v>245.14285714285714</c:v>
                </c:pt>
                <c:pt idx="76">
                  <c:v>244.14285714285714</c:v>
                </c:pt>
                <c:pt idx="77">
                  <c:v>227.85714285714286</c:v>
                </c:pt>
                <c:pt idx="78">
                  <c:v>211.28571428571428</c:v>
                </c:pt>
                <c:pt idx="79">
                  <c:v>197.71428571428572</c:v>
                </c:pt>
                <c:pt idx="80">
                  <c:v>192.14285714285714</c:v>
                </c:pt>
                <c:pt idx="81">
                  <c:v>182.71428571428572</c:v>
                </c:pt>
                <c:pt idx="82">
                  <c:v>177.28571428571428</c:v>
                </c:pt>
                <c:pt idx="83">
                  <c:v>177.28571428571428</c:v>
                </c:pt>
                <c:pt idx="84">
                  <c:v>178.57142857142858</c:v>
                </c:pt>
                <c:pt idx="85">
                  <c:v>176.42857142857142</c:v>
                </c:pt>
                <c:pt idx="86">
                  <c:v>183</c:v>
                </c:pt>
                <c:pt idx="87">
                  <c:v>188.28571428571428</c:v>
                </c:pt>
                <c:pt idx="88">
                  <c:v>191.42857142857142</c:v>
                </c:pt>
                <c:pt idx="89">
                  <c:v>190.42857142857142</c:v>
                </c:pt>
                <c:pt idx="90">
                  <c:v>175.71428571428572</c:v>
                </c:pt>
                <c:pt idx="91">
                  <c:v>177.57142857142858</c:v>
                </c:pt>
                <c:pt idx="92">
                  <c:v>173.28571428571428</c:v>
                </c:pt>
                <c:pt idx="93">
                  <c:v>168.57142857142858</c:v>
                </c:pt>
                <c:pt idx="94">
                  <c:v>161</c:v>
                </c:pt>
                <c:pt idx="95">
                  <c:v>157.28571428571428</c:v>
                </c:pt>
                <c:pt idx="96">
                  <c:v>150</c:v>
                </c:pt>
                <c:pt idx="97">
                  <c:v>149.28571428571428</c:v>
                </c:pt>
                <c:pt idx="98">
                  <c:v>157.14285714285714</c:v>
                </c:pt>
                <c:pt idx="99">
                  <c:v>165.28571428571428</c:v>
                </c:pt>
                <c:pt idx="100">
                  <c:v>163.42857142857142</c:v>
                </c:pt>
                <c:pt idx="101">
                  <c:v>165.42857142857142</c:v>
                </c:pt>
                <c:pt idx="102">
                  <c:v>161.71428571428572</c:v>
                </c:pt>
                <c:pt idx="103">
                  <c:v>158.28571428571428</c:v>
                </c:pt>
                <c:pt idx="104">
                  <c:v>151.85714285714286</c:v>
                </c:pt>
                <c:pt idx="105">
                  <c:v>134.42857142857142</c:v>
                </c:pt>
                <c:pt idx="106">
                  <c:v>121</c:v>
                </c:pt>
                <c:pt idx="107">
                  <c:v>116.28571428571429</c:v>
                </c:pt>
                <c:pt idx="108">
                  <c:v>103.28571428571429</c:v>
                </c:pt>
                <c:pt idx="109">
                  <c:v>95</c:v>
                </c:pt>
                <c:pt idx="110">
                  <c:v>88.857142857142861</c:v>
                </c:pt>
                <c:pt idx="111">
                  <c:v>85.285714285714292</c:v>
                </c:pt>
                <c:pt idx="112">
                  <c:v>85.285714285714292</c:v>
                </c:pt>
                <c:pt idx="113">
                  <c:v>80.571428571428569</c:v>
                </c:pt>
                <c:pt idx="114">
                  <c:v>78.142857142857139</c:v>
                </c:pt>
                <c:pt idx="115">
                  <c:v>79.714285714285708</c:v>
                </c:pt>
                <c:pt idx="116">
                  <c:v>76.714285714285708</c:v>
                </c:pt>
                <c:pt idx="117">
                  <c:v>74.142857142857139</c:v>
                </c:pt>
                <c:pt idx="118">
                  <c:v>68.714285714285708</c:v>
                </c:pt>
                <c:pt idx="119">
                  <c:v>67.571428571428569</c:v>
                </c:pt>
                <c:pt idx="120">
                  <c:v>66.285714285714292</c:v>
                </c:pt>
                <c:pt idx="121">
                  <c:v>65.857142857142861</c:v>
                </c:pt>
                <c:pt idx="122">
                  <c:v>62.285714285714285</c:v>
                </c:pt>
                <c:pt idx="123">
                  <c:v>61</c:v>
                </c:pt>
                <c:pt idx="124">
                  <c:v>59.857142857142854</c:v>
                </c:pt>
                <c:pt idx="125">
                  <c:v>57.428571428571431</c:v>
                </c:pt>
                <c:pt idx="126">
                  <c:v>55.571428571428569</c:v>
                </c:pt>
                <c:pt idx="127">
                  <c:v>61.142857142857146</c:v>
                </c:pt>
                <c:pt idx="128">
                  <c:v>60.571428571428569</c:v>
                </c:pt>
                <c:pt idx="129">
                  <c:v>67</c:v>
                </c:pt>
                <c:pt idx="130">
                  <c:v>75.714285714285708</c:v>
                </c:pt>
                <c:pt idx="131">
                  <c:v>82.285714285714292</c:v>
                </c:pt>
                <c:pt idx="132">
                  <c:v>95.714285714285708</c:v>
                </c:pt>
                <c:pt idx="133">
                  <c:v>123.71428571428571</c:v>
                </c:pt>
                <c:pt idx="134">
                  <c:v>133</c:v>
                </c:pt>
                <c:pt idx="135">
                  <c:v>144.14285714285714</c:v>
                </c:pt>
                <c:pt idx="136">
                  <c:v>154.42857142857142</c:v>
                </c:pt>
                <c:pt idx="137">
                  <c:v>153</c:v>
                </c:pt>
                <c:pt idx="138">
                  <c:v>165</c:v>
                </c:pt>
                <c:pt idx="139">
                  <c:v>168.71428571428572</c:v>
                </c:pt>
                <c:pt idx="140">
                  <c:v>177.14285714285714</c:v>
                </c:pt>
                <c:pt idx="141">
                  <c:v>184</c:v>
                </c:pt>
                <c:pt idx="142">
                  <c:v>187.14285714285714</c:v>
                </c:pt>
                <c:pt idx="143">
                  <c:v>196.85714285714286</c:v>
                </c:pt>
                <c:pt idx="144">
                  <c:v>226</c:v>
                </c:pt>
                <c:pt idx="145">
                  <c:v>243.85714285714286</c:v>
                </c:pt>
                <c:pt idx="146">
                  <c:v>295.85714285714283</c:v>
                </c:pt>
                <c:pt idx="147">
                  <c:v>320.42857142857144</c:v>
                </c:pt>
                <c:pt idx="148">
                  <c:v>339.57142857142856</c:v>
                </c:pt>
                <c:pt idx="149">
                  <c:v>378.14285714285717</c:v>
                </c:pt>
                <c:pt idx="150">
                  <c:v>414.42857142857144</c:v>
                </c:pt>
                <c:pt idx="151">
                  <c:v>461</c:v>
                </c:pt>
                <c:pt idx="152">
                  <c:v>488.85714285714283</c:v>
                </c:pt>
                <c:pt idx="153">
                  <c:v>490</c:v>
                </c:pt>
                <c:pt idx="154">
                  <c:v>527</c:v>
                </c:pt>
                <c:pt idx="155">
                  <c:v>560.28571428571433</c:v>
                </c:pt>
                <c:pt idx="156">
                  <c:v>567.85714285714289</c:v>
                </c:pt>
                <c:pt idx="157">
                  <c:v>595</c:v>
                </c:pt>
                <c:pt idx="158">
                  <c:v>585.14285714285711</c:v>
                </c:pt>
                <c:pt idx="159">
                  <c:v>606</c:v>
                </c:pt>
                <c:pt idx="160">
                  <c:v>610.28571428571433</c:v>
                </c:pt>
                <c:pt idx="161">
                  <c:v>599</c:v>
                </c:pt>
                <c:pt idx="162">
                  <c:v>580.14285714285711</c:v>
                </c:pt>
                <c:pt idx="163">
                  <c:v>566.71428571428567</c:v>
                </c:pt>
                <c:pt idx="164">
                  <c:v>550</c:v>
                </c:pt>
                <c:pt idx="165">
                  <c:v>545.85714285714289</c:v>
                </c:pt>
                <c:pt idx="166">
                  <c:v>519.85714285714289</c:v>
                </c:pt>
                <c:pt idx="167">
                  <c:v>509.42857142857144</c:v>
                </c:pt>
                <c:pt idx="168">
                  <c:v>502.71428571428572</c:v>
                </c:pt>
                <c:pt idx="169">
                  <c:v>515.28571428571433</c:v>
                </c:pt>
                <c:pt idx="170">
                  <c:v>516.42857142857144</c:v>
                </c:pt>
                <c:pt idx="171">
                  <c:v>511.57142857142856</c:v>
                </c:pt>
                <c:pt idx="172">
                  <c:v>496.85714285714283</c:v>
                </c:pt>
                <c:pt idx="173">
                  <c:v>501</c:v>
                </c:pt>
                <c:pt idx="174">
                  <c:v>505.85714285714283</c:v>
                </c:pt>
                <c:pt idx="175">
                  <c:v>508.28571428571428</c:v>
                </c:pt>
                <c:pt idx="176">
                  <c:v>510.71428571428572</c:v>
                </c:pt>
                <c:pt idx="177">
                  <c:v>529.14285714285711</c:v>
                </c:pt>
                <c:pt idx="178">
                  <c:v>542.85714285714289</c:v>
                </c:pt>
                <c:pt idx="179">
                  <c:v>564.28571428571433</c:v>
                </c:pt>
                <c:pt idx="180">
                  <c:v>590.85714285714289</c:v>
                </c:pt>
                <c:pt idx="181">
                  <c:v>622</c:v>
                </c:pt>
                <c:pt idx="182">
                  <c:v>660</c:v>
                </c:pt>
                <c:pt idx="183">
                  <c:v>695.71428571428567</c:v>
                </c:pt>
                <c:pt idx="184">
                  <c:v>731.14285714285711</c:v>
                </c:pt>
                <c:pt idx="185">
                  <c:v>661.71428571428567</c:v>
                </c:pt>
              </c:numCache>
            </c:numRef>
          </c:val>
          <c:smooth val="0"/>
          <c:extLst>
            <c:ext xmlns:c16="http://schemas.microsoft.com/office/drawing/2014/chart" uri="{C3380CC4-5D6E-409C-BE32-E72D297353CC}">
              <c16:uniqueId val="{00000009-5B6A-483A-BCC9-838C561A5CAE}"/>
            </c:ext>
          </c:extLst>
        </c:ser>
        <c:ser>
          <c:idx val="8"/>
          <c:order val="4"/>
          <c:tx>
            <c:strRef>
              <c:f>rivm!$AK$3</c:f>
              <c:strCache>
                <c:ptCount val="1"/>
                <c:pt idx="0">
                  <c:v> 7 day moving average</c:v>
                </c:pt>
              </c:strCache>
            </c:strRef>
          </c:tx>
          <c:spPr>
            <a:ln w="47625" cap="rnd">
              <a:solidFill>
                <a:srgbClr val="FF0000"/>
              </a:solidFill>
              <a:round/>
            </a:ln>
            <a:effectLst/>
          </c:spPr>
          <c:marker>
            <c:symbol val="none"/>
          </c:marker>
          <c:cat>
            <c:numRef>
              <c:extLst>
                <c:ext xmlns:c15="http://schemas.microsoft.com/office/drawing/2012/chart" uri="{02D57815-91ED-43cb-92C2-25804820EDAC}">
                  <c15:fullRef>
                    <c15:sqref>rivm!$C$4:$C$236</c15:sqref>
                  </c15:fullRef>
                </c:ext>
              </c:extLst>
              <c:f>(rivm!$C$4:$C$103,rivm!$C$111:$C$143,rivm!$C$146:$C$200)</c:f>
              <c:numCache>
                <c:formatCode>m/d/yyyy</c:formatCode>
                <c:ptCount val="188"/>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43995</c:v>
                </c:pt>
                <c:pt idx="101">
                  <c:v>43996</c:v>
                </c:pt>
                <c:pt idx="102">
                  <c:v>43997</c:v>
                </c:pt>
                <c:pt idx="103">
                  <c:v>43998</c:v>
                </c:pt>
                <c:pt idx="104">
                  <c:v>43999</c:v>
                </c:pt>
                <c:pt idx="105">
                  <c:v>44000</c:v>
                </c:pt>
                <c:pt idx="106">
                  <c:v>44001</c:v>
                </c:pt>
                <c:pt idx="107">
                  <c:v>44002</c:v>
                </c:pt>
                <c:pt idx="108">
                  <c:v>44003</c:v>
                </c:pt>
                <c:pt idx="109">
                  <c:v>44004</c:v>
                </c:pt>
                <c:pt idx="110">
                  <c:v>44005</c:v>
                </c:pt>
                <c:pt idx="111">
                  <c:v>44006</c:v>
                </c:pt>
                <c:pt idx="112">
                  <c:v>44007</c:v>
                </c:pt>
                <c:pt idx="113">
                  <c:v>44008</c:v>
                </c:pt>
                <c:pt idx="114">
                  <c:v>44009</c:v>
                </c:pt>
                <c:pt idx="115">
                  <c:v>44010</c:v>
                </c:pt>
                <c:pt idx="116">
                  <c:v>44011</c:v>
                </c:pt>
                <c:pt idx="117">
                  <c:v>44012</c:v>
                </c:pt>
                <c:pt idx="118">
                  <c:v>44013</c:v>
                </c:pt>
                <c:pt idx="119">
                  <c:v>44014</c:v>
                </c:pt>
                <c:pt idx="120">
                  <c:v>44015</c:v>
                </c:pt>
                <c:pt idx="121">
                  <c:v>44016</c:v>
                </c:pt>
                <c:pt idx="122">
                  <c:v>44017</c:v>
                </c:pt>
                <c:pt idx="123">
                  <c:v>44018</c:v>
                </c:pt>
                <c:pt idx="124">
                  <c:v>44019</c:v>
                </c:pt>
                <c:pt idx="125">
                  <c:v>44020</c:v>
                </c:pt>
                <c:pt idx="126">
                  <c:v>44021</c:v>
                </c:pt>
                <c:pt idx="127">
                  <c:v>44022</c:v>
                </c:pt>
                <c:pt idx="128">
                  <c:v>44023</c:v>
                </c:pt>
                <c:pt idx="129">
                  <c:v>44024</c:v>
                </c:pt>
                <c:pt idx="130">
                  <c:v>44025</c:v>
                </c:pt>
                <c:pt idx="131">
                  <c:v>44026</c:v>
                </c:pt>
                <c:pt idx="132">
                  <c:v>44027</c:v>
                </c:pt>
                <c:pt idx="133">
                  <c:v>44030</c:v>
                </c:pt>
                <c:pt idx="134">
                  <c:v>44031</c:v>
                </c:pt>
                <c:pt idx="135">
                  <c:v>44032</c:v>
                </c:pt>
                <c:pt idx="136">
                  <c:v>44033</c:v>
                </c:pt>
                <c:pt idx="137">
                  <c:v>44034</c:v>
                </c:pt>
                <c:pt idx="138">
                  <c:v>44035</c:v>
                </c:pt>
                <c:pt idx="139">
                  <c:v>44036</c:v>
                </c:pt>
                <c:pt idx="140">
                  <c:v>44037</c:v>
                </c:pt>
                <c:pt idx="141">
                  <c:v>44038</c:v>
                </c:pt>
                <c:pt idx="142">
                  <c:v>44039</c:v>
                </c:pt>
                <c:pt idx="143">
                  <c:v>44040</c:v>
                </c:pt>
                <c:pt idx="144">
                  <c:v>44041</c:v>
                </c:pt>
                <c:pt idx="145">
                  <c:v>44042</c:v>
                </c:pt>
                <c:pt idx="146">
                  <c:v>44043</c:v>
                </c:pt>
                <c:pt idx="147">
                  <c:v>44044</c:v>
                </c:pt>
                <c:pt idx="148">
                  <c:v>44045</c:v>
                </c:pt>
                <c:pt idx="149">
                  <c:v>44046</c:v>
                </c:pt>
                <c:pt idx="150">
                  <c:v>44047</c:v>
                </c:pt>
                <c:pt idx="151">
                  <c:v>44048</c:v>
                </c:pt>
                <c:pt idx="152">
                  <c:v>44049</c:v>
                </c:pt>
                <c:pt idx="153">
                  <c:v>44050</c:v>
                </c:pt>
                <c:pt idx="154">
                  <c:v>44051</c:v>
                </c:pt>
                <c:pt idx="155">
                  <c:v>44052</c:v>
                </c:pt>
                <c:pt idx="156">
                  <c:v>44053</c:v>
                </c:pt>
                <c:pt idx="157">
                  <c:v>44054</c:v>
                </c:pt>
                <c:pt idx="158">
                  <c:v>44055</c:v>
                </c:pt>
                <c:pt idx="159">
                  <c:v>44056</c:v>
                </c:pt>
                <c:pt idx="160">
                  <c:v>44057</c:v>
                </c:pt>
                <c:pt idx="161">
                  <c:v>44058</c:v>
                </c:pt>
                <c:pt idx="162">
                  <c:v>44059</c:v>
                </c:pt>
                <c:pt idx="163">
                  <c:v>44060</c:v>
                </c:pt>
                <c:pt idx="164">
                  <c:v>44061</c:v>
                </c:pt>
                <c:pt idx="165">
                  <c:v>44062</c:v>
                </c:pt>
                <c:pt idx="166">
                  <c:v>44063</c:v>
                </c:pt>
                <c:pt idx="167">
                  <c:v>44064</c:v>
                </c:pt>
                <c:pt idx="168">
                  <c:v>44065</c:v>
                </c:pt>
                <c:pt idx="169">
                  <c:v>44066</c:v>
                </c:pt>
                <c:pt idx="170">
                  <c:v>44067</c:v>
                </c:pt>
                <c:pt idx="171">
                  <c:v>44068</c:v>
                </c:pt>
                <c:pt idx="172">
                  <c:v>44069</c:v>
                </c:pt>
                <c:pt idx="173">
                  <c:v>44070</c:v>
                </c:pt>
                <c:pt idx="174">
                  <c:v>44071</c:v>
                </c:pt>
                <c:pt idx="175">
                  <c:v>44072</c:v>
                </c:pt>
                <c:pt idx="176">
                  <c:v>44073</c:v>
                </c:pt>
                <c:pt idx="177">
                  <c:v>44074</c:v>
                </c:pt>
                <c:pt idx="178">
                  <c:v>44075</c:v>
                </c:pt>
                <c:pt idx="179">
                  <c:v>44076</c:v>
                </c:pt>
                <c:pt idx="180">
                  <c:v>44077</c:v>
                </c:pt>
                <c:pt idx="181">
                  <c:v>44078</c:v>
                </c:pt>
                <c:pt idx="182">
                  <c:v>44079</c:v>
                </c:pt>
                <c:pt idx="183">
                  <c:v>44080</c:v>
                </c:pt>
                <c:pt idx="184">
                  <c:v>44081</c:v>
                </c:pt>
                <c:pt idx="185">
                  <c:v>44082</c:v>
                </c:pt>
                <c:pt idx="186">
                  <c:v>44083</c:v>
                </c:pt>
                <c:pt idx="187">
                  <c:v>44084</c:v>
                </c:pt>
                <c:pt idx="188">
                  <c:v>44085</c:v>
                </c:pt>
                <c:pt idx="189">
                  <c:v>44086</c:v>
                </c:pt>
                <c:pt idx="190">
                  <c:v>44087</c:v>
                </c:pt>
                <c:pt idx="191">
                  <c:v>44088</c:v>
                </c:pt>
                <c:pt idx="192">
                  <c:v>44089</c:v>
                </c:pt>
                <c:pt idx="193">
                  <c:v>44090</c:v>
                </c:pt>
                <c:pt idx="194">
                  <c:v>44091</c:v>
                </c:pt>
                <c:pt idx="195">
                  <c:v>44092</c:v>
                </c:pt>
                <c:pt idx="196">
                  <c:v>44093</c:v>
                </c:pt>
                <c:pt idx="197">
                  <c:v>44094</c:v>
                </c:pt>
                <c:pt idx="198">
                  <c:v>44095</c:v>
                </c:pt>
                <c:pt idx="199">
                  <c:v>44096</c:v>
                </c:pt>
                <c:pt idx="200">
                  <c:v>44097</c:v>
                </c:pt>
                <c:pt idx="201">
                  <c:v>44098</c:v>
                </c:pt>
                <c:pt idx="202">
                  <c:v>44099</c:v>
                </c:pt>
                <c:pt idx="203">
                  <c:v>44100</c:v>
                </c:pt>
                <c:pt idx="204">
                  <c:v>44101</c:v>
                </c:pt>
                <c:pt idx="205">
                  <c:v>44102</c:v>
                </c:pt>
                <c:pt idx="206">
                  <c:v>44103</c:v>
                </c:pt>
                <c:pt idx="207">
                  <c:v>44104</c:v>
                </c:pt>
                <c:pt idx="208">
                  <c:v>44105</c:v>
                </c:pt>
                <c:pt idx="209">
                  <c:v>44106</c:v>
                </c:pt>
                <c:pt idx="210">
                  <c:v>44107</c:v>
                </c:pt>
                <c:pt idx="211">
                  <c:v>44108</c:v>
                </c:pt>
                <c:pt idx="212">
                  <c:v>44109</c:v>
                </c:pt>
                <c:pt idx="213">
                  <c:v>44110</c:v>
                </c:pt>
                <c:pt idx="214">
                  <c:v>44111</c:v>
                </c:pt>
                <c:pt idx="215">
                  <c:v>44112</c:v>
                </c:pt>
                <c:pt idx="216">
                  <c:v>44113</c:v>
                </c:pt>
                <c:pt idx="217">
                  <c:v>44114</c:v>
                </c:pt>
                <c:pt idx="218">
                  <c:v>44115</c:v>
                </c:pt>
                <c:pt idx="219">
                  <c:v>44116</c:v>
                </c:pt>
                <c:pt idx="220">
                  <c:v>44117</c:v>
                </c:pt>
                <c:pt idx="221">
                  <c:v>44118</c:v>
                </c:pt>
                <c:pt idx="222">
                  <c:v>44119</c:v>
                </c:pt>
                <c:pt idx="223">
                  <c:v>44120</c:v>
                </c:pt>
              </c:numCache>
            </c:numRef>
          </c:cat>
          <c:val>
            <c:numRef>
              <c:extLst>
                <c:ext xmlns:c15="http://schemas.microsoft.com/office/drawing/2012/chart" uri="{02D57815-91ED-43cb-92C2-25804820EDAC}">
                  <c15:fullRef>
                    <c15:sqref>rivm!$AK$4:$AK$198</c15:sqref>
                  </c15:fullRef>
                </c:ext>
              </c:extLst>
              <c:f>(rivm!$AK$4:$AK$103,rivm!$AK$111:$AK$143,rivm!$AK$146:$AK$198)</c:f>
              <c:numCache>
                <c:formatCode>General</c:formatCode>
                <c:ptCount val="186"/>
                <c:pt idx="6" formatCode="0">
                  <c:v>0</c:v>
                </c:pt>
                <c:pt idx="7" formatCode="0">
                  <c:v>0</c:v>
                </c:pt>
                <c:pt idx="8" formatCode="0">
                  <c:v>0.14285714285714285</c:v>
                </c:pt>
                <c:pt idx="9" formatCode="0">
                  <c:v>0.2857142857142857</c:v>
                </c:pt>
                <c:pt idx="10" formatCode="0">
                  <c:v>0.5714285714285714</c:v>
                </c:pt>
                <c:pt idx="11" formatCode="0">
                  <c:v>0.5714285714285714</c:v>
                </c:pt>
                <c:pt idx="12" formatCode="0">
                  <c:v>0.7142857142857143</c:v>
                </c:pt>
                <c:pt idx="13" formatCode="0">
                  <c:v>1</c:v>
                </c:pt>
                <c:pt idx="14" formatCode="0">
                  <c:v>1.4285714285714286</c:v>
                </c:pt>
                <c:pt idx="15" formatCode="0">
                  <c:v>2.1428571428571428</c:v>
                </c:pt>
                <c:pt idx="16" formatCode="0">
                  <c:v>3.4285714285714284</c:v>
                </c:pt>
                <c:pt idx="17" formatCode="0">
                  <c:v>5.1428571428571432</c:v>
                </c:pt>
                <c:pt idx="18" formatCode="0">
                  <c:v>8.5714285714285712</c:v>
                </c:pt>
                <c:pt idx="19" formatCode="0">
                  <c:v>11.714285714285714</c:v>
                </c:pt>
                <c:pt idx="20" formatCode="0">
                  <c:v>14.142857142857142</c:v>
                </c:pt>
                <c:pt idx="21" formatCode="0">
                  <c:v>20</c:v>
                </c:pt>
                <c:pt idx="22" formatCode="0">
                  <c:v>27.142857142857142</c:v>
                </c:pt>
                <c:pt idx="23" formatCode="0">
                  <c:v>34.857142857142854</c:v>
                </c:pt>
                <c:pt idx="24" formatCode="0">
                  <c:v>41.571428571428569</c:v>
                </c:pt>
                <c:pt idx="25" formatCode="0">
                  <c:v>50.428571428571431</c:v>
                </c:pt>
                <c:pt idx="26" formatCode="0">
                  <c:v>58</c:v>
                </c:pt>
                <c:pt idx="27" formatCode="0">
                  <c:v>71.571428571428569</c:v>
                </c:pt>
                <c:pt idx="28" formatCode="0">
                  <c:v>83</c:v>
                </c:pt>
                <c:pt idx="29" formatCode="0">
                  <c:v>91.285714285714292</c:v>
                </c:pt>
                <c:pt idx="30" formatCode="0">
                  <c:v>104</c:v>
                </c:pt>
                <c:pt idx="31" formatCode="0">
                  <c:v>112.85714285714286</c:v>
                </c:pt>
                <c:pt idx="32" formatCode="0">
                  <c:v>122.42857142857143</c:v>
                </c:pt>
                <c:pt idx="33" formatCode="0">
                  <c:v>136.57142857142858</c:v>
                </c:pt>
                <c:pt idx="34" formatCode="0">
                  <c:v>143.28571428571428</c:v>
                </c:pt>
                <c:pt idx="35" formatCode="0">
                  <c:v>150.71428571428572</c:v>
                </c:pt>
                <c:pt idx="36" formatCode="0">
                  <c:v>158.85714285714286</c:v>
                </c:pt>
                <c:pt idx="37" formatCode="0">
                  <c:v>161.42857142857142</c:v>
                </c:pt>
                <c:pt idx="38" formatCode="0">
                  <c:v>167.14285714285714</c:v>
                </c:pt>
                <c:pt idx="39" formatCode="0">
                  <c:v>169.14285714285714</c:v>
                </c:pt>
                <c:pt idx="40" formatCode="0">
                  <c:v>165.71428571428572</c:v>
                </c:pt>
                <c:pt idx="41" formatCode="0">
                  <c:v>164.14285714285714</c:v>
                </c:pt>
                <c:pt idx="42" formatCode="0">
                  <c:v>155.71428571428572</c:v>
                </c:pt>
                <c:pt idx="43" formatCode="0">
                  <c:v>153.71428571428572</c:v>
                </c:pt>
                <c:pt idx="44" formatCode="0">
                  <c:v>149.42857142857142</c:v>
                </c:pt>
                <c:pt idx="45" formatCode="0">
                  <c:v>146.57142857142858</c:v>
                </c:pt>
                <c:pt idx="46" formatCode="0">
                  <c:v>141.14285714285714</c:v>
                </c:pt>
                <c:pt idx="47" formatCode="0">
                  <c:v>138.14285714285714</c:v>
                </c:pt>
                <c:pt idx="48" formatCode="0">
                  <c:v>134.28571428571428</c:v>
                </c:pt>
                <c:pt idx="49" formatCode="0">
                  <c:v>137.14285714285714</c:v>
                </c:pt>
                <c:pt idx="50" formatCode="0">
                  <c:v>133.14285714285714</c:v>
                </c:pt>
                <c:pt idx="51" formatCode="0">
                  <c:v>129.85714285714286</c:v>
                </c:pt>
                <c:pt idx="52" formatCode="0">
                  <c:v>125.57142857142857</c:v>
                </c:pt>
                <c:pt idx="53" formatCode="0">
                  <c:v>120.71428571428571</c:v>
                </c:pt>
                <c:pt idx="54" formatCode="0">
                  <c:v>120.42857142857143</c:v>
                </c:pt>
                <c:pt idx="55" formatCode="0">
                  <c:v>119.57142857142857</c:v>
                </c:pt>
                <c:pt idx="56" formatCode="0">
                  <c:v>114.85714285714286</c:v>
                </c:pt>
                <c:pt idx="57" formatCode="0">
                  <c:v>109.57142857142857</c:v>
                </c:pt>
                <c:pt idx="58" formatCode="0">
                  <c:v>104.28571428571429</c:v>
                </c:pt>
                <c:pt idx="59" formatCode="0">
                  <c:v>99.285714285714292</c:v>
                </c:pt>
                <c:pt idx="60" formatCode="0">
                  <c:v>96.428571428571431</c:v>
                </c:pt>
                <c:pt idx="61" formatCode="0">
                  <c:v>88.142857142857139</c:v>
                </c:pt>
                <c:pt idx="62" formatCode="0">
                  <c:v>79.714285714285708</c:v>
                </c:pt>
                <c:pt idx="63" formatCode="0">
                  <c:v>74.285714285714292</c:v>
                </c:pt>
                <c:pt idx="64" formatCode="0">
                  <c:v>68.714285714285708</c:v>
                </c:pt>
                <c:pt idx="65" formatCode="0">
                  <c:v>65</c:v>
                </c:pt>
                <c:pt idx="66" formatCode="0">
                  <c:v>60.285714285714285</c:v>
                </c:pt>
                <c:pt idx="67" formatCode="0">
                  <c:v>57.714285714285715</c:v>
                </c:pt>
                <c:pt idx="68" formatCode="0">
                  <c:v>52.714285714285715</c:v>
                </c:pt>
                <c:pt idx="69" formatCode="0">
                  <c:v>52</c:v>
                </c:pt>
                <c:pt idx="70" formatCode="0">
                  <c:v>48.857142857142854</c:v>
                </c:pt>
                <c:pt idx="71" formatCode="0">
                  <c:v>47</c:v>
                </c:pt>
                <c:pt idx="72" formatCode="0">
                  <c:v>44.714285714285715</c:v>
                </c:pt>
                <c:pt idx="73" formatCode="0">
                  <c:v>41.857142857142854</c:v>
                </c:pt>
                <c:pt idx="74" formatCode="0">
                  <c:v>38.428571428571431</c:v>
                </c:pt>
                <c:pt idx="75" formatCode="0">
                  <c:v>38.285714285714285</c:v>
                </c:pt>
                <c:pt idx="76" formatCode="0">
                  <c:v>34.428571428571431</c:v>
                </c:pt>
                <c:pt idx="77" formatCode="0">
                  <c:v>31.285714285714285</c:v>
                </c:pt>
                <c:pt idx="78" formatCode="0">
                  <c:v>28.857142857142858</c:v>
                </c:pt>
                <c:pt idx="79" formatCode="0">
                  <c:v>26</c:v>
                </c:pt>
                <c:pt idx="80" formatCode="0">
                  <c:v>24.714285714285715</c:v>
                </c:pt>
                <c:pt idx="81" formatCode="0">
                  <c:v>22.142857142857142</c:v>
                </c:pt>
                <c:pt idx="82" formatCode="0">
                  <c:v>20.142857142857142</c:v>
                </c:pt>
                <c:pt idx="83" formatCode="0">
                  <c:v>19.571428571428573</c:v>
                </c:pt>
                <c:pt idx="84" formatCode="0">
                  <c:v>18</c:v>
                </c:pt>
                <c:pt idx="85" formatCode="0">
                  <c:v>17.571428571428573</c:v>
                </c:pt>
                <c:pt idx="86" formatCode="0">
                  <c:v>17.428571428571427</c:v>
                </c:pt>
                <c:pt idx="87" formatCode="0">
                  <c:v>17</c:v>
                </c:pt>
                <c:pt idx="88" formatCode="0">
                  <c:v>17</c:v>
                </c:pt>
                <c:pt idx="89" formatCode="0">
                  <c:v>16.857142857142858</c:v>
                </c:pt>
                <c:pt idx="90" formatCode="0">
                  <c:v>16</c:v>
                </c:pt>
                <c:pt idx="91" formatCode="0">
                  <c:v>15.142857142857142</c:v>
                </c:pt>
                <c:pt idx="92" formatCode="0">
                  <c:v>13.857142857142858</c:v>
                </c:pt>
                <c:pt idx="93" formatCode="0">
                  <c:v>12.857142857142858</c:v>
                </c:pt>
                <c:pt idx="94" formatCode="0">
                  <c:v>13</c:v>
                </c:pt>
                <c:pt idx="95" formatCode="0">
                  <c:v>11.857142857142858</c:v>
                </c:pt>
                <c:pt idx="96" formatCode="0">
                  <c:v>10.285714285714286</c:v>
                </c:pt>
                <c:pt idx="97" formatCode="0">
                  <c:v>8.8571428571428577</c:v>
                </c:pt>
                <c:pt idx="98" formatCode="0">
                  <c:v>9.2857142857142865</c:v>
                </c:pt>
                <c:pt idx="99" formatCode="0">
                  <c:v>9.1428571428571423</c:v>
                </c:pt>
                <c:pt idx="100" formatCode="0">
                  <c:v>5.2857142857142856</c:v>
                </c:pt>
                <c:pt idx="101" formatCode="0">
                  <c:v>4.5714285714285712</c:v>
                </c:pt>
                <c:pt idx="102" formatCode="0">
                  <c:v>4.5714285714285712</c:v>
                </c:pt>
                <c:pt idx="103" formatCode="0">
                  <c:v>4.2857142857142856</c:v>
                </c:pt>
                <c:pt idx="104" formatCode="0">
                  <c:v>3.8571428571428572</c:v>
                </c:pt>
                <c:pt idx="105" formatCode="0">
                  <c:v>3.8571428571428572</c:v>
                </c:pt>
                <c:pt idx="106" formatCode="0">
                  <c:v>3.4285714285714284</c:v>
                </c:pt>
                <c:pt idx="107" formatCode="0">
                  <c:v>3.4285714285714284</c:v>
                </c:pt>
                <c:pt idx="108" formatCode="0">
                  <c:v>3.4285714285714284</c:v>
                </c:pt>
                <c:pt idx="109" formatCode="0">
                  <c:v>2.8571428571428572</c:v>
                </c:pt>
                <c:pt idx="110" formatCode="0">
                  <c:v>2.5714285714285716</c:v>
                </c:pt>
                <c:pt idx="111" formatCode="0">
                  <c:v>2.2857142857142856</c:v>
                </c:pt>
                <c:pt idx="112" formatCode="0">
                  <c:v>1.5714285714285714</c:v>
                </c:pt>
                <c:pt idx="113" formatCode="0">
                  <c:v>1.5714285714285714</c:v>
                </c:pt>
                <c:pt idx="114" formatCode="0">
                  <c:v>1.8571428571428572</c:v>
                </c:pt>
                <c:pt idx="115" formatCode="0">
                  <c:v>1.5714285714285714</c:v>
                </c:pt>
                <c:pt idx="116" formatCode="0">
                  <c:v>1.5714285714285714</c:v>
                </c:pt>
                <c:pt idx="117" formatCode="0">
                  <c:v>1.7142857142857142</c:v>
                </c:pt>
                <c:pt idx="118" formatCode="0">
                  <c:v>1.8571428571428572</c:v>
                </c:pt>
                <c:pt idx="119" formatCode="0">
                  <c:v>1.8571428571428572</c:v>
                </c:pt>
                <c:pt idx="120" formatCode="0">
                  <c:v>2</c:v>
                </c:pt>
                <c:pt idx="121" formatCode="0">
                  <c:v>1.5714285714285714</c:v>
                </c:pt>
                <c:pt idx="122" formatCode="0">
                  <c:v>1.7142857142857142</c:v>
                </c:pt>
                <c:pt idx="123" formatCode="0">
                  <c:v>1.5714285714285714</c:v>
                </c:pt>
                <c:pt idx="124" formatCode="0">
                  <c:v>1.7142857142857142</c:v>
                </c:pt>
                <c:pt idx="125" formatCode="0">
                  <c:v>1.2857142857142858</c:v>
                </c:pt>
                <c:pt idx="126" formatCode="0">
                  <c:v>1.2857142857142858</c:v>
                </c:pt>
                <c:pt idx="127" formatCode="0">
                  <c:v>1</c:v>
                </c:pt>
                <c:pt idx="128" formatCode="0">
                  <c:v>1</c:v>
                </c:pt>
                <c:pt idx="129" formatCode="0">
                  <c:v>0.8571428571428571</c:v>
                </c:pt>
                <c:pt idx="130" formatCode="0">
                  <c:v>0.8571428571428571</c:v>
                </c:pt>
                <c:pt idx="131" formatCode="0">
                  <c:v>0.7142857142857143</c:v>
                </c:pt>
                <c:pt idx="132" formatCode="0">
                  <c:v>1.1428571428571428</c:v>
                </c:pt>
                <c:pt idx="133" formatCode="0">
                  <c:v>1.1428571428571428</c:v>
                </c:pt>
                <c:pt idx="134" formatCode="0">
                  <c:v>1</c:v>
                </c:pt>
                <c:pt idx="135" formatCode="0">
                  <c:v>1.2857142857142858</c:v>
                </c:pt>
                <c:pt idx="136" formatCode="0">
                  <c:v>1</c:v>
                </c:pt>
                <c:pt idx="137" formatCode="0">
                  <c:v>1</c:v>
                </c:pt>
                <c:pt idx="138" formatCode="0">
                  <c:v>1.1428571428571428</c:v>
                </c:pt>
                <c:pt idx="139" formatCode="0">
                  <c:v>1</c:v>
                </c:pt>
                <c:pt idx="140" formatCode="0">
                  <c:v>1</c:v>
                </c:pt>
                <c:pt idx="141" formatCode="0">
                  <c:v>1</c:v>
                </c:pt>
                <c:pt idx="142" formatCode="0">
                  <c:v>1.2857142857142858</c:v>
                </c:pt>
                <c:pt idx="143" formatCode="0">
                  <c:v>1.5714285714285714</c:v>
                </c:pt>
                <c:pt idx="144" formatCode="0">
                  <c:v>1.2857142857142858</c:v>
                </c:pt>
                <c:pt idx="145" formatCode="0">
                  <c:v>1.2857142857142858</c:v>
                </c:pt>
                <c:pt idx="146" formatCode="0">
                  <c:v>1.4285714285714286</c:v>
                </c:pt>
                <c:pt idx="147" formatCode="0">
                  <c:v>1.4285714285714286</c:v>
                </c:pt>
                <c:pt idx="148" formatCode="0">
                  <c:v>1.2857142857142858</c:v>
                </c:pt>
                <c:pt idx="149" formatCode="0">
                  <c:v>0.7142857142857143</c:v>
                </c:pt>
                <c:pt idx="150" formatCode="0">
                  <c:v>0.42857142857142855</c:v>
                </c:pt>
                <c:pt idx="151" formatCode="0">
                  <c:v>0.5714285714285714</c:v>
                </c:pt>
                <c:pt idx="152" formatCode="0">
                  <c:v>0.42857142857142855</c:v>
                </c:pt>
                <c:pt idx="153" formatCode="0">
                  <c:v>0.2857142857142857</c:v>
                </c:pt>
                <c:pt idx="154" formatCode="0">
                  <c:v>0.42857142857142855</c:v>
                </c:pt>
                <c:pt idx="155" formatCode="0">
                  <c:v>0.7142857142857143</c:v>
                </c:pt>
                <c:pt idx="156" formatCode="0">
                  <c:v>1.4285714285714286</c:v>
                </c:pt>
                <c:pt idx="157" formatCode="0">
                  <c:v>1.8571428571428572</c:v>
                </c:pt>
                <c:pt idx="158" formatCode="0">
                  <c:v>2</c:v>
                </c:pt>
                <c:pt idx="159" formatCode="0">
                  <c:v>2.5714285714285716</c:v>
                </c:pt>
                <c:pt idx="160" formatCode="0">
                  <c:v>3.1428571428571428</c:v>
                </c:pt>
                <c:pt idx="161" formatCode="0">
                  <c:v>3.7142857142857144</c:v>
                </c:pt>
                <c:pt idx="162" formatCode="0">
                  <c:v>3.7142857142857144</c:v>
                </c:pt>
                <c:pt idx="163" formatCode="0">
                  <c:v>3.7142857142857144</c:v>
                </c:pt>
                <c:pt idx="164" formatCode="0">
                  <c:v>3.7142857142857144</c:v>
                </c:pt>
                <c:pt idx="165" formatCode="0">
                  <c:v>3.5714285714285716</c:v>
                </c:pt>
                <c:pt idx="166" formatCode="0">
                  <c:v>4</c:v>
                </c:pt>
                <c:pt idx="167" formatCode="0">
                  <c:v>4</c:v>
                </c:pt>
                <c:pt idx="168" formatCode="0">
                  <c:v>3.5714285714285716</c:v>
                </c:pt>
                <c:pt idx="169" formatCode="0">
                  <c:v>3.8571428571428572</c:v>
                </c:pt>
                <c:pt idx="170" formatCode="0">
                  <c:v>3.4285714285714284</c:v>
                </c:pt>
                <c:pt idx="171" formatCode="0">
                  <c:v>3.2857142857142856</c:v>
                </c:pt>
                <c:pt idx="172" formatCode="0">
                  <c:v>3.7142857142857144</c:v>
                </c:pt>
                <c:pt idx="173" formatCode="0">
                  <c:v>2.7142857142857144</c:v>
                </c:pt>
                <c:pt idx="174" formatCode="0">
                  <c:v>2.8571428571428572</c:v>
                </c:pt>
                <c:pt idx="175" formatCode="0">
                  <c:v>2.7142857142857144</c:v>
                </c:pt>
                <c:pt idx="176" formatCode="0">
                  <c:v>2.7142857142857144</c:v>
                </c:pt>
                <c:pt idx="177" formatCode="0">
                  <c:v>2.8571428571428572</c:v>
                </c:pt>
                <c:pt idx="178" formatCode="0">
                  <c:v>2.8571428571428572</c:v>
                </c:pt>
                <c:pt idx="179" formatCode="0">
                  <c:v>2.2857142857142856</c:v>
                </c:pt>
                <c:pt idx="180" formatCode="0">
                  <c:v>2.4285714285714284</c:v>
                </c:pt>
                <c:pt idx="181" formatCode="0">
                  <c:v>1.8571428571428572</c:v>
                </c:pt>
                <c:pt idx="182" formatCode="0">
                  <c:v>1.8571428571428572</c:v>
                </c:pt>
                <c:pt idx="183" formatCode="0">
                  <c:v>1.2857142857142858</c:v>
                </c:pt>
                <c:pt idx="184" formatCode="0">
                  <c:v>0.8571428571428571</c:v>
                </c:pt>
                <c:pt idx="185" formatCode="0">
                  <c:v>0.5714285714285714</c:v>
                </c:pt>
              </c:numCache>
            </c:numRef>
          </c:val>
          <c:smooth val="0"/>
          <c:extLst>
            <c:ext xmlns:c16="http://schemas.microsoft.com/office/drawing/2014/chart" uri="{C3380CC4-5D6E-409C-BE32-E72D297353CC}">
              <c16:uniqueId val="{0000000A-5B6A-483A-BCC9-838C561A5CAE}"/>
            </c:ext>
          </c:extLst>
        </c:ser>
        <c:ser>
          <c:idx val="1"/>
          <c:order val="5"/>
          <c:tx>
            <c:strRef>
              <c:f>rivm!$Y$3</c:f>
              <c:strCache>
                <c:ptCount val="1"/>
                <c:pt idx="0">
                  <c:v> 7 day moving average</c:v>
                </c:pt>
              </c:strCache>
            </c:strRef>
          </c:tx>
          <c:spPr>
            <a:ln w="44450" cap="rnd">
              <a:solidFill>
                <a:schemeClr val="accent2">
                  <a:lumMod val="75000"/>
                </a:schemeClr>
              </a:solidFill>
              <a:round/>
            </a:ln>
            <a:effectLst/>
          </c:spPr>
          <c:marker>
            <c:symbol val="none"/>
          </c:marker>
          <c:cat>
            <c:numRef>
              <c:extLst>
                <c:ext xmlns:c15="http://schemas.microsoft.com/office/drawing/2012/chart" uri="{02D57815-91ED-43cb-92C2-25804820EDAC}">
                  <c15:fullRef>
                    <c15:sqref>rivm!$C$4:$C$236</c15:sqref>
                  </c15:fullRef>
                </c:ext>
              </c:extLst>
              <c:f>(rivm!$C$4:$C$103,rivm!$C$111:$C$143,rivm!$C$146:$C$200)</c:f>
              <c:numCache>
                <c:formatCode>m/d/yyyy</c:formatCode>
                <c:ptCount val="188"/>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43995</c:v>
                </c:pt>
                <c:pt idx="101">
                  <c:v>43996</c:v>
                </c:pt>
                <c:pt idx="102">
                  <c:v>43997</c:v>
                </c:pt>
                <c:pt idx="103">
                  <c:v>43998</c:v>
                </c:pt>
                <c:pt idx="104">
                  <c:v>43999</c:v>
                </c:pt>
                <c:pt idx="105">
                  <c:v>44000</c:v>
                </c:pt>
                <c:pt idx="106">
                  <c:v>44001</c:v>
                </c:pt>
                <c:pt idx="107">
                  <c:v>44002</c:v>
                </c:pt>
                <c:pt idx="108">
                  <c:v>44003</c:v>
                </c:pt>
                <c:pt idx="109">
                  <c:v>44004</c:v>
                </c:pt>
                <c:pt idx="110">
                  <c:v>44005</c:v>
                </c:pt>
                <c:pt idx="111">
                  <c:v>44006</c:v>
                </c:pt>
                <c:pt idx="112">
                  <c:v>44007</c:v>
                </c:pt>
                <c:pt idx="113">
                  <c:v>44008</c:v>
                </c:pt>
                <c:pt idx="114">
                  <c:v>44009</c:v>
                </c:pt>
                <c:pt idx="115">
                  <c:v>44010</c:v>
                </c:pt>
                <c:pt idx="116">
                  <c:v>44011</c:v>
                </c:pt>
                <c:pt idx="117">
                  <c:v>44012</c:v>
                </c:pt>
                <c:pt idx="118">
                  <c:v>44013</c:v>
                </c:pt>
                <c:pt idx="119">
                  <c:v>44014</c:v>
                </c:pt>
                <c:pt idx="120">
                  <c:v>44015</c:v>
                </c:pt>
                <c:pt idx="121">
                  <c:v>44016</c:v>
                </c:pt>
                <c:pt idx="122">
                  <c:v>44017</c:v>
                </c:pt>
                <c:pt idx="123">
                  <c:v>44018</c:v>
                </c:pt>
                <c:pt idx="124">
                  <c:v>44019</c:v>
                </c:pt>
                <c:pt idx="125">
                  <c:v>44020</c:v>
                </c:pt>
                <c:pt idx="126">
                  <c:v>44021</c:v>
                </c:pt>
                <c:pt idx="127">
                  <c:v>44022</c:v>
                </c:pt>
                <c:pt idx="128">
                  <c:v>44023</c:v>
                </c:pt>
                <c:pt idx="129">
                  <c:v>44024</c:v>
                </c:pt>
                <c:pt idx="130">
                  <c:v>44025</c:v>
                </c:pt>
                <c:pt idx="131">
                  <c:v>44026</c:v>
                </c:pt>
                <c:pt idx="132">
                  <c:v>44027</c:v>
                </c:pt>
                <c:pt idx="133">
                  <c:v>44030</c:v>
                </c:pt>
                <c:pt idx="134">
                  <c:v>44031</c:v>
                </c:pt>
                <c:pt idx="135">
                  <c:v>44032</c:v>
                </c:pt>
                <c:pt idx="136">
                  <c:v>44033</c:v>
                </c:pt>
                <c:pt idx="137">
                  <c:v>44034</c:v>
                </c:pt>
                <c:pt idx="138">
                  <c:v>44035</c:v>
                </c:pt>
                <c:pt idx="139">
                  <c:v>44036</c:v>
                </c:pt>
                <c:pt idx="140">
                  <c:v>44037</c:v>
                </c:pt>
                <c:pt idx="141">
                  <c:v>44038</c:v>
                </c:pt>
                <c:pt idx="142">
                  <c:v>44039</c:v>
                </c:pt>
                <c:pt idx="143">
                  <c:v>44040</c:v>
                </c:pt>
                <c:pt idx="144">
                  <c:v>44041</c:v>
                </c:pt>
                <c:pt idx="145">
                  <c:v>44042</c:v>
                </c:pt>
                <c:pt idx="146">
                  <c:v>44043</c:v>
                </c:pt>
                <c:pt idx="147">
                  <c:v>44044</c:v>
                </c:pt>
                <c:pt idx="148">
                  <c:v>44045</c:v>
                </c:pt>
                <c:pt idx="149">
                  <c:v>44046</c:v>
                </c:pt>
                <c:pt idx="150">
                  <c:v>44047</c:v>
                </c:pt>
                <c:pt idx="151">
                  <c:v>44048</c:v>
                </c:pt>
                <c:pt idx="152">
                  <c:v>44049</c:v>
                </c:pt>
                <c:pt idx="153">
                  <c:v>44050</c:v>
                </c:pt>
                <c:pt idx="154">
                  <c:v>44051</c:v>
                </c:pt>
                <c:pt idx="155">
                  <c:v>44052</c:v>
                </c:pt>
                <c:pt idx="156">
                  <c:v>44053</c:v>
                </c:pt>
                <c:pt idx="157">
                  <c:v>44054</c:v>
                </c:pt>
                <c:pt idx="158">
                  <c:v>44055</c:v>
                </c:pt>
                <c:pt idx="159">
                  <c:v>44056</c:v>
                </c:pt>
                <c:pt idx="160">
                  <c:v>44057</c:v>
                </c:pt>
                <c:pt idx="161">
                  <c:v>44058</c:v>
                </c:pt>
                <c:pt idx="162">
                  <c:v>44059</c:v>
                </c:pt>
                <c:pt idx="163">
                  <c:v>44060</c:v>
                </c:pt>
                <c:pt idx="164">
                  <c:v>44061</c:v>
                </c:pt>
                <c:pt idx="165">
                  <c:v>44062</c:v>
                </c:pt>
                <c:pt idx="166">
                  <c:v>44063</c:v>
                </c:pt>
                <c:pt idx="167">
                  <c:v>44064</c:v>
                </c:pt>
                <c:pt idx="168">
                  <c:v>44065</c:v>
                </c:pt>
                <c:pt idx="169">
                  <c:v>44066</c:v>
                </c:pt>
                <c:pt idx="170">
                  <c:v>44067</c:v>
                </c:pt>
                <c:pt idx="171">
                  <c:v>44068</c:v>
                </c:pt>
                <c:pt idx="172">
                  <c:v>44069</c:v>
                </c:pt>
                <c:pt idx="173">
                  <c:v>44070</c:v>
                </c:pt>
                <c:pt idx="174">
                  <c:v>44071</c:v>
                </c:pt>
                <c:pt idx="175">
                  <c:v>44072</c:v>
                </c:pt>
                <c:pt idx="176">
                  <c:v>44073</c:v>
                </c:pt>
                <c:pt idx="177">
                  <c:v>44074</c:v>
                </c:pt>
                <c:pt idx="178">
                  <c:v>44075</c:v>
                </c:pt>
                <c:pt idx="179">
                  <c:v>44076</c:v>
                </c:pt>
                <c:pt idx="180">
                  <c:v>44077</c:v>
                </c:pt>
                <c:pt idx="181">
                  <c:v>44078</c:v>
                </c:pt>
                <c:pt idx="182">
                  <c:v>44079</c:v>
                </c:pt>
                <c:pt idx="183">
                  <c:v>44080</c:v>
                </c:pt>
                <c:pt idx="184">
                  <c:v>44081</c:v>
                </c:pt>
                <c:pt idx="185">
                  <c:v>44082</c:v>
                </c:pt>
                <c:pt idx="186">
                  <c:v>44083</c:v>
                </c:pt>
                <c:pt idx="187">
                  <c:v>44084</c:v>
                </c:pt>
                <c:pt idx="188">
                  <c:v>44085</c:v>
                </c:pt>
                <c:pt idx="189">
                  <c:v>44086</c:v>
                </c:pt>
                <c:pt idx="190">
                  <c:v>44087</c:v>
                </c:pt>
                <c:pt idx="191">
                  <c:v>44088</c:v>
                </c:pt>
                <c:pt idx="192">
                  <c:v>44089</c:v>
                </c:pt>
                <c:pt idx="193">
                  <c:v>44090</c:v>
                </c:pt>
                <c:pt idx="194">
                  <c:v>44091</c:v>
                </c:pt>
                <c:pt idx="195">
                  <c:v>44092</c:v>
                </c:pt>
                <c:pt idx="196">
                  <c:v>44093</c:v>
                </c:pt>
                <c:pt idx="197">
                  <c:v>44094</c:v>
                </c:pt>
                <c:pt idx="198">
                  <c:v>44095</c:v>
                </c:pt>
                <c:pt idx="199">
                  <c:v>44096</c:v>
                </c:pt>
                <c:pt idx="200">
                  <c:v>44097</c:v>
                </c:pt>
                <c:pt idx="201">
                  <c:v>44098</c:v>
                </c:pt>
                <c:pt idx="202">
                  <c:v>44099</c:v>
                </c:pt>
                <c:pt idx="203">
                  <c:v>44100</c:v>
                </c:pt>
                <c:pt idx="204">
                  <c:v>44101</c:v>
                </c:pt>
                <c:pt idx="205">
                  <c:v>44102</c:v>
                </c:pt>
                <c:pt idx="206">
                  <c:v>44103</c:v>
                </c:pt>
                <c:pt idx="207">
                  <c:v>44104</c:v>
                </c:pt>
                <c:pt idx="208">
                  <c:v>44105</c:v>
                </c:pt>
                <c:pt idx="209">
                  <c:v>44106</c:v>
                </c:pt>
                <c:pt idx="210">
                  <c:v>44107</c:v>
                </c:pt>
                <c:pt idx="211">
                  <c:v>44108</c:v>
                </c:pt>
                <c:pt idx="212">
                  <c:v>44109</c:v>
                </c:pt>
                <c:pt idx="213">
                  <c:v>44110</c:v>
                </c:pt>
                <c:pt idx="214">
                  <c:v>44111</c:v>
                </c:pt>
                <c:pt idx="215">
                  <c:v>44112</c:v>
                </c:pt>
                <c:pt idx="216">
                  <c:v>44113</c:v>
                </c:pt>
                <c:pt idx="217">
                  <c:v>44114</c:v>
                </c:pt>
                <c:pt idx="218">
                  <c:v>44115</c:v>
                </c:pt>
                <c:pt idx="219">
                  <c:v>44116</c:v>
                </c:pt>
                <c:pt idx="220">
                  <c:v>44117</c:v>
                </c:pt>
                <c:pt idx="221">
                  <c:v>44118</c:v>
                </c:pt>
                <c:pt idx="222">
                  <c:v>44119</c:v>
                </c:pt>
                <c:pt idx="223">
                  <c:v>44120</c:v>
                </c:pt>
              </c:numCache>
            </c:numRef>
          </c:cat>
          <c:val>
            <c:numRef>
              <c:extLst>
                <c:ext xmlns:c15="http://schemas.microsoft.com/office/drawing/2012/chart" uri="{02D57815-91ED-43cb-92C2-25804820EDAC}">
                  <c15:fullRef>
                    <c15:sqref>rivm!$Y$4:$Y$198</c15:sqref>
                  </c15:fullRef>
                </c:ext>
              </c:extLst>
              <c:f>(rivm!$Y$4:$Y$103,rivm!$Y$111:$Y$143,rivm!$Y$146:$Y$198)</c:f>
              <c:numCache>
                <c:formatCode>0</c:formatCode>
                <c:ptCount val="186"/>
                <c:pt idx="7">
                  <c:v>9.2857142857142865</c:v>
                </c:pt>
                <c:pt idx="8">
                  <c:v>11</c:v>
                </c:pt>
                <c:pt idx="9">
                  <c:v>13.285714285714286</c:v>
                </c:pt>
                <c:pt idx="10">
                  <c:v>15.428571428571429</c:v>
                </c:pt>
                <c:pt idx="11">
                  <c:v>20.142857142857142</c:v>
                </c:pt>
                <c:pt idx="12">
                  <c:v>24.857142857142858</c:v>
                </c:pt>
                <c:pt idx="13">
                  <c:v>30.714285714285715</c:v>
                </c:pt>
                <c:pt idx="14">
                  <c:v>40.428571428571431</c:v>
                </c:pt>
                <c:pt idx="15">
                  <c:v>50</c:v>
                </c:pt>
                <c:pt idx="16">
                  <c:v>60.571428571428569</c:v>
                </c:pt>
                <c:pt idx="17">
                  <c:v>71.428571428571431</c:v>
                </c:pt>
                <c:pt idx="18">
                  <c:v>90.857142857142861</c:v>
                </c:pt>
                <c:pt idx="19">
                  <c:v>110.71428571428571</c:v>
                </c:pt>
                <c:pt idx="20">
                  <c:v>138</c:v>
                </c:pt>
                <c:pt idx="21">
                  <c:v>176.28571428571428</c:v>
                </c:pt>
                <c:pt idx="22">
                  <c:v>211.71428571428572</c:v>
                </c:pt>
                <c:pt idx="23">
                  <c:v>238.71428571428572</c:v>
                </c:pt>
                <c:pt idx="24">
                  <c:v>267.28571428571428</c:v>
                </c:pt>
                <c:pt idx="25">
                  <c:v>320.57142857142856</c:v>
                </c:pt>
                <c:pt idx="26">
                  <c:v>363.42857142857144</c:v>
                </c:pt>
                <c:pt idx="27">
                  <c:v>401.57142857142856</c:v>
                </c:pt>
                <c:pt idx="28">
                  <c:v>421.71428571428572</c:v>
                </c:pt>
                <c:pt idx="29">
                  <c:v>460.85714285714283</c:v>
                </c:pt>
                <c:pt idx="30">
                  <c:v>469.14285714285717</c:v>
                </c:pt>
                <c:pt idx="31">
                  <c:v>469.14285714285717</c:v>
                </c:pt>
                <c:pt idx="32">
                  <c:v>461.71428571428572</c:v>
                </c:pt>
                <c:pt idx="33">
                  <c:v>442.14285714285717</c:v>
                </c:pt>
                <c:pt idx="34">
                  <c:v>420.71428571428572</c:v>
                </c:pt>
                <c:pt idx="35">
                  <c:v>401</c:v>
                </c:pt>
                <c:pt idx="36">
                  <c:v>361.57142857142856</c:v>
                </c:pt>
                <c:pt idx="37">
                  <c:v>341.57142857142856</c:v>
                </c:pt>
                <c:pt idx="38">
                  <c:v>329.57142857142856</c:v>
                </c:pt>
                <c:pt idx="39">
                  <c:v>302.14285714285717</c:v>
                </c:pt>
                <c:pt idx="40">
                  <c:v>281</c:v>
                </c:pt>
                <c:pt idx="41">
                  <c:v>256.28571428571428</c:v>
                </c:pt>
                <c:pt idx="42">
                  <c:v>232.57142857142858</c:v>
                </c:pt>
                <c:pt idx="43">
                  <c:v>209.42857142857142</c:v>
                </c:pt>
                <c:pt idx="44">
                  <c:v>200.14285714285714</c:v>
                </c:pt>
                <c:pt idx="45">
                  <c:v>187.14285714285714</c:v>
                </c:pt>
                <c:pt idx="46">
                  <c:v>161.85714285714286</c:v>
                </c:pt>
                <c:pt idx="47">
                  <c:v>157</c:v>
                </c:pt>
                <c:pt idx="48">
                  <c:v>145.42857142857142</c:v>
                </c:pt>
                <c:pt idx="49">
                  <c:v>133.28571428571428</c:v>
                </c:pt>
                <c:pt idx="50">
                  <c:v>126.28571428571429</c:v>
                </c:pt>
                <c:pt idx="51">
                  <c:v>117.28571428571429</c:v>
                </c:pt>
                <c:pt idx="52">
                  <c:v>107.85714285714286</c:v>
                </c:pt>
                <c:pt idx="53">
                  <c:v>101.42857142857143</c:v>
                </c:pt>
                <c:pt idx="54">
                  <c:v>88.857142857142861</c:v>
                </c:pt>
                <c:pt idx="55">
                  <c:v>83.285714285714292</c:v>
                </c:pt>
                <c:pt idx="56">
                  <c:v>79.714285714285708</c:v>
                </c:pt>
                <c:pt idx="57">
                  <c:v>68.571428571428569</c:v>
                </c:pt>
                <c:pt idx="58">
                  <c:v>64.857142857142861</c:v>
                </c:pt>
                <c:pt idx="59">
                  <c:v>60.714285714285715</c:v>
                </c:pt>
                <c:pt idx="60">
                  <c:v>53.428571428571431</c:v>
                </c:pt>
                <c:pt idx="61">
                  <c:v>51.714285714285715</c:v>
                </c:pt>
                <c:pt idx="62">
                  <c:v>47.714285714285715</c:v>
                </c:pt>
                <c:pt idx="63">
                  <c:v>42</c:v>
                </c:pt>
                <c:pt idx="64">
                  <c:v>39.857142857142854</c:v>
                </c:pt>
                <c:pt idx="65">
                  <c:v>36</c:v>
                </c:pt>
                <c:pt idx="66">
                  <c:v>36.142857142857146</c:v>
                </c:pt>
                <c:pt idx="67">
                  <c:v>35.142857142857146</c:v>
                </c:pt>
                <c:pt idx="68">
                  <c:v>29.285714285714285</c:v>
                </c:pt>
                <c:pt idx="69">
                  <c:v>28.571428571428573</c:v>
                </c:pt>
                <c:pt idx="70">
                  <c:v>27.285714285714285</c:v>
                </c:pt>
                <c:pt idx="71">
                  <c:v>27</c:v>
                </c:pt>
                <c:pt idx="72">
                  <c:v>26.857142857142858</c:v>
                </c:pt>
                <c:pt idx="73">
                  <c:v>24.142857142857142</c:v>
                </c:pt>
                <c:pt idx="74">
                  <c:v>22.857142857142858</c:v>
                </c:pt>
                <c:pt idx="75">
                  <c:v>21.714285714285715</c:v>
                </c:pt>
                <c:pt idx="76">
                  <c:v>19.285714285714285</c:v>
                </c:pt>
                <c:pt idx="77">
                  <c:v>17</c:v>
                </c:pt>
                <c:pt idx="78">
                  <c:v>14.571428571428571</c:v>
                </c:pt>
                <c:pt idx="79">
                  <c:v>13.571428571428571</c:v>
                </c:pt>
                <c:pt idx="80">
                  <c:v>13</c:v>
                </c:pt>
                <c:pt idx="81">
                  <c:v>11.285714285714286</c:v>
                </c:pt>
                <c:pt idx="82">
                  <c:v>11</c:v>
                </c:pt>
                <c:pt idx="83">
                  <c:v>9.7142857142857135</c:v>
                </c:pt>
                <c:pt idx="84">
                  <c:v>9.2857142857142865</c:v>
                </c:pt>
                <c:pt idx="85">
                  <c:v>9.2857142857142865</c:v>
                </c:pt>
                <c:pt idx="86">
                  <c:v>9.1428571428571423</c:v>
                </c:pt>
                <c:pt idx="87">
                  <c:v>8.4285714285714288</c:v>
                </c:pt>
                <c:pt idx="88">
                  <c:v>8.8571428571428577</c:v>
                </c:pt>
                <c:pt idx="89">
                  <c:v>8.8571428571428577</c:v>
                </c:pt>
                <c:pt idx="90">
                  <c:v>8.5714285714285712</c:v>
                </c:pt>
                <c:pt idx="91">
                  <c:v>8</c:v>
                </c:pt>
                <c:pt idx="92">
                  <c:v>7.8571428571428568</c:v>
                </c:pt>
                <c:pt idx="93">
                  <c:v>7.8571428571428568</c:v>
                </c:pt>
                <c:pt idx="94">
                  <c:v>8.1428571428571423</c:v>
                </c:pt>
                <c:pt idx="95">
                  <c:v>6.8571428571428568</c:v>
                </c:pt>
                <c:pt idx="96">
                  <c:v>7</c:v>
                </c:pt>
                <c:pt idx="97">
                  <c:v>6.1428571428571432</c:v>
                </c:pt>
                <c:pt idx="98">
                  <c:v>6.7142857142857144</c:v>
                </c:pt>
                <c:pt idx="99">
                  <c:v>6.1428571428571432</c:v>
                </c:pt>
                <c:pt idx="100">
                  <c:v>3.4285714285714284</c:v>
                </c:pt>
                <c:pt idx="101">
                  <c:v>3.4285714285714284</c:v>
                </c:pt>
                <c:pt idx="102">
                  <c:v>2.5714285714285716</c:v>
                </c:pt>
                <c:pt idx="103">
                  <c:v>2.4285714285714284</c:v>
                </c:pt>
                <c:pt idx="104">
                  <c:v>2.2857142857142856</c:v>
                </c:pt>
                <c:pt idx="105">
                  <c:v>2.2857142857142856</c:v>
                </c:pt>
                <c:pt idx="106">
                  <c:v>1.8571428571428572</c:v>
                </c:pt>
                <c:pt idx="107">
                  <c:v>2.1428571428571428</c:v>
                </c:pt>
                <c:pt idx="108">
                  <c:v>2.1428571428571428</c:v>
                </c:pt>
                <c:pt idx="109">
                  <c:v>2.7142857142857144</c:v>
                </c:pt>
                <c:pt idx="110">
                  <c:v>2.4285714285714284</c:v>
                </c:pt>
                <c:pt idx="111">
                  <c:v>2.5714285714285716</c:v>
                </c:pt>
                <c:pt idx="112">
                  <c:v>2.5714285714285716</c:v>
                </c:pt>
                <c:pt idx="113">
                  <c:v>2.2857142857142856</c:v>
                </c:pt>
                <c:pt idx="114">
                  <c:v>2.1428571428571428</c:v>
                </c:pt>
                <c:pt idx="115">
                  <c:v>2</c:v>
                </c:pt>
                <c:pt idx="116">
                  <c:v>1.5714285714285714</c:v>
                </c:pt>
                <c:pt idx="117">
                  <c:v>1.4285714285714286</c:v>
                </c:pt>
                <c:pt idx="118">
                  <c:v>1.2857142857142858</c:v>
                </c:pt>
                <c:pt idx="119">
                  <c:v>0.8571428571428571</c:v>
                </c:pt>
                <c:pt idx="120">
                  <c:v>1</c:v>
                </c:pt>
                <c:pt idx="121">
                  <c:v>0.7142857142857143</c:v>
                </c:pt>
                <c:pt idx="122">
                  <c:v>0.7142857142857143</c:v>
                </c:pt>
                <c:pt idx="123">
                  <c:v>0.8571428571428571</c:v>
                </c:pt>
                <c:pt idx="124">
                  <c:v>1</c:v>
                </c:pt>
                <c:pt idx="125">
                  <c:v>1</c:v>
                </c:pt>
                <c:pt idx="126">
                  <c:v>1.2857142857142858</c:v>
                </c:pt>
                <c:pt idx="127">
                  <c:v>1.2857142857142858</c:v>
                </c:pt>
                <c:pt idx="128">
                  <c:v>1.2857142857142858</c:v>
                </c:pt>
                <c:pt idx="129">
                  <c:v>1.2857142857142858</c:v>
                </c:pt>
                <c:pt idx="130">
                  <c:v>1.5714285714285714</c:v>
                </c:pt>
                <c:pt idx="131">
                  <c:v>1.4285714285714286</c:v>
                </c:pt>
                <c:pt idx="132">
                  <c:v>1.4285714285714286</c:v>
                </c:pt>
                <c:pt idx="133">
                  <c:v>1.8571428571428572</c:v>
                </c:pt>
                <c:pt idx="134">
                  <c:v>2.2857142857142856</c:v>
                </c:pt>
                <c:pt idx="135">
                  <c:v>2</c:v>
                </c:pt>
                <c:pt idx="136">
                  <c:v>2</c:v>
                </c:pt>
                <c:pt idx="137">
                  <c:v>2.4285714285714284</c:v>
                </c:pt>
                <c:pt idx="138">
                  <c:v>3.5714285714285716</c:v>
                </c:pt>
                <c:pt idx="139">
                  <c:v>3.5714285714285716</c:v>
                </c:pt>
                <c:pt idx="140">
                  <c:v>4</c:v>
                </c:pt>
                <c:pt idx="141">
                  <c:v>3.7142857142857144</c:v>
                </c:pt>
                <c:pt idx="142">
                  <c:v>4</c:v>
                </c:pt>
                <c:pt idx="143">
                  <c:v>4.7142857142857144</c:v>
                </c:pt>
                <c:pt idx="144">
                  <c:v>4.7142857142857144</c:v>
                </c:pt>
                <c:pt idx="145">
                  <c:v>5.2857142857142856</c:v>
                </c:pt>
                <c:pt idx="146">
                  <c:v>6.1428571428571432</c:v>
                </c:pt>
                <c:pt idx="147">
                  <c:v>5.8571428571428568</c:v>
                </c:pt>
                <c:pt idx="148">
                  <c:v>6</c:v>
                </c:pt>
                <c:pt idx="149">
                  <c:v>6.7142857142857144</c:v>
                </c:pt>
                <c:pt idx="150">
                  <c:v>6.1428571428571432</c:v>
                </c:pt>
                <c:pt idx="151">
                  <c:v>6.4285714285714288</c:v>
                </c:pt>
                <c:pt idx="152">
                  <c:v>5.4285714285714288</c:v>
                </c:pt>
                <c:pt idx="153">
                  <c:v>5.5714285714285712</c:v>
                </c:pt>
                <c:pt idx="154">
                  <c:v>6.5714285714285712</c:v>
                </c:pt>
                <c:pt idx="155">
                  <c:v>8</c:v>
                </c:pt>
                <c:pt idx="156">
                  <c:v>8.7142857142857135</c:v>
                </c:pt>
                <c:pt idx="157">
                  <c:v>9.4285714285714288</c:v>
                </c:pt>
                <c:pt idx="158">
                  <c:v>10.142857142857142</c:v>
                </c:pt>
                <c:pt idx="159">
                  <c:v>10.714285714285714</c:v>
                </c:pt>
                <c:pt idx="160">
                  <c:v>10.714285714285714</c:v>
                </c:pt>
                <c:pt idx="161">
                  <c:v>10.285714285714286</c:v>
                </c:pt>
                <c:pt idx="162">
                  <c:v>9.8571428571428577</c:v>
                </c:pt>
                <c:pt idx="163">
                  <c:v>9.2857142857142865</c:v>
                </c:pt>
                <c:pt idx="164">
                  <c:v>9.1428571428571423</c:v>
                </c:pt>
                <c:pt idx="165">
                  <c:v>7.8571428571428568</c:v>
                </c:pt>
                <c:pt idx="166">
                  <c:v>7.5714285714285712</c:v>
                </c:pt>
                <c:pt idx="167">
                  <c:v>7.1428571428571432</c:v>
                </c:pt>
                <c:pt idx="168">
                  <c:v>7.2857142857142856</c:v>
                </c:pt>
                <c:pt idx="169">
                  <c:v>6</c:v>
                </c:pt>
                <c:pt idx="170">
                  <c:v>5.4285714285714288</c:v>
                </c:pt>
                <c:pt idx="171">
                  <c:v>5.8571428571428568</c:v>
                </c:pt>
                <c:pt idx="172">
                  <c:v>6.2857142857142856</c:v>
                </c:pt>
                <c:pt idx="173">
                  <c:v>5.7142857142857144</c:v>
                </c:pt>
                <c:pt idx="174">
                  <c:v>5.4285714285714288</c:v>
                </c:pt>
                <c:pt idx="175">
                  <c:v>4.4285714285714288</c:v>
                </c:pt>
                <c:pt idx="176">
                  <c:v>4.8571428571428568</c:v>
                </c:pt>
                <c:pt idx="177">
                  <c:v>4.8571428571428568</c:v>
                </c:pt>
                <c:pt idx="178">
                  <c:v>4.2857142857142856</c:v>
                </c:pt>
                <c:pt idx="179">
                  <c:v>4.1428571428571432</c:v>
                </c:pt>
                <c:pt idx="180">
                  <c:v>4.4285714285714288</c:v>
                </c:pt>
                <c:pt idx="181">
                  <c:v>4.2857142857142856</c:v>
                </c:pt>
                <c:pt idx="182">
                  <c:v>4.5714285714285712</c:v>
                </c:pt>
                <c:pt idx="183">
                  <c:v>4.1428571428571432</c:v>
                </c:pt>
                <c:pt idx="184">
                  <c:v>3.2857142857142856</c:v>
                </c:pt>
                <c:pt idx="185">
                  <c:v>2.5714285714285716</c:v>
                </c:pt>
              </c:numCache>
            </c:numRef>
          </c:val>
          <c:smooth val="0"/>
          <c:extLst>
            <c:ext xmlns:c16="http://schemas.microsoft.com/office/drawing/2014/chart" uri="{C3380CC4-5D6E-409C-BE32-E72D297353CC}">
              <c16:uniqueId val="{0000000B-5B6A-483A-BCC9-838C561A5CAE}"/>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in val="0"/>
        </c:scaling>
        <c:delete val="0"/>
        <c:axPos val="l"/>
        <c:majorGridlines>
          <c:spPr>
            <a:ln w="9525" cap="flat" cmpd="sng" algn="ctr">
              <a:solidFill>
                <a:schemeClr val="tx1">
                  <a:lumMod val="15000"/>
                  <a:lumOff val="85000"/>
                </a:schemeClr>
              </a:solidFill>
              <a:prstDash val="lgDash"/>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majorUnit val="250"/>
      </c:valAx>
      <c:spPr>
        <a:noFill/>
        <a:ln w="25400">
          <a:noFill/>
        </a:ln>
        <a:effectLst/>
      </c:spPr>
    </c:plotArea>
    <c:legend>
      <c:legendPos val="r"/>
      <c:layout>
        <c:manualLayout>
          <c:xMode val="edge"/>
          <c:yMode val="edge"/>
          <c:x val="0.1034505183854504"/>
          <c:y val="0.12732791666666668"/>
          <c:w val="0.28108773908744666"/>
          <c:h val="0.13592944444444444"/>
        </c:manualLayout>
      </c:layout>
      <c:overlay val="0"/>
      <c:spPr>
        <a:solidFill>
          <a:schemeClr val="bg2"/>
        </a:solid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extLst/>
  </c:chart>
  <c:spPr>
    <a:solidFill>
      <a:srgbClr val="F5F5F5"/>
    </a:solidFill>
    <a:ln w="9525" cap="flat" cmpd="sng" algn="ctr">
      <a:solidFill>
        <a:schemeClr val="tx1">
          <a:lumMod val="15000"/>
          <a:lumOff val="85000"/>
        </a:schemeClr>
      </a:solidFill>
      <a:round/>
    </a:ln>
    <a:effectLst/>
  </c:spPr>
  <c:txPr>
    <a:bodyPr/>
    <a:lstStyle/>
    <a:p>
      <a:pPr>
        <a:defRPr sz="1800" b="1"/>
      </a:pPr>
      <a:endParaRPr lang="en-NL"/>
    </a:p>
  </c:txPr>
  <c:printSettings>
    <c:headerFooter/>
    <c:pageMargins b="0.75" l="0.7" r="0.7" t="0.75" header="0.3" footer="0.3"/>
    <c:pageSetup/>
  </c:printSettings>
  <c:userShapes r:id="rId3"/>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nl-NL" sz="2000" b="1"/>
              <a:t>Verandering</a:t>
            </a:r>
            <a:r>
              <a:rPr lang="nl-NL" sz="2000" b="1" baseline="0"/>
              <a:t> week op week</a:t>
            </a:r>
            <a:br>
              <a:rPr lang="nl-NL" sz="2000" b="1" baseline="0"/>
            </a:br>
            <a:r>
              <a:rPr lang="nl-NL" sz="1800" b="0" baseline="0"/>
              <a:t>aantal doden gerapporteerd om 14:00u</a:t>
            </a:r>
            <a:endParaRPr lang="nl-NL" sz="2000" b="0" baseline="0"/>
          </a:p>
        </c:rich>
      </c:tx>
      <c:layout>
        <c:manualLayout>
          <c:xMode val="edge"/>
          <c:yMode val="edge"/>
          <c:x val="0.34019954160123816"/>
          <c:y val="1.5747317686221677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tx>
            <c:strRef>
              <c:f>rivm!$AQ$3</c:f>
              <c:strCache>
                <c:ptCount val="1"/>
                <c:pt idx="0">
                  <c:v>change week on week</c:v>
                </c:pt>
              </c:strCache>
            </c:strRef>
          </c:tx>
          <c:spPr>
            <a:solidFill>
              <a:schemeClr val="accent1"/>
            </a:solidFill>
            <a:ln>
              <a:noFill/>
            </a:ln>
            <a:effectLst/>
          </c:spPr>
          <c:invertIfNegative val="0"/>
          <c:dPt>
            <c:idx val="1"/>
            <c:invertIfNegative val="0"/>
            <c:bubble3D val="0"/>
            <c:spPr>
              <a:solidFill>
                <a:schemeClr val="accent2">
                  <a:lumMod val="75000"/>
                </a:schemeClr>
              </a:solidFill>
              <a:ln>
                <a:noFill/>
              </a:ln>
              <a:effectLst/>
            </c:spPr>
            <c:extLst>
              <c:ext xmlns:c16="http://schemas.microsoft.com/office/drawing/2014/chart" uri="{C3380CC4-5D6E-409C-BE32-E72D297353CC}">
                <c16:uniqueId val="{00000001-449A-4011-9E79-4BDE2DDCA5BB}"/>
              </c:ext>
            </c:extLst>
          </c:dPt>
          <c:dPt>
            <c:idx val="3"/>
            <c:invertIfNegative val="0"/>
            <c:bubble3D val="0"/>
            <c:spPr>
              <a:solidFill>
                <a:schemeClr val="accent2">
                  <a:lumMod val="75000"/>
                </a:schemeClr>
              </a:solidFill>
              <a:ln>
                <a:noFill/>
              </a:ln>
              <a:effectLst/>
            </c:spPr>
            <c:extLst>
              <c:ext xmlns:c16="http://schemas.microsoft.com/office/drawing/2014/chart" uri="{C3380CC4-5D6E-409C-BE32-E72D297353CC}">
                <c16:uniqueId val="{00000003-449A-4011-9E79-4BDE2DDCA5BB}"/>
              </c:ext>
            </c:extLst>
          </c:dPt>
          <c:dPt>
            <c:idx val="5"/>
            <c:invertIfNegative val="0"/>
            <c:bubble3D val="0"/>
            <c:spPr>
              <a:solidFill>
                <a:schemeClr val="accent2">
                  <a:lumMod val="75000"/>
                </a:schemeClr>
              </a:solidFill>
              <a:ln>
                <a:noFill/>
              </a:ln>
              <a:effectLst/>
            </c:spPr>
            <c:extLst>
              <c:ext xmlns:c16="http://schemas.microsoft.com/office/drawing/2014/chart" uri="{C3380CC4-5D6E-409C-BE32-E72D297353CC}">
                <c16:uniqueId val="{00000005-449A-4011-9E79-4BDE2DDCA5BB}"/>
              </c:ext>
            </c:extLst>
          </c:dPt>
          <c:dPt>
            <c:idx val="6"/>
            <c:invertIfNegative val="0"/>
            <c:bubble3D val="0"/>
            <c:spPr>
              <a:solidFill>
                <a:schemeClr val="accent2">
                  <a:lumMod val="75000"/>
                </a:schemeClr>
              </a:solidFill>
              <a:ln>
                <a:noFill/>
              </a:ln>
              <a:effectLst/>
            </c:spPr>
            <c:extLst>
              <c:ext xmlns:c16="http://schemas.microsoft.com/office/drawing/2014/chart" uri="{C3380CC4-5D6E-409C-BE32-E72D297353CC}">
                <c16:uniqueId val="{00000007-449A-4011-9E79-4BDE2DDCA5BB}"/>
              </c:ext>
            </c:extLst>
          </c:dPt>
          <c:dPt>
            <c:idx val="8"/>
            <c:invertIfNegative val="0"/>
            <c:bubble3D val="0"/>
            <c:spPr>
              <a:solidFill>
                <a:schemeClr val="accent2">
                  <a:lumMod val="75000"/>
                </a:schemeClr>
              </a:solidFill>
              <a:ln>
                <a:noFill/>
              </a:ln>
              <a:effectLst/>
            </c:spPr>
            <c:extLst>
              <c:ext xmlns:c16="http://schemas.microsoft.com/office/drawing/2014/chart" uri="{C3380CC4-5D6E-409C-BE32-E72D297353CC}">
                <c16:uniqueId val="{00000009-449A-4011-9E79-4BDE2DDCA5BB}"/>
              </c:ext>
            </c:extLst>
          </c:dPt>
          <c:dPt>
            <c:idx val="9"/>
            <c:invertIfNegative val="0"/>
            <c:bubble3D val="0"/>
            <c:spPr>
              <a:solidFill>
                <a:schemeClr val="accent2">
                  <a:lumMod val="75000"/>
                </a:schemeClr>
              </a:solidFill>
              <a:ln>
                <a:noFill/>
              </a:ln>
              <a:effectLst/>
            </c:spPr>
            <c:extLst>
              <c:ext xmlns:c16="http://schemas.microsoft.com/office/drawing/2014/chart" uri="{C3380CC4-5D6E-409C-BE32-E72D297353CC}">
                <c16:uniqueId val="{0000000B-449A-4011-9E79-4BDE2DDCA5BB}"/>
              </c:ext>
            </c:extLst>
          </c:dPt>
          <c:dPt>
            <c:idx val="10"/>
            <c:invertIfNegative val="0"/>
            <c:bubble3D val="0"/>
            <c:spPr>
              <a:solidFill>
                <a:schemeClr val="accent2">
                  <a:lumMod val="75000"/>
                </a:schemeClr>
              </a:solidFill>
              <a:ln>
                <a:noFill/>
              </a:ln>
              <a:effectLst/>
            </c:spPr>
            <c:extLst>
              <c:ext xmlns:c16="http://schemas.microsoft.com/office/drawing/2014/chart" uri="{C3380CC4-5D6E-409C-BE32-E72D297353CC}">
                <c16:uniqueId val="{0000000D-449A-4011-9E79-4BDE2DDCA5BB}"/>
              </c:ext>
            </c:extLst>
          </c:dPt>
          <c:dPt>
            <c:idx val="11"/>
            <c:invertIfNegative val="0"/>
            <c:bubble3D val="0"/>
            <c:spPr>
              <a:solidFill>
                <a:schemeClr val="accent2">
                  <a:lumMod val="75000"/>
                </a:schemeClr>
              </a:solidFill>
              <a:ln>
                <a:noFill/>
              </a:ln>
              <a:effectLst/>
            </c:spPr>
            <c:extLst>
              <c:ext xmlns:c16="http://schemas.microsoft.com/office/drawing/2014/chart" uri="{C3380CC4-5D6E-409C-BE32-E72D297353CC}">
                <c16:uniqueId val="{0000000F-449A-4011-9E79-4BDE2DDCA5BB}"/>
              </c:ext>
            </c:extLst>
          </c:dPt>
          <c:dPt>
            <c:idx val="12"/>
            <c:invertIfNegative val="0"/>
            <c:bubble3D val="0"/>
            <c:spPr>
              <a:solidFill>
                <a:schemeClr val="accent2">
                  <a:lumMod val="75000"/>
                </a:schemeClr>
              </a:solidFill>
              <a:ln>
                <a:noFill/>
              </a:ln>
              <a:effectLst/>
            </c:spPr>
            <c:extLst>
              <c:ext xmlns:c16="http://schemas.microsoft.com/office/drawing/2014/chart" uri="{C3380CC4-5D6E-409C-BE32-E72D297353CC}">
                <c16:uniqueId val="{00000011-449A-4011-9E79-4BDE2DDCA5BB}"/>
              </c:ext>
            </c:extLst>
          </c:dPt>
          <c:dPt>
            <c:idx val="13"/>
            <c:invertIfNegative val="0"/>
            <c:bubble3D val="0"/>
            <c:spPr>
              <a:solidFill>
                <a:schemeClr val="accent2">
                  <a:lumMod val="75000"/>
                </a:schemeClr>
              </a:solidFill>
              <a:ln>
                <a:noFill/>
              </a:ln>
              <a:effectLst/>
            </c:spPr>
            <c:extLst>
              <c:ext xmlns:c16="http://schemas.microsoft.com/office/drawing/2014/chart" uri="{C3380CC4-5D6E-409C-BE32-E72D297353CC}">
                <c16:uniqueId val="{00000013-449A-4011-9E79-4BDE2DDCA5BB}"/>
              </c:ext>
            </c:extLst>
          </c:dPt>
          <c:dPt>
            <c:idx val="14"/>
            <c:invertIfNegative val="0"/>
            <c:bubble3D val="0"/>
            <c:spPr>
              <a:solidFill>
                <a:schemeClr val="accent2">
                  <a:lumMod val="75000"/>
                </a:schemeClr>
              </a:solidFill>
              <a:ln>
                <a:noFill/>
              </a:ln>
              <a:effectLst/>
            </c:spPr>
            <c:extLst>
              <c:ext xmlns:c16="http://schemas.microsoft.com/office/drawing/2014/chart" uri="{C3380CC4-5D6E-409C-BE32-E72D297353CC}">
                <c16:uniqueId val="{00000015-449A-4011-9E79-4BDE2DDCA5BB}"/>
              </c:ext>
            </c:extLst>
          </c:dPt>
          <c:dPt>
            <c:idx val="15"/>
            <c:invertIfNegative val="0"/>
            <c:bubble3D val="0"/>
            <c:spPr>
              <a:solidFill>
                <a:schemeClr val="accent2">
                  <a:lumMod val="75000"/>
                </a:schemeClr>
              </a:solidFill>
              <a:ln>
                <a:noFill/>
              </a:ln>
              <a:effectLst/>
            </c:spPr>
            <c:extLst>
              <c:ext xmlns:c16="http://schemas.microsoft.com/office/drawing/2014/chart" uri="{C3380CC4-5D6E-409C-BE32-E72D297353CC}">
                <c16:uniqueId val="{00000017-449A-4011-9E79-4BDE2DDCA5BB}"/>
              </c:ext>
            </c:extLst>
          </c:dPt>
          <c:dPt>
            <c:idx val="16"/>
            <c:invertIfNegative val="0"/>
            <c:bubble3D val="0"/>
            <c:spPr>
              <a:solidFill>
                <a:schemeClr val="accent2">
                  <a:lumMod val="75000"/>
                </a:schemeClr>
              </a:solidFill>
              <a:ln>
                <a:noFill/>
              </a:ln>
              <a:effectLst/>
            </c:spPr>
            <c:extLst>
              <c:ext xmlns:c16="http://schemas.microsoft.com/office/drawing/2014/chart" uri="{C3380CC4-5D6E-409C-BE32-E72D297353CC}">
                <c16:uniqueId val="{00000019-449A-4011-9E79-4BDE2DDCA5BB}"/>
              </c:ext>
            </c:extLst>
          </c:dPt>
          <c:dPt>
            <c:idx val="17"/>
            <c:invertIfNegative val="0"/>
            <c:bubble3D val="0"/>
            <c:spPr>
              <a:solidFill>
                <a:schemeClr val="accent2">
                  <a:lumMod val="75000"/>
                </a:schemeClr>
              </a:solidFill>
              <a:ln>
                <a:noFill/>
              </a:ln>
              <a:effectLst/>
            </c:spPr>
            <c:extLst>
              <c:ext xmlns:c16="http://schemas.microsoft.com/office/drawing/2014/chart" uri="{C3380CC4-5D6E-409C-BE32-E72D297353CC}">
                <c16:uniqueId val="{0000001B-449A-4011-9E79-4BDE2DDCA5BB}"/>
              </c:ext>
            </c:extLst>
          </c:dPt>
          <c:dPt>
            <c:idx val="18"/>
            <c:invertIfNegative val="0"/>
            <c:bubble3D val="0"/>
            <c:spPr>
              <a:solidFill>
                <a:schemeClr val="accent2">
                  <a:lumMod val="75000"/>
                </a:schemeClr>
              </a:solidFill>
              <a:ln>
                <a:noFill/>
              </a:ln>
              <a:effectLst/>
            </c:spPr>
            <c:extLst>
              <c:ext xmlns:c16="http://schemas.microsoft.com/office/drawing/2014/chart" uri="{C3380CC4-5D6E-409C-BE32-E72D297353CC}">
                <c16:uniqueId val="{0000001D-449A-4011-9E79-4BDE2DDCA5BB}"/>
              </c:ext>
            </c:extLst>
          </c:dPt>
          <c:dPt>
            <c:idx val="19"/>
            <c:invertIfNegative val="0"/>
            <c:bubble3D val="0"/>
            <c:spPr>
              <a:solidFill>
                <a:schemeClr val="accent2">
                  <a:lumMod val="75000"/>
                </a:schemeClr>
              </a:solidFill>
              <a:ln>
                <a:noFill/>
              </a:ln>
              <a:effectLst/>
            </c:spPr>
            <c:extLst>
              <c:ext xmlns:c16="http://schemas.microsoft.com/office/drawing/2014/chart" uri="{C3380CC4-5D6E-409C-BE32-E72D297353CC}">
                <c16:uniqueId val="{0000001F-449A-4011-9E79-4BDE2DDCA5BB}"/>
              </c:ext>
            </c:extLst>
          </c:dPt>
          <c:dPt>
            <c:idx val="20"/>
            <c:invertIfNegative val="0"/>
            <c:bubble3D val="0"/>
            <c:spPr>
              <a:solidFill>
                <a:schemeClr val="accent2">
                  <a:lumMod val="75000"/>
                </a:schemeClr>
              </a:solidFill>
              <a:ln>
                <a:noFill/>
              </a:ln>
              <a:effectLst/>
            </c:spPr>
            <c:extLst>
              <c:ext xmlns:c16="http://schemas.microsoft.com/office/drawing/2014/chart" uri="{C3380CC4-5D6E-409C-BE32-E72D297353CC}">
                <c16:uniqueId val="{00000021-449A-4011-9E79-4BDE2DDCA5BB}"/>
              </c:ext>
            </c:extLst>
          </c:dPt>
          <c:dPt>
            <c:idx val="21"/>
            <c:invertIfNegative val="0"/>
            <c:bubble3D val="0"/>
            <c:spPr>
              <a:solidFill>
                <a:schemeClr val="accent2">
                  <a:lumMod val="75000"/>
                </a:schemeClr>
              </a:solidFill>
              <a:ln>
                <a:noFill/>
              </a:ln>
              <a:effectLst/>
            </c:spPr>
            <c:extLst>
              <c:ext xmlns:c16="http://schemas.microsoft.com/office/drawing/2014/chart" uri="{C3380CC4-5D6E-409C-BE32-E72D297353CC}">
                <c16:uniqueId val="{00000023-449A-4011-9E79-4BDE2DDCA5BB}"/>
              </c:ext>
            </c:extLst>
          </c:dPt>
          <c:dPt>
            <c:idx val="22"/>
            <c:invertIfNegative val="0"/>
            <c:bubble3D val="0"/>
            <c:spPr>
              <a:solidFill>
                <a:schemeClr val="accent2">
                  <a:lumMod val="75000"/>
                </a:schemeClr>
              </a:solidFill>
              <a:ln>
                <a:noFill/>
              </a:ln>
              <a:effectLst/>
            </c:spPr>
            <c:extLst>
              <c:ext xmlns:c16="http://schemas.microsoft.com/office/drawing/2014/chart" uri="{C3380CC4-5D6E-409C-BE32-E72D297353CC}">
                <c16:uniqueId val="{00000025-449A-4011-9E79-4BDE2DDCA5BB}"/>
              </c:ext>
            </c:extLst>
          </c:dPt>
          <c:dPt>
            <c:idx val="23"/>
            <c:invertIfNegative val="0"/>
            <c:bubble3D val="0"/>
            <c:spPr>
              <a:solidFill>
                <a:schemeClr val="accent2">
                  <a:lumMod val="75000"/>
                </a:schemeClr>
              </a:solidFill>
              <a:ln>
                <a:noFill/>
              </a:ln>
              <a:effectLst/>
            </c:spPr>
            <c:extLst>
              <c:ext xmlns:c16="http://schemas.microsoft.com/office/drawing/2014/chart" uri="{C3380CC4-5D6E-409C-BE32-E72D297353CC}">
                <c16:uniqueId val="{00000027-449A-4011-9E79-4BDE2DDCA5BB}"/>
              </c:ext>
            </c:extLst>
          </c:dPt>
          <c:dPt>
            <c:idx val="24"/>
            <c:invertIfNegative val="0"/>
            <c:bubble3D val="0"/>
            <c:spPr>
              <a:solidFill>
                <a:schemeClr val="accent2">
                  <a:lumMod val="75000"/>
                </a:schemeClr>
              </a:solidFill>
              <a:ln>
                <a:noFill/>
              </a:ln>
              <a:effectLst/>
            </c:spPr>
            <c:extLst>
              <c:ext xmlns:c16="http://schemas.microsoft.com/office/drawing/2014/chart" uri="{C3380CC4-5D6E-409C-BE32-E72D297353CC}">
                <c16:uniqueId val="{00000029-449A-4011-9E79-4BDE2DDCA5BB}"/>
              </c:ext>
            </c:extLst>
          </c:dPt>
          <c:dPt>
            <c:idx val="25"/>
            <c:invertIfNegative val="0"/>
            <c:bubble3D val="0"/>
            <c:spPr>
              <a:solidFill>
                <a:schemeClr val="accent2">
                  <a:lumMod val="75000"/>
                </a:schemeClr>
              </a:solidFill>
              <a:ln>
                <a:noFill/>
              </a:ln>
              <a:effectLst/>
            </c:spPr>
            <c:extLst>
              <c:ext xmlns:c16="http://schemas.microsoft.com/office/drawing/2014/chart" uri="{C3380CC4-5D6E-409C-BE32-E72D297353CC}">
                <c16:uniqueId val="{0000002B-449A-4011-9E79-4BDE2DDCA5BB}"/>
              </c:ext>
            </c:extLst>
          </c:dPt>
          <c:dPt>
            <c:idx val="26"/>
            <c:invertIfNegative val="0"/>
            <c:bubble3D val="0"/>
            <c:spPr>
              <a:solidFill>
                <a:schemeClr val="accent2">
                  <a:lumMod val="75000"/>
                </a:schemeClr>
              </a:solidFill>
              <a:ln>
                <a:noFill/>
              </a:ln>
              <a:effectLst/>
            </c:spPr>
            <c:extLst>
              <c:ext xmlns:c16="http://schemas.microsoft.com/office/drawing/2014/chart" uri="{C3380CC4-5D6E-409C-BE32-E72D297353CC}">
                <c16:uniqueId val="{0000002D-449A-4011-9E79-4BDE2DDCA5BB}"/>
              </c:ext>
            </c:extLst>
          </c:dPt>
          <c:dPt>
            <c:idx val="2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F-449A-4011-9E79-4BDE2DDCA5BB}"/>
              </c:ext>
            </c:extLst>
          </c:dPt>
          <c:dPt>
            <c:idx val="2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1-449A-4011-9E79-4BDE2DDCA5BB}"/>
              </c:ext>
            </c:extLst>
          </c:dPt>
          <c:dPt>
            <c:idx val="2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3-449A-4011-9E79-4BDE2DDCA5BB}"/>
              </c:ext>
            </c:extLst>
          </c:dPt>
          <c:dPt>
            <c:idx val="3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5-449A-4011-9E79-4BDE2DDCA5BB}"/>
              </c:ext>
            </c:extLst>
          </c:dPt>
          <c:dPt>
            <c:idx val="3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7-449A-4011-9E79-4BDE2DDCA5BB}"/>
              </c:ext>
            </c:extLst>
          </c:dPt>
          <c:dPt>
            <c:idx val="3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9-449A-4011-9E79-4BDE2DDCA5BB}"/>
              </c:ext>
            </c:extLst>
          </c:dPt>
          <c:dPt>
            <c:idx val="3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B-449A-4011-9E79-4BDE2DDCA5BB}"/>
              </c:ext>
            </c:extLst>
          </c:dPt>
          <c:dPt>
            <c:idx val="4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D-449A-4011-9E79-4BDE2DDCA5BB}"/>
              </c:ext>
            </c:extLst>
          </c:dPt>
          <c:dPt>
            <c:idx val="4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F-449A-4011-9E79-4BDE2DDCA5BB}"/>
              </c:ext>
            </c:extLst>
          </c:dPt>
          <c:dPt>
            <c:idx val="4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1-449A-4011-9E79-4BDE2DDCA5BB}"/>
              </c:ext>
            </c:extLst>
          </c:dPt>
          <c:dPt>
            <c:idx val="4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3-449A-4011-9E79-4BDE2DDCA5BB}"/>
              </c:ext>
            </c:extLst>
          </c:dPt>
          <c:dPt>
            <c:idx val="4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5-449A-4011-9E79-4BDE2DDCA5BB}"/>
              </c:ext>
            </c:extLst>
          </c:dPt>
          <c:dPt>
            <c:idx val="5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7-449A-4011-9E79-4BDE2DDCA5BB}"/>
              </c:ext>
            </c:extLst>
          </c:dPt>
          <c:dPt>
            <c:idx val="5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9-449A-4011-9E79-4BDE2DDCA5BB}"/>
              </c:ext>
            </c:extLst>
          </c:dPt>
          <c:dPt>
            <c:idx val="6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B-449A-4011-9E79-4BDE2DDCA5BB}"/>
              </c:ext>
            </c:extLst>
          </c:dPt>
          <c:dPt>
            <c:idx val="6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D-449A-4011-9E79-4BDE2DDCA5BB}"/>
              </c:ext>
            </c:extLst>
          </c:dPt>
          <c:dPt>
            <c:idx val="8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F-449A-4011-9E79-4BDE2DDCA5BB}"/>
              </c:ext>
            </c:extLst>
          </c:dPt>
          <c:dPt>
            <c:idx val="8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1-449A-4011-9E79-4BDE2DDCA5BB}"/>
              </c:ext>
            </c:extLst>
          </c:dPt>
          <c:dPt>
            <c:idx val="83"/>
            <c:invertIfNegative val="0"/>
            <c:bubble3D val="0"/>
            <c:spPr>
              <a:solidFill>
                <a:schemeClr val="accent1"/>
              </a:solidFill>
              <a:ln>
                <a:noFill/>
              </a:ln>
              <a:effectLst/>
            </c:spPr>
            <c:extLst>
              <c:ext xmlns:c16="http://schemas.microsoft.com/office/drawing/2014/chart" uri="{C3380CC4-5D6E-409C-BE32-E72D297353CC}">
                <c16:uniqueId val="{00000053-449A-4011-9E79-4BDE2DDCA5BB}"/>
              </c:ext>
            </c:extLst>
          </c:dPt>
          <c:dPt>
            <c:idx val="8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5-449A-4011-9E79-4BDE2DDCA5BB}"/>
              </c:ext>
            </c:extLst>
          </c:dPt>
          <c:dPt>
            <c:idx val="8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7-449A-4011-9E79-4BDE2DDCA5BB}"/>
              </c:ext>
            </c:extLst>
          </c:dPt>
          <c:dPt>
            <c:idx val="9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9-449A-4011-9E79-4BDE2DDCA5BB}"/>
              </c:ext>
            </c:extLst>
          </c:dPt>
          <c:dPt>
            <c:idx val="9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B-449A-4011-9E79-4BDE2DDCA5BB}"/>
              </c:ext>
            </c:extLst>
          </c:dPt>
          <c:dPt>
            <c:idx val="10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D-449A-4011-9E79-4BDE2DDCA5BB}"/>
              </c:ext>
            </c:extLst>
          </c:dPt>
          <c:dPt>
            <c:idx val="10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F-449A-4011-9E79-4BDE2DDCA5BB}"/>
              </c:ext>
            </c:extLst>
          </c:dPt>
          <c:dPt>
            <c:idx val="10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61-449A-4011-9E79-4BDE2DDCA5BB}"/>
              </c:ext>
            </c:extLst>
          </c:dPt>
          <c:dPt>
            <c:idx val="113"/>
            <c:invertIfNegative val="0"/>
            <c:bubble3D val="0"/>
            <c:spPr>
              <a:solidFill>
                <a:schemeClr val="accent2">
                  <a:lumMod val="75000"/>
                </a:schemeClr>
              </a:solidFill>
              <a:ln>
                <a:noFill/>
              </a:ln>
              <a:effectLst/>
            </c:spPr>
            <c:extLst>
              <c:ext xmlns:c16="http://schemas.microsoft.com/office/drawing/2014/chart" uri="{C3380CC4-5D6E-409C-BE32-E72D297353CC}">
                <c16:uniqueId val="{00000063-449A-4011-9E79-4BDE2DDCA5BB}"/>
              </c:ext>
            </c:extLst>
          </c:dPt>
          <c:dPt>
            <c:idx val="11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65-449A-4011-9E79-4BDE2DDCA5BB}"/>
              </c:ext>
            </c:extLst>
          </c:dPt>
          <c:dPt>
            <c:idx val="118"/>
            <c:invertIfNegative val="0"/>
            <c:bubble3D val="0"/>
            <c:spPr>
              <a:solidFill>
                <a:schemeClr val="accent2">
                  <a:lumMod val="75000"/>
                </a:schemeClr>
              </a:solidFill>
              <a:ln>
                <a:noFill/>
              </a:ln>
              <a:effectLst/>
            </c:spPr>
            <c:extLst>
              <c:ext xmlns:c16="http://schemas.microsoft.com/office/drawing/2014/chart" uri="{C3380CC4-5D6E-409C-BE32-E72D297353CC}">
                <c16:uniqueId val="{00000067-449A-4011-9E79-4BDE2DDCA5BB}"/>
              </c:ext>
            </c:extLst>
          </c:dPt>
          <c:dPt>
            <c:idx val="11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69-449A-4011-9E79-4BDE2DDCA5BB}"/>
              </c:ext>
            </c:extLst>
          </c:dPt>
          <c:dPt>
            <c:idx val="12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6B-449A-4011-9E79-4BDE2DDCA5BB}"/>
              </c:ext>
            </c:extLst>
          </c:dPt>
          <c:dPt>
            <c:idx val="131"/>
            <c:invertIfNegative val="0"/>
            <c:bubble3D val="0"/>
            <c:spPr>
              <a:solidFill>
                <a:schemeClr val="accent2">
                  <a:lumMod val="75000"/>
                </a:schemeClr>
              </a:solidFill>
              <a:ln>
                <a:noFill/>
              </a:ln>
              <a:effectLst/>
            </c:spPr>
            <c:extLst>
              <c:ext xmlns:c16="http://schemas.microsoft.com/office/drawing/2014/chart" uri="{C3380CC4-5D6E-409C-BE32-E72D297353CC}">
                <c16:uniqueId val="{0000006D-449A-4011-9E79-4BDE2DDCA5BB}"/>
              </c:ext>
            </c:extLst>
          </c:dPt>
          <c:dPt>
            <c:idx val="135"/>
            <c:invertIfNegative val="0"/>
            <c:bubble3D val="0"/>
            <c:spPr>
              <a:solidFill>
                <a:schemeClr val="accent2">
                  <a:lumMod val="75000"/>
                </a:schemeClr>
              </a:solidFill>
              <a:ln>
                <a:noFill/>
              </a:ln>
              <a:effectLst/>
            </c:spPr>
            <c:extLst>
              <c:ext xmlns:c16="http://schemas.microsoft.com/office/drawing/2014/chart" uri="{C3380CC4-5D6E-409C-BE32-E72D297353CC}">
                <c16:uniqueId val="{0000006F-449A-4011-9E79-4BDE2DDCA5BB}"/>
              </c:ext>
            </c:extLst>
          </c:dPt>
          <c:dPt>
            <c:idx val="136"/>
            <c:invertIfNegative val="0"/>
            <c:bubble3D val="0"/>
            <c:spPr>
              <a:solidFill>
                <a:schemeClr val="accent2">
                  <a:lumMod val="75000"/>
                </a:schemeClr>
              </a:solidFill>
              <a:ln>
                <a:noFill/>
              </a:ln>
              <a:effectLst/>
            </c:spPr>
            <c:extLst>
              <c:ext xmlns:c16="http://schemas.microsoft.com/office/drawing/2014/chart" uri="{C3380CC4-5D6E-409C-BE32-E72D297353CC}">
                <c16:uniqueId val="{00000071-449A-4011-9E79-4BDE2DDCA5BB}"/>
              </c:ext>
            </c:extLst>
          </c:dPt>
          <c:dPt>
            <c:idx val="139"/>
            <c:invertIfNegative val="0"/>
            <c:bubble3D val="0"/>
            <c:spPr>
              <a:solidFill>
                <a:schemeClr val="accent2">
                  <a:lumMod val="75000"/>
                </a:schemeClr>
              </a:solidFill>
              <a:ln>
                <a:noFill/>
              </a:ln>
              <a:effectLst/>
            </c:spPr>
            <c:extLst>
              <c:ext xmlns:c16="http://schemas.microsoft.com/office/drawing/2014/chart" uri="{C3380CC4-5D6E-409C-BE32-E72D297353CC}">
                <c16:uniqueId val="{00000073-449A-4011-9E79-4BDE2DDCA5BB}"/>
              </c:ext>
            </c:extLst>
          </c:dPt>
          <c:dPt>
            <c:idx val="142"/>
            <c:invertIfNegative val="0"/>
            <c:bubble3D val="0"/>
            <c:spPr>
              <a:solidFill>
                <a:schemeClr val="accent2">
                  <a:lumMod val="75000"/>
                </a:schemeClr>
              </a:solidFill>
              <a:ln>
                <a:noFill/>
              </a:ln>
              <a:effectLst/>
            </c:spPr>
            <c:extLst>
              <c:ext xmlns:c16="http://schemas.microsoft.com/office/drawing/2014/chart" uri="{C3380CC4-5D6E-409C-BE32-E72D297353CC}">
                <c16:uniqueId val="{00000075-449A-4011-9E79-4BDE2DDCA5BB}"/>
              </c:ext>
            </c:extLst>
          </c:dPt>
          <c:dPt>
            <c:idx val="147"/>
            <c:invertIfNegative val="0"/>
            <c:bubble3D val="0"/>
            <c:spPr>
              <a:solidFill>
                <a:schemeClr val="accent2">
                  <a:lumMod val="75000"/>
                </a:schemeClr>
              </a:solidFill>
              <a:ln>
                <a:noFill/>
              </a:ln>
              <a:effectLst/>
            </c:spPr>
            <c:extLst>
              <c:ext xmlns:c16="http://schemas.microsoft.com/office/drawing/2014/chart" uri="{C3380CC4-5D6E-409C-BE32-E72D297353CC}">
                <c16:uniqueId val="{00000077-449A-4011-9E79-4BDE2DDCA5BB}"/>
              </c:ext>
            </c:extLst>
          </c:dPt>
          <c:dPt>
            <c:idx val="150"/>
            <c:invertIfNegative val="0"/>
            <c:bubble3D val="0"/>
            <c:spPr>
              <a:solidFill>
                <a:schemeClr val="accent2">
                  <a:lumMod val="75000"/>
                </a:schemeClr>
              </a:solidFill>
              <a:ln>
                <a:noFill/>
              </a:ln>
              <a:effectLst/>
            </c:spPr>
            <c:extLst>
              <c:ext xmlns:c16="http://schemas.microsoft.com/office/drawing/2014/chart" uri="{C3380CC4-5D6E-409C-BE32-E72D297353CC}">
                <c16:uniqueId val="{00000079-449A-4011-9E79-4BDE2DDCA5BB}"/>
              </c:ext>
            </c:extLst>
          </c:dPt>
          <c:dPt>
            <c:idx val="152"/>
            <c:invertIfNegative val="0"/>
            <c:bubble3D val="0"/>
            <c:spPr>
              <a:solidFill>
                <a:schemeClr val="accent2">
                  <a:lumMod val="75000"/>
                </a:schemeClr>
              </a:solidFill>
              <a:ln>
                <a:noFill/>
              </a:ln>
              <a:effectLst/>
            </c:spPr>
            <c:extLst>
              <c:ext xmlns:c16="http://schemas.microsoft.com/office/drawing/2014/chart" uri="{C3380CC4-5D6E-409C-BE32-E72D297353CC}">
                <c16:uniqueId val="{0000007B-449A-4011-9E79-4BDE2DDCA5BB}"/>
              </c:ext>
            </c:extLst>
          </c:dPt>
          <c:dPt>
            <c:idx val="153"/>
            <c:invertIfNegative val="0"/>
            <c:bubble3D val="0"/>
            <c:spPr>
              <a:solidFill>
                <a:schemeClr val="accent2">
                  <a:lumMod val="75000"/>
                </a:schemeClr>
              </a:solidFill>
              <a:ln>
                <a:noFill/>
              </a:ln>
              <a:effectLst/>
            </c:spPr>
            <c:extLst>
              <c:ext xmlns:c16="http://schemas.microsoft.com/office/drawing/2014/chart" uri="{C3380CC4-5D6E-409C-BE32-E72D297353CC}">
                <c16:uniqueId val="{0000007D-449A-4011-9E79-4BDE2DDCA5BB}"/>
              </c:ext>
            </c:extLst>
          </c:dPt>
          <c:dPt>
            <c:idx val="156"/>
            <c:invertIfNegative val="0"/>
            <c:bubble3D val="0"/>
            <c:spPr>
              <a:solidFill>
                <a:schemeClr val="accent2">
                  <a:lumMod val="75000"/>
                </a:schemeClr>
              </a:solidFill>
              <a:ln>
                <a:noFill/>
              </a:ln>
              <a:effectLst/>
            </c:spPr>
            <c:extLst>
              <c:ext xmlns:c16="http://schemas.microsoft.com/office/drawing/2014/chart" uri="{C3380CC4-5D6E-409C-BE32-E72D297353CC}">
                <c16:uniqueId val="{0000007F-449A-4011-9E79-4BDE2DDCA5BB}"/>
              </c:ext>
            </c:extLst>
          </c:dPt>
          <c:dPt>
            <c:idx val="158"/>
            <c:invertIfNegative val="0"/>
            <c:bubble3D val="0"/>
            <c:spPr>
              <a:solidFill>
                <a:schemeClr val="accent2">
                  <a:lumMod val="75000"/>
                </a:schemeClr>
              </a:solidFill>
              <a:ln>
                <a:noFill/>
              </a:ln>
              <a:effectLst/>
            </c:spPr>
            <c:extLst>
              <c:ext xmlns:c16="http://schemas.microsoft.com/office/drawing/2014/chart" uri="{C3380CC4-5D6E-409C-BE32-E72D297353CC}">
                <c16:uniqueId val="{00000081-449A-4011-9E79-4BDE2DDCA5BB}"/>
              </c:ext>
            </c:extLst>
          </c:dPt>
          <c:dPt>
            <c:idx val="15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83-449A-4011-9E79-4BDE2DDCA5BB}"/>
              </c:ext>
            </c:extLst>
          </c:dPt>
          <c:dPt>
            <c:idx val="161"/>
            <c:invertIfNegative val="0"/>
            <c:bubble3D val="0"/>
            <c:spPr>
              <a:solidFill>
                <a:schemeClr val="accent2">
                  <a:lumMod val="75000"/>
                </a:schemeClr>
              </a:solidFill>
              <a:ln>
                <a:noFill/>
              </a:ln>
              <a:effectLst/>
            </c:spPr>
            <c:extLst>
              <c:ext xmlns:c16="http://schemas.microsoft.com/office/drawing/2014/chart" uri="{C3380CC4-5D6E-409C-BE32-E72D297353CC}">
                <c16:uniqueId val="{00000085-449A-4011-9E79-4BDE2DDCA5BB}"/>
              </c:ext>
            </c:extLst>
          </c:dPt>
          <c:dPt>
            <c:idx val="163"/>
            <c:invertIfNegative val="0"/>
            <c:bubble3D val="0"/>
            <c:spPr>
              <a:solidFill>
                <a:schemeClr val="accent2">
                  <a:lumMod val="75000"/>
                </a:schemeClr>
              </a:solidFill>
              <a:ln>
                <a:noFill/>
              </a:ln>
              <a:effectLst/>
            </c:spPr>
            <c:extLst>
              <c:ext xmlns:c16="http://schemas.microsoft.com/office/drawing/2014/chart" uri="{C3380CC4-5D6E-409C-BE32-E72D297353CC}">
                <c16:uniqueId val="{00000087-449A-4011-9E79-4BDE2DDCA5BB}"/>
              </c:ext>
            </c:extLst>
          </c:dPt>
          <c:dPt>
            <c:idx val="164"/>
            <c:invertIfNegative val="0"/>
            <c:bubble3D val="0"/>
            <c:spPr>
              <a:solidFill>
                <a:schemeClr val="accent2">
                  <a:lumMod val="75000"/>
                </a:schemeClr>
              </a:solidFill>
              <a:ln>
                <a:noFill/>
              </a:ln>
              <a:effectLst/>
            </c:spPr>
            <c:extLst>
              <c:ext xmlns:c16="http://schemas.microsoft.com/office/drawing/2014/chart" uri="{C3380CC4-5D6E-409C-BE32-E72D297353CC}">
                <c16:uniqueId val="{00000089-449A-4011-9E79-4BDE2DDCA5BB}"/>
              </c:ext>
            </c:extLst>
          </c:dPt>
          <c:dPt>
            <c:idx val="165"/>
            <c:invertIfNegative val="0"/>
            <c:bubble3D val="0"/>
            <c:spPr>
              <a:solidFill>
                <a:schemeClr val="accent2">
                  <a:lumMod val="75000"/>
                </a:schemeClr>
              </a:solidFill>
              <a:ln>
                <a:noFill/>
              </a:ln>
              <a:effectLst/>
            </c:spPr>
            <c:extLst>
              <c:ext xmlns:c16="http://schemas.microsoft.com/office/drawing/2014/chart" uri="{C3380CC4-5D6E-409C-BE32-E72D297353CC}">
                <c16:uniqueId val="{0000008B-449A-4011-9E79-4BDE2DDCA5BB}"/>
              </c:ext>
            </c:extLst>
          </c:dPt>
          <c:dPt>
            <c:idx val="16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8D-449A-4011-9E79-4BDE2DDCA5BB}"/>
              </c:ext>
            </c:extLst>
          </c:dPt>
          <c:dPt>
            <c:idx val="167"/>
            <c:invertIfNegative val="0"/>
            <c:bubble3D val="0"/>
            <c:spPr>
              <a:solidFill>
                <a:schemeClr val="accent2">
                  <a:lumMod val="75000"/>
                </a:schemeClr>
              </a:solidFill>
              <a:ln>
                <a:noFill/>
              </a:ln>
              <a:effectLst/>
            </c:spPr>
            <c:extLst>
              <c:ext xmlns:c16="http://schemas.microsoft.com/office/drawing/2014/chart" uri="{C3380CC4-5D6E-409C-BE32-E72D297353CC}">
                <c16:uniqueId val="{0000008F-449A-4011-9E79-4BDE2DDCA5BB}"/>
              </c:ext>
            </c:extLst>
          </c:dPt>
          <c:dPt>
            <c:idx val="169"/>
            <c:invertIfNegative val="0"/>
            <c:bubble3D val="0"/>
            <c:spPr>
              <a:solidFill>
                <a:schemeClr val="accent2">
                  <a:lumMod val="75000"/>
                </a:schemeClr>
              </a:solidFill>
              <a:ln>
                <a:noFill/>
              </a:ln>
              <a:effectLst/>
            </c:spPr>
            <c:extLst>
              <c:ext xmlns:c16="http://schemas.microsoft.com/office/drawing/2014/chart" uri="{C3380CC4-5D6E-409C-BE32-E72D297353CC}">
                <c16:uniqueId val="{00000091-449A-4011-9E79-4BDE2DDCA5BB}"/>
              </c:ext>
            </c:extLst>
          </c:dPt>
          <c:dPt>
            <c:idx val="170"/>
            <c:invertIfNegative val="0"/>
            <c:bubble3D val="0"/>
            <c:spPr>
              <a:solidFill>
                <a:schemeClr val="accent2">
                  <a:lumMod val="75000"/>
                </a:schemeClr>
              </a:solidFill>
              <a:ln>
                <a:noFill/>
              </a:ln>
              <a:effectLst/>
            </c:spPr>
            <c:extLst>
              <c:ext xmlns:c16="http://schemas.microsoft.com/office/drawing/2014/chart" uri="{C3380CC4-5D6E-409C-BE32-E72D297353CC}">
                <c16:uniqueId val="{00000093-449A-4011-9E79-4BDE2DDCA5BB}"/>
              </c:ext>
            </c:extLst>
          </c:dPt>
          <c:dPt>
            <c:idx val="171"/>
            <c:invertIfNegative val="0"/>
            <c:bubble3D val="0"/>
            <c:spPr>
              <a:solidFill>
                <a:schemeClr val="accent2">
                  <a:lumMod val="75000"/>
                </a:schemeClr>
              </a:solidFill>
              <a:ln>
                <a:noFill/>
              </a:ln>
              <a:effectLst/>
            </c:spPr>
            <c:extLst>
              <c:ext xmlns:c16="http://schemas.microsoft.com/office/drawing/2014/chart" uri="{C3380CC4-5D6E-409C-BE32-E72D297353CC}">
                <c16:uniqueId val="{00000095-449A-4011-9E79-4BDE2DDCA5BB}"/>
              </c:ext>
            </c:extLst>
          </c:dPt>
          <c:dPt>
            <c:idx val="177"/>
            <c:invertIfNegative val="0"/>
            <c:bubble3D val="0"/>
            <c:spPr>
              <a:solidFill>
                <a:schemeClr val="accent2">
                  <a:lumMod val="75000"/>
                </a:schemeClr>
              </a:solidFill>
              <a:ln>
                <a:noFill/>
              </a:ln>
              <a:effectLst/>
            </c:spPr>
            <c:extLst>
              <c:ext xmlns:c16="http://schemas.microsoft.com/office/drawing/2014/chart" uri="{C3380CC4-5D6E-409C-BE32-E72D297353CC}">
                <c16:uniqueId val="{00000098-6FFF-4529-BBAC-5A19AB3C4F13}"/>
              </c:ext>
            </c:extLst>
          </c:dPt>
          <c:dPt>
            <c:idx val="182"/>
            <c:invertIfNegative val="0"/>
            <c:bubble3D val="0"/>
            <c:spPr>
              <a:solidFill>
                <a:schemeClr val="accent2">
                  <a:lumMod val="75000"/>
                </a:schemeClr>
              </a:solidFill>
              <a:ln>
                <a:noFill/>
              </a:ln>
              <a:effectLst/>
            </c:spPr>
            <c:extLst>
              <c:ext xmlns:c16="http://schemas.microsoft.com/office/drawing/2014/chart" uri="{C3380CC4-5D6E-409C-BE32-E72D297353CC}">
                <c16:uniqueId val="{00000097-6FFF-4529-BBAC-5A19AB3C4F13}"/>
              </c:ext>
            </c:extLst>
          </c:dPt>
          <c:cat>
            <c:numRef>
              <c:extLst>
                <c:ext xmlns:c15="http://schemas.microsoft.com/office/drawing/2012/chart" uri="{02D57815-91ED-43cb-92C2-25804820EDAC}">
                  <c15:fullRef>
                    <c15:sqref>rivm!$C$4:$C$236</c15:sqref>
                  </c15:fullRef>
                </c:ext>
              </c:extLst>
              <c:f>(rivm!$C$11:$C$122,rivm!$C$126:$C$236)</c:f>
              <c:numCache>
                <c:formatCode>m/d/yyyy</c:formatCode>
                <c:ptCount val="223"/>
                <c:pt idx="0">
                  <c:v>43895</c:v>
                </c:pt>
                <c:pt idx="1">
                  <c:v>43896</c:v>
                </c:pt>
                <c:pt idx="2">
                  <c:v>43897</c:v>
                </c:pt>
                <c:pt idx="3">
                  <c:v>43898</c:v>
                </c:pt>
                <c:pt idx="4">
                  <c:v>43899</c:v>
                </c:pt>
                <c:pt idx="5">
                  <c:v>43900</c:v>
                </c:pt>
                <c:pt idx="6">
                  <c:v>43901</c:v>
                </c:pt>
                <c:pt idx="7">
                  <c:v>43902</c:v>
                </c:pt>
                <c:pt idx="8">
                  <c:v>43903</c:v>
                </c:pt>
                <c:pt idx="9">
                  <c:v>43904</c:v>
                </c:pt>
                <c:pt idx="10">
                  <c:v>43905</c:v>
                </c:pt>
                <c:pt idx="11">
                  <c:v>43906</c:v>
                </c:pt>
                <c:pt idx="12">
                  <c:v>43907</c:v>
                </c:pt>
                <c:pt idx="13">
                  <c:v>43908</c:v>
                </c:pt>
                <c:pt idx="14">
                  <c:v>43909</c:v>
                </c:pt>
                <c:pt idx="15">
                  <c:v>43910</c:v>
                </c:pt>
                <c:pt idx="16">
                  <c:v>43911</c:v>
                </c:pt>
                <c:pt idx="17">
                  <c:v>43912</c:v>
                </c:pt>
                <c:pt idx="18">
                  <c:v>43913</c:v>
                </c:pt>
                <c:pt idx="19">
                  <c:v>43914</c:v>
                </c:pt>
                <c:pt idx="20">
                  <c:v>43915</c:v>
                </c:pt>
                <c:pt idx="21">
                  <c:v>43916</c:v>
                </c:pt>
                <c:pt idx="22">
                  <c:v>43917</c:v>
                </c:pt>
                <c:pt idx="23">
                  <c:v>43918</c:v>
                </c:pt>
                <c:pt idx="24">
                  <c:v>43919</c:v>
                </c:pt>
                <c:pt idx="25">
                  <c:v>43920</c:v>
                </c:pt>
                <c:pt idx="26">
                  <c:v>43921</c:v>
                </c:pt>
                <c:pt idx="27">
                  <c:v>43922</c:v>
                </c:pt>
                <c:pt idx="28">
                  <c:v>43923</c:v>
                </c:pt>
                <c:pt idx="29">
                  <c:v>43924</c:v>
                </c:pt>
                <c:pt idx="30">
                  <c:v>43925</c:v>
                </c:pt>
                <c:pt idx="31">
                  <c:v>43926</c:v>
                </c:pt>
                <c:pt idx="32">
                  <c:v>43927</c:v>
                </c:pt>
                <c:pt idx="33">
                  <c:v>43928</c:v>
                </c:pt>
                <c:pt idx="34">
                  <c:v>43929</c:v>
                </c:pt>
                <c:pt idx="35">
                  <c:v>43930</c:v>
                </c:pt>
                <c:pt idx="36">
                  <c:v>43931</c:v>
                </c:pt>
                <c:pt idx="37">
                  <c:v>43932</c:v>
                </c:pt>
                <c:pt idx="38">
                  <c:v>43933</c:v>
                </c:pt>
                <c:pt idx="39">
                  <c:v>43934</c:v>
                </c:pt>
                <c:pt idx="40">
                  <c:v>43935</c:v>
                </c:pt>
                <c:pt idx="41">
                  <c:v>43936</c:v>
                </c:pt>
                <c:pt idx="42">
                  <c:v>43937</c:v>
                </c:pt>
                <c:pt idx="43">
                  <c:v>43938</c:v>
                </c:pt>
                <c:pt idx="44">
                  <c:v>43939</c:v>
                </c:pt>
                <c:pt idx="45">
                  <c:v>43940</c:v>
                </c:pt>
                <c:pt idx="46">
                  <c:v>43941</c:v>
                </c:pt>
                <c:pt idx="47">
                  <c:v>43942</c:v>
                </c:pt>
                <c:pt idx="48">
                  <c:v>43943</c:v>
                </c:pt>
                <c:pt idx="49">
                  <c:v>43944</c:v>
                </c:pt>
                <c:pt idx="50">
                  <c:v>43945</c:v>
                </c:pt>
                <c:pt idx="51">
                  <c:v>43946</c:v>
                </c:pt>
                <c:pt idx="52">
                  <c:v>43947</c:v>
                </c:pt>
                <c:pt idx="53">
                  <c:v>43948</c:v>
                </c:pt>
                <c:pt idx="54">
                  <c:v>43949</c:v>
                </c:pt>
                <c:pt idx="55">
                  <c:v>43950</c:v>
                </c:pt>
                <c:pt idx="56">
                  <c:v>43951</c:v>
                </c:pt>
                <c:pt idx="57">
                  <c:v>43952</c:v>
                </c:pt>
                <c:pt idx="58">
                  <c:v>43953</c:v>
                </c:pt>
                <c:pt idx="59">
                  <c:v>43954</c:v>
                </c:pt>
                <c:pt idx="60">
                  <c:v>43955</c:v>
                </c:pt>
                <c:pt idx="61">
                  <c:v>43956</c:v>
                </c:pt>
                <c:pt idx="62">
                  <c:v>43957</c:v>
                </c:pt>
                <c:pt idx="63">
                  <c:v>43958</c:v>
                </c:pt>
                <c:pt idx="64">
                  <c:v>43959</c:v>
                </c:pt>
                <c:pt idx="65">
                  <c:v>43960</c:v>
                </c:pt>
                <c:pt idx="66">
                  <c:v>43961</c:v>
                </c:pt>
                <c:pt idx="67">
                  <c:v>43962</c:v>
                </c:pt>
                <c:pt idx="68">
                  <c:v>43963</c:v>
                </c:pt>
                <c:pt idx="69">
                  <c:v>43964</c:v>
                </c:pt>
                <c:pt idx="70">
                  <c:v>43965</c:v>
                </c:pt>
                <c:pt idx="71">
                  <c:v>43966</c:v>
                </c:pt>
                <c:pt idx="72">
                  <c:v>43967</c:v>
                </c:pt>
                <c:pt idx="73">
                  <c:v>43968</c:v>
                </c:pt>
                <c:pt idx="74">
                  <c:v>43969</c:v>
                </c:pt>
                <c:pt idx="75">
                  <c:v>43970</c:v>
                </c:pt>
                <c:pt idx="76">
                  <c:v>43971</c:v>
                </c:pt>
                <c:pt idx="77">
                  <c:v>43972</c:v>
                </c:pt>
                <c:pt idx="78">
                  <c:v>43973</c:v>
                </c:pt>
                <c:pt idx="79">
                  <c:v>43974</c:v>
                </c:pt>
                <c:pt idx="80">
                  <c:v>43975</c:v>
                </c:pt>
                <c:pt idx="81">
                  <c:v>43976</c:v>
                </c:pt>
                <c:pt idx="82">
                  <c:v>43977</c:v>
                </c:pt>
                <c:pt idx="83">
                  <c:v>43978</c:v>
                </c:pt>
                <c:pt idx="84">
                  <c:v>43979</c:v>
                </c:pt>
                <c:pt idx="85">
                  <c:v>43980</c:v>
                </c:pt>
                <c:pt idx="86">
                  <c:v>43981</c:v>
                </c:pt>
                <c:pt idx="87">
                  <c:v>43982</c:v>
                </c:pt>
                <c:pt idx="88">
                  <c:v>43983</c:v>
                </c:pt>
                <c:pt idx="89">
                  <c:v>43984</c:v>
                </c:pt>
                <c:pt idx="90">
                  <c:v>43985</c:v>
                </c:pt>
                <c:pt idx="91">
                  <c:v>43986</c:v>
                </c:pt>
                <c:pt idx="92">
                  <c:v>43987</c:v>
                </c:pt>
                <c:pt idx="93">
                  <c:v>43988</c:v>
                </c:pt>
                <c:pt idx="94">
                  <c:v>43989</c:v>
                </c:pt>
                <c:pt idx="95">
                  <c:v>43990</c:v>
                </c:pt>
                <c:pt idx="96">
                  <c:v>43991</c:v>
                </c:pt>
                <c:pt idx="97">
                  <c:v>43992</c:v>
                </c:pt>
                <c:pt idx="98">
                  <c:v>43993</c:v>
                </c:pt>
                <c:pt idx="99">
                  <c:v>43994</c:v>
                </c:pt>
                <c:pt idx="100">
                  <c:v>43995</c:v>
                </c:pt>
                <c:pt idx="101">
                  <c:v>43996</c:v>
                </c:pt>
                <c:pt idx="102">
                  <c:v>43997</c:v>
                </c:pt>
                <c:pt idx="103">
                  <c:v>43998</c:v>
                </c:pt>
                <c:pt idx="104">
                  <c:v>43999</c:v>
                </c:pt>
                <c:pt idx="105">
                  <c:v>44000</c:v>
                </c:pt>
                <c:pt idx="106">
                  <c:v>44001</c:v>
                </c:pt>
                <c:pt idx="107">
                  <c:v>44002</c:v>
                </c:pt>
                <c:pt idx="108">
                  <c:v>44003</c:v>
                </c:pt>
                <c:pt idx="109">
                  <c:v>44004</c:v>
                </c:pt>
                <c:pt idx="110">
                  <c:v>44005</c:v>
                </c:pt>
                <c:pt idx="111">
                  <c:v>44006</c:v>
                </c:pt>
                <c:pt idx="112">
                  <c:v>44010</c:v>
                </c:pt>
                <c:pt idx="113">
                  <c:v>44011</c:v>
                </c:pt>
                <c:pt idx="114">
                  <c:v>44012</c:v>
                </c:pt>
                <c:pt idx="115">
                  <c:v>44013</c:v>
                </c:pt>
                <c:pt idx="116">
                  <c:v>44014</c:v>
                </c:pt>
                <c:pt idx="117">
                  <c:v>44015</c:v>
                </c:pt>
                <c:pt idx="118">
                  <c:v>44016</c:v>
                </c:pt>
                <c:pt idx="119">
                  <c:v>44017</c:v>
                </c:pt>
                <c:pt idx="120">
                  <c:v>44018</c:v>
                </c:pt>
                <c:pt idx="121">
                  <c:v>44019</c:v>
                </c:pt>
                <c:pt idx="122">
                  <c:v>44020</c:v>
                </c:pt>
                <c:pt idx="123">
                  <c:v>44021</c:v>
                </c:pt>
                <c:pt idx="124">
                  <c:v>44022</c:v>
                </c:pt>
                <c:pt idx="125">
                  <c:v>44023</c:v>
                </c:pt>
                <c:pt idx="126">
                  <c:v>44024</c:v>
                </c:pt>
                <c:pt idx="127">
                  <c:v>44025</c:v>
                </c:pt>
                <c:pt idx="128">
                  <c:v>44026</c:v>
                </c:pt>
                <c:pt idx="129">
                  <c:v>44027</c:v>
                </c:pt>
                <c:pt idx="130">
                  <c:v>44028</c:v>
                </c:pt>
                <c:pt idx="131">
                  <c:v>44029</c:v>
                </c:pt>
                <c:pt idx="132">
                  <c:v>44030</c:v>
                </c:pt>
                <c:pt idx="133">
                  <c:v>44031</c:v>
                </c:pt>
                <c:pt idx="134">
                  <c:v>44032</c:v>
                </c:pt>
                <c:pt idx="135">
                  <c:v>44033</c:v>
                </c:pt>
                <c:pt idx="136">
                  <c:v>44034</c:v>
                </c:pt>
                <c:pt idx="137">
                  <c:v>44035</c:v>
                </c:pt>
                <c:pt idx="138">
                  <c:v>44036</c:v>
                </c:pt>
                <c:pt idx="139">
                  <c:v>44037</c:v>
                </c:pt>
                <c:pt idx="140">
                  <c:v>44038</c:v>
                </c:pt>
                <c:pt idx="141">
                  <c:v>44039</c:v>
                </c:pt>
                <c:pt idx="142">
                  <c:v>44040</c:v>
                </c:pt>
                <c:pt idx="143">
                  <c:v>44041</c:v>
                </c:pt>
                <c:pt idx="144">
                  <c:v>44042</c:v>
                </c:pt>
                <c:pt idx="145">
                  <c:v>44043</c:v>
                </c:pt>
                <c:pt idx="146">
                  <c:v>44044</c:v>
                </c:pt>
                <c:pt idx="147">
                  <c:v>44045</c:v>
                </c:pt>
                <c:pt idx="148">
                  <c:v>44046</c:v>
                </c:pt>
                <c:pt idx="149">
                  <c:v>44047</c:v>
                </c:pt>
                <c:pt idx="150">
                  <c:v>44048</c:v>
                </c:pt>
                <c:pt idx="151">
                  <c:v>44049</c:v>
                </c:pt>
                <c:pt idx="152">
                  <c:v>44050</c:v>
                </c:pt>
                <c:pt idx="153">
                  <c:v>44051</c:v>
                </c:pt>
                <c:pt idx="154">
                  <c:v>44052</c:v>
                </c:pt>
                <c:pt idx="155">
                  <c:v>44053</c:v>
                </c:pt>
                <c:pt idx="156">
                  <c:v>44054</c:v>
                </c:pt>
                <c:pt idx="157">
                  <c:v>44055</c:v>
                </c:pt>
                <c:pt idx="158">
                  <c:v>44056</c:v>
                </c:pt>
                <c:pt idx="159">
                  <c:v>44057</c:v>
                </c:pt>
                <c:pt idx="160">
                  <c:v>44058</c:v>
                </c:pt>
                <c:pt idx="161">
                  <c:v>44059</c:v>
                </c:pt>
                <c:pt idx="162">
                  <c:v>44060</c:v>
                </c:pt>
                <c:pt idx="163">
                  <c:v>44061</c:v>
                </c:pt>
                <c:pt idx="164">
                  <c:v>44062</c:v>
                </c:pt>
                <c:pt idx="165">
                  <c:v>44063</c:v>
                </c:pt>
                <c:pt idx="166">
                  <c:v>44064</c:v>
                </c:pt>
                <c:pt idx="167">
                  <c:v>44065</c:v>
                </c:pt>
                <c:pt idx="168">
                  <c:v>44066</c:v>
                </c:pt>
                <c:pt idx="169">
                  <c:v>44067</c:v>
                </c:pt>
                <c:pt idx="170">
                  <c:v>44068</c:v>
                </c:pt>
                <c:pt idx="171">
                  <c:v>44069</c:v>
                </c:pt>
                <c:pt idx="172">
                  <c:v>44070</c:v>
                </c:pt>
                <c:pt idx="173">
                  <c:v>44071</c:v>
                </c:pt>
                <c:pt idx="174">
                  <c:v>44072</c:v>
                </c:pt>
                <c:pt idx="175">
                  <c:v>44073</c:v>
                </c:pt>
                <c:pt idx="176">
                  <c:v>44074</c:v>
                </c:pt>
                <c:pt idx="177">
                  <c:v>44075</c:v>
                </c:pt>
                <c:pt idx="178">
                  <c:v>44076</c:v>
                </c:pt>
                <c:pt idx="179">
                  <c:v>44077</c:v>
                </c:pt>
                <c:pt idx="180">
                  <c:v>44078</c:v>
                </c:pt>
                <c:pt idx="181">
                  <c:v>44079</c:v>
                </c:pt>
                <c:pt idx="182">
                  <c:v>44080</c:v>
                </c:pt>
                <c:pt idx="183">
                  <c:v>44081</c:v>
                </c:pt>
                <c:pt idx="184">
                  <c:v>44082</c:v>
                </c:pt>
                <c:pt idx="185">
                  <c:v>44083</c:v>
                </c:pt>
                <c:pt idx="186">
                  <c:v>44084</c:v>
                </c:pt>
                <c:pt idx="187">
                  <c:v>44085</c:v>
                </c:pt>
                <c:pt idx="188">
                  <c:v>44086</c:v>
                </c:pt>
                <c:pt idx="189">
                  <c:v>44087</c:v>
                </c:pt>
                <c:pt idx="190">
                  <c:v>44088</c:v>
                </c:pt>
                <c:pt idx="191">
                  <c:v>44089</c:v>
                </c:pt>
                <c:pt idx="192">
                  <c:v>44090</c:v>
                </c:pt>
                <c:pt idx="193">
                  <c:v>44091</c:v>
                </c:pt>
                <c:pt idx="194">
                  <c:v>44092</c:v>
                </c:pt>
                <c:pt idx="195">
                  <c:v>44093</c:v>
                </c:pt>
                <c:pt idx="196">
                  <c:v>44094</c:v>
                </c:pt>
                <c:pt idx="197">
                  <c:v>44095</c:v>
                </c:pt>
                <c:pt idx="198">
                  <c:v>44096</c:v>
                </c:pt>
                <c:pt idx="199">
                  <c:v>44097</c:v>
                </c:pt>
                <c:pt idx="200">
                  <c:v>44098</c:v>
                </c:pt>
                <c:pt idx="201">
                  <c:v>44099</c:v>
                </c:pt>
                <c:pt idx="202">
                  <c:v>44100</c:v>
                </c:pt>
                <c:pt idx="203">
                  <c:v>44101</c:v>
                </c:pt>
                <c:pt idx="204">
                  <c:v>44102</c:v>
                </c:pt>
                <c:pt idx="205">
                  <c:v>44103</c:v>
                </c:pt>
                <c:pt idx="206">
                  <c:v>44104</c:v>
                </c:pt>
                <c:pt idx="207">
                  <c:v>44105</c:v>
                </c:pt>
                <c:pt idx="208">
                  <c:v>44106</c:v>
                </c:pt>
                <c:pt idx="209">
                  <c:v>44107</c:v>
                </c:pt>
                <c:pt idx="210">
                  <c:v>44108</c:v>
                </c:pt>
                <c:pt idx="211">
                  <c:v>44109</c:v>
                </c:pt>
                <c:pt idx="212">
                  <c:v>44110</c:v>
                </c:pt>
                <c:pt idx="213">
                  <c:v>44111</c:v>
                </c:pt>
                <c:pt idx="214">
                  <c:v>44112</c:v>
                </c:pt>
                <c:pt idx="215">
                  <c:v>44113</c:v>
                </c:pt>
                <c:pt idx="216">
                  <c:v>44114</c:v>
                </c:pt>
                <c:pt idx="217">
                  <c:v>44115</c:v>
                </c:pt>
                <c:pt idx="218">
                  <c:v>44116</c:v>
                </c:pt>
                <c:pt idx="219">
                  <c:v>44117</c:v>
                </c:pt>
                <c:pt idx="220">
                  <c:v>44118</c:v>
                </c:pt>
                <c:pt idx="221">
                  <c:v>44119</c:v>
                </c:pt>
                <c:pt idx="222">
                  <c:v>44120</c:v>
                </c:pt>
              </c:numCache>
            </c:numRef>
          </c:cat>
          <c:val>
            <c:numRef>
              <c:extLst>
                <c:ext xmlns:c15="http://schemas.microsoft.com/office/drawing/2012/chart" uri="{02D57815-91ED-43cb-92C2-25804820EDAC}">
                  <c15:fullRef>
                    <c15:sqref>rivm!$AQ$4:$AQ$201</c15:sqref>
                  </c15:fullRef>
                </c:ext>
              </c:extLst>
              <c:f>(rivm!$AQ$11:$AQ$122,rivm!$AQ$126:$AQ$201)</c:f>
              <c:numCache>
                <c:formatCode>General</c:formatCode>
                <c:ptCount val="188"/>
                <c:pt idx="0" formatCode="0">
                  <c:v>0</c:v>
                </c:pt>
                <c:pt idx="1" formatCode="0">
                  <c:v>1</c:v>
                </c:pt>
                <c:pt idx="2" formatCode="0">
                  <c:v>0</c:v>
                </c:pt>
                <c:pt idx="3" formatCode="0">
                  <c:v>2</c:v>
                </c:pt>
                <c:pt idx="4" formatCode="0">
                  <c:v>0</c:v>
                </c:pt>
                <c:pt idx="5" formatCode="0">
                  <c:v>1</c:v>
                </c:pt>
                <c:pt idx="6" formatCode="0">
                  <c:v>1</c:v>
                </c:pt>
                <c:pt idx="7" formatCode="0">
                  <c:v>0</c:v>
                </c:pt>
                <c:pt idx="8" formatCode="0">
                  <c:v>4</c:v>
                </c:pt>
                <c:pt idx="9" formatCode="0">
                  <c:v>2</c:v>
                </c:pt>
                <c:pt idx="10" formatCode="0">
                  <c:v>6</c:v>
                </c:pt>
                <c:pt idx="11" formatCode="0">
                  <c:v>4</c:v>
                </c:pt>
                <c:pt idx="12" formatCode="0">
                  <c:v>18</c:v>
                </c:pt>
                <c:pt idx="13" formatCode="0">
                  <c:v>14</c:v>
                </c:pt>
                <c:pt idx="14" formatCode="0">
                  <c:v>18</c:v>
                </c:pt>
                <c:pt idx="15" formatCode="0">
                  <c:v>25</c:v>
                </c:pt>
                <c:pt idx="16" formatCode="0">
                  <c:v>28</c:v>
                </c:pt>
                <c:pt idx="17" formatCode="0">
                  <c:v>35</c:v>
                </c:pt>
                <c:pt idx="18" formatCode="0">
                  <c:v>30</c:v>
                </c:pt>
                <c:pt idx="19" formatCode="0">
                  <c:v>44</c:v>
                </c:pt>
                <c:pt idx="20" formatCode="0">
                  <c:v>65</c:v>
                </c:pt>
                <c:pt idx="21" formatCode="0">
                  <c:v>60</c:v>
                </c:pt>
                <c:pt idx="22" formatCode="0">
                  <c:v>82</c:v>
                </c:pt>
                <c:pt idx="23" formatCode="0">
                  <c:v>63</c:v>
                </c:pt>
                <c:pt idx="24" formatCode="0">
                  <c:v>89</c:v>
                </c:pt>
                <c:pt idx="25" formatCode="0">
                  <c:v>59</c:v>
                </c:pt>
                <c:pt idx="26" formatCode="0">
                  <c:v>112</c:v>
                </c:pt>
                <c:pt idx="27" formatCode="0">
                  <c:v>54</c:v>
                </c:pt>
                <c:pt idx="28" formatCode="0">
                  <c:v>88</c:v>
                </c:pt>
                <c:pt idx="29" formatCode="0">
                  <c:v>36</c:v>
                </c:pt>
                <c:pt idx="30" formatCode="0">
                  <c:v>71</c:v>
                </c:pt>
                <c:pt idx="31" formatCode="0">
                  <c:v>-17</c:v>
                </c:pt>
                <c:pt idx="32" formatCode="0">
                  <c:v>8</c:v>
                </c:pt>
                <c:pt idx="33" formatCode="0">
                  <c:v>59</c:v>
                </c:pt>
                <c:pt idx="34" formatCode="0">
                  <c:v>13</c:v>
                </c:pt>
                <c:pt idx="35" formatCode="0">
                  <c:v>-18</c:v>
                </c:pt>
                <c:pt idx="36" formatCode="0">
                  <c:v>-33</c:v>
                </c:pt>
                <c:pt idx="37" formatCode="0">
                  <c:v>-32</c:v>
                </c:pt>
                <c:pt idx="38" formatCode="0">
                  <c:v>-21</c:v>
                </c:pt>
                <c:pt idx="39" formatCode="0">
                  <c:v>-15</c:v>
                </c:pt>
                <c:pt idx="40" formatCode="0">
                  <c:v>-112</c:v>
                </c:pt>
                <c:pt idx="41" formatCode="0">
                  <c:v>42</c:v>
                </c:pt>
                <c:pt idx="42" formatCode="0">
                  <c:v>33</c:v>
                </c:pt>
                <c:pt idx="43" formatCode="0">
                  <c:v>29</c:v>
                </c:pt>
                <c:pt idx="44" formatCode="0">
                  <c:v>10</c:v>
                </c:pt>
                <c:pt idx="45" formatCode="0">
                  <c:v>-11</c:v>
                </c:pt>
                <c:pt idx="46" formatCode="0">
                  <c:v>-19</c:v>
                </c:pt>
                <c:pt idx="47" formatCode="0">
                  <c:v>43</c:v>
                </c:pt>
                <c:pt idx="48" formatCode="0">
                  <c:v>-51</c:v>
                </c:pt>
                <c:pt idx="49" formatCode="0">
                  <c:v>-58</c:v>
                </c:pt>
                <c:pt idx="50" formatCode="0">
                  <c:v>-32</c:v>
                </c:pt>
                <c:pt idx="51" formatCode="0">
                  <c:v>-22</c:v>
                </c:pt>
                <c:pt idx="52" formatCode="0">
                  <c:v>-17</c:v>
                </c:pt>
                <c:pt idx="53" formatCode="0">
                  <c:v>-24</c:v>
                </c:pt>
                <c:pt idx="54" formatCode="0">
                  <c:v>-117</c:v>
                </c:pt>
                <c:pt idx="55" formatCode="0">
                  <c:v>7</c:v>
                </c:pt>
                <c:pt idx="56" formatCode="0">
                  <c:v>-39</c:v>
                </c:pt>
                <c:pt idx="57" formatCode="0">
                  <c:v>-14</c:v>
                </c:pt>
                <c:pt idx="58" formatCode="0">
                  <c:v>-26</c:v>
                </c:pt>
                <c:pt idx="59" formatCode="0">
                  <c:v>3</c:v>
                </c:pt>
                <c:pt idx="60" formatCode="0">
                  <c:v>-17</c:v>
                </c:pt>
                <c:pt idx="61" formatCode="0">
                  <c:v>38</c:v>
                </c:pt>
                <c:pt idx="62" formatCode="0">
                  <c:v>-109</c:v>
                </c:pt>
                <c:pt idx="63" formatCode="0">
                  <c:v>0</c:v>
                </c:pt>
                <c:pt idx="64" formatCode="0">
                  <c:v>-27</c:v>
                </c:pt>
                <c:pt idx="65" formatCode="0">
                  <c:v>-31</c:v>
                </c:pt>
                <c:pt idx="66" formatCode="0">
                  <c:v>-51</c:v>
                </c:pt>
                <c:pt idx="67" formatCode="0">
                  <c:v>-10</c:v>
                </c:pt>
                <c:pt idx="68" formatCode="0">
                  <c:v>-32</c:v>
                </c:pt>
                <c:pt idx="69" formatCode="0">
                  <c:v>16</c:v>
                </c:pt>
                <c:pt idx="70" formatCode="0">
                  <c:v>-56</c:v>
                </c:pt>
                <c:pt idx="71" formatCode="0">
                  <c:v>-18</c:v>
                </c:pt>
                <c:pt idx="72" formatCode="0">
                  <c:v>-36</c:v>
                </c:pt>
                <c:pt idx="73" formatCode="0">
                  <c:v>-8</c:v>
                </c:pt>
                <c:pt idx="74" formatCode="0">
                  <c:v>-2</c:v>
                </c:pt>
                <c:pt idx="75" formatCode="0">
                  <c:v>-33</c:v>
                </c:pt>
                <c:pt idx="76" formatCode="0">
                  <c:v>-19</c:v>
                </c:pt>
                <c:pt idx="77" formatCode="0">
                  <c:v>-1</c:v>
                </c:pt>
                <c:pt idx="78" formatCode="0">
                  <c:v>-40</c:v>
                </c:pt>
                <c:pt idx="79" formatCode="0">
                  <c:v>-4</c:v>
                </c:pt>
                <c:pt idx="80" formatCode="0">
                  <c:v>1</c:v>
                </c:pt>
                <c:pt idx="81" formatCode="0">
                  <c:v>-6</c:v>
                </c:pt>
                <c:pt idx="82" formatCode="0">
                  <c:v>5</c:v>
                </c:pt>
                <c:pt idx="83" formatCode="0">
                  <c:v>-18</c:v>
                </c:pt>
                <c:pt idx="84" formatCode="0">
                  <c:v>5</c:v>
                </c:pt>
                <c:pt idx="85" formatCode="0">
                  <c:v>15</c:v>
                </c:pt>
                <c:pt idx="86" formatCode="0">
                  <c:v>-3</c:v>
                </c:pt>
                <c:pt idx="87" formatCode="0">
                  <c:v>-6</c:v>
                </c:pt>
                <c:pt idx="88" formatCode="0">
                  <c:v>-2</c:v>
                </c:pt>
                <c:pt idx="89" formatCode="0">
                  <c:v>-21</c:v>
                </c:pt>
                <c:pt idx="90" formatCode="0">
                  <c:v>-5</c:v>
                </c:pt>
                <c:pt idx="91" formatCode="0">
                  <c:v>-19</c:v>
                </c:pt>
                <c:pt idx="92" formatCode="0">
                  <c:v>-13</c:v>
                </c:pt>
                <c:pt idx="93" formatCode="0">
                  <c:v>-14</c:v>
                </c:pt>
                <c:pt idx="94" formatCode="0">
                  <c:v>-3</c:v>
                </c:pt>
                <c:pt idx="95" formatCode="0">
                  <c:v>-3</c:v>
                </c:pt>
                <c:pt idx="96" formatCode="0">
                  <c:v>10</c:v>
                </c:pt>
                <c:pt idx="97" formatCode="0">
                  <c:v>1</c:v>
                </c:pt>
                <c:pt idx="98" formatCode="0">
                  <c:v>-11</c:v>
                </c:pt>
                <c:pt idx="99" formatCode="0">
                  <c:v>-6</c:v>
                </c:pt>
                <c:pt idx="100" formatCode="0">
                  <c:v>-2</c:v>
                </c:pt>
                <c:pt idx="101" formatCode="0">
                  <c:v>0</c:v>
                </c:pt>
                <c:pt idx="102" formatCode="0">
                  <c:v>3</c:v>
                </c:pt>
                <c:pt idx="103" formatCode="0">
                  <c:v>-10</c:v>
                </c:pt>
                <c:pt idx="104" formatCode="0">
                  <c:v>-7</c:v>
                </c:pt>
                <c:pt idx="105" formatCode="0">
                  <c:v>2</c:v>
                </c:pt>
                <c:pt idx="106" formatCode="0">
                  <c:v>-6</c:v>
                </c:pt>
                <c:pt idx="107" formatCode="0">
                  <c:v>4</c:v>
                </c:pt>
                <c:pt idx="108" formatCode="0">
                  <c:v>-1</c:v>
                </c:pt>
                <c:pt idx="109" formatCode="0">
                  <c:v>-6</c:v>
                </c:pt>
                <c:pt idx="110" formatCode="0">
                  <c:v>0</c:v>
                </c:pt>
                <c:pt idx="111" formatCode="0">
                  <c:v>-2</c:v>
                </c:pt>
                <c:pt idx="112" formatCode="0">
                  <c:v>-1</c:v>
                </c:pt>
                <c:pt idx="113" formatCode="0">
                  <c:v>2</c:v>
                </c:pt>
                <c:pt idx="114" formatCode="0">
                  <c:v>1</c:v>
                </c:pt>
                <c:pt idx="115" formatCode="0">
                  <c:v>0</c:v>
                </c:pt>
                <c:pt idx="116" formatCode="0">
                  <c:v>0</c:v>
                </c:pt>
                <c:pt idx="117" formatCode="0">
                  <c:v>-1</c:v>
                </c:pt>
                <c:pt idx="118" formatCode="0">
                  <c:v>4</c:v>
                </c:pt>
                <c:pt idx="119" formatCode="0">
                  <c:v>1</c:v>
                </c:pt>
                <c:pt idx="120" formatCode="0">
                  <c:v>-1</c:v>
                </c:pt>
                <c:pt idx="121" formatCode="0">
                  <c:v>-2</c:v>
                </c:pt>
                <c:pt idx="122" formatCode="0">
                  <c:v>1</c:v>
                </c:pt>
                <c:pt idx="123" formatCode="0">
                  <c:v>-1</c:v>
                </c:pt>
                <c:pt idx="124" formatCode="0">
                  <c:v>-3</c:v>
                </c:pt>
                <c:pt idx="125" formatCode="0">
                  <c:v>-5</c:v>
                </c:pt>
                <c:pt idx="126" formatCode="0">
                  <c:v>-1</c:v>
                </c:pt>
                <c:pt idx="127" formatCode="0">
                  <c:v>-1</c:v>
                </c:pt>
                <c:pt idx="128" formatCode="0">
                  <c:v>-6</c:v>
                </c:pt>
                <c:pt idx="129" formatCode="0">
                  <c:v>-2</c:v>
                </c:pt>
                <c:pt idx="130" formatCode="0">
                  <c:v>-1</c:v>
                </c:pt>
                <c:pt idx="131" formatCode="0">
                  <c:v>2</c:v>
                </c:pt>
                <c:pt idx="132" formatCode="0">
                  <c:v>-3</c:v>
                </c:pt>
                <c:pt idx="133" formatCode="0">
                  <c:v>0</c:v>
                </c:pt>
                <c:pt idx="134" formatCode="0">
                  <c:v>0</c:v>
                </c:pt>
                <c:pt idx="135" formatCode="0">
                  <c:v>2</c:v>
                </c:pt>
                <c:pt idx="136" formatCode="0">
                  <c:v>2</c:v>
                </c:pt>
                <c:pt idx="137" formatCode="0">
                  <c:v>-1</c:v>
                </c:pt>
                <c:pt idx="138" formatCode="0">
                  <c:v>-1</c:v>
                </c:pt>
                <c:pt idx="139" formatCode="0">
                  <c:v>3</c:v>
                </c:pt>
                <c:pt idx="140" formatCode="0">
                  <c:v>0</c:v>
                </c:pt>
                <c:pt idx="141" formatCode="0">
                  <c:v>1</c:v>
                </c:pt>
                <c:pt idx="142" formatCode="0">
                  <c:v>4</c:v>
                </c:pt>
                <c:pt idx="143" formatCode="0">
                  <c:v>-1</c:v>
                </c:pt>
                <c:pt idx="144" formatCode="0">
                  <c:v>0</c:v>
                </c:pt>
                <c:pt idx="145" formatCode="0">
                  <c:v>0</c:v>
                </c:pt>
                <c:pt idx="146" formatCode="0">
                  <c:v>0</c:v>
                </c:pt>
                <c:pt idx="147" formatCode="0">
                  <c:v>1</c:v>
                </c:pt>
                <c:pt idx="148" formatCode="0">
                  <c:v>-1</c:v>
                </c:pt>
                <c:pt idx="149" formatCode="0">
                  <c:v>-3</c:v>
                </c:pt>
                <c:pt idx="150" formatCode="0">
                  <c:v>1</c:v>
                </c:pt>
                <c:pt idx="151" formatCode="0">
                  <c:v>0</c:v>
                </c:pt>
                <c:pt idx="152" formatCode="0">
                  <c:v>1</c:v>
                </c:pt>
                <c:pt idx="153" formatCode="0">
                  <c:v>2</c:v>
                </c:pt>
                <c:pt idx="154" formatCode="0">
                  <c:v>-1</c:v>
                </c:pt>
                <c:pt idx="155" formatCode="0">
                  <c:v>0</c:v>
                </c:pt>
                <c:pt idx="156" formatCode="0">
                  <c:v>1</c:v>
                </c:pt>
                <c:pt idx="157" formatCode="0">
                  <c:v>-1</c:v>
                </c:pt>
                <c:pt idx="158" formatCode="0">
                  <c:v>4</c:v>
                </c:pt>
                <c:pt idx="159" formatCode="0">
                  <c:v>1</c:v>
                </c:pt>
                <c:pt idx="160" formatCode="0">
                  <c:v>-1</c:v>
                </c:pt>
                <c:pt idx="161" formatCode="0">
                  <c:v>3</c:v>
                </c:pt>
                <c:pt idx="162" formatCode="0">
                  <c:v>0</c:v>
                </c:pt>
                <c:pt idx="163" formatCode="0">
                  <c:v>1</c:v>
                </c:pt>
                <c:pt idx="164" formatCode="0">
                  <c:v>4</c:v>
                </c:pt>
                <c:pt idx="165" formatCode="0">
                  <c:v>6</c:v>
                </c:pt>
                <c:pt idx="166" formatCode="0">
                  <c:v>2</c:v>
                </c:pt>
                <c:pt idx="167" formatCode="0">
                  <c:v>3</c:v>
                </c:pt>
                <c:pt idx="168" formatCode="0">
                  <c:v>-3</c:v>
                </c:pt>
                <c:pt idx="169" formatCode="0">
                  <c:v>2</c:v>
                </c:pt>
                <c:pt idx="170" formatCode="0">
                  <c:v>2</c:v>
                </c:pt>
                <c:pt idx="171" formatCode="0">
                  <c:v>2</c:v>
                </c:pt>
                <c:pt idx="172" formatCode="0">
                  <c:v>-7</c:v>
                </c:pt>
                <c:pt idx="173" formatCode="0">
                  <c:v>-2</c:v>
                </c:pt>
                <c:pt idx="174" formatCode="0">
                  <c:v>-1</c:v>
                </c:pt>
                <c:pt idx="175" formatCode="0">
                  <c:v>0</c:v>
                </c:pt>
                <c:pt idx="176" formatCode="0">
                  <c:v>-2</c:v>
                </c:pt>
                <c:pt idx="177" formatCode="0">
                  <c:v>1</c:v>
                </c:pt>
                <c:pt idx="178" formatCode="0">
                  <c:v>-3</c:v>
                </c:pt>
                <c:pt idx="179" formatCode="0">
                  <c:v>-3</c:v>
                </c:pt>
                <c:pt idx="180" formatCode="0">
                  <c:v>0</c:v>
                </c:pt>
                <c:pt idx="181" formatCode="0">
                  <c:v>0</c:v>
                </c:pt>
                <c:pt idx="182" formatCode="0">
                  <c:v>2</c:v>
                </c:pt>
                <c:pt idx="183" formatCode="0">
                  <c:v>0</c:v>
                </c:pt>
                <c:pt idx="184" formatCode="0">
                  <c:v>-5</c:v>
                </c:pt>
                <c:pt idx="185" formatCode="0">
                  <c:v>-3</c:v>
                </c:pt>
                <c:pt idx="186" formatCode="0">
                  <c:v>3</c:v>
                </c:pt>
                <c:pt idx="187" formatCode="0">
                  <c:v>1</c:v>
                </c:pt>
              </c:numCache>
            </c:numRef>
          </c:val>
          <c:extLst>
            <c:ext xmlns:c16="http://schemas.microsoft.com/office/drawing/2014/chart" uri="{C3380CC4-5D6E-409C-BE32-E72D297353CC}">
              <c16:uniqueId val="{00000096-449A-4011-9E79-4BDE2DDCA5BB}"/>
            </c:ext>
          </c:extLst>
        </c:ser>
        <c:dLbls>
          <c:showLegendKey val="0"/>
          <c:showVal val="0"/>
          <c:showCatName val="0"/>
          <c:showSerName val="0"/>
          <c:showPercent val="0"/>
          <c:showBubbleSize val="0"/>
        </c:dLbls>
        <c:gapWidth val="30"/>
        <c:overlap val="-27"/>
        <c:axId val="693976504"/>
        <c:axId val="693971584"/>
      </c:barChart>
      <c:dateAx>
        <c:axId val="693976504"/>
        <c:scaling>
          <c:orientation val="minMax"/>
          <c:min val="43891"/>
        </c:scaling>
        <c:delete val="0"/>
        <c:axPos val="b"/>
        <c:numFmt formatCode="[$]d\ mmm;@" c16r2:formatcode2="[$-en-NL,1]d\ mmm;@" sourceLinked="0"/>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693971584"/>
        <c:crosses val="autoZero"/>
        <c:auto val="1"/>
        <c:lblOffset val="100"/>
        <c:baseTimeUnit val="days"/>
        <c:majorUnit val="1"/>
        <c:majorTimeUnit val="months"/>
      </c:dateAx>
      <c:valAx>
        <c:axId val="6939715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NL"/>
          </a:p>
        </c:txPr>
        <c:crossAx val="693976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21750722222222221"/>
          <c:y val="1.9380694444444443E-2"/>
          <c:w val="0.73267611111111108"/>
          <c:h val="0.88706916666666669"/>
        </c:manualLayout>
      </c:layout>
      <c:barChart>
        <c:barDir val="col"/>
        <c:grouping val="stacked"/>
        <c:varyColors val="0"/>
        <c:ser>
          <c:idx val="0"/>
          <c:order val="1"/>
          <c:tx>
            <c:strRef>
              <c:f>rivm!$U$3</c:f>
              <c:strCache>
                <c:ptCount val="1"/>
                <c:pt idx="0">
                  <c:v> Reported before this week</c:v>
                </c:pt>
              </c:strCache>
            </c:strRef>
          </c:tx>
          <c:spPr>
            <a:solidFill>
              <a:schemeClr val="accent2">
                <a:lumMod val="40000"/>
                <a:lumOff val="60000"/>
              </a:schemeClr>
            </a:solidFill>
            <a:ln>
              <a:noFill/>
            </a:ln>
            <a:effectLst/>
          </c:spPr>
          <c:invertIfNegative val="0"/>
          <c:cat>
            <c:strLit>
              <c:ptCount val="56"/>
              <c:pt idx="0">
                <c:v>16/07/2020</c:v>
              </c:pt>
              <c:pt idx="1">
                <c:v>17/07/2020</c:v>
              </c:pt>
              <c:pt idx="2">
                <c:v>18/07/2020</c:v>
              </c:pt>
              <c:pt idx="3">
                <c:v>19/07/2020</c:v>
              </c:pt>
              <c:pt idx="4">
                <c:v>20/07/2020</c:v>
              </c:pt>
              <c:pt idx="5">
                <c:v>21/07/2020</c:v>
              </c:pt>
              <c:pt idx="6">
                <c:v>22/07/2020</c:v>
              </c:pt>
              <c:pt idx="7">
                <c:v>23/07/2020</c:v>
              </c:pt>
              <c:pt idx="8">
                <c:v>24/07/2020</c:v>
              </c:pt>
              <c:pt idx="9">
                <c:v>25/07/2020</c:v>
              </c:pt>
              <c:pt idx="10">
                <c:v>26/07/2020</c:v>
              </c:pt>
              <c:pt idx="11">
                <c:v>27/07/2020</c:v>
              </c:pt>
              <c:pt idx="12">
                <c:v>28/07/2020</c:v>
              </c:pt>
              <c:pt idx="13">
                <c:v>29/07/2020</c:v>
              </c:pt>
              <c:pt idx="14">
                <c:v>30/07/2020</c:v>
              </c:pt>
              <c:pt idx="15">
                <c:v>31/07/2020</c:v>
              </c:pt>
              <c:pt idx="16">
                <c:v>01/08/2020</c:v>
              </c:pt>
              <c:pt idx="17">
                <c:v>02/08/2020</c:v>
              </c:pt>
              <c:pt idx="18">
                <c:v>03/08/2020</c:v>
              </c:pt>
              <c:pt idx="19">
                <c:v>04/08/2020</c:v>
              </c:pt>
              <c:pt idx="20">
                <c:v>05/08/2020</c:v>
              </c:pt>
              <c:pt idx="21">
                <c:v>06/08/2020</c:v>
              </c:pt>
              <c:pt idx="22">
                <c:v>07/08/2020</c:v>
              </c:pt>
              <c:pt idx="23">
                <c:v>08/08/2020</c:v>
              </c:pt>
              <c:pt idx="24">
                <c:v>09/08/2020</c:v>
              </c:pt>
              <c:pt idx="25">
                <c:v>10/08/2020</c:v>
              </c:pt>
              <c:pt idx="26">
                <c:v>11/08/2020</c:v>
              </c:pt>
              <c:pt idx="27">
                <c:v>12/08/2020</c:v>
              </c:pt>
              <c:pt idx="28">
                <c:v>13/08/2020</c:v>
              </c:pt>
              <c:pt idx="29">
                <c:v>14/08/2020</c:v>
              </c:pt>
              <c:pt idx="30">
                <c:v>15/08/2020</c:v>
              </c:pt>
              <c:pt idx="31">
                <c:v>16/08/2020</c:v>
              </c:pt>
              <c:pt idx="32">
                <c:v>17/08/2020</c:v>
              </c:pt>
              <c:pt idx="33">
                <c:v>18/08/2020</c:v>
              </c:pt>
              <c:pt idx="34">
                <c:v>19/08/2020</c:v>
              </c:pt>
              <c:pt idx="35">
                <c:v>20/08/2020</c:v>
              </c:pt>
              <c:pt idx="36">
                <c:v>21/08/2020</c:v>
              </c:pt>
              <c:pt idx="37">
                <c:v>22/08/2020</c:v>
              </c:pt>
              <c:pt idx="38">
                <c:v>23/08/2020</c:v>
              </c:pt>
              <c:pt idx="39">
                <c:v>24/08/2020</c:v>
              </c:pt>
              <c:pt idx="40">
                <c:v>25/08/2020</c:v>
              </c:pt>
              <c:pt idx="41">
                <c:v>26/08/2020</c:v>
              </c:pt>
              <c:pt idx="42">
                <c:v>27/08/2020</c:v>
              </c:pt>
              <c:pt idx="43">
                <c:v>28/08/2020</c:v>
              </c:pt>
              <c:pt idx="44">
                <c:v>29/08/2020</c:v>
              </c:pt>
              <c:pt idx="45">
                <c:v>30/08/2020</c:v>
              </c:pt>
              <c:pt idx="46">
                <c:v>31/08/2020</c:v>
              </c:pt>
              <c:pt idx="47">
                <c:v>01/09/2020</c:v>
              </c:pt>
              <c:pt idx="48">
                <c:v>02/09/2020</c:v>
              </c:pt>
              <c:pt idx="49">
                <c:v>03/09/2020</c:v>
              </c:pt>
              <c:pt idx="50">
                <c:v>04/09/2020</c:v>
              </c:pt>
              <c:pt idx="51">
                <c:v>05/09/2020</c:v>
              </c:pt>
              <c:pt idx="52">
                <c:v>06/09/2020</c:v>
              </c:pt>
              <c:pt idx="53">
                <c:v>07/09/2020</c:v>
              </c:pt>
              <c:pt idx="54">
                <c:v>08/09/2020</c:v>
              </c:pt>
              <c:pt idx="55">
                <c:v>09/09/2020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rivm!$U$4:$U$236</c15:sqref>
                  </c15:fullRef>
                </c:ext>
              </c:extLst>
              <c:f>rivm!$U$144:$U$199</c:f>
              <c:numCache>
                <c:formatCode>General</c:formatCode>
                <c:ptCount val="56"/>
                <c:pt idx="0">
                  <c:v>0</c:v>
                </c:pt>
                <c:pt idx="1">
                  <c:v>3</c:v>
                </c:pt>
                <c:pt idx="2">
                  <c:v>3</c:v>
                </c:pt>
                <c:pt idx="3">
                  <c:v>4</c:v>
                </c:pt>
                <c:pt idx="4">
                  <c:v>2</c:v>
                </c:pt>
                <c:pt idx="5">
                  <c:v>1</c:v>
                </c:pt>
                <c:pt idx="6">
                  <c:v>3</c:v>
                </c:pt>
                <c:pt idx="7">
                  <c:v>7</c:v>
                </c:pt>
                <c:pt idx="8">
                  <c:v>3</c:v>
                </c:pt>
                <c:pt idx="9">
                  <c:v>5</c:v>
                </c:pt>
                <c:pt idx="10">
                  <c:v>2</c:v>
                </c:pt>
                <c:pt idx="11">
                  <c:v>4</c:v>
                </c:pt>
                <c:pt idx="12">
                  <c:v>6</c:v>
                </c:pt>
                <c:pt idx="13">
                  <c:v>4</c:v>
                </c:pt>
                <c:pt idx="14">
                  <c:v>12</c:v>
                </c:pt>
                <c:pt idx="15">
                  <c:v>9</c:v>
                </c:pt>
                <c:pt idx="16">
                  <c:v>4</c:v>
                </c:pt>
                <c:pt idx="17">
                  <c:v>3</c:v>
                </c:pt>
                <c:pt idx="18">
                  <c:v>9</c:v>
                </c:pt>
                <c:pt idx="19">
                  <c:v>2</c:v>
                </c:pt>
                <c:pt idx="20">
                  <c:v>6</c:v>
                </c:pt>
                <c:pt idx="21">
                  <c:v>5</c:v>
                </c:pt>
                <c:pt idx="22">
                  <c:v>10</c:v>
                </c:pt>
                <c:pt idx="23">
                  <c:v>11</c:v>
                </c:pt>
                <c:pt idx="24">
                  <c:v>13</c:v>
                </c:pt>
                <c:pt idx="25">
                  <c:v>14</c:v>
                </c:pt>
                <c:pt idx="26">
                  <c:v>6</c:v>
                </c:pt>
                <c:pt idx="27">
                  <c:v>11</c:v>
                </c:pt>
                <c:pt idx="28">
                  <c:v>9</c:v>
                </c:pt>
                <c:pt idx="29">
                  <c:v>10</c:v>
                </c:pt>
                <c:pt idx="30">
                  <c:v>8</c:v>
                </c:pt>
                <c:pt idx="31">
                  <c:v>10</c:v>
                </c:pt>
                <c:pt idx="32">
                  <c:v>10</c:v>
                </c:pt>
                <c:pt idx="33">
                  <c:v>6</c:v>
                </c:pt>
                <c:pt idx="34">
                  <c:v>2</c:v>
                </c:pt>
                <c:pt idx="35">
                  <c:v>7</c:v>
                </c:pt>
                <c:pt idx="36">
                  <c:v>6</c:v>
                </c:pt>
                <c:pt idx="37">
                  <c:v>9</c:v>
                </c:pt>
                <c:pt idx="38">
                  <c:v>1</c:v>
                </c:pt>
                <c:pt idx="39">
                  <c:v>5</c:v>
                </c:pt>
                <c:pt idx="40">
                  <c:v>8</c:v>
                </c:pt>
                <c:pt idx="41">
                  <c:v>5</c:v>
                </c:pt>
                <c:pt idx="42">
                  <c:v>3</c:v>
                </c:pt>
                <c:pt idx="43">
                  <c:v>3</c:v>
                </c:pt>
                <c:pt idx="44">
                  <c:v>1</c:v>
                </c:pt>
                <c:pt idx="45">
                  <c:v>2</c:v>
                </c:pt>
                <c:pt idx="46">
                  <c:v>0</c:v>
                </c:pt>
                <c:pt idx="47">
                  <c:v>0</c:v>
                </c:pt>
                <c:pt idx="48">
                  <c:v>0</c:v>
                </c:pt>
                <c:pt idx="49">
                  <c:v>0</c:v>
                </c:pt>
                <c:pt idx="50">
                  <c:v>0</c:v>
                </c:pt>
                <c:pt idx="51">
                  <c:v>0</c:v>
                </c:pt>
                <c:pt idx="52">
                  <c:v>0</c:v>
                </c:pt>
                <c:pt idx="53">
                  <c:v>0</c:v>
                </c:pt>
                <c:pt idx="54">
                  <c:v>0</c:v>
                </c:pt>
              </c:numCache>
            </c:numRef>
          </c:val>
          <c:extLst>
            <c:ext xmlns:c15="http://schemas.microsoft.com/office/drawing/2012/chart" uri="{02D57815-91ED-43cb-92C2-25804820EDAC}">
              <c15:categoryFilterExceptions>
                <c15:categoryFilterException>
                  <c15:sqref>rivm!$U$33</c15:sqref>
                  <c15:spPr xmlns:c15="http://schemas.microsoft.com/office/drawing/2012/chart">
                    <a:solidFill>
                      <a:schemeClr val="accent2">
                        <a:lumMod val="40000"/>
                        <a:lumOff val="60000"/>
                      </a:schemeClr>
                    </a:solidFill>
                    <a:ln>
                      <a:noFill/>
                    </a:ln>
                    <a:effectLst/>
                  </c15:spPr>
                  <c15:invertIfNegative val="0"/>
                  <c15:bubble3D val="0"/>
                </c15:categoryFilterException>
              </c15:categoryFilterExceptions>
            </c:ext>
            <c:ext xmlns:c16="http://schemas.microsoft.com/office/drawing/2014/chart" uri="{C3380CC4-5D6E-409C-BE32-E72D297353CC}">
              <c16:uniqueId val="{00000000-E765-4DA0-8747-736FB695AF50}"/>
            </c:ext>
          </c:extLst>
        </c:ser>
        <c:ser>
          <c:idx val="2"/>
          <c:order val="2"/>
          <c:tx>
            <c:strRef>
              <c:f>rivm!$T$3</c:f>
              <c:strCache>
                <c:ptCount val="1"/>
                <c:pt idx="0">
                  <c:v> Added this week</c:v>
                </c:pt>
              </c:strCache>
            </c:strRef>
          </c:tx>
          <c:spPr>
            <a:solidFill>
              <a:schemeClr val="accent2">
                <a:lumMod val="75000"/>
              </a:schemeClr>
            </a:solidFill>
            <a:ln>
              <a:noFill/>
            </a:ln>
            <a:effectLst/>
          </c:spPr>
          <c:invertIfNegative val="0"/>
          <c:cat>
            <c:strLit>
              <c:ptCount val="56"/>
              <c:pt idx="0">
                <c:v>16/07/2020</c:v>
              </c:pt>
              <c:pt idx="1">
                <c:v>17/07/2020</c:v>
              </c:pt>
              <c:pt idx="2">
                <c:v>18/07/2020</c:v>
              </c:pt>
              <c:pt idx="3">
                <c:v>19/07/2020</c:v>
              </c:pt>
              <c:pt idx="4">
                <c:v>20/07/2020</c:v>
              </c:pt>
              <c:pt idx="5">
                <c:v>21/07/2020</c:v>
              </c:pt>
              <c:pt idx="6">
                <c:v>22/07/2020</c:v>
              </c:pt>
              <c:pt idx="7">
                <c:v>23/07/2020</c:v>
              </c:pt>
              <c:pt idx="8">
                <c:v>24/07/2020</c:v>
              </c:pt>
              <c:pt idx="9">
                <c:v>25/07/2020</c:v>
              </c:pt>
              <c:pt idx="10">
                <c:v>26/07/2020</c:v>
              </c:pt>
              <c:pt idx="11">
                <c:v>27/07/2020</c:v>
              </c:pt>
              <c:pt idx="12">
                <c:v>28/07/2020</c:v>
              </c:pt>
              <c:pt idx="13">
                <c:v>29/07/2020</c:v>
              </c:pt>
              <c:pt idx="14">
                <c:v>30/07/2020</c:v>
              </c:pt>
              <c:pt idx="15">
                <c:v>31/07/2020</c:v>
              </c:pt>
              <c:pt idx="16">
                <c:v>01/08/2020</c:v>
              </c:pt>
              <c:pt idx="17">
                <c:v>02/08/2020</c:v>
              </c:pt>
              <c:pt idx="18">
                <c:v>03/08/2020</c:v>
              </c:pt>
              <c:pt idx="19">
                <c:v>04/08/2020</c:v>
              </c:pt>
              <c:pt idx="20">
                <c:v>05/08/2020</c:v>
              </c:pt>
              <c:pt idx="21">
                <c:v>06/08/2020</c:v>
              </c:pt>
              <c:pt idx="22">
                <c:v>07/08/2020</c:v>
              </c:pt>
              <c:pt idx="23">
                <c:v>08/08/2020</c:v>
              </c:pt>
              <c:pt idx="24">
                <c:v>09/08/2020</c:v>
              </c:pt>
              <c:pt idx="25">
                <c:v>10/08/2020</c:v>
              </c:pt>
              <c:pt idx="26">
                <c:v>11/08/2020</c:v>
              </c:pt>
              <c:pt idx="27">
                <c:v>12/08/2020</c:v>
              </c:pt>
              <c:pt idx="28">
                <c:v>13/08/2020</c:v>
              </c:pt>
              <c:pt idx="29">
                <c:v>14/08/2020</c:v>
              </c:pt>
              <c:pt idx="30">
                <c:v>15/08/2020</c:v>
              </c:pt>
              <c:pt idx="31">
                <c:v>16/08/2020</c:v>
              </c:pt>
              <c:pt idx="32">
                <c:v>17/08/2020</c:v>
              </c:pt>
              <c:pt idx="33">
                <c:v>18/08/2020</c:v>
              </c:pt>
              <c:pt idx="34">
                <c:v>19/08/2020</c:v>
              </c:pt>
              <c:pt idx="35">
                <c:v>20/08/2020</c:v>
              </c:pt>
              <c:pt idx="36">
                <c:v>21/08/2020</c:v>
              </c:pt>
              <c:pt idx="37">
                <c:v>22/08/2020</c:v>
              </c:pt>
              <c:pt idx="38">
                <c:v>23/08/2020</c:v>
              </c:pt>
              <c:pt idx="39">
                <c:v>24/08/2020</c:v>
              </c:pt>
              <c:pt idx="40">
                <c:v>25/08/2020</c:v>
              </c:pt>
              <c:pt idx="41">
                <c:v>26/08/2020</c:v>
              </c:pt>
              <c:pt idx="42">
                <c:v>27/08/2020</c:v>
              </c:pt>
              <c:pt idx="43">
                <c:v>28/08/2020</c:v>
              </c:pt>
              <c:pt idx="44">
                <c:v>29/08/2020</c:v>
              </c:pt>
              <c:pt idx="45">
                <c:v>30/08/2020</c:v>
              </c:pt>
              <c:pt idx="46">
                <c:v>31/08/2020</c:v>
              </c:pt>
              <c:pt idx="47">
                <c:v>01/09/2020</c:v>
              </c:pt>
              <c:pt idx="48">
                <c:v>02/09/2020</c:v>
              </c:pt>
              <c:pt idx="49">
                <c:v>03/09/2020</c:v>
              </c:pt>
              <c:pt idx="50">
                <c:v>04/09/2020</c:v>
              </c:pt>
              <c:pt idx="51">
                <c:v>05/09/2020</c:v>
              </c:pt>
              <c:pt idx="52">
                <c:v>06/09/2020</c:v>
              </c:pt>
              <c:pt idx="53">
                <c:v>07/09/2020</c:v>
              </c:pt>
              <c:pt idx="54">
                <c:v>08/09/2020</c:v>
              </c:pt>
              <c:pt idx="55">
                <c:v>09/09/2020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rivm!$T$4:$T$236</c15:sqref>
                  </c15:fullRef>
                </c:ext>
              </c:extLst>
              <c:f>rivm!$T$144:$T$199</c:f>
              <c:numCache>
                <c:formatCode>General</c:formatCode>
                <c:ptCount val="56"/>
                <c:pt idx="0">
                  <c:v>0</c:v>
                </c:pt>
                <c:pt idx="1">
                  <c:v>0</c:v>
                </c:pt>
                <c:pt idx="2">
                  <c:v>0</c:v>
                </c:pt>
                <c:pt idx="3">
                  <c:v>0</c:v>
                </c:pt>
                <c:pt idx="4">
                  <c:v>0</c:v>
                </c:pt>
                <c:pt idx="5">
                  <c:v>0</c:v>
                </c:pt>
                <c:pt idx="6">
                  <c:v>1</c:v>
                </c:pt>
                <c:pt idx="7">
                  <c:v>1</c:v>
                </c:pt>
                <c:pt idx="8">
                  <c:v>0</c:v>
                </c:pt>
                <c:pt idx="9">
                  <c:v>1</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c:v>
                </c:pt>
                <c:pt idx="27">
                  <c:v>0</c:v>
                </c:pt>
                <c:pt idx="28">
                  <c:v>0</c:v>
                </c:pt>
                <c:pt idx="29">
                  <c:v>0</c:v>
                </c:pt>
                <c:pt idx="30">
                  <c:v>0</c:v>
                </c:pt>
                <c:pt idx="31">
                  <c:v>0</c:v>
                </c:pt>
                <c:pt idx="32">
                  <c:v>0</c:v>
                </c:pt>
                <c:pt idx="33">
                  <c:v>0</c:v>
                </c:pt>
                <c:pt idx="34">
                  <c:v>0</c:v>
                </c:pt>
                <c:pt idx="35">
                  <c:v>0</c:v>
                </c:pt>
                <c:pt idx="36">
                  <c:v>1</c:v>
                </c:pt>
                <c:pt idx="37">
                  <c:v>0</c:v>
                </c:pt>
                <c:pt idx="38">
                  <c:v>0</c:v>
                </c:pt>
                <c:pt idx="39">
                  <c:v>1</c:v>
                </c:pt>
                <c:pt idx="40">
                  <c:v>1</c:v>
                </c:pt>
                <c:pt idx="41">
                  <c:v>0</c:v>
                </c:pt>
                <c:pt idx="42">
                  <c:v>0</c:v>
                </c:pt>
                <c:pt idx="43">
                  <c:v>2</c:v>
                </c:pt>
                <c:pt idx="44">
                  <c:v>1</c:v>
                </c:pt>
                <c:pt idx="45">
                  <c:v>2</c:v>
                </c:pt>
                <c:pt idx="46">
                  <c:v>6</c:v>
                </c:pt>
                <c:pt idx="47">
                  <c:v>5</c:v>
                </c:pt>
                <c:pt idx="48">
                  <c:v>4</c:v>
                </c:pt>
                <c:pt idx="49">
                  <c:v>5</c:v>
                </c:pt>
                <c:pt idx="50">
                  <c:v>4</c:v>
                </c:pt>
                <c:pt idx="51">
                  <c:v>4</c:v>
                </c:pt>
                <c:pt idx="52">
                  <c:v>1</c:v>
                </c:pt>
                <c:pt idx="53">
                  <c:v>0</c:v>
                </c:pt>
                <c:pt idx="54">
                  <c:v>0</c:v>
                </c:pt>
              </c:numCache>
            </c:numRef>
          </c:val>
          <c:extLst>
            <c:ext xmlns:c16="http://schemas.microsoft.com/office/drawing/2014/chart" uri="{C3380CC4-5D6E-409C-BE32-E72D297353CC}">
              <c16:uniqueId val="{00000001-E765-4DA0-8747-736FB695AF50}"/>
            </c:ext>
          </c:extLst>
        </c:ser>
        <c:dLbls>
          <c:showLegendKey val="0"/>
          <c:showVal val="0"/>
          <c:showCatName val="0"/>
          <c:showSerName val="0"/>
          <c:showPercent val="0"/>
          <c:showBubbleSize val="0"/>
        </c:dLbls>
        <c:gapWidth val="40"/>
        <c:overlap val="100"/>
        <c:axId val="596545392"/>
        <c:axId val="596544408"/>
      </c:barChart>
      <c:lineChart>
        <c:grouping val="standard"/>
        <c:varyColors val="0"/>
        <c:ser>
          <c:idx val="1"/>
          <c:order val="0"/>
          <c:tx>
            <c:strRef>
              <c:f>rivm!$Y$3</c:f>
              <c:strCache>
                <c:ptCount val="1"/>
                <c:pt idx="0">
                  <c:v> 7 day moving average</c:v>
                </c:pt>
              </c:strCache>
            </c:strRef>
          </c:tx>
          <c:spPr>
            <a:ln w="44450" cap="rnd">
              <a:solidFill>
                <a:schemeClr val="accent2">
                  <a:lumMod val="50000"/>
                </a:schemeClr>
              </a:solidFill>
              <a:round/>
            </a:ln>
            <a:effectLst/>
          </c:spPr>
          <c:marker>
            <c:symbol val="none"/>
          </c:marker>
          <c:cat>
            <c:numRef>
              <c:extLst>
                <c:ext xmlns:c15="http://schemas.microsoft.com/office/drawing/2012/chart" uri="{02D57815-91ED-43cb-92C2-25804820EDAC}">
                  <c15:fullRef>
                    <c15:sqref>rivm!$C$4:$C$236</c15:sqref>
                  </c15:fullRef>
                </c:ext>
              </c:extLst>
              <c:f>rivm!$C$144:$C$199</c:f>
              <c:numCache>
                <c:formatCode>m/d/yyyy</c:formatCode>
                <c:ptCount val="56"/>
                <c:pt idx="0">
                  <c:v>44028</c:v>
                </c:pt>
                <c:pt idx="1">
                  <c:v>44029</c:v>
                </c:pt>
                <c:pt idx="2">
                  <c:v>44030</c:v>
                </c:pt>
                <c:pt idx="3">
                  <c:v>44031</c:v>
                </c:pt>
                <c:pt idx="4">
                  <c:v>44032</c:v>
                </c:pt>
                <c:pt idx="5">
                  <c:v>44033</c:v>
                </c:pt>
                <c:pt idx="6">
                  <c:v>44034</c:v>
                </c:pt>
                <c:pt idx="7">
                  <c:v>44035</c:v>
                </c:pt>
                <c:pt idx="8">
                  <c:v>44036</c:v>
                </c:pt>
                <c:pt idx="9">
                  <c:v>44037</c:v>
                </c:pt>
                <c:pt idx="10">
                  <c:v>44038</c:v>
                </c:pt>
                <c:pt idx="11">
                  <c:v>44039</c:v>
                </c:pt>
                <c:pt idx="12">
                  <c:v>44040</c:v>
                </c:pt>
                <c:pt idx="13">
                  <c:v>44041</c:v>
                </c:pt>
                <c:pt idx="14">
                  <c:v>44042</c:v>
                </c:pt>
                <c:pt idx="15">
                  <c:v>44043</c:v>
                </c:pt>
                <c:pt idx="16">
                  <c:v>44044</c:v>
                </c:pt>
                <c:pt idx="17">
                  <c:v>44045</c:v>
                </c:pt>
                <c:pt idx="18">
                  <c:v>44046</c:v>
                </c:pt>
                <c:pt idx="19">
                  <c:v>44047</c:v>
                </c:pt>
                <c:pt idx="20">
                  <c:v>44048</c:v>
                </c:pt>
                <c:pt idx="21">
                  <c:v>44049</c:v>
                </c:pt>
                <c:pt idx="22">
                  <c:v>44050</c:v>
                </c:pt>
                <c:pt idx="23">
                  <c:v>44051</c:v>
                </c:pt>
                <c:pt idx="24">
                  <c:v>44052</c:v>
                </c:pt>
                <c:pt idx="25">
                  <c:v>44053</c:v>
                </c:pt>
                <c:pt idx="26">
                  <c:v>44054</c:v>
                </c:pt>
                <c:pt idx="27">
                  <c:v>44055</c:v>
                </c:pt>
                <c:pt idx="28">
                  <c:v>44056</c:v>
                </c:pt>
                <c:pt idx="29">
                  <c:v>44057</c:v>
                </c:pt>
                <c:pt idx="30">
                  <c:v>44058</c:v>
                </c:pt>
                <c:pt idx="31">
                  <c:v>44059</c:v>
                </c:pt>
                <c:pt idx="32">
                  <c:v>44060</c:v>
                </c:pt>
                <c:pt idx="33">
                  <c:v>44061</c:v>
                </c:pt>
                <c:pt idx="34">
                  <c:v>44062</c:v>
                </c:pt>
                <c:pt idx="35">
                  <c:v>44063</c:v>
                </c:pt>
                <c:pt idx="36">
                  <c:v>44064</c:v>
                </c:pt>
                <c:pt idx="37">
                  <c:v>44065</c:v>
                </c:pt>
                <c:pt idx="38">
                  <c:v>44066</c:v>
                </c:pt>
                <c:pt idx="39">
                  <c:v>44067</c:v>
                </c:pt>
                <c:pt idx="40">
                  <c:v>44068</c:v>
                </c:pt>
                <c:pt idx="41">
                  <c:v>44069</c:v>
                </c:pt>
                <c:pt idx="42">
                  <c:v>44070</c:v>
                </c:pt>
                <c:pt idx="43">
                  <c:v>44071</c:v>
                </c:pt>
                <c:pt idx="44">
                  <c:v>44072</c:v>
                </c:pt>
                <c:pt idx="45">
                  <c:v>44073</c:v>
                </c:pt>
                <c:pt idx="46">
                  <c:v>44074</c:v>
                </c:pt>
                <c:pt idx="47">
                  <c:v>44075</c:v>
                </c:pt>
                <c:pt idx="48">
                  <c:v>44076</c:v>
                </c:pt>
                <c:pt idx="49">
                  <c:v>44077</c:v>
                </c:pt>
                <c:pt idx="50">
                  <c:v>44078</c:v>
                </c:pt>
                <c:pt idx="51">
                  <c:v>44079</c:v>
                </c:pt>
                <c:pt idx="52">
                  <c:v>44080</c:v>
                </c:pt>
                <c:pt idx="53">
                  <c:v>44081</c:v>
                </c:pt>
                <c:pt idx="54">
                  <c:v>44082</c:v>
                </c:pt>
                <c:pt idx="55">
                  <c:v>44083</c:v>
                </c:pt>
                <c:pt idx="56">
                  <c:v>44084</c:v>
                </c:pt>
                <c:pt idx="57">
                  <c:v>44085</c:v>
                </c:pt>
                <c:pt idx="58">
                  <c:v>44086</c:v>
                </c:pt>
                <c:pt idx="59">
                  <c:v>44087</c:v>
                </c:pt>
                <c:pt idx="60">
                  <c:v>44088</c:v>
                </c:pt>
                <c:pt idx="61">
                  <c:v>44089</c:v>
                </c:pt>
                <c:pt idx="62">
                  <c:v>44090</c:v>
                </c:pt>
                <c:pt idx="63">
                  <c:v>44091</c:v>
                </c:pt>
                <c:pt idx="64">
                  <c:v>44092</c:v>
                </c:pt>
                <c:pt idx="65">
                  <c:v>44093</c:v>
                </c:pt>
                <c:pt idx="66">
                  <c:v>44094</c:v>
                </c:pt>
                <c:pt idx="67">
                  <c:v>44095</c:v>
                </c:pt>
                <c:pt idx="68">
                  <c:v>44096</c:v>
                </c:pt>
                <c:pt idx="69">
                  <c:v>44097</c:v>
                </c:pt>
                <c:pt idx="70">
                  <c:v>44098</c:v>
                </c:pt>
                <c:pt idx="71">
                  <c:v>44099</c:v>
                </c:pt>
                <c:pt idx="72">
                  <c:v>44100</c:v>
                </c:pt>
                <c:pt idx="73">
                  <c:v>44101</c:v>
                </c:pt>
                <c:pt idx="74">
                  <c:v>44102</c:v>
                </c:pt>
                <c:pt idx="75">
                  <c:v>44103</c:v>
                </c:pt>
                <c:pt idx="76">
                  <c:v>44104</c:v>
                </c:pt>
                <c:pt idx="77">
                  <c:v>44105</c:v>
                </c:pt>
                <c:pt idx="78">
                  <c:v>44106</c:v>
                </c:pt>
                <c:pt idx="79">
                  <c:v>44107</c:v>
                </c:pt>
                <c:pt idx="80">
                  <c:v>44108</c:v>
                </c:pt>
                <c:pt idx="81">
                  <c:v>44109</c:v>
                </c:pt>
                <c:pt idx="82">
                  <c:v>44110</c:v>
                </c:pt>
                <c:pt idx="83">
                  <c:v>44111</c:v>
                </c:pt>
                <c:pt idx="84">
                  <c:v>44112</c:v>
                </c:pt>
                <c:pt idx="85">
                  <c:v>44113</c:v>
                </c:pt>
                <c:pt idx="86">
                  <c:v>44114</c:v>
                </c:pt>
                <c:pt idx="87">
                  <c:v>44115</c:v>
                </c:pt>
                <c:pt idx="88">
                  <c:v>44116</c:v>
                </c:pt>
                <c:pt idx="89">
                  <c:v>44117</c:v>
                </c:pt>
                <c:pt idx="90">
                  <c:v>44118</c:v>
                </c:pt>
                <c:pt idx="91">
                  <c:v>44119</c:v>
                </c:pt>
                <c:pt idx="92">
                  <c:v>44120</c:v>
                </c:pt>
              </c:numCache>
            </c:numRef>
          </c:cat>
          <c:val>
            <c:numRef>
              <c:extLst>
                <c:ext xmlns:c15="http://schemas.microsoft.com/office/drawing/2012/chart" uri="{02D57815-91ED-43cb-92C2-25804820EDAC}">
                  <c15:fullRef>
                    <c15:sqref>rivm!$Y$4:$Y$189</c15:sqref>
                  </c15:fullRef>
                </c:ext>
              </c:extLst>
              <c:f>rivm!$Y$144:$Y$189</c:f>
              <c:numCache>
                <c:formatCode>0</c:formatCode>
                <c:ptCount val="46"/>
                <c:pt idx="0">
                  <c:v>1.1428571428571428</c:v>
                </c:pt>
                <c:pt idx="1">
                  <c:v>1.4285714285714286</c:v>
                </c:pt>
                <c:pt idx="2">
                  <c:v>1.8571428571428572</c:v>
                </c:pt>
                <c:pt idx="3">
                  <c:v>2.2857142857142856</c:v>
                </c:pt>
                <c:pt idx="4">
                  <c:v>2</c:v>
                </c:pt>
                <c:pt idx="5">
                  <c:v>2</c:v>
                </c:pt>
                <c:pt idx="6">
                  <c:v>2.4285714285714284</c:v>
                </c:pt>
                <c:pt idx="7">
                  <c:v>3.5714285714285716</c:v>
                </c:pt>
                <c:pt idx="8">
                  <c:v>3.5714285714285716</c:v>
                </c:pt>
                <c:pt idx="9">
                  <c:v>4</c:v>
                </c:pt>
                <c:pt idx="10">
                  <c:v>3.7142857142857144</c:v>
                </c:pt>
                <c:pt idx="11">
                  <c:v>4</c:v>
                </c:pt>
                <c:pt idx="12">
                  <c:v>4.7142857142857144</c:v>
                </c:pt>
                <c:pt idx="13">
                  <c:v>4.7142857142857144</c:v>
                </c:pt>
                <c:pt idx="14">
                  <c:v>5.2857142857142856</c:v>
                </c:pt>
                <c:pt idx="15">
                  <c:v>6.1428571428571432</c:v>
                </c:pt>
                <c:pt idx="16">
                  <c:v>5.8571428571428568</c:v>
                </c:pt>
                <c:pt idx="17">
                  <c:v>6</c:v>
                </c:pt>
                <c:pt idx="18">
                  <c:v>6.7142857142857144</c:v>
                </c:pt>
                <c:pt idx="19">
                  <c:v>6.1428571428571432</c:v>
                </c:pt>
                <c:pt idx="20">
                  <c:v>6.4285714285714288</c:v>
                </c:pt>
                <c:pt idx="21">
                  <c:v>5.4285714285714288</c:v>
                </c:pt>
                <c:pt idx="22">
                  <c:v>5.5714285714285712</c:v>
                </c:pt>
                <c:pt idx="23">
                  <c:v>6.5714285714285712</c:v>
                </c:pt>
                <c:pt idx="24">
                  <c:v>8</c:v>
                </c:pt>
                <c:pt idx="25">
                  <c:v>8.7142857142857135</c:v>
                </c:pt>
                <c:pt idx="26">
                  <c:v>9.4285714285714288</c:v>
                </c:pt>
                <c:pt idx="27">
                  <c:v>10.142857142857142</c:v>
                </c:pt>
                <c:pt idx="28">
                  <c:v>10.714285714285714</c:v>
                </c:pt>
                <c:pt idx="29">
                  <c:v>10.714285714285714</c:v>
                </c:pt>
                <c:pt idx="30">
                  <c:v>10.285714285714286</c:v>
                </c:pt>
                <c:pt idx="31">
                  <c:v>9.8571428571428577</c:v>
                </c:pt>
                <c:pt idx="32">
                  <c:v>9.2857142857142865</c:v>
                </c:pt>
                <c:pt idx="33">
                  <c:v>9.1428571428571423</c:v>
                </c:pt>
                <c:pt idx="34">
                  <c:v>7.8571428571428568</c:v>
                </c:pt>
                <c:pt idx="35">
                  <c:v>7.5714285714285712</c:v>
                </c:pt>
                <c:pt idx="36">
                  <c:v>7.1428571428571432</c:v>
                </c:pt>
                <c:pt idx="37">
                  <c:v>7.2857142857142856</c:v>
                </c:pt>
                <c:pt idx="38">
                  <c:v>6</c:v>
                </c:pt>
                <c:pt idx="39">
                  <c:v>5.4285714285714288</c:v>
                </c:pt>
                <c:pt idx="40">
                  <c:v>5.8571428571428568</c:v>
                </c:pt>
                <c:pt idx="41">
                  <c:v>6.2857142857142856</c:v>
                </c:pt>
                <c:pt idx="42">
                  <c:v>5.7142857142857144</c:v>
                </c:pt>
                <c:pt idx="43">
                  <c:v>5.4285714285714288</c:v>
                </c:pt>
                <c:pt idx="44">
                  <c:v>4.4285714285714288</c:v>
                </c:pt>
                <c:pt idx="45">
                  <c:v>4.8571428571428568</c:v>
                </c:pt>
              </c:numCache>
            </c:numRef>
          </c:val>
          <c:smooth val="0"/>
          <c:extLst>
            <c:ext xmlns:c16="http://schemas.microsoft.com/office/drawing/2014/chart" uri="{C3380CC4-5D6E-409C-BE32-E72D297353CC}">
              <c16:uniqueId val="{00000002-E765-4DA0-8747-736FB695AF50}"/>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2700000" spcFirstLastPara="1" vertOverflow="ellipsis"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in val="0"/>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2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4"/>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50800" cap="flat" cmpd="sng" algn="ctr">
      <a:solidFill>
        <a:schemeClr val="tx1"/>
      </a:solidFill>
      <a:round/>
    </a:ln>
    <a:effectLst/>
  </c:spPr>
  <c:txPr>
    <a:bodyPr/>
    <a:lstStyle/>
    <a:p>
      <a:pPr>
        <a:defRPr sz="1800" b="1"/>
      </a:pPr>
      <a:endParaRPr lang="en-NL"/>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stacked"/>
        <c:varyColors val="0"/>
        <c:ser>
          <c:idx val="0"/>
          <c:order val="1"/>
          <c:tx>
            <c:strRef>
              <c:f>rivm!$AG$3</c:f>
              <c:strCache>
                <c:ptCount val="1"/>
                <c:pt idx="0">
                  <c:v> Reported before this week</c:v>
                </c:pt>
              </c:strCache>
            </c:strRef>
          </c:tx>
          <c:spPr>
            <a:solidFill>
              <a:srgbClr val="FF0000">
                <a:alpha val="15000"/>
              </a:srgbClr>
            </a:solidFill>
            <a:ln>
              <a:noFill/>
            </a:ln>
            <a:effectLst/>
          </c:spPr>
          <c:invertIfNegative val="0"/>
          <c:cat>
            <c:strLit>
              <c:ptCount val="42"/>
              <c:pt idx="0">
                <c:v>30/07/2020</c:v>
              </c:pt>
              <c:pt idx="1">
                <c:v>31/07/2020</c:v>
              </c:pt>
              <c:pt idx="2">
                <c:v>01/08/2020</c:v>
              </c:pt>
              <c:pt idx="3">
                <c:v>02/08/2020</c:v>
              </c:pt>
              <c:pt idx="4">
                <c:v>03/08/2020</c:v>
              </c:pt>
              <c:pt idx="5">
                <c:v>04/08/2020</c:v>
              </c:pt>
              <c:pt idx="6">
                <c:v>05/08/2020</c:v>
              </c:pt>
              <c:pt idx="7">
                <c:v>06/08/2020</c:v>
              </c:pt>
              <c:pt idx="8">
                <c:v>07/08/2020</c:v>
              </c:pt>
              <c:pt idx="9">
                <c:v>08/08/2020</c:v>
              </c:pt>
              <c:pt idx="10">
                <c:v>09/08/2020</c:v>
              </c:pt>
              <c:pt idx="11">
                <c:v>10/08/2020</c:v>
              </c:pt>
              <c:pt idx="12">
                <c:v>11/08/2020</c:v>
              </c:pt>
              <c:pt idx="13">
                <c:v>12/08/2020</c:v>
              </c:pt>
              <c:pt idx="14">
                <c:v>13/08/2020</c:v>
              </c:pt>
              <c:pt idx="15">
                <c:v>14/08/2020</c:v>
              </c:pt>
              <c:pt idx="16">
                <c:v>15/08/2020</c:v>
              </c:pt>
              <c:pt idx="17">
                <c:v>16/08/2020</c:v>
              </c:pt>
              <c:pt idx="18">
                <c:v>17/08/2020</c:v>
              </c:pt>
              <c:pt idx="19">
                <c:v>18/08/2020</c:v>
              </c:pt>
              <c:pt idx="20">
                <c:v>19/08/2020</c:v>
              </c:pt>
              <c:pt idx="21">
                <c:v>20/08/2020</c:v>
              </c:pt>
              <c:pt idx="22">
                <c:v>21/08/2020</c:v>
              </c:pt>
              <c:pt idx="23">
                <c:v>22/08/2020</c:v>
              </c:pt>
              <c:pt idx="24">
                <c:v>23/08/2020</c:v>
              </c:pt>
              <c:pt idx="25">
                <c:v>24/08/2020</c:v>
              </c:pt>
              <c:pt idx="26">
                <c:v>25/08/2020</c:v>
              </c:pt>
              <c:pt idx="27">
                <c:v>26/08/2020</c:v>
              </c:pt>
              <c:pt idx="28">
                <c:v>27/08/2020</c:v>
              </c:pt>
              <c:pt idx="29">
                <c:v>28/08/2020</c:v>
              </c:pt>
              <c:pt idx="30">
                <c:v>29/08/2020</c:v>
              </c:pt>
              <c:pt idx="31">
                <c:v>30/08/2020</c:v>
              </c:pt>
              <c:pt idx="32">
                <c:v>31/08/2020</c:v>
              </c:pt>
              <c:pt idx="33">
                <c:v>01/09/2020</c:v>
              </c:pt>
              <c:pt idx="34">
                <c:v>02/09/2020</c:v>
              </c:pt>
              <c:pt idx="35">
                <c:v>03/09/2020</c:v>
              </c:pt>
              <c:pt idx="36">
                <c:v>04/09/2020</c:v>
              </c:pt>
              <c:pt idx="37">
                <c:v>05/09/2020</c:v>
              </c:pt>
              <c:pt idx="38">
                <c:v>06/09/2020</c:v>
              </c:pt>
              <c:pt idx="39">
                <c:v>07/09/2020</c:v>
              </c:pt>
              <c:pt idx="40">
                <c:v>08/09/2020</c:v>
              </c:pt>
              <c:pt idx="41">
                <c:v>09/09/2020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rivm!$AG$4:$AG$236</c15:sqref>
                  </c15:fullRef>
                </c:ext>
              </c:extLst>
              <c:f>rivm!$AG$158:$AG$199</c:f>
              <c:numCache>
                <c:formatCode>General</c:formatCode>
                <c:ptCount val="42"/>
                <c:pt idx="0">
                  <c:v>1</c:v>
                </c:pt>
                <c:pt idx="1">
                  <c:v>1</c:v>
                </c:pt>
                <c:pt idx="2">
                  <c:v>0</c:v>
                </c:pt>
                <c:pt idx="3">
                  <c:v>0</c:v>
                </c:pt>
                <c:pt idx="4">
                  <c:v>0</c:v>
                </c:pt>
                <c:pt idx="5">
                  <c:v>0</c:v>
                </c:pt>
                <c:pt idx="6">
                  <c:v>2</c:v>
                </c:pt>
                <c:pt idx="7">
                  <c:v>0</c:v>
                </c:pt>
                <c:pt idx="8">
                  <c:v>0</c:v>
                </c:pt>
                <c:pt idx="9">
                  <c:v>1</c:v>
                </c:pt>
                <c:pt idx="10">
                  <c:v>2</c:v>
                </c:pt>
                <c:pt idx="11">
                  <c:v>5</c:v>
                </c:pt>
                <c:pt idx="12">
                  <c:v>3</c:v>
                </c:pt>
                <c:pt idx="13">
                  <c:v>3</c:v>
                </c:pt>
                <c:pt idx="14">
                  <c:v>4</c:v>
                </c:pt>
                <c:pt idx="15">
                  <c:v>4</c:v>
                </c:pt>
                <c:pt idx="16">
                  <c:v>5</c:v>
                </c:pt>
                <c:pt idx="17">
                  <c:v>2</c:v>
                </c:pt>
                <c:pt idx="18">
                  <c:v>5</c:v>
                </c:pt>
                <c:pt idx="19">
                  <c:v>3</c:v>
                </c:pt>
                <c:pt idx="20">
                  <c:v>2</c:v>
                </c:pt>
                <c:pt idx="21">
                  <c:v>6</c:v>
                </c:pt>
                <c:pt idx="22">
                  <c:v>4</c:v>
                </c:pt>
                <c:pt idx="23">
                  <c:v>1</c:v>
                </c:pt>
                <c:pt idx="24">
                  <c:v>3</c:v>
                </c:pt>
                <c:pt idx="25">
                  <c:v>2</c:v>
                </c:pt>
                <c:pt idx="26">
                  <c:v>1</c:v>
                </c:pt>
                <c:pt idx="27">
                  <c:v>4</c:v>
                </c:pt>
                <c:pt idx="28">
                  <c:v>0</c:v>
                </c:pt>
                <c:pt idx="29">
                  <c:v>2</c:v>
                </c:pt>
                <c:pt idx="30">
                  <c:v>1</c:v>
                </c:pt>
                <c:pt idx="31">
                  <c:v>3</c:v>
                </c:pt>
                <c:pt idx="32">
                  <c:v>1</c:v>
                </c:pt>
                <c:pt idx="33">
                  <c:v>0</c:v>
                </c:pt>
                <c:pt idx="34">
                  <c:v>0</c:v>
                </c:pt>
                <c:pt idx="35">
                  <c:v>0</c:v>
                </c:pt>
                <c:pt idx="36">
                  <c:v>0</c:v>
                </c:pt>
                <c:pt idx="37">
                  <c:v>0</c:v>
                </c:pt>
                <c:pt idx="38">
                  <c:v>0</c:v>
                </c:pt>
                <c:pt idx="39">
                  <c:v>0</c:v>
                </c:pt>
                <c:pt idx="40">
                  <c:v>0</c:v>
                </c:pt>
              </c:numCache>
            </c:numRef>
          </c:val>
          <c:extLst>
            <c:ext xmlns:c15="http://schemas.microsoft.com/office/drawing/2012/chart" uri="{02D57815-91ED-43cb-92C2-25804820EDAC}">
              <c15:categoryFilterExceptions>
                <c15:categoryFilterException>
                  <c15:sqref>rivm!$AG$37</c15:sqref>
                  <c15:spPr xmlns:c15="http://schemas.microsoft.com/office/drawing/2012/chart">
                    <a:solidFill>
                      <a:srgbClr val="FF0000">
                        <a:alpha val="15000"/>
                      </a:srgbClr>
                    </a:solidFill>
                    <a:ln>
                      <a:noFill/>
                    </a:ln>
                    <a:effectLst/>
                  </c15:spPr>
                  <c15:invertIfNegative val="0"/>
                  <c15:bubble3D val="0"/>
                </c15:categoryFilterException>
              </c15:categoryFilterExceptions>
            </c:ext>
            <c:ext xmlns:c16="http://schemas.microsoft.com/office/drawing/2014/chart" uri="{C3380CC4-5D6E-409C-BE32-E72D297353CC}">
              <c16:uniqueId val="{00000000-D4D8-4091-96AF-D34A5714629F}"/>
            </c:ext>
          </c:extLst>
        </c:ser>
        <c:ser>
          <c:idx val="2"/>
          <c:order val="2"/>
          <c:tx>
            <c:strRef>
              <c:f>rivm!$AF$3</c:f>
              <c:strCache>
                <c:ptCount val="1"/>
                <c:pt idx="0">
                  <c:v> Added this week</c:v>
                </c:pt>
              </c:strCache>
            </c:strRef>
          </c:tx>
          <c:spPr>
            <a:solidFill>
              <a:srgbClr val="FF0000">
                <a:alpha val="50000"/>
              </a:srgbClr>
            </a:solidFill>
            <a:ln>
              <a:noFill/>
            </a:ln>
            <a:effectLst/>
          </c:spPr>
          <c:invertIfNegative val="0"/>
          <c:cat>
            <c:strLit>
              <c:ptCount val="42"/>
              <c:pt idx="0">
                <c:v>30/07/2020</c:v>
              </c:pt>
              <c:pt idx="1">
                <c:v>31/07/2020</c:v>
              </c:pt>
              <c:pt idx="2">
                <c:v>01/08/2020</c:v>
              </c:pt>
              <c:pt idx="3">
                <c:v>02/08/2020</c:v>
              </c:pt>
              <c:pt idx="4">
                <c:v>03/08/2020</c:v>
              </c:pt>
              <c:pt idx="5">
                <c:v>04/08/2020</c:v>
              </c:pt>
              <c:pt idx="6">
                <c:v>05/08/2020</c:v>
              </c:pt>
              <c:pt idx="7">
                <c:v>06/08/2020</c:v>
              </c:pt>
              <c:pt idx="8">
                <c:v>07/08/2020</c:v>
              </c:pt>
              <c:pt idx="9">
                <c:v>08/08/2020</c:v>
              </c:pt>
              <c:pt idx="10">
                <c:v>09/08/2020</c:v>
              </c:pt>
              <c:pt idx="11">
                <c:v>10/08/2020</c:v>
              </c:pt>
              <c:pt idx="12">
                <c:v>11/08/2020</c:v>
              </c:pt>
              <c:pt idx="13">
                <c:v>12/08/2020</c:v>
              </c:pt>
              <c:pt idx="14">
                <c:v>13/08/2020</c:v>
              </c:pt>
              <c:pt idx="15">
                <c:v>14/08/2020</c:v>
              </c:pt>
              <c:pt idx="16">
                <c:v>15/08/2020</c:v>
              </c:pt>
              <c:pt idx="17">
                <c:v>16/08/2020</c:v>
              </c:pt>
              <c:pt idx="18">
                <c:v>17/08/2020</c:v>
              </c:pt>
              <c:pt idx="19">
                <c:v>18/08/2020</c:v>
              </c:pt>
              <c:pt idx="20">
                <c:v>19/08/2020</c:v>
              </c:pt>
              <c:pt idx="21">
                <c:v>20/08/2020</c:v>
              </c:pt>
              <c:pt idx="22">
                <c:v>21/08/2020</c:v>
              </c:pt>
              <c:pt idx="23">
                <c:v>22/08/2020</c:v>
              </c:pt>
              <c:pt idx="24">
                <c:v>23/08/2020</c:v>
              </c:pt>
              <c:pt idx="25">
                <c:v>24/08/2020</c:v>
              </c:pt>
              <c:pt idx="26">
                <c:v>25/08/2020</c:v>
              </c:pt>
              <c:pt idx="27">
                <c:v>26/08/2020</c:v>
              </c:pt>
              <c:pt idx="28">
                <c:v>27/08/2020</c:v>
              </c:pt>
              <c:pt idx="29">
                <c:v>28/08/2020</c:v>
              </c:pt>
              <c:pt idx="30">
                <c:v>29/08/2020</c:v>
              </c:pt>
              <c:pt idx="31">
                <c:v>30/08/2020</c:v>
              </c:pt>
              <c:pt idx="32">
                <c:v>31/08/2020</c:v>
              </c:pt>
              <c:pt idx="33">
                <c:v>01/09/2020</c:v>
              </c:pt>
              <c:pt idx="34">
                <c:v>02/09/2020</c:v>
              </c:pt>
              <c:pt idx="35">
                <c:v>03/09/2020</c:v>
              </c:pt>
              <c:pt idx="36">
                <c:v>04/09/2020</c:v>
              </c:pt>
              <c:pt idx="37">
                <c:v>05/09/2020</c:v>
              </c:pt>
              <c:pt idx="38">
                <c:v>06/09/2020</c:v>
              </c:pt>
              <c:pt idx="39">
                <c:v>07/09/2020</c:v>
              </c:pt>
              <c:pt idx="40">
                <c:v>08/09/2020</c:v>
              </c:pt>
              <c:pt idx="41">
                <c:v>09/09/2020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rivm!$AF$4:$AF$236</c15:sqref>
                  </c15:fullRef>
                </c:ext>
              </c:extLst>
              <c:f>rivm!$AF$158:$AF$199</c:f>
              <c:numCache>
                <c:formatCode>General</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c:v>
                </c:pt>
                <c:pt idx="22">
                  <c:v>0</c:v>
                </c:pt>
                <c:pt idx="23">
                  <c:v>1</c:v>
                </c:pt>
                <c:pt idx="24">
                  <c:v>1</c:v>
                </c:pt>
                <c:pt idx="25">
                  <c:v>0</c:v>
                </c:pt>
                <c:pt idx="26">
                  <c:v>1</c:v>
                </c:pt>
                <c:pt idx="27">
                  <c:v>1</c:v>
                </c:pt>
                <c:pt idx="28">
                  <c:v>0</c:v>
                </c:pt>
                <c:pt idx="29">
                  <c:v>3</c:v>
                </c:pt>
                <c:pt idx="30">
                  <c:v>0</c:v>
                </c:pt>
                <c:pt idx="31">
                  <c:v>1</c:v>
                </c:pt>
                <c:pt idx="32">
                  <c:v>2</c:v>
                </c:pt>
                <c:pt idx="33">
                  <c:v>2</c:v>
                </c:pt>
                <c:pt idx="34">
                  <c:v>1</c:v>
                </c:pt>
                <c:pt idx="35">
                  <c:v>1</c:v>
                </c:pt>
                <c:pt idx="36">
                  <c:v>1</c:v>
                </c:pt>
                <c:pt idx="37">
                  <c:v>1</c:v>
                </c:pt>
                <c:pt idx="38">
                  <c:v>0</c:v>
                </c:pt>
                <c:pt idx="39">
                  <c:v>0</c:v>
                </c:pt>
                <c:pt idx="40">
                  <c:v>0</c:v>
                </c:pt>
              </c:numCache>
            </c:numRef>
          </c:val>
          <c:extLst>
            <c:ext xmlns:c16="http://schemas.microsoft.com/office/drawing/2014/chart" uri="{C3380CC4-5D6E-409C-BE32-E72D297353CC}">
              <c16:uniqueId val="{00000001-D4D8-4091-96AF-D34A5714629F}"/>
            </c:ext>
          </c:extLst>
        </c:ser>
        <c:dLbls>
          <c:showLegendKey val="0"/>
          <c:showVal val="0"/>
          <c:showCatName val="0"/>
          <c:showSerName val="0"/>
          <c:showPercent val="0"/>
          <c:showBubbleSize val="0"/>
        </c:dLbls>
        <c:gapWidth val="40"/>
        <c:overlap val="100"/>
        <c:axId val="596545392"/>
        <c:axId val="596544408"/>
      </c:barChart>
      <c:lineChart>
        <c:grouping val="standard"/>
        <c:varyColors val="0"/>
        <c:ser>
          <c:idx val="1"/>
          <c:order val="0"/>
          <c:tx>
            <c:strRef>
              <c:f>rivm!$AK$3</c:f>
              <c:strCache>
                <c:ptCount val="1"/>
                <c:pt idx="0">
                  <c:v> 7 day moving average</c:v>
                </c:pt>
              </c:strCache>
            </c:strRef>
          </c:tx>
          <c:spPr>
            <a:ln w="44450" cap="rnd">
              <a:solidFill>
                <a:srgbClr val="FF0000"/>
              </a:solidFill>
              <a:round/>
            </a:ln>
            <a:effectLst/>
          </c:spPr>
          <c:marker>
            <c:symbol val="none"/>
          </c:marker>
          <c:cat>
            <c:numRef>
              <c:extLst>
                <c:ext xmlns:c15="http://schemas.microsoft.com/office/drawing/2012/chart" uri="{02D57815-91ED-43cb-92C2-25804820EDAC}">
                  <c15:fullRef>
                    <c15:sqref>rivm!$C$4:$C$236</c15:sqref>
                  </c15:fullRef>
                </c:ext>
              </c:extLst>
              <c:f>rivm!$C$158:$C$199</c:f>
              <c:numCache>
                <c:formatCode>m/d/yyyy</c:formatCode>
                <c:ptCount val="42"/>
                <c:pt idx="0">
                  <c:v>44042</c:v>
                </c:pt>
                <c:pt idx="1">
                  <c:v>44043</c:v>
                </c:pt>
                <c:pt idx="2">
                  <c:v>44044</c:v>
                </c:pt>
                <c:pt idx="3">
                  <c:v>44045</c:v>
                </c:pt>
                <c:pt idx="4">
                  <c:v>44046</c:v>
                </c:pt>
                <c:pt idx="5">
                  <c:v>44047</c:v>
                </c:pt>
                <c:pt idx="6">
                  <c:v>44048</c:v>
                </c:pt>
                <c:pt idx="7">
                  <c:v>44049</c:v>
                </c:pt>
                <c:pt idx="8">
                  <c:v>44050</c:v>
                </c:pt>
                <c:pt idx="9">
                  <c:v>44051</c:v>
                </c:pt>
                <c:pt idx="10">
                  <c:v>44052</c:v>
                </c:pt>
                <c:pt idx="11">
                  <c:v>44053</c:v>
                </c:pt>
                <c:pt idx="12">
                  <c:v>44054</c:v>
                </c:pt>
                <c:pt idx="13">
                  <c:v>44055</c:v>
                </c:pt>
                <c:pt idx="14">
                  <c:v>44056</c:v>
                </c:pt>
                <c:pt idx="15">
                  <c:v>44057</c:v>
                </c:pt>
                <c:pt idx="16">
                  <c:v>44058</c:v>
                </c:pt>
                <c:pt idx="17">
                  <c:v>44059</c:v>
                </c:pt>
                <c:pt idx="18">
                  <c:v>44060</c:v>
                </c:pt>
                <c:pt idx="19">
                  <c:v>44061</c:v>
                </c:pt>
                <c:pt idx="20">
                  <c:v>44062</c:v>
                </c:pt>
                <c:pt idx="21">
                  <c:v>44063</c:v>
                </c:pt>
                <c:pt idx="22">
                  <c:v>44064</c:v>
                </c:pt>
                <c:pt idx="23">
                  <c:v>44065</c:v>
                </c:pt>
                <c:pt idx="24">
                  <c:v>44066</c:v>
                </c:pt>
                <c:pt idx="25">
                  <c:v>44067</c:v>
                </c:pt>
                <c:pt idx="26">
                  <c:v>44068</c:v>
                </c:pt>
                <c:pt idx="27">
                  <c:v>44069</c:v>
                </c:pt>
                <c:pt idx="28">
                  <c:v>44070</c:v>
                </c:pt>
                <c:pt idx="29">
                  <c:v>44071</c:v>
                </c:pt>
                <c:pt idx="30">
                  <c:v>44072</c:v>
                </c:pt>
                <c:pt idx="31">
                  <c:v>44073</c:v>
                </c:pt>
                <c:pt idx="32">
                  <c:v>44074</c:v>
                </c:pt>
                <c:pt idx="33">
                  <c:v>44075</c:v>
                </c:pt>
                <c:pt idx="34">
                  <c:v>44076</c:v>
                </c:pt>
                <c:pt idx="35">
                  <c:v>44077</c:v>
                </c:pt>
                <c:pt idx="36">
                  <c:v>44078</c:v>
                </c:pt>
                <c:pt idx="37">
                  <c:v>44079</c:v>
                </c:pt>
                <c:pt idx="38">
                  <c:v>44080</c:v>
                </c:pt>
                <c:pt idx="39">
                  <c:v>44081</c:v>
                </c:pt>
                <c:pt idx="40">
                  <c:v>44082</c:v>
                </c:pt>
                <c:pt idx="41">
                  <c:v>44083</c:v>
                </c:pt>
                <c:pt idx="42">
                  <c:v>44084</c:v>
                </c:pt>
                <c:pt idx="43">
                  <c:v>44085</c:v>
                </c:pt>
                <c:pt idx="44">
                  <c:v>44086</c:v>
                </c:pt>
                <c:pt idx="45">
                  <c:v>44087</c:v>
                </c:pt>
                <c:pt idx="46">
                  <c:v>44088</c:v>
                </c:pt>
                <c:pt idx="47">
                  <c:v>44089</c:v>
                </c:pt>
                <c:pt idx="48">
                  <c:v>44090</c:v>
                </c:pt>
                <c:pt idx="49">
                  <c:v>44091</c:v>
                </c:pt>
                <c:pt idx="50">
                  <c:v>44092</c:v>
                </c:pt>
                <c:pt idx="51">
                  <c:v>44093</c:v>
                </c:pt>
                <c:pt idx="52">
                  <c:v>44094</c:v>
                </c:pt>
                <c:pt idx="53">
                  <c:v>44095</c:v>
                </c:pt>
                <c:pt idx="54">
                  <c:v>44096</c:v>
                </c:pt>
                <c:pt idx="55">
                  <c:v>44097</c:v>
                </c:pt>
                <c:pt idx="56">
                  <c:v>44098</c:v>
                </c:pt>
                <c:pt idx="57">
                  <c:v>44099</c:v>
                </c:pt>
                <c:pt idx="58">
                  <c:v>44100</c:v>
                </c:pt>
                <c:pt idx="59">
                  <c:v>44101</c:v>
                </c:pt>
                <c:pt idx="60">
                  <c:v>44102</c:v>
                </c:pt>
                <c:pt idx="61">
                  <c:v>44103</c:v>
                </c:pt>
                <c:pt idx="62">
                  <c:v>44104</c:v>
                </c:pt>
                <c:pt idx="63">
                  <c:v>44105</c:v>
                </c:pt>
                <c:pt idx="64">
                  <c:v>44106</c:v>
                </c:pt>
                <c:pt idx="65">
                  <c:v>44107</c:v>
                </c:pt>
                <c:pt idx="66">
                  <c:v>44108</c:v>
                </c:pt>
                <c:pt idx="67">
                  <c:v>44109</c:v>
                </c:pt>
                <c:pt idx="68">
                  <c:v>44110</c:v>
                </c:pt>
                <c:pt idx="69">
                  <c:v>44111</c:v>
                </c:pt>
                <c:pt idx="70">
                  <c:v>44112</c:v>
                </c:pt>
                <c:pt idx="71">
                  <c:v>44113</c:v>
                </c:pt>
                <c:pt idx="72">
                  <c:v>44114</c:v>
                </c:pt>
                <c:pt idx="73">
                  <c:v>44115</c:v>
                </c:pt>
                <c:pt idx="74">
                  <c:v>44116</c:v>
                </c:pt>
                <c:pt idx="75">
                  <c:v>44117</c:v>
                </c:pt>
                <c:pt idx="76">
                  <c:v>44118</c:v>
                </c:pt>
                <c:pt idx="77">
                  <c:v>44119</c:v>
                </c:pt>
                <c:pt idx="78">
                  <c:v>44120</c:v>
                </c:pt>
              </c:numCache>
            </c:numRef>
          </c:cat>
          <c:val>
            <c:numRef>
              <c:extLst>
                <c:ext xmlns:c15="http://schemas.microsoft.com/office/drawing/2012/chart" uri="{02D57815-91ED-43cb-92C2-25804820EDAC}">
                  <c15:fullRef>
                    <c15:sqref>rivm!$AK$4:$AK$188</c15:sqref>
                  </c15:fullRef>
                </c:ext>
              </c:extLst>
              <c:f>rivm!$AK$158:$AK$188</c:f>
              <c:numCache>
                <c:formatCode>General</c:formatCode>
                <c:ptCount val="31"/>
                <c:pt idx="0" formatCode="0">
                  <c:v>1.2857142857142858</c:v>
                </c:pt>
                <c:pt idx="1" formatCode="0">
                  <c:v>1.4285714285714286</c:v>
                </c:pt>
                <c:pt idx="2" formatCode="0">
                  <c:v>1.4285714285714286</c:v>
                </c:pt>
                <c:pt idx="3" formatCode="0">
                  <c:v>1.2857142857142858</c:v>
                </c:pt>
                <c:pt idx="4" formatCode="0">
                  <c:v>0.7142857142857143</c:v>
                </c:pt>
                <c:pt idx="5" formatCode="0">
                  <c:v>0.42857142857142855</c:v>
                </c:pt>
                <c:pt idx="6" formatCode="0">
                  <c:v>0.5714285714285714</c:v>
                </c:pt>
                <c:pt idx="7" formatCode="0">
                  <c:v>0.42857142857142855</c:v>
                </c:pt>
                <c:pt idx="8" formatCode="0">
                  <c:v>0.2857142857142857</c:v>
                </c:pt>
                <c:pt idx="9" formatCode="0">
                  <c:v>0.42857142857142855</c:v>
                </c:pt>
                <c:pt idx="10" formatCode="0">
                  <c:v>0.7142857142857143</c:v>
                </c:pt>
                <c:pt idx="11" formatCode="0">
                  <c:v>1.4285714285714286</c:v>
                </c:pt>
                <c:pt idx="12" formatCode="0">
                  <c:v>1.8571428571428572</c:v>
                </c:pt>
                <c:pt idx="13" formatCode="0">
                  <c:v>2</c:v>
                </c:pt>
                <c:pt idx="14" formatCode="0">
                  <c:v>2.5714285714285716</c:v>
                </c:pt>
                <c:pt idx="15" formatCode="0">
                  <c:v>3.1428571428571428</c:v>
                </c:pt>
                <c:pt idx="16" formatCode="0">
                  <c:v>3.7142857142857144</c:v>
                </c:pt>
                <c:pt idx="17" formatCode="0">
                  <c:v>3.7142857142857144</c:v>
                </c:pt>
                <c:pt idx="18" formatCode="0">
                  <c:v>3.7142857142857144</c:v>
                </c:pt>
                <c:pt idx="19" formatCode="0">
                  <c:v>3.7142857142857144</c:v>
                </c:pt>
                <c:pt idx="20" formatCode="0">
                  <c:v>3.5714285714285716</c:v>
                </c:pt>
                <c:pt idx="21" formatCode="0">
                  <c:v>4</c:v>
                </c:pt>
                <c:pt idx="22" formatCode="0">
                  <c:v>4</c:v>
                </c:pt>
                <c:pt idx="23" formatCode="0">
                  <c:v>3.5714285714285716</c:v>
                </c:pt>
                <c:pt idx="24" formatCode="0">
                  <c:v>3.8571428571428572</c:v>
                </c:pt>
                <c:pt idx="25" formatCode="0">
                  <c:v>3.4285714285714284</c:v>
                </c:pt>
                <c:pt idx="26" formatCode="0">
                  <c:v>3.2857142857142856</c:v>
                </c:pt>
                <c:pt idx="27" formatCode="0">
                  <c:v>3.7142857142857144</c:v>
                </c:pt>
                <c:pt idx="28" formatCode="0">
                  <c:v>2.7142857142857144</c:v>
                </c:pt>
                <c:pt idx="29" formatCode="0">
                  <c:v>2.8571428571428572</c:v>
                </c:pt>
                <c:pt idx="30" formatCode="0">
                  <c:v>2.7142857142857144</c:v>
                </c:pt>
              </c:numCache>
            </c:numRef>
          </c:val>
          <c:smooth val="0"/>
          <c:extLst>
            <c:ext xmlns:c16="http://schemas.microsoft.com/office/drawing/2014/chart" uri="{C3380CC4-5D6E-409C-BE32-E72D297353CC}">
              <c16:uniqueId val="{00000002-D4D8-4091-96AF-D34A5714629F}"/>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270000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ax val="8"/>
          <c:min val="0"/>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2"/>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50800" cap="flat" cmpd="sng" algn="ctr">
      <a:solidFill>
        <a:schemeClr val="tx1"/>
      </a:solidFill>
      <a:round/>
    </a:ln>
    <a:effectLst/>
  </c:spPr>
  <c:txPr>
    <a:bodyPr/>
    <a:lstStyle/>
    <a:p>
      <a:pPr>
        <a:defRPr/>
      </a:pPr>
      <a:endParaRPr lang="en-NL"/>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bg2">
                    <a:lumMod val="25000"/>
                  </a:schemeClr>
                </a:solidFill>
                <a:latin typeface="+mn-lt"/>
                <a:ea typeface="+mn-ea"/>
                <a:cs typeface="+mn-cs"/>
              </a:defRPr>
            </a:pPr>
            <a:r>
              <a:rPr lang="nl-NL" sz="2000" b="1" i="0" u="none" kern="1200" spc="100" baseline="0">
                <a:ln>
                  <a:noFill/>
                </a:ln>
                <a:solidFill>
                  <a:schemeClr val="bg2">
                    <a:lumMod val="25000"/>
                  </a:schemeClr>
                </a:solidFill>
                <a:effectLst/>
              </a:rPr>
              <a:t>Cumulative COVID-19 data in The Netherlands</a:t>
            </a:r>
            <a:endParaRPr lang="en-NL" sz="2000" u="none">
              <a:solidFill>
                <a:schemeClr val="bg2">
                  <a:lumMod val="25000"/>
                </a:schemeClr>
              </a:solidFill>
              <a:effectLst/>
            </a:endParaRPr>
          </a:p>
        </c:rich>
      </c:tx>
      <c:layout>
        <c:manualLayout>
          <c:xMode val="edge"/>
          <c:yMode val="edge"/>
          <c:x val="0.18948983676370357"/>
          <c:y val="2.154763888888888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25000"/>
                </a:schemeClr>
              </a:solidFill>
              <a:latin typeface="+mn-lt"/>
              <a:ea typeface="+mn-ea"/>
              <a:cs typeface="+mn-cs"/>
            </a:defRPr>
          </a:pPr>
          <a:endParaRPr lang="en-NL"/>
        </a:p>
      </c:txPr>
    </c:title>
    <c:autoTitleDeleted val="0"/>
    <c:plotArea>
      <c:layout/>
      <c:barChart>
        <c:barDir val="col"/>
        <c:grouping val="stacked"/>
        <c:varyColors val="0"/>
        <c:ser>
          <c:idx val="0"/>
          <c:order val="1"/>
          <c:tx>
            <c:strRef>
              <c:f>rivm!$AC$3</c:f>
              <c:strCache>
                <c:ptCount val="1"/>
                <c:pt idx="0">
                  <c:v>dead-prev</c:v>
                </c:pt>
              </c:strCache>
            </c:strRef>
          </c:tx>
          <c:spPr>
            <a:solidFill>
              <a:srgbClr val="FF0000"/>
            </a:solidFill>
            <a:ln>
              <a:noFill/>
            </a:ln>
            <a:effectLst>
              <a:outerShdw blurRad="50800" dist="50800" dir="5400000" algn="t" rotWithShape="0">
                <a:prstClr val="black">
                  <a:alpha val="70000"/>
                </a:prstClr>
              </a:outerShdw>
            </a:effectLst>
          </c:spPr>
          <c:invertIfNegative val="0"/>
          <c:cat>
            <c:numRef>
              <c:extLst>
                <c:ext xmlns:c15="http://schemas.microsoft.com/office/drawing/2012/chart" uri="{02D57815-91ED-43cb-92C2-25804820EDAC}">
                  <c15:fullRef>
                    <c15:sqref>rivm!$C$4:$C$236</c15:sqref>
                  </c15:fullRef>
                </c:ext>
              </c:extLst>
              <c:f>rivm!$C$4:$C$201</c:f>
              <c:numCache>
                <c:formatCode>m/d/yyyy</c:formatCode>
                <c:ptCount val="198"/>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numCache>
            </c:numRef>
          </c:cat>
          <c:val>
            <c:numRef>
              <c:extLst>
                <c:ext xmlns:c15="http://schemas.microsoft.com/office/drawing/2012/chart" uri="{02D57815-91ED-43cb-92C2-25804820EDAC}">
                  <c15:fullRef>
                    <c15:sqref>rivm!$AC$4:$AC$236</c15:sqref>
                  </c15:fullRef>
                </c:ext>
              </c:extLst>
              <c:f>rivm!$AC$4:$AC$201</c:f>
              <c:numCache>
                <c:formatCode>#,##0</c:formatCode>
                <c:ptCount val="198"/>
                <c:pt idx="0">
                  <c:v>0</c:v>
                </c:pt>
                <c:pt idx="1">
                  <c:v>0</c:v>
                </c:pt>
                <c:pt idx="2">
                  <c:v>0</c:v>
                </c:pt>
                <c:pt idx="3">
                  <c:v>0</c:v>
                </c:pt>
                <c:pt idx="4">
                  <c:v>0</c:v>
                </c:pt>
                <c:pt idx="5">
                  <c:v>0</c:v>
                </c:pt>
                <c:pt idx="6">
                  <c:v>0</c:v>
                </c:pt>
                <c:pt idx="7">
                  <c:v>0</c:v>
                </c:pt>
                <c:pt idx="8">
                  <c:v>0</c:v>
                </c:pt>
                <c:pt idx="9">
                  <c:v>1</c:v>
                </c:pt>
                <c:pt idx="10">
                  <c:v>1</c:v>
                </c:pt>
                <c:pt idx="11">
                  <c:v>3</c:v>
                </c:pt>
                <c:pt idx="12">
                  <c:v>3</c:v>
                </c:pt>
                <c:pt idx="13">
                  <c:v>4</c:v>
                </c:pt>
                <c:pt idx="14">
                  <c:v>5</c:v>
                </c:pt>
                <c:pt idx="15">
                  <c:v>5</c:v>
                </c:pt>
                <c:pt idx="16">
                  <c:v>10</c:v>
                </c:pt>
                <c:pt idx="17">
                  <c:v>12</c:v>
                </c:pt>
                <c:pt idx="18">
                  <c:v>20</c:v>
                </c:pt>
                <c:pt idx="19">
                  <c:v>24</c:v>
                </c:pt>
                <c:pt idx="20">
                  <c:v>43</c:v>
                </c:pt>
                <c:pt idx="21">
                  <c:v>58</c:v>
                </c:pt>
                <c:pt idx="22">
                  <c:v>76</c:v>
                </c:pt>
                <c:pt idx="23">
                  <c:v>106</c:v>
                </c:pt>
                <c:pt idx="24">
                  <c:v>136</c:v>
                </c:pt>
                <c:pt idx="25">
                  <c:v>179</c:v>
                </c:pt>
                <c:pt idx="26">
                  <c:v>213</c:v>
                </c:pt>
                <c:pt idx="27">
                  <c:v>276</c:v>
                </c:pt>
                <c:pt idx="28">
                  <c:v>356</c:v>
                </c:pt>
                <c:pt idx="29">
                  <c:v>434</c:v>
                </c:pt>
                <c:pt idx="30">
                  <c:v>546</c:v>
                </c:pt>
                <c:pt idx="31">
                  <c:v>639</c:v>
                </c:pt>
                <c:pt idx="32">
                  <c:v>771</c:v>
                </c:pt>
                <c:pt idx="33">
                  <c:v>864</c:v>
                </c:pt>
                <c:pt idx="34">
                  <c:v>1039</c:v>
                </c:pt>
                <c:pt idx="35">
                  <c:v>1173</c:v>
                </c:pt>
                <c:pt idx="36">
                  <c:v>1339</c:v>
                </c:pt>
                <c:pt idx="37">
                  <c:v>1487</c:v>
                </c:pt>
                <c:pt idx="38">
                  <c:v>1651</c:v>
                </c:pt>
                <c:pt idx="39">
                  <c:v>1766</c:v>
                </c:pt>
                <c:pt idx="40">
                  <c:v>1867</c:v>
                </c:pt>
                <c:pt idx="41">
                  <c:v>2101</c:v>
                </c:pt>
                <c:pt idx="42">
                  <c:v>2248</c:v>
                </c:pt>
                <c:pt idx="43">
                  <c:v>2396</c:v>
                </c:pt>
                <c:pt idx="44">
                  <c:v>2511</c:v>
                </c:pt>
                <c:pt idx="45">
                  <c:v>2643</c:v>
                </c:pt>
                <c:pt idx="46">
                  <c:v>2737</c:v>
                </c:pt>
                <c:pt idx="47">
                  <c:v>2823</c:v>
                </c:pt>
                <c:pt idx="48">
                  <c:v>2945</c:v>
                </c:pt>
                <c:pt idx="49">
                  <c:v>3134</c:v>
                </c:pt>
                <c:pt idx="50">
                  <c:v>3315</c:v>
                </c:pt>
                <c:pt idx="51">
                  <c:v>3459</c:v>
                </c:pt>
                <c:pt idx="52">
                  <c:v>3601</c:v>
                </c:pt>
                <c:pt idx="53">
                  <c:v>3684</c:v>
                </c:pt>
                <c:pt idx="54">
                  <c:v>3751</c:v>
                </c:pt>
                <c:pt idx="55">
                  <c:v>3916</c:v>
                </c:pt>
                <c:pt idx="56">
                  <c:v>4054</c:v>
                </c:pt>
                <c:pt idx="57">
                  <c:v>4177</c:v>
                </c:pt>
                <c:pt idx="58">
                  <c:v>4289</c:v>
                </c:pt>
                <c:pt idx="59">
                  <c:v>4409</c:v>
                </c:pt>
                <c:pt idx="60">
                  <c:v>4475</c:v>
                </c:pt>
                <c:pt idx="61">
                  <c:v>4518</c:v>
                </c:pt>
                <c:pt idx="62">
                  <c:v>4566</c:v>
                </c:pt>
                <c:pt idx="63">
                  <c:v>4711</c:v>
                </c:pt>
                <c:pt idx="64">
                  <c:v>4795</c:v>
                </c:pt>
                <c:pt idx="65">
                  <c:v>4893</c:v>
                </c:pt>
                <c:pt idx="66">
                  <c:v>4987</c:v>
                </c:pt>
                <c:pt idx="67">
                  <c:v>5056</c:v>
                </c:pt>
                <c:pt idx="68">
                  <c:v>5082</c:v>
                </c:pt>
                <c:pt idx="69">
                  <c:v>5168</c:v>
                </c:pt>
                <c:pt idx="70">
                  <c:v>5204</c:v>
                </c:pt>
                <c:pt idx="71">
                  <c:v>5288</c:v>
                </c:pt>
                <c:pt idx="72">
                  <c:v>5359</c:v>
                </c:pt>
                <c:pt idx="73">
                  <c:v>5422</c:v>
                </c:pt>
                <c:pt idx="74">
                  <c:v>5440</c:v>
                </c:pt>
                <c:pt idx="75">
                  <c:v>5456</c:v>
                </c:pt>
                <c:pt idx="76">
                  <c:v>5510</c:v>
                </c:pt>
                <c:pt idx="77">
                  <c:v>5562</c:v>
                </c:pt>
                <c:pt idx="78">
                  <c:v>5590</c:v>
                </c:pt>
                <c:pt idx="79">
                  <c:v>5643</c:v>
                </c:pt>
                <c:pt idx="80">
                  <c:v>5670</c:v>
                </c:pt>
                <c:pt idx="81">
                  <c:v>5680</c:v>
                </c:pt>
                <c:pt idx="82">
                  <c:v>5694</c:v>
                </c:pt>
                <c:pt idx="83">
                  <c:v>5715</c:v>
                </c:pt>
                <c:pt idx="84">
                  <c:v>5748</c:v>
                </c:pt>
                <c:pt idx="85">
                  <c:v>5775</c:v>
                </c:pt>
                <c:pt idx="86">
                  <c:v>5788</c:v>
                </c:pt>
                <c:pt idx="87">
                  <c:v>5811</c:v>
                </c:pt>
                <c:pt idx="88">
                  <c:v>5822</c:v>
                </c:pt>
                <c:pt idx="89">
                  <c:v>5830</c:v>
                </c:pt>
                <c:pt idx="90">
                  <c:v>5856</c:v>
                </c:pt>
                <c:pt idx="91">
                  <c:v>5871</c:v>
                </c:pt>
                <c:pt idx="92">
                  <c:v>5903</c:v>
                </c:pt>
                <c:pt idx="93">
                  <c:v>5931</c:v>
                </c:pt>
                <c:pt idx="94">
                  <c:v>5951</c:v>
                </c:pt>
                <c:pt idx="95">
                  <c:v>5956</c:v>
                </c:pt>
                <c:pt idx="96">
                  <c:v>5962</c:v>
                </c:pt>
                <c:pt idx="97">
                  <c:v>5967</c:v>
                </c:pt>
                <c:pt idx="98">
                  <c:v>5977</c:v>
                </c:pt>
                <c:pt idx="99">
                  <c:v>5990</c:v>
                </c:pt>
                <c:pt idx="100">
                  <c:v>6005</c:v>
                </c:pt>
                <c:pt idx="101">
                  <c:v>6011</c:v>
                </c:pt>
                <c:pt idx="102">
                  <c:v>6013</c:v>
                </c:pt>
                <c:pt idx="103">
                  <c:v>6016</c:v>
                </c:pt>
                <c:pt idx="104">
                  <c:v>6031</c:v>
                </c:pt>
                <c:pt idx="105">
                  <c:v>6042</c:v>
                </c:pt>
                <c:pt idx="106">
                  <c:v>6044</c:v>
                </c:pt>
                <c:pt idx="107">
                  <c:v>6053</c:v>
                </c:pt>
                <c:pt idx="108">
                  <c:v>6057</c:v>
                </c:pt>
                <c:pt idx="109">
                  <c:v>6059</c:v>
                </c:pt>
                <c:pt idx="110">
                  <c:v>6065</c:v>
                </c:pt>
                <c:pt idx="111">
                  <c:v>6070</c:v>
                </c:pt>
                <c:pt idx="112">
                  <c:v>6074</c:v>
                </c:pt>
                <c:pt idx="113">
                  <c:v>6078</c:v>
                </c:pt>
                <c:pt idx="114">
                  <c:v>6081</c:v>
                </c:pt>
                <c:pt idx="115">
                  <c:v>6089</c:v>
                </c:pt>
                <c:pt idx="116">
                  <c:v>6090</c:v>
                </c:pt>
                <c:pt idx="117">
                  <c:v>6090</c:v>
                </c:pt>
                <c:pt idx="118">
                  <c:v>6095</c:v>
                </c:pt>
                <c:pt idx="119">
                  <c:v>6097</c:v>
                </c:pt>
                <c:pt idx="120">
                  <c:v>6100</c:v>
                </c:pt>
                <c:pt idx="121">
                  <c:v>6103</c:v>
                </c:pt>
                <c:pt idx="122">
                  <c:v>6105</c:v>
                </c:pt>
                <c:pt idx="123">
                  <c:v>6105</c:v>
                </c:pt>
                <c:pt idx="124">
                  <c:v>6107</c:v>
                </c:pt>
                <c:pt idx="125">
                  <c:v>6113</c:v>
                </c:pt>
                <c:pt idx="126">
                  <c:v>6115</c:v>
                </c:pt>
                <c:pt idx="127">
                  <c:v>6118</c:v>
                </c:pt>
                <c:pt idx="128">
                  <c:v>6120</c:v>
                </c:pt>
                <c:pt idx="129">
                  <c:v>6126</c:v>
                </c:pt>
                <c:pt idx="130">
                  <c:v>6127</c:v>
                </c:pt>
                <c:pt idx="131">
                  <c:v>6128</c:v>
                </c:pt>
                <c:pt idx="132">
                  <c:v>6132</c:v>
                </c:pt>
                <c:pt idx="133">
                  <c:v>6135</c:v>
                </c:pt>
                <c:pt idx="134">
                  <c:v>6137</c:v>
                </c:pt>
                <c:pt idx="135">
                  <c:v>6136</c:v>
                </c:pt>
                <c:pt idx="136">
                  <c:v>6137</c:v>
                </c:pt>
                <c:pt idx="137">
                  <c:v>6137</c:v>
                </c:pt>
                <c:pt idx="138">
                  <c:v>6137</c:v>
                </c:pt>
                <c:pt idx="139">
                  <c:v>6135</c:v>
                </c:pt>
                <c:pt idx="140">
                  <c:v>6136</c:v>
                </c:pt>
                <c:pt idx="141">
                  <c:v>6137</c:v>
                </c:pt>
                <c:pt idx="142">
                  <c:v>6138</c:v>
                </c:pt>
                <c:pt idx="143">
                  <c:v>6136</c:v>
                </c:pt>
                <c:pt idx="144">
                  <c:v>6136</c:v>
                </c:pt>
                <c:pt idx="145">
                  <c:v>6136</c:v>
                </c:pt>
                <c:pt idx="146">
                  <c:v>6136</c:v>
                </c:pt>
                <c:pt idx="147">
                  <c:v>6139</c:v>
                </c:pt>
                <c:pt idx="148">
                  <c:v>6139</c:v>
                </c:pt>
                <c:pt idx="149">
                  <c:v>6139</c:v>
                </c:pt>
                <c:pt idx="150">
                  <c:v>6140</c:v>
                </c:pt>
                <c:pt idx="151">
                  <c:v>6140</c:v>
                </c:pt>
                <c:pt idx="152">
                  <c:v>6141</c:v>
                </c:pt>
                <c:pt idx="153">
                  <c:v>6145</c:v>
                </c:pt>
                <c:pt idx="154">
                  <c:v>6147</c:v>
                </c:pt>
                <c:pt idx="155">
                  <c:v>6147</c:v>
                </c:pt>
                <c:pt idx="156">
                  <c:v>6147</c:v>
                </c:pt>
                <c:pt idx="157">
                  <c:v>6148</c:v>
                </c:pt>
                <c:pt idx="158">
                  <c:v>6149</c:v>
                </c:pt>
                <c:pt idx="159">
                  <c:v>6149</c:v>
                </c:pt>
                <c:pt idx="160">
                  <c:v>6150</c:v>
                </c:pt>
                <c:pt idx="161">
                  <c:v>6153</c:v>
                </c:pt>
                <c:pt idx="162">
                  <c:v>6153</c:v>
                </c:pt>
                <c:pt idx="163">
                  <c:v>6154</c:v>
                </c:pt>
                <c:pt idx="164">
                  <c:v>6157</c:v>
                </c:pt>
                <c:pt idx="165">
                  <c:v>6157</c:v>
                </c:pt>
                <c:pt idx="166">
                  <c:v>6157</c:v>
                </c:pt>
                <c:pt idx="167">
                  <c:v>6159</c:v>
                </c:pt>
                <c:pt idx="168">
                  <c:v>6161</c:v>
                </c:pt>
                <c:pt idx="169">
                  <c:v>6165</c:v>
                </c:pt>
                <c:pt idx="170">
                  <c:v>6167</c:v>
                </c:pt>
                <c:pt idx="171">
                  <c:v>6169</c:v>
                </c:pt>
                <c:pt idx="172">
                  <c:v>6172</c:v>
                </c:pt>
                <c:pt idx="173">
                  <c:v>6172</c:v>
                </c:pt>
                <c:pt idx="174">
                  <c:v>6175</c:v>
                </c:pt>
                <c:pt idx="175">
                  <c:v>6181</c:v>
                </c:pt>
                <c:pt idx="176">
                  <c:v>6191</c:v>
                </c:pt>
                <c:pt idx="177">
                  <c:v>6195</c:v>
                </c:pt>
                <c:pt idx="178">
                  <c:v>6200</c:v>
                </c:pt>
                <c:pt idx="179">
                  <c:v>6200</c:v>
                </c:pt>
                <c:pt idx="180">
                  <c:v>6202</c:v>
                </c:pt>
                <c:pt idx="181">
                  <c:v>6207</c:v>
                </c:pt>
                <c:pt idx="182">
                  <c:v>6215</c:v>
                </c:pt>
                <c:pt idx="183">
                  <c:v>6218</c:v>
                </c:pt>
                <c:pt idx="184">
                  <c:v>6220</c:v>
                </c:pt>
                <c:pt idx="185">
                  <c:v>6224</c:v>
                </c:pt>
                <c:pt idx="186">
                  <c:v>6224</c:v>
                </c:pt>
                <c:pt idx="187">
                  <c:v>6224</c:v>
                </c:pt>
                <c:pt idx="188">
                  <c:v>6230</c:v>
                </c:pt>
                <c:pt idx="189">
                  <c:v>6235</c:v>
                </c:pt>
                <c:pt idx="190">
                  <c:v>6235</c:v>
                </c:pt>
                <c:pt idx="191">
                  <c:v>6237</c:v>
                </c:pt>
                <c:pt idx="192">
                  <c:v>6241</c:v>
                </c:pt>
                <c:pt idx="193">
                  <c:v>6243</c:v>
                </c:pt>
                <c:pt idx="194">
                  <c:v>6243</c:v>
                </c:pt>
                <c:pt idx="195">
                  <c:v>6244</c:v>
                </c:pt>
                <c:pt idx="196">
                  <c:v>6246</c:v>
                </c:pt>
                <c:pt idx="197">
                  <c:v>6249</c:v>
                </c:pt>
              </c:numCache>
            </c:numRef>
          </c:val>
          <c:extLst>
            <c:ext xmlns:c16="http://schemas.microsoft.com/office/drawing/2014/chart" uri="{C3380CC4-5D6E-409C-BE32-E72D297353CC}">
              <c16:uniqueId val="{00000000-B6C6-4225-8333-82C6368D3EFF}"/>
            </c:ext>
          </c:extLst>
        </c:ser>
        <c:ser>
          <c:idx val="7"/>
          <c:order val="3"/>
          <c:tx>
            <c:strRef>
              <c:f>rivm!$AE$3</c:f>
              <c:strCache>
                <c:ptCount val="1"/>
                <c:pt idx="0">
                  <c:v>New</c:v>
                </c:pt>
              </c:strCache>
            </c:strRef>
          </c:tx>
          <c:spPr>
            <a:solidFill>
              <a:srgbClr val="C00000"/>
            </a:solidFill>
            <a:ln>
              <a:noFill/>
            </a:ln>
            <a:effectLst>
              <a:outerShdw blurRad="50800" dist="50800" dir="5400000" algn="t" rotWithShape="0">
                <a:prstClr val="black">
                  <a:alpha val="70000"/>
                </a:prstClr>
              </a:outerShdw>
            </a:effectLst>
          </c:spPr>
          <c:invertIfNegative val="0"/>
          <c:dLbls>
            <c:dLbl>
              <c:idx val="8"/>
              <c:delete val="1"/>
              <c:extLst>
                <c:ext xmlns:c15="http://schemas.microsoft.com/office/drawing/2012/chart" uri="{CE6537A1-D6FC-4f65-9D91-7224C49458BB}"/>
                <c:ext xmlns:c16="http://schemas.microsoft.com/office/drawing/2014/chart" uri="{C3380CC4-5D6E-409C-BE32-E72D297353CC}">
                  <c16:uniqueId val="{00000001-B6C6-4225-8333-82C6368D3EFF}"/>
                </c:ext>
              </c:extLst>
            </c:dLbl>
            <c:dLbl>
              <c:idx val="9"/>
              <c:delete val="1"/>
              <c:extLst>
                <c:ext xmlns:c15="http://schemas.microsoft.com/office/drawing/2012/chart" uri="{CE6537A1-D6FC-4f65-9D91-7224C49458BB}"/>
                <c:ext xmlns:c16="http://schemas.microsoft.com/office/drawing/2014/chart" uri="{C3380CC4-5D6E-409C-BE32-E72D297353CC}">
                  <c16:uniqueId val="{00000002-B6C6-4225-8333-82C6368D3EFF}"/>
                </c:ext>
              </c:extLst>
            </c:dLbl>
            <c:dLbl>
              <c:idx val="10"/>
              <c:delete val="1"/>
              <c:extLst>
                <c:ext xmlns:c15="http://schemas.microsoft.com/office/drawing/2012/chart" uri="{CE6537A1-D6FC-4f65-9D91-7224C49458BB}"/>
                <c:ext xmlns:c16="http://schemas.microsoft.com/office/drawing/2014/chart" uri="{C3380CC4-5D6E-409C-BE32-E72D297353CC}">
                  <c16:uniqueId val="{00000003-B6C6-4225-8333-82C6368D3EFF}"/>
                </c:ext>
              </c:extLst>
            </c:dLbl>
            <c:dLbl>
              <c:idx val="11"/>
              <c:delete val="1"/>
              <c:extLst>
                <c:ext xmlns:c15="http://schemas.microsoft.com/office/drawing/2012/chart" uri="{CE6537A1-D6FC-4f65-9D91-7224C49458BB}"/>
                <c:ext xmlns:c16="http://schemas.microsoft.com/office/drawing/2014/chart" uri="{C3380CC4-5D6E-409C-BE32-E72D297353CC}">
                  <c16:uniqueId val="{00000004-B6C6-4225-8333-82C6368D3EFF}"/>
                </c:ext>
              </c:extLst>
            </c:dLbl>
            <c:dLbl>
              <c:idx val="12"/>
              <c:delete val="1"/>
              <c:extLst>
                <c:ext xmlns:c15="http://schemas.microsoft.com/office/drawing/2012/chart" uri="{CE6537A1-D6FC-4f65-9D91-7224C49458BB}"/>
                <c:ext xmlns:c16="http://schemas.microsoft.com/office/drawing/2014/chart" uri="{C3380CC4-5D6E-409C-BE32-E72D297353CC}">
                  <c16:uniqueId val="{00000005-B6C6-4225-8333-82C6368D3EFF}"/>
                </c:ext>
              </c:extLst>
            </c:dLbl>
            <c:dLbl>
              <c:idx val="13"/>
              <c:delete val="1"/>
              <c:extLst>
                <c:ext xmlns:c15="http://schemas.microsoft.com/office/drawing/2012/chart" uri="{CE6537A1-D6FC-4f65-9D91-7224C49458BB}"/>
                <c:ext xmlns:c16="http://schemas.microsoft.com/office/drawing/2014/chart" uri="{C3380CC4-5D6E-409C-BE32-E72D297353CC}">
                  <c16:uniqueId val="{00000006-B6C6-4225-8333-82C6368D3EFF}"/>
                </c:ext>
              </c:extLst>
            </c:dLbl>
            <c:dLbl>
              <c:idx val="14"/>
              <c:delete val="1"/>
              <c:extLst>
                <c:ext xmlns:c15="http://schemas.microsoft.com/office/drawing/2012/chart" uri="{CE6537A1-D6FC-4f65-9D91-7224C49458BB}"/>
                <c:ext xmlns:c16="http://schemas.microsoft.com/office/drawing/2014/chart" uri="{C3380CC4-5D6E-409C-BE32-E72D297353CC}">
                  <c16:uniqueId val="{00000007-B6C6-4225-8333-82C6368D3EFF}"/>
                </c:ext>
              </c:extLst>
            </c:dLbl>
            <c:dLbl>
              <c:idx val="15"/>
              <c:delete val="1"/>
              <c:extLst>
                <c:ext xmlns:c15="http://schemas.microsoft.com/office/drawing/2012/chart" uri="{CE6537A1-D6FC-4f65-9D91-7224C49458BB}"/>
                <c:ext xmlns:c16="http://schemas.microsoft.com/office/drawing/2014/chart" uri="{C3380CC4-5D6E-409C-BE32-E72D297353CC}">
                  <c16:uniqueId val="{00000008-B6C6-4225-8333-82C6368D3EFF}"/>
                </c:ext>
              </c:extLst>
            </c:dLbl>
            <c:dLbl>
              <c:idx val="16"/>
              <c:delete val="1"/>
              <c:extLst>
                <c:ext xmlns:c15="http://schemas.microsoft.com/office/drawing/2012/chart" uri="{CE6537A1-D6FC-4f65-9D91-7224C49458BB}"/>
                <c:ext xmlns:c16="http://schemas.microsoft.com/office/drawing/2014/chart" uri="{C3380CC4-5D6E-409C-BE32-E72D297353CC}">
                  <c16:uniqueId val="{00000009-B6C6-4225-8333-82C6368D3EFF}"/>
                </c:ext>
              </c:extLst>
            </c:dLbl>
            <c:dLbl>
              <c:idx val="17"/>
              <c:delete val="1"/>
              <c:extLst>
                <c:ext xmlns:c15="http://schemas.microsoft.com/office/drawing/2012/chart" uri="{CE6537A1-D6FC-4f65-9D91-7224C49458BB}"/>
                <c:ext xmlns:c16="http://schemas.microsoft.com/office/drawing/2014/chart" uri="{C3380CC4-5D6E-409C-BE32-E72D297353CC}">
                  <c16:uniqueId val="{0000000A-B6C6-4225-8333-82C6368D3EFF}"/>
                </c:ext>
              </c:extLst>
            </c:dLbl>
            <c:dLbl>
              <c:idx val="18"/>
              <c:delete val="1"/>
              <c:extLst>
                <c:ext xmlns:c15="http://schemas.microsoft.com/office/drawing/2012/chart" uri="{CE6537A1-D6FC-4f65-9D91-7224C49458BB}"/>
                <c:ext xmlns:c16="http://schemas.microsoft.com/office/drawing/2014/chart" uri="{C3380CC4-5D6E-409C-BE32-E72D297353CC}">
                  <c16:uniqueId val="{0000000B-B6C6-4225-8333-82C6368D3EFF}"/>
                </c:ext>
              </c:extLst>
            </c:dLbl>
            <c:dLbl>
              <c:idx val="19"/>
              <c:delete val="1"/>
              <c:extLst>
                <c:ext xmlns:c15="http://schemas.microsoft.com/office/drawing/2012/chart" uri="{CE6537A1-D6FC-4f65-9D91-7224C49458BB}"/>
                <c:ext xmlns:c16="http://schemas.microsoft.com/office/drawing/2014/chart" uri="{C3380CC4-5D6E-409C-BE32-E72D297353CC}">
                  <c16:uniqueId val="{0000000C-B6C6-4225-8333-82C6368D3EFF}"/>
                </c:ext>
              </c:extLst>
            </c:dLbl>
            <c:dLbl>
              <c:idx val="20"/>
              <c:delete val="1"/>
              <c:extLst>
                <c:ext xmlns:c15="http://schemas.microsoft.com/office/drawing/2012/chart" uri="{CE6537A1-D6FC-4f65-9D91-7224C49458BB}"/>
                <c:ext xmlns:c16="http://schemas.microsoft.com/office/drawing/2014/chart" uri="{C3380CC4-5D6E-409C-BE32-E72D297353CC}">
                  <c16:uniqueId val="{0000000D-B6C6-4225-8333-82C6368D3EFF}"/>
                </c:ext>
              </c:extLst>
            </c:dLbl>
            <c:dLbl>
              <c:idx val="21"/>
              <c:delete val="1"/>
              <c:extLst>
                <c:ext xmlns:c15="http://schemas.microsoft.com/office/drawing/2012/chart" uri="{CE6537A1-D6FC-4f65-9D91-7224C49458BB}"/>
                <c:ext xmlns:c16="http://schemas.microsoft.com/office/drawing/2014/chart" uri="{C3380CC4-5D6E-409C-BE32-E72D297353CC}">
                  <c16:uniqueId val="{0000000E-B6C6-4225-8333-82C6368D3EFF}"/>
                </c:ext>
              </c:extLst>
            </c:dLbl>
            <c:dLbl>
              <c:idx val="22"/>
              <c:delete val="1"/>
              <c:extLst>
                <c:ext xmlns:c15="http://schemas.microsoft.com/office/drawing/2012/chart" uri="{CE6537A1-D6FC-4f65-9D91-7224C49458BB}"/>
                <c:ext xmlns:c16="http://schemas.microsoft.com/office/drawing/2014/chart" uri="{C3380CC4-5D6E-409C-BE32-E72D297353CC}">
                  <c16:uniqueId val="{0000000F-B6C6-4225-8333-82C6368D3EFF}"/>
                </c:ext>
              </c:extLst>
            </c:dLbl>
            <c:dLbl>
              <c:idx val="23"/>
              <c:delete val="1"/>
              <c:extLst>
                <c:ext xmlns:c15="http://schemas.microsoft.com/office/drawing/2012/chart" uri="{CE6537A1-D6FC-4f65-9D91-7224C49458BB}"/>
                <c:ext xmlns:c16="http://schemas.microsoft.com/office/drawing/2014/chart" uri="{C3380CC4-5D6E-409C-BE32-E72D297353CC}">
                  <c16:uniqueId val="{00000010-B6C6-4225-8333-82C6368D3EFF}"/>
                </c:ext>
              </c:extLst>
            </c:dLbl>
            <c:dLbl>
              <c:idx val="24"/>
              <c:delete val="1"/>
              <c:extLst>
                <c:ext xmlns:c15="http://schemas.microsoft.com/office/drawing/2012/chart" uri="{CE6537A1-D6FC-4f65-9D91-7224C49458BB}"/>
                <c:ext xmlns:c16="http://schemas.microsoft.com/office/drawing/2014/chart" uri="{C3380CC4-5D6E-409C-BE32-E72D297353CC}">
                  <c16:uniqueId val="{00000011-B6C6-4225-8333-82C6368D3EFF}"/>
                </c:ext>
              </c:extLst>
            </c:dLbl>
            <c:dLbl>
              <c:idx val="25"/>
              <c:delete val="1"/>
              <c:extLst>
                <c:ext xmlns:c15="http://schemas.microsoft.com/office/drawing/2012/chart" uri="{CE6537A1-D6FC-4f65-9D91-7224C49458BB}"/>
                <c:ext xmlns:c16="http://schemas.microsoft.com/office/drawing/2014/chart" uri="{C3380CC4-5D6E-409C-BE32-E72D297353CC}">
                  <c16:uniqueId val="{00000012-B6C6-4225-8333-82C6368D3EFF}"/>
                </c:ext>
              </c:extLst>
            </c:dLbl>
            <c:dLbl>
              <c:idx val="26"/>
              <c:delete val="1"/>
              <c:extLst>
                <c:ext xmlns:c15="http://schemas.microsoft.com/office/drawing/2012/chart" uri="{CE6537A1-D6FC-4f65-9D91-7224C49458BB}"/>
                <c:ext xmlns:c16="http://schemas.microsoft.com/office/drawing/2014/chart" uri="{C3380CC4-5D6E-409C-BE32-E72D297353CC}">
                  <c16:uniqueId val="{00000013-B6C6-4225-8333-82C6368D3EFF}"/>
                </c:ext>
              </c:extLst>
            </c:dLbl>
            <c:dLbl>
              <c:idx val="27"/>
              <c:delete val="1"/>
              <c:extLst>
                <c:ext xmlns:c15="http://schemas.microsoft.com/office/drawing/2012/chart" uri="{CE6537A1-D6FC-4f65-9D91-7224C49458BB}"/>
                <c:ext xmlns:c16="http://schemas.microsoft.com/office/drawing/2014/chart" uri="{C3380CC4-5D6E-409C-BE32-E72D297353CC}">
                  <c16:uniqueId val="{00000014-B6C6-4225-8333-82C6368D3EFF}"/>
                </c:ext>
              </c:extLst>
            </c:dLbl>
            <c:dLbl>
              <c:idx val="28"/>
              <c:delete val="1"/>
              <c:extLst>
                <c:ext xmlns:c15="http://schemas.microsoft.com/office/drawing/2012/chart" uri="{CE6537A1-D6FC-4f65-9D91-7224C49458BB}"/>
                <c:ext xmlns:c16="http://schemas.microsoft.com/office/drawing/2014/chart" uri="{C3380CC4-5D6E-409C-BE32-E72D297353CC}">
                  <c16:uniqueId val="{00000015-B6C6-4225-8333-82C6368D3EFF}"/>
                </c:ext>
              </c:extLst>
            </c:dLbl>
            <c:dLbl>
              <c:idx val="29"/>
              <c:delete val="1"/>
              <c:extLst>
                <c:ext xmlns:c15="http://schemas.microsoft.com/office/drawing/2012/chart" uri="{CE6537A1-D6FC-4f65-9D91-7224C49458BB}"/>
                <c:ext xmlns:c16="http://schemas.microsoft.com/office/drawing/2014/chart" uri="{C3380CC4-5D6E-409C-BE32-E72D297353CC}">
                  <c16:uniqueId val="{00000016-B6C6-4225-8333-82C6368D3EFF}"/>
                </c:ext>
              </c:extLst>
            </c:dLbl>
            <c:dLbl>
              <c:idx val="30"/>
              <c:delete val="1"/>
              <c:extLst>
                <c:ext xmlns:c15="http://schemas.microsoft.com/office/drawing/2012/chart" uri="{CE6537A1-D6FC-4f65-9D91-7224C49458BB}"/>
                <c:ext xmlns:c16="http://schemas.microsoft.com/office/drawing/2014/chart" uri="{C3380CC4-5D6E-409C-BE32-E72D297353CC}">
                  <c16:uniqueId val="{00000017-B6C6-4225-8333-82C6368D3EFF}"/>
                </c:ext>
              </c:extLst>
            </c:dLbl>
            <c:dLbl>
              <c:idx val="31"/>
              <c:delete val="1"/>
              <c:extLst>
                <c:ext xmlns:c15="http://schemas.microsoft.com/office/drawing/2012/chart" uri="{CE6537A1-D6FC-4f65-9D91-7224C49458BB}"/>
                <c:ext xmlns:c16="http://schemas.microsoft.com/office/drawing/2014/chart" uri="{C3380CC4-5D6E-409C-BE32-E72D297353CC}">
                  <c16:uniqueId val="{00000018-B6C6-4225-8333-82C6368D3EFF}"/>
                </c:ext>
              </c:extLst>
            </c:dLbl>
            <c:dLbl>
              <c:idx val="32"/>
              <c:delete val="1"/>
              <c:extLst>
                <c:ext xmlns:c15="http://schemas.microsoft.com/office/drawing/2012/chart" uri="{CE6537A1-D6FC-4f65-9D91-7224C49458BB}"/>
                <c:ext xmlns:c16="http://schemas.microsoft.com/office/drawing/2014/chart" uri="{C3380CC4-5D6E-409C-BE32-E72D297353CC}">
                  <c16:uniqueId val="{00000019-B6C6-4225-8333-82C6368D3EFF}"/>
                </c:ext>
              </c:extLst>
            </c:dLbl>
            <c:dLbl>
              <c:idx val="33"/>
              <c:delete val="1"/>
              <c:extLst>
                <c:ext xmlns:c15="http://schemas.microsoft.com/office/drawing/2012/chart" uri="{CE6537A1-D6FC-4f65-9D91-7224C49458BB}"/>
                <c:ext xmlns:c16="http://schemas.microsoft.com/office/drawing/2014/chart" uri="{C3380CC4-5D6E-409C-BE32-E72D297353CC}">
                  <c16:uniqueId val="{0000001A-B6C6-4225-8333-82C6368D3EFF}"/>
                </c:ext>
              </c:extLst>
            </c:dLbl>
            <c:dLbl>
              <c:idx val="34"/>
              <c:delete val="1"/>
              <c:extLst>
                <c:ext xmlns:c15="http://schemas.microsoft.com/office/drawing/2012/chart" uri="{CE6537A1-D6FC-4f65-9D91-7224C49458BB}"/>
                <c:ext xmlns:c16="http://schemas.microsoft.com/office/drawing/2014/chart" uri="{C3380CC4-5D6E-409C-BE32-E72D297353CC}">
                  <c16:uniqueId val="{0000001B-B6C6-4225-8333-82C6368D3EFF}"/>
                </c:ext>
              </c:extLst>
            </c:dLbl>
            <c:dLbl>
              <c:idx val="35"/>
              <c:delete val="1"/>
              <c:extLst>
                <c:ext xmlns:c15="http://schemas.microsoft.com/office/drawing/2012/chart" uri="{CE6537A1-D6FC-4f65-9D91-7224C49458BB}"/>
                <c:ext xmlns:c16="http://schemas.microsoft.com/office/drawing/2014/chart" uri="{C3380CC4-5D6E-409C-BE32-E72D297353CC}">
                  <c16:uniqueId val="{0000001C-B6C6-4225-8333-82C6368D3EFF}"/>
                </c:ext>
              </c:extLst>
            </c:dLbl>
            <c:dLbl>
              <c:idx val="36"/>
              <c:delete val="1"/>
              <c:extLst>
                <c:ext xmlns:c15="http://schemas.microsoft.com/office/drawing/2012/chart" uri="{CE6537A1-D6FC-4f65-9D91-7224C49458BB}"/>
                <c:ext xmlns:c16="http://schemas.microsoft.com/office/drawing/2014/chart" uri="{C3380CC4-5D6E-409C-BE32-E72D297353CC}">
                  <c16:uniqueId val="{0000001D-B6C6-4225-8333-82C6368D3EFF}"/>
                </c:ext>
              </c:extLst>
            </c:dLbl>
            <c:dLbl>
              <c:idx val="37"/>
              <c:delete val="1"/>
              <c:extLst>
                <c:ext xmlns:c15="http://schemas.microsoft.com/office/drawing/2012/chart" uri="{CE6537A1-D6FC-4f65-9D91-7224C49458BB}"/>
                <c:ext xmlns:c16="http://schemas.microsoft.com/office/drawing/2014/chart" uri="{C3380CC4-5D6E-409C-BE32-E72D297353CC}">
                  <c16:uniqueId val="{0000001E-B6C6-4225-8333-82C6368D3EFF}"/>
                </c:ext>
              </c:extLst>
            </c:dLbl>
            <c:dLbl>
              <c:idx val="38"/>
              <c:delete val="1"/>
              <c:extLst>
                <c:ext xmlns:c15="http://schemas.microsoft.com/office/drawing/2012/chart" uri="{CE6537A1-D6FC-4f65-9D91-7224C49458BB}"/>
                <c:ext xmlns:c16="http://schemas.microsoft.com/office/drawing/2014/chart" uri="{C3380CC4-5D6E-409C-BE32-E72D297353CC}">
                  <c16:uniqueId val="{0000001F-B6C6-4225-8333-82C6368D3EFF}"/>
                </c:ext>
              </c:extLst>
            </c:dLbl>
            <c:dLbl>
              <c:idx val="39"/>
              <c:delete val="1"/>
              <c:extLst>
                <c:ext xmlns:c15="http://schemas.microsoft.com/office/drawing/2012/chart" uri="{CE6537A1-D6FC-4f65-9D91-7224C49458BB}"/>
                <c:ext xmlns:c16="http://schemas.microsoft.com/office/drawing/2014/chart" uri="{C3380CC4-5D6E-409C-BE32-E72D297353CC}">
                  <c16:uniqueId val="{00000020-B6C6-4225-8333-82C6368D3EFF}"/>
                </c:ext>
              </c:extLst>
            </c:dLbl>
            <c:dLbl>
              <c:idx val="40"/>
              <c:delete val="1"/>
              <c:extLst>
                <c:ext xmlns:c15="http://schemas.microsoft.com/office/drawing/2012/chart" uri="{CE6537A1-D6FC-4f65-9D91-7224C49458BB}"/>
                <c:ext xmlns:c16="http://schemas.microsoft.com/office/drawing/2014/chart" uri="{C3380CC4-5D6E-409C-BE32-E72D297353CC}">
                  <c16:uniqueId val="{00000021-B6C6-4225-8333-82C6368D3EFF}"/>
                </c:ext>
              </c:extLst>
            </c:dLbl>
            <c:dLbl>
              <c:idx val="41"/>
              <c:delete val="1"/>
              <c:extLst>
                <c:ext xmlns:c15="http://schemas.microsoft.com/office/drawing/2012/chart" uri="{CE6537A1-D6FC-4f65-9D91-7224C49458BB}"/>
                <c:ext xmlns:c16="http://schemas.microsoft.com/office/drawing/2014/chart" uri="{C3380CC4-5D6E-409C-BE32-E72D297353CC}">
                  <c16:uniqueId val="{00000022-B6C6-4225-8333-82C6368D3EFF}"/>
                </c:ext>
              </c:extLst>
            </c:dLbl>
            <c:dLbl>
              <c:idx val="42"/>
              <c:delete val="1"/>
              <c:extLst>
                <c:ext xmlns:c15="http://schemas.microsoft.com/office/drawing/2012/chart" uri="{CE6537A1-D6FC-4f65-9D91-7224C49458BB}"/>
                <c:ext xmlns:c16="http://schemas.microsoft.com/office/drawing/2014/chart" uri="{C3380CC4-5D6E-409C-BE32-E72D297353CC}">
                  <c16:uniqueId val="{00000023-B6C6-4225-8333-82C6368D3EFF}"/>
                </c:ext>
              </c:extLst>
            </c:dLbl>
            <c:dLbl>
              <c:idx val="43"/>
              <c:delete val="1"/>
              <c:extLst>
                <c:ext xmlns:c15="http://schemas.microsoft.com/office/drawing/2012/chart" uri="{CE6537A1-D6FC-4f65-9D91-7224C49458BB}"/>
                <c:ext xmlns:c16="http://schemas.microsoft.com/office/drawing/2014/chart" uri="{C3380CC4-5D6E-409C-BE32-E72D297353CC}">
                  <c16:uniqueId val="{00000024-B6C6-4225-8333-82C6368D3EFF}"/>
                </c:ext>
              </c:extLst>
            </c:dLbl>
            <c:dLbl>
              <c:idx val="44"/>
              <c:delete val="1"/>
              <c:extLst>
                <c:ext xmlns:c15="http://schemas.microsoft.com/office/drawing/2012/chart" uri="{CE6537A1-D6FC-4f65-9D91-7224C49458BB}"/>
                <c:ext xmlns:c16="http://schemas.microsoft.com/office/drawing/2014/chart" uri="{C3380CC4-5D6E-409C-BE32-E72D297353CC}">
                  <c16:uniqueId val="{00000025-B6C6-4225-8333-82C6368D3EFF}"/>
                </c:ext>
              </c:extLst>
            </c:dLbl>
            <c:dLbl>
              <c:idx val="45"/>
              <c:delete val="1"/>
              <c:extLst>
                <c:ext xmlns:c15="http://schemas.microsoft.com/office/drawing/2012/chart" uri="{CE6537A1-D6FC-4f65-9D91-7224C49458BB}"/>
                <c:ext xmlns:c16="http://schemas.microsoft.com/office/drawing/2014/chart" uri="{C3380CC4-5D6E-409C-BE32-E72D297353CC}">
                  <c16:uniqueId val="{00000026-B6C6-4225-8333-82C6368D3EFF}"/>
                </c:ext>
              </c:extLst>
            </c:dLbl>
            <c:dLbl>
              <c:idx val="46"/>
              <c:delete val="1"/>
              <c:extLst>
                <c:ext xmlns:c15="http://schemas.microsoft.com/office/drawing/2012/chart" uri="{CE6537A1-D6FC-4f65-9D91-7224C49458BB}"/>
                <c:ext xmlns:c16="http://schemas.microsoft.com/office/drawing/2014/chart" uri="{C3380CC4-5D6E-409C-BE32-E72D297353CC}">
                  <c16:uniqueId val="{00000027-B6C6-4225-8333-82C6368D3EFF}"/>
                </c:ext>
              </c:extLst>
            </c:dLbl>
            <c:dLbl>
              <c:idx val="47"/>
              <c:delete val="1"/>
              <c:extLst>
                <c:ext xmlns:c15="http://schemas.microsoft.com/office/drawing/2012/chart" uri="{CE6537A1-D6FC-4f65-9D91-7224C49458BB}"/>
                <c:ext xmlns:c16="http://schemas.microsoft.com/office/drawing/2014/chart" uri="{C3380CC4-5D6E-409C-BE32-E72D297353CC}">
                  <c16:uniqueId val="{00000028-B6C6-4225-8333-82C6368D3EFF}"/>
                </c:ext>
              </c:extLst>
            </c:dLbl>
            <c:dLbl>
              <c:idx val="48"/>
              <c:delete val="1"/>
              <c:extLst>
                <c:ext xmlns:c15="http://schemas.microsoft.com/office/drawing/2012/chart" uri="{CE6537A1-D6FC-4f65-9D91-7224C49458BB}"/>
                <c:ext xmlns:c16="http://schemas.microsoft.com/office/drawing/2014/chart" uri="{C3380CC4-5D6E-409C-BE32-E72D297353CC}">
                  <c16:uniqueId val="{00000029-B6C6-4225-8333-82C6368D3EFF}"/>
                </c:ext>
              </c:extLst>
            </c:dLbl>
            <c:dLbl>
              <c:idx val="49"/>
              <c:delete val="1"/>
              <c:extLst>
                <c:ext xmlns:c15="http://schemas.microsoft.com/office/drawing/2012/chart" uri="{CE6537A1-D6FC-4f65-9D91-7224C49458BB}"/>
                <c:ext xmlns:c16="http://schemas.microsoft.com/office/drawing/2014/chart" uri="{C3380CC4-5D6E-409C-BE32-E72D297353CC}">
                  <c16:uniqueId val="{0000002A-B6C6-4225-8333-82C6368D3EFF}"/>
                </c:ext>
              </c:extLst>
            </c:dLbl>
            <c:dLbl>
              <c:idx val="50"/>
              <c:delete val="1"/>
              <c:extLst>
                <c:ext xmlns:c15="http://schemas.microsoft.com/office/drawing/2012/chart" uri="{CE6537A1-D6FC-4f65-9D91-7224C49458BB}"/>
                <c:ext xmlns:c16="http://schemas.microsoft.com/office/drawing/2014/chart" uri="{C3380CC4-5D6E-409C-BE32-E72D297353CC}">
                  <c16:uniqueId val="{0000002B-B6C6-4225-8333-82C6368D3EFF}"/>
                </c:ext>
              </c:extLst>
            </c:dLbl>
            <c:dLbl>
              <c:idx val="51"/>
              <c:delete val="1"/>
              <c:extLst>
                <c:ext xmlns:c15="http://schemas.microsoft.com/office/drawing/2012/chart" uri="{CE6537A1-D6FC-4f65-9D91-7224C49458BB}"/>
                <c:ext xmlns:c16="http://schemas.microsoft.com/office/drawing/2014/chart" uri="{C3380CC4-5D6E-409C-BE32-E72D297353CC}">
                  <c16:uniqueId val="{0000002C-B6C6-4225-8333-82C6368D3EFF}"/>
                </c:ext>
              </c:extLst>
            </c:dLbl>
            <c:dLbl>
              <c:idx val="52"/>
              <c:delete val="1"/>
              <c:extLst>
                <c:ext xmlns:c15="http://schemas.microsoft.com/office/drawing/2012/chart" uri="{CE6537A1-D6FC-4f65-9D91-7224C49458BB}"/>
                <c:ext xmlns:c16="http://schemas.microsoft.com/office/drawing/2014/chart" uri="{C3380CC4-5D6E-409C-BE32-E72D297353CC}">
                  <c16:uniqueId val="{0000002D-B6C6-4225-8333-82C6368D3EFF}"/>
                </c:ext>
              </c:extLst>
            </c:dLbl>
            <c:dLbl>
              <c:idx val="53"/>
              <c:delete val="1"/>
              <c:extLst>
                <c:ext xmlns:c15="http://schemas.microsoft.com/office/drawing/2012/chart" uri="{CE6537A1-D6FC-4f65-9D91-7224C49458BB}"/>
                <c:ext xmlns:c16="http://schemas.microsoft.com/office/drawing/2014/chart" uri="{C3380CC4-5D6E-409C-BE32-E72D297353CC}">
                  <c16:uniqueId val="{0000002E-B6C6-4225-8333-82C6368D3EFF}"/>
                </c:ext>
              </c:extLst>
            </c:dLbl>
            <c:dLbl>
              <c:idx val="54"/>
              <c:delete val="1"/>
              <c:extLst>
                <c:ext xmlns:c15="http://schemas.microsoft.com/office/drawing/2012/chart" uri="{CE6537A1-D6FC-4f65-9D91-7224C49458BB}"/>
                <c:ext xmlns:c16="http://schemas.microsoft.com/office/drawing/2014/chart" uri="{C3380CC4-5D6E-409C-BE32-E72D297353CC}">
                  <c16:uniqueId val="{0000002F-B6C6-4225-8333-82C6368D3EFF}"/>
                </c:ext>
              </c:extLst>
            </c:dLbl>
            <c:dLbl>
              <c:idx val="55"/>
              <c:delete val="1"/>
              <c:extLst>
                <c:ext xmlns:c15="http://schemas.microsoft.com/office/drawing/2012/chart" uri="{CE6537A1-D6FC-4f65-9D91-7224C49458BB}"/>
                <c:ext xmlns:c16="http://schemas.microsoft.com/office/drawing/2014/chart" uri="{C3380CC4-5D6E-409C-BE32-E72D297353CC}">
                  <c16:uniqueId val="{00000030-B6C6-4225-8333-82C6368D3EFF}"/>
                </c:ext>
              </c:extLst>
            </c:dLbl>
            <c:dLbl>
              <c:idx val="56"/>
              <c:delete val="1"/>
              <c:extLst>
                <c:ext xmlns:c15="http://schemas.microsoft.com/office/drawing/2012/chart" uri="{CE6537A1-D6FC-4f65-9D91-7224C49458BB}"/>
                <c:ext xmlns:c16="http://schemas.microsoft.com/office/drawing/2014/chart" uri="{C3380CC4-5D6E-409C-BE32-E72D297353CC}">
                  <c16:uniqueId val="{00000031-B6C6-4225-8333-82C6368D3EFF}"/>
                </c:ext>
              </c:extLst>
            </c:dLbl>
            <c:dLbl>
              <c:idx val="57"/>
              <c:delete val="1"/>
              <c:extLst>
                <c:ext xmlns:c15="http://schemas.microsoft.com/office/drawing/2012/chart" uri="{CE6537A1-D6FC-4f65-9D91-7224C49458BB}"/>
                <c:ext xmlns:c16="http://schemas.microsoft.com/office/drawing/2014/chart" uri="{C3380CC4-5D6E-409C-BE32-E72D297353CC}">
                  <c16:uniqueId val="{00000032-B6C6-4225-8333-82C6368D3EFF}"/>
                </c:ext>
              </c:extLst>
            </c:dLbl>
            <c:dLbl>
              <c:idx val="58"/>
              <c:delete val="1"/>
              <c:extLst>
                <c:ext xmlns:c15="http://schemas.microsoft.com/office/drawing/2012/chart" uri="{CE6537A1-D6FC-4f65-9D91-7224C49458BB}"/>
                <c:ext xmlns:c16="http://schemas.microsoft.com/office/drawing/2014/chart" uri="{C3380CC4-5D6E-409C-BE32-E72D297353CC}">
                  <c16:uniqueId val="{00000033-B6C6-4225-8333-82C6368D3EFF}"/>
                </c:ext>
              </c:extLst>
            </c:dLbl>
            <c:dLbl>
              <c:idx val="59"/>
              <c:delete val="1"/>
              <c:extLst>
                <c:ext xmlns:c15="http://schemas.microsoft.com/office/drawing/2012/chart" uri="{CE6537A1-D6FC-4f65-9D91-7224C49458BB}"/>
                <c:ext xmlns:c16="http://schemas.microsoft.com/office/drawing/2014/chart" uri="{C3380CC4-5D6E-409C-BE32-E72D297353CC}">
                  <c16:uniqueId val="{00000034-B6C6-4225-8333-82C6368D3EFF}"/>
                </c:ext>
              </c:extLst>
            </c:dLbl>
            <c:dLbl>
              <c:idx val="60"/>
              <c:delete val="1"/>
              <c:extLst>
                <c:ext xmlns:c15="http://schemas.microsoft.com/office/drawing/2012/chart" uri="{CE6537A1-D6FC-4f65-9D91-7224C49458BB}"/>
                <c:ext xmlns:c16="http://schemas.microsoft.com/office/drawing/2014/chart" uri="{C3380CC4-5D6E-409C-BE32-E72D297353CC}">
                  <c16:uniqueId val="{00000035-B6C6-4225-8333-82C6368D3EFF}"/>
                </c:ext>
              </c:extLst>
            </c:dLbl>
            <c:dLbl>
              <c:idx val="61"/>
              <c:delete val="1"/>
              <c:extLst>
                <c:ext xmlns:c15="http://schemas.microsoft.com/office/drawing/2012/chart" uri="{CE6537A1-D6FC-4f65-9D91-7224C49458BB}"/>
                <c:ext xmlns:c16="http://schemas.microsoft.com/office/drawing/2014/chart" uri="{C3380CC4-5D6E-409C-BE32-E72D297353CC}">
                  <c16:uniqueId val="{00000036-B6C6-4225-8333-82C6368D3EFF}"/>
                </c:ext>
              </c:extLst>
            </c:dLbl>
            <c:dLbl>
              <c:idx val="62"/>
              <c:delete val="1"/>
              <c:extLst>
                <c:ext xmlns:c15="http://schemas.microsoft.com/office/drawing/2012/chart" uri="{CE6537A1-D6FC-4f65-9D91-7224C49458BB}"/>
                <c:ext xmlns:c16="http://schemas.microsoft.com/office/drawing/2014/chart" uri="{C3380CC4-5D6E-409C-BE32-E72D297353CC}">
                  <c16:uniqueId val="{00000037-B6C6-4225-8333-82C6368D3EFF}"/>
                </c:ext>
              </c:extLst>
            </c:dLbl>
            <c:dLbl>
              <c:idx val="63"/>
              <c:delete val="1"/>
              <c:extLst>
                <c:ext xmlns:c15="http://schemas.microsoft.com/office/drawing/2012/chart" uri="{CE6537A1-D6FC-4f65-9D91-7224C49458BB}"/>
                <c:ext xmlns:c16="http://schemas.microsoft.com/office/drawing/2014/chart" uri="{C3380CC4-5D6E-409C-BE32-E72D297353CC}">
                  <c16:uniqueId val="{00000038-B6C6-4225-8333-82C6368D3EFF}"/>
                </c:ext>
              </c:extLst>
            </c:dLbl>
            <c:dLbl>
              <c:idx val="64"/>
              <c:delete val="1"/>
              <c:extLst>
                <c:ext xmlns:c15="http://schemas.microsoft.com/office/drawing/2012/chart" uri="{CE6537A1-D6FC-4f65-9D91-7224C49458BB}"/>
                <c:ext xmlns:c16="http://schemas.microsoft.com/office/drawing/2014/chart" uri="{C3380CC4-5D6E-409C-BE32-E72D297353CC}">
                  <c16:uniqueId val="{00000039-B6C6-4225-8333-82C6368D3EFF}"/>
                </c:ext>
              </c:extLst>
            </c:dLbl>
            <c:dLbl>
              <c:idx val="65"/>
              <c:delete val="1"/>
              <c:extLst>
                <c:ext xmlns:c15="http://schemas.microsoft.com/office/drawing/2012/chart" uri="{CE6537A1-D6FC-4f65-9D91-7224C49458BB}"/>
                <c:ext xmlns:c16="http://schemas.microsoft.com/office/drawing/2014/chart" uri="{C3380CC4-5D6E-409C-BE32-E72D297353CC}">
                  <c16:uniqueId val="{0000003A-B6C6-4225-8333-82C6368D3EFF}"/>
                </c:ext>
              </c:extLst>
            </c:dLbl>
            <c:dLbl>
              <c:idx val="66"/>
              <c:delete val="1"/>
              <c:extLst>
                <c:ext xmlns:c15="http://schemas.microsoft.com/office/drawing/2012/chart" uri="{CE6537A1-D6FC-4f65-9D91-7224C49458BB}"/>
                <c:ext xmlns:c16="http://schemas.microsoft.com/office/drawing/2014/chart" uri="{C3380CC4-5D6E-409C-BE32-E72D297353CC}">
                  <c16:uniqueId val="{0000003B-B6C6-4225-8333-82C6368D3EFF}"/>
                </c:ext>
              </c:extLst>
            </c:dLbl>
            <c:dLbl>
              <c:idx val="67"/>
              <c:delete val="1"/>
              <c:extLst>
                <c:ext xmlns:c15="http://schemas.microsoft.com/office/drawing/2012/chart" uri="{CE6537A1-D6FC-4f65-9D91-7224C49458BB}"/>
                <c:ext xmlns:c16="http://schemas.microsoft.com/office/drawing/2014/chart" uri="{C3380CC4-5D6E-409C-BE32-E72D297353CC}">
                  <c16:uniqueId val="{0000003C-B6C6-4225-8333-82C6368D3EFF}"/>
                </c:ext>
              </c:extLst>
            </c:dLbl>
            <c:dLbl>
              <c:idx val="68"/>
              <c:delete val="1"/>
              <c:extLst>
                <c:ext xmlns:c15="http://schemas.microsoft.com/office/drawing/2012/chart" uri="{CE6537A1-D6FC-4f65-9D91-7224C49458BB}"/>
                <c:ext xmlns:c16="http://schemas.microsoft.com/office/drawing/2014/chart" uri="{C3380CC4-5D6E-409C-BE32-E72D297353CC}">
                  <c16:uniqueId val="{0000003D-B6C6-4225-8333-82C6368D3EFF}"/>
                </c:ext>
              </c:extLst>
            </c:dLbl>
            <c:dLbl>
              <c:idx val="69"/>
              <c:delete val="1"/>
              <c:extLst>
                <c:ext xmlns:c15="http://schemas.microsoft.com/office/drawing/2012/chart" uri="{CE6537A1-D6FC-4f65-9D91-7224C49458BB}"/>
                <c:ext xmlns:c16="http://schemas.microsoft.com/office/drawing/2014/chart" uri="{C3380CC4-5D6E-409C-BE32-E72D297353CC}">
                  <c16:uniqueId val="{0000003E-B6C6-4225-8333-82C6368D3EFF}"/>
                </c:ext>
              </c:extLst>
            </c:dLbl>
            <c:dLbl>
              <c:idx val="70"/>
              <c:delete val="1"/>
              <c:extLst>
                <c:ext xmlns:c15="http://schemas.microsoft.com/office/drawing/2012/chart" uri="{CE6537A1-D6FC-4f65-9D91-7224C49458BB}"/>
                <c:ext xmlns:c16="http://schemas.microsoft.com/office/drawing/2014/chart" uri="{C3380CC4-5D6E-409C-BE32-E72D297353CC}">
                  <c16:uniqueId val="{0000003F-B6C6-4225-8333-82C6368D3EFF}"/>
                </c:ext>
              </c:extLst>
            </c:dLbl>
            <c:dLbl>
              <c:idx val="71"/>
              <c:delete val="1"/>
              <c:extLst>
                <c:ext xmlns:c15="http://schemas.microsoft.com/office/drawing/2012/chart" uri="{CE6537A1-D6FC-4f65-9D91-7224C49458BB}"/>
                <c:ext xmlns:c16="http://schemas.microsoft.com/office/drawing/2014/chart" uri="{C3380CC4-5D6E-409C-BE32-E72D297353CC}">
                  <c16:uniqueId val="{00000040-B6C6-4225-8333-82C6368D3EFF}"/>
                </c:ext>
              </c:extLst>
            </c:dLbl>
            <c:dLbl>
              <c:idx val="72"/>
              <c:delete val="1"/>
              <c:extLst>
                <c:ext xmlns:c15="http://schemas.microsoft.com/office/drawing/2012/chart" uri="{CE6537A1-D6FC-4f65-9D91-7224C49458BB}"/>
                <c:ext xmlns:c16="http://schemas.microsoft.com/office/drawing/2014/chart" uri="{C3380CC4-5D6E-409C-BE32-E72D297353CC}">
                  <c16:uniqueId val="{00000041-B6C6-4225-8333-82C6368D3EFF}"/>
                </c:ext>
              </c:extLst>
            </c:dLbl>
            <c:dLbl>
              <c:idx val="73"/>
              <c:delete val="1"/>
              <c:extLst>
                <c:ext xmlns:c15="http://schemas.microsoft.com/office/drawing/2012/chart" uri="{CE6537A1-D6FC-4f65-9D91-7224C49458BB}"/>
                <c:ext xmlns:c16="http://schemas.microsoft.com/office/drawing/2014/chart" uri="{C3380CC4-5D6E-409C-BE32-E72D297353CC}">
                  <c16:uniqueId val="{00000042-B6C6-4225-8333-82C6368D3EFF}"/>
                </c:ext>
              </c:extLst>
            </c:dLbl>
            <c:dLbl>
              <c:idx val="74"/>
              <c:delete val="1"/>
              <c:extLst>
                <c:ext xmlns:c15="http://schemas.microsoft.com/office/drawing/2012/chart" uri="{CE6537A1-D6FC-4f65-9D91-7224C49458BB}"/>
                <c:ext xmlns:c16="http://schemas.microsoft.com/office/drawing/2014/chart" uri="{C3380CC4-5D6E-409C-BE32-E72D297353CC}">
                  <c16:uniqueId val="{00000043-B6C6-4225-8333-82C6368D3EFF}"/>
                </c:ext>
              </c:extLst>
            </c:dLbl>
            <c:dLbl>
              <c:idx val="75"/>
              <c:delete val="1"/>
              <c:extLst>
                <c:ext xmlns:c15="http://schemas.microsoft.com/office/drawing/2012/chart" uri="{CE6537A1-D6FC-4f65-9D91-7224C49458BB}"/>
                <c:ext xmlns:c16="http://schemas.microsoft.com/office/drawing/2014/chart" uri="{C3380CC4-5D6E-409C-BE32-E72D297353CC}">
                  <c16:uniqueId val="{00000044-B6C6-4225-8333-82C6368D3EFF}"/>
                </c:ext>
              </c:extLst>
            </c:dLbl>
            <c:dLbl>
              <c:idx val="76"/>
              <c:delete val="1"/>
              <c:extLst>
                <c:ext xmlns:c15="http://schemas.microsoft.com/office/drawing/2012/chart" uri="{CE6537A1-D6FC-4f65-9D91-7224C49458BB}"/>
                <c:ext xmlns:c16="http://schemas.microsoft.com/office/drawing/2014/chart" uri="{C3380CC4-5D6E-409C-BE32-E72D297353CC}">
                  <c16:uniqueId val="{00000045-B6C6-4225-8333-82C6368D3EFF}"/>
                </c:ext>
              </c:extLst>
            </c:dLbl>
            <c:dLbl>
              <c:idx val="77"/>
              <c:delete val="1"/>
              <c:extLst>
                <c:ext xmlns:c15="http://schemas.microsoft.com/office/drawing/2012/chart" uri="{CE6537A1-D6FC-4f65-9D91-7224C49458BB}"/>
                <c:ext xmlns:c16="http://schemas.microsoft.com/office/drawing/2014/chart" uri="{C3380CC4-5D6E-409C-BE32-E72D297353CC}">
                  <c16:uniqueId val="{00000046-B6C6-4225-8333-82C6368D3EFF}"/>
                </c:ext>
              </c:extLst>
            </c:dLbl>
            <c:dLbl>
              <c:idx val="78"/>
              <c:delete val="1"/>
              <c:extLst>
                <c:ext xmlns:c15="http://schemas.microsoft.com/office/drawing/2012/chart" uri="{CE6537A1-D6FC-4f65-9D91-7224C49458BB}"/>
                <c:ext xmlns:c16="http://schemas.microsoft.com/office/drawing/2014/chart" uri="{C3380CC4-5D6E-409C-BE32-E72D297353CC}">
                  <c16:uniqueId val="{00000047-B6C6-4225-8333-82C6368D3EFF}"/>
                </c:ext>
              </c:extLst>
            </c:dLbl>
            <c:dLbl>
              <c:idx val="79"/>
              <c:delete val="1"/>
              <c:extLst>
                <c:ext xmlns:c15="http://schemas.microsoft.com/office/drawing/2012/chart" uri="{CE6537A1-D6FC-4f65-9D91-7224C49458BB}"/>
                <c:ext xmlns:c16="http://schemas.microsoft.com/office/drawing/2014/chart" uri="{C3380CC4-5D6E-409C-BE32-E72D297353CC}">
                  <c16:uniqueId val="{00000048-B6C6-4225-8333-82C6368D3EFF}"/>
                </c:ext>
              </c:extLst>
            </c:dLbl>
            <c:dLbl>
              <c:idx val="80"/>
              <c:delete val="1"/>
              <c:extLst>
                <c:ext xmlns:c15="http://schemas.microsoft.com/office/drawing/2012/chart" uri="{CE6537A1-D6FC-4f65-9D91-7224C49458BB}"/>
                <c:ext xmlns:c16="http://schemas.microsoft.com/office/drawing/2014/chart" uri="{C3380CC4-5D6E-409C-BE32-E72D297353CC}">
                  <c16:uniqueId val="{00000049-B6C6-4225-8333-82C6368D3EFF}"/>
                </c:ext>
              </c:extLst>
            </c:dLbl>
            <c:dLbl>
              <c:idx val="81"/>
              <c:delete val="1"/>
              <c:extLst>
                <c:ext xmlns:c15="http://schemas.microsoft.com/office/drawing/2012/chart" uri="{CE6537A1-D6FC-4f65-9D91-7224C49458BB}"/>
                <c:ext xmlns:c16="http://schemas.microsoft.com/office/drawing/2014/chart" uri="{C3380CC4-5D6E-409C-BE32-E72D297353CC}">
                  <c16:uniqueId val="{0000004A-B6C6-4225-8333-82C6368D3EFF}"/>
                </c:ext>
              </c:extLst>
            </c:dLbl>
            <c:dLbl>
              <c:idx val="82"/>
              <c:delete val="1"/>
              <c:extLst>
                <c:ext xmlns:c15="http://schemas.microsoft.com/office/drawing/2012/chart" uri="{CE6537A1-D6FC-4f65-9D91-7224C49458BB}"/>
                <c:ext xmlns:c16="http://schemas.microsoft.com/office/drawing/2014/chart" uri="{C3380CC4-5D6E-409C-BE32-E72D297353CC}">
                  <c16:uniqueId val="{0000004B-B6C6-4225-8333-82C6368D3EFF}"/>
                </c:ext>
              </c:extLst>
            </c:dLbl>
            <c:dLbl>
              <c:idx val="83"/>
              <c:delete val="1"/>
              <c:extLst>
                <c:ext xmlns:c15="http://schemas.microsoft.com/office/drawing/2012/chart" uri="{CE6537A1-D6FC-4f65-9D91-7224C49458BB}"/>
                <c:ext xmlns:c16="http://schemas.microsoft.com/office/drawing/2014/chart" uri="{C3380CC4-5D6E-409C-BE32-E72D297353CC}">
                  <c16:uniqueId val="{0000004C-B6C6-4225-8333-82C6368D3EFF}"/>
                </c:ext>
              </c:extLst>
            </c:dLbl>
            <c:dLbl>
              <c:idx val="84"/>
              <c:delete val="1"/>
              <c:extLst>
                <c:ext xmlns:c15="http://schemas.microsoft.com/office/drawing/2012/chart" uri="{CE6537A1-D6FC-4f65-9D91-7224C49458BB}"/>
                <c:ext xmlns:c16="http://schemas.microsoft.com/office/drawing/2014/chart" uri="{C3380CC4-5D6E-409C-BE32-E72D297353CC}">
                  <c16:uniqueId val="{0000004D-B6C6-4225-8333-82C6368D3EFF}"/>
                </c:ext>
              </c:extLst>
            </c:dLbl>
            <c:dLbl>
              <c:idx val="85"/>
              <c:delete val="1"/>
              <c:extLst>
                <c:ext xmlns:c15="http://schemas.microsoft.com/office/drawing/2012/chart" uri="{CE6537A1-D6FC-4f65-9D91-7224C49458BB}"/>
                <c:ext xmlns:c16="http://schemas.microsoft.com/office/drawing/2014/chart" uri="{C3380CC4-5D6E-409C-BE32-E72D297353CC}">
                  <c16:uniqueId val="{0000004E-B6C6-4225-8333-82C6368D3EFF}"/>
                </c:ext>
              </c:extLst>
            </c:dLbl>
            <c:dLbl>
              <c:idx val="86"/>
              <c:delete val="1"/>
              <c:extLst>
                <c:ext xmlns:c15="http://schemas.microsoft.com/office/drawing/2012/chart" uri="{CE6537A1-D6FC-4f65-9D91-7224C49458BB}"/>
                <c:ext xmlns:c16="http://schemas.microsoft.com/office/drawing/2014/chart" uri="{C3380CC4-5D6E-409C-BE32-E72D297353CC}">
                  <c16:uniqueId val="{0000004F-B6C6-4225-8333-82C6368D3EFF}"/>
                </c:ext>
              </c:extLst>
            </c:dLbl>
            <c:dLbl>
              <c:idx val="87"/>
              <c:delete val="1"/>
              <c:extLst>
                <c:ext xmlns:c15="http://schemas.microsoft.com/office/drawing/2012/chart" uri="{CE6537A1-D6FC-4f65-9D91-7224C49458BB}"/>
                <c:ext xmlns:c16="http://schemas.microsoft.com/office/drawing/2014/chart" uri="{C3380CC4-5D6E-409C-BE32-E72D297353CC}">
                  <c16:uniqueId val="{00000050-B6C6-4225-8333-82C6368D3EFF}"/>
                </c:ext>
              </c:extLst>
            </c:dLbl>
            <c:dLbl>
              <c:idx val="88"/>
              <c:delete val="1"/>
              <c:extLst>
                <c:ext xmlns:c15="http://schemas.microsoft.com/office/drawing/2012/chart" uri="{CE6537A1-D6FC-4f65-9D91-7224C49458BB}"/>
                <c:ext xmlns:c16="http://schemas.microsoft.com/office/drawing/2014/chart" uri="{C3380CC4-5D6E-409C-BE32-E72D297353CC}">
                  <c16:uniqueId val="{00000051-B6C6-4225-8333-82C6368D3EFF}"/>
                </c:ext>
              </c:extLst>
            </c:dLbl>
            <c:dLbl>
              <c:idx val="89"/>
              <c:delete val="1"/>
              <c:extLst>
                <c:ext xmlns:c15="http://schemas.microsoft.com/office/drawing/2012/chart" uri="{CE6537A1-D6FC-4f65-9D91-7224C49458BB}"/>
                <c:ext xmlns:c16="http://schemas.microsoft.com/office/drawing/2014/chart" uri="{C3380CC4-5D6E-409C-BE32-E72D297353CC}">
                  <c16:uniqueId val="{00000052-B6C6-4225-8333-82C6368D3EFF}"/>
                </c:ext>
              </c:extLst>
            </c:dLbl>
            <c:dLbl>
              <c:idx val="90"/>
              <c:delete val="1"/>
              <c:extLst>
                <c:ext xmlns:c15="http://schemas.microsoft.com/office/drawing/2012/chart" uri="{CE6537A1-D6FC-4f65-9D91-7224C49458BB}"/>
                <c:ext xmlns:c16="http://schemas.microsoft.com/office/drawing/2014/chart" uri="{C3380CC4-5D6E-409C-BE32-E72D297353CC}">
                  <c16:uniqueId val="{00000053-B6C6-4225-8333-82C6368D3EFF}"/>
                </c:ext>
              </c:extLst>
            </c:dLbl>
            <c:dLbl>
              <c:idx val="91"/>
              <c:delete val="1"/>
              <c:extLst>
                <c:ext xmlns:c15="http://schemas.microsoft.com/office/drawing/2012/chart" uri="{CE6537A1-D6FC-4f65-9D91-7224C49458BB}"/>
                <c:ext xmlns:c16="http://schemas.microsoft.com/office/drawing/2014/chart" uri="{C3380CC4-5D6E-409C-BE32-E72D297353CC}">
                  <c16:uniqueId val="{00000054-B6C6-4225-8333-82C6368D3EFF}"/>
                </c:ext>
              </c:extLst>
            </c:dLbl>
            <c:dLbl>
              <c:idx val="92"/>
              <c:delete val="1"/>
              <c:extLst>
                <c:ext xmlns:c15="http://schemas.microsoft.com/office/drawing/2012/chart" uri="{CE6537A1-D6FC-4f65-9D91-7224C49458BB}"/>
                <c:ext xmlns:c16="http://schemas.microsoft.com/office/drawing/2014/chart" uri="{C3380CC4-5D6E-409C-BE32-E72D297353CC}">
                  <c16:uniqueId val="{00000055-B6C6-4225-8333-82C6368D3EFF}"/>
                </c:ext>
              </c:extLst>
            </c:dLbl>
            <c:dLbl>
              <c:idx val="93"/>
              <c:delete val="1"/>
              <c:extLst>
                <c:ext xmlns:c15="http://schemas.microsoft.com/office/drawing/2012/chart" uri="{CE6537A1-D6FC-4f65-9D91-7224C49458BB}"/>
                <c:ext xmlns:c16="http://schemas.microsoft.com/office/drawing/2014/chart" uri="{C3380CC4-5D6E-409C-BE32-E72D297353CC}">
                  <c16:uniqueId val="{00000056-B6C6-4225-8333-82C6368D3EFF}"/>
                </c:ext>
              </c:extLst>
            </c:dLbl>
            <c:dLbl>
              <c:idx val="94"/>
              <c:delete val="1"/>
              <c:extLst>
                <c:ext xmlns:c15="http://schemas.microsoft.com/office/drawing/2012/chart" uri="{CE6537A1-D6FC-4f65-9D91-7224C49458BB}"/>
                <c:ext xmlns:c16="http://schemas.microsoft.com/office/drawing/2014/chart" uri="{C3380CC4-5D6E-409C-BE32-E72D297353CC}">
                  <c16:uniqueId val="{00000057-B6C6-4225-8333-82C6368D3EFF}"/>
                </c:ext>
              </c:extLst>
            </c:dLbl>
            <c:dLbl>
              <c:idx val="95"/>
              <c:delete val="1"/>
              <c:extLst>
                <c:ext xmlns:c15="http://schemas.microsoft.com/office/drawing/2012/chart" uri="{CE6537A1-D6FC-4f65-9D91-7224C49458BB}"/>
                <c:ext xmlns:c16="http://schemas.microsoft.com/office/drawing/2014/chart" uri="{C3380CC4-5D6E-409C-BE32-E72D297353CC}">
                  <c16:uniqueId val="{00000058-B6C6-4225-8333-82C6368D3EFF}"/>
                </c:ext>
              </c:extLst>
            </c:dLbl>
            <c:dLbl>
              <c:idx val="96"/>
              <c:delete val="1"/>
              <c:extLst>
                <c:ext xmlns:c15="http://schemas.microsoft.com/office/drawing/2012/chart" uri="{CE6537A1-D6FC-4f65-9D91-7224C49458BB}"/>
                <c:ext xmlns:c16="http://schemas.microsoft.com/office/drawing/2014/chart" uri="{C3380CC4-5D6E-409C-BE32-E72D297353CC}">
                  <c16:uniqueId val="{00000059-B6C6-4225-8333-82C6368D3EFF}"/>
                </c:ext>
              </c:extLst>
            </c:dLbl>
            <c:dLbl>
              <c:idx val="97"/>
              <c:delete val="1"/>
              <c:extLst>
                <c:ext xmlns:c15="http://schemas.microsoft.com/office/drawing/2012/chart" uri="{CE6537A1-D6FC-4f65-9D91-7224C49458BB}"/>
                <c:ext xmlns:c16="http://schemas.microsoft.com/office/drawing/2014/chart" uri="{C3380CC4-5D6E-409C-BE32-E72D297353CC}">
                  <c16:uniqueId val="{0000005A-B6C6-4225-8333-82C6368D3EFF}"/>
                </c:ext>
              </c:extLst>
            </c:dLbl>
            <c:dLbl>
              <c:idx val="98"/>
              <c:delete val="1"/>
              <c:extLst>
                <c:ext xmlns:c15="http://schemas.microsoft.com/office/drawing/2012/chart" uri="{CE6537A1-D6FC-4f65-9D91-7224C49458BB}"/>
                <c:ext xmlns:c16="http://schemas.microsoft.com/office/drawing/2014/chart" uri="{C3380CC4-5D6E-409C-BE32-E72D297353CC}">
                  <c16:uniqueId val="{0000005B-B6C6-4225-8333-82C6368D3EFF}"/>
                </c:ext>
              </c:extLst>
            </c:dLbl>
            <c:dLbl>
              <c:idx val="99"/>
              <c:delete val="1"/>
              <c:extLst>
                <c:ext xmlns:c15="http://schemas.microsoft.com/office/drawing/2012/chart" uri="{CE6537A1-D6FC-4f65-9D91-7224C49458BB}"/>
                <c:ext xmlns:c16="http://schemas.microsoft.com/office/drawing/2014/chart" uri="{C3380CC4-5D6E-409C-BE32-E72D297353CC}">
                  <c16:uniqueId val="{0000005C-B6C6-4225-8333-82C6368D3EFF}"/>
                </c:ext>
              </c:extLst>
            </c:dLbl>
            <c:dLbl>
              <c:idx val="100"/>
              <c:delete val="1"/>
              <c:extLst>
                <c:ext xmlns:c15="http://schemas.microsoft.com/office/drawing/2012/chart" uri="{CE6537A1-D6FC-4f65-9D91-7224C49458BB}"/>
                <c:ext xmlns:c16="http://schemas.microsoft.com/office/drawing/2014/chart" uri="{C3380CC4-5D6E-409C-BE32-E72D297353CC}">
                  <c16:uniqueId val="{0000005D-B6C6-4225-8333-82C6368D3EFF}"/>
                </c:ext>
              </c:extLst>
            </c:dLbl>
            <c:dLbl>
              <c:idx val="101"/>
              <c:delete val="1"/>
              <c:extLst>
                <c:ext xmlns:c15="http://schemas.microsoft.com/office/drawing/2012/chart" uri="{CE6537A1-D6FC-4f65-9D91-7224C49458BB}"/>
                <c:ext xmlns:c16="http://schemas.microsoft.com/office/drawing/2014/chart" uri="{C3380CC4-5D6E-409C-BE32-E72D297353CC}">
                  <c16:uniqueId val="{0000005E-B6C6-4225-8333-82C6368D3EFF}"/>
                </c:ext>
              </c:extLst>
            </c:dLbl>
            <c:dLbl>
              <c:idx val="102"/>
              <c:delete val="1"/>
              <c:extLst>
                <c:ext xmlns:c15="http://schemas.microsoft.com/office/drawing/2012/chart" uri="{CE6537A1-D6FC-4f65-9D91-7224C49458BB}"/>
                <c:ext xmlns:c16="http://schemas.microsoft.com/office/drawing/2014/chart" uri="{C3380CC4-5D6E-409C-BE32-E72D297353CC}">
                  <c16:uniqueId val="{0000005F-B6C6-4225-8333-82C6368D3EFF}"/>
                </c:ext>
              </c:extLst>
            </c:dLbl>
            <c:dLbl>
              <c:idx val="103"/>
              <c:delete val="1"/>
              <c:extLst>
                <c:ext xmlns:c15="http://schemas.microsoft.com/office/drawing/2012/chart" uri="{CE6537A1-D6FC-4f65-9D91-7224C49458BB}"/>
                <c:ext xmlns:c16="http://schemas.microsoft.com/office/drawing/2014/chart" uri="{C3380CC4-5D6E-409C-BE32-E72D297353CC}">
                  <c16:uniqueId val="{00000060-B6C6-4225-8333-82C6368D3EFF}"/>
                </c:ext>
              </c:extLst>
            </c:dLbl>
            <c:dLbl>
              <c:idx val="104"/>
              <c:delete val="1"/>
              <c:extLst>
                <c:ext xmlns:c15="http://schemas.microsoft.com/office/drawing/2012/chart" uri="{CE6537A1-D6FC-4f65-9D91-7224C49458BB}"/>
                <c:ext xmlns:c16="http://schemas.microsoft.com/office/drawing/2014/chart" uri="{C3380CC4-5D6E-409C-BE32-E72D297353CC}">
                  <c16:uniqueId val="{00000061-B6C6-4225-8333-82C6368D3EFF}"/>
                </c:ext>
              </c:extLst>
            </c:dLbl>
            <c:dLbl>
              <c:idx val="105"/>
              <c:delete val="1"/>
              <c:extLst>
                <c:ext xmlns:c15="http://schemas.microsoft.com/office/drawing/2012/chart" uri="{CE6537A1-D6FC-4f65-9D91-7224C49458BB}"/>
                <c:ext xmlns:c16="http://schemas.microsoft.com/office/drawing/2014/chart" uri="{C3380CC4-5D6E-409C-BE32-E72D297353CC}">
                  <c16:uniqueId val="{00000062-B6C6-4225-8333-82C6368D3EFF}"/>
                </c:ext>
              </c:extLst>
            </c:dLbl>
            <c:dLbl>
              <c:idx val="106"/>
              <c:delete val="1"/>
              <c:extLst>
                <c:ext xmlns:c15="http://schemas.microsoft.com/office/drawing/2012/chart" uri="{CE6537A1-D6FC-4f65-9D91-7224C49458BB}"/>
                <c:ext xmlns:c16="http://schemas.microsoft.com/office/drawing/2014/chart" uri="{C3380CC4-5D6E-409C-BE32-E72D297353CC}">
                  <c16:uniqueId val="{00000063-B6C6-4225-8333-82C6368D3EFF}"/>
                </c:ext>
              </c:extLst>
            </c:dLbl>
            <c:dLbl>
              <c:idx val="107"/>
              <c:delete val="1"/>
              <c:extLst>
                <c:ext xmlns:c15="http://schemas.microsoft.com/office/drawing/2012/chart" uri="{CE6537A1-D6FC-4f65-9D91-7224C49458BB}"/>
                <c:ext xmlns:c16="http://schemas.microsoft.com/office/drawing/2014/chart" uri="{C3380CC4-5D6E-409C-BE32-E72D297353CC}">
                  <c16:uniqueId val="{00000064-B6C6-4225-8333-82C6368D3EFF}"/>
                </c:ext>
              </c:extLst>
            </c:dLbl>
            <c:dLbl>
              <c:idx val="108"/>
              <c:delete val="1"/>
              <c:extLst>
                <c:ext xmlns:c15="http://schemas.microsoft.com/office/drawing/2012/chart" uri="{CE6537A1-D6FC-4f65-9D91-7224C49458BB}"/>
                <c:ext xmlns:c16="http://schemas.microsoft.com/office/drawing/2014/chart" uri="{C3380CC4-5D6E-409C-BE32-E72D297353CC}">
                  <c16:uniqueId val="{00000065-B6C6-4225-8333-82C6368D3EFF}"/>
                </c:ext>
              </c:extLst>
            </c:dLbl>
            <c:dLbl>
              <c:idx val="109"/>
              <c:delete val="1"/>
              <c:extLst>
                <c:ext xmlns:c15="http://schemas.microsoft.com/office/drawing/2012/chart" uri="{CE6537A1-D6FC-4f65-9D91-7224C49458BB}">
                  <c15:layout>
                    <c:manualLayout>
                      <c:w val="4.967111111111111E-2"/>
                      <c:h val="4.7580972222222219E-2"/>
                    </c:manualLayout>
                  </c15:layout>
                </c:ext>
                <c:ext xmlns:c16="http://schemas.microsoft.com/office/drawing/2014/chart" uri="{C3380CC4-5D6E-409C-BE32-E72D297353CC}">
                  <c16:uniqueId val="{00000066-B6C6-4225-8333-82C6368D3EFF}"/>
                </c:ext>
              </c:extLst>
            </c:dLbl>
            <c:dLbl>
              <c:idx val="110"/>
              <c:delete val="1"/>
              <c:extLst>
                <c:ext xmlns:c15="http://schemas.microsoft.com/office/drawing/2012/chart" uri="{CE6537A1-D6FC-4f65-9D91-7224C49458BB}"/>
                <c:ext xmlns:c16="http://schemas.microsoft.com/office/drawing/2014/chart" uri="{C3380CC4-5D6E-409C-BE32-E72D297353CC}">
                  <c16:uniqueId val="{00000067-B6C6-4225-8333-82C6368D3EFF}"/>
                </c:ext>
              </c:extLst>
            </c:dLbl>
            <c:dLbl>
              <c:idx val="111"/>
              <c:delete val="1"/>
              <c:extLst>
                <c:ext xmlns:c15="http://schemas.microsoft.com/office/drawing/2012/chart" uri="{CE6537A1-D6FC-4f65-9D91-7224C49458BB}"/>
                <c:ext xmlns:c16="http://schemas.microsoft.com/office/drawing/2014/chart" uri="{C3380CC4-5D6E-409C-BE32-E72D297353CC}">
                  <c16:uniqueId val="{00000068-B6C6-4225-8333-82C6368D3EFF}"/>
                </c:ext>
              </c:extLst>
            </c:dLbl>
            <c:dLbl>
              <c:idx val="112"/>
              <c:delete val="1"/>
              <c:extLst>
                <c:ext xmlns:c15="http://schemas.microsoft.com/office/drawing/2012/chart" uri="{CE6537A1-D6FC-4f65-9D91-7224C49458BB}"/>
                <c:ext xmlns:c16="http://schemas.microsoft.com/office/drawing/2014/chart" uri="{C3380CC4-5D6E-409C-BE32-E72D297353CC}">
                  <c16:uniqueId val="{00000069-B6C6-4225-8333-82C6368D3EFF}"/>
                </c:ext>
              </c:extLst>
            </c:dLbl>
            <c:dLbl>
              <c:idx val="113"/>
              <c:delete val="1"/>
              <c:extLst>
                <c:ext xmlns:c15="http://schemas.microsoft.com/office/drawing/2012/chart" uri="{CE6537A1-D6FC-4f65-9D91-7224C49458BB}"/>
                <c:ext xmlns:c16="http://schemas.microsoft.com/office/drawing/2014/chart" uri="{C3380CC4-5D6E-409C-BE32-E72D297353CC}">
                  <c16:uniqueId val="{0000006A-B6C6-4225-8333-82C6368D3EFF}"/>
                </c:ext>
              </c:extLst>
            </c:dLbl>
            <c:dLbl>
              <c:idx val="114"/>
              <c:delete val="1"/>
              <c:extLst>
                <c:ext xmlns:c15="http://schemas.microsoft.com/office/drawing/2012/chart" uri="{CE6537A1-D6FC-4f65-9D91-7224C49458BB}"/>
                <c:ext xmlns:c16="http://schemas.microsoft.com/office/drawing/2014/chart" uri="{C3380CC4-5D6E-409C-BE32-E72D297353CC}">
                  <c16:uniqueId val="{0000006B-B6C6-4225-8333-82C6368D3EFF}"/>
                </c:ext>
              </c:extLst>
            </c:dLbl>
            <c:dLbl>
              <c:idx val="115"/>
              <c:delete val="1"/>
              <c:extLst>
                <c:ext xmlns:c15="http://schemas.microsoft.com/office/drawing/2012/chart" uri="{CE6537A1-D6FC-4f65-9D91-7224C49458BB}"/>
                <c:ext xmlns:c16="http://schemas.microsoft.com/office/drawing/2014/chart" uri="{C3380CC4-5D6E-409C-BE32-E72D297353CC}">
                  <c16:uniqueId val="{0000006C-B6C6-4225-8333-82C6368D3EFF}"/>
                </c:ext>
              </c:extLst>
            </c:dLbl>
            <c:dLbl>
              <c:idx val="116"/>
              <c:delete val="1"/>
              <c:extLst>
                <c:ext xmlns:c15="http://schemas.microsoft.com/office/drawing/2012/chart" uri="{CE6537A1-D6FC-4f65-9D91-7224C49458BB}"/>
                <c:ext xmlns:c16="http://schemas.microsoft.com/office/drawing/2014/chart" uri="{C3380CC4-5D6E-409C-BE32-E72D297353CC}">
                  <c16:uniqueId val="{0000006D-B6C6-4225-8333-82C6368D3EFF}"/>
                </c:ext>
              </c:extLst>
            </c:dLbl>
            <c:dLbl>
              <c:idx val="117"/>
              <c:delete val="1"/>
              <c:extLst>
                <c:ext xmlns:c15="http://schemas.microsoft.com/office/drawing/2012/chart" uri="{CE6537A1-D6FC-4f65-9D91-7224C49458BB}"/>
                <c:ext xmlns:c16="http://schemas.microsoft.com/office/drawing/2014/chart" uri="{C3380CC4-5D6E-409C-BE32-E72D297353CC}">
                  <c16:uniqueId val="{0000006E-B6C6-4225-8333-82C6368D3EFF}"/>
                </c:ext>
              </c:extLst>
            </c:dLbl>
            <c:dLbl>
              <c:idx val="118"/>
              <c:delete val="1"/>
              <c:extLst>
                <c:ext xmlns:c15="http://schemas.microsoft.com/office/drawing/2012/chart" uri="{CE6537A1-D6FC-4f65-9D91-7224C49458BB}"/>
                <c:ext xmlns:c16="http://schemas.microsoft.com/office/drawing/2014/chart" uri="{C3380CC4-5D6E-409C-BE32-E72D297353CC}">
                  <c16:uniqueId val="{0000006F-B6C6-4225-8333-82C6368D3EFF}"/>
                </c:ext>
              </c:extLst>
            </c:dLbl>
            <c:dLbl>
              <c:idx val="119"/>
              <c:delete val="1"/>
              <c:extLst>
                <c:ext xmlns:c15="http://schemas.microsoft.com/office/drawing/2012/chart" uri="{CE6537A1-D6FC-4f65-9D91-7224C49458BB}"/>
                <c:ext xmlns:c16="http://schemas.microsoft.com/office/drawing/2014/chart" uri="{C3380CC4-5D6E-409C-BE32-E72D297353CC}">
                  <c16:uniqueId val="{00000070-B6C6-4225-8333-82C6368D3EFF}"/>
                </c:ext>
              </c:extLst>
            </c:dLbl>
            <c:dLbl>
              <c:idx val="120"/>
              <c:delete val="1"/>
              <c:extLst>
                <c:ext xmlns:c15="http://schemas.microsoft.com/office/drawing/2012/chart" uri="{CE6537A1-D6FC-4f65-9D91-7224C49458BB}"/>
                <c:ext xmlns:c16="http://schemas.microsoft.com/office/drawing/2014/chart" uri="{C3380CC4-5D6E-409C-BE32-E72D297353CC}">
                  <c16:uniqueId val="{00000071-B6C6-4225-8333-82C6368D3EFF}"/>
                </c:ext>
              </c:extLst>
            </c:dLbl>
            <c:dLbl>
              <c:idx val="121"/>
              <c:delete val="1"/>
              <c:extLst>
                <c:ext xmlns:c15="http://schemas.microsoft.com/office/drawing/2012/chart" uri="{CE6537A1-D6FC-4f65-9D91-7224C49458BB}"/>
                <c:ext xmlns:c16="http://schemas.microsoft.com/office/drawing/2014/chart" uri="{C3380CC4-5D6E-409C-BE32-E72D297353CC}">
                  <c16:uniqueId val="{00000072-B6C6-4225-8333-82C6368D3EFF}"/>
                </c:ext>
              </c:extLst>
            </c:dLbl>
            <c:dLbl>
              <c:idx val="122"/>
              <c:delete val="1"/>
              <c:extLst>
                <c:ext xmlns:c15="http://schemas.microsoft.com/office/drawing/2012/chart" uri="{CE6537A1-D6FC-4f65-9D91-7224C49458BB}"/>
                <c:ext xmlns:c16="http://schemas.microsoft.com/office/drawing/2014/chart" uri="{C3380CC4-5D6E-409C-BE32-E72D297353CC}">
                  <c16:uniqueId val="{00000073-B6C6-4225-8333-82C6368D3EFF}"/>
                </c:ext>
              </c:extLst>
            </c:dLbl>
            <c:dLbl>
              <c:idx val="123"/>
              <c:delete val="1"/>
              <c:extLst>
                <c:ext xmlns:c15="http://schemas.microsoft.com/office/drawing/2012/chart" uri="{CE6537A1-D6FC-4f65-9D91-7224C49458BB}"/>
                <c:ext xmlns:c16="http://schemas.microsoft.com/office/drawing/2014/chart" uri="{C3380CC4-5D6E-409C-BE32-E72D297353CC}">
                  <c16:uniqueId val="{00000074-B6C6-4225-8333-82C6368D3EFF}"/>
                </c:ext>
              </c:extLst>
            </c:dLbl>
            <c:dLbl>
              <c:idx val="124"/>
              <c:delete val="1"/>
              <c:extLst>
                <c:ext xmlns:c15="http://schemas.microsoft.com/office/drawing/2012/chart" uri="{CE6537A1-D6FC-4f65-9D91-7224C49458BB}"/>
                <c:ext xmlns:c16="http://schemas.microsoft.com/office/drawing/2014/chart" uri="{C3380CC4-5D6E-409C-BE32-E72D297353CC}">
                  <c16:uniqueId val="{00000075-B6C6-4225-8333-82C6368D3EFF}"/>
                </c:ext>
              </c:extLst>
            </c:dLbl>
            <c:dLbl>
              <c:idx val="125"/>
              <c:delete val="1"/>
              <c:extLst>
                <c:ext xmlns:c15="http://schemas.microsoft.com/office/drawing/2012/chart" uri="{CE6537A1-D6FC-4f65-9D91-7224C49458BB}"/>
                <c:ext xmlns:c16="http://schemas.microsoft.com/office/drawing/2014/chart" uri="{C3380CC4-5D6E-409C-BE32-E72D297353CC}">
                  <c16:uniqueId val="{00000076-B6C6-4225-8333-82C6368D3EFF}"/>
                </c:ext>
              </c:extLst>
            </c:dLbl>
            <c:dLbl>
              <c:idx val="126"/>
              <c:delete val="1"/>
              <c:extLst>
                <c:ext xmlns:c15="http://schemas.microsoft.com/office/drawing/2012/chart" uri="{CE6537A1-D6FC-4f65-9D91-7224C49458BB}"/>
                <c:ext xmlns:c16="http://schemas.microsoft.com/office/drawing/2014/chart" uri="{C3380CC4-5D6E-409C-BE32-E72D297353CC}">
                  <c16:uniqueId val="{00000077-B6C6-4225-8333-82C6368D3EFF}"/>
                </c:ext>
              </c:extLst>
            </c:dLbl>
            <c:dLbl>
              <c:idx val="127"/>
              <c:delete val="1"/>
              <c:extLst>
                <c:ext xmlns:c15="http://schemas.microsoft.com/office/drawing/2012/chart" uri="{CE6537A1-D6FC-4f65-9D91-7224C49458BB}"/>
                <c:ext xmlns:c16="http://schemas.microsoft.com/office/drawing/2014/chart" uri="{C3380CC4-5D6E-409C-BE32-E72D297353CC}">
                  <c16:uniqueId val="{00000078-B6C6-4225-8333-82C6368D3EFF}"/>
                </c:ext>
              </c:extLst>
            </c:dLbl>
            <c:dLbl>
              <c:idx val="128"/>
              <c:delete val="1"/>
              <c:extLst>
                <c:ext xmlns:c15="http://schemas.microsoft.com/office/drawing/2012/chart" uri="{CE6537A1-D6FC-4f65-9D91-7224C49458BB}"/>
                <c:ext xmlns:c16="http://schemas.microsoft.com/office/drawing/2014/chart" uri="{C3380CC4-5D6E-409C-BE32-E72D297353CC}">
                  <c16:uniqueId val="{00000079-B6C6-4225-8333-82C6368D3EFF}"/>
                </c:ext>
              </c:extLst>
            </c:dLbl>
            <c:dLbl>
              <c:idx val="129"/>
              <c:delete val="1"/>
              <c:extLst>
                <c:ext xmlns:c15="http://schemas.microsoft.com/office/drawing/2012/chart" uri="{CE6537A1-D6FC-4f65-9D91-7224C49458BB}"/>
                <c:ext xmlns:c16="http://schemas.microsoft.com/office/drawing/2014/chart" uri="{C3380CC4-5D6E-409C-BE32-E72D297353CC}">
                  <c16:uniqueId val="{0000007A-B6C6-4225-8333-82C6368D3EFF}"/>
                </c:ext>
              </c:extLst>
            </c:dLbl>
            <c:dLbl>
              <c:idx val="130"/>
              <c:delete val="1"/>
              <c:extLst>
                <c:ext xmlns:c15="http://schemas.microsoft.com/office/drawing/2012/chart" uri="{CE6537A1-D6FC-4f65-9D91-7224C49458BB}"/>
                <c:ext xmlns:c16="http://schemas.microsoft.com/office/drawing/2014/chart" uri="{C3380CC4-5D6E-409C-BE32-E72D297353CC}">
                  <c16:uniqueId val="{0000007B-B6C6-4225-8333-82C6368D3EFF}"/>
                </c:ext>
              </c:extLst>
            </c:dLbl>
            <c:dLbl>
              <c:idx val="131"/>
              <c:delete val="1"/>
              <c:extLst>
                <c:ext xmlns:c15="http://schemas.microsoft.com/office/drawing/2012/chart" uri="{CE6537A1-D6FC-4f65-9D91-7224C49458BB}"/>
                <c:ext xmlns:c16="http://schemas.microsoft.com/office/drawing/2014/chart" uri="{C3380CC4-5D6E-409C-BE32-E72D297353CC}">
                  <c16:uniqueId val="{0000007C-B6C6-4225-8333-82C6368D3EFF}"/>
                </c:ext>
              </c:extLst>
            </c:dLbl>
            <c:dLbl>
              <c:idx val="132"/>
              <c:delete val="1"/>
              <c:extLst>
                <c:ext xmlns:c15="http://schemas.microsoft.com/office/drawing/2012/chart" uri="{CE6537A1-D6FC-4f65-9D91-7224C49458BB}"/>
                <c:ext xmlns:c16="http://schemas.microsoft.com/office/drawing/2014/chart" uri="{C3380CC4-5D6E-409C-BE32-E72D297353CC}">
                  <c16:uniqueId val="{0000007D-B6C6-4225-8333-82C6368D3EFF}"/>
                </c:ext>
              </c:extLst>
            </c:dLbl>
            <c:dLbl>
              <c:idx val="133"/>
              <c:delete val="1"/>
              <c:extLst>
                <c:ext xmlns:c15="http://schemas.microsoft.com/office/drawing/2012/chart" uri="{CE6537A1-D6FC-4f65-9D91-7224C49458BB}"/>
                <c:ext xmlns:c16="http://schemas.microsoft.com/office/drawing/2014/chart" uri="{C3380CC4-5D6E-409C-BE32-E72D297353CC}">
                  <c16:uniqueId val="{0000007E-B6C6-4225-8333-82C6368D3EFF}"/>
                </c:ext>
              </c:extLst>
            </c:dLbl>
            <c:dLbl>
              <c:idx val="135"/>
              <c:delete val="1"/>
              <c:extLst>
                <c:ext xmlns:c15="http://schemas.microsoft.com/office/drawing/2012/chart" uri="{CE6537A1-D6FC-4f65-9D91-7224C49458BB}"/>
                <c:ext xmlns:c16="http://schemas.microsoft.com/office/drawing/2014/chart" uri="{C3380CC4-5D6E-409C-BE32-E72D297353CC}">
                  <c16:uniqueId val="{0000007F-B6C6-4225-8333-82C6368D3EFF}"/>
                </c:ext>
              </c:extLst>
            </c:dLbl>
            <c:dLbl>
              <c:idx val="136"/>
              <c:delete val="1"/>
              <c:extLst>
                <c:ext xmlns:c15="http://schemas.microsoft.com/office/drawing/2012/chart" uri="{CE6537A1-D6FC-4f65-9D91-7224C49458BB}"/>
                <c:ext xmlns:c16="http://schemas.microsoft.com/office/drawing/2014/chart" uri="{C3380CC4-5D6E-409C-BE32-E72D297353CC}">
                  <c16:uniqueId val="{00000080-B6C6-4225-8333-82C6368D3EFF}"/>
                </c:ext>
              </c:extLst>
            </c:dLbl>
            <c:dLbl>
              <c:idx val="137"/>
              <c:delete val="1"/>
              <c:extLst>
                <c:ext xmlns:c15="http://schemas.microsoft.com/office/drawing/2012/chart" uri="{CE6537A1-D6FC-4f65-9D91-7224C49458BB}"/>
                <c:ext xmlns:c16="http://schemas.microsoft.com/office/drawing/2014/chart" uri="{C3380CC4-5D6E-409C-BE32-E72D297353CC}">
                  <c16:uniqueId val="{00000081-B6C6-4225-8333-82C6368D3EFF}"/>
                </c:ext>
              </c:extLst>
            </c:dLbl>
            <c:dLbl>
              <c:idx val="139"/>
              <c:delete val="1"/>
              <c:extLst>
                <c:ext xmlns:c15="http://schemas.microsoft.com/office/drawing/2012/chart" uri="{CE6537A1-D6FC-4f65-9D91-7224C49458BB}"/>
                <c:ext xmlns:c16="http://schemas.microsoft.com/office/drawing/2014/chart" uri="{C3380CC4-5D6E-409C-BE32-E72D297353CC}">
                  <c16:uniqueId val="{00000082-B6C6-4225-8333-82C6368D3EFF}"/>
                </c:ext>
              </c:extLst>
            </c:dLbl>
            <c:dLbl>
              <c:idx val="140"/>
              <c:delete val="1"/>
              <c:extLst>
                <c:ext xmlns:c15="http://schemas.microsoft.com/office/drawing/2012/chart" uri="{CE6537A1-D6FC-4f65-9D91-7224C49458BB}"/>
                <c:ext xmlns:c16="http://schemas.microsoft.com/office/drawing/2014/chart" uri="{C3380CC4-5D6E-409C-BE32-E72D297353CC}">
                  <c16:uniqueId val="{00000083-B6C6-4225-8333-82C6368D3EFF}"/>
                </c:ext>
              </c:extLst>
            </c:dLbl>
            <c:dLbl>
              <c:idx val="141"/>
              <c:delete val="1"/>
              <c:extLst>
                <c:ext xmlns:c15="http://schemas.microsoft.com/office/drawing/2012/chart" uri="{CE6537A1-D6FC-4f65-9D91-7224C49458BB}"/>
                <c:ext xmlns:c16="http://schemas.microsoft.com/office/drawing/2014/chart" uri="{C3380CC4-5D6E-409C-BE32-E72D297353CC}">
                  <c16:uniqueId val="{00000084-B6C6-4225-8333-82C6368D3EFF}"/>
                </c:ext>
              </c:extLst>
            </c:dLbl>
            <c:dLbl>
              <c:idx val="143"/>
              <c:delete val="1"/>
              <c:extLst>
                <c:ext xmlns:c15="http://schemas.microsoft.com/office/drawing/2012/chart" uri="{CE6537A1-D6FC-4f65-9D91-7224C49458BB}"/>
                <c:ext xmlns:c16="http://schemas.microsoft.com/office/drawing/2014/chart" uri="{C3380CC4-5D6E-409C-BE32-E72D297353CC}">
                  <c16:uniqueId val="{00000085-B6C6-4225-8333-82C6368D3EFF}"/>
                </c:ext>
              </c:extLst>
            </c:dLbl>
            <c:dLbl>
              <c:idx val="144"/>
              <c:delete val="1"/>
              <c:extLst>
                <c:ext xmlns:c15="http://schemas.microsoft.com/office/drawing/2012/chart" uri="{CE6537A1-D6FC-4f65-9D91-7224C49458BB}"/>
                <c:ext xmlns:c16="http://schemas.microsoft.com/office/drawing/2014/chart" uri="{C3380CC4-5D6E-409C-BE32-E72D297353CC}">
                  <c16:uniqueId val="{00000086-B6C6-4225-8333-82C6368D3EFF}"/>
                </c:ext>
              </c:extLst>
            </c:dLbl>
            <c:dLbl>
              <c:idx val="145"/>
              <c:delete val="1"/>
              <c:extLst>
                <c:ext xmlns:c15="http://schemas.microsoft.com/office/drawing/2012/chart" uri="{CE6537A1-D6FC-4f65-9D91-7224C49458BB}"/>
                <c:ext xmlns:c16="http://schemas.microsoft.com/office/drawing/2014/chart" uri="{C3380CC4-5D6E-409C-BE32-E72D297353CC}">
                  <c16:uniqueId val="{00000087-B6C6-4225-8333-82C6368D3EFF}"/>
                </c:ext>
              </c:extLst>
            </c:dLbl>
            <c:dLbl>
              <c:idx val="146"/>
              <c:delete val="1"/>
              <c:extLst>
                <c:ext xmlns:c15="http://schemas.microsoft.com/office/drawing/2012/chart" uri="{CE6537A1-D6FC-4f65-9D91-7224C49458BB}"/>
                <c:ext xmlns:c16="http://schemas.microsoft.com/office/drawing/2014/chart" uri="{C3380CC4-5D6E-409C-BE32-E72D297353CC}">
                  <c16:uniqueId val="{00000088-B6C6-4225-8333-82C6368D3EFF}"/>
                </c:ext>
              </c:extLst>
            </c:dLbl>
            <c:dLbl>
              <c:idx val="147"/>
              <c:delete val="1"/>
              <c:extLst>
                <c:ext xmlns:c15="http://schemas.microsoft.com/office/drawing/2012/chart" uri="{CE6537A1-D6FC-4f65-9D91-7224C49458BB}"/>
                <c:ext xmlns:c16="http://schemas.microsoft.com/office/drawing/2014/chart" uri="{C3380CC4-5D6E-409C-BE32-E72D297353CC}">
                  <c16:uniqueId val="{00000089-B6C6-4225-8333-82C6368D3EFF}"/>
                </c:ext>
              </c:extLst>
            </c:dLbl>
            <c:dLbl>
              <c:idx val="148"/>
              <c:delete val="1"/>
              <c:extLst>
                <c:ext xmlns:c15="http://schemas.microsoft.com/office/drawing/2012/chart" uri="{CE6537A1-D6FC-4f65-9D91-7224C49458BB}"/>
                <c:ext xmlns:c16="http://schemas.microsoft.com/office/drawing/2014/chart" uri="{C3380CC4-5D6E-409C-BE32-E72D297353CC}">
                  <c16:uniqueId val="{0000008A-B6C6-4225-8333-82C6368D3EFF}"/>
                </c:ext>
              </c:extLst>
            </c:dLbl>
            <c:dLbl>
              <c:idx val="149"/>
              <c:delete val="1"/>
              <c:extLst>
                <c:ext xmlns:c15="http://schemas.microsoft.com/office/drawing/2012/chart" uri="{CE6537A1-D6FC-4f65-9D91-7224C49458BB}"/>
                <c:ext xmlns:c16="http://schemas.microsoft.com/office/drawing/2014/chart" uri="{C3380CC4-5D6E-409C-BE32-E72D297353CC}">
                  <c16:uniqueId val="{0000008B-B6C6-4225-8333-82C6368D3EFF}"/>
                </c:ext>
              </c:extLst>
            </c:dLbl>
            <c:dLbl>
              <c:idx val="150"/>
              <c:delete val="1"/>
              <c:extLst>
                <c:ext xmlns:c15="http://schemas.microsoft.com/office/drawing/2012/chart" uri="{CE6537A1-D6FC-4f65-9D91-7224C49458BB}"/>
                <c:ext xmlns:c16="http://schemas.microsoft.com/office/drawing/2014/chart" uri="{C3380CC4-5D6E-409C-BE32-E72D297353CC}">
                  <c16:uniqueId val="{0000008C-B6C6-4225-8333-82C6368D3EFF}"/>
                </c:ext>
              </c:extLst>
            </c:dLbl>
            <c:dLbl>
              <c:idx val="151"/>
              <c:delete val="1"/>
              <c:extLst>
                <c:ext xmlns:c15="http://schemas.microsoft.com/office/drawing/2012/chart" uri="{CE6537A1-D6FC-4f65-9D91-7224C49458BB}"/>
                <c:ext xmlns:c16="http://schemas.microsoft.com/office/drawing/2014/chart" uri="{C3380CC4-5D6E-409C-BE32-E72D297353CC}">
                  <c16:uniqueId val="{0000008D-B6C6-4225-8333-82C6368D3EFF}"/>
                </c:ext>
              </c:extLst>
            </c:dLbl>
            <c:dLbl>
              <c:idx val="152"/>
              <c:delete val="1"/>
              <c:extLst>
                <c:ext xmlns:c15="http://schemas.microsoft.com/office/drawing/2012/chart" uri="{CE6537A1-D6FC-4f65-9D91-7224C49458BB}"/>
                <c:ext xmlns:c16="http://schemas.microsoft.com/office/drawing/2014/chart" uri="{C3380CC4-5D6E-409C-BE32-E72D297353CC}">
                  <c16:uniqueId val="{0000008E-B6C6-4225-8333-82C6368D3EFF}"/>
                </c:ext>
              </c:extLst>
            </c:dLbl>
            <c:dLbl>
              <c:idx val="153"/>
              <c:delete val="1"/>
              <c:extLst>
                <c:ext xmlns:c15="http://schemas.microsoft.com/office/drawing/2012/chart" uri="{CE6537A1-D6FC-4f65-9D91-7224C49458BB}"/>
                <c:ext xmlns:c16="http://schemas.microsoft.com/office/drawing/2014/chart" uri="{C3380CC4-5D6E-409C-BE32-E72D297353CC}">
                  <c16:uniqueId val="{0000008F-B6C6-4225-8333-82C6368D3EFF}"/>
                </c:ext>
              </c:extLst>
            </c:dLbl>
            <c:dLbl>
              <c:idx val="154"/>
              <c:delete val="1"/>
              <c:extLst>
                <c:ext xmlns:c15="http://schemas.microsoft.com/office/drawing/2012/chart" uri="{CE6537A1-D6FC-4f65-9D91-7224C49458BB}"/>
                <c:ext xmlns:c16="http://schemas.microsoft.com/office/drawing/2014/chart" uri="{C3380CC4-5D6E-409C-BE32-E72D297353CC}">
                  <c16:uniqueId val="{00000090-B6C6-4225-8333-82C6368D3EFF}"/>
                </c:ext>
              </c:extLst>
            </c:dLbl>
            <c:dLbl>
              <c:idx val="155"/>
              <c:delete val="1"/>
              <c:extLst>
                <c:ext xmlns:c15="http://schemas.microsoft.com/office/drawing/2012/chart" uri="{CE6537A1-D6FC-4f65-9D91-7224C49458BB}"/>
                <c:ext xmlns:c16="http://schemas.microsoft.com/office/drawing/2014/chart" uri="{C3380CC4-5D6E-409C-BE32-E72D297353CC}">
                  <c16:uniqueId val="{00000091-B6C6-4225-8333-82C6368D3EFF}"/>
                </c:ext>
              </c:extLst>
            </c:dLbl>
            <c:dLbl>
              <c:idx val="156"/>
              <c:delete val="1"/>
              <c:extLst>
                <c:ext xmlns:c15="http://schemas.microsoft.com/office/drawing/2012/chart" uri="{CE6537A1-D6FC-4f65-9D91-7224C49458BB}"/>
                <c:ext xmlns:c16="http://schemas.microsoft.com/office/drawing/2014/chart" uri="{C3380CC4-5D6E-409C-BE32-E72D297353CC}">
                  <c16:uniqueId val="{00000092-B6C6-4225-8333-82C6368D3EFF}"/>
                </c:ext>
              </c:extLst>
            </c:dLbl>
            <c:dLbl>
              <c:idx val="157"/>
              <c:delete val="1"/>
              <c:extLst>
                <c:ext xmlns:c15="http://schemas.microsoft.com/office/drawing/2012/chart" uri="{CE6537A1-D6FC-4f65-9D91-7224C49458BB}"/>
                <c:ext xmlns:c16="http://schemas.microsoft.com/office/drawing/2014/chart" uri="{C3380CC4-5D6E-409C-BE32-E72D297353CC}">
                  <c16:uniqueId val="{00000093-B6C6-4225-8333-82C6368D3EFF}"/>
                </c:ext>
              </c:extLst>
            </c:dLbl>
            <c:dLbl>
              <c:idx val="158"/>
              <c:delete val="1"/>
              <c:extLst>
                <c:ext xmlns:c15="http://schemas.microsoft.com/office/drawing/2012/chart" uri="{CE6537A1-D6FC-4f65-9D91-7224C49458BB}"/>
                <c:ext xmlns:c16="http://schemas.microsoft.com/office/drawing/2014/chart" uri="{C3380CC4-5D6E-409C-BE32-E72D297353CC}">
                  <c16:uniqueId val="{00000094-B6C6-4225-8333-82C6368D3EFF}"/>
                </c:ext>
              </c:extLst>
            </c:dLbl>
            <c:dLbl>
              <c:idx val="159"/>
              <c:delete val="1"/>
              <c:extLst>
                <c:ext xmlns:c15="http://schemas.microsoft.com/office/drawing/2012/chart" uri="{CE6537A1-D6FC-4f65-9D91-7224C49458BB}"/>
                <c:ext xmlns:c16="http://schemas.microsoft.com/office/drawing/2014/chart" uri="{C3380CC4-5D6E-409C-BE32-E72D297353CC}">
                  <c16:uniqueId val="{00000095-B6C6-4225-8333-82C6368D3EFF}"/>
                </c:ext>
              </c:extLst>
            </c:dLbl>
            <c:dLbl>
              <c:idx val="160"/>
              <c:delete val="1"/>
              <c:extLst>
                <c:ext xmlns:c15="http://schemas.microsoft.com/office/drawing/2012/chart" uri="{CE6537A1-D6FC-4f65-9D91-7224C49458BB}"/>
                <c:ext xmlns:c16="http://schemas.microsoft.com/office/drawing/2014/chart" uri="{C3380CC4-5D6E-409C-BE32-E72D297353CC}">
                  <c16:uniqueId val="{00000096-B6C6-4225-8333-82C6368D3EFF}"/>
                </c:ext>
              </c:extLst>
            </c:dLbl>
            <c:dLbl>
              <c:idx val="161"/>
              <c:delete val="1"/>
              <c:extLst>
                <c:ext xmlns:c15="http://schemas.microsoft.com/office/drawing/2012/chart" uri="{CE6537A1-D6FC-4f65-9D91-7224C49458BB}"/>
                <c:ext xmlns:c16="http://schemas.microsoft.com/office/drawing/2014/chart" uri="{C3380CC4-5D6E-409C-BE32-E72D297353CC}">
                  <c16:uniqueId val="{00000097-B6C6-4225-8333-82C6368D3EFF}"/>
                </c:ext>
              </c:extLst>
            </c:dLbl>
            <c:dLbl>
              <c:idx val="162"/>
              <c:delete val="1"/>
              <c:extLst>
                <c:ext xmlns:c15="http://schemas.microsoft.com/office/drawing/2012/chart" uri="{CE6537A1-D6FC-4f65-9D91-7224C49458BB}"/>
                <c:ext xmlns:c16="http://schemas.microsoft.com/office/drawing/2014/chart" uri="{C3380CC4-5D6E-409C-BE32-E72D297353CC}">
                  <c16:uniqueId val="{00000098-B6C6-4225-8333-82C6368D3EFF}"/>
                </c:ext>
              </c:extLst>
            </c:dLbl>
            <c:dLbl>
              <c:idx val="163"/>
              <c:delete val="1"/>
              <c:extLst>
                <c:ext xmlns:c15="http://schemas.microsoft.com/office/drawing/2012/chart" uri="{CE6537A1-D6FC-4f65-9D91-7224C49458BB}"/>
                <c:ext xmlns:c16="http://schemas.microsoft.com/office/drawing/2014/chart" uri="{C3380CC4-5D6E-409C-BE32-E72D297353CC}">
                  <c16:uniqueId val="{00000099-B6C6-4225-8333-82C6368D3EFF}"/>
                </c:ext>
              </c:extLst>
            </c:dLbl>
            <c:dLbl>
              <c:idx val="164"/>
              <c:delete val="1"/>
              <c:extLst>
                <c:ext xmlns:c15="http://schemas.microsoft.com/office/drawing/2012/chart" uri="{CE6537A1-D6FC-4f65-9D91-7224C49458BB}"/>
                <c:ext xmlns:c16="http://schemas.microsoft.com/office/drawing/2014/chart" uri="{C3380CC4-5D6E-409C-BE32-E72D297353CC}">
                  <c16:uniqueId val="{0000009A-B6C6-4225-8333-82C6368D3EFF}"/>
                </c:ext>
              </c:extLst>
            </c:dLbl>
            <c:dLbl>
              <c:idx val="165"/>
              <c:delete val="1"/>
              <c:extLst>
                <c:ext xmlns:c15="http://schemas.microsoft.com/office/drawing/2012/chart" uri="{CE6537A1-D6FC-4f65-9D91-7224C49458BB}"/>
                <c:ext xmlns:c16="http://schemas.microsoft.com/office/drawing/2014/chart" uri="{C3380CC4-5D6E-409C-BE32-E72D297353CC}">
                  <c16:uniqueId val="{0000009B-B6C6-4225-8333-82C6368D3EFF}"/>
                </c:ext>
              </c:extLst>
            </c:dLbl>
            <c:dLbl>
              <c:idx val="166"/>
              <c:delete val="1"/>
              <c:extLst>
                <c:ext xmlns:c15="http://schemas.microsoft.com/office/drawing/2012/chart" uri="{CE6537A1-D6FC-4f65-9D91-7224C49458BB}"/>
                <c:ext xmlns:c16="http://schemas.microsoft.com/office/drawing/2014/chart" uri="{C3380CC4-5D6E-409C-BE32-E72D297353CC}">
                  <c16:uniqueId val="{0000009C-B6C6-4225-8333-82C6368D3EFF}"/>
                </c:ext>
              </c:extLst>
            </c:dLbl>
            <c:dLbl>
              <c:idx val="167"/>
              <c:delete val="1"/>
              <c:extLst>
                <c:ext xmlns:c15="http://schemas.microsoft.com/office/drawing/2012/chart" uri="{CE6537A1-D6FC-4f65-9D91-7224C49458BB}"/>
                <c:ext xmlns:c16="http://schemas.microsoft.com/office/drawing/2014/chart" uri="{C3380CC4-5D6E-409C-BE32-E72D297353CC}">
                  <c16:uniqueId val="{0000009D-B6C6-4225-8333-82C6368D3EFF}"/>
                </c:ext>
              </c:extLst>
            </c:dLbl>
            <c:dLbl>
              <c:idx val="168"/>
              <c:delete val="1"/>
              <c:extLst>
                <c:ext xmlns:c15="http://schemas.microsoft.com/office/drawing/2012/chart" uri="{CE6537A1-D6FC-4f65-9D91-7224C49458BB}"/>
                <c:ext xmlns:c16="http://schemas.microsoft.com/office/drawing/2014/chart" uri="{C3380CC4-5D6E-409C-BE32-E72D297353CC}">
                  <c16:uniqueId val="{0000009E-B6C6-4225-8333-82C6368D3EFF}"/>
                </c:ext>
              </c:extLst>
            </c:dLbl>
            <c:dLbl>
              <c:idx val="169"/>
              <c:delete val="1"/>
              <c:extLst>
                <c:ext xmlns:c15="http://schemas.microsoft.com/office/drawing/2012/chart" uri="{CE6537A1-D6FC-4f65-9D91-7224C49458BB}"/>
                <c:ext xmlns:c16="http://schemas.microsoft.com/office/drawing/2014/chart" uri="{C3380CC4-5D6E-409C-BE32-E72D297353CC}">
                  <c16:uniqueId val="{0000009F-B6C6-4225-8333-82C6368D3EFF}"/>
                </c:ext>
              </c:extLst>
            </c:dLbl>
            <c:dLbl>
              <c:idx val="170"/>
              <c:delete val="1"/>
              <c:extLst>
                <c:ext xmlns:c15="http://schemas.microsoft.com/office/drawing/2012/chart" uri="{CE6537A1-D6FC-4f65-9D91-7224C49458BB}"/>
                <c:ext xmlns:c16="http://schemas.microsoft.com/office/drawing/2014/chart" uri="{C3380CC4-5D6E-409C-BE32-E72D297353CC}">
                  <c16:uniqueId val="{000000A0-B6C6-4225-8333-82C6368D3EFF}"/>
                </c:ext>
              </c:extLst>
            </c:dLbl>
            <c:dLbl>
              <c:idx val="171"/>
              <c:delete val="1"/>
              <c:extLst>
                <c:ext xmlns:c15="http://schemas.microsoft.com/office/drawing/2012/chart" uri="{CE6537A1-D6FC-4f65-9D91-7224C49458BB}"/>
                <c:ext xmlns:c16="http://schemas.microsoft.com/office/drawing/2014/chart" uri="{C3380CC4-5D6E-409C-BE32-E72D297353CC}">
                  <c16:uniqueId val="{000000A1-B6C6-4225-8333-82C6368D3EFF}"/>
                </c:ext>
              </c:extLst>
            </c:dLbl>
            <c:dLbl>
              <c:idx val="172"/>
              <c:delete val="1"/>
              <c:extLst>
                <c:ext xmlns:c15="http://schemas.microsoft.com/office/drawing/2012/chart" uri="{CE6537A1-D6FC-4f65-9D91-7224C49458BB}"/>
                <c:ext xmlns:c16="http://schemas.microsoft.com/office/drawing/2014/chart" uri="{C3380CC4-5D6E-409C-BE32-E72D297353CC}">
                  <c16:uniqueId val="{000000A2-B6C6-4225-8333-82C6368D3EFF}"/>
                </c:ext>
              </c:extLst>
            </c:dLbl>
            <c:dLbl>
              <c:idx val="173"/>
              <c:delete val="1"/>
              <c:extLst>
                <c:ext xmlns:c15="http://schemas.microsoft.com/office/drawing/2012/chart" uri="{CE6537A1-D6FC-4f65-9D91-7224C49458BB}"/>
                <c:ext xmlns:c16="http://schemas.microsoft.com/office/drawing/2014/chart" uri="{C3380CC4-5D6E-409C-BE32-E72D297353CC}">
                  <c16:uniqueId val="{000000A3-B6C6-4225-8333-82C6368D3EFF}"/>
                </c:ext>
              </c:extLst>
            </c:dLbl>
            <c:dLbl>
              <c:idx val="174"/>
              <c:delete val="1"/>
              <c:extLst>
                <c:ext xmlns:c15="http://schemas.microsoft.com/office/drawing/2012/chart" uri="{CE6537A1-D6FC-4f65-9D91-7224C49458BB}"/>
                <c:ext xmlns:c16="http://schemas.microsoft.com/office/drawing/2014/chart" uri="{C3380CC4-5D6E-409C-BE32-E72D297353CC}">
                  <c16:uniqueId val="{000000A4-B6C6-4225-8333-82C6368D3EFF}"/>
                </c:ext>
              </c:extLst>
            </c:dLbl>
            <c:dLbl>
              <c:idx val="175"/>
              <c:delete val="1"/>
              <c:extLst>
                <c:ext xmlns:c15="http://schemas.microsoft.com/office/drawing/2012/chart" uri="{CE6537A1-D6FC-4f65-9D91-7224C49458BB}"/>
                <c:ext xmlns:c16="http://schemas.microsoft.com/office/drawing/2014/chart" uri="{C3380CC4-5D6E-409C-BE32-E72D297353CC}">
                  <c16:uniqueId val="{000000A5-B6C6-4225-8333-82C6368D3EFF}"/>
                </c:ext>
              </c:extLst>
            </c:dLbl>
            <c:dLbl>
              <c:idx val="176"/>
              <c:delete val="1"/>
              <c:extLst>
                <c:ext xmlns:c15="http://schemas.microsoft.com/office/drawing/2012/chart" uri="{CE6537A1-D6FC-4f65-9D91-7224C49458BB}"/>
                <c:ext xmlns:c16="http://schemas.microsoft.com/office/drawing/2014/chart" uri="{C3380CC4-5D6E-409C-BE32-E72D297353CC}">
                  <c16:uniqueId val="{000000A6-B6C6-4225-8333-82C6368D3EFF}"/>
                </c:ext>
              </c:extLst>
            </c:dLbl>
            <c:dLbl>
              <c:idx val="177"/>
              <c:delete val="1"/>
              <c:extLst>
                <c:ext xmlns:c15="http://schemas.microsoft.com/office/drawing/2012/chart" uri="{CE6537A1-D6FC-4f65-9D91-7224C49458BB}"/>
                <c:ext xmlns:c16="http://schemas.microsoft.com/office/drawing/2014/chart" uri="{C3380CC4-5D6E-409C-BE32-E72D297353CC}">
                  <c16:uniqueId val="{000000A7-B6C6-4225-8333-82C6368D3EFF}"/>
                </c:ext>
              </c:extLst>
            </c:dLbl>
            <c:dLbl>
              <c:idx val="178"/>
              <c:delete val="1"/>
              <c:extLst>
                <c:ext xmlns:c15="http://schemas.microsoft.com/office/drawing/2012/chart" uri="{CE6537A1-D6FC-4f65-9D91-7224C49458BB}"/>
                <c:ext xmlns:c16="http://schemas.microsoft.com/office/drawing/2014/chart" uri="{C3380CC4-5D6E-409C-BE32-E72D297353CC}">
                  <c16:uniqueId val="{000000A8-B6C6-4225-8333-82C6368D3EFF}"/>
                </c:ext>
              </c:extLst>
            </c:dLbl>
            <c:dLbl>
              <c:idx val="179"/>
              <c:delete val="1"/>
              <c:extLst>
                <c:ext xmlns:c15="http://schemas.microsoft.com/office/drawing/2012/chart" uri="{CE6537A1-D6FC-4f65-9D91-7224C49458BB}"/>
                <c:ext xmlns:c16="http://schemas.microsoft.com/office/drawing/2014/chart" uri="{C3380CC4-5D6E-409C-BE32-E72D297353CC}">
                  <c16:uniqueId val="{000000A9-B6C6-4225-8333-82C6368D3EFF}"/>
                </c:ext>
              </c:extLst>
            </c:dLbl>
            <c:dLbl>
              <c:idx val="180"/>
              <c:delete val="1"/>
              <c:extLst>
                <c:ext xmlns:c15="http://schemas.microsoft.com/office/drawing/2012/chart" uri="{CE6537A1-D6FC-4f65-9D91-7224C49458BB}"/>
                <c:ext xmlns:c16="http://schemas.microsoft.com/office/drawing/2014/chart" uri="{C3380CC4-5D6E-409C-BE32-E72D297353CC}">
                  <c16:uniqueId val="{000000AA-B6C6-4225-8333-82C6368D3EFF}"/>
                </c:ext>
              </c:extLst>
            </c:dLbl>
            <c:dLbl>
              <c:idx val="181"/>
              <c:delete val="1"/>
              <c:extLst>
                <c:ext xmlns:c15="http://schemas.microsoft.com/office/drawing/2012/chart" uri="{CE6537A1-D6FC-4f65-9D91-7224C49458BB}"/>
                <c:ext xmlns:c16="http://schemas.microsoft.com/office/drawing/2014/chart" uri="{C3380CC4-5D6E-409C-BE32-E72D297353CC}">
                  <c16:uniqueId val="{000000AB-B6C6-4225-8333-82C6368D3EFF}"/>
                </c:ext>
              </c:extLst>
            </c:dLbl>
            <c:dLbl>
              <c:idx val="182"/>
              <c:delete val="1"/>
              <c:extLst>
                <c:ext xmlns:c15="http://schemas.microsoft.com/office/drawing/2012/chart" uri="{CE6537A1-D6FC-4f65-9D91-7224C49458BB}"/>
                <c:ext xmlns:c16="http://schemas.microsoft.com/office/drawing/2014/chart" uri="{C3380CC4-5D6E-409C-BE32-E72D297353CC}">
                  <c16:uniqueId val="{000000AC-B6C6-4225-8333-82C6368D3EFF}"/>
                </c:ext>
              </c:extLst>
            </c:dLbl>
            <c:dLbl>
              <c:idx val="183"/>
              <c:delete val="1"/>
              <c:extLst>
                <c:ext xmlns:c15="http://schemas.microsoft.com/office/drawing/2012/chart" uri="{CE6537A1-D6FC-4f65-9D91-7224C49458BB}"/>
                <c:ext xmlns:c16="http://schemas.microsoft.com/office/drawing/2014/chart" uri="{C3380CC4-5D6E-409C-BE32-E72D297353CC}">
                  <c16:uniqueId val="{000000AD-B6C6-4225-8333-82C6368D3EFF}"/>
                </c:ext>
              </c:extLst>
            </c:dLbl>
            <c:dLbl>
              <c:idx val="184"/>
              <c:delete val="1"/>
              <c:extLst>
                <c:ext xmlns:c15="http://schemas.microsoft.com/office/drawing/2012/chart" uri="{CE6537A1-D6FC-4f65-9D91-7224C49458BB}"/>
                <c:ext xmlns:c16="http://schemas.microsoft.com/office/drawing/2014/chart" uri="{C3380CC4-5D6E-409C-BE32-E72D297353CC}">
                  <c16:uniqueId val="{000000AE-B6C6-4225-8333-82C6368D3EFF}"/>
                </c:ext>
              </c:extLst>
            </c:dLbl>
            <c:dLbl>
              <c:idx val="185"/>
              <c:delete val="1"/>
              <c:extLst>
                <c:ext xmlns:c15="http://schemas.microsoft.com/office/drawing/2012/chart" uri="{CE6537A1-D6FC-4f65-9D91-7224C49458BB}"/>
                <c:ext xmlns:c16="http://schemas.microsoft.com/office/drawing/2014/chart" uri="{C3380CC4-5D6E-409C-BE32-E72D297353CC}">
                  <c16:uniqueId val="{000003C4-B6C6-4225-8333-82C6368D3EFF}"/>
                </c:ext>
              </c:extLst>
            </c:dLbl>
            <c:dLbl>
              <c:idx val="186"/>
              <c:delete val="1"/>
              <c:extLst>
                <c:ext xmlns:c15="http://schemas.microsoft.com/office/drawing/2012/chart" uri="{CE6537A1-D6FC-4f65-9D91-7224C49458BB}"/>
                <c:ext xmlns:c16="http://schemas.microsoft.com/office/drawing/2014/chart" uri="{C3380CC4-5D6E-409C-BE32-E72D297353CC}">
                  <c16:uniqueId val="{00000006-3B8D-459E-A633-C797467E40A8}"/>
                </c:ext>
              </c:extLst>
            </c:dLbl>
            <c:dLbl>
              <c:idx val="187"/>
              <c:delete val="1"/>
              <c:extLst>
                <c:ext xmlns:c15="http://schemas.microsoft.com/office/drawing/2012/chart" uri="{CE6537A1-D6FC-4f65-9D91-7224C49458BB}"/>
                <c:ext xmlns:c16="http://schemas.microsoft.com/office/drawing/2014/chart" uri="{C3380CC4-5D6E-409C-BE32-E72D297353CC}">
                  <c16:uniqueId val="{00000006-403D-4C6C-9CCA-9D6B03C93597}"/>
                </c:ext>
              </c:extLst>
            </c:dLbl>
            <c:dLbl>
              <c:idx val="188"/>
              <c:delete val="1"/>
              <c:extLst>
                <c:ext xmlns:c15="http://schemas.microsoft.com/office/drawing/2012/chart" uri="{CE6537A1-D6FC-4f65-9D91-7224C49458BB}"/>
                <c:ext xmlns:c16="http://schemas.microsoft.com/office/drawing/2014/chart" uri="{C3380CC4-5D6E-409C-BE32-E72D297353CC}">
                  <c16:uniqueId val="{00000006-604D-47A7-9F04-4F8F8CFB375F}"/>
                </c:ext>
              </c:extLst>
            </c:dLbl>
            <c:dLbl>
              <c:idx val="189"/>
              <c:delete val="1"/>
              <c:extLst>
                <c:ext xmlns:c15="http://schemas.microsoft.com/office/drawing/2012/chart" uri="{CE6537A1-D6FC-4f65-9D91-7224C49458BB}"/>
                <c:ext xmlns:c16="http://schemas.microsoft.com/office/drawing/2014/chart" uri="{C3380CC4-5D6E-409C-BE32-E72D297353CC}">
                  <c16:uniqueId val="{00000006-B53C-4EF5-9DCF-2B685D95159E}"/>
                </c:ext>
              </c:extLst>
            </c:dLbl>
            <c:dLbl>
              <c:idx val="190"/>
              <c:delete val="1"/>
              <c:extLst>
                <c:ext xmlns:c15="http://schemas.microsoft.com/office/drawing/2012/chart" uri="{CE6537A1-D6FC-4f65-9D91-7224C49458BB}"/>
                <c:ext xmlns:c16="http://schemas.microsoft.com/office/drawing/2014/chart" uri="{C3380CC4-5D6E-409C-BE32-E72D297353CC}">
                  <c16:uniqueId val="{00000006-C214-484D-850C-AE5BD2AF464C}"/>
                </c:ext>
              </c:extLst>
            </c:dLbl>
            <c:dLbl>
              <c:idx val="191"/>
              <c:delete val="1"/>
              <c:extLst>
                <c:ext xmlns:c15="http://schemas.microsoft.com/office/drawing/2012/chart" uri="{CE6537A1-D6FC-4f65-9D91-7224C49458BB}"/>
                <c:ext xmlns:c16="http://schemas.microsoft.com/office/drawing/2014/chart" uri="{C3380CC4-5D6E-409C-BE32-E72D297353CC}">
                  <c16:uniqueId val="{00000006-C25B-47B9-A370-29392F17C5D3}"/>
                </c:ext>
              </c:extLst>
            </c:dLbl>
            <c:dLbl>
              <c:idx val="192"/>
              <c:delete val="1"/>
              <c:extLst>
                <c:ext xmlns:c15="http://schemas.microsoft.com/office/drawing/2012/chart" uri="{CE6537A1-D6FC-4f65-9D91-7224C49458BB}"/>
                <c:ext xmlns:c16="http://schemas.microsoft.com/office/drawing/2014/chart" uri="{C3380CC4-5D6E-409C-BE32-E72D297353CC}">
                  <c16:uniqueId val="{00000003-7C9A-4419-A1F2-A542AED7461F}"/>
                </c:ext>
              </c:extLst>
            </c:dLbl>
            <c:dLbl>
              <c:idx val="193"/>
              <c:delete val="1"/>
              <c:extLst>
                <c:ext xmlns:c15="http://schemas.microsoft.com/office/drawing/2012/chart" uri="{CE6537A1-D6FC-4f65-9D91-7224C49458BB}"/>
                <c:ext xmlns:c16="http://schemas.microsoft.com/office/drawing/2014/chart" uri="{C3380CC4-5D6E-409C-BE32-E72D297353CC}">
                  <c16:uniqueId val="{00000006-B7B7-405E-80CF-37C8E54A153D}"/>
                </c:ext>
              </c:extLst>
            </c:dLbl>
            <c:dLbl>
              <c:idx val="194"/>
              <c:delete val="1"/>
              <c:extLst>
                <c:ext xmlns:c15="http://schemas.microsoft.com/office/drawing/2012/chart" uri="{CE6537A1-D6FC-4f65-9D91-7224C49458BB}"/>
                <c:ext xmlns:c16="http://schemas.microsoft.com/office/drawing/2014/chart" uri="{C3380CC4-5D6E-409C-BE32-E72D297353CC}">
                  <c16:uniqueId val="{0000000C-B7B7-405E-80CF-37C8E54A153D}"/>
                </c:ext>
              </c:extLst>
            </c:dLbl>
            <c:dLbl>
              <c:idx val="195"/>
              <c:delete val="1"/>
              <c:extLst>
                <c:ext xmlns:c15="http://schemas.microsoft.com/office/drawing/2012/chart" uri="{CE6537A1-D6FC-4f65-9D91-7224C49458BB}"/>
                <c:ext xmlns:c16="http://schemas.microsoft.com/office/drawing/2014/chart" uri="{C3380CC4-5D6E-409C-BE32-E72D297353CC}">
                  <c16:uniqueId val="{00000008-A675-4FAB-973C-3B36E6D237C4}"/>
                </c:ext>
              </c:extLst>
            </c:dLbl>
            <c:dLbl>
              <c:idx val="196"/>
              <c:delete val="1"/>
              <c:extLst>
                <c:ext xmlns:c15="http://schemas.microsoft.com/office/drawing/2012/chart" uri="{CE6537A1-D6FC-4f65-9D91-7224C49458BB}"/>
                <c:ext xmlns:c16="http://schemas.microsoft.com/office/drawing/2014/chart" uri="{C3380CC4-5D6E-409C-BE32-E72D297353CC}">
                  <c16:uniqueId val="{00000007-A675-4FAB-973C-3B36E6D237C4}"/>
                </c:ext>
              </c:extLst>
            </c:dLbl>
            <c:dLbl>
              <c:idx val="197"/>
              <c:layout>
                <c:manualLayout>
                  <c:x val="-2.8218694885361682E-2"/>
                  <c:y val="3.174603174603161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21D-4861-ABF2-54B408F37C45}"/>
                </c:ext>
              </c:extLst>
            </c:dLbl>
            <c:numFmt formatCode="\+\ 0" sourceLinked="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extLst>
                <c:ext xmlns:c15="http://schemas.microsoft.com/office/drawing/2012/chart" uri="{02D57815-91ED-43cb-92C2-25804820EDAC}">
                  <c15:fullRef>
                    <c15:sqref>rivm!$C$4:$C$236</c15:sqref>
                  </c15:fullRef>
                </c:ext>
              </c:extLst>
              <c:f>rivm!$C$4:$C$201</c:f>
              <c:numCache>
                <c:formatCode>m/d/yyyy</c:formatCode>
                <c:ptCount val="198"/>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numCache>
            </c:numRef>
          </c:cat>
          <c:val>
            <c:numRef>
              <c:extLst>
                <c:ext xmlns:c15="http://schemas.microsoft.com/office/drawing/2012/chart" uri="{02D57815-91ED-43cb-92C2-25804820EDAC}">
                  <c15:fullRef>
                    <c15:sqref>rivm!$AE$4:$AE$236</c15:sqref>
                  </c15:fullRef>
                </c:ext>
              </c:extLst>
              <c:f>rivm!$AE$4:$AE$201</c:f>
              <c:numCache>
                <c:formatCode>General</c:formatCode>
                <c:ptCount val="198"/>
                <c:pt idx="8">
                  <c:v>1</c:v>
                </c:pt>
                <c:pt idx="9">
                  <c:v>0</c:v>
                </c:pt>
                <c:pt idx="10">
                  <c:v>2</c:v>
                </c:pt>
                <c:pt idx="11">
                  <c:v>0</c:v>
                </c:pt>
                <c:pt idx="12">
                  <c:v>1</c:v>
                </c:pt>
                <c:pt idx="13">
                  <c:v>1</c:v>
                </c:pt>
                <c:pt idx="14">
                  <c:v>0</c:v>
                </c:pt>
                <c:pt idx="15">
                  <c:v>5</c:v>
                </c:pt>
                <c:pt idx="16">
                  <c:v>2</c:v>
                </c:pt>
                <c:pt idx="17">
                  <c:v>8</c:v>
                </c:pt>
                <c:pt idx="18">
                  <c:v>4</c:v>
                </c:pt>
                <c:pt idx="19">
                  <c:v>19</c:v>
                </c:pt>
                <c:pt idx="20">
                  <c:v>15</c:v>
                </c:pt>
                <c:pt idx="21">
                  <c:v>18</c:v>
                </c:pt>
                <c:pt idx="22">
                  <c:v>30</c:v>
                </c:pt>
                <c:pt idx="23">
                  <c:v>30</c:v>
                </c:pt>
                <c:pt idx="24">
                  <c:v>43</c:v>
                </c:pt>
                <c:pt idx="25">
                  <c:v>34</c:v>
                </c:pt>
                <c:pt idx="26">
                  <c:v>63</c:v>
                </c:pt>
                <c:pt idx="27">
                  <c:v>80</c:v>
                </c:pt>
                <c:pt idx="28">
                  <c:v>78</c:v>
                </c:pt>
                <c:pt idx="29">
                  <c:v>112</c:v>
                </c:pt>
                <c:pt idx="30">
                  <c:v>93</c:v>
                </c:pt>
                <c:pt idx="31">
                  <c:v>132</c:v>
                </c:pt>
                <c:pt idx="32">
                  <c:v>93</c:v>
                </c:pt>
                <c:pt idx="33">
                  <c:v>175</c:v>
                </c:pt>
                <c:pt idx="34">
                  <c:v>134</c:v>
                </c:pt>
                <c:pt idx="35">
                  <c:v>166</c:v>
                </c:pt>
                <c:pt idx="36">
                  <c:v>148</c:v>
                </c:pt>
                <c:pt idx="37">
                  <c:v>164</c:v>
                </c:pt>
                <c:pt idx="38">
                  <c:v>115</c:v>
                </c:pt>
                <c:pt idx="39">
                  <c:v>101</c:v>
                </c:pt>
                <c:pt idx="40">
                  <c:v>234</c:v>
                </c:pt>
                <c:pt idx="41">
                  <c:v>147</c:v>
                </c:pt>
                <c:pt idx="42">
                  <c:v>148</c:v>
                </c:pt>
                <c:pt idx="43">
                  <c:v>115</c:v>
                </c:pt>
                <c:pt idx="44">
                  <c:v>132</c:v>
                </c:pt>
                <c:pt idx="45">
                  <c:v>94</c:v>
                </c:pt>
                <c:pt idx="46">
                  <c:v>86</c:v>
                </c:pt>
                <c:pt idx="47">
                  <c:v>122</c:v>
                </c:pt>
                <c:pt idx="48">
                  <c:v>189</c:v>
                </c:pt>
                <c:pt idx="49">
                  <c:v>181</c:v>
                </c:pt>
                <c:pt idx="50">
                  <c:v>144</c:v>
                </c:pt>
                <c:pt idx="51">
                  <c:v>142</c:v>
                </c:pt>
                <c:pt idx="52">
                  <c:v>83</c:v>
                </c:pt>
                <c:pt idx="53">
                  <c:v>67</c:v>
                </c:pt>
                <c:pt idx="54">
                  <c:v>165</c:v>
                </c:pt>
                <c:pt idx="55">
                  <c:v>138</c:v>
                </c:pt>
                <c:pt idx="56">
                  <c:v>123</c:v>
                </c:pt>
                <c:pt idx="57">
                  <c:v>112</c:v>
                </c:pt>
                <c:pt idx="58">
                  <c:v>120</c:v>
                </c:pt>
                <c:pt idx="59">
                  <c:v>66</c:v>
                </c:pt>
                <c:pt idx="60">
                  <c:v>43</c:v>
                </c:pt>
                <c:pt idx="61">
                  <c:v>48</c:v>
                </c:pt>
                <c:pt idx="62">
                  <c:v>145</c:v>
                </c:pt>
                <c:pt idx="63">
                  <c:v>84</c:v>
                </c:pt>
                <c:pt idx="64">
                  <c:v>98</c:v>
                </c:pt>
                <c:pt idx="65">
                  <c:v>94</c:v>
                </c:pt>
                <c:pt idx="66">
                  <c:v>69</c:v>
                </c:pt>
                <c:pt idx="67">
                  <c:v>26</c:v>
                </c:pt>
                <c:pt idx="68">
                  <c:v>86</c:v>
                </c:pt>
                <c:pt idx="69">
                  <c:v>36</c:v>
                </c:pt>
                <c:pt idx="70">
                  <c:v>84</c:v>
                </c:pt>
                <c:pt idx="71">
                  <c:v>71</c:v>
                </c:pt>
                <c:pt idx="72">
                  <c:v>63</c:v>
                </c:pt>
                <c:pt idx="73">
                  <c:v>18</c:v>
                </c:pt>
                <c:pt idx="74">
                  <c:v>16</c:v>
                </c:pt>
                <c:pt idx="75">
                  <c:v>54</c:v>
                </c:pt>
                <c:pt idx="76">
                  <c:v>52</c:v>
                </c:pt>
                <c:pt idx="77">
                  <c:v>28</c:v>
                </c:pt>
                <c:pt idx="78">
                  <c:v>53</c:v>
                </c:pt>
                <c:pt idx="79">
                  <c:v>27</c:v>
                </c:pt>
                <c:pt idx="80">
                  <c:v>10</c:v>
                </c:pt>
                <c:pt idx="81">
                  <c:v>14</c:v>
                </c:pt>
                <c:pt idx="82">
                  <c:v>21</c:v>
                </c:pt>
                <c:pt idx="83">
                  <c:v>33</c:v>
                </c:pt>
                <c:pt idx="84">
                  <c:v>27</c:v>
                </c:pt>
                <c:pt idx="85">
                  <c:v>13</c:v>
                </c:pt>
                <c:pt idx="86">
                  <c:v>23</c:v>
                </c:pt>
                <c:pt idx="87">
                  <c:v>11</c:v>
                </c:pt>
                <c:pt idx="88">
                  <c:v>8</c:v>
                </c:pt>
                <c:pt idx="89">
                  <c:v>26</c:v>
                </c:pt>
                <c:pt idx="90">
                  <c:v>15</c:v>
                </c:pt>
                <c:pt idx="91">
                  <c:v>32</c:v>
                </c:pt>
                <c:pt idx="92">
                  <c:v>28</c:v>
                </c:pt>
                <c:pt idx="93">
                  <c:v>20</c:v>
                </c:pt>
                <c:pt idx="94">
                  <c:v>5</c:v>
                </c:pt>
                <c:pt idx="95">
                  <c:v>6</c:v>
                </c:pt>
                <c:pt idx="96">
                  <c:v>5</c:v>
                </c:pt>
                <c:pt idx="97">
                  <c:v>10</c:v>
                </c:pt>
                <c:pt idx="98">
                  <c:v>13</c:v>
                </c:pt>
                <c:pt idx="99">
                  <c:v>15</c:v>
                </c:pt>
                <c:pt idx="100">
                  <c:v>6</c:v>
                </c:pt>
                <c:pt idx="101">
                  <c:v>2</c:v>
                </c:pt>
                <c:pt idx="102">
                  <c:v>3</c:v>
                </c:pt>
                <c:pt idx="103">
                  <c:v>15</c:v>
                </c:pt>
                <c:pt idx="104">
                  <c:v>11</c:v>
                </c:pt>
                <c:pt idx="105">
                  <c:v>2</c:v>
                </c:pt>
                <c:pt idx="106">
                  <c:v>9</c:v>
                </c:pt>
                <c:pt idx="107">
                  <c:v>4</c:v>
                </c:pt>
                <c:pt idx="108">
                  <c:v>2</c:v>
                </c:pt>
                <c:pt idx="109">
                  <c:v>6</c:v>
                </c:pt>
                <c:pt idx="110">
                  <c:v>5</c:v>
                </c:pt>
                <c:pt idx="111">
                  <c:v>4</c:v>
                </c:pt>
                <c:pt idx="112">
                  <c:v>4</c:v>
                </c:pt>
                <c:pt idx="113">
                  <c:v>3</c:v>
                </c:pt>
                <c:pt idx="114">
                  <c:v>8</c:v>
                </c:pt>
                <c:pt idx="115">
                  <c:v>1</c:v>
                </c:pt>
                <c:pt idx="116">
                  <c:v>0</c:v>
                </c:pt>
                <c:pt idx="117">
                  <c:v>5</c:v>
                </c:pt>
                <c:pt idx="118">
                  <c:v>2</c:v>
                </c:pt>
                <c:pt idx="119">
                  <c:v>3</c:v>
                </c:pt>
                <c:pt idx="120">
                  <c:v>3</c:v>
                </c:pt>
                <c:pt idx="121">
                  <c:v>2</c:v>
                </c:pt>
                <c:pt idx="122">
                  <c:v>0</c:v>
                </c:pt>
                <c:pt idx="123">
                  <c:v>2</c:v>
                </c:pt>
                <c:pt idx="124">
                  <c:v>6</c:v>
                </c:pt>
                <c:pt idx="125">
                  <c:v>2</c:v>
                </c:pt>
                <c:pt idx="126">
                  <c:v>3</c:v>
                </c:pt>
                <c:pt idx="127">
                  <c:v>2</c:v>
                </c:pt>
                <c:pt idx="128">
                  <c:v>6</c:v>
                </c:pt>
                <c:pt idx="129">
                  <c:v>1</c:v>
                </c:pt>
                <c:pt idx="130">
                  <c:v>1</c:v>
                </c:pt>
                <c:pt idx="131">
                  <c:v>4</c:v>
                </c:pt>
                <c:pt idx="132">
                  <c:v>3</c:v>
                </c:pt>
                <c:pt idx="133">
                  <c:v>2</c:v>
                </c:pt>
                <c:pt idx="134">
                  <c:v>-1</c:v>
                </c:pt>
                <c:pt idx="135">
                  <c:v>1</c:v>
                </c:pt>
                <c:pt idx="136">
                  <c:v>0</c:v>
                </c:pt>
                <c:pt idx="137">
                  <c:v>0</c:v>
                </c:pt>
                <c:pt idx="138">
                  <c:v>-2</c:v>
                </c:pt>
                <c:pt idx="139">
                  <c:v>1</c:v>
                </c:pt>
                <c:pt idx="140">
                  <c:v>1</c:v>
                </c:pt>
                <c:pt idx="141">
                  <c:v>1</c:v>
                </c:pt>
                <c:pt idx="142">
                  <c:v>-2</c:v>
                </c:pt>
                <c:pt idx="143">
                  <c:v>0</c:v>
                </c:pt>
                <c:pt idx="144">
                  <c:v>0</c:v>
                </c:pt>
                <c:pt idx="145">
                  <c:v>0</c:v>
                </c:pt>
                <c:pt idx="146">
                  <c:v>3</c:v>
                </c:pt>
                <c:pt idx="147">
                  <c:v>0</c:v>
                </c:pt>
                <c:pt idx="148">
                  <c:v>0</c:v>
                </c:pt>
                <c:pt idx="149">
                  <c:v>1</c:v>
                </c:pt>
                <c:pt idx="150">
                  <c:v>0</c:v>
                </c:pt>
                <c:pt idx="151">
                  <c:v>1</c:v>
                </c:pt>
                <c:pt idx="152">
                  <c:v>4</c:v>
                </c:pt>
                <c:pt idx="153">
                  <c:v>2</c:v>
                </c:pt>
                <c:pt idx="154">
                  <c:v>0</c:v>
                </c:pt>
                <c:pt idx="155">
                  <c:v>0</c:v>
                </c:pt>
                <c:pt idx="156">
                  <c:v>1</c:v>
                </c:pt>
                <c:pt idx="157">
                  <c:v>1</c:v>
                </c:pt>
                <c:pt idx="158">
                  <c:v>0</c:v>
                </c:pt>
                <c:pt idx="159">
                  <c:v>1</c:v>
                </c:pt>
                <c:pt idx="160">
                  <c:v>3</c:v>
                </c:pt>
                <c:pt idx="161">
                  <c:v>0</c:v>
                </c:pt>
                <c:pt idx="162">
                  <c:v>1</c:v>
                </c:pt>
                <c:pt idx="163">
                  <c:v>3</c:v>
                </c:pt>
                <c:pt idx="164">
                  <c:v>0</c:v>
                </c:pt>
                <c:pt idx="165">
                  <c:v>0</c:v>
                </c:pt>
                <c:pt idx="166">
                  <c:v>2</c:v>
                </c:pt>
                <c:pt idx="167">
                  <c:v>2</c:v>
                </c:pt>
                <c:pt idx="168">
                  <c:v>4</c:v>
                </c:pt>
                <c:pt idx="169">
                  <c:v>2</c:v>
                </c:pt>
                <c:pt idx="170">
                  <c:v>2</c:v>
                </c:pt>
                <c:pt idx="171">
                  <c:v>3</c:v>
                </c:pt>
                <c:pt idx="172" formatCode="#,##0">
                  <c:v>0</c:v>
                </c:pt>
                <c:pt idx="173" formatCode="#,##0">
                  <c:v>3</c:v>
                </c:pt>
                <c:pt idx="174" formatCode="#,##0">
                  <c:v>6</c:v>
                </c:pt>
                <c:pt idx="175" formatCode="#,##0">
                  <c:v>10</c:v>
                </c:pt>
                <c:pt idx="176" formatCode="#,##0">
                  <c:v>4</c:v>
                </c:pt>
                <c:pt idx="177" formatCode="#,##0">
                  <c:v>5</c:v>
                </c:pt>
                <c:pt idx="178" formatCode="#,##0">
                  <c:v>0</c:v>
                </c:pt>
                <c:pt idx="179" formatCode="#,##0">
                  <c:v>2</c:v>
                </c:pt>
                <c:pt idx="180" formatCode="#,##0">
                  <c:v>5</c:v>
                </c:pt>
                <c:pt idx="181" formatCode="#,##0">
                  <c:v>8</c:v>
                </c:pt>
                <c:pt idx="182" formatCode="#,##0">
                  <c:v>3</c:v>
                </c:pt>
                <c:pt idx="183" formatCode="#,##0">
                  <c:v>2</c:v>
                </c:pt>
                <c:pt idx="184" formatCode="#,##0">
                  <c:v>4</c:v>
                </c:pt>
                <c:pt idx="185" formatCode="#,##0">
                  <c:v>0</c:v>
                </c:pt>
                <c:pt idx="186" formatCode="#,##0">
                  <c:v>0</c:v>
                </c:pt>
                <c:pt idx="187" formatCode="#,##0">
                  <c:v>6</c:v>
                </c:pt>
                <c:pt idx="188" formatCode="#,##0">
                  <c:v>5</c:v>
                </c:pt>
                <c:pt idx="189" formatCode="#,##0">
                  <c:v>0</c:v>
                </c:pt>
                <c:pt idx="190" formatCode="#,##0">
                  <c:v>2</c:v>
                </c:pt>
                <c:pt idx="191" formatCode="#,##0">
                  <c:v>4</c:v>
                </c:pt>
                <c:pt idx="192" formatCode="#,##0">
                  <c:v>2</c:v>
                </c:pt>
                <c:pt idx="193" formatCode="#,##0">
                  <c:v>0</c:v>
                </c:pt>
                <c:pt idx="194" formatCode="#,##0">
                  <c:v>1</c:v>
                </c:pt>
                <c:pt idx="195" formatCode="#,##0">
                  <c:v>2</c:v>
                </c:pt>
                <c:pt idx="196" formatCode="#,##0">
                  <c:v>3</c:v>
                </c:pt>
                <c:pt idx="197" formatCode="#,##0">
                  <c:v>3</c:v>
                </c:pt>
              </c:numCache>
            </c:numRef>
          </c:val>
          <c:extLst>
            <c:ext xmlns:c16="http://schemas.microsoft.com/office/drawing/2014/chart" uri="{C3380CC4-5D6E-409C-BE32-E72D297353CC}">
              <c16:uniqueId val="{000000AF-B6C6-4225-8333-82C6368D3EFF}"/>
            </c:ext>
          </c:extLst>
        </c:ser>
        <c:ser>
          <c:idx val="1"/>
          <c:order val="4"/>
          <c:tx>
            <c:strRef>
              <c:f>rivm!$Q$3</c:f>
              <c:strCache>
                <c:ptCount val="1"/>
                <c:pt idx="0">
                  <c:v>hos-prev</c:v>
                </c:pt>
              </c:strCache>
            </c:strRef>
          </c:tx>
          <c:spPr>
            <a:solidFill>
              <a:schemeClr val="accent2"/>
            </a:solidFill>
            <a:ln w="25400">
              <a:noFill/>
            </a:ln>
            <a:effectLst>
              <a:outerShdw blurRad="50800" dist="50800" dir="5400000" algn="t" rotWithShape="0">
                <a:prstClr val="black">
                  <a:alpha val="70000"/>
                </a:prstClr>
              </a:outerShdw>
            </a:effectLst>
          </c:spPr>
          <c:invertIfNegative val="0"/>
          <c:cat>
            <c:numRef>
              <c:extLst>
                <c:ext xmlns:c15="http://schemas.microsoft.com/office/drawing/2012/chart" uri="{02D57815-91ED-43cb-92C2-25804820EDAC}">
                  <c15:fullRef>
                    <c15:sqref>rivm!$C$4:$C$236</c15:sqref>
                  </c15:fullRef>
                </c:ext>
              </c:extLst>
              <c:f>rivm!$C$4:$C$201</c:f>
              <c:numCache>
                <c:formatCode>m/d/yyyy</c:formatCode>
                <c:ptCount val="198"/>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numCache>
            </c:numRef>
          </c:cat>
          <c:val>
            <c:numRef>
              <c:extLst>
                <c:ext xmlns:c15="http://schemas.microsoft.com/office/drawing/2012/chart" uri="{02D57815-91ED-43cb-92C2-25804820EDAC}">
                  <c15:fullRef>
                    <c15:sqref>rivm!$Q$4:$Q$236</c15:sqref>
                  </c15:fullRef>
                </c:ext>
              </c:extLst>
              <c:f>rivm!$Q$4:$Q$201</c:f>
              <c:numCache>
                <c:formatCode>0</c:formatCode>
                <c:ptCount val="198"/>
                <c:pt idx="0">
                  <c:v>1</c:v>
                </c:pt>
                <c:pt idx="1">
                  <c:v>1</c:v>
                </c:pt>
                <c:pt idx="2">
                  <c:v>1</c:v>
                </c:pt>
                <c:pt idx="3">
                  <c:v>1</c:v>
                </c:pt>
                <c:pt idx="4">
                  <c:v>1</c:v>
                </c:pt>
                <c:pt idx="5">
                  <c:v>1</c:v>
                </c:pt>
                <c:pt idx="6">
                  <c:v>1</c:v>
                </c:pt>
                <c:pt idx="7">
                  <c:v>1</c:v>
                </c:pt>
                <c:pt idx="8">
                  <c:v>1</c:v>
                </c:pt>
                <c:pt idx="9">
                  <c:v>0</c:v>
                </c:pt>
                <c:pt idx="10">
                  <c:v>0</c:v>
                </c:pt>
                <c:pt idx="11">
                  <c:v>-2</c:v>
                </c:pt>
                <c:pt idx="12">
                  <c:v>-2</c:v>
                </c:pt>
                <c:pt idx="13">
                  <c:v>-3</c:v>
                </c:pt>
                <c:pt idx="14">
                  <c:v>-4</c:v>
                </c:pt>
                <c:pt idx="15">
                  <c:v>81</c:v>
                </c:pt>
                <c:pt idx="16">
                  <c:v>105</c:v>
                </c:pt>
                <c:pt idx="17">
                  <c:v>124</c:v>
                </c:pt>
                <c:pt idx="18">
                  <c:v>142</c:v>
                </c:pt>
                <c:pt idx="19">
                  <c:v>181</c:v>
                </c:pt>
                <c:pt idx="20">
                  <c:v>271</c:v>
                </c:pt>
                <c:pt idx="21">
                  <c:v>350</c:v>
                </c:pt>
                <c:pt idx="22">
                  <c:v>413</c:v>
                </c:pt>
                <c:pt idx="23">
                  <c:v>537</c:v>
                </c:pt>
                <c:pt idx="24">
                  <c:v>700</c:v>
                </c:pt>
                <c:pt idx="25">
                  <c:v>809</c:v>
                </c:pt>
                <c:pt idx="26">
                  <c:v>1017</c:v>
                </c:pt>
                <c:pt idx="27">
                  <c:v>1219</c:v>
                </c:pt>
                <c:pt idx="28">
                  <c:v>1480</c:v>
                </c:pt>
                <c:pt idx="29">
                  <c:v>1717</c:v>
                </c:pt>
                <c:pt idx="30">
                  <c:v>1954</c:v>
                </c:pt>
                <c:pt idx="31">
                  <c:v>2315</c:v>
                </c:pt>
                <c:pt idx="32">
                  <c:v>2712</c:v>
                </c:pt>
                <c:pt idx="33">
                  <c:v>3126</c:v>
                </c:pt>
                <c:pt idx="34">
                  <c:v>3673</c:v>
                </c:pt>
                <c:pt idx="35">
                  <c:v>3986</c:v>
                </c:pt>
                <c:pt idx="36">
                  <c:v>4445</c:v>
                </c:pt>
                <c:pt idx="37">
                  <c:v>4799</c:v>
                </c:pt>
                <c:pt idx="38">
                  <c:v>4971</c:v>
                </c:pt>
                <c:pt idx="39">
                  <c:v>5109</c:v>
                </c:pt>
                <c:pt idx="40">
                  <c:v>5268</c:v>
                </c:pt>
                <c:pt idx="41">
                  <c:v>5326</c:v>
                </c:pt>
                <c:pt idx="42">
                  <c:v>5487</c:v>
                </c:pt>
                <c:pt idx="43">
                  <c:v>5576</c:v>
                </c:pt>
                <c:pt idx="44">
                  <c:v>5686</c:v>
                </c:pt>
                <c:pt idx="45">
                  <c:v>5736</c:v>
                </c:pt>
                <c:pt idx="46">
                  <c:v>5845</c:v>
                </c:pt>
                <c:pt idx="47">
                  <c:v>5906</c:v>
                </c:pt>
                <c:pt idx="48">
                  <c:v>5994</c:v>
                </c:pt>
                <c:pt idx="49">
                  <c:v>5993</c:v>
                </c:pt>
                <c:pt idx="50">
                  <c:v>5994</c:v>
                </c:pt>
                <c:pt idx="51">
                  <c:v>6006</c:v>
                </c:pt>
                <c:pt idx="52">
                  <c:v>5993</c:v>
                </c:pt>
                <c:pt idx="53">
                  <c:v>6020</c:v>
                </c:pt>
                <c:pt idx="54">
                  <c:v>6028</c:v>
                </c:pt>
                <c:pt idx="55">
                  <c:v>5981</c:v>
                </c:pt>
                <c:pt idx="56">
                  <c:v>5967</c:v>
                </c:pt>
                <c:pt idx="57">
                  <c:v>5981</c:v>
                </c:pt>
                <c:pt idx="58">
                  <c:v>5992</c:v>
                </c:pt>
                <c:pt idx="59">
                  <c:v>5972</c:v>
                </c:pt>
                <c:pt idx="60">
                  <c:v>5981</c:v>
                </c:pt>
                <c:pt idx="61">
                  <c:v>6003</c:v>
                </c:pt>
                <c:pt idx="62">
                  <c:v>6043</c:v>
                </c:pt>
                <c:pt idx="63">
                  <c:v>5974</c:v>
                </c:pt>
                <c:pt idx="64">
                  <c:v>5974</c:v>
                </c:pt>
                <c:pt idx="65">
                  <c:v>5961</c:v>
                </c:pt>
                <c:pt idx="66">
                  <c:v>5964</c:v>
                </c:pt>
                <c:pt idx="67">
                  <c:v>5939</c:v>
                </c:pt>
                <c:pt idx="68">
                  <c:v>5955</c:v>
                </c:pt>
                <c:pt idx="69">
                  <c:v>5958</c:v>
                </c:pt>
                <c:pt idx="70">
                  <c:v>5949</c:v>
                </c:pt>
                <c:pt idx="71">
                  <c:v>5904</c:v>
                </c:pt>
                <c:pt idx="72">
                  <c:v>5868</c:v>
                </c:pt>
                <c:pt idx="73">
                  <c:v>5863</c:v>
                </c:pt>
                <c:pt idx="74">
                  <c:v>5867</c:v>
                </c:pt>
                <c:pt idx="75">
                  <c:v>5887</c:v>
                </c:pt>
                <c:pt idx="76">
                  <c:v>5868</c:v>
                </c:pt>
                <c:pt idx="77">
                  <c:v>5868</c:v>
                </c:pt>
                <c:pt idx="78">
                  <c:v>5867</c:v>
                </c:pt>
                <c:pt idx="79">
                  <c:v>5849</c:v>
                </c:pt>
                <c:pt idx="80">
                  <c:v>5867</c:v>
                </c:pt>
                <c:pt idx="81">
                  <c:v>5872</c:v>
                </c:pt>
                <c:pt idx="82">
                  <c:v>5885</c:v>
                </c:pt>
                <c:pt idx="83">
                  <c:v>5898</c:v>
                </c:pt>
                <c:pt idx="84">
                  <c:v>5879</c:v>
                </c:pt>
                <c:pt idx="85">
                  <c:v>5865</c:v>
                </c:pt>
                <c:pt idx="86">
                  <c:v>5861</c:v>
                </c:pt>
                <c:pt idx="87">
                  <c:v>5848</c:v>
                </c:pt>
                <c:pt idx="88">
                  <c:v>5850</c:v>
                </c:pt>
                <c:pt idx="89">
                  <c:v>5850</c:v>
                </c:pt>
                <c:pt idx="90">
                  <c:v>5834</c:v>
                </c:pt>
                <c:pt idx="91">
                  <c:v>5826</c:v>
                </c:pt>
                <c:pt idx="92">
                  <c:v>5810</c:v>
                </c:pt>
                <c:pt idx="93">
                  <c:v>5791</c:v>
                </c:pt>
                <c:pt idx="94">
                  <c:v>5776</c:v>
                </c:pt>
                <c:pt idx="95">
                  <c:v>5779</c:v>
                </c:pt>
                <c:pt idx="96">
                  <c:v>5782</c:v>
                </c:pt>
                <c:pt idx="97">
                  <c:v>5783</c:v>
                </c:pt>
                <c:pt idx="98">
                  <c:v>5782</c:v>
                </c:pt>
                <c:pt idx="99">
                  <c:v>5781</c:v>
                </c:pt>
                <c:pt idx="100">
                  <c:v>5777</c:v>
                </c:pt>
                <c:pt idx="101">
                  <c:v>5774</c:v>
                </c:pt>
                <c:pt idx="102">
                  <c:v>5776</c:v>
                </c:pt>
                <c:pt idx="103">
                  <c:v>5778</c:v>
                </c:pt>
                <c:pt idx="104">
                  <c:v>5769</c:v>
                </c:pt>
                <c:pt idx="105">
                  <c:v>5763</c:v>
                </c:pt>
                <c:pt idx="106">
                  <c:v>5764</c:v>
                </c:pt>
                <c:pt idx="107">
                  <c:v>5760</c:v>
                </c:pt>
                <c:pt idx="108">
                  <c:v>5765</c:v>
                </c:pt>
                <c:pt idx="109">
                  <c:v>5769</c:v>
                </c:pt>
                <c:pt idx="110">
                  <c:v>5766</c:v>
                </c:pt>
                <c:pt idx="111">
                  <c:v>5764</c:v>
                </c:pt>
                <c:pt idx="112">
                  <c:v>5762</c:v>
                </c:pt>
                <c:pt idx="113">
                  <c:v>5757</c:v>
                </c:pt>
                <c:pt idx="114">
                  <c:v>5765</c:v>
                </c:pt>
                <c:pt idx="115">
                  <c:v>5757</c:v>
                </c:pt>
                <c:pt idx="116">
                  <c:v>5759</c:v>
                </c:pt>
                <c:pt idx="117">
                  <c:v>5761</c:v>
                </c:pt>
                <c:pt idx="118">
                  <c:v>5758</c:v>
                </c:pt>
                <c:pt idx="119">
                  <c:v>5762</c:v>
                </c:pt>
                <c:pt idx="120">
                  <c:v>5763</c:v>
                </c:pt>
                <c:pt idx="121">
                  <c:v>5765</c:v>
                </c:pt>
                <c:pt idx="122">
                  <c:v>5763</c:v>
                </c:pt>
                <c:pt idx="123">
                  <c:v>5766</c:v>
                </c:pt>
                <c:pt idx="124">
                  <c:v>5767</c:v>
                </c:pt>
                <c:pt idx="125">
                  <c:v>5764</c:v>
                </c:pt>
                <c:pt idx="126">
                  <c:v>5763</c:v>
                </c:pt>
                <c:pt idx="127">
                  <c:v>5760</c:v>
                </c:pt>
                <c:pt idx="128">
                  <c:v>5762</c:v>
                </c:pt>
                <c:pt idx="129">
                  <c:v>5757</c:v>
                </c:pt>
                <c:pt idx="130">
                  <c:v>5757</c:v>
                </c:pt>
                <c:pt idx="131">
                  <c:v>5756</c:v>
                </c:pt>
                <c:pt idx="132">
                  <c:v>5754</c:v>
                </c:pt>
                <c:pt idx="133">
                  <c:v>5754</c:v>
                </c:pt>
                <c:pt idx="134">
                  <c:v>5750</c:v>
                </c:pt>
                <c:pt idx="135">
                  <c:v>5752</c:v>
                </c:pt>
                <c:pt idx="136">
                  <c:v>5754</c:v>
                </c:pt>
                <c:pt idx="137">
                  <c:v>5756</c:v>
                </c:pt>
                <c:pt idx="138">
                  <c:v>5757</c:v>
                </c:pt>
                <c:pt idx="139">
                  <c:v>5757</c:v>
                </c:pt>
                <c:pt idx="140">
                  <c:v>5761</c:v>
                </c:pt>
                <c:pt idx="141">
                  <c:v>5761</c:v>
                </c:pt>
                <c:pt idx="142">
                  <c:v>5756</c:v>
                </c:pt>
                <c:pt idx="143">
                  <c:v>5759</c:v>
                </c:pt>
                <c:pt idx="144">
                  <c:v>5762</c:v>
                </c:pt>
                <c:pt idx="145">
                  <c:v>5764</c:v>
                </c:pt>
                <c:pt idx="146">
                  <c:v>5766</c:v>
                </c:pt>
                <c:pt idx="147">
                  <c:v>5763</c:v>
                </c:pt>
                <c:pt idx="148">
                  <c:v>5766</c:v>
                </c:pt>
                <c:pt idx="149">
                  <c:v>5765</c:v>
                </c:pt>
                <c:pt idx="150">
                  <c:v>5766</c:v>
                </c:pt>
                <c:pt idx="151">
                  <c:v>5768</c:v>
                </c:pt>
                <c:pt idx="152">
                  <c:v>5772</c:v>
                </c:pt>
                <c:pt idx="153">
                  <c:v>5774</c:v>
                </c:pt>
                <c:pt idx="154">
                  <c:v>5775</c:v>
                </c:pt>
                <c:pt idx="155">
                  <c:v>5780</c:v>
                </c:pt>
                <c:pt idx="156">
                  <c:v>5787</c:v>
                </c:pt>
                <c:pt idx="157">
                  <c:v>5789</c:v>
                </c:pt>
                <c:pt idx="158">
                  <c:v>5794</c:v>
                </c:pt>
                <c:pt idx="159">
                  <c:v>5800</c:v>
                </c:pt>
                <c:pt idx="160">
                  <c:v>5809</c:v>
                </c:pt>
                <c:pt idx="161">
                  <c:v>5811</c:v>
                </c:pt>
                <c:pt idx="162">
                  <c:v>5812</c:v>
                </c:pt>
                <c:pt idx="163">
                  <c:v>5815</c:v>
                </c:pt>
                <c:pt idx="164">
                  <c:v>5814</c:v>
                </c:pt>
                <c:pt idx="165">
                  <c:v>5821</c:v>
                </c:pt>
                <c:pt idx="166">
                  <c:v>5827</c:v>
                </c:pt>
                <c:pt idx="167">
                  <c:v>5835</c:v>
                </c:pt>
                <c:pt idx="168">
                  <c:v>5842</c:v>
                </c:pt>
                <c:pt idx="169">
                  <c:v>5844</c:v>
                </c:pt>
                <c:pt idx="170">
                  <c:v>5853</c:v>
                </c:pt>
                <c:pt idx="171">
                  <c:v>5858</c:v>
                </c:pt>
                <c:pt idx="172">
                  <c:v>5861</c:v>
                </c:pt>
                <c:pt idx="173">
                  <c:v>5866</c:v>
                </c:pt>
                <c:pt idx="174">
                  <c:v>5867</c:v>
                </c:pt>
                <c:pt idx="175">
                  <c:v>5879</c:v>
                </c:pt>
                <c:pt idx="176">
                  <c:v>5879</c:v>
                </c:pt>
                <c:pt idx="177">
                  <c:v>5893</c:v>
                </c:pt>
                <c:pt idx="178">
                  <c:v>5899</c:v>
                </c:pt>
                <c:pt idx="179">
                  <c:v>5907</c:v>
                </c:pt>
                <c:pt idx="180">
                  <c:v>5909</c:v>
                </c:pt>
                <c:pt idx="181">
                  <c:v>5919</c:v>
                </c:pt>
                <c:pt idx="182">
                  <c:v>5930</c:v>
                </c:pt>
                <c:pt idx="183">
                  <c:v>5934</c:v>
                </c:pt>
                <c:pt idx="184">
                  <c:v>5941</c:v>
                </c:pt>
                <c:pt idx="185">
                  <c:v>5939</c:v>
                </c:pt>
                <c:pt idx="186">
                  <c:v>5942</c:v>
                </c:pt>
                <c:pt idx="187">
                  <c:v>5953</c:v>
                </c:pt>
                <c:pt idx="188">
                  <c:v>5952</c:v>
                </c:pt>
                <c:pt idx="189">
                  <c:v>5953</c:v>
                </c:pt>
                <c:pt idx="190">
                  <c:v>5958</c:v>
                </c:pt>
                <c:pt idx="191">
                  <c:v>5963</c:v>
                </c:pt>
                <c:pt idx="192">
                  <c:v>5964</c:v>
                </c:pt>
                <c:pt idx="193">
                  <c:v>5967</c:v>
                </c:pt>
                <c:pt idx="194">
                  <c:v>5976</c:v>
                </c:pt>
                <c:pt idx="195">
                  <c:v>5981</c:v>
                </c:pt>
                <c:pt idx="196">
                  <c:v>5987</c:v>
                </c:pt>
                <c:pt idx="197">
                  <c:v>6001</c:v>
                </c:pt>
              </c:numCache>
            </c:numRef>
          </c:val>
          <c:extLst>
            <c:ext xmlns:c16="http://schemas.microsoft.com/office/drawing/2014/chart" uri="{C3380CC4-5D6E-409C-BE32-E72D297353CC}">
              <c16:uniqueId val="{000000B0-B6C6-4225-8333-82C6368D3EFF}"/>
            </c:ext>
          </c:extLst>
        </c:ser>
        <c:ser>
          <c:idx val="6"/>
          <c:order val="5"/>
          <c:tx>
            <c:strRef>
              <c:f>rivm!$S$3</c:f>
              <c:strCache>
                <c:ptCount val="1"/>
                <c:pt idx="0">
                  <c:v>NewHos</c:v>
                </c:pt>
              </c:strCache>
            </c:strRef>
          </c:tx>
          <c:spPr>
            <a:solidFill>
              <a:schemeClr val="accent2">
                <a:lumMod val="75000"/>
              </a:schemeClr>
            </a:solidFill>
            <a:ln w="25400">
              <a:noFill/>
            </a:ln>
            <a:effectLst>
              <a:outerShdw blurRad="50800" dist="50800" dir="5400000" algn="tl" rotWithShape="0">
                <a:prstClr val="black">
                  <a:alpha val="70000"/>
                </a:prstClr>
              </a:outerShdw>
            </a:effectLst>
          </c:spPr>
          <c:invertIfNegative val="0"/>
          <c:dLbls>
            <c:dLbl>
              <c:idx val="14"/>
              <c:delete val="1"/>
              <c:extLst>
                <c:ext xmlns:c15="http://schemas.microsoft.com/office/drawing/2012/chart" uri="{CE6537A1-D6FC-4f65-9D91-7224C49458BB}"/>
                <c:ext xmlns:c16="http://schemas.microsoft.com/office/drawing/2014/chart" uri="{C3380CC4-5D6E-409C-BE32-E72D297353CC}">
                  <c16:uniqueId val="{000000B1-B6C6-4225-8333-82C6368D3EFF}"/>
                </c:ext>
              </c:extLst>
            </c:dLbl>
            <c:dLbl>
              <c:idx val="15"/>
              <c:delete val="1"/>
              <c:extLst>
                <c:ext xmlns:c15="http://schemas.microsoft.com/office/drawing/2012/chart" uri="{CE6537A1-D6FC-4f65-9D91-7224C49458BB}"/>
                <c:ext xmlns:c16="http://schemas.microsoft.com/office/drawing/2014/chart" uri="{C3380CC4-5D6E-409C-BE32-E72D297353CC}">
                  <c16:uniqueId val="{000000B2-B6C6-4225-8333-82C6368D3EFF}"/>
                </c:ext>
              </c:extLst>
            </c:dLbl>
            <c:dLbl>
              <c:idx val="16"/>
              <c:delete val="1"/>
              <c:extLst>
                <c:ext xmlns:c15="http://schemas.microsoft.com/office/drawing/2012/chart" uri="{CE6537A1-D6FC-4f65-9D91-7224C49458BB}"/>
                <c:ext xmlns:c16="http://schemas.microsoft.com/office/drawing/2014/chart" uri="{C3380CC4-5D6E-409C-BE32-E72D297353CC}">
                  <c16:uniqueId val="{000000B3-B6C6-4225-8333-82C6368D3EFF}"/>
                </c:ext>
              </c:extLst>
            </c:dLbl>
            <c:dLbl>
              <c:idx val="17"/>
              <c:delete val="1"/>
              <c:extLst>
                <c:ext xmlns:c15="http://schemas.microsoft.com/office/drawing/2012/chart" uri="{CE6537A1-D6FC-4f65-9D91-7224C49458BB}"/>
                <c:ext xmlns:c16="http://schemas.microsoft.com/office/drawing/2014/chart" uri="{C3380CC4-5D6E-409C-BE32-E72D297353CC}">
                  <c16:uniqueId val="{000000B4-B6C6-4225-8333-82C6368D3EFF}"/>
                </c:ext>
              </c:extLst>
            </c:dLbl>
            <c:dLbl>
              <c:idx val="18"/>
              <c:delete val="1"/>
              <c:extLst>
                <c:ext xmlns:c15="http://schemas.microsoft.com/office/drawing/2012/chart" uri="{CE6537A1-D6FC-4f65-9D91-7224C49458BB}"/>
                <c:ext xmlns:c16="http://schemas.microsoft.com/office/drawing/2014/chart" uri="{C3380CC4-5D6E-409C-BE32-E72D297353CC}">
                  <c16:uniqueId val="{000000B5-B6C6-4225-8333-82C6368D3EFF}"/>
                </c:ext>
              </c:extLst>
            </c:dLbl>
            <c:dLbl>
              <c:idx val="19"/>
              <c:delete val="1"/>
              <c:extLst>
                <c:ext xmlns:c15="http://schemas.microsoft.com/office/drawing/2012/chart" uri="{CE6537A1-D6FC-4f65-9D91-7224C49458BB}"/>
                <c:ext xmlns:c16="http://schemas.microsoft.com/office/drawing/2014/chart" uri="{C3380CC4-5D6E-409C-BE32-E72D297353CC}">
                  <c16:uniqueId val="{000000B6-B6C6-4225-8333-82C6368D3EFF}"/>
                </c:ext>
              </c:extLst>
            </c:dLbl>
            <c:dLbl>
              <c:idx val="20"/>
              <c:delete val="1"/>
              <c:extLst>
                <c:ext xmlns:c15="http://schemas.microsoft.com/office/drawing/2012/chart" uri="{CE6537A1-D6FC-4f65-9D91-7224C49458BB}"/>
                <c:ext xmlns:c16="http://schemas.microsoft.com/office/drawing/2014/chart" uri="{C3380CC4-5D6E-409C-BE32-E72D297353CC}">
                  <c16:uniqueId val="{000000B7-B6C6-4225-8333-82C6368D3EFF}"/>
                </c:ext>
              </c:extLst>
            </c:dLbl>
            <c:dLbl>
              <c:idx val="21"/>
              <c:delete val="1"/>
              <c:extLst>
                <c:ext xmlns:c15="http://schemas.microsoft.com/office/drawing/2012/chart" uri="{CE6537A1-D6FC-4f65-9D91-7224C49458BB}"/>
                <c:ext xmlns:c16="http://schemas.microsoft.com/office/drawing/2014/chart" uri="{C3380CC4-5D6E-409C-BE32-E72D297353CC}">
                  <c16:uniqueId val="{000000B8-B6C6-4225-8333-82C6368D3EFF}"/>
                </c:ext>
              </c:extLst>
            </c:dLbl>
            <c:dLbl>
              <c:idx val="22"/>
              <c:delete val="1"/>
              <c:extLst>
                <c:ext xmlns:c15="http://schemas.microsoft.com/office/drawing/2012/chart" uri="{CE6537A1-D6FC-4f65-9D91-7224C49458BB}"/>
                <c:ext xmlns:c16="http://schemas.microsoft.com/office/drawing/2014/chart" uri="{C3380CC4-5D6E-409C-BE32-E72D297353CC}">
                  <c16:uniqueId val="{000000B9-B6C6-4225-8333-82C6368D3EFF}"/>
                </c:ext>
              </c:extLst>
            </c:dLbl>
            <c:dLbl>
              <c:idx val="23"/>
              <c:delete val="1"/>
              <c:extLst>
                <c:ext xmlns:c15="http://schemas.microsoft.com/office/drawing/2012/chart" uri="{CE6537A1-D6FC-4f65-9D91-7224C49458BB}"/>
                <c:ext xmlns:c16="http://schemas.microsoft.com/office/drawing/2014/chart" uri="{C3380CC4-5D6E-409C-BE32-E72D297353CC}">
                  <c16:uniqueId val="{000000BA-B6C6-4225-8333-82C6368D3EFF}"/>
                </c:ext>
              </c:extLst>
            </c:dLbl>
            <c:dLbl>
              <c:idx val="24"/>
              <c:delete val="1"/>
              <c:extLst>
                <c:ext xmlns:c15="http://schemas.microsoft.com/office/drawing/2012/chart" uri="{CE6537A1-D6FC-4f65-9D91-7224C49458BB}"/>
                <c:ext xmlns:c16="http://schemas.microsoft.com/office/drawing/2014/chart" uri="{C3380CC4-5D6E-409C-BE32-E72D297353CC}">
                  <c16:uniqueId val="{000000BB-B6C6-4225-8333-82C6368D3EFF}"/>
                </c:ext>
              </c:extLst>
            </c:dLbl>
            <c:dLbl>
              <c:idx val="25"/>
              <c:delete val="1"/>
              <c:extLst>
                <c:ext xmlns:c15="http://schemas.microsoft.com/office/drawing/2012/chart" uri="{CE6537A1-D6FC-4f65-9D91-7224C49458BB}"/>
                <c:ext xmlns:c16="http://schemas.microsoft.com/office/drawing/2014/chart" uri="{C3380CC4-5D6E-409C-BE32-E72D297353CC}">
                  <c16:uniqueId val="{000000BC-B6C6-4225-8333-82C6368D3EFF}"/>
                </c:ext>
              </c:extLst>
            </c:dLbl>
            <c:dLbl>
              <c:idx val="26"/>
              <c:delete val="1"/>
              <c:extLst>
                <c:ext xmlns:c15="http://schemas.microsoft.com/office/drawing/2012/chart" uri="{CE6537A1-D6FC-4f65-9D91-7224C49458BB}"/>
                <c:ext xmlns:c16="http://schemas.microsoft.com/office/drawing/2014/chart" uri="{C3380CC4-5D6E-409C-BE32-E72D297353CC}">
                  <c16:uniqueId val="{000000BD-B6C6-4225-8333-82C6368D3EFF}"/>
                </c:ext>
              </c:extLst>
            </c:dLbl>
            <c:dLbl>
              <c:idx val="27"/>
              <c:delete val="1"/>
              <c:extLst>
                <c:ext xmlns:c15="http://schemas.microsoft.com/office/drawing/2012/chart" uri="{CE6537A1-D6FC-4f65-9D91-7224C49458BB}"/>
                <c:ext xmlns:c16="http://schemas.microsoft.com/office/drawing/2014/chart" uri="{C3380CC4-5D6E-409C-BE32-E72D297353CC}">
                  <c16:uniqueId val="{000000BE-B6C6-4225-8333-82C6368D3EFF}"/>
                </c:ext>
              </c:extLst>
            </c:dLbl>
            <c:dLbl>
              <c:idx val="28"/>
              <c:delete val="1"/>
              <c:extLst>
                <c:ext xmlns:c15="http://schemas.microsoft.com/office/drawing/2012/chart" uri="{CE6537A1-D6FC-4f65-9D91-7224C49458BB}"/>
                <c:ext xmlns:c16="http://schemas.microsoft.com/office/drawing/2014/chart" uri="{C3380CC4-5D6E-409C-BE32-E72D297353CC}">
                  <c16:uniqueId val="{000000BF-B6C6-4225-8333-82C6368D3EFF}"/>
                </c:ext>
              </c:extLst>
            </c:dLbl>
            <c:dLbl>
              <c:idx val="29"/>
              <c:delete val="1"/>
              <c:extLst>
                <c:ext xmlns:c15="http://schemas.microsoft.com/office/drawing/2012/chart" uri="{CE6537A1-D6FC-4f65-9D91-7224C49458BB}"/>
                <c:ext xmlns:c16="http://schemas.microsoft.com/office/drawing/2014/chart" uri="{C3380CC4-5D6E-409C-BE32-E72D297353CC}">
                  <c16:uniqueId val="{000000C0-B6C6-4225-8333-82C6368D3EFF}"/>
                </c:ext>
              </c:extLst>
            </c:dLbl>
            <c:dLbl>
              <c:idx val="30"/>
              <c:delete val="1"/>
              <c:extLst>
                <c:ext xmlns:c15="http://schemas.microsoft.com/office/drawing/2012/chart" uri="{CE6537A1-D6FC-4f65-9D91-7224C49458BB}"/>
                <c:ext xmlns:c16="http://schemas.microsoft.com/office/drawing/2014/chart" uri="{C3380CC4-5D6E-409C-BE32-E72D297353CC}">
                  <c16:uniqueId val="{000000C1-B6C6-4225-8333-82C6368D3EFF}"/>
                </c:ext>
              </c:extLst>
            </c:dLbl>
            <c:dLbl>
              <c:idx val="31"/>
              <c:delete val="1"/>
              <c:extLst>
                <c:ext xmlns:c15="http://schemas.microsoft.com/office/drawing/2012/chart" uri="{CE6537A1-D6FC-4f65-9D91-7224C49458BB}"/>
                <c:ext xmlns:c16="http://schemas.microsoft.com/office/drawing/2014/chart" uri="{C3380CC4-5D6E-409C-BE32-E72D297353CC}">
                  <c16:uniqueId val="{000000C2-B6C6-4225-8333-82C6368D3EFF}"/>
                </c:ext>
              </c:extLst>
            </c:dLbl>
            <c:dLbl>
              <c:idx val="32"/>
              <c:delete val="1"/>
              <c:extLst>
                <c:ext xmlns:c15="http://schemas.microsoft.com/office/drawing/2012/chart" uri="{CE6537A1-D6FC-4f65-9D91-7224C49458BB}"/>
                <c:ext xmlns:c16="http://schemas.microsoft.com/office/drawing/2014/chart" uri="{C3380CC4-5D6E-409C-BE32-E72D297353CC}">
                  <c16:uniqueId val="{000000C3-B6C6-4225-8333-82C6368D3EFF}"/>
                </c:ext>
              </c:extLst>
            </c:dLbl>
            <c:dLbl>
              <c:idx val="33"/>
              <c:delete val="1"/>
              <c:extLst>
                <c:ext xmlns:c15="http://schemas.microsoft.com/office/drawing/2012/chart" uri="{CE6537A1-D6FC-4f65-9D91-7224C49458BB}"/>
                <c:ext xmlns:c16="http://schemas.microsoft.com/office/drawing/2014/chart" uri="{C3380CC4-5D6E-409C-BE32-E72D297353CC}">
                  <c16:uniqueId val="{000000C4-B6C6-4225-8333-82C6368D3EFF}"/>
                </c:ext>
              </c:extLst>
            </c:dLbl>
            <c:dLbl>
              <c:idx val="34"/>
              <c:delete val="1"/>
              <c:extLst>
                <c:ext xmlns:c15="http://schemas.microsoft.com/office/drawing/2012/chart" uri="{CE6537A1-D6FC-4f65-9D91-7224C49458BB}"/>
                <c:ext xmlns:c16="http://schemas.microsoft.com/office/drawing/2014/chart" uri="{C3380CC4-5D6E-409C-BE32-E72D297353CC}">
                  <c16:uniqueId val="{000000C5-B6C6-4225-8333-82C6368D3EFF}"/>
                </c:ext>
              </c:extLst>
            </c:dLbl>
            <c:dLbl>
              <c:idx val="35"/>
              <c:delete val="1"/>
              <c:extLst>
                <c:ext xmlns:c15="http://schemas.microsoft.com/office/drawing/2012/chart" uri="{CE6537A1-D6FC-4f65-9D91-7224C49458BB}"/>
                <c:ext xmlns:c16="http://schemas.microsoft.com/office/drawing/2014/chart" uri="{C3380CC4-5D6E-409C-BE32-E72D297353CC}">
                  <c16:uniqueId val="{000000C6-B6C6-4225-8333-82C6368D3EFF}"/>
                </c:ext>
              </c:extLst>
            </c:dLbl>
            <c:dLbl>
              <c:idx val="36"/>
              <c:delete val="1"/>
              <c:extLst>
                <c:ext xmlns:c15="http://schemas.microsoft.com/office/drawing/2012/chart" uri="{CE6537A1-D6FC-4f65-9D91-7224C49458BB}"/>
                <c:ext xmlns:c16="http://schemas.microsoft.com/office/drawing/2014/chart" uri="{C3380CC4-5D6E-409C-BE32-E72D297353CC}">
                  <c16:uniqueId val="{000000C7-B6C6-4225-8333-82C6368D3EFF}"/>
                </c:ext>
              </c:extLst>
            </c:dLbl>
            <c:dLbl>
              <c:idx val="37"/>
              <c:delete val="1"/>
              <c:extLst>
                <c:ext xmlns:c15="http://schemas.microsoft.com/office/drawing/2012/chart" uri="{CE6537A1-D6FC-4f65-9D91-7224C49458BB}"/>
                <c:ext xmlns:c16="http://schemas.microsoft.com/office/drawing/2014/chart" uri="{C3380CC4-5D6E-409C-BE32-E72D297353CC}">
                  <c16:uniqueId val="{000000C8-B6C6-4225-8333-82C6368D3EFF}"/>
                </c:ext>
              </c:extLst>
            </c:dLbl>
            <c:dLbl>
              <c:idx val="38"/>
              <c:delete val="1"/>
              <c:extLst>
                <c:ext xmlns:c15="http://schemas.microsoft.com/office/drawing/2012/chart" uri="{CE6537A1-D6FC-4f65-9D91-7224C49458BB}"/>
                <c:ext xmlns:c16="http://schemas.microsoft.com/office/drawing/2014/chart" uri="{C3380CC4-5D6E-409C-BE32-E72D297353CC}">
                  <c16:uniqueId val="{000000C9-B6C6-4225-8333-82C6368D3EFF}"/>
                </c:ext>
              </c:extLst>
            </c:dLbl>
            <c:dLbl>
              <c:idx val="39"/>
              <c:delete val="1"/>
              <c:extLst>
                <c:ext xmlns:c15="http://schemas.microsoft.com/office/drawing/2012/chart" uri="{CE6537A1-D6FC-4f65-9D91-7224C49458BB}"/>
                <c:ext xmlns:c16="http://schemas.microsoft.com/office/drawing/2014/chart" uri="{C3380CC4-5D6E-409C-BE32-E72D297353CC}">
                  <c16:uniqueId val="{000000CA-B6C6-4225-8333-82C6368D3EFF}"/>
                </c:ext>
              </c:extLst>
            </c:dLbl>
            <c:dLbl>
              <c:idx val="40"/>
              <c:delete val="1"/>
              <c:extLst>
                <c:ext xmlns:c15="http://schemas.microsoft.com/office/drawing/2012/chart" uri="{CE6537A1-D6FC-4f65-9D91-7224C49458BB}"/>
                <c:ext xmlns:c16="http://schemas.microsoft.com/office/drawing/2014/chart" uri="{C3380CC4-5D6E-409C-BE32-E72D297353CC}">
                  <c16:uniqueId val="{000000CB-B6C6-4225-8333-82C6368D3EFF}"/>
                </c:ext>
              </c:extLst>
            </c:dLbl>
            <c:dLbl>
              <c:idx val="41"/>
              <c:delete val="1"/>
              <c:extLst>
                <c:ext xmlns:c15="http://schemas.microsoft.com/office/drawing/2012/chart" uri="{CE6537A1-D6FC-4f65-9D91-7224C49458BB}"/>
                <c:ext xmlns:c16="http://schemas.microsoft.com/office/drawing/2014/chart" uri="{C3380CC4-5D6E-409C-BE32-E72D297353CC}">
                  <c16:uniqueId val="{000000CC-B6C6-4225-8333-82C6368D3EFF}"/>
                </c:ext>
              </c:extLst>
            </c:dLbl>
            <c:dLbl>
              <c:idx val="42"/>
              <c:delete val="1"/>
              <c:extLst>
                <c:ext xmlns:c15="http://schemas.microsoft.com/office/drawing/2012/chart" uri="{CE6537A1-D6FC-4f65-9D91-7224C49458BB}"/>
                <c:ext xmlns:c16="http://schemas.microsoft.com/office/drawing/2014/chart" uri="{C3380CC4-5D6E-409C-BE32-E72D297353CC}">
                  <c16:uniqueId val="{000000CD-B6C6-4225-8333-82C6368D3EFF}"/>
                </c:ext>
              </c:extLst>
            </c:dLbl>
            <c:dLbl>
              <c:idx val="43"/>
              <c:delete val="1"/>
              <c:extLst>
                <c:ext xmlns:c15="http://schemas.microsoft.com/office/drawing/2012/chart" uri="{CE6537A1-D6FC-4f65-9D91-7224C49458BB}"/>
                <c:ext xmlns:c16="http://schemas.microsoft.com/office/drawing/2014/chart" uri="{C3380CC4-5D6E-409C-BE32-E72D297353CC}">
                  <c16:uniqueId val="{000000CE-B6C6-4225-8333-82C6368D3EFF}"/>
                </c:ext>
              </c:extLst>
            </c:dLbl>
            <c:dLbl>
              <c:idx val="44"/>
              <c:delete val="1"/>
              <c:extLst>
                <c:ext xmlns:c15="http://schemas.microsoft.com/office/drawing/2012/chart" uri="{CE6537A1-D6FC-4f65-9D91-7224C49458BB}"/>
                <c:ext xmlns:c16="http://schemas.microsoft.com/office/drawing/2014/chart" uri="{C3380CC4-5D6E-409C-BE32-E72D297353CC}">
                  <c16:uniqueId val="{000000CF-B6C6-4225-8333-82C6368D3EFF}"/>
                </c:ext>
              </c:extLst>
            </c:dLbl>
            <c:dLbl>
              <c:idx val="45"/>
              <c:delete val="1"/>
              <c:extLst>
                <c:ext xmlns:c15="http://schemas.microsoft.com/office/drawing/2012/chart" uri="{CE6537A1-D6FC-4f65-9D91-7224C49458BB}"/>
                <c:ext xmlns:c16="http://schemas.microsoft.com/office/drawing/2014/chart" uri="{C3380CC4-5D6E-409C-BE32-E72D297353CC}">
                  <c16:uniqueId val="{000000D0-B6C6-4225-8333-82C6368D3EFF}"/>
                </c:ext>
              </c:extLst>
            </c:dLbl>
            <c:dLbl>
              <c:idx val="46"/>
              <c:delete val="1"/>
              <c:extLst>
                <c:ext xmlns:c15="http://schemas.microsoft.com/office/drawing/2012/chart" uri="{CE6537A1-D6FC-4f65-9D91-7224C49458BB}"/>
                <c:ext xmlns:c16="http://schemas.microsoft.com/office/drawing/2014/chart" uri="{C3380CC4-5D6E-409C-BE32-E72D297353CC}">
                  <c16:uniqueId val="{000000D1-B6C6-4225-8333-82C6368D3EFF}"/>
                </c:ext>
              </c:extLst>
            </c:dLbl>
            <c:dLbl>
              <c:idx val="47"/>
              <c:delete val="1"/>
              <c:extLst>
                <c:ext xmlns:c15="http://schemas.microsoft.com/office/drawing/2012/chart" uri="{CE6537A1-D6FC-4f65-9D91-7224C49458BB}"/>
                <c:ext xmlns:c16="http://schemas.microsoft.com/office/drawing/2014/chart" uri="{C3380CC4-5D6E-409C-BE32-E72D297353CC}">
                  <c16:uniqueId val="{000000D2-B6C6-4225-8333-82C6368D3EFF}"/>
                </c:ext>
              </c:extLst>
            </c:dLbl>
            <c:dLbl>
              <c:idx val="48"/>
              <c:delete val="1"/>
              <c:extLst>
                <c:ext xmlns:c15="http://schemas.microsoft.com/office/drawing/2012/chart" uri="{CE6537A1-D6FC-4f65-9D91-7224C49458BB}"/>
                <c:ext xmlns:c16="http://schemas.microsoft.com/office/drawing/2014/chart" uri="{C3380CC4-5D6E-409C-BE32-E72D297353CC}">
                  <c16:uniqueId val="{000000D3-B6C6-4225-8333-82C6368D3EFF}"/>
                </c:ext>
              </c:extLst>
            </c:dLbl>
            <c:dLbl>
              <c:idx val="49"/>
              <c:delete val="1"/>
              <c:extLst>
                <c:ext xmlns:c15="http://schemas.microsoft.com/office/drawing/2012/chart" uri="{CE6537A1-D6FC-4f65-9D91-7224C49458BB}"/>
                <c:ext xmlns:c16="http://schemas.microsoft.com/office/drawing/2014/chart" uri="{C3380CC4-5D6E-409C-BE32-E72D297353CC}">
                  <c16:uniqueId val="{000000D4-B6C6-4225-8333-82C6368D3EFF}"/>
                </c:ext>
              </c:extLst>
            </c:dLbl>
            <c:dLbl>
              <c:idx val="50"/>
              <c:delete val="1"/>
              <c:extLst>
                <c:ext xmlns:c15="http://schemas.microsoft.com/office/drawing/2012/chart" uri="{CE6537A1-D6FC-4f65-9D91-7224C49458BB}"/>
                <c:ext xmlns:c16="http://schemas.microsoft.com/office/drawing/2014/chart" uri="{C3380CC4-5D6E-409C-BE32-E72D297353CC}">
                  <c16:uniqueId val="{000000D5-B6C6-4225-8333-82C6368D3EFF}"/>
                </c:ext>
              </c:extLst>
            </c:dLbl>
            <c:dLbl>
              <c:idx val="51"/>
              <c:delete val="1"/>
              <c:extLst>
                <c:ext xmlns:c15="http://schemas.microsoft.com/office/drawing/2012/chart" uri="{CE6537A1-D6FC-4f65-9D91-7224C49458BB}"/>
                <c:ext xmlns:c16="http://schemas.microsoft.com/office/drawing/2014/chart" uri="{C3380CC4-5D6E-409C-BE32-E72D297353CC}">
                  <c16:uniqueId val="{000000D6-B6C6-4225-8333-82C6368D3EFF}"/>
                </c:ext>
              </c:extLst>
            </c:dLbl>
            <c:dLbl>
              <c:idx val="52"/>
              <c:delete val="1"/>
              <c:extLst>
                <c:ext xmlns:c15="http://schemas.microsoft.com/office/drawing/2012/chart" uri="{CE6537A1-D6FC-4f65-9D91-7224C49458BB}"/>
                <c:ext xmlns:c16="http://schemas.microsoft.com/office/drawing/2014/chart" uri="{C3380CC4-5D6E-409C-BE32-E72D297353CC}">
                  <c16:uniqueId val="{000000D7-B6C6-4225-8333-82C6368D3EFF}"/>
                </c:ext>
              </c:extLst>
            </c:dLbl>
            <c:dLbl>
              <c:idx val="53"/>
              <c:delete val="1"/>
              <c:extLst>
                <c:ext xmlns:c15="http://schemas.microsoft.com/office/drawing/2012/chart" uri="{CE6537A1-D6FC-4f65-9D91-7224C49458BB}"/>
                <c:ext xmlns:c16="http://schemas.microsoft.com/office/drawing/2014/chart" uri="{C3380CC4-5D6E-409C-BE32-E72D297353CC}">
                  <c16:uniqueId val="{000000D8-B6C6-4225-8333-82C6368D3EFF}"/>
                </c:ext>
              </c:extLst>
            </c:dLbl>
            <c:dLbl>
              <c:idx val="54"/>
              <c:delete val="1"/>
              <c:extLst>
                <c:ext xmlns:c15="http://schemas.microsoft.com/office/drawing/2012/chart" uri="{CE6537A1-D6FC-4f65-9D91-7224C49458BB}"/>
                <c:ext xmlns:c16="http://schemas.microsoft.com/office/drawing/2014/chart" uri="{C3380CC4-5D6E-409C-BE32-E72D297353CC}">
                  <c16:uniqueId val="{000000D9-B6C6-4225-8333-82C6368D3EFF}"/>
                </c:ext>
              </c:extLst>
            </c:dLbl>
            <c:dLbl>
              <c:idx val="55"/>
              <c:delete val="1"/>
              <c:extLst>
                <c:ext xmlns:c15="http://schemas.microsoft.com/office/drawing/2012/chart" uri="{CE6537A1-D6FC-4f65-9D91-7224C49458BB}"/>
                <c:ext xmlns:c16="http://schemas.microsoft.com/office/drawing/2014/chart" uri="{C3380CC4-5D6E-409C-BE32-E72D297353CC}">
                  <c16:uniqueId val="{000000DA-B6C6-4225-8333-82C6368D3EFF}"/>
                </c:ext>
              </c:extLst>
            </c:dLbl>
            <c:dLbl>
              <c:idx val="56"/>
              <c:delete val="1"/>
              <c:extLst>
                <c:ext xmlns:c15="http://schemas.microsoft.com/office/drawing/2012/chart" uri="{CE6537A1-D6FC-4f65-9D91-7224C49458BB}"/>
                <c:ext xmlns:c16="http://schemas.microsoft.com/office/drawing/2014/chart" uri="{C3380CC4-5D6E-409C-BE32-E72D297353CC}">
                  <c16:uniqueId val="{000000DB-B6C6-4225-8333-82C6368D3EFF}"/>
                </c:ext>
              </c:extLst>
            </c:dLbl>
            <c:dLbl>
              <c:idx val="57"/>
              <c:delete val="1"/>
              <c:extLst>
                <c:ext xmlns:c15="http://schemas.microsoft.com/office/drawing/2012/chart" uri="{CE6537A1-D6FC-4f65-9D91-7224C49458BB}"/>
                <c:ext xmlns:c16="http://schemas.microsoft.com/office/drawing/2014/chart" uri="{C3380CC4-5D6E-409C-BE32-E72D297353CC}">
                  <c16:uniqueId val="{000000DC-B6C6-4225-8333-82C6368D3EFF}"/>
                </c:ext>
              </c:extLst>
            </c:dLbl>
            <c:dLbl>
              <c:idx val="58"/>
              <c:delete val="1"/>
              <c:extLst>
                <c:ext xmlns:c15="http://schemas.microsoft.com/office/drawing/2012/chart" uri="{CE6537A1-D6FC-4f65-9D91-7224C49458BB}"/>
                <c:ext xmlns:c16="http://schemas.microsoft.com/office/drawing/2014/chart" uri="{C3380CC4-5D6E-409C-BE32-E72D297353CC}">
                  <c16:uniqueId val="{000000DD-B6C6-4225-8333-82C6368D3EFF}"/>
                </c:ext>
              </c:extLst>
            </c:dLbl>
            <c:dLbl>
              <c:idx val="59"/>
              <c:delete val="1"/>
              <c:extLst>
                <c:ext xmlns:c15="http://schemas.microsoft.com/office/drawing/2012/chart" uri="{CE6537A1-D6FC-4f65-9D91-7224C49458BB}"/>
                <c:ext xmlns:c16="http://schemas.microsoft.com/office/drawing/2014/chart" uri="{C3380CC4-5D6E-409C-BE32-E72D297353CC}">
                  <c16:uniqueId val="{000000DE-B6C6-4225-8333-82C6368D3EFF}"/>
                </c:ext>
              </c:extLst>
            </c:dLbl>
            <c:dLbl>
              <c:idx val="60"/>
              <c:delete val="1"/>
              <c:extLst>
                <c:ext xmlns:c15="http://schemas.microsoft.com/office/drawing/2012/chart" uri="{CE6537A1-D6FC-4f65-9D91-7224C49458BB}"/>
                <c:ext xmlns:c16="http://schemas.microsoft.com/office/drawing/2014/chart" uri="{C3380CC4-5D6E-409C-BE32-E72D297353CC}">
                  <c16:uniqueId val="{000000DF-B6C6-4225-8333-82C6368D3EFF}"/>
                </c:ext>
              </c:extLst>
            </c:dLbl>
            <c:dLbl>
              <c:idx val="61"/>
              <c:delete val="1"/>
              <c:extLst>
                <c:ext xmlns:c15="http://schemas.microsoft.com/office/drawing/2012/chart" uri="{CE6537A1-D6FC-4f65-9D91-7224C49458BB}"/>
                <c:ext xmlns:c16="http://schemas.microsoft.com/office/drawing/2014/chart" uri="{C3380CC4-5D6E-409C-BE32-E72D297353CC}">
                  <c16:uniqueId val="{000000E0-B6C6-4225-8333-82C6368D3EFF}"/>
                </c:ext>
              </c:extLst>
            </c:dLbl>
            <c:dLbl>
              <c:idx val="62"/>
              <c:delete val="1"/>
              <c:extLst>
                <c:ext xmlns:c15="http://schemas.microsoft.com/office/drawing/2012/chart" uri="{CE6537A1-D6FC-4f65-9D91-7224C49458BB}"/>
                <c:ext xmlns:c16="http://schemas.microsoft.com/office/drawing/2014/chart" uri="{C3380CC4-5D6E-409C-BE32-E72D297353CC}">
                  <c16:uniqueId val="{000000E1-B6C6-4225-8333-82C6368D3EFF}"/>
                </c:ext>
              </c:extLst>
            </c:dLbl>
            <c:dLbl>
              <c:idx val="63"/>
              <c:delete val="1"/>
              <c:extLst>
                <c:ext xmlns:c15="http://schemas.microsoft.com/office/drawing/2012/chart" uri="{CE6537A1-D6FC-4f65-9D91-7224C49458BB}"/>
                <c:ext xmlns:c16="http://schemas.microsoft.com/office/drawing/2014/chart" uri="{C3380CC4-5D6E-409C-BE32-E72D297353CC}">
                  <c16:uniqueId val="{000000E2-B6C6-4225-8333-82C6368D3EFF}"/>
                </c:ext>
              </c:extLst>
            </c:dLbl>
            <c:dLbl>
              <c:idx val="64"/>
              <c:delete val="1"/>
              <c:extLst>
                <c:ext xmlns:c15="http://schemas.microsoft.com/office/drawing/2012/chart" uri="{CE6537A1-D6FC-4f65-9D91-7224C49458BB}"/>
                <c:ext xmlns:c16="http://schemas.microsoft.com/office/drawing/2014/chart" uri="{C3380CC4-5D6E-409C-BE32-E72D297353CC}">
                  <c16:uniqueId val="{000000E3-B6C6-4225-8333-82C6368D3EFF}"/>
                </c:ext>
              </c:extLst>
            </c:dLbl>
            <c:dLbl>
              <c:idx val="65"/>
              <c:delete val="1"/>
              <c:extLst>
                <c:ext xmlns:c15="http://schemas.microsoft.com/office/drawing/2012/chart" uri="{CE6537A1-D6FC-4f65-9D91-7224C49458BB}"/>
                <c:ext xmlns:c16="http://schemas.microsoft.com/office/drawing/2014/chart" uri="{C3380CC4-5D6E-409C-BE32-E72D297353CC}">
                  <c16:uniqueId val="{000000E4-B6C6-4225-8333-82C6368D3EFF}"/>
                </c:ext>
              </c:extLst>
            </c:dLbl>
            <c:dLbl>
              <c:idx val="66"/>
              <c:delete val="1"/>
              <c:extLst>
                <c:ext xmlns:c15="http://schemas.microsoft.com/office/drawing/2012/chart" uri="{CE6537A1-D6FC-4f65-9D91-7224C49458BB}"/>
                <c:ext xmlns:c16="http://schemas.microsoft.com/office/drawing/2014/chart" uri="{C3380CC4-5D6E-409C-BE32-E72D297353CC}">
                  <c16:uniqueId val="{000000E5-B6C6-4225-8333-82C6368D3EFF}"/>
                </c:ext>
              </c:extLst>
            </c:dLbl>
            <c:dLbl>
              <c:idx val="67"/>
              <c:delete val="1"/>
              <c:extLst>
                <c:ext xmlns:c15="http://schemas.microsoft.com/office/drawing/2012/chart" uri="{CE6537A1-D6FC-4f65-9D91-7224C49458BB}"/>
                <c:ext xmlns:c16="http://schemas.microsoft.com/office/drawing/2014/chart" uri="{C3380CC4-5D6E-409C-BE32-E72D297353CC}">
                  <c16:uniqueId val="{000000E6-B6C6-4225-8333-82C6368D3EFF}"/>
                </c:ext>
              </c:extLst>
            </c:dLbl>
            <c:dLbl>
              <c:idx val="68"/>
              <c:delete val="1"/>
              <c:extLst>
                <c:ext xmlns:c15="http://schemas.microsoft.com/office/drawing/2012/chart" uri="{CE6537A1-D6FC-4f65-9D91-7224C49458BB}"/>
                <c:ext xmlns:c16="http://schemas.microsoft.com/office/drawing/2014/chart" uri="{C3380CC4-5D6E-409C-BE32-E72D297353CC}">
                  <c16:uniqueId val="{000000E7-B6C6-4225-8333-82C6368D3EFF}"/>
                </c:ext>
              </c:extLst>
            </c:dLbl>
            <c:dLbl>
              <c:idx val="69"/>
              <c:delete val="1"/>
              <c:extLst>
                <c:ext xmlns:c15="http://schemas.microsoft.com/office/drawing/2012/chart" uri="{CE6537A1-D6FC-4f65-9D91-7224C49458BB}"/>
                <c:ext xmlns:c16="http://schemas.microsoft.com/office/drawing/2014/chart" uri="{C3380CC4-5D6E-409C-BE32-E72D297353CC}">
                  <c16:uniqueId val="{000000E8-B6C6-4225-8333-82C6368D3EFF}"/>
                </c:ext>
              </c:extLst>
            </c:dLbl>
            <c:dLbl>
              <c:idx val="70"/>
              <c:delete val="1"/>
              <c:extLst>
                <c:ext xmlns:c15="http://schemas.microsoft.com/office/drawing/2012/chart" uri="{CE6537A1-D6FC-4f65-9D91-7224C49458BB}"/>
                <c:ext xmlns:c16="http://schemas.microsoft.com/office/drawing/2014/chart" uri="{C3380CC4-5D6E-409C-BE32-E72D297353CC}">
                  <c16:uniqueId val="{000000E9-B6C6-4225-8333-82C6368D3EFF}"/>
                </c:ext>
              </c:extLst>
            </c:dLbl>
            <c:dLbl>
              <c:idx val="71"/>
              <c:delete val="1"/>
              <c:extLst>
                <c:ext xmlns:c15="http://schemas.microsoft.com/office/drawing/2012/chart" uri="{CE6537A1-D6FC-4f65-9D91-7224C49458BB}"/>
                <c:ext xmlns:c16="http://schemas.microsoft.com/office/drawing/2014/chart" uri="{C3380CC4-5D6E-409C-BE32-E72D297353CC}">
                  <c16:uniqueId val="{000000EA-B6C6-4225-8333-82C6368D3EFF}"/>
                </c:ext>
              </c:extLst>
            </c:dLbl>
            <c:dLbl>
              <c:idx val="72"/>
              <c:delete val="1"/>
              <c:extLst>
                <c:ext xmlns:c15="http://schemas.microsoft.com/office/drawing/2012/chart" uri="{CE6537A1-D6FC-4f65-9D91-7224C49458BB}"/>
                <c:ext xmlns:c16="http://schemas.microsoft.com/office/drawing/2014/chart" uri="{C3380CC4-5D6E-409C-BE32-E72D297353CC}">
                  <c16:uniqueId val="{000000EB-B6C6-4225-8333-82C6368D3EFF}"/>
                </c:ext>
              </c:extLst>
            </c:dLbl>
            <c:dLbl>
              <c:idx val="73"/>
              <c:delete val="1"/>
              <c:extLst>
                <c:ext xmlns:c15="http://schemas.microsoft.com/office/drawing/2012/chart" uri="{CE6537A1-D6FC-4f65-9D91-7224C49458BB}"/>
                <c:ext xmlns:c16="http://schemas.microsoft.com/office/drawing/2014/chart" uri="{C3380CC4-5D6E-409C-BE32-E72D297353CC}">
                  <c16:uniqueId val="{000000EC-B6C6-4225-8333-82C6368D3EFF}"/>
                </c:ext>
              </c:extLst>
            </c:dLbl>
            <c:dLbl>
              <c:idx val="74"/>
              <c:delete val="1"/>
              <c:extLst>
                <c:ext xmlns:c15="http://schemas.microsoft.com/office/drawing/2012/chart" uri="{CE6537A1-D6FC-4f65-9D91-7224C49458BB}"/>
                <c:ext xmlns:c16="http://schemas.microsoft.com/office/drawing/2014/chart" uri="{C3380CC4-5D6E-409C-BE32-E72D297353CC}">
                  <c16:uniqueId val="{000000ED-B6C6-4225-8333-82C6368D3EFF}"/>
                </c:ext>
              </c:extLst>
            </c:dLbl>
            <c:dLbl>
              <c:idx val="75"/>
              <c:delete val="1"/>
              <c:extLst>
                <c:ext xmlns:c15="http://schemas.microsoft.com/office/drawing/2012/chart" uri="{CE6537A1-D6FC-4f65-9D91-7224C49458BB}"/>
                <c:ext xmlns:c16="http://schemas.microsoft.com/office/drawing/2014/chart" uri="{C3380CC4-5D6E-409C-BE32-E72D297353CC}">
                  <c16:uniqueId val="{000000EE-B6C6-4225-8333-82C6368D3EFF}"/>
                </c:ext>
              </c:extLst>
            </c:dLbl>
            <c:dLbl>
              <c:idx val="76"/>
              <c:delete val="1"/>
              <c:extLst>
                <c:ext xmlns:c15="http://schemas.microsoft.com/office/drawing/2012/chart" uri="{CE6537A1-D6FC-4f65-9D91-7224C49458BB}"/>
                <c:ext xmlns:c16="http://schemas.microsoft.com/office/drawing/2014/chart" uri="{C3380CC4-5D6E-409C-BE32-E72D297353CC}">
                  <c16:uniqueId val="{000000EF-B6C6-4225-8333-82C6368D3EFF}"/>
                </c:ext>
              </c:extLst>
            </c:dLbl>
            <c:dLbl>
              <c:idx val="77"/>
              <c:delete val="1"/>
              <c:extLst>
                <c:ext xmlns:c15="http://schemas.microsoft.com/office/drawing/2012/chart" uri="{CE6537A1-D6FC-4f65-9D91-7224C49458BB}"/>
                <c:ext xmlns:c16="http://schemas.microsoft.com/office/drawing/2014/chart" uri="{C3380CC4-5D6E-409C-BE32-E72D297353CC}">
                  <c16:uniqueId val="{000000F0-B6C6-4225-8333-82C6368D3EFF}"/>
                </c:ext>
              </c:extLst>
            </c:dLbl>
            <c:dLbl>
              <c:idx val="78"/>
              <c:delete val="1"/>
              <c:extLst>
                <c:ext xmlns:c15="http://schemas.microsoft.com/office/drawing/2012/chart" uri="{CE6537A1-D6FC-4f65-9D91-7224C49458BB}"/>
                <c:ext xmlns:c16="http://schemas.microsoft.com/office/drawing/2014/chart" uri="{C3380CC4-5D6E-409C-BE32-E72D297353CC}">
                  <c16:uniqueId val="{000000F1-B6C6-4225-8333-82C6368D3EFF}"/>
                </c:ext>
              </c:extLst>
            </c:dLbl>
            <c:dLbl>
              <c:idx val="79"/>
              <c:delete val="1"/>
              <c:extLst>
                <c:ext xmlns:c15="http://schemas.microsoft.com/office/drawing/2012/chart" uri="{CE6537A1-D6FC-4f65-9D91-7224C49458BB}"/>
                <c:ext xmlns:c16="http://schemas.microsoft.com/office/drawing/2014/chart" uri="{C3380CC4-5D6E-409C-BE32-E72D297353CC}">
                  <c16:uniqueId val="{000000F2-B6C6-4225-8333-82C6368D3EFF}"/>
                </c:ext>
              </c:extLst>
            </c:dLbl>
            <c:dLbl>
              <c:idx val="80"/>
              <c:delete val="1"/>
              <c:extLst>
                <c:ext xmlns:c15="http://schemas.microsoft.com/office/drawing/2012/chart" uri="{CE6537A1-D6FC-4f65-9D91-7224C49458BB}"/>
                <c:ext xmlns:c16="http://schemas.microsoft.com/office/drawing/2014/chart" uri="{C3380CC4-5D6E-409C-BE32-E72D297353CC}">
                  <c16:uniqueId val="{000000F3-B6C6-4225-8333-82C6368D3EFF}"/>
                </c:ext>
              </c:extLst>
            </c:dLbl>
            <c:dLbl>
              <c:idx val="81"/>
              <c:delete val="1"/>
              <c:extLst>
                <c:ext xmlns:c15="http://schemas.microsoft.com/office/drawing/2012/chart" uri="{CE6537A1-D6FC-4f65-9D91-7224C49458BB}"/>
                <c:ext xmlns:c16="http://schemas.microsoft.com/office/drawing/2014/chart" uri="{C3380CC4-5D6E-409C-BE32-E72D297353CC}">
                  <c16:uniqueId val="{000000F4-B6C6-4225-8333-82C6368D3EFF}"/>
                </c:ext>
              </c:extLst>
            </c:dLbl>
            <c:dLbl>
              <c:idx val="82"/>
              <c:delete val="1"/>
              <c:extLst>
                <c:ext xmlns:c15="http://schemas.microsoft.com/office/drawing/2012/chart" uri="{CE6537A1-D6FC-4f65-9D91-7224C49458BB}"/>
                <c:ext xmlns:c16="http://schemas.microsoft.com/office/drawing/2014/chart" uri="{C3380CC4-5D6E-409C-BE32-E72D297353CC}">
                  <c16:uniqueId val="{000000F5-B6C6-4225-8333-82C6368D3EFF}"/>
                </c:ext>
              </c:extLst>
            </c:dLbl>
            <c:dLbl>
              <c:idx val="83"/>
              <c:delete val="1"/>
              <c:extLst>
                <c:ext xmlns:c15="http://schemas.microsoft.com/office/drawing/2012/chart" uri="{CE6537A1-D6FC-4f65-9D91-7224C49458BB}"/>
                <c:ext xmlns:c16="http://schemas.microsoft.com/office/drawing/2014/chart" uri="{C3380CC4-5D6E-409C-BE32-E72D297353CC}">
                  <c16:uniqueId val="{000000F6-B6C6-4225-8333-82C6368D3EFF}"/>
                </c:ext>
              </c:extLst>
            </c:dLbl>
            <c:dLbl>
              <c:idx val="84"/>
              <c:delete val="1"/>
              <c:extLst>
                <c:ext xmlns:c15="http://schemas.microsoft.com/office/drawing/2012/chart" uri="{CE6537A1-D6FC-4f65-9D91-7224C49458BB}"/>
                <c:ext xmlns:c16="http://schemas.microsoft.com/office/drawing/2014/chart" uri="{C3380CC4-5D6E-409C-BE32-E72D297353CC}">
                  <c16:uniqueId val="{000000F7-B6C6-4225-8333-82C6368D3EFF}"/>
                </c:ext>
              </c:extLst>
            </c:dLbl>
            <c:dLbl>
              <c:idx val="85"/>
              <c:delete val="1"/>
              <c:extLst>
                <c:ext xmlns:c15="http://schemas.microsoft.com/office/drawing/2012/chart" uri="{CE6537A1-D6FC-4f65-9D91-7224C49458BB}"/>
                <c:ext xmlns:c16="http://schemas.microsoft.com/office/drawing/2014/chart" uri="{C3380CC4-5D6E-409C-BE32-E72D297353CC}">
                  <c16:uniqueId val="{000000F8-B6C6-4225-8333-82C6368D3EFF}"/>
                </c:ext>
              </c:extLst>
            </c:dLbl>
            <c:dLbl>
              <c:idx val="86"/>
              <c:delete val="1"/>
              <c:extLst>
                <c:ext xmlns:c15="http://schemas.microsoft.com/office/drawing/2012/chart" uri="{CE6537A1-D6FC-4f65-9D91-7224C49458BB}"/>
                <c:ext xmlns:c16="http://schemas.microsoft.com/office/drawing/2014/chart" uri="{C3380CC4-5D6E-409C-BE32-E72D297353CC}">
                  <c16:uniqueId val="{000000F9-B6C6-4225-8333-82C6368D3EFF}"/>
                </c:ext>
              </c:extLst>
            </c:dLbl>
            <c:dLbl>
              <c:idx val="87"/>
              <c:delete val="1"/>
              <c:extLst>
                <c:ext xmlns:c15="http://schemas.microsoft.com/office/drawing/2012/chart" uri="{CE6537A1-D6FC-4f65-9D91-7224C49458BB}"/>
                <c:ext xmlns:c16="http://schemas.microsoft.com/office/drawing/2014/chart" uri="{C3380CC4-5D6E-409C-BE32-E72D297353CC}">
                  <c16:uniqueId val="{000000FA-B6C6-4225-8333-82C6368D3EFF}"/>
                </c:ext>
              </c:extLst>
            </c:dLbl>
            <c:dLbl>
              <c:idx val="88"/>
              <c:delete val="1"/>
              <c:extLst>
                <c:ext xmlns:c15="http://schemas.microsoft.com/office/drawing/2012/chart" uri="{CE6537A1-D6FC-4f65-9D91-7224C49458BB}"/>
                <c:ext xmlns:c16="http://schemas.microsoft.com/office/drawing/2014/chart" uri="{C3380CC4-5D6E-409C-BE32-E72D297353CC}">
                  <c16:uniqueId val="{000000FB-B6C6-4225-8333-82C6368D3EFF}"/>
                </c:ext>
              </c:extLst>
            </c:dLbl>
            <c:dLbl>
              <c:idx val="89"/>
              <c:delete val="1"/>
              <c:extLst>
                <c:ext xmlns:c15="http://schemas.microsoft.com/office/drawing/2012/chart" uri="{CE6537A1-D6FC-4f65-9D91-7224C49458BB}"/>
                <c:ext xmlns:c16="http://schemas.microsoft.com/office/drawing/2014/chart" uri="{C3380CC4-5D6E-409C-BE32-E72D297353CC}">
                  <c16:uniqueId val="{000000FC-B6C6-4225-8333-82C6368D3EFF}"/>
                </c:ext>
              </c:extLst>
            </c:dLbl>
            <c:dLbl>
              <c:idx val="90"/>
              <c:delete val="1"/>
              <c:extLst>
                <c:ext xmlns:c15="http://schemas.microsoft.com/office/drawing/2012/chart" uri="{CE6537A1-D6FC-4f65-9D91-7224C49458BB}"/>
                <c:ext xmlns:c16="http://schemas.microsoft.com/office/drawing/2014/chart" uri="{C3380CC4-5D6E-409C-BE32-E72D297353CC}">
                  <c16:uniqueId val="{000000FD-B6C6-4225-8333-82C6368D3EFF}"/>
                </c:ext>
              </c:extLst>
            </c:dLbl>
            <c:dLbl>
              <c:idx val="91"/>
              <c:delete val="1"/>
              <c:extLst>
                <c:ext xmlns:c15="http://schemas.microsoft.com/office/drawing/2012/chart" uri="{CE6537A1-D6FC-4f65-9D91-7224C49458BB}"/>
                <c:ext xmlns:c16="http://schemas.microsoft.com/office/drawing/2014/chart" uri="{C3380CC4-5D6E-409C-BE32-E72D297353CC}">
                  <c16:uniqueId val="{000000FE-B6C6-4225-8333-82C6368D3EFF}"/>
                </c:ext>
              </c:extLst>
            </c:dLbl>
            <c:dLbl>
              <c:idx val="92"/>
              <c:delete val="1"/>
              <c:extLst>
                <c:ext xmlns:c15="http://schemas.microsoft.com/office/drawing/2012/chart" uri="{CE6537A1-D6FC-4f65-9D91-7224C49458BB}"/>
                <c:ext xmlns:c16="http://schemas.microsoft.com/office/drawing/2014/chart" uri="{C3380CC4-5D6E-409C-BE32-E72D297353CC}">
                  <c16:uniqueId val="{000000FF-B6C6-4225-8333-82C6368D3EFF}"/>
                </c:ext>
              </c:extLst>
            </c:dLbl>
            <c:dLbl>
              <c:idx val="93"/>
              <c:delete val="1"/>
              <c:extLst>
                <c:ext xmlns:c15="http://schemas.microsoft.com/office/drawing/2012/chart" uri="{CE6537A1-D6FC-4f65-9D91-7224C49458BB}"/>
                <c:ext xmlns:c16="http://schemas.microsoft.com/office/drawing/2014/chart" uri="{C3380CC4-5D6E-409C-BE32-E72D297353CC}">
                  <c16:uniqueId val="{00000100-B6C6-4225-8333-82C6368D3EFF}"/>
                </c:ext>
              </c:extLst>
            </c:dLbl>
            <c:dLbl>
              <c:idx val="94"/>
              <c:delete val="1"/>
              <c:extLst>
                <c:ext xmlns:c15="http://schemas.microsoft.com/office/drawing/2012/chart" uri="{CE6537A1-D6FC-4f65-9D91-7224C49458BB}"/>
                <c:ext xmlns:c16="http://schemas.microsoft.com/office/drawing/2014/chart" uri="{C3380CC4-5D6E-409C-BE32-E72D297353CC}">
                  <c16:uniqueId val="{00000101-B6C6-4225-8333-82C6368D3EFF}"/>
                </c:ext>
              </c:extLst>
            </c:dLbl>
            <c:dLbl>
              <c:idx val="95"/>
              <c:delete val="1"/>
              <c:extLst>
                <c:ext xmlns:c15="http://schemas.microsoft.com/office/drawing/2012/chart" uri="{CE6537A1-D6FC-4f65-9D91-7224C49458BB}"/>
                <c:ext xmlns:c16="http://schemas.microsoft.com/office/drawing/2014/chart" uri="{C3380CC4-5D6E-409C-BE32-E72D297353CC}">
                  <c16:uniqueId val="{00000102-B6C6-4225-8333-82C6368D3EFF}"/>
                </c:ext>
              </c:extLst>
            </c:dLbl>
            <c:dLbl>
              <c:idx val="96"/>
              <c:delete val="1"/>
              <c:extLst>
                <c:ext xmlns:c15="http://schemas.microsoft.com/office/drawing/2012/chart" uri="{CE6537A1-D6FC-4f65-9D91-7224C49458BB}"/>
                <c:ext xmlns:c16="http://schemas.microsoft.com/office/drawing/2014/chart" uri="{C3380CC4-5D6E-409C-BE32-E72D297353CC}">
                  <c16:uniqueId val="{00000103-B6C6-4225-8333-82C6368D3EFF}"/>
                </c:ext>
              </c:extLst>
            </c:dLbl>
            <c:dLbl>
              <c:idx val="97"/>
              <c:delete val="1"/>
              <c:extLst>
                <c:ext xmlns:c15="http://schemas.microsoft.com/office/drawing/2012/chart" uri="{CE6537A1-D6FC-4f65-9D91-7224C49458BB}">
                  <c15:layout>
                    <c:manualLayout>
                      <c:w val="6.782708333333333E-2"/>
                      <c:h val="3.3469861111111117E-2"/>
                    </c:manualLayout>
                  </c15:layout>
                </c:ext>
                <c:ext xmlns:c16="http://schemas.microsoft.com/office/drawing/2014/chart" uri="{C3380CC4-5D6E-409C-BE32-E72D297353CC}">
                  <c16:uniqueId val="{00000104-B6C6-4225-8333-82C6368D3EFF}"/>
                </c:ext>
              </c:extLst>
            </c:dLbl>
            <c:dLbl>
              <c:idx val="98"/>
              <c:delete val="1"/>
              <c:extLst>
                <c:ext xmlns:c15="http://schemas.microsoft.com/office/drawing/2012/chart" uri="{CE6537A1-D6FC-4f65-9D91-7224C49458BB}"/>
                <c:ext xmlns:c16="http://schemas.microsoft.com/office/drawing/2014/chart" uri="{C3380CC4-5D6E-409C-BE32-E72D297353CC}">
                  <c16:uniqueId val="{00000105-B6C6-4225-8333-82C6368D3EFF}"/>
                </c:ext>
              </c:extLst>
            </c:dLbl>
            <c:dLbl>
              <c:idx val="99"/>
              <c:delete val="1"/>
              <c:extLst>
                <c:ext xmlns:c15="http://schemas.microsoft.com/office/drawing/2012/chart" uri="{CE6537A1-D6FC-4f65-9D91-7224C49458BB}"/>
                <c:ext xmlns:c16="http://schemas.microsoft.com/office/drawing/2014/chart" uri="{C3380CC4-5D6E-409C-BE32-E72D297353CC}">
                  <c16:uniqueId val="{00000106-B6C6-4225-8333-82C6368D3EFF}"/>
                </c:ext>
              </c:extLst>
            </c:dLbl>
            <c:dLbl>
              <c:idx val="100"/>
              <c:delete val="1"/>
              <c:extLst>
                <c:ext xmlns:c15="http://schemas.microsoft.com/office/drawing/2012/chart" uri="{CE6537A1-D6FC-4f65-9D91-7224C49458BB}"/>
                <c:ext xmlns:c16="http://schemas.microsoft.com/office/drawing/2014/chart" uri="{C3380CC4-5D6E-409C-BE32-E72D297353CC}">
                  <c16:uniqueId val="{00000107-B6C6-4225-8333-82C6368D3EFF}"/>
                </c:ext>
              </c:extLst>
            </c:dLbl>
            <c:dLbl>
              <c:idx val="101"/>
              <c:delete val="1"/>
              <c:extLst>
                <c:ext xmlns:c15="http://schemas.microsoft.com/office/drawing/2012/chart" uri="{CE6537A1-D6FC-4f65-9D91-7224C49458BB}"/>
                <c:ext xmlns:c16="http://schemas.microsoft.com/office/drawing/2014/chart" uri="{C3380CC4-5D6E-409C-BE32-E72D297353CC}">
                  <c16:uniqueId val="{00000108-B6C6-4225-8333-82C6368D3EFF}"/>
                </c:ext>
              </c:extLst>
            </c:dLbl>
            <c:dLbl>
              <c:idx val="102"/>
              <c:delete val="1"/>
              <c:extLst>
                <c:ext xmlns:c15="http://schemas.microsoft.com/office/drawing/2012/chart" uri="{CE6537A1-D6FC-4f65-9D91-7224C49458BB}"/>
                <c:ext xmlns:c16="http://schemas.microsoft.com/office/drawing/2014/chart" uri="{C3380CC4-5D6E-409C-BE32-E72D297353CC}">
                  <c16:uniqueId val="{00000109-B6C6-4225-8333-82C6368D3EFF}"/>
                </c:ext>
              </c:extLst>
            </c:dLbl>
            <c:dLbl>
              <c:idx val="103"/>
              <c:delete val="1"/>
              <c:extLst>
                <c:ext xmlns:c15="http://schemas.microsoft.com/office/drawing/2012/chart" uri="{CE6537A1-D6FC-4f65-9D91-7224C49458BB}"/>
                <c:ext xmlns:c16="http://schemas.microsoft.com/office/drawing/2014/chart" uri="{C3380CC4-5D6E-409C-BE32-E72D297353CC}">
                  <c16:uniqueId val="{0000010A-B6C6-4225-8333-82C6368D3EFF}"/>
                </c:ext>
              </c:extLst>
            </c:dLbl>
            <c:dLbl>
              <c:idx val="104"/>
              <c:delete val="1"/>
              <c:extLst>
                <c:ext xmlns:c15="http://schemas.microsoft.com/office/drawing/2012/chart" uri="{CE6537A1-D6FC-4f65-9D91-7224C49458BB}"/>
                <c:ext xmlns:c16="http://schemas.microsoft.com/office/drawing/2014/chart" uri="{C3380CC4-5D6E-409C-BE32-E72D297353CC}">
                  <c16:uniqueId val="{0000010B-B6C6-4225-8333-82C6368D3EFF}"/>
                </c:ext>
              </c:extLst>
            </c:dLbl>
            <c:dLbl>
              <c:idx val="105"/>
              <c:delete val="1"/>
              <c:extLst>
                <c:ext xmlns:c15="http://schemas.microsoft.com/office/drawing/2012/chart" uri="{CE6537A1-D6FC-4f65-9D91-7224C49458BB}"/>
                <c:ext xmlns:c16="http://schemas.microsoft.com/office/drawing/2014/chart" uri="{C3380CC4-5D6E-409C-BE32-E72D297353CC}">
                  <c16:uniqueId val="{0000010C-B6C6-4225-8333-82C6368D3EFF}"/>
                </c:ext>
              </c:extLst>
            </c:dLbl>
            <c:dLbl>
              <c:idx val="106"/>
              <c:delete val="1"/>
              <c:extLst>
                <c:ext xmlns:c15="http://schemas.microsoft.com/office/drawing/2012/chart" uri="{CE6537A1-D6FC-4f65-9D91-7224C49458BB}"/>
                <c:ext xmlns:c16="http://schemas.microsoft.com/office/drawing/2014/chart" uri="{C3380CC4-5D6E-409C-BE32-E72D297353CC}">
                  <c16:uniqueId val="{0000010D-B6C6-4225-8333-82C6368D3EFF}"/>
                </c:ext>
              </c:extLst>
            </c:dLbl>
            <c:dLbl>
              <c:idx val="107"/>
              <c:delete val="1"/>
              <c:extLst>
                <c:ext xmlns:c15="http://schemas.microsoft.com/office/drawing/2012/chart" uri="{CE6537A1-D6FC-4f65-9D91-7224C49458BB}"/>
                <c:ext xmlns:c16="http://schemas.microsoft.com/office/drawing/2014/chart" uri="{C3380CC4-5D6E-409C-BE32-E72D297353CC}">
                  <c16:uniqueId val="{0000010E-B6C6-4225-8333-82C6368D3EFF}"/>
                </c:ext>
              </c:extLst>
            </c:dLbl>
            <c:dLbl>
              <c:idx val="108"/>
              <c:delete val="1"/>
              <c:extLst>
                <c:ext xmlns:c15="http://schemas.microsoft.com/office/drawing/2012/chart" uri="{CE6537A1-D6FC-4f65-9D91-7224C49458BB}"/>
                <c:ext xmlns:c16="http://schemas.microsoft.com/office/drawing/2014/chart" uri="{C3380CC4-5D6E-409C-BE32-E72D297353CC}">
                  <c16:uniqueId val="{0000010F-B6C6-4225-8333-82C6368D3EFF}"/>
                </c:ext>
              </c:extLst>
            </c:dLbl>
            <c:dLbl>
              <c:idx val="109"/>
              <c:delete val="1"/>
              <c:extLst>
                <c:ext xmlns:c15="http://schemas.microsoft.com/office/drawing/2012/chart" uri="{CE6537A1-D6FC-4f65-9D91-7224C49458BB}"/>
                <c:ext xmlns:c16="http://schemas.microsoft.com/office/drawing/2014/chart" uri="{C3380CC4-5D6E-409C-BE32-E72D297353CC}">
                  <c16:uniqueId val="{00000110-B6C6-4225-8333-82C6368D3EFF}"/>
                </c:ext>
              </c:extLst>
            </c:dLbl>
            <c:dLbl>
              <c:idx val="110"/>
              <c:delete val="1"/>
              <c:extLst>
                <c:ext xmlns:c15="http://schemas.microsoft.com/office/drawing/2012/chart" uri="{CE6537A1-D6FC-4f65-9D91-7224C49458BB}"/>
                <c:ext xmlns:c16="http://schemas.microsoft.com/office/drawing/2014/chart" uri="{C3380CC4-5D6E-409C-BE32-E72D297353CC}">
                  <c16:uniqueId val="{00000111-B6C6-4225-8333-82C6368D3EFF}"/>
                </c:ext>
              </c:extLst>
            </c:dLbl>
            <c:dLbl>
              <c:idx val="111"/>
              <c:delete val="1"/>
              <c:extLst>
                <c:ext xmlns:c15="http://schemas.microsoft.com/office/drawing/2012/chart" uri="{CE6537A1-D6FC-4f65-9D91-7224C49458BB}"/>
                <c:ext xmlns:c16="http://schemas.microsoft.com/office/drawing/2014/chart" uri="{C3380CC4-5D6E-409C-BE32-E72D297353CC}">
                  <c16:uniqueId val="{00000112-B6C6-4225-8333-82C6368D3EFF}"/>
                </c:ext>
              </c:extLst>
            </c:dLbl>
            <c:dLbl>
              <c:idx val="113"/>
              <c:delete val="1"/>
              <c:extLst>
                <c:ext xmlns:c15="http://schemas.microsoft.com/office/drawing/2012/chart" uri="{CE6537A1-D6FC-4f65-9D91-7224C49458BB}"/>
                <c:ext xmlns:c16="http://schemas.microsoft.com/office/drawing/2014/chart" uri="{C3380CC4-5D6E-409C-BE32-E72D297353CC}">
                  <c16:uniqueId val="{00000113-B6C6-4225-8333-82C6368D3EFF}"/>
                </c:ext>
              </c:extLst>
            </c:dLbl>
            <c:dLbl>
              <c:idx val="114"/>
              <c:delete val="1"/>
              <c:extLst>
                <c:ext xmlns:c15="http://schemas.microsoft.com/office/drawing/2012/chart" uri="{CE6537A1-D6FC-4f65-9D91-7224C49458BB}"/>
                <c:ext xmlns:c16="http://schemas.microsoft.com/office/drawing/2014/chart" uri="{C3380CC4-5D6E-409C-BE32-E72D297353CC}">
                  <c16:uniqueId val="{00000114-B6C6-4225-8333-82C6368D3EFF}"/>
                </c:ext>
              </c:extLst>
            </c:dLbl>
            <c:dLbl>
              <c:idx val="115"/>
              <c:delete val="1"/>
              <c:extLst>
                <c:ext xmlns:c15="http://schemas.microsoft.com/office/drawing/2012/chart" uri="{CE6537A1-D6FC-4f65-9D91-7224C49458BB}"/>
                <c:ext xmlns:c16="http://schemas.microsoft.com/office/drawing/2014/chart" uri="{C3380CC4-5D6E-409C-BE32-E72D297353CC}">
                  <c16:uniqueId val="{00000115-B6C6-4225-8333-82C6368D3EFF}"/>
                </c:ext>
              </c:extLst>
            </c:dLbl>
            <c:dLbl>
              <c:idx val="116"/>
              <c:delete val="1"/>
              <c:extLst>
                <c:ext xmlns:c15="http://schemas.microsoft.com/office/drawing/2012/chart" uri="{CE6537A1-D6FC-4f65-9D91-7224C49458BB}"/>
                <c:ext xmlns:c16="http://schemas.microsoft.com/office/drawing/2014/chart" uri="{C3380CC4-5D6E-409C-BE32-E72D297353CC}">
                  <c16:uniqueId val="{00000116-B6C6-4225-8333-82C6368D3EFF}"/>
                </c:ext>
              </c:extLst>
            </c:dLbl>
            <c:dLbl>
              <c:idx val="117"/>
              <c:delete val="1"/>
              <c:extLst>
                <c:ext xmlns:c15="http://schemas.microsoft.com/office/drawing/2012/chart" uri="{CE6537A1-D6FC-4f65-9D91-7224C49458BB}"/>
                <c:ext xmlns:c16="http://schemas.microsoft.com/office/drawing/2014/chart" uri="{C3380CC4-5D6E-409C-BE32-E72D297353CC}">
                  <c16:uniqueId val="{00000117-B6C6-4225-8333-82C6368D3EFF}"/>
                </c:ext>
              </c:extLst>
            </c:dLbl>
            <c:dLbl>
              <c:idx val="118"/>
              <c:delete val="1"/>
              <c:extLst>
                <c:ext xmlns:c15="http://schemas.microsoft.com/office/drawing/2012/chart" uri="{CE6537A1-D6FC-4f65-9D91-7224C49458BB}"/>
                <c:ext xmlns:c16="http://schemas.microsoft.com/office/drawing/2014/chart" uri="{C3380CC4-5D6E-409C-BE32-E72D297353CC}">
                  <c16:uniqueId val="{00000118-B6C6-4225-8333-82C6368D3EFF}"/>
                </c:ext>
              </c:extLst>
            </c:dLbl>
            <c:dLbl>
              <c:idx val="119"/>
              <c:delete val="1"/>
              <c:extLst>
                <c:ext xmlns:c15="http://schemas.microsoft.com/office/drawing/2012/chart" uri="{CE6537A1-D6FC-4f65-9D91-7224C49458BB}"/>
                <c:ext xmlns:c16="http://schemas.microsoft.com/office/drawing/2014/chart" uri="{C3380CC4-5D6E-409C-BE32-E72D297353CC}">
                  <c16:uniqueId val="{00000119-B6C6-4225-8333-82C6368D3EFF}"/>
                </c:ext>
              </c:extLst>
            </c:dLbl>
            <c:dLbl>
              <c:idx val="120"/>
              <c:delete val="1"/>
              <c:extLst>
                <c:ext xmlns:c15="http://schemas.microsoft.com/office/drawing/2012/chart" uri="{CE6537A1-D6FC-4f65-9D91-7224C49458BB}"/>
                <c:ext xmlns:c16="http://schemas.microsoft.com/office/drawing/2014/chart" uri="{C3380CC4-5D6E-409C-BE32-E72D297353CC}">
                  <c16:uniqueId val="{0000011A-B6C6-4225-8333-82C6368D3EFF}"/>
                </c:ext>
              </c:extLst>
            </c:dLbl>
            <c:dLbl>
              <c:idx val="121"/>
              <c:delete val="1"/>
              <c:extLst>
                <c:ext xmlns:c15="http://schemas.microsoft.com/office/drawing/2012/chart" uri="{CE6537A1-D6FC-4f65-9D91-7224C49458BB}"/>
                <c:ext xmlns:c16="http://schemas.microsoft.com/office/drawing/2014/chart" uri="{C3380CC4-5D6E-409C-BE32-E72D297353CC}">
                  <c16:uniqueId val="{0000011B-B6C6-4225-8333-82C6368D3EFF}"/>
                </c:ext>
              </c:extLst>
            </c:dLbl>
            <c:dLbl>
              <c:idx val="122"/>
              <c:delete val="1"/>
              <c:extLst>
                <c:ext xmlns:c15="http://schemas.microsoft.com/office/drawing/2012/chart" uri="{CE6537A1-D6FC-4f65-9D91-7224C49458BB}"/>
                <c:ext xmlns:c16="http://schemas.microsoft.com/office/drawing/2014/chart" uri="{C3380CC4-5D6E-409C-BE32-E72D297353CC}">
                  <c16:uniqueId val="{0000011C-B6C6-4225-8333-82C6368D3EFF}"/>
                </c:ext>
              </c:extLst>
            </c:dLbl>
            <c:dLbl>
              <c:idx val="123"/>
              <c:delete val="1"/>
              <c:extLst>
                <c:ext xmlns:c15="http://schemas.microsoft.com/office/drawing/2012/chart" uri="{CE6537A1-D6FC-4f65-9D91-7224C49458BB}"/>
                <c:ext xmlns:c16="http://schemas.microsoft.com/office/drawing/2014/chart" uri="{C3380CC4-5D6E-409C-BE32-E72D297353CC}">
                  <c16:uniqueId val="{0000011D-B6C6-4225-8333-82C6368D3EFF}"/>
                </c:ext>
              </c:extLst>
            </c:dLbl>
            <c:dLbl>
              <c:idx val="124"/>
              <c:delete val="1"/>
              <c:extLst>
                <c:ext xmlns:c15="http://schemas.microsoft.com/office/drawing/2012/chart" uri="{CE6537A1-D6FC-4f65-9D91-7224C49458BB}"/>
                <c:ext xmlns:c16="http://schemas.microsoft.com/office/drawing/2014/chart" uri="{C3380CC4-5D6E-409C-BE32-E72D297353CC}">
                  <c16:uniqueId val="{0000011E-B6C6-4225-8333-82C6368D3EFF}"/>
                </c:ext>
              </c:extLst>
            </c:dLbl>
            <c:dLbl>
              <c:idx val="125"/>
              <c:delete val="1"/>
              <c:extLst>
                <c:ext xmlns:c15="http://schemas.microsoft.com/office/drawing/2012/chart" uri="{CE6537A1-D6FC-4f65-9D91-7224C49458BB}"/>
                <c:ext xmlns:c16="http://schemas.microsoft.com/office/drawing/2014/chart" uri="{C3380CC4-5D6E-409C-BE32-E72D297353CC}">
                  <c16:uniqueId val="{0000011F-B6C6-4225-8333-82C6368D3EFF}"/>
                </c:ext>
              </c:extLst>
            </c:dLbl>
            <c:dLbl>
              <c:idx val="126"/>
              <c:delete val="1"/>
              <c:extLst>
                <c:ext xmlns:c15="http://schemas.microsoft.com/office/drawing/2012/chart" uri="{CE6537A1-D6FC-4f65-9D91-7224C49458BB}"/>
                <c:ext xmlns:c16="http://schemas.microsoft.com/office/drawing/2014/chart" uri="{C3380CC4-5D6E-409C-BE32-E72D297353CC}">
                  <c16:uniqueId val="{00000120-B6C6-4225-8333-82C6368D3EFF}"/>
                </c:ext>
              </c:extLst>
            </c:dLbl>
            <c:dLbl>
              <c:idx val="127"/>
              <c:delete val="1"/>
              <c:extLst>
                <c:ext xmlns:c15="http://schemas.microsoft.com/office/drawing/2012/chart" uri="{CE6537A1-D6FC-4f65-9D91-7224C49458BB}"/>
                <c:ext xmlns:c16="http://schemas.microsoft.com/office/drawing/2014/chart" uri="{C3380CC4-5D6E-409C-BE32-E72D297353CC}">
                  <c16:uniqueId val="{00000121-B6C6-4225-8333-82C6368D3EFF}"/>
                </c:ext>
              </c:extLst>
            </c:dLbl>
            <c:dLbl>
              <c:idx val="128"/>
              <c:delete val="1"/>
              <c:extLst>
                <c:ext xmlns:c15="http://schemas.microsoft.com/office/drawing/2012/chart" uri="{CE6537A1-D6FC-4f65-9D91-7224C49458BB}"/>
                <c:ext xmlns:c16="http://schemas.microsoft.com/office/drawing/2014/chart" uri="{C3380CC4-5D6E-409C-BE32-E72D297353CC}">
                  <c16:uniqueId val="{00000122-B6C6-4225-8333-82C6368D3EFF}"/>
                </c:ext>
              </c:extLst>
            </c:dLbl>
            <c:dLbl>
              <c:idx val="129"/>
              <c:delete val="1"/>
              <c:extLst>
                <c:ext xmlns:c15="http://schemas.microsoft.com/office/drawing/2012/chart" uri="{CE6537A1-D6FC-4f65-9D91-7224C49458BB}"/>
                <c:ext xmlns:c16="http://schemas.microsoft.com/office/drawing/2014/chart" uri="{C3380CC4-5D6E-409C-BE32-E72D297353CC}">
                  <c16:uniqueId val="{00000123-B6C6-4225-8333-82C6368D3EFF}"/>
                </c:ext>
              </c:extLst>
            </c:dLbl>
            <c:dLbl>
              <c:idx val="130"/>
              <c:delete val="1"/>
              <c:extLst>
                <c:ext xmlns:c15="http://schemas.microsoft.com/office/drawing/2012/chart" uri="{CE6537A1-D6FC-4f65-9D91-7224C49458BB}"/>
                <c:ext xmlns:c16="http://schemas.microsoft.com/office/drawing/2014/chart" uri="{C3380CC4-5D6E-409C-BE32-E72D297353CC}">
                  <c16:uniqueId val="{00000124-B6C6-4225-8333-82C6368D3EFF}"/>
                </c:ext>
              </c:extLst>
            </c:dLbl>
            <c:dLbl>
              <c:idx val="131"/>
              <c:delete val="1"/>
              <c:extLst>
                <c:ext xmlns:c15="http://schemas.microsoft.com/office/drawing/2012/chart" uri="{CE6537A1-D6FC-4f65-9D91-7224C49458BB}"/>
                <c:ext xmlns:c16="http://schemas.microsoft.com/office/drawing/2014/chart" uri="{C3380CC4-5D6E-409C-BE32-E72D297353CC}">
                  <c16:uniqueId val="{00000125-B6C6-4225-8333-82C6368D3EFF}"/>
                </c:ext>
              </c:extLst>
            </c:dLbl>
            <c:dLbl>
              <c:idx val="132"/>
              <c:delete val="1"/>
              <c:extLst>
                <c:ext xmlns:c15="http://schemas.microsoft.com/office/drawing/2012/chart" uri="{CE6537A1-D6FC-4f65-9D91-7224C49458BB}"/>
                <c:ext xmlns:c16="http://schemas.microsoft.com/office/drawing/2014/chart" uri="{C3380CC4-5D6E-409C-BE32-E72D297353CC}">
                  <c16:uniqueId val="{00000126-B6C6-4225-8333-82C6368D3EFF}"/>
                </c:ext>
              </c:extLst>
            </c:dLbl>
            <c:dLbl>
              <c:idx val="134"/>
              <c:delete val="1"/>
              <c:extLst>
                <c:ext xmlns:c15="http://schemas.microsoft.com/office/drawing/2012/chart" uri="{CE6537A1-D6FC-4f65-9D91-7224C49458BB}"/>
                <c:ext xmlns:c16="http://schemas.microsoft.com/office/drawing/2014/chart" uri="{C3380CC4-5D6E-409C-BE32-E72D297353CC}">
                  <c16:uniqueId val="{00000127-B6C6-4225-8333-82C6368D3EFF}"/>
                </c:ext>
              </c:extLst>
            </c:dLbl>
            <c:dLbl>
              <c:idx val="135"/>
              <c:delete val="1"/>
              <c:extLst>
                <c:ext xmlns:c15="http://schemas.microsoft.com/office/drawing/2012/chart" uri="{CE6537A1-D6FC-4f65-9D91-7224C49458BB}"/>
                <c:ext xmlns:c16="http://schemas.microsoft.com/office/drawing/2014/chart" uri="{C3380CC4-5D6E-409C-BE32-E72D297353CC}">
                  <c16:uniqueId val="{00000128-B6C6-4225-8333-82C6368D3EFF}"/>
                </c:ext>
              </c:extLst>
            </c:dLbl>
            <c:dLbl>
              <c:idx val="136"/>
              <c:delete val="1"/>
              <c:extLst>
                <c:ext xmlns:c15="http://schemas.microsoft.com/office/drawing/2012/chart" uri="{CE6537A1-D6FC-4f65-9D91-7224C49458BB}"/>
                <c:ext xmlns:c16="http://schemas.microsoft.com/office/drawing/2014/chart" uri="{C3380CC4-5D6E-409C-BE32-E72D297353CC}">
                  <c16:uniqueId val="{00000129-B6C6-4225-8333-82C6368D3EFF}"/>
                </c:ext>
              </c:extLst>
            </c:dLbl>
            <c:dLbl>
              <c:idx val="137"/>
              <c:delete val="1"/>
              <c:extLst>
                <c:ext xmlns:c15="http://schemas.microsoft.com/office/drawing/2012/chart" uri="{CE6537A1-D6FC-4f65-9D91-7224C49458BB}"/>
                <c:ext xmlns:c16="http://schemas.microsoft.com/office/drawing/2014/chart" uri="{C3380CC4-5D6E-409C-BE32-E72D297353CC}">
                  <c16:uniqueId val="{0000012A-B6C6-4225-8333-82C6368D3EFF}"/>
                </c:ext>
              </c:extLst>
            </c:dLbl>
            <c:dLbl>
              <c:idx val="139"/>
              <c:delete val="1"/>
              <c:extLst>
                <c:ext xmlns:c15="http://schemas.microsoft.com/office/drawing/2012/chart" uri="{CE6537A1-D6FC-4f65-9D91-7224C49458BB}"/>
                <c:ext xmlns:c16="http://schemas.microsoft.com/office/drawing/2014/chart" uri="{C3380CC4-5D6E-409C-BE32-E72D297353CC}">
                  <c16:uniqueId val="{0000012B-B6C6-4225-8333-82C6368D3EFF}"/>
                </c:ext>
              </c:extLst>
            </c:dLbl>
            <c:dLbl>
              <c:idx val="140"/>
              <c:delete val="1"/>
              <c:extLst>
                <c:ext xmlns:c15="http://schemas.microsoft.com/office/drawing/2012/chart" uri="{CE6537A1-D6FC-4f65-9D91-7224C49458BB}"/>
                <c:ext xmlns:c16="http://schemas.microsoft.com/office/drawing/2014/chart" uri="{C3380CC4-5D6E-409C-BE32-E72D297353CC}">
                  <c16:uniqueId val="{0000012C-B6C6-4225-8333-82C6368D3EFF}"/>
                </c:ext>
              </c:extLst>
            </c:dLbl>
            <c:dLbl>
              <c:idx val="142"/>
              <c:delete val="1"/>
              <c:extLst>
                <c:ext xmlns:c15="http://schemas.microsoft.com/office/drawing/2012/chart" uri="{CE6537A1-D6FC-4f65-9D91-7224C49458BB}"/>
                <c:ext xmlns:c16="http://schemas.microsoft.com/office/drawing/2014/chart" uri="{C3380CC4-5D6E-409C-BE32-E72D297353CC}">
                  <c16:uniqueId val="{0000012D-B6C6-4225-8333-82C6368D3EFF}"/>
                </c:ext>
              </c:extLst>
            </c:dLbl>
            <c:dLbl>
              <c:idx val="143"/>
              <c:delete val="1"/>
              <c:extLst>
                <c:ext xmlns:c15="http://schemas.microsoft.com/office/drawing/2012/chart" uri="{CE6537A1-D6FC-4f65-9D91-7224C49458BB}"/>
                <c:ext xmlns:c16="http://schemas.microsoft.com/office/drawing/2014/chart" uri="{C3380CC4-5D6E-409C-BE32-E72D297353CC}">
                  <c16:uniqueId val="{0000012E-B6C6-4225-8333-82C6368D3EFF}"/>
                </c:ext>
              </c:extLst>
            </c:dLbl>
            <c:dLbl>
              <c:idx val="144"/>
              <c:delete val="1"/>
              <c:extLst>
                <c:ext xmlns:c15="http://schemas.microsoft.com/office/drawing/2012/chart" uri="{CE6537A1-D6FC-4f65-9D91-7224C49458BB}"/>
                <c:ext xmlns:c16="http://schemas.microsoft.com/office/drawing/2014/chart" uri="{C3380CC4-5D6E-409C-BE32-E72D297353CC}">
                  <c16:uniqueId val="{0000012F-B6C6-4225-8333-82C6368D3EFF}"/>
                </c:ext>
              </c:extLst>
            </c:dLbl>
            <c:dLbl>
              <c:idx val="145"/>
              <c:delete val="1"/>
              <c:extLst>
                <c:ext xmlns:c15="http://schemas.microsoft.com/office/drawing/2012/chart" uri="{CE6537A1-D6FC-4f65-9D91-7224C49458BB}"/>
                <c:ext xmlns:c16="http://schemas.microsoft.com/office/drawing/2014/chart" uri="{C3380CC4-5D6E-409C-BE32-E72D297353CC}">
                  <c16:uniqueId val="{00000130-B6C6-4225-8333-82C6368D3EFF}"/>
                </c:ext>
              </c:extLst>
            </c:dLbl>
            <c:dLbl>
              <c:idx val="146"/>
              <c:delete val="1"/>
              <c:extLst>
                <c:ext xmlns:c15="http://schemas.microsoft.com/office/drawing/2012/chart" uri="{CE6537A1-D6FC-4f65-9D91-7224C49458BB}"/>
                <c:ext xmlns:c16="http://schemas.microsoft.com/office/drawing/2014/chart" uri="{C3380CC4-5D6E-409C-BE32-E72D297353CC}">
                  <c16:uniqueId val="{00000131-B6C6-4225-8333-82C6368D3EFF}"/>
                </c:ext>
              </c:extLst>
            </c:dLbl>
            <c:dLbl>
              <c:idx val="147"/>
              <c:delete val="1"/>
              <c:extLst>
                <c:ext xmlns:c15="http://schemas.microsoft.com/office/drawing/2012/chart" uri="{CE6537A1-D6FC-4f65-9D91-7224C49458BB}"/>
                <c:ext xmlns:c16="http://schemas.microsoft.com/office/drawing/2014/chart" uri="{C3380CC4-5D6E-409C-BE32-E72D297353CC}">
                  <c16:uniqueId val="{00000132-B6C6-4225-8333-82C6368D3EFF}"/>
                </c:ext>
              </c:extLst>
            </c:dLbl>
            <c:dLbl>
              <c:idx val="149"/>
              <c:delete val="1"/>
              <c:extLst>
                <c:ext xmlns:c15="http://schemas.microsoft.com/office/drawing/2012/chart" uri="{CE6537A1-D6FC-4f65-9D91-7224C49458BB}"/>
                <c:ext xmlns:c16="http://schemas.microsoft.com/office/drawing/2014/chart" uri="{C3380CC4-5D6E-409C-BE32-E72D297353CC}">
                  <c16:uniqueId val="{00000133-B6C6-4225-8333-82C6368D3EFF}"/>
                </c:ext>
              </c:extLst>
            </c:dLbl>
            <c:dLbl>
              <c:idx val="150"/>
              <c:delete val="1"/>
              <c:extLst>
                <c:ext xmlns:c15="http://schemas.microsoft.com/office/drawing/2012/chart" uri="{CE6537A1-D6FC-4f65-9D91-7224C49458BB}"/>
                <c:ext xmlns:c16="http://schemas.microsoft.com/office/drawing/2014/chart" uri="{C3380CC4-5D6E-409C-BE32-E72D297353CC}">
                  <c16:uniqueId val="{00000134-B6C6-4225-8333-82C6368D3EFF}"/>
                </c:ext>
              </c:extLst>
            </c:dLbl>
            <c:dLbl>
              <c:idx val="151"/>
              <c:delete val="1"/>
              <c:extLst>
                <c:ext xmlns:c15="http://schemas.microsoft.com/office/drawing/2012/chart" uri="{CE6537A1-D6FC-4f65-9D91-7224C49458BB}"/>
                <c:ext xmlns:c16="http://schemas.microsoft.com/office/drawing/2014/chart" uri="{C3380CC4-5D6E-409C-BE32-E72D297353CC}">
                  <c16:uniqueId val="{00000135-B6C6-4225-8333-82C6368D3EFF}"/>
                </c:ext>
              </c:extLst>
            </c:dLbl>
            <c:dLbl>
              <c:idx val="152"/>
              <c:delete val="1"/>
              <c:extLst>
                <c:ext xmlns:c15="http://schemas.microsoft.com/office/drawing/2012/chart" uri="{CE6537A1-D6FC-4f65-9D91-7224C49458BB}"/>
                <c:ext xmlns:c16="http://schemas.microsoft.com/office/drawing/2014/chart" uri="{C3380CC4-5D6E-409C-BE32-E72D297353CC}">
                  <c16:uniqueId val="{00000136-B6C6-4225-8333-82C6368D3EFF}"/>
                </c:ext>
              </c:extLst>
            </c:dLbl>
            <c:dLbl>
              <c:idx val="153"/>
              <c:delete val="1"/>
              <c:extLst>
                <c:ext xmlns:c15="http://schemas.microsoft.com/office/drawing/2012/chart" uri="{CE6537A1-D6FC-4f65-9D91-7224C49458BB}"/>
                <c:ext xmlns:c16="http://schemas.microsoft.com/office/drawing/2014/chart" uri="{C3380CC4-5D6E-409C-BE32-E72D297353CC}">
                  <c16:uniqueId val="{00000137-B6C6-4225-8333-82C6368D3EFF}"/>
                </c:ext>
              </c:extLst>
            </c:dLbl>
            <c:dLbl>
              <c:idx val="154"/>
              <c:delete val="1"/>
              <c:extLst>
                <c:ext xmlns:c15="http://schemas.microsoft.com/office/drawing/2012/chart" uri="{CE6537A1-D6FC-4f65-9D91-7224C49458BB}"/>
                <c:ext xmlns:c16="http://schemas.microsoft.com/office/drawing/2014/chart" uri="{C3380CC4-5D6E-409C-BE32-E72D297353CC}">
                  <c16:uniqueId val="{00000138-B6C6-4225-8333-82C6368D3EFF}"/>
                </c:ext>
              </c:extLst>
            </c:dLbl>
            <c:dLbl>
              <c:idx val="155"/>
              <c:delete val="1"/>
              <c:extLst>
                <c:ext xmlns:c15="http://schemas.microsoft.com/office/drawing/2012/chart" uri="{CE6537A1-D6FC-4f65-9D91-7224C49458BB}"/>
                <c:ext xmlns:c16="http://schemas.microsoft.com/office/drawing/2014/chart" uri="{C3380CC4-5D6E-409C-BE32-E72D297353CC}">
                  <c16:uniqueId val="{00000139-B6C6-4225-8333-82C6368D3EFF}"/>
                </c:ext>
              </c:extLst>
            </c:dLbl>
            <c:dLbl>
              <c:idx val="156"/>
              <c:delete val="1"/>
              <c:extLst>
                <c:ext xmlns:c15="http://schemas.microsoft.com/office/drawing/2012/chart" uri="{CE6537A1-D6FC-4f65-9D91-7224C49458BB}"/>
                <c:ext xmlns:c16="http://schemas.microsoft.com/office/drawing/2014/chart" uri="{C3380CC4-5D6E-409C-BE32-E72D297353CC}">
                  <c16:uniqueId val="{0000013A-B6C6-4225-8333-82C6368D3EFF}"/>
                </c:ext>
              </c:extLst>
            </c:dLbl>
            <c:dLbl>
              <c:idx val="157"/>
              <c:delete val="1"/>
              <c:extLst>
                <c:ext xmlns:c15="http://schemas.microsoft.com/office/drawing/2012/chart" uri="{CE6537A1-D6FC-4f65-9D91-7224C49458BB}"/>
                <c:ext xmlns:c16="http://schemas.microsoft.com/office/drawing/2014/chart" uri="{C3380CC4-5D6E-409C-BE32-E72D297353CC}">
                  <c16:uniqueId val="{0000013B-B6C6-4225-8333-82C6368D3EFF}"/>
                </c:ext>
              </c:extLst>
            </c:dLbl>
            <c:dLbl>
              <c:idx val="158"/>
              <c:delete val="1"/>
              <c:extLst>
                <c:ext xmlns:c15="http://schemas.microsoft.com/office/drawing/2012/chart" uri="{CE6537A1-D6FC-4f65-9D91-7224C49458BB}"/>
                <c:ext xmlns:c16="http://schemas.microsoft.com/office/drawing/2014/chart" uri="{C3380CC4-5D6E-409C-BE32-E72D297353CC}">
                  <c16:uniqueId val="{0000013C-B6C6-4225-8333-82C6368D3EFF}"/>
                </c:ext>
              </c:extLst>
            </c:dLbl>
            <c:dLbl>
              <c:idx val="159"/>
              <c:delete val="1"/>
              <c:extLst>
                <c:ext xmlns:c15="http://schemas.microsoft.com/office/drawing/2012/chart" uri="{CE6537A1-D6FC-4f65-9D91-7224C49458BB}"/>
                <c:ext xmlns:c16="http://schemas.microsoft.com/office/drawing/2014/chart" uri="{C3380CC4-5D6E-409C-BE32-E72D297353CC}">
                  <c16:uniqueId val="{0000013D-B6C6-4225-8333-82C6368D3EFF}"/>
                </c:ext>
              </c:extLst>
            </c:dLbl>
            <c:dLbl>
              <c:idx val="160"/>
              <c:delete val="1"/>
              <c:extLst>
                <c:ext xmlns:c15="http://schemas.microsoft.com/office/drawing/2012/chart" uri="{CE6537A1-D6FC-4f65-9D91-7224C49458BB}"/>
                <c:ext xmlns:c16="http://schemas.microsoft.com/office/drawing/2014/chart" uri="{C3380CC4-5D6E-409C-BE32-E72D297353CC}">
                  <c16:uniqueId val="{0000013E-B6C6-4225-8333-82C6368D3EFF}"/>
                </c:ext>
              </c:extLst>
            </c:dLbl>
            <c:dLbl>
              <c:idx val="161"/>
              <c:delete val="1"/>
              <c:extLst>
                <c:ext xmlns:c15="http://schemas.microsoft.com/office/drawing/2012/chart" uri="{CE6537A1-D6FC-4f65-9D91-7224C49458BB}"/>
                <c:ext xmlns:c16="http://schemas.microsoft.com/office/drawing/2014/chart" uri="{C3380CC4-5D6E-409C-BE32-E72D297353CC}">
                  <c16:uniqueId val="{0000013F-B6C6-4225-8333-82C6368D3EFF}"/>
                </c:ext>
              </c:extLst>
            </c:dLbl>
            <c:dLbl>
              <c:idx val="162"/>
              <c:delete val="1"/>
              <c:extLst>
                <c:ext xmlns:c15="http://schemas.microsoft.com/office/drawing/2012/chart" uri="{CE6537A1-D6FC-4f65-9D91-7224C49458BB}"/>
                <c:ext xmlns:c16="http://schemas.microsoft.com/office/drawing/2014/chart" uri="{C3380CC4-5D6E-409C-BE32-E72D297353CC}">
                  <c16:uniqueId val="{00000140-B6C6-4225-8333-82C6368D3EFF}"/>
                </c:ext>
              </c:extLst>
            </c:dLbl>
            <c:dLbl>
              <c:idx val="163"/>
              <c:delete val="1"/>
              <c:extLst>
                <c:ext xmlns:c15="http://schemas.microsoft.com/office/drawing/2012/chart" uri="{CE6537A1-D6FC-4f65-9D91-7224C49458BB}"/>
                <c:ext xmlns:c16="http://schemas.microsoft.com/office/drawing/2014/chart" uri="{C3380CC4-5D6E-409C-BE32-E72D297353CC}">
                  <c16:uniqueId val="{00000141-B6C6-4225-8333-82C6368D3EFF}"/>
                </c:ext>
              </c:extLst>
            </c:dLbl>
            <c:dLbl>
              <c:idx val="164"/>
              <c:delete val="1"/>
              <c:extLst>
                <c:ext xmlns:c15="http://schemas.microsoft.com/office/drawing/2012/chart" uri="{CE6537A1-D6FC-4f65-9D91-7224C49458BB}"/>
                <c:ext xmlns:c16="http://schemas.microsoft.com/office/drawing/2014/chart" uri="{C3380CC4-5D6E-409C-BE32-E72D297353CC}">
                  <c16:uniqueId val="{00000142-B6C6-4225-8333-82C6368D3EFF}"/>
                </c:ext>
              </c:extLst>
            </c:dLbl>
            <c:dLbl>
              <c:idx val="165"/>
              <c:delete val="1"/>
              <c:extLst>
                <c:ext xmlns:c15="http://schemas.microsoft.com/office/drawing/2012/chart" uri="{CE6537A1-D6FC-4f65-9D91-7224C49458BB}"/>
                <c:ext xmlns:c16="http://schemas.microsoft.com/office/drawing/2014/chart" uri="{C3380CC4-5D6E-409C-BE32-E72D297353CC}">
                  <c16:uniqueId val="{00000143-B6C6-4225-8333-82C6368D3EFF}"/>
                </c:ext>
              </c:extLst>
            </c:dLbl>
            <c:dLbl>
              <c:idx val="166"/>
              <c:delete val="1"/>
              <c:extLst>
                <c:ext xmlns:c15="http://schemas.microsoft.com/office/drawing/2012/chart" uri="{CE6537A1-D6FC-4f65-9D91-7224C49458BB}"/>
                <c:ext xmlns:c16="http://schemas.microsoft.com/office/drawing/2014/chart" uri="{C3380CC4-5D6E-409C-BE32-E72D297353CC}">
                  <c16:uniqueId val="{00000144-B6C6-4225-8333-82C6368D3EFF}"/>
                </c:ext>
              </c:extLst>
            </c:dLbl>
            <c:dLbl>
              <c:idx val="167"/>
              <c:delete val="1"/>
              <c:extLst>
                <c:ext xmlns:c15="http://schemas.microsoft.com/office/drawing/2012/chart" uri="{CE6537A1-D6FC-4f65-9D91-7224C49458BB}"/>
                <c:ext xmlns:c16="http://schemas.microsoft.com/office/drawing/2014/chart" uri="{C3380CC4-5D6E-409C-BE32-E72D297353CC}">
                  <c16:uniqueId val="{00000145-B6C6-4225-8333-82C6368D3EFF}"/>
                </c:ext>
              </c:extLst>
            </c:dLbl>
            <c:dLbl>
              <c:idx val="168"/>
              <c:delete val="1"/>
              <c:extLst>
                <c:ext xmlns:c15="http://schemas.microsoft.com/office/drawing/2012/chart" uri="{CE6537A1-D6FC-4f65-9D91-7224C49458BB}"/>
                <c:ext xmlns:c16="http://schemas.microsoft.com/office/drawing/2014/chart" uri="{C3380CC4-5D6E-409C-BE32-E72D297353CC}">
                  <c16:uniqueId val="{00000146-B6C6-4225-8333-82C6368D3EFF}"/>
                </c:ext>
              </c:extLst>
            </c:dLbl>
            <c:dLbl>
              <c:idx val="169"/>
              <c:delete val="1"/>
              <c:extLst>
                <c:ext xmlns:c15="http://schemas.microsoft.com/office/drawing/2012/chart" uri="{CE6537A1-D6FC-4f65-9D91-7224C49458BB}"/>
                <c:ext xmlns:c16="http://schemas.microsoft.com/office/drawing/2014/chart" uri="{C3380CC4-5D6E-409C-BE32-E72D297353CC}">
                  <c16:uniqueId val="{00000147-B6C6-4225-8333-82C6368D3EFF}"/>
                </c:ext>
              </c:extLst>
            </c:dLbl>
            <c:dLbl>
              <c:idx val="170"/>
              <c:delete val="1"/>
              <c:extLst>
                <c:ext xmlns:c15="http://schemas.microsoft.com/office/drawing/2012/chart" uri="{CE6537A1-D6FC-4f65-9D91-7224C49458BB}"/>
                <c:ext xmlns:c16="http://schemas.microsoft.com/office/drawing/2014/chart" uri="{C3380CC4-5D6E-409C-BE32-E72D297353CC}">
                  <c16:uniqueId val="{00000148-B6C6-4225-8333-82C6368D3EFF}"/>
                </c:ext>
              </c:extLst>
            </c:dLbl>
            <c:dLbl>
              <c:idx val="171"/>
              <c:delete val="1"/>
              <c:extLst>
                <c:ext xmlns:c15="http://schemas.microsoft.com/office/drawing/2012/chart" uri="{CE6537A1-D6FC-4f65-9D91-7224C49458BB}"/>
                <c:ext xmlns:c16="http://schemas.microsoft.com/office/drawing/2014/chart" uri="{C3380CC4-5D6E-409C-BE32-E72D297353CC}">
                  <c16:uniqueId val="{00000149-B6C6-4225-8333-82C6368D3EFF}"/>
                </c:ext>
              </c:extLst>
            </c:dLbl>
            <c:dLbl>
              <c:idx val="172"/>
              <c:delete val="1"/>
              <c:extLst>
                <c:ext xmlns:c15="http://schemas.microsoft.com/office/drawing/2012/chart" uri="{CE6537A1-D6FC-4f65-9D91-7224C49458BB}"/>
                <c:ext xmlns:c16="http://schemas.microsoft.com/office/drawing/2014/chart" uri="{C3380CC4-5D6E-409C-BE32-E72D297353CC}">
                  <c16:uniqueId val="{0000014A-B6C6-4225-8333-82C6368D3EFF}"/>
                </c:ext>
              </c:extLst>
            </c:dLbl>
            <c:dLbl>
              <c:idx val="173"/>
              <c:delete val="1"/>
              <c:extLst>
                <c:ext xmlns:c15="http://schemas.microsoft.com/office/drawing/2012/chart" uri="{CE6537A1-D6FC-4f65-9D91-7224C49458BB}"/>
                <c:ext xmlns:c16="http://schemas.microsoft.com/office/drawing/2014/chart" uri="{C3380CC4-5D6E-409C-BE32-E72D297353CC}">
                  <c16:uniqueId val="{0000014B-B6C6-4225-8333-82C6368D3EFF}"/>
                </c:ext>
              </c:extLst>
            </c:dLbl>
            <c:dLbl>
              <c:idx val="174"/>
              <c:delete val="1"/>
              <c:extLst>
                <c:ext xmlns:c15="http://schemas.microsoft.com/office/drawing/2012/chart" uri="{CE6537A1-D6FC-4f65-9D91-7224C49458BB}"/>
                <c:ext xmlns:c16="http://schemas.microsoft.com/office/drawing/2014/chart" uri="{C3380CC4-5D6E-409C-BE32-E72D297353CC}">
                  <c16:uniqueId val="{0000014C-B6C6-4225-8333-82C6368D3EFF}"/>
                </c:ext>
              </c:extLst>
            </c:dLbl>
            <c:dLbl>
              <c:idx val="175"/>
              <c:delete val="1"/>
              <c:extLst>
                <c:ext xmlns:c15="http://schemas.microsoft.com/office/drawing/2012/chart" uri="{CE6537A1-D6FC-4f65-9D91-7224C49458BB}"/>
                <c:ext xmlns:c16="http://schemas.microsoft.com/office/drawing/2014/chart" uri="{C3380CC4-5D6E-409C-BE32-E72D297353CC}">
                  <c16:uniqueId val="{0000014D-B6C6-4225-8333-82C6368D3EFF}"/>
                </c:ext>
              </c:extLst>
            </c:dLbl>
            <c:dLbl>
              <c:idx val="176"/>
              <c:delete val="1"/>
              <c:extLst>
                <c:ext xmlns:c15="http://schemas.microsoft.com/office/drawing/2012/chart" uri="{CE6537A1-D6FC-4f65-9D91-7224C49458BB}"/>
                <c:ext xmlns:c16="http://schemas.microsoft.com/office/drawing/2014/chart" uri="{C3380CC4-5D6E-409C-BE32-E72D297353CC}">
                  <c16:uniqueId val="{0000014E-B6C6-4225-8333-82C6368D3EFF}"/>
                </c:ext>
              </c:extLst>
            </c:dLbl>
            <c:dLbl>
              <c:idx val="177"/>
              <c:delete val="1"/>
              <c:extLst>
                <c:ext xmlns:c15="http://schemas.microsoft.com/office/drawing/2012/chart" uri="{CE6537A1-D6FC-4f65-9D91-7224C49458BB}"/>
                <c:ext xmlns:c16="http://schemas.microsoft.com/office/drawing/2014/chart" uri="{C3380CC4-5D6E-409C-BE32-E72D297353CC}">
                  <c16:uniqueId val="{0000014F-B6C6-4225-8333-82C6368D3EFF}"/>
                </c:ext>
              </c:extLst>
            </c:dLbl>
            <c:dLbl>
              <c:idx val="178"/>
              <c:delete val="1"/>
              <c:extLst>
                <c:ext xmlns:c15="http://schemas.microsoft.com/office/drawing/2012/chart" uri="{CE6537A1-D6FC-4f65-9D91-7224C49458BB}"/>
                <c:ext xmlns:c16="http://schemas.microsoft.com/office/drawing/2014/chart" uri="{C3380CC4-5D6E-409C-BE32-E72D297353CC}">
                  <c16:uniqueId val="{00000150-B6C6-4225-8333-82C6368D3EFF}"/>
                </c:ext>
              </c:extLst>
            </c:dLbl>
            <c:dLbl>
              <c:idx val="179"/>
              <c:delete val="1"/>
              <c:extLst>
                <c:ext xmlns:c15="http://schemas.microsoft.com/office/drawing/2012/chart" uri="{CE6537A1-D6FC-4f65-9D91-7224C49458BB}"/>
                <c:ext xmlns:c16="http://schemas.microsoft.com/office/drawing/2014/chart" uri="{C3380CC4-5D6E-409C-BE32-E72D297353CC}">
                  <c16:uniqueId val="{00000151-B6C6-4225-8333-82C6368D3EFF}"/>
                </c:ext>
              </c:extLst>
            </c:dLbl>
            <c:dLbl>
              <c:idx val="180"/>
              <c:delete val="1"/>
              <c:extLst>
                <c:ext xmlns:c15="http://schemas.microsoft.com/office/drawing/2012/chart" uri="{CE6537A1-D6FC-4f65-9D91-7224C49458BB}"/>
                <c:ext xmlns:c16="http://schemas.microsoft.com/office/drawing/2014/chart" uri="{C3380CC4-5D6E-409C-BE32-E72D297353CC}">
                  <c16:uniqueId val="{00000152-B6C6-4225-8333-82C6368D3EFF}"/>
                </c:ext>
              </c:extLst>
            </c:dLbl>
            <c:dLbl>
              <c:idx val="181"/>
              <c:delete val="1"/>
              <c:extLst>
                <c:ext xmlns:c15="http://schemas.microsoft.com/office/drawing/2012/chart" uri="{CE6537A1-D6FC-4f65-9D91-7224C49458BB}"/>
                <c:ext xmlns:c16="http://schemas.microsoft.com/office/drawing/2014/chart" uri="{C3380CC4-5D6E-409C-BE32-E72D297353CC}">
                  <c16:uniqueId val="{00000153-B6C6-4225-8333-82C6368D3EFF}"/>
                </c:ext>
              </c:extLst>
            </c:dLbl>
            <c:dLbl>
              <c:idx val="182"/>
              <c:delete val="1"/>
              <c:extLst>
                <c:ext xmlns:c15="http://schemas.microsoft.com/office/drawing/2012/chart" uri="{CE6537A1-D6FC-4f65-9D91-7224C49458BB}"/>
                <c:ext xmlns:c16="http://schemas.microsoft.com/office/drawing/2014/chart" uri="{C3380CC4-5D6E-409C-BE32-E72D297353CC}">
                  <c16:uniqueId val="{00000154-B6C6-4225-8333-82C6368D3EFF}"/>
                </c:ext>
              </c:extLst>
            </c:dLbl>
            <c:dLbl>
              <c:idx val="183"/>
              <c:delete val="1"/>
              <c:extLst>
                <c:ext xmlns:c15="http://schemas.microsoft.com/office/drawing/2012/chart" uri="{CE6537A1-D6FC-4f65-9D91-7224C49458BB}"/>
                <c:ext xmlns:c16="http://schemas.microsoft.com/office/drawing/2014/chart" uri="{C3380CC4-5D6E-409C-BE32-E72D297353CC}">
                  <c16:uniqueId val="{00000155-B6C6-4225-8333-82C6368D3EFF}"/>
                </c:ext>
              </c:extLst>
            </c:dLbl>
            <c:dLbl>
              <c:idx val="184"/>
              <c:delete val="1"/>
              <c:extLst>
                <c:ext xmlns:c15="http://schemas.microsoft.com/office/drawing/2012/chart" uri="{CE6537A1-D6FC-4f65-9D91-7224C49458BB}"/>
                <c:ext xmlns:c16="http://schemas.microsoft.com/office/drawing/2014/chart" uri="{C3380CC4-5D6E-409C-BE32-E72D297353CC}">
                  <c16:uniqueId val="{00000156-B6C6-4225-8333-82C6368D3EFF}"/>
                </c:ext>
              </c:extLst>
            </c:dLbl>
            <c:dLbl>
              <c:idx val="185"/>
              <c:delete val="1"/>
              <c:extLst>
                <c:ext xmlns:c15="http://schemas.microsoft.com/office/drawing/2012/chart" uri="{CE6537A1-D6FC-4f65-9D91-7224C49458BB}"/>
                <c:ext xmlns:c16="http://schemas.microsoft.com/office/drawing/2014/chart" uri="{C3380CC4-5D6E-409C-BE32-E72D297353CC}">
                  <c16:uniqueId val="{000003C2-B6C6-4225-8333-82C6368D3EFF}"/>
                </c:ext>
              </c:extLst>
            </c:dLbl>
            <c:dLbl>
              <c:idx val="186"/>
              <c:delete val="1"/>
              <c:extLst>
                <c:ext xmlns:c15="http://schemas.microsoft.com/office/drawing/2012/chart" uri="{CE6537A1-D6FC-4f65-9D91-7224C49458BB}"/>
                <c:ext xmlns:c16="http://schemas.microsoft.com/office/drawing/2014/chart" uri="{C3380CC4-5D6E-409C-BE32-E72D297353CC}">
                  <c16:uniqueId val="{00000004-3B8D-459E-A633-C797467E40A8}"/>
                </c:ext>
              </c:extLst>
            </c:dLbl>
            <c:dLbl>
              <c:idx val="187"/>
              <c:delete val="1"/>
              <c:extLst>
                <c:ext xmlns:c15="http://schemas.microsoft.com/office/drawing/2012/chart" uri="{CE6537A1-D6FC-4f65-9D91-7224C49458BB}"/>
                <c:ext xmlns:c16="http://schemas.microsoft.com/office/drawing/2014/chart" uri="{C3380CC4-5D6E-409C-BE32-E72D297353CC}">
                  <c16:uniqueId val="{00000004-403D-4C6C-9CCA-9D6B03C93597}"/>
                </c:ext>
              </c:extLst>
            </c:dLbl>
            <c:dLbl>
              <c:idx val="188"/>
              <c:delete val="1"/>
              <c:extLst>
                <c:ext xmlns:c15="http://schemas.microsoft.com/office/drawing/2012/chart" uri="{CE6537A1-D6FC-4f65-9D91-7224C49458BB}"/>
                <c:ext xmlns:c16="http://schemas.microsoft.com/office/drawing/2014/chart" uri="{C3380CC4-5D6E-409C-BE32-E72D297353CC}">
                  <c16:uniqueId val="{00000004-604D-47A7-9F04-4F8F8CFB375F}"/>
                </c:ext>
              </c:extLst>
            </c:dLbl>
            <c:dLbl>
              <c:idx val="189"/>
              <c:delete val="1"/>
              <c:extLst>
                <c:ext xmlns:c15="http://schemas.microsoft.com/office/drawing/2012/chart" uri="{CE6537A1-D6FC-4f65-9D91-7224C49458BB}"/>
                <c:ext xmlns:c16="http://schemas.microsoft.com/office/drawing/2014/chart" uri="{C3380CC4-5D6E-409C-BE32-E72D297353CC}">
                  <c16:uniqueId val="{00000004-B53C-4EF5-9DCF-2B685D95159E}"/>
                </c:ext>
              </c:extLst>
            </c:dLbl>
            <c:dLbl>
              <c:idx val="190"/>
              <c:delete val="1"/>
              <c:extLst>
                <c:ext xmlns:c15="http://schemas.microsoft.com/office/drawing/2012/chart" uri="{CE6537A1-D6FC-4f65-9D91-7224C49458BB}"/>
                <c:ext xmlns:c16="http://schemas.microsoft.com/office/drawing/2014/chart" uri="{C3380CC4-5D6E-409C-BE32-E72D297353CC}">
                  <c16:uniqueId val="{00000004-C214-484D-850C-AE5BD2AF464C}"/>
                </c:ext>
              </c:extLst>
            </c:dLbl>
            <c:dLbl>
              <c:idx val="191"/>
              <c:delete val="1"/>
              <c:extLst>
                <c:ext xmlns:c15="http://schemas.microsoft.com/office/drawing/2012/chart" uri="{CE6537A1-D6FC-4f65-9D91-7224C49458BB}"/>
                <c:ext xmlns:c16="http://schemas.microsoft.com/office/drawing/2014/chart" uri="{C3380CC4-5D6E-409C-BE32-E72D297353CC}">
                  <c16:uniqueId val="{00000004-C25B-47B9-A370-29392F17C5D3}"/>
                </c:ext>
              </c:extLst>
            </c:dLbl>
            <c:dLbl>
              <c:idx val="192"/>
              <c:delete val="1"/>
              <c:extLst>
                <c:ext xmlns:c15="http://schemas.microsoft.com/office/drawing/2012/chart" uri="{CE6537A1-D6FC-4f65-9D91-7224C49458BB}"/>
                <c:ext xmlns:c16="http://schemas.microsoft.com/office/drawing/2014/chart" uri="{C3380CC4-5D6E-409C-BE32-E72D297353CC}">
                  <c16:uniqueId val="{00000004-7C9A-4419-A1F2-A542AED7461F}"/>
                </c:ext>
              </c:extLst>
            </c:dLbl>
            <c:dLbl>
              <c:idx val="193"/>
              <c:delete val="1"/>
              <c:extLst>
                <c:ext xmlns:c15="http://schemas.microsoft.com/office/drawing/2012/chart" uri="{CE6537A1-D6FC-4f65-9D91-7224C49458BB}"/>
                <c:ext xmlns:c16="http://schemas.microsoft.com/office/drawing/2014/chart" uri="{C3380CC4-5D6E-409C-BE32-E72D297353CC}">
                  <c16:uniqueId val="{00000004-B7B7-405E-80CF-37C8E54A153D}"/>
                </c:ext>
              </c:extLst>
            </c:dLbl>
            <c:dLbl>
              <c:idx val="194"/>
              <c:delete val="1"/>
              <c:extLst>
                <c:ext xmlns:c15="http://schemas.microsoft.com/office/drawing/2012/chart" uri="{CE6537A1-D6FC-4f65-9D91-7224C49458BB}"/>
                <c:ext xmlns:c16="http://schemas.microsoft.com/office/drawing/2014/chart" uri="{C3380CC4-5D6E-409C-BE32-E72D297353CC}">
                  <c16:uniqueId val="{0000000A-B7B7-405E-80CF-37C8E54A153D}"/>
                </c:ext>
              </c:extLst>
            </c:dLbl>
            <c:dLbl>
              <c:idx val="195"/>
              <c:delete val="1"/>
              <c:extLst>
                <c:ext xmlns:c15="http://schemas.microsoft.com/office/drawing/2012/chart" uri="{CE6537A1-D6FC-4f65-9D91-7224C49458BB}"/>
                <c:ext xmlns:c16="http://schemas.microsoft.com/office/drawing/2014/chart" uri="{C3380CC4-5D6E-409C-BE32-E72D297353CC}">
                  <c16:uniqueId val="{00000004-A675-4FAB-973C-3B36E6D237C4}"/>
                </c:ext>
              </c:extLst>
            </c:dLbl>
            <c:dLbl>
              <c:idx val="196"/>
              <c:delete val="1"/>
              <c:extLst>
                <c:ext xmlns:c15="http://schemas.microsoft.com/office/drawing/2012/chart" uri="{CE6537A1-D6FC-4f65-9D91-7224C49458BB}"/>
                <c:ext xmlns:c16="http://schemas.microsoft.com/office/drawing/2014/chart" uri="{C3380CC4-5D6E-409C-BE32-E72D297353CC}">
                  <c16:uniqueId val="{00000003-A675-4FAB-973C-3B36E6D237C4}"/>
                </c:ext>
              </c:extLst>
            </c:dLbl>
            <c:dLbl>
              <c:idx val="197"/>
              <c:layout>
                <c:manualLayout>
                  <c:x val="-2.8218694885361682E-2"/>
                  <c:y val="-2.645502645502658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21D-4861-ABF2-54B408F37C45}"/>
                </c:ext>
              </c:extLst>
            </c:dLbl>
            <c:numFmt formatCode="\+\ 0" sourceLinked="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extLst>
                <c:ext xmlns:c15="http://schemas.microsoft.com/office/drawing/2012/chart" uri="{02D57815-91ED-43cb-92C2-25804820EDAC}">
                  <c15:fullRef>
                    <c15:sqref>rivm!$C$4:$C$236</c15:sqref>
                  </c15:fullRef>
                </c:ext>
              </c:extLst>
              <c:f>rivm!$C$4:$C$201</c:f>
              <c:numCache>
                <c:formatCode>m/d/yyyy</c:formatCode>
                <c:ptCount val="198"/>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numCache>
            </c:numRef>
          </c:cat>
          <c:val>
            <c:numRef>
              <c:extLst>
                <c:ext xmlns:c15="http://schemas.microsoft.com/office/drawing/2012/chart" uri="{02D57815-91ED-43cb-92C2-25804820EDAC}">
                  <c15:fullRef>
                    <c15:sqref>rivm!$S$4:$S$236</c15:sqref>
                  </c15:fullRef>
                </c:ext>
              </c:extLst>
              <c:f>rivm!$S$4:$S$201</c:f>
              <c:numCache>
                <c:formatCode>#,##0</c:formatCode>
                <c:ptCount val="198"/>
                <c:pt idx="14">
                  <c:v>85</c:v>
                </c:pt>
                <c:pt idx="15">
                  <c:v>29</c:v>
                </c:pt>
                <c:pt idx="16">
                  <c:v>21</c:v>
                </c:pt>
                <c:pt idx="17">
                  <c:v>26</c:v>
                </c:pt>
                <c:pt idx="18">
                  <c:v>43</c:v>
                </c:pt>
                <c:pt idx="19">
                  <c:v>109</c:v>
                </c:pt>
                <c:pt idx="20">
                  <c:v>94</c:v>
                </c:pt>
                <c:pt idx="21">
                  <c:v>81</c:v>
                </c:pt>
                <c:pt idx="22">
                  <c:v>154</c:v>
                </c:pt>
                <c:pt idx="23">
                  <c:v>193</c:v>
                </c:pt>
                <c:pt idx="24">
                  <c:v>152</c:v>
                </c:pt>
                <c:pt idx="25">
                  <c:v>242</c:v>
                </c:pt>
                <c:pt idx="26">
                  <c:v>265</c:v>
                </c:pt>
                <c:pt idx="27">
                  <c:v>341</c:v>
                </c:pt>
                <c:pt idx="28">
                  <c:v>315</c:v>
                </c:pt>
                <c:pt idx="29">
                  <c:v>349</c:v>
                </c:pt>
                <c:pt idx="30">
                  <c:v>454</c:v>
                </c:pt>
                <c:pt idx="31">
                  <c:v>529</c:v>
                </c:pt>
                <c:pt idx="32">
                  <c:v>507</c:v>
                </c:pt>
                <c:pt idx="33">
                  <c:v>722</c:v>
                </c:pt>
                <c:pt idx="34">
                  <c:v>447</c:v>
                </c:pt>
                <c:pt idx="35">
                  <c:v>625</c:v>
                </c:pt>
                <c:pt idx="36">
                  <c:v>502</c:v>
                </c:pt>
                <c:pt idx="37">
                  <c:v>336</c:v>
                </c:pt>
                <c:pt idx="38">
                  <c:v>253</c:v>
                </c:pt>
                <c:pt idx="39">
                  <c:v>260</c:v>
                </c:pt>
                <c:pt idx="40">
                  <c:v>292</c:v>
                </c:pt>
                <c:pt idx="41">
                  <c:v>308</c:v>
                </c:pt>
                <c:pt idx="42">
                  <c:v>237</c:v>
                </c:pt>
                <c:pt idx="43">
                  <c:v>225</c:v>
                </c:pt>
                <c:pt idx="44">
                  <c:v>189</c:v>
                </c:pt>
                <c:pt idx="45">
                  <c:v>203</c:v>
                </c:pt>
                <c:pt idx="46">
                  <c:v>147</c:v>
                </c:pt>
                <c:pt idx="47">
                  <c:v>210</c:v>
                </c:pt>
                <c:pt idx="48">
                  <c:v>188</c:v>
                </c:pt>
                <c:pt idx="49">
                  <c:v>182</c:v>
                </c:pt>
                <c:pt idx="50">
                  <c:v>156</c:v>
                </c:pt>
                <c:pt idx="51">
                  <c:v>129</c:v>
                </c:pt>
                <c:pt idx="52">
                  <c:v>110</c:v>
                </c:pt>
                <c:pt idx="53">
                  <c:v>75</c:v>
                </c:pt>
                <c:pt idx="54">
                  <c:v>118</c:v>
                </c:pt>
                <c:pt idx="55">
                  <c:v>124</c:v>
                </c:pt>
                <c:pt idx="56">
                  <c:v>137</c:v>
                </c:pt>
                <c:pt idx="57">
                  <c:v>123</c:v>
                </c:pt>
                <c:pt idx="58">
                  <c:v>100</c:v>
                </c:pt>
                <c:pt idx="59">
                  <c:v>75</c:v>
                </c:pt>
                <c:pt idx="60">
                  <c:v>65</c:v>
                </c:pt>
                <c:pt idx="61">
                  <c:v>88</c:v>
                </c:pt>
                <c:pt idx="62">
                  <c:v>76</c:v>
                </c:pt>
                <c:pt idx="63">
                  <c:v>84</c:v>
                </c:pt>
                <c:pt idx="64">
                  <c:v>85</c:v>
                </c:pt>
                <c:pt idx="65">
                  <c:v>97</c:v>
                </c:pt>
                <c:pt idx="66">
                  <c:v>44</c:v>
                </c:pt>
                <c:pt idx="67">
                  <c:v>42</c:v>
                </c:pt>
                <c:pt idx="68">
                  <c:v>89</c:v>
                </c:pt>
                <c:pt idx="69">
                  <c:v>27</c:v>
                </c:pt>
                <c:pt idx="70">
                  <c:v>39</c:v>
                </c:pt>
                <c:pt idx="71">
                  <c:v>35</c:v>
                </c:pt>
                <c:pt idx="72">
                  <c:v>58</c:v>
                </c:pt>
                <c:pt idx="73">
                  <c:v>22</c:v>
                </c:pt>
                <c:pt idx="74">
                  <c:v>36</c:v>
                </c:pt>
                <c:pt idx="75">
                  <c:v>35</c:v>
                </c:pt>
                <c:pt idx="76">
                  <c:v>52</c:v>
                </c:pt>
                <c:pt idx="77">
                  <c:v>27</c:v>
                </c:pt>
                <c:pt idx="78">
                  <c:v>35</c:v>
                </c:pt>
                <c:pt idx="79">
                  <c:v>45</c:v>
                </c:pt>
                <c:pt idx="80">
                  <c:v>15</c:v>
                </c:pt>
                <c:pt idx="81">
                  <c:v>27</c:v>
                </c:pt>
                <c:pt idx="82">
                  <c:v>34</c:v>
                </c:pt>
                <c:pt idx="83">
                  <c:v>14</c:v>
                </c:pt>
                <c:pt idx="84">
                  <c:v>13</c:v>
                </c:pt>
                <c:pt idx="85">
                  <c:v>9</c:v>
                </c:pt>
                <c:pt idx="86">
                  <c:v>10</c:v>
                </c:pt>
                <c:pt idx="87">
                  <c:v>13</c:v>
                </c:pt>
                <c:pt idx="88">
                  <c:v>8</c:v>
                </c:pt>
                <c:pt idx="89">
                  <c:v>10</c:v>
                </c:pt>
                <c:pt idx="90">
                  <c:v>7</c:v>
                </c:pt>
                <c:pt idx="91">
                  <c:v>16</c:v>
                </c:pt>
                <c:pt idx="92">
                  <c:v>9</c:v>
                </c:pt>
                <c:pt idx="93">
                  <c:v>5</c:v>
                </c:pt>
                <c:pt idx="94">
                  <c:v>8</c:v>
                </c:pt>
                <c:pt idx="95">
                  <c:v>9</c:v>
                </c:pt>
                <c:pt idx="96">
                  <c:v>6</c:v>
                </c:pt>
                <c:pt idx="97">
                  <c:v>9</c:v>
                </c:pt>
                <c:pt idx="98">
                  <c:v>12</c:v>
                </c:pt>
                <c:pt idx="99">
                  <c:v>11</c:v>
                </c:pt>
                <c:pt idx="100">
                  <c:v>3</c:v>
                </c:pt>
                <c:pt idx="101">
                  <c:v>4</c:v>
                </c:pt>
                <c:pt idx="102">
                  <c:v>5</c:v>
                </c:pt>
                <c:pt idx="103">
                  <c:v>6</c:v>
                </c:pt>
                <c:pt idx="104">
                  <c:v>5</c:v>
                </c:pt>
                <c:pt idx="105">
                  <c:v>3</c:v>
                </c:pt>
                <c:pt idx="106">
                  <c:v>5</c:v>
                </c:pt>
                <c:pt idx="107">
                  <c:v>9</c:v>
                </c:pt>
                <c:pt idx="108">
                  <c:v>6</c:v>
                </c:pt>
                <c:pt idx="109">
                  <c:v>3</c:v>
                </c:pt>
                <c:pt idx="110">
                  <c:v>3</c:v>
                </c:pt>
                <c:pt idx="111">
                  <c:v>2</c:v>
                </c:pt>
                <c:pt idx="112">
                  <c:v>-1</c:v>
                </c:pt>
                <c:pt idx="113">
                  <c:v>11</c:v>
                </c:pt>
                <c:pt idx="114">
                  <c:v>0</c:v>
                </c:pt>
                <c:pt idx="115">
                  <c:v>3</c:v>
                </c:pt>
                <c:pt idx="116">
                  <c:v>2</c:v>
                </c:pt>
                <c:pt idx="117">
                  <c:v>2</c:v>
                </c:pt>
                <c:pt idx="118">
                  <c:v>6</c:v>
                </c:pt>
                <c:pt idx="119">
                  <c:v>4</c:v>
                </c:pt>
                <c:pt idx="120">
                  <c:v>5</c:v>
                </c:pt>
                <c:pt idx="121">
                  <c:v>0</c:v>
                </c:pt>
                <c:pt idx="122">
                  <c:v>3</c:v>
                </c:pt>
                <c:pt idx="123">
                  <c:v>3</c:v>
                </c:pt>
                <c:pt idx="124">
                  <c:v>3</c:v>
                </c:pt>
                <c:pt idx="125">
                  <c:v>1</c:v>
                </c:pt>
                <c:pt idx="126">
                  <c:v>0</c:v>
                </c:pt>
                <c:pt idx="127">
                  <c:v>4</c:v>
                </c:pt>
                <c:pt idx="128">
                  <c:v>1</c:v>
                </c:pt>
                <c:pt idx="129">
                  <c:v>1</c:v>
                </c:pt>
                <c:pt idx="130">
                  <c:v>0</c:v>
                </c:pt>
                <c:pt idx="131">
                  <c:v>2</c:v>
                </c:pt>
                <c:pt idx="132">
                  <c:v>3</c:v>
                </c:pt>
                <c:pt idx="133">
                  <c:v>-2</c:v>
                </c:pt>
                <c:pt idx="134">
                  <c:v>1</c:v>
                </c:pt>
                <c:pt idx="135">
                  <c:v>3</c:v>
                </c:pt>
                <c:pt idx="136">
                  <c:v>2</c:v>
                </c:pt>
                <c:pt idx="137">
                  <c:v>1</c:v>
                </c:pt>
                <c:pt idx="138">
                  <c:v>-2</c:v>
                </c:pt>
                <c:pt idx="139">
                  <c:v>5</c:v>
                </c:pt>
                <c:pt idx="140">
                  <c:v>1</c:v>
                </c:pt>
                <c:pt idx="141">
                  <c:v>-4</c:v>
                </c:pt>
                <c:pt idx="142">
                  <c:v>1</c:v>
                </c:pt>
                <c:pt idx="143">
                  <c:v>3</c:v>
                </c:pt>
                <c:pt idx="144">
                  <c:v>2</c:v>
                </c:pt>
                <c:pt idx="145">
                  <c:v>2</c:v>
                </c:pt>
                <c:pt idx="146">
                  <c:v>0</c:v>
                </c:pt>
                <c:pt idx="147">
                  <c:v>3</c:v>
                </c:pt>
                <c:pt idx="148">
                  <c:v>-1</c:v>
                </c:pt>
                <c:pt idx="149">
                  <c:v>2</c:v>
                </c:pt>
                <c:pt idx="150">
                  <c:v>2</c:v>
                </c:pt>
                <c:pt idx="151">
                  <c:v>5</c:v>
                </c:pt>
                <c:pt idx="152">
                  <c:v>6</c:v>
                </c:pt>
                <c:pt idx="153">
                  <c:v>3</c:v>
                </c:pt>
                <c:pt idx="154">
                  <c:v>5</c:v>
                </c:pt>
                <c:pt idx="155">
                  <c:v>7</c:v>
                </c:pt>
                <c:pt idx="156">
                  <c:v>3</c:v>
                </c:pt>
                <c:pt idx="157">
                  <c:v>6</c:v>
                </c:pt>
                <c:pt idx="158">
                  <c:v>6</c:v>
                </c:pt>
                <c:pt idx="159">
                  <c:v>10</c:v>
                </c:pt>
                <c:pt idx="160">
                  <c:v>5</c:v>
                </c:pt>
                <c:pt idx="161">
                  <c:v>1</c:v>
                </c:pt>
                <c:pt idx="162">
                  <c:v>4</c:v>
                </c:pt>
                <c:pt idx="163">
                  <c:v>2</c:v>
                </c:pt>
                <c:pt idx="164">
                  <c:v>7</c:v>
                </c:pt>
                <c:pt idx="165">
                  <c:v>6</c:v>
                </c:pt>
                <c:pt idx="166">
                  <c:v>10</c:v>
                </c:pt>
                <c:pt idx="167">
                  <c:v>9</c:v>
                </c:pt>
                <c:pt idx="168">
                  <c:v>6</c:v>
                </c:pt>
                <c:pt idx="169">
                  <c:v>11</c:v>
                </c:pt>
                <c:pt idx="170">
                  <c:v>7</c:v>
                </c:pt>
                <c:pt idx="171">
                  <c:v>6</c:v>
                </c:pt>
                <c:pt idx="172">
                  <c:v>5</c:v>
                </c:pt>
                <c:pt idx="173">
                  <c:v>4</c:v>
                </c:pt>
                <c:pt idx="174">
                  <c:v>18</c:v>
                </c:pt>
                <c:pt idx="175">
                  <c:v>10</c:v>
                </c:pt>
                <c:pt idx="176">
                  <c:v>18</c:v>
                </c:pt>
                <c:pt idx="177">
                  <c:v>11</c:v>
                </c:pt>
                <c:pt idx="178">
                  <c:v>8</c:v>
                </c:pt>
                <c:pt idx="179">
                  <c:v>4</c:v>
                </c:pt>
                <c:pt idx="180">
                  <c:v>15</c:v>
                </c:pt>
                <c:pt idx="181">
                  <c:v>19</c:v>
                </c:pt>
                <c:pt idx="182">
                  <c:v>7</c:v>
                </c:pt>
                <c:pt idx="183">
                  <c:v>9</c:v>
                </c:pt>
                <c:pt idx="184">
                  <c:v>2</c:v>
                </c:pt>
                <c:pt idx="185">
                  <c:v>3</c:v>
                </c:pt>
                <c:pt idx="186">
                  <c:v>11</c:v>
                </c:pt>
                <c:pt idx="187">
                  <c:v>5</c:v>
                </c:pt>
                <c:pt idx="188">
                  <c:v>6</c:v>
                </c:pt>
                <c:pt idx="189">
                  <c:v>5</c:v>
                </c:pt>
                <c:pt idx="190">
                  <c:v>7</c:v>
                </c:pt>
                <c:pt idx="191">
                  <c:v>5</c:v>
                </c:pt>
                <c:pt idx="192">
                  <c:v>5</c:v>
                </c:pt>
                <c:pt idx="193">
                  <c:v>9</c:v>
                </c:pt>
                <c:pt idx="194">
                  <c:v>6</c:v>
                </c:pt>
                <c:pt idx="195">
                  <c:v>8</c:v>
                </c:pt>
                <c:pt idx="196">
                  <c:v>17</c:v>
                </c:pt>
                <c:pt idx="197">
                  <c:v>10</c:v>
                </c:pt>
              </c:numCache>
            </c:numRef>
          </c:val>
          <c:extLst>
            <c:ext xmlns:c16="http://schemas.microsoft.com/office/drawing/2014/chart" uri="{C3380CC4-5D6E-409C-BE32-E72D297353CC}">
              <c16:uniqueId val="{00000157-B6C6-4225-8333-82C6368D3EFF}"/>
            </c:ext>
          </c:extLst>
        </c:ser>
        <c:ser>
          <c:idx val="2"/>
          <c:order val="6"/>
          <c:tx>
            <c:strRef>
              <c:f>rivm!$D$3</c:f>
              <c:strCache>
                <c:ptCount val="1"/>
                <c:pt idx="0">
                  <c:v>vorig</c:v>
                </c:pt>
              </c:strCache>
            </c:strRef>
          </c:tx>
          <c:spPr>
            <a:solidFill>
              <a:schemeClr val="accent1">
                <a:lumMod val="40000"/>
                <a:lumOff val="60000"/>
              </a:schemeClr>
            </a:solidFill>
            <a:ln>
              <a:noFill/>
            </a:ln>
            <a:effectLst>
              <a:outerShdw blurRad="50800" dist="50800" dir="5400000" algn="ctr" rotWithShape="0">
                <a:schemeClr val="tx1">
                  <a:alpha val="70000"/>
                </a:schemeClr>
              </a:outerShdw>
            </a:effectLst>
          </c:spPr>
          <c:invertIfNegative val="0"/>
          <c:cat>
            <c:numRef>
              <c:extLst>
                <c:ext xmlns:c15="http://schemas.microsoft.com/office/drawing/2012/chart" uri="{02D57815-91ED-43cb-92C2-25804820EDAC}">
                  <c15:fullRef>
                    <c15:sqref>rivm!$C$4:$C$236</c15:sqref>
                  </c15:fullRef>
                </c:ext>
              </c:extLst>
              <c:f>rivm!$C$4:$C$201</c:f>
              <c:numCache>
                <c:formatCode>m/d/yyyy</c:formatCode>
                <c:ptCount val="198"/>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numCache>
            </c:numRef>
          </c:cat>
          <c:val>
            <c:numRef>
              <c:extLst>
                <c:ext xmlns:c15="http://schemas.microsoft.com/office/drawing/2012/chart" uri="{02D57815-91ED-43cb-92C2-25804820EDAC}">
                  <c15:fullRef>
                    <c15:sqref>rivm!$D$4:$D$236</c15:sqref>
                  </c15:fullRef>
                </c:ext>
              </c:extLst>
              <c:f>rivm!$D$4:$D$201</c:f>
              <c:numCache>
                <c:formatCode>General</c:formatCode>
                <c:ptCount val="198"/>
                <c:pt idx="0">
                  <c:v>0</c:v>
                </c:pt>
                <c:pt idx="1">
                  <c:v>1</c:v>
                </c:pt>
                <c:pt idx="2">
                  <c:v>2</c:v>
                </c:pt>
                <c:pt idx="3">
                  <c:v>6</c:v>
                </c:pt>
                <c:pt idx="4">
                  <c:v>9</c:v>
                </c:pt>
                <c:pt idx="5">
                  <c:v>17</c:v>
                </c:pt>
                <c:pt idx="6">
                  <c:v>23</c:v>
                </c:pt>
                <c:pt idx="7">
                  <c:v>38</c:v>
                </c:pt>
                <c:pt idx="8">
                  <c:v>80</c:v>
                </c:pt>
                <c:pt idx="9">
                  <c:v>126</c:v>
                </c:pt>
                <c:pt idx="10">
                  <c:v>184</c:v>
                </c:pt>
                <c:pt idx="11">
                  <c:v>261</c:v>
                </c:pt>
                <c:pt idx="12">
                  <c:v>316</c:v>
                </c:pt>
                <c:pt idx="13">
                  <c:v>376</c:v>
                </c:pt>
                <c:pt idx="14">
                  <c:v>412</c:v>
                </c:pt>
                <c:pt idx="15">
                  <c:v>489</c:v>
                </c:pt>
                <c:pt idx="16" formatCode="0">
                  <c:v>689</c:v>
                </c:pt>
                <c:pt idx="17" formatCode="0">
                  <c:v>823</c:v>
                </c:pt>
                <c:pt idx="18" formatCode="0">
                  <c:v>973</c:v>
                </c:pt>
                <c:pt idx="19" formatCode="0">
                  <c:v>1208</c:v>
                </c:pt>
                <c:pt idx="20" formatCode="0">
                  <c:v>1391</c:v>
                </c:pt>
                <c:pt idx="21" formatCode="0">
                  <c:v>1643</c:v>
                </c:pt>
                <c:pt idx="22" formatCode="0">
                  <c:v>1971</c:v>
                </c:pt>
                <c:pt idx="23" formatCode="0">
                  <c:v>3008</c:v>
                </c:pt>
                <c:pt idx="24" formatCode="0">
                  <c:v>2795</c:v>
                </c:pt>
                <c:pt idx="25" formatCode="0">
                  <c:v>3216</c:v>
                </c:pt>
                <c:pt idx="26" formatCode="0">
                  <c:v>3519</c:v>
                </c:pt>
                <c:pt idx="27" formatCode="0">
                  <c:v>4065</c:v>
                </c:pt>
                <c:pt idx="28" formatCode="0">
                  <c:v>4576</c:v>
                </c:pt>
                <c:pt idx="29" formatCode="0">
                  <c:v>5280</c:v>
                </c:pt>
                <c:pt idx="30" formatCode="0">
                  <c:v>6103</c:v>
                </c:pt>
                <c:pt idx="31" formatCode="0">
                  <c:v>6808</c:v>
                </c:pt>
                <c:pt idx="32" formatCode="0">
                  <c:v>7383</c:v>
                </c:pt>
                <c:pt idx="33" formatCode="0">
                  <c:v>7760</c:v>
                </c:pt>
                <c:pt idx="34" formatCode="0">
                  <c:v>7883</c:v>
                </c:pt>
                <c:pt idx="35" formatCode="0">
                  <c:v>8455</c:v>
                </c:pt>
                <c:pt idx="36" formatCode="0">
                  <c:v>8913</c:v>
                </c:pt>
                <c:pt idx="37" formatCode="0">
                  <c:v>9437</c:v>
                </c:pt>
                <c:pt idx="38" formatCode="0">
                  <c:v>10005</c:v>
                </c:pt>
                <c:pt idx="39" formatCode="0">
                  <c:v>10976</c:v>
                </c:pt>
                <c:pt idx="40" formatCode="0">
                  <c:v>11668</c:v>
                </c:pt>
                <c:pt idx="41" formatCode="0">
                  <c:v>12153</c:v>
                </c:pt>
                <c:pt idx="42" formatCode="0">
                  <c:v>12814</c:v>
                </c:pt>
                <c:pt idx="43" formatCode="0">
                  <c:v>13790</c:v>
                </c:pt>
                <c:pt idx="44" formatCode="0">
                  <c:v>14900</c:v>
                </c:pt>
                <c:pt idx="45" formatCode="0">
                  <c:v>16034</c:v>
                </c:pt>
                <c:pt idx="46" formatCode="0">
                  <c:v>17005</c:v>
                </c:pt>
                <c:pt idx="47" formatCode="0">
                  <c:v>17822</c:v>
                </c:pt>
                <c:pt idx="48" formatCode="0">
                  <c:v>18480</c:v>
                </c:pt>
                <c:pt idx="49" formatCode="0">
                  <c:v>19026</c:v>
                </c:pt>
                <c:pt idx="50" formatCode="0">
                  <c:v>19905</c:v>
                </c:pt>
                <c:pt idx="51" formatCode="0">
                  <c:v>20984</c:v>
                </c:pt>
                <c:pt idx="52" formatCode="0">
                  <c:v>21995</c:v>
                </c:pt>
                <c:pt idx="53" formatCode="0">
                  <c:v>22951</c:v>
                </c:pt>
                <c:pt idx="54" formatCode="0">
                  <c:v>23626</c:v>
                </c:pt>
                <c:pt idx="55" formatCode="0">
                  <c:v>24237</c:v>
                </c:pt>
                <c:pt idx="56" formatCode="0">
                  <c:v>24821</c:v>
                </c:pt>
                <c:pt idx="57" formatCode="0">
                  <c:v>25571</c:v>
                </c:pt>
                <c:pt idx="58" formatCode="0">
                  <c:v>26254</c:v>
                </c:pt>
                <c:pt idx="59" formatCode="0">
                  <c:v>26809</c:v>
                </c:pt>
                <c:pt idx="60" formatCode="0">
                  <c:v>27389</c:v>
                </c:pt>
                <c:pt idx="61" formatCode="0">
                  <c:v>27724</c:v>
                </c:pt>
                <c:pt idx="62" formatCode="0">
                  <c:v>27807</c:v>
                </c:pt>
                <c:pt idx="63" formatCode="0">
                  <c:v>28117</c:v>
                </c:pt>
                <c:pt idx="64" formatCode="0">
                  <c:v>28547</c:v>
                </c:pt>
                <c:pt idx="65" formatCode="0">
                  <c:v>28937</c:v>
                </c:pt>
                <c:pt idx="66" formatCode="0">
                  <c:v>29285</c:v>
                </c:pt>
                <c:pt idx="67" formatCode="0">
                  <c:v>29576</c:v>
                </c:pt>
                <c:pt idx="68" formatCode="0">
                  <c:v>29733</c:v>
                </c:pt>
                <c:pt idx="69" formatCode="0">
                  <c:v>29961</c:v>
                </c:pt>
                <c:pt idx="70" formatCode="0">
                  <c:v>30166</c:v>
                </c:pt>
                <c:pt idx="71" formatCode="0">
                  <c:v>30582</c:v>
                </c:pt>
                <c:pt idx="72" formatCode="0">
                  <c:v>30866</c:v>
                </c:pt>
                <c:pt idx="73" formatCode="0">
                  <c:v>31097</c:v>
                </c:pt>
                <c:pt idx="74" formatCode="0">
                  <c:v>31320</c:v>
                </c:pt>
                <c:pt idx="75" formatCode="0">
                  <c:v>31445</c:v>
                </c:pt>
                <c:pt idx="76" formatCode="0">
                  <c:v>31606</c:v>
                </c:pt>
                <c:pt idx="77" formatCode="0">
                  <c:v>31781</c:v>
                </c:pt>
                <c:pt idx="78" formatCode="0">
                  <c:v>32024</c:v>
                </c:pt>
                <c:pt idx="79" formatCode="0">
                  <c:v>32189</c:v>
                </c:pt>
                <c:pt idx="80" formatCode="0">
                  <c:v>32333</c:v>
                </c:pt>
                <c:pt idx="81" formatCode="0">
                  <c:v>32443</c:v>
                </c:pt>
                <c:pt idx="82" formatCode="0">
                  <c:v>32562</c:v>
                </c:pt>
                <c:pt idx="83" formatCode="0">
                  <c:v>32636</c:v>
                </c:pt>
                <c:pt idx="84" formatCode="0">
                  <c:v>32820</c:v>
                </c:pt>
                <c:pt idx="85" formatCode="0">
                  <c:v>33060</c:v>
                </c:pt>
                <c:pt idx="86" formatCode="0">
                  <c:v>33239</c:v>
                </c:pt>
                <c:pt idx="87" formatCode="0">
                  <c:v>33405</c:v>
                </c:pt>
                <c:pt idx="88" formatCode="0">
                  <c:v>33564</c:v>
                </c:pt>
                <c:pt idx="89" formatCode="0">
                  <c:v>33765</c:v>
                </c:pt>
                <c:pt idx="90" formatCode="0">
                  <c:v>33888</c:v>
                </c:pt>
                <c:pt idx="91" formatCode="0">
                  <c:v>34071</c:v>
                </c:pt>
                <c:pt idx="92" formatCode="0">
                  <c:v>34237</c:v>
                </c:pt>
                <c:pt idx="93" formatCode="0">
                  <c:v>34404</c:v>
                </c:pt>
                <c:pt idx="94" formatCode="0">
                  <c:v>34530</c:v>
                </c:pt>
                <c:pt idx="95" formatCode="0">
                  <c:v>34707</c:v>
                </c:pt>
                <c:pt idx="96" formatCode="0">
                  <c:v>34801</c:v>
                </c:pt>
                <c:pt idx="97" formatCode="0">
                  <c:v>34897</c:v>
                </c:pt>
                <c:pt idx="98" formatCode="0">
                  <c:v>34974</c:v>
                </c:pt>
                <c:pt idx="99" formatCode="0">
                  <c:v>35171</c:v>
                </c:pt>
                <c:pt idx="100" formatCode="0">
                  <c:v>35370</c:v>
                </c:pt>
                <c:pt idx="101" formatCode="0">
                  <c:v>35550</c:v>
                </c:pt>
                <c:pt idx="102" formatCode="0">
                  <c:v>35785</c:v>
                </c:pt>
                <c:pt idx="103" formatCode="0">
                  <c:v>35945</c:v>
                </c:pt>
                <c:pt idx="104" formatCode="0">
                  <c:v>36103</c:v>
                </c:pt>
                <c:pt idx="105" formatCode="0">
                  <c:v>36282</c:v>
                </c:pt>
                <c:pt idx="106" formatCode="0">
                  <c:v>36443</c:v>
                </c:pt>
                <c:pt idx="107" formatCode="0">
                  <c:v>36648</c:v>
                </c:pt>
                <c:pt idx="108" formatCode="0">
                  <c:v>36818</c:v>
                </c:pt>
                <c:pt idx="109" formatCode="0">
                  <c:v>36955</c:v>
                </c:pt>
                <c:pt idx="110" formatCode="0">
                  <c:v>37117</c:v>
                </c:pt>
                <c:pt idx="111" formatCode="0">
                  <c:v>37253</c:v>
                </c:pt>
                <c:pt idx="112" formatCode="0">
                  <c:v>37368</c:v>
                </c:pt>
                <c:pt idx="113" formatCode="0">
                  <c:v>37484</c:v>
                </c:pt>
                <c:pt idx="114" formatCode="0">
                  <c:v>37580</c:v>
                </c:pt>
                <c:pt idx="115" formatCode="0">
                  <c:v>37656</c:v>
                </c:pt>
                <c:pt idx="116" formatCode="0">
                  <c:v>37744</c:v>
                </c:pt>
                <c:pt idx="117" formatCode="0">
                  <c:v>37807</c:v>
                </c:pt>
                <c:pt idx="118" formatCode="0">
                  <c:v>37869</c:v>
                </c:pt>
                <c:pt idx="119" formatCode="0">
                  <c:v>37945</c:v>
                </c:pt>
                <c:pt idx="120" formatCode="0">
                  <c:v>38051</c:v>
                </c:pt>
                <c:pt idx="121" formatCode="0">
                  <c:v>38137</c:v>
                </c:pt>
                <c:pt idx="122" formatCode="0">
                  <c:v>38206</c:v>
                </c:pt>
                <c:pt idx="123" formatCode="0">
                  <c:v>38276</c:v>
                </c:pt>
                <c:pt idx="124" formatCode="0">
                  <c:v>38349</c:v>
                </c:pt>
                <c:pt idx="125" formatCode="0">
                  <c:v>38396</c:v>
                </c:pt>
                <c:pt idx="126" formatCode="0">
                  <c:v>38457</c:v>
                </c:pt>
                <c:pt idx="127" formatCode="0">
                  <c:v>38534</c:v>
                </c:pt>
                <c:pt idx="128" formatCode="0">
                  <c:v>38605</c:v>
                </c:pt>
                <c:pt idx="129" formatCode="0">
                  <c:v>38665</c:v>
                </c:pt>
                <c:pt idx="130" formatCode="0">
                  <c:v>38737</c:v>
                </c:pt>
                <c:pt idx="131" formatCode="0">
                  <c:v>38773</c:v>
                </c:pt>
                <c:pt idx="132" formatCode="0">
                  <c:v>38808</c:v>
                </c:pt>
                <c:pt idx="133" formatCode="0">
                  <c:v>38857</c:v>
                </c:pt>
                <c:pt idx="134" formatCode="0">
                  <c:v>38911</c:v>
                </c:pt>
                <c:pt idx="135" formatCode="0">
                  <c:v>38952</c:v>
                </c:pt>
                <c:pt idx="136" formatCode="0">
                  <c:v>39030</c:v>
                </c:pt>
                <c:pt idx="137" formatCode="0">
                  <c:v>39129</c:v>
                </c:pt>
                <c:pt idx="138" formatCode="0">
                  <c:v>39199</c:v>
                </c:pt>
                <c:pt idx="139" formatCode="0">
                  <c:v>39254</c:v>
                </c:pt>
                <c:pt idx="140" formatCode="0">
                  <c:v>39355</c:v>
                </c:pt>
                <c:pt idx="141" formatCode="0">
                  <c:v>39453</c:v>
                </c:pt>
                <c:pt idx="142" formatCode="0">
                  <c:v>39560</c:v>
                </c:pt>
                <c:pt idx="143" formatCode="0">
                  <c:v>39686</c:v>
                </c:pt>
                <c:pt idx="144" formatCode="0">
                  <c:v>39827</c:v>
                </c:pt>
                <c:pt idx="145" formatCode="0">
                  <c:v>40010</c:v>
                </c:pt>
                <c:pt idx="146" formatCode="0">
                  <c:v>40171</c:v>
                </c:pt>
                <c:pt idx="147" formatCode="0">
                  <c:v>40339</c:v>
                </c:pt>
                <c:pt idx="148" formatCode="0">
                  <c:v>40499</c:v>
                </c:pt>
                <c:pt idx="149" formatCode="0">
                  <c:v>40691</c:v>
                </c:pt>
                <c:pt idx="150" formatCode="0">
                  <c:v>40826</c:v>
                </c:pt>
                <c:pt idx="151" formatCode="0">
                  <c:v>41038</c:v>
                </c:pt>
                <c:pt idx="152" formatCode="0">
                  <c:v>41238</c:v>
                </c:pt>
                <c:pt idx="153" formatCode="0">
                  <c:v>41455</c:v>
                </c:pt>
                <c:pt idx="154" formatCode="0">
                  <c:v>41699</c:v>
                </c:pt>
                <c:pt idx="155" formatCode="0">
                  <c:v>42036</c:v>
                </c:pt>
                <c:pt idx="156" formatCode="0">
                  <c:v>42367</c:v>
                </c:pt>
                <c:pt idx="157" formatCode="0">
                  <c:v>42795</c:v>
                </c:pt>
                <c:pt idx="158" formatCode="0">
                  <c:v>43155</c:v>
                </c:pt>
                <c:pt idx="159" formatCode="0">
                  <c:v>43521</c:v>
                </c:pt>
                <c:pt idx="160" formatCode="0">
                  <c:v>43996</c:v>
                </c:pt>
                <c:pt idx="161" formatCode="0">
                  <c:v>44417</c:v>
                </c:pt>
                <c:pt idx="162" formatCode="0">
                  <c:v>45017</c:v>
                </c:pt>
                <c:pt idx="163" formatCode="0">
                  <c:v>45532</c:v>
                </c:pt>
                <c:pt idx="164" formatCode="0">
                  <c:v>46016</c:v>
                </c:pt>
                <c:pt idx="165" formatCode="0">
                  <c:v>46586</c:v>
                </c:pt>
                <c:pt idx="166" formatCode="0">
                  <c:v>47210</c:v>
                </c:pt>
                <c:pt idx="167" formatCode="0">
                  <c:v>47979</c:v>
                </c:pt>
                <c:pt idx="168" formatCode="0">
                  <c:v>48624</c:v>
                </c:pt>
                <c:pt idx="169" formatCode="0">
                  <c:v>49195</c:v>
                </c:pt>
                <c:pt idx="170" formatCode="0">
                  <c:v>49820</c:v>
                </c:pt>
                <c:pt idx="171" formatCode="0">
                  <c:v>50468</c:v>
                </c:pt>
                <c:pt idx="172" formatCode="0">
                  <c:v>50969</c:v>
                </c:pt>
                <c:pt idx="173" formatCode="0">
                  <c:v>51446</c:v>
                </c:pt>
                <c:pt idx="174" formatCode="0">
                  <c:v>51931</c:v>
                </c:pt>
                <c:pt idx="175" formatCode="0">
                  <c:v>52465</c:v>
                </c:pt>
                <c:pt idx="176" formatCode="0">
                  <c:v>52984</c:v>
                </c:pt>
                <c:pt idx="177" formatCode="0">
                  <c:v>53501</c:v>
                </c:pt>
                <c:pt idx="178" formatCode="0">
                  <c:v>53998</c:v>
                </c:pt>
                <c:pt idx="179" formatCode="0">
                  <c:v>54447</c:v>
                </c:pt>
                <c:pt idx="180" formatCode="0">
                  <c:v>55017</c:v>
                </c:pt>
                <c:pt idx="181" formatCode="0">
                  <c:v>55417</c:v>
                </c:pt>
                <c:pt idx="182" formatCode="0">
                  <c:v>55969</c:v>
                </c:pt>
                <c:pt idx="183" formatCode="0">
                  <c:v>56472</c:v>
                </c:pt>
                <c:pt idx="184" formatCode="0">
                  <c:v>56970</c:v>
                </c:pt>
                <c:pt idx="185" formatCode="0">
                  <c:v>57469</c:v>
                </c:pt>
                <c:pt idx="186" formatCode="0">
                  <c:v>57974</c:v>
                </c:pt>
                <c:pt idx="187" formatCode="0">
                  <c:v>58490</c:v>
                </c:pt>
                <c:pt idx="188" formatCode="0">
                  <c:v>58947</c:v>
                </c:pt>
                <c:pt idx="189" formatCode="0">
                  <c:v>59675</c:v>
                </c:pt>
                <c:pt idx="190" formatCode="0">
                  <c:v>60271</c:v>
                </c:pt>
                <c:pt idx="191" formatCode="0">
                  <c:v>61008</c:v>
                </c:pt>
                <c:pt idx="192" formatCode="0">
                  <c:v>61657</c:v>
                </c:pt>
                <c:pt idx="193" formatCode="0">
                  <c:v>62577</c:v>
                </c:pt>
                <c:pt idx="194" formatCode="0">
                  <c:v>63365</c:v>
                </c:pt>
                <c:pt idx="195" formatCode="0">
                  <c:v>64323</c:v>
                </c:pt>
                <c:pt idx="196" formatCode="0">
                  <c:v>65455</c:v>
                </c:pt>
                <c:pt idx="197" formatCode="0">
                  <c:v>66261</c:v>
                </c:pt>
              </c:numCache>
            </c:numRef>
          </c:val>
          <c:extLst>
            <c:ext xmlns:c16="http://schemas.microsoft.com/office/drawing/2014/chart" uri="{C3380CC4-5D6E-409C-BE32-E72D297353CC}">
              <c16:uniqueId val="{00000158-B6C6-4225-8333-82C6368D3EFF}"/>
            </c:ext>
          </c:extLst>
        </c:ser>
        <c:ser>
          <c:idx val="3"/>
          <c:order val="7"/>
          <c:tx>
            <c:strRef>
              <c:f>rivm!$F$3</c:f>
              <c:strCache>
                <c:ptCount val="1"/>
                <c:pt idx="0">
                  <c:v>Nieuwe besmettingen</c:v>
                </c:pt>
              </c:strCache>
            </c:strRef>
          </c:tx>
          <c:spPr>
            <a:solidFill>
              <a:schemeClr val="accent1">
                <a:lumMod val="60000"/>
                <a:lumOff val="40000"/>
              </a:schemeClr>
            </a:solidFill>
            <a:ln>
              <a:solidFill>
                <a:schemeClr val="accent1">
                  <a:lumMod val="60000"/>
                  <a:lumOff val="40000"/>
                </a:schemeClr>
              </a:solidFill>
            </a:ln>
            <a:effectLst>
              <a:outerShdw blurRad="50800" dist="50800" dir="5400000" algn="ctr" rotWithShape="0">
                <a:schemeClr val="tx1">
                  <a:alpha val="70000"/>
                </a:schemeClr>
              </a:outerShdw>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159-B6C6-4225-8333-82C6368D3EFF}"/>
                </c:ext>
              </c:extLst>
            </c:dLbl>
            <c:dLbl>
              <c:idx val="1"/>
              <c:delete val="1"/>
              <c:extLst>
                <c:ext xmlns:c15="http://schemas.microsoft.com/office/drawing/2012/chart" uri="{CE6537A1-D6FC-4f65-9D91-7224C49458BB}"/>
                <c:ext xmlns:c16="http://schemas.microsoft.com/office/drawing/2014/chart" uri="{C3380CC4-5D6E-409C-BE32-E72D297353CC}">
                  <c16:uniqueId val="{0000015A-B6C6-4225-8333-82C6368D3EFF}"/>
                </c:ext>
              </c:extLst>
            </c:dLbl>
            <c:dLbl>
              <c:idx val="2"/>
              <c:delete val="1"/>
              <c:extLst>
                <c:ext xmlns:c15="http://schemas.microsoft.com/office/drawing/2012/chart" uri="{CE6537A1-D6FC-4f65-9D91-7224C49458BB}"/>
                <c:ext xmlns:c16="http://schemas.microsoft.com/office/drawing/2014/chart" uri="{C3380CC4-5D6E-409C-BE32-E72D297353CC}">
                  <c16:uniqueId val="{0000015B-B6C6-4225-8333-82C6368D3EFF}"/>
                </c:ext>
              </c:extLst>
            </c:dLbl>
            <c:dLbl>
              <c:idx val="3"/>
              <c:delete val="1"/>
              <c:extLst>
                <c:ext xmlns:c15="http://schemas.microsoft.com/office/drawing/2012/chart" uri="{CE6537A1-D6FC-4f65-9D91-7224C49458BB}"/>
                <c:ext xmlns:c16="http://schemas.microsoft.com/office/drawing/2014/chart" uri="{C3380CC4-5D6E-409C-BE32-E72D297353CC}">
                  <c16:uniqueId val="{0000015C-B6C6-4225-8333-82C6368D3EFF}"/>
                </c:ext>
              </c:extLst>
            </c:dLbl>
            <c:dLbl>
              <c:idx val="4"/>
              <c:delete val="1"/>
              <c:extLst>
                <c:ext xmlns:c15="http://schemas.microsoft.com/office/drawing/2012/chart" uri="{CE6537A1-D6FC-4f65-9D91-7224C49458BB}"/>
                <c:ext xmlns:c16="http://schemas.microsoft.com/office/drawing/2014/chart" uri="{C3380CC4-5D6E-409C-BE32-E72D297353CC}">
                  <c16:uniqueId val="{0000015D-B6C6-4225-8333-82C6368D3EFF}"/>
                </c:ext>
              </c:extLst>
            </c:dLbl>
            <c:dLbl>
              <c:idx val="5"/>
              <c:delete val="1"/>
              <c:extLst>
                <c:ext xmlns:c15="http://schemas.microsoft.com/office/drawing/2012/chart" uri="{CE6537A1-D6FC-4f65-9D91-7224C49458BB}"/>
                <c:ext xmlns:c16="http://schemas.microsoft.com/office/drawing/2014/chart" uri="{C3380CC4-5D6E-409C-BE32-E72D297353CC}">
                  <c16:uniqueId val="{0000015E-B6C6-4225-8333-82C6368D3EFF}"/>
                </c:ext>
              </c:extLst>
            </c:dLbl>
            <c:dLbl>
              <c:idx val="6"/>
              <c:delete val="1"/>
              <c:extLst>
                <c:ext xmlns:c15="http://schemas.microsoft.com/office/drawing/2012/chart" uri="{CE6537A1-D6FC-4f65-9D91-7224C49458BB}"/>
                <c:ext xmlns:c16="http://schemas.microsoft.com/office/drawing/2014/chart" uri="{C3380CC4-5D6E-409C-BE32-E72D297353CC}">
                  <c16:uniqueId val="{0000015F-B6C6-4225-8333-82C6368D3EFF}"/>
                </c:ext>
              </c:extLst>
            </c:dLbl>
            <c:dLbl>
              <c:idx val="7"/>
              <c:delete val="1"/>
              <c:extLst>
                <c:ext xmlns:c15="http://schemas.microsoft.com/office/drawing/2012/chart" uri="{CE6537A1-D6FC-4f65-9D91-7224C49458BB}"/>
                <c:ext xmlns:c16="http://schemas.microsoft.com/office/drawing/2014/chart" uri="{C3380CC4-5D6E-409C-BE32-E72D297353CC}">
                  <c16:uniqueId val="{00000160-B6C6-4225-8333-82C6368D3EFF}"/>
                </c:ext>
              </c:extLst>
            </c:dLbl>
            <c:dLbl>
              <c:idx val="8"/>
              <c:delete val="1"/>
              <c:extLst>
                <c:ext xmlns:c15="http://schemas.microsoft.com/office/drawing/2012/chart" uri="{CE6537A1-D6FC-4f65-9D91-7224C49458BB}"/>
                <c:ext xmlns:c16="http://schemas.microsoft.com/office/drawing/2014/chart" uri="{C3380CC4-5D6E-409C-BE32-E72D297353CC}">
                  <c16:uniqueId val="{00000161-B6C6-4225-8333-82C6368D3EFF}"/>
                </c:ext>
              </c:extLst>
            </c:dLbl>
            <c:dLbl>
              <c:idx val="9"/>
              <c:delete val="1"/>
              <c:extLst>
                <c:ext xmlns:c15="http://schemas.microsoft.com/office/drawing/2012/chart" uri="{CE6537A1-D6FC-4f65-9D91-7224C49458BB}"/>
                <c:ext xmlns:c16="http://schemas.microsoft.com/office/drawing/2014/chart" uri="{C3380CC4-5D6E-409C-BE32-E72D297353CC}">
                  <c16:uniqueId val="{00000162-B6C6-4225-8333-82C6368D3EFF}"/>
                </c:ext>
              </c:extLst>
            </c:dLbl>
            <c:dLbl>
              <c:idx val="10"/>
              <c:delete val="1"/>
              <c:extLst>
                <c:ext xmlns:c15="http://schemas.microsoft.com/office/drawing/2012/chart" uri="{CE6537A1-D6FC-4f65-9D91-7224C49458BB}"/>
                <c:ext xmlns:c16="http://schemas.microsoft.com/office/drawing/2014/chart" uri="{C3380CC4-5D6E-409C-BE32-E72D297353CC}">
                  <c16:uniqueId val="{00000163-B6C6-4225-8333-82C6368D3EFF}"/>
                </c:ext>
              </c:extLst>
            </c:dLbl>
            <c:dLbl>
              <c:idx val="11"/>
              <c:delete val="1"/>
              <c:extLst>
                <c:ext xmlns:c15="http://schemas.microsoft.com/office/drawing/2012/chart" uri="{CE6537A1-D6FC-4f65-9D91-7224C49458BB}"/>
                <c:ext xmlns:c16="http://schemas.microsoft.com/office/drawing/2014/chart" uri="{C3380CC4-5D6E-409C-BE32-E72D297353CC}">
                  <c16:uniqueId val="{00000164-B6C6-4225-8333-82C6368D3EFF}"/>
                </c:ext>
              </c:extLst>
            </c:dLbl>
            <c:dLbl>
              <c:idx val="12"/>
              <c:delete val="1"/>
              <c:extLst>
                <c:ext xmlns:c15="http://schemas.microsoft.com/office/drawing/2012/chart" uri="{CE6537A1-D6FC-4f65-9D91-7224C49458BB}"/>
                <c:ext xmlns:c16="http://schemas.microsoft.com/office/drawing/2014/chart" uri="{C3380CC4-5D6E-409C-BE32-E72D297353CC}">
                  <c16:uniqueId val="{00000165-B6C6-4225-8333-82C6368D3EFF}"/>
                </c:ext>
              </c:extLst>
            </c:dLbl>
            <c:dLbl>
              <c:idx val="13"/>
              <c:delete val="1"/>
              <c:extLst>
                <c:ext xmlns:c15="http://schemas.microsoft.com/office/drawing/2012/chart" uri="{CE6537A1-D6FC-4f65-9D91-7224C49458BB}"/>
                <c:ext xmlns:c16="http://schemas.microsoft.com/office/drawing/2014/chart" uri="{C3380CC4-5D6E-409C-BE32-E72D297353CC}">
                  <c16:uniqueId val="{00000166-B6C6-4225-8333-82C6368D3EFF}"/>
                </c:ext>
              </c:extLst>
            </c:dLbl>
            <c:dLbl>
              <c:idx val="14"/>
              <c:delete val="1"/>
              <c:extLst>
                <c:ext xmlns:c15="http://schemas.microsoft.com/office/drawing/2012/chart" uri="{CE6537A1-D6FC-4f65-9D91-7224C49458BB}"/>
                <c:ext xmlns:c16="http://schemas.microsoft.com/office/drawing/2014/chart" uri="{C3380CC4-5D6E-409C-BE32-E72D297353CC}">
                  <c16:uniqueId val="{00000167-B6C6-4225-8333-82C6368D3EFF}"/>
                </c:ext>
              </c:extLst>
            </c:dLbl>
            <c:dLbl>
              <c:idx val="15"/>
              <c:delete val="1"/>
              <c:extLst>
                <c:ext xmlns:c15="http://schemas.microsoft.com/office/drawing/2012/chart" uri="{CE6537A1-D6FC-4f65-9D91-7224C49458BB}"/>
                <c:ext xmlns:c16="http://schemas.microsoft.com/office/drawing/2014/chart" uri="{C3380CC4-5D6E-409C-BE32-E72D297353CC}">
                  <c16:uniqueId val="{00000168-B6C6-4225-8333-82C6368D3EFF}"/>
                </c:ext>
              </c:extLst>
            </c:dLbl>
            <c:dLbl>
              <c:idx val="16"/>
              <c:delete val="1"/>
              <c:extLst>
                <c:ext xmlns:c15="http://schemas.microsoft.com/office/drawing/2012/chart" uri="{CE6537A1-D6FC-4f65-9D91-7224C49458BB}"/>
                <c:ext xmlns:c16="http://schemas.microsoft.com/office/drawing/2014/chart" uri="{C3380CC4-5D6E-409C-BE32-E72D297353CC}">
                  <c16:uniqueId val="{00000169-B6C6-4225-8333-82C6368D3EFF}"/>
                </c:ext>
              </c:extLst>
            </c:dLbl>
            <c:dLbl>
              <c:idx val="17"/>
              <c:delete val="1"/>
              <c:extLst>
                <c:ext xmlns:c15="http://schemas.microsoft.com/office/drawing/2012/chart" uri="{CE6537A1-D6FC-4f65-9D91-7224C49458BB}"/>
                <c:ext xmlns:c16="http://schemas.microsoft.com/office/drawing/2014/chart" uri="{C3380CC4-5D6E-409C-BE32-E72D297353CC}">
                  <c16:uniqueId val="{0000016A-B6C6-4225-8333-82C6368D3EFF}"/>
                </c:ext>
              </c:extLst>
            </c:dLbl>
            <c:dLbl>
              <c:idx val="18"/>
              <c:delete val="1"/>
              <c:extLst>
                <c:ext xmlns:c15="http://schemas.microsoft.com/office/drawing/2012/chart" uri="{CE6537A1-D6FC-4f65-9D91-7224C49458BB}"/>
                <c:ext xmlns:c16="http://schemas.microsoft.com/office/drawing/2014/chart" uri="{C3380CC4-5D6E-409C-BE32-E72D297353CC}">
                  <c16:uniqueId val="{0000016B-B6C6-4225-8333-82C6368D3EFF}"/>
                </c:ext>
              </c:extLst>
            </c:dLbl>
            <c:dLbl>
              <c:idx val="19"/>
              <c:delete val="1"/>
              <c:extLst>
                <c:ext xmlns:c15="http://schemas.microsoft.com/office/drawing/2012/chart" uri="{CE6537A1-D6FC-4f65-9D91-7224C49458BB}"/>
                <c:ext xmlns:c16="http://schemas.microsoft.com/office/drawing/2014/chart" uri="{C3380CC4-5D6E-409C-BE32-E72D297353CC}">
                  <c16:uniqueId val="{0000016C-B6C6-4225-8333-82C6368D3EFF}"/>
                </c:ext>
              </c:extLst>
            </c:dLbl>
            <c:dLbl>
              <c:idx val="20"/>
              <c:delete val="1"/>
              <c:extLst>
                <c:ext xmlns:c15="http://schemas.microsoft.com/office/drawing/2012/chart" uri="{CE6537A1-D6FC-4f65-9D91-7224C49458BB}"/>
                <c:ext xmlns:c16="http://schemas.microsoft.com/office/drawing/2014/chart" uri="{C3380CC4-5D6E-409C-BE32-E72D297353CC}">
                  <c16:uniqueId val="{0000016D-B6C6-4225-8333-82C6368D3EFF}"/>
                </c:ext>
              </c:extLst>
            </c:dLbl>
            <c:dLbl>
              <c:idx val="21"/>
              <c:delete val="1"/>
              <c:extLst>
                <c:ext xmlns:c15="http://schemas.microsoft.com/office/drawing/2012/chart" uri="{CE6537A1-D6FC-4f65-9D91-7224C49458BB}"/>
                <c:ext xmlns:c16="http://schemas.microsoft.com/office/drawing/2014/chart" uri="{C3380CC4-5D6E-409C-BE32-E72D297353CC}">
                  <c16:uniqueId val="{0000016E-B6C6-4225-8333-82C6368D3EFF}"/>
                </c:ext>
              </c:extLst>
            </c:dLbl>
            <c:dLbl>
              <c:idx val="22"/>
              <c:delete val="1"/>
              <c:extLst>
                <c:ext xmlns:c15="http://schemas.microsoft.com/office/drawing/2012/chart" uri="{CE6537A1-D6FC-4f65-9D91-7224C49458BB}"/>
                <c:ext xmlns:c16="http://schemas.microsoft.com/office/drawing/2014/chart" uri="{C3380CC4-5D6E-409C-BE32-E72D297353CC}">
                  <c16:uniqueId val="{0000016F-B6C6-4225-8333-82C6368D3EFF}"/>
                </c:ext>
              </c:extLst>
            </c:dLbl>
            <c:dLbl>
              <c:idx val="23"/>
              <c:delete val="1"/>
              <c:extLst>
                <c:ext xmlns:c15="http://schemas.microsoft.com/office/drawing/2012/chart" uri="{CE6537A1-D6FC-4f65-9D91-7224C49458BB}"/>
                <c:ext xmlns:c16="http://schemas.microsoft.com/office/drawing/2014/chart" uri="{C3380CC4-5D6E-409C-BE32-E72D297353CC}">
                  <c16:uniqueId val="{00000170-B6C6-4225-8333-82C6368D3EFF}"/>
                </c:ext>
              </c:extLst>
            </c:dLbl>
            <c:dLbl>
              <c:idx val="24"/>
              <c:delete val="1"/>
              <c:extLst>
                <c:ext xmlns:c15="http://schemas.microsoft.com/office/drawing/2012/chart" uri="{CE6537A1-D6FC-4f65-9D91-7224C49458BB}"/>
                <c:ext xmlns:c16="http://schemas.microsoft.com/office/drawing/2014/chart" uri="{C3380CC4-5D6E-409C-BE32-E72D297353CC}">
                  <c16:uniqueId val="{00000171-B6C6-4225-8333-82C6368D3EFF}"/>
                </c:ext>
              </c:extLst>
            </c:dLbl>
            <c:dLbl>
              <c:idx val="25"/>
              <c:delete val="1"/>
              <c:extLst>
                <c:ext xmlns:c15="http://schemas.microsoft.com/office/drawing/2012/chart" uri="{CE6537A1-D6FC-4f65-9D91-7224C49458BB}"/>
                <c:ext xmlns:c16="http://schemas.microsoft.com/office/drawing/2014/chart" uri="{C3380CC4-5D6E-409C-BE32-E72D297353CC}">
                  <c16:uniqueId val="{00000172-B6C6-4225-8333-82C6368D3EFF}"/>
                </c:ext>
              </c:extLst>
            </c:dLbl>
            <c:dLbl>
              <c:idx val="26"/>
              <c:delete val="1"/>
              <c:extLst>
                <c:ext xmlns:c15="http://schemas.microsoft.com/office/drawing/2012/chart" uri="{CE6537A1-D6FC-4f65-9D91-7224C49458BB}"/>
                <c:ext xmlns:c16="http://schemas.microsoft.com/office/drawing/2014/chart" uri="{C3380CC4-5D6E-409C-BE32-E72D297353CC}">
                  <c16:uniqueId val="{00000173-B6C6-4225-8333-82C6368D3EFF}"/>
                </c:ext>
              </c:extLst>
            </c:dLbl>
            <c:dLbl>
              <c:idx val="27"/>
              <c:delete val="1"/>
              <c:extLst>
                <c:ext xmlns:c15="http://schemas.microsoft.com/office/drawing/2012/chart" uri="{CE6537A1-D6FC-4f65-9D91-7224C49458BB}"/>
                <c:ext xmlns:c16="http://schemas.microsoft.com/office/drawing/2014/chart" uri="{C3380CC4-5D6E-409C-BE32-E72D297353CC}">
                  <c16:uniqueId val="{00000174-B6C6-4225-8333-82C6368D3EFF}"/>
                </c:ext>
              </c:extLst>
            </c:dLbl>
            <c:dLbl>
              <c:idx val="28"/>
              <c:delete val="1"/>
              <c:extLst>
                <c:ext xmlns:c15="http://schemas.microsoft.com/office/drawing/2012/chart" uri="{CE6537A1-D6FC-4f65-9D91-7224C49458BB}"/>
                <c:ext xmlns:c16="http://schemas.microsoft.com/office/drawing/2014/chart" uri="{C3380CC4-5D6E-409C-BE32-E72D297353CC}">
                  <c16:uniqueId val="{00000175-B6C6-4225-8333-82C6368D3EFF}"/>
                </c:ext>
              </c:extLst>
            </c:dLbl>
            <c:dLbl>
              <c:idx val="29"/>
              <c:delete val="1"/>
              <c:extLst>
                <c:ext xmlns:c15="http://schemas.microsoft.com/office/drawing/2012/chart" uri="{CE6537A1-D6FC-4f65-9D91-7224C49458BB}"/>
                <c:ext xmlns:c16="http://schemas.microsoft.com/office/drawing/2014/chart" uri="{C3380CC4-5D6E-409C-BE32-E72D297353CC}">
                  <c16:uniqueId val="{00000176-B6C6-4225-8333-82C6368D3EFF}"/>
                </c:ext>
              </c:extLst>
            </c:dLbl>
            <c:dLbl>
              <c:idx val="30"/>
              <c:delete val="1"/>
              <c:extLst>
                <c:ext xmlns:c15="http://schemas.microsoft.com/office/drawing/2012/chart" uri="{CE6537A1-D6FC-4f65-9D91-7224C49458BB}"/>
                <c:ext xmlns:c16="http://schemas.microsoft.com/office/drawing/2014/chart" uri="{C3380CC4-5D6E-409C-BE32-E72D297353CC}">
                  <c16:uniqueId val="{00000177-B6C6-4225-8333-82C6368D3EFF}"/>
                </c:ext>
              </c:extLst>
            </c:dLbl>
            <c:dLbl>
              <c:idx val="31"/>
              <c:delete val="1"/>
              <c:extLst>
                <c:ext xmlns:c15="http://schemas.microsoft.com/office/drawing/2012/chart" uri="{CE6537A1-D6FC-4f65-9D91-7224C49458BB}"/>
                <c:ext xmlns:c16="http://schemas.microsoft.com/office/drawing/2014/chart" uri="{C3380CC4-5D6E-409C-BE32-E72D297353CC}">
                  <c16:uniqueId val="{00000178-B6C6-4225-8333-82C6368D3EFF}"/>
                </c:ext>
              </c:extLst>
            </c:dLbl>
            <c:dLbl>
              <c:idx val="32"/>
              <c:delete val="1"/>
              <c:extLst>
                <c:ext xmlns:c15="http://schemas.microsoft.com/office/drawing/2012/chart" uri="{CE6537A1-D6FC-4f65-9D91-7224C49458BB}"/>
                <c:ext xmlns:c16="http://schemas.microsoft.com/office/drawing/2014/chart" uri="{C3380CC4-5D6E-409C-BE32-E72D297353CC}">
                  <c16:uniqueId val="{00000179-B6C6-4225-8333-82C6368D3EFF}"/>
                </c:ext>
              </c:extLst>
            </c:dLbl>
            <c:dLbl>
              <c:idx val="33"/>
              <c:delete val="1"/>
              <c:extLst>
                <c:ext xmlns:c15="http://schemas.microsoft.com/office/drawing/2012/chart" uri="{CE6537A1-D6FC-4f65-9D91-7224C49458BB}"/>
                <c:ext xmlns:c16="http://schemas.microsoft.com/office/drawing/2014/chart" uri="{C3380CC4-5D6E-409C-BE32-E72D297353CC}">
                  <c16:uniqueId val="{0000017A-B6C6-4225-8333-82C6368D3EFF}"/>
                </c:ext>
              </c:extLst>
            </c:dLbl>
            <c:dLbl>
              <c:idx val="34"/>
              <c:delete val="1"/>
              <c:extLst>
                <c:ext xmlns:c15="http://schemas.microsoft.com/office/drawing/2012/chart" uri="{CE6537A1-D6FC-4f65-9D91-7224C49458BB}"/>
                <c:ext xmlns:c16="http://schemas.microsoft.com/office/drawing/2014/chart" uri="{C3380CC4-5D6E-409C-BE32-E72D297353CC}">
                  <c16:uniqueId val="{0000017B-B6C6-4225-8333-82C6368D3EFF}"/>
                </c:ext>
              </c:extLst>
            </c:dLbl>
            <c:dLbl>
              <c:idx val="35"/>
              <c:delete val="1"/>
              <c:extLst>
                <c:ext xmlns:c15="http://schemas.microsoft.com/office/drawing/2012/chart" uri="{CE6537A1-D6FC-4f65-9D91-7224C49458BB}"/>
                <c:ext xmlns:c16="http://schemas.microsoft.com/office/drawing/2014/chart" uri="{C3380CC4-5D6E-409C-BE32-E72D297353CC}">
                  <c16:uniqueId val="{0000017C-B6C6-4225-8333-82C6368D3EFF}"/>
                </c:ext>
              </c:extLst>
            </c:dLbl>
            <c:dLbl>
              <c:idx val="36"/>
              <c:delete val="1"/>
              <c:extLst>
                <c:ext xmlns:c15="http://schemas.microsoft.com/office/drawing/2012/chart" uri="{CE6537A1-D6FC-4f65-9D91-7224C49458BB}"/>
                <c:ext xmlns:c16="http://schemas.microsoft.com/office/drawing/2014/chart" uri="{C3380CC4-5D6E-409C-BE32-E72D297353CC}">
                  <c16:uniqueId val="{0000017D-B6C6-4225-8333-82C6368D3EFF}"/>
                </c:ext>
              </c:extLst>
            </c:dLbl>
            <c:dLbl>
              <c:idx val="37"/>
              <c:delete val="1"/>
              <c:extLst>
                <c:ext xmlns:c15="http://schemas.microsoft.com/office/drawing/2012/chart" uri="{CE6537A1-D6FC-4f65-9D91-7224C49458BB}"/>
                <c:ext xmlns:c16="http://schemas.microsoft.com/office/drawing/2014/chart" uri="{C3380CC4-5D6E-409C-BE32-E72D297353CC}">
                  <c16:uniqueId val="{0000017E-B6C6-4225-8333-82C6368D3EFF}"/>
                </c:ext>
              </c:extLst>
            </c:dLbl>
            <c:dLbl>
              <c:idx val="38"/>
              <c:delete val="1"/>
              <c:extLst>
                <c:ext xmlns:c15="http://schemas.microsoft.com/office/drawing/2012/chart" uri="{CE6537A1-D6FC-4f65-9D91-7224C49458BB}"/>
                <c:ext xmlns:c16="http://schemas.microsoft.com/office/drawing/2014/chart" uri="{C3380CC4-5D6E-409C-BE32-E72D297353CC}">
                  <c16:uniqueId val="{0000017F-B6C6-4225-8333-82C6368D3EFF}"/>
                </c:ext>
              </c:extLst>
            </c:dLbl>
            <c:dLbl>
              <c:idx val="39"/>
              <c:delete val="1"/>
              <c:extLst>
                <c:ext xmlns:c15="http://schemas.microsoft.com/office/drawing/2012/chart" uri="{CE6537A1-D6FC-4f65-9D91-7224C49458BB}"/>
                <c:ext xmlns:c16="http://schemas.microsoft.com/office/drawing/2014/chart" uri="{C3380CC4-5D6E-409C-BE32-E72D297353CC}">
                  <c16:uniqueId val="{00000180-B6C6-4225-8333-82C6368D3EFF}"/>
                </c:ext>
              </c:extLst>
            </c:dLbl>
            <c:dLbl>
              <c:idx val="40"/>
              <c:delete val="1"/>
              <c:extLst>
                <c:ext xmlns:c15="http://schemas.microsoft.com/office/drawing/2012/chart" uri="{CE6537A1-D6FC-4f65-9D91-7224C49458BB}"/>
                <c:ext xmlns:c16="http://schemas.microsoft.com/office/drawing/2014/chart" uri="{C3380CC4-5D6E-409C-BE32-E72D297353CC}">
                  <c16:uniqueId val="{00000181-B6C6-4225-8333-82C6368D3EFF}"/>
                </c:ext>
              </c:extLst>
            </c:dLbl>
            <c:dLbl>
              <c:idx val="41"/>
              <c:delete val="1"/>
              <c:extLst>
                <c:ext xmlns:c15="http://schemas.microsoft.com/office/drawing/2012/chart" uri="{CE6537A1-D6FC-4f65-9D91-7224C49458BB}"/>
                <c:ext xmlns:c16="http://schemas.microsoft.com/office/drawing/2014/chart" uri="{C3380CC4-5D6E-409C-BE32-E72D297353CC}">
                  <c16:uniqueId val="{00000182-B6C6-4225-8333-82C6368D3EFF}"/>
                </c:ext>
              </c:extLst>
            </c:dLbl>
            <c:dLbl>
              <c:idx val="42"/>
              <c:delete val="1"/>
              <c:extLst>
                <c:ext xmlns:c15="http://schemas.microsoft.com/office/drawing/2012/chart" uri="{CE6537A1-D6FC-4f65-9D91-7224C49458BB}"/>
                <c:ext xmlns:c16="http://schemas.microsoft.com/office/drawing/2014/chart" uri="{C3380CC4-5D6E-409C-BE32-E72D297353CC}">
                  <c16:uniqueId val="{00000183-B6C6-4225-8333-82C6368D3EFF}"/>
                </c:ext>
              </c:extLst>
            </c:dLbl>
            <c:dLbl>
              <c:idx val="43"/>
              <c:delete val="1"/>
              <c:extLst>
                <c:ext xmlns:c15="http://schemas.microsoft.com/office/drawing/2012/chart" uri="{CE6537A1-D6FC-4f65-9D91-7224C49458BB}"/>
                <c:ext xmlns:c16="http://schemas.microsoft.com/office/drawing/2014/chart" uri="{C3380CC4-5D6E-409C-BE32-E72D297353CC}">
                  <c16:uniqueId val="{00000184-B6C6-4225-8333-82C6368D3EFF}"/>
                </c:ext>
              </c:extLst>
            </c:dLbl>
            <c:dLbl>
              <c:idx val="44"/>
              <c:delete val="1"/>
              <c:extLst>
                <c:ext xmlns:c15="http://schemas.microsoft.com/office/drawing/2012/chart" uri="{CE6537A1-D6FC-4f65-9D91-7224C49458BB}"/>
                <c:ext xmlns:c16="http://schemas.microsoft.com/office/drawing/2014/chart" uri="{C3380CC4-5D6E-409C-BE32-E72D297353CC}">
                  <c16:uniqueId val="{00000185-B6C6-4225-8333-82C6368D3EFF}"/>
                </c:ext>
              </c:extLst>
            </c:dLbl>
            <c:dLbl>
              <c:idx val="45"/>
              <c:delete val="1"/>
              <c:extLst>
                <c:ext xmlns:c15="http://schemas.microsoft.com/office/drawing/2012/chart" uri="{CE6537A1-D6FC-4f65-9D91-7224C49458BB}"/>
                <c:ext xmlns:c16="http://schemas.microsoft.com/office/drawing/2014/chart" uri="{C3380CC4-5D6E-409C-BE32-E72D297353CC}">
                  <c16:uniqueId val="{00000186-B6C6-4225-8333-82C6368D3EFF}"/>
                </c:ext>
              </c:extLst>
            </c:dLbl>
            <c:dLbl>
              <c:idx val="46"/>
              <c:delete val="1"/>
              <c:extLst>
                <c:ext xmlns:c15="http://schemas.microsoft.com/office/drawing/2012/chart" uri="{CE6537A1-D6FC-4f65-9D91-7224C49458BB}"/>
                <c:ext xmlns:c16="http://schemas.microsoft.com/office/drawing/2014/chart" uri="{C3380CC4-5D6E-409C-BE32-E72D297353CC}">
                  <c16:uniqueId val="{00000187-B6C6-4225-8333-82C6368D3EFF}"/>
                </c:ext>
              </c:extLst>
            </c:dLbl>
            <c:dLbl>
              <c:idx val="47"/>
              <c:delete val="1"/>
              <c:extLst>
                <c:ext xmlns:c15="http://schemas.microsoft.com/office/drawing/2012/chart" uri="{CE6537A1-D6FC-4f65-9D91-7224C49458BB}"/>
                <c:ext xmlns:c16="http://schemas.microsoft.com/office/drawing/2014/chart" uri="{C3380CC4-5D6E-409C-BE32-E72D297353CC}">
                  <c16:uniqueId val="{00000188-B6C6-4225-8333-82C6368D3EFF}"/>
                </c:ext>
              </c:extLst>
            </c:dLbl>
            <c:dLbl>
              <c:idx val="48"/>
              <c:delete val="1"/>
              <c:extLst>
                <c:ext xmlns:c15="http://schemas.microsoft.com/office/drawing/2012/chart" uri="{CE6537A1-D6FC-4f65-9D91-7224C49458BB}"/>
                <c:ext xmlns:c16="http://schemas.microsoft.com/office/drawing/2014/chart" uri="{C3380CC4-5D6E-409C-BE32-E72D297353CC}">
                  <c16:uniqueId val="{00000189-B6C6-4225-8333-82C6368D3EFF}"/>
                </c:ext>
              </c:extLst>
            </c:dLbl>
            <c:dLbl>
              <c:idx val="49"/>
              <c:delete val="1"/>
              <c:extLst>
                <c:ext xmlns:c15="http://schemas.microsoft.com/office/drawing/2012/chart" uri="{CE6537A1-D6FC-4f65-9D91-7224C49458BB}"/>
                <c:ext xmlns:c16="http://schemas.microsoft.com/office/drawing/2014/chart" uri="{C3380CC4-5D6E-409C-BE32-E72D297353CC}">
                  <c16:uniqueId val="{0000018A-B6C6-4225-8333-82C6368D3EFF}"/>
                </c:ext>
              </c:extLst>
            </c:dLbl>
            <c:dLbl>
              <c:idx val="50"/>
              <c:delete val="1"/>
              <c:extLst>
                <c:ext xmlns:c15="http://schemas.microsoft.com/office/drawing/2012/chart" uri="{CE6537A1-D6FC-4f65-9D91-7224C49458BB}"/>
                <c:ext xmlns:c16="http://schemas.microsoft.com/office/drawing/2014/chart" uri="{C3380CC4-5D6E-409C-BE32-E72D297353CC}">
                  <c16:uniqueId val="{0000018B-B6C6-4225-8333-82C6368D3EFF}"/>
                </c:ext>
              </c:extLst>
            </c:dLbl>
            <c:dLbl>
              <c:idx val="51"/>
              <c:delete val="1"/>
              <c:extLst>
                <c:ext xmlns:c15="http://schemas.microsoft.com/office/drawing/2012/chart" uri="{CE6537A1-D6FC-4f65-9D91-7224C49458BB}"/>
                <c:ext xmlns:c16="http://schemas.microsoft.com/office/drawing/2014/chart" uri="{C3380CC4-5D6E-409C-BE32-E72D297353CC}">
                  <c16:uniqueId val="{0000018C-B6C6-4225-8333-82C6368D3EFF}"/>
                </c:ext>
              </c:extLst>
            </c:dLbl>
            <c:dLbl>
              <c:idx val="52"/>
              <c:delete val="1"/>
              <c:extLst>
                <c:ext xmlns:c15="http://schemas.microsoft.com/office/drawing/2012/chart" uri="{CE6537A1-D6FC-4f65-9D91-7224C49458BB}"/>
                <c:ext xmlns:c16="http://schemas.microsoft.com/office/drawing/2014/chart" uri="{C3380CC4-5D6E-409C-BE32-E72D297353CC}">
                  <c16:uniqueId val="{0000018D-B6C6-4225-8333-82C6368D3EFF}"/>
                </c:ext>
              </c:extLst>
            </c:dLbl>
            <c:dLbl>
              <c:idx val="53"/>
              <c:delete val="1"/>
              <c:extLst>
                <c:ext xmlns:c15="http://schemas.microsoft.com/office/drawing/2012/chart" uri="{CE6537A1-D6FC-4f65-9D91-7224C49458BB}"/>
                <c:ext xmlns:c16="http://schemas.microsoft.com/office/drawing/2014/chart" uri="{C3380CC4-5D6E-409C-BE32-E72D297353CC}">
                  <c16:uniqueId val="{0000018E-B6C6-4225-8333-82C6368D3EFF}"/>
                </c:ext>
              </c:extLst>
            </c:dLbl>
            <c:dLbl>
              <c:idx val="54"/>
              <c:delete val="1"/>
              <c:extLst>
                <c:ext xmlns:c15="http://schemas.microsoft.com/office/drawing/2012/chart" uri="{CE6537A1-D6FC-4f65-9D91-7224C49458BB}"/>
                <c:ext xmlns:c16="http://schemas.microsoft.com/office/drawing/2014/chart" uri="{C3380CC4-5D6E-409C-BE32-E72D297353CC}">
                  <c16:uniqueId val="{0000018F-B6C6-4225-8333-82C6368D3EFF}"/>
                </c:ext>
              </c:extLst>
            </c:dLbl>
            <c:dLbl>
              <c:idx val="55"/>
              <c:delete val="1"/>
              <c:extLst>
                <c:ext xmlns:c15="http://schemas.microsoft.com/office/drawing/2012/chart" uri="{CE6537A1-D6FC-4f65-9D91-7224C49458BB}"/>
                <c:ext xmlns:c16="http://schemas.microsoft.com/office/drawing/2014/chart" uri="{C3380CC4-5D6E-409C-BE32-E72D297353CC}">
                  <c16:uniqueId val="{00000190-B6C6-4225-8333-82C6368D3EFF}"/>
                </c:ext>
              </c:extLst>
            </c:dLbl>
            <c:dLbl>
              <c:idx val="56"/>
              <c:delete val="1"/>
              <c:extLst>
                <c:ext xmlns:c15="http://schemas.microsoft.com/office/drawing/2012/chart" uri="{CE6537A1-D6FC-4f65-9D91-7224C49458BB}">
                  <c15:layout>
                    <c:manualLayout>
                      <c:w val="6.0621316216919338E-2"/>
                      <c:h val="3.9364853313531935E-2"/>
                    </c:manualLayout>
                  </c15:layout>
                </c:ext>
                <c:ext xmlns:c16="http://schemas.microsoft.com/office/drawing/2014/chart" uri="{C3380CC4-5D6E-409C-BE32-E72D297353CC}">
                  <c16:uniqueId val="{00000191-B6C6-4225-8333-82C6368D3EFF}"/>
                </c:ext>
              </c:extLst>
            </c:dLbl>
            <c:dLbl>
              <c:idx val="57"/>
              <c:delete val="1"/>
              <c:extLst>
                <c:ext xmlns:c15="http://schemas.microsoft.com/office/drawing/2012/chart" uri="{CE6537A1-D6FC-4f65-9D91-7224C49458BB}"/>
                <c:ext xmlns:c16="http://schemas.microsoft.com/office/drawing/2014/chart" uri="{C3380CC4-5D6E-409C-BE32-E72D297353CC}">
                  <c16:uniqueId val="{00000192-B6C6-4225-8333-82C6368D3EFF}"/>
                </c:ext>
              </c:extLst>
            </c:dLbl>
            <c:dLbl>
              <c:idx val="58"/>
              <c:delete val="1"/>
              <c:extLst>
                <c:ext xmlns:c15="http://schemas.microsoft.com/office/drawing/2012/chart" uri="{CE6537A1-D6FC-4f65-9D91-7224C49458BB}"/>
                <c:ext xmlns:c16="http://schemas.microsoft.com/office/drawing/2014/chart" uri="{C3380CC4-5D6E-409C-BE32-E72D297353CC}">
                  <c16:uniqueId val="{00000193-B6C6-4225-8333-82C6368D3EFF}"/>
                </c:ext>
              </c:extLst>
            </c:dLbl>
            <c:dLbl>
              <c:idx val="59"/>
              <c:delete val="1"/>
              <c:extLst>
                <c:ext xmlns:c15="http://schemas.microsoft.com/office/drawing/2012/chart" uri="{CE6537A1-D6FC-4f65-9D91-7224C49458BB}"/>
                <c:ext xmlns:c16="http://schemas.microsoft.com/office/drawing/2014/chart" uri="{C3380CC4-5D6E-409C-BE32-E72D297353CC}">
                  <c16:uniqueId val="{00000194-B6C6-4225-8333-82C6368D3EFF}"/>
                </c:ext>
              </c:extLst>
            </c:dLbl>
            <c:dLbl>
              <c:idx val="60"/>
              <c:delete val="1"/>
              <c:extLst>
                <c:ext xmlns:c15="http://schemas.microsoft.com/office/drawing/2012/chart" uri="{CE6537A1-D6FC-4f65-9D91-7224C49458BB}"/>
                <c:ext xmlns:c16="http://schemas.microsoft.com/office/drawing/2014/chart" uri="{C3380CC4-5D6E-409C-BE32-E72D297353CC}">
                  <c16:uniqueId val="{00000195-B6C6-4225-8333-82C6368D3EFF}"/>
                </c:ext>
              </c:extLst>
            </c:dLbl>
            <c:dLbl>
              <c:idx val="61"/>
              <c:delete val="1"/>
              <c:extLst>
                <c:ext xmlns:c15="http://schemas.microsoft.com/office/drawing/2012/chart" uri="{CE6537A1-D6FC-4f65-9D91-7224C49458BB}"/>
                <c:ext xmlns:c16="http://schemas.microsoft.com/office/drawing/2014/chart" uri="{C3380CC4-5D6E-409C-BE32-E72D297353CC}">
                  <c16:uniqueId val="{00000196-B6C6-4225-8333-82C6368D3EFF}"/>
                </c:ext>
              </c:extLst>
            </c:dLbl>
            <c:dLbl>
              <c:idx val="62"/>
              <c:delete val="1"/>
              <c:extLst>
                <c:ext xmlns:c15="http://schemas.microsoft.com/office/drawing/2012/chart" uri="{CE6537A1-D6FC-4f65-9D91-7224C49458BB}"/>
                <c:ext xmlns:c16="http://schemas.microsoft.com/office/drawing/2014/chart" uri="{C3380CC4-5D6E-409C-BE32-E72D297353CC}">
                  <c16:uniqueId val="{00000197-B6C6-4225-8333-82C6368D3EFF}"/>
                </c:ext>
              </c:extLst>
            </c:dLbl>
            <c:dLbl>
              <c:idx val="63"/>
              <c:delete val="1"/>
              <c:extLst>
                <c:ext xmlns:c15="http://schemas.microsoft.com/office/drawing/2012/chart" uri="{CE6537A1-D6FC-4f65-9D91-7224C49458BB}"/>
                <c:ext xmlns:c16="http://schemas.microsoft.com/office/drawing/2014/chart" uri="{C3380CC4-5D6E-409C-BE32-E72D297353CC}">
                  <c16:uniqueId val="{00000198-B6C6-4225-8333-82C6368D3EFF}"/>
                </c:ext>
              </c:extLst>
            </c:dLbl>
            <c:dLbl>
              <c:idx val="64"/>
              <c:delete val="1"/>
              <c:extLst>
                <c:ext xmlns:c15="http://schemas.microsoft.com/office/drawing/2012/chart" uri="{CE6537A1-D6FC-4f65-9D91-7224C49458BB}"/>
                <c:ext xmlns:c16="http://schemas.microsoft.com/office/drawing/2014/chart" uri="{C3380CC4-5D6E-409C-BE32-E72D297353CC}">
                  <c16:uniqueId val="{00000199-B6C6-4225-8333-82C6368D3EFF}"/>
                </c:ext>
              </c:extLst>
            </c:dLbl>
            <c:dLbl>
              <c:idx val="65"/>
              <c:delete val="1"/>
              <c:extLst>
                <c:ext xmlns:c15="http://schemas.microsoft.com/office/drawing/2012/chart" uri="{CE6537A1-D6FC-4f65-9D91-7224C49458BB}"/>
                <c:ext xmlns:c16="http://schemas.microsoft.com/office/drawing/2014/chart" uri="{C3380CC4-5D6E-409C-BE32-E72D297353CC}">
                  <c16:uniqueId val="{0000019A-B6C6-4225-8333-82C6368D3EFF}"/>
                </c:ext>
              </c:extLst>
            </c:dLbl>
            <c:dLbl>
              <c:idx val="66"/>
              <c:delete val="1"/>
              <c:extLst>
                <c:ext xmlns:c15="http://schemas.microsoft.com/office/drawing/2012/chart" uri="{CE6537A1-D6FC-4f65-9D91-7224C49458BB}"/>
                <c:ext xmlns:c16="http://schemas.microsoft.com/office/drawing/2014/chart" uri="{C3380CC4-5D6E-409C-BE32-E72D297353CC}">
                  <c16:uniqueId val="{0000019B-B6C6-4225-8333-82C6368D3EFF}"/>
                </c:ext>
              </c:extLst>
            </c:dLbl>
            <c:dLbl>
              <c:idx val="67"/>
              <c:delete val="1"/>
              <c:extLst>
                <c:ext xmlns:c15="http://schemas.microsoft.com/office/drawing/2012/chart" uri="{CE6537A1-D6FC-4f65-9D91-7224C49458BB}"/>
                <c:ext xmlns:c16="http://schemas.microsoft.com/office/drawing/2014/chart" uri="{C3380CC4-5D6E-409C-BE32-E72D297353CC}">
                  <c16:uniqueId val="{0000019C-B6C6-4225-8333-82C6368D3EFF}"/>
                </c:ext>
              </c:extLst>
            </c:dLbl>
            <c:dLbl>
              <c:idx val="68"/>
              <c:delete val="1"/>
              <c:extLst>
                <c:ext xmlns:c15="http://schemas.microsoft.com/office/drawing/2012/chart" uri="{CE6537A1-D6FC-4f65-9D91-7224C49458BB}"/>
                <c:ext xmlns:c16="http://schemas.microsoft.com/office/drawing/2014/chart" uri="{C3380CC4-5D6E-409C-BE32-E72D297353CC}">
                  <c16:uniqueId val="{0000019D-B6C6-4225-8333-82C6368D3EFF}"/>
                </c:ext>
              </c:extLst>
            </c:dLbl>
            <c:dLbl>
              <c:idx val="69"/>
              <c:delete val="1"/>
              <c:extLst>
                <c:ext xmlns:c15="http://schemas.microsoft.com/office/drawing/2012/chart" uri="{CE6537A1-D6FC-4f65-9D91-7224C49458BB}"/>
                <c:ext xmlns:c16="http://schemas.microsoft.com/office/drawing/2014/chart" uri="{C3380CC4-5D6E-409C-BE32-E72D297353CC}">
                  <c16:uniqueId val="{0000019E-B6C6-4225-8333-82C6368D3EFF}"/>
                </c:ext>
              </c:extLst>
            </c:dLbl>
            <c:dLbl>
              <c:idx val="70"/>
              <c:delete val="1"/>
              <c:extLst>
                <c:ext xmlns:c15="http://schemas.microsoft.com/office/drawing/2012/chart" uri="{CE6537A1-D6FC-4f65-9D91-7224C49458BB}"/>
                <c:ext xmlns:c16="http://schemas.microsoft.com/office/drawing/2014/chart" uri="{C3380CC4-5D6E-409C-BE32-E72D297353CC}">
                  <c16:uniqueId val="{0000019F-B6C6-4225-8333-82C6368D3EFF}"/>
                </c:ext>
              </c:extLst>
            </c:dLbl>
            <c:dLbl>
              <c:idx val="71"/>
              <c:delete val="1"/>
              <c:extLst>
                <c:ext xmlns:c15="http://schemas.microsoft.com/office/drawing/2012/chart" uri="{CE6537A1-D6FC-4f65-9D91-7224C49458BB}"/>
                <c:ext xmlns:c16="http://schemas.microsoft.com/office/drawing/2014/chart" uri="{C3380CC4-5D6E-409C-BE32-E72D297353CC}">
                  <c16:uniqueId val="{000001A0-B6C6-4225-8333-82C6368D3EFF}"/>
                </c:ext>
              </c:extLst>
            </c:dLbl>
            <c:dLbl>
              <c:idx val="72"/>
              <c:delete val="1"/>
              <c:extLst>
                <c:ext xmlns:c15="http://schemas.microsoft.com/office/drawing/2012/chart" uri="{CE6537A1-D6FC-4f65-9D91-7224C49458BB}"/>
                <c:ext xmlns:c16="http://schemas.microsoft.com/office/drawing/2014/chart" uri="{C3380CC4-5D6E-409C-BE32-E72D297353CC}">
                  <c16:uniqueId val="{000001A1-B6C6-4225-8333-82C6368D3EFF}"/>
                </c:ext>
              </c:extLst>
            </c:dLbl>
            <c:dLbl>
              <c:idx val="73"/>
              <c:delete val="1"/>
              <c:extLst>
                <c:ext xmlns:c15="http://schemas.microsoft.com/office/drawing/2012/chart" uri="{CE6537A1-D6FC-4f65-9D91-7224C49458BB}"/>
                <c:ext xmlns:c16="http://schemas.microsoft.com/office/drawing/2014/chart" uri="{C3380CC4-5D6E-409C-BE32-E72D297353CC}">
                  <c16:uniqueId val="{000001A2-B6C6-4225-8333-82C6368D3EFF}"/>
                </c:ext>
              </c:extLst>
            </c:dLbl>
            <c:dLbl>
              <c:idx val="74"/>
              <c:delete val="1"/>
              <c:extLst>
                <c:ext xmlns:c15="http://schemas.microsoft.com/office/drawing/2012/chart" uri="{CE6537A1-D6FC-4f65-9D91-7224C49458BB}"/>
                <c:ext xmlns:c16="http://schemas.microsoft.com/office/drawing/2014/chart" uri="{C3380CC4-5D6E-409C-BE32-E72D297353CC}">
                  <c16:uniqueId val="{000001A3-B6C6-4225-8333-82C6368D3EFF}"/>
                </c:ext>
              </c:extLst>
            </c:dLbl>
            <c:dLbl>
              <c:idx val="75"/>
              <c:delete val="1"/>
              <c:extLst>
                <c:ext xmlns:c15="http://schemas.microsoft.com/office/drawing/2012/chart" uri="{CE6537A1-D6FC-4f65-9D91-7224C49458BB}"/>
                <c:ext xmlns:c16="http://schemas.microsoft.com/office/drawing/2014/chart" uri="{C3380CC4-5D6E-409C-BE32-E72D297353CC}">
                  <c16:uniqueId val="{000001A4-B6C6-4225-8333-82C6368D3EFF}"/>
                </c:ext>
              </c:extLst>
            </c:dLbl>
            <c:dLbl>
              <c:idx val="76"/>
              <c:delete val="1"/>
              <c:extLst>
                <c:ext xmlns:c15="http://schemas.microsoft.com/office/drawing/2012/chart" uri="{CE6537A1-D6FC-4f65-9D91-7224C49458BB}"/>
                <c:ext xmlns:c16="http://schemas.microsoft.com/office/drawing/2014/chart" uri="{C3380CC4-5D6E-409C-BE32-E72D297353CC}">
                  <c16:uniqueId val="{000001A5-B6C6-4225-8333-82C6368D3EFF}"/>
                </c:ext>
              </c:extLst>
            </c:dLbl>
            <c:dLbl>
              <c:idx val="77"/>
              <c:delete val="1"/>
              <c:extLst>
                <c:ext xmlns:c15="http://schemas.microsoft.com/office/drawing/2012/chart" uri="{CE6537A1-D6FC-4f65-9D91-7224C49458BB}"/>
                <c:ext xmlns:c16="http://schemas.microsoft.com/office/drawing/2014/chart" uri="{C3380CC4-5D6E-409C-BE32-E72D297353CC}">
                  <c16:uniqueId val="{000001A6-B6C6-4225-8333-82C6368D3EFF}"/>
                </c:ext>
              </c:extLst>
            </c:dLbl>
            <c:dLbl>
              <c:idx val="78"/>
              <c:delete val="1"/>
              <c:extLst>
                <c:ext xmlns:c15="http://schemas.microsoft.com/office/drawing/2012/chart" uri="{CE6537A1-D6FC-4f65-9D91-7224C49458BB}"/>
                <c:ext xmlns:c16="http://schemas.microsoft.com/office/drawing/2014/chart" uri="{C3380CC4-5D6E-409C-BE32-E72D297353CC}">
                  <c16:uniqueId val="{000001A7-B6C6-4225-8333-82C6368D3EFF}"/>
                </c:ext>
              </c:extLst>
            </c:dLbl>
            <c:dLbl>
              <c:idx val="79"/>
              <c:delete val="1"/>
              <c:extLst>
                <c:ext xmlns:c15="http://schemas.microsoft.com/office/drawing/2012/chart" uri="{CE6537A1-D6FC-4f65-9D91-7224C49458BB}"/>
                <c:ext xmlns:c16="http://schemas.microsoft.com/office/drawing/2014/chart" uri="{C3380CC4-5D6E-409C-BE32-E72D297353CC}">
                  <c16:uniqueId val="{000001A8-B6C6-4225-8333-82C6368D3EFF}"/>
                </c:ext>
              </c:extLst>
            </c:dLbl>
            <c:dLbl>
              <c:idx val="80"/>
              <c:delete val="1"/>
              <c:extLst>
                <c:ext xmlns:c15="http://schemas.microsoft.com/office/drawing/2012/chart" uri="{CE6537A1-D6FC-4f65-9D91-7224C49458BB}"/>
                <c:ext xmlns:c16="http://schemas.microsoft.com/office/drawing/2014/chart" uri="{C3380CC4-5D6E-409C-BE32-E72D297353CC}">
                  <c16:uniqueId val="{000001A9-B6C6-4225-8333-82C6368D3EFF}"/>
                </c:ext>
              </c:extLst>
            </c:dLbl>
            <c:dLbl>
              <c:idx val="81"/>
              <c:delete val="1"/>
              <c:extLst>
                <c:ext xmlns:c15="http://schemas.microsoft.com/office/drawing/2012/chart" uri="{CE6537A1-D6FC-4f65-9D91-7224C49458BB}"/>
                <c:ext xmlns:c16="http://schemas.microsoft.com/office/drawing/2014/chart" uri="{C3380CC4-5D6E-409C-BE32-E72D297353CC}">
                  <c16:uniqueId val="{000001AA-B6C6-4225-8333-82C6368D3EFF}"/>
                </c:ext>
              </c:extLst>
            </c:dLbl>
            <c:dLbl>
              <c:idx val="82"/>
              <c:delete val="1"/>
              <c:extLst>
                <c:ext xmlns:c15="http://schemas.microsoft.com/office/drawing/2012/chart" uri="{CE6537A1-D6FC-4f65-9D91-7224C49458BB}"/>
                <c:ext xmlns:c16="http://schemas.microsoft.com/office/drawing/2014/chart" uri="{C3380CC4-5D6E-409C-BE32-E72D297353CC}">
                  <c16:uniqueId val="{000001AB-B6C6-4225-8333-82C6368D3EFF}"/>
                </c:ext>
              </c:extLst>
            </c:dLbl>
            <c:dLbl>
              <c:idx val="83"/>
              <c:delete val="1"/>
              <c:extLst>
                <c:ext xmlns:c15="http://schemas.microsoft.com/office/drawing/2012/chart" uri="{CE6537A1-D6FC-4f65-9D91-7224C49458BB}"/>
                <c:ext xmlns:c16="http://schemas.microsoft.com/office/drawing/2014/chart" uri="{C3380CC4-5D6E-409C-BE32-E72D297353CC}">
                  <c16:uniqueId val="{000001AC-B6C6-4225-8333-82C6368D3EFF}"/>
                </c:ext>
              </c:extLst>
            </c:dLbl>
            <c:dLbl>
              <c:idx val="84"/>
              <c:delete val="1"/>
              <c:extLst>
                <c:ext xmlns:c15="http://schemas.microsoft.com/office/drawing/2012/chart" uri="{CE6537A1-D6FC-4f65-9D91-7224C49458BB}"/>
                <c:ext xmlns:c16="http://schemas.microsoft.com/office/drawing/2014/chart" uri="{C3380CC4-5D6E-409C-BE32-E72D297353CC}">
                  <c16:uniqueId val="{000001AD-B6C6-4225-8333-82C6368D3EFF}"/>
                </c:ext>
              </c:extLst>
            </c:dLbl>
            <c:dLbl>
              <c:idx val="85"/>
              <c:delete val="1"/>
              <c:extLst>
                <c:ext xmlns:c15="http://schemas.microsoft.com/office/drawing/2012/chart" uri="{CE6537A1-D6FC-4f65-9D91-7224C49458BB}"/>
                <c:ext xmlns:c16="http://schemas.microsoft.com/office/drawing/2014/chart" uri="{C3380CC4-5D6E-409C-BE32-E72D297353CC}">
                  <c16:uniqueId val="{000001AE-B6C6-4225-8333-82C6368D3EFF}"/>
                </c:ext>
              </c:extLst>
            </c:dLbl>
            <c:dLbl>
              <c:idx val="86"/>
              <c:delete val="1"/>
              <c:extLst>
                <c:ext xmlns:c15="http://schemas.microsoft.com/office/drawing/2012/chart" uri="{CE6537A1-D6FC-4f65-9D91-7224C49458BB}"/>
                <c:ext xmlns:c16="http://schemas.microsoft.com/office/drawing/2014/chart" uri="{C3380CC4-5D6E-409C-BE32-E72D297353CC}">
                  <c16:uniqueId val="{000001AF-B6C6-4225-8333-82C6368D3EFF}"/>
                </c:ext>
              </c:extLst>
            </c:dLbl>
            <c:dLbl>
              <c:idx val="87"/>
              <c:delete val="1"/>
              <c:extLst>
                <c:ext xmlns:c15="http://schemas.microsoft.com/office/drawing/2012/chart" uri="{CE6537A1-D6FC-4f65-9D91-7224C49458BB}"/>
                <c:ext xmlns:c16="http://schemas.microsoft.com/office/drawing/2014/chart" uri="{C3380CC4-5D6E-409C-BE32-E72D297353CC}">
                  <c16:uniqueId val="{000001B0-B6C6-4225-8333-82C6368D3EFF}"/>
                </c:ext>
              </c:extLst>
            </c:dLbl>
            <c:dLbl>
              <c:idx val="88"/>
              <c:delete val="1"/>
              <c:extLst>
                <c:ext xmlns:c15="http://schemas.microsoft.com/office/drawing/2012/chart" uri="{CE6537A1-D6FC-4f65-9D91-7224C49458BB}"/>
                <c:ext xmlns:c16="http://schemas.microsoft.com/office/drawing/2014/chart" uri="{C3380CC4-5D6E-409C-BE32-E72D297353CC}">
                  <c16:uniqueId val="{000001B1-B6C6-4225-8333-82C6368D3EFF}"/>
                </c:ext>
              </c:extLst>
            </c:dLbl>
            <c:dLbl>
              <c:idx val="89"/>
              <c:delete val="1"/>
              <c:extLst>
                <c:ext xmlns:c15="http://schemas.microsoft.com/office/drawing/2012/chart" uri="{CE6537A1-D6FC-4f65-9D91-7224C49458BB}"/>
                <c:ext xmlns:c16="http://schemas.microsoft.com/office/drawing/2014/chart" uri="{C3380CC4-5D6E-409C-BE32-E72D297353CC}">
                  <c16:uniqueId val="{000001B2-B6C6-4225-8333-82C6368D3EFF}"/>
                </c:ext>
              </c:extLst>
            </c:dLbl>
            <c:dLbl>
              <c:idx val="90"/>
              <c:delete val="1"/>
              <c:extLst>
                <c:ext xmlns:c15="http://schemas.microsoft.com/office/drawing/2012/chart" uri="{CE6537A1-D6FC-4f65-9D91-7224C49458BB}"/>
                <c:ext xmlns:c16="http://schemas.microsoft.com/office/drawing/2014/chart" uri="{C3380CC4-5D6E-409C-BE32-E72D297353CC}">
                  <c16:uniqueId val="{000001B3-B6C6-4225-8333-82C6368D3EFF}"/>
                </c:ext>
              </c:extLst>
            </c:dLbl>
            <c:dLbl>
              <c:idx val="91"/>
              <c:delete val="1"/>
              <c:extLst>
                <c:ext xmlns:c15="http://schemas.microsoft.com/office/drawing/2012/chart" uri="{CE6537A1-D6FC-4f65-9D91-7224C49458BB}"/>
                <c:ext xmlns:c16="http://schemas.microsoft.com/office/drawing/2014/chart" uri="{C3380CC4-5D6E-409C-BE32-E72D297353CC}">
                  <c16:uniqueId val="{000001B4-B6C6-4225-8333-82C6368D3EFF}"/>
                </c:ext>
              </c:extLst>
            </c:dLbl>
            <c:dLbl>
              <c:idx val="92"/>
              <c:delete val="1"/>
              <c:extLst>
                <c:ext xmlns:c15="http://schemas.microsoft.com/office/drawing/2012/chart" uri="{CE6537A1-D6FC-4f65-9D91-7224C49458BB}"/>
                <c:ext xmlns:c16="http://schemas.microsoft.com/office/drawing/2014/chart" uri="{C3380CC4-5D6E-409C-BE32-E72D297353CC}">
                  <c16:uniqueId val="{000001B5-B6C6-4225-8333-82C6368D3EFF}"/>
                </c:ext>
              </c:extLst>
            </c:dLbl>
            <c:dLbl>
              <c:idx val="93"/>
              <c:delete val="1"/>
              <c:extLst>
                <c:ext xmlns:c15="http://schemas.microsoft.com/office/drawing/2012/chart" uri="{CE6537A1-D6FC-4f65-9D91-7224C49458BB}"/>
                <c:ext xmlns:c16="http://schemas.microsoft.com/office/drawing/2014/chart" uri="{C3380CC4-5D6E-409C-BE32-E72D297353CC}">
                  <c16:uniqueId val="{000001B6-B6C6-4225-8333-82C6368D3EFF}"/>
                </c:ext>
              </c:extLst>
            </c:dLbl>
            <c:dLbl>
              <c:idx val="94"/>
              <c:delete val="1"/>
              <c:extLst>
                <c:ext xmlns:c15="http://schemas.microsoft.com/office/drawing/2012/chart" uri="{CE6537A1-D6FC-4f65-9D91-7224C49458BB}"/>
                <c:ext xmlns:c16="http://schemas.microsoft.com/office/drawing/2014/chart" uri="{C3380CC4-5D6E-409C-BE32-E72D297353CC}">
                  <c16:uniqueId val="{000001B7-B6C6-4225-8333-82C6368D3EFF}"/>
                </c:ext>
              </c:extLst>
            </c:dLbl>
            <c:dLbl>
              <c:idx val="95"/>
              <c:delete val="1"/>
              <c:extLst>
                <c:ext xmlns:c15="http://schemas.microsoft.com/office/drawing/2012/chart" uri="{CE6537A1-D6FC-4f65-9D91-7224C49458BB}"/>
                <c:ext xmlns:c16="http://schemas.microsoft.com/office/drawing/2014/chart" uri="{C3380CC4-5D6E-409C-BE32-E72D297353CC}">
                  <c16:uniqueId val="{000001B8-B6C6-4225-8333-82C6368D3EFF}"/>
                </c:ext>
              </c:extLst>
            </c:dLbl>
            <c:dLbl>
              <c:idx val="96"/>
              <c:delete val="1"/>
              <c:extLst>
                <c:ext xmlns:c15="http://schemas.microsoft.com/office/drawing/2012/chart" uri="{CE6537A1-D6FC-4f65-9D91-7224C49458BB}"/>
                <c:ext xmlns:c16="http://schemas.microsoft.com/office/drawing/2014/chart" uri="{C3380CC4-5D6E-409C-BE32-E72D297353CC}">
                  <c16:uniqueId val="{000001B9-B6C6-4225-8333-82C6368D3EFF}"/>
                </c:ext>
              </c:extLst>
            </c:dLbl>
            <c:dLbl>
              <c:idx val="97"/>
              <c:delete val="1"/>
              <c:extLst>
                <c:ext xmlns:c15="http://schemas.microsoft.com/office/drawing/2012/chart" uri="{CE6537A1-D6FC-4f65-9D91-7224C49458BB}"/>
                <c:ext xmlns:c16="http://schemas.microsoft.com/office/drawing/2014/chart" uri="{C3380CC4-5D6E-409C-BE32-E72D297353CC}">
                  <c16:uniqueId val="{000001BA-B6C6-4225-8333-82C6368D3EFF}"/>
                </c:ext>
              </c:extLst>
            </c:dLbl>
            <c:dLbl>
              <c:idx val="98"/>
              <c:delete val="1"/>
              <c:extLst>
                <c:ext xmlns:c15="http://schemas.microsoft.com/office/drawing/2012/chart" uri="{CE6537A1-D6FC-4f65-9D91-7224C49458BB}"/>
                <c:ext xmlns:c16="http://schemas.microsoft.com/office/drawing/2014/chart" uri="{C3380CC4-5D6E-409C-BE32-E72D297353CC}">
                  <c16:uniqueId val="{000001BB-B6C6-4225-8333-82C6368D3EFF}"/>
                </c:ext>
              </c:extLst>
            </c:dLbl>
            <c:dLbl>
              <c:idx val="99"/>
              <c:delete val="1"/>
              <c:extLst>
                <c:ext xmlns:c15="http://schemas.microsoft.com/office/drawing/2012/chart" uri="{CE6537A1-D6FC-4f65-9D91-7224C49458BB}"/>
                <c:ext xmlns:c16="http://schemas.microsoft.com/office/drawing/2014/chart" uri="{C3380CC4-5D6E-409C-BE32-E72D297353CC}">
                  <c16:uniqueId val="{000001BC-B6C6-4225-8333-82C6368D3EFF}"/>
                </c:ext>
              </c:extLst>
            </c:dLbl>
            <c:dLbl>
              <c:idx val="100"/>
              <c:delete val="1"/>
              <c:extLst>
                <c:ext xmlns:c15="http://schemas.microsoft.com/office/drawing/2012/chart" uri="{CE6537A1-D6FC-4f65-9D91-7224C49458BB}"/>
                <c:ext xmlns:c16="http://schemas.microsoft.com/office/drawing/2014/chart" uri="{C3380CC4-5D6E-409C-BE32-E72D297353CC}">
                  <c16:uniqueId val="{000001BD-B6C6-4225-8333-82C6368D3EFF}"/>
                </c:ext>
              </c:extLst>
            </c:dLbl>
            <c:dLbl>
              <c:idx val="101"/>
              <c:delete val="1"/>
              <c:extLst>
                <c:ext xmlns:c15="http://schemas.microsoft.com/office/drawing/2012/chart" uri="{CE6537A1-D6FC-4f65-9D91-7224C49458BB}"/>
                <c:ext xmlns:c16="http://schemas.microsoft.com/office/drawing/2014/chart" uri="{C3380CC4-5D6E-409C-BE32-E72D297353CC}">
                  <c16:uniqueId val="{000001BE-B6C6-4225-8333-82C6368D3EFF}"/>
                </c:ext>
              </c:extLst>
            </c:dLbl>
            <c:dLbl>
              <c:idx val="102"/>
              <c:delete val="1"/>
              <c:extLst>
                <c:ext xmlns:c15="http://schemas.microsoft.com/office/drawing/2012/chart" uri="{CE6537A1-D6FC-4f65-9D91-7224C49458BB}"/>
                <c:ext xmlns:c16="http://schemas.microsoft.com/office/drawing/2014/chart" uri="{C3380CC4-5D6E-409C-BE32-E72D297353CC}">
                  <c16:uniqueId val="{000001BF-B6C6-4225-8333-82C6368D3EFF}"/>
                </c:ext>
              </c:extLst>
            </c:dLbl>
            <c:dLbl>
              <c:idx val="103"/>
              <c:delete val="1"/>
              <c:extLst>
                <c:ext xmlns:c15="http://schemas.microsoft.com/office/drawing/2012/chart" uri="{CE6537A1-D6FC-4f65-9D91-7224C49458BB}"/>
                <c:ext xmlns:c16="http://schemas.microsoft.com/office/drawing/2014/chart" uri="{C3380CC4-5D6E-409C-BE32-E72D297353CC}">
                  <c16:uniqueId val="{000001C0-B6C6-4225-8333-82C6368D3EFF}"/>
                </c:ext>
              </c:extLst>
            </c:dLbl>
            <c:dLbl>
              <c:idx val="104"/>
              <c:delete val="1"/>
              <c:extLst>
                <c:ext xmlns:c15="http://schemas.microsoft.com/office/drawing/2012/chart" uri="{CE6537A1-D6FC-4f65-9D91-7224C49458BB}"/>
                <c:ext xmlns:c16="http://schemas.microsoft.com/office/drawing/2014/chart" uri="{C3380CC4-5D6E-409C-BE32-E72D297353CC}">
                  <c16:uniqueId val="{000001C1-B6C6-4225-8333-82C6368D3EFF}"/>
                </c:ext>
              </c:extLst>
            </c:dLbl>
            <c:dLbl>
              <c:idx val="105"/>
              <c:delete val="1"/>
              <c:extLst>
                <c:ext xmlns:c15="http://schemas.microsoft.com/office/drawing/2012/chart" uri="{CE6537A1-D6FC-4f65-9D91-7224C49458BB}"/>
                <c:ext xmlns:c16="http://schemas.microsoft.com/office/drawing/2014/chart" uri="{C3380CC4-5D6E-409C-BE32-E72D297353CC}">
                  <c16:uniqueId val="{000001C2-B6C6-4225-8333-82C6368D3EFF}"/>
                </c:ext>
              </c:extLst>
            </c:dLbl>
            <c:dLbl>
              <c:idx val="106"/>
              <c:delete val="1"/>
              <c:extLst>
                <c:ext xmlns:c15="http://schemas.microsoft.com/office/drawing/2012/chart" uri="{CE6537A1-D6FC-4f65-9D91-7224C49458BB}"/>
                <c:ext xmlns:c16="http://schemas.microsoft.com/office/drawing/2014/chart" uri="{C3380CC4-5D6E-409C-BE32-E72D297353CC}">
                  <c16:uniqueId val="{000001C3-B6C6-4225-8333-82C6368D3EFF}"/>
                </c:ext>
              </c:extLst>
            </c:dLbl>
            <c:dLbl>
              <c:idx val="107"/>
              <c:delete val="1"/>
              <c:extLst>
                <c:ext xmlns:c15="http://schemas.microsoft.com/office/drawing/2012/chart" uri="{CE6537A1-D6FC-4f65-9D91-7224C49458BB}"/>
                <c:ext xmlns:c16="http://schemas.microsoft.com/office/drawing/2014/chart" uri="{C3380CC4-5D6E-409C-BE32-E72D297353CC}">
                  <c16:uniqueId val="{000001C4-B6C6-4225-8333-82C6368D3EFF}"/>
                </c:ext>
              </c:extLst>
            </c:dLbl>
            <c:dLbl>
              <c:idx val="108"/>
              <c:delete val="1"/>
              <c:extLst>
                <c:ext xmlns:c15="http://schemas.microsoft.com/office/drawing/2012/chart" uri="{CE6537A1-D6FC-4f65-9D91-7224C49458BB}"/>
                <c:ext xmlns:c16="http://schemas.microsoft.com/office/drawing/2014/chart" uri="{C3380CC4-5D6E-409C-BE32-E72D297353CC}">
                  <c16:uniqueId val="{000001C5-B6C6-4225-8333-82C6368D3EFF}"/>
                </c:ext>
              </c:extLst>
            </c:dLbl>
            <c:dLbl>
              <c:idx val="109"/>
              <c:delete val="1"/>
              <c:extLst>
                <c:ext xmlns:c15="http://schemas.microsoft.com/office/drawing/2012/chart" uri="{CE6537A1-D6FC-4f65-9D91-7224C49458BB}"/>
                <c:ext xmlns:c16="http://schemas.microsoft.com/office/drawing/2014/chart" uri="{C3380CC4-5D6E-409C-BE32-E72D297353CC}">
                  <c16:uniqueId val="{000001C6-B6C6-4225-8333-82C6368D3EFF}"/>
                </c:ext>
              </c:extLst>
            </c:dLbl>
            <c:dLbl>
              <c:idx val="110"/>
              <c:delete val="1"/>
              <c:extLst>
                <c:ext xmlns:c15="http://schemas.microsoft.com/office/drawing/2012/chart" uri="{CE6537A1-D6FC-4f65-9D91-7224C49458BB}"/>
                <c:ext xmlns:c16="http://schemas.microsoft.com/office/drawing/2014/chart" uri="{C3380CC4-5D6E-409C-BE32-E72D297353CC}">
                  <c16:uniqueId val="{000001C7-B6C6-4225-8333-82C6368D3EFF}"/>
                </c:ext>
              </c:extLst>
            </c:dLbl>
            <c:dLbl>
              <c:idx val="111"/>
              <c:delete val="1"/>
              <c:extLst>
                <c:ext xmlns:c15="http://schemas.microsoft.com/office/drawing/2012/chart" uri="{CE6537A1-D6FC-4f65-9D91-7224C49458BB}"/>
                <c:ext xmlns:c16="http://schemas.microsoft.com/office/drawing/2014/chart" uri="{C3380CC4-5D6E-409C-BE32-E72D297353CC}">
                  <c16:uniqueId val="{000001C8-B6C6-4225-8333-82C6368D3EFF}"/>
                </c:ext>
              </c:extLst>
            </c:dLbl>
            <c:dLbl>
              <c:idx val="112"/>
              <c:delete val="1"/>
              <c:extLst>
                <c:ext xmlns:c15="http://schemas.microsoft.com/office/drawing/2012/chart" uri="{CE6537A1-D6FC-4f65-9D91-7224C49458BB}"/>
                <c:ext xmlns:c16="http://schemas.microsoft.com/office/drawing/2014/chart" uri="{C3380CC4-5D6E-409C-BE32-E72D297353CC}">
                  <c16:uniqueId val="{000001C9-B6C6-4225-8333-82C6368D3EFF}"/>
                </c:ext>
              </c:extLst>
            </c:dLbl>
            <c:dLbl>
              <c:idx val="113"/>
              <c:delete val="1"/>
              <c:extLst>
                <c:ext xmlns:c15="http://schemas.microsoft.com/office/drawing/2012/chart" uri="{CE6537A1-D6FC-4f65-9D91-7224C49458BB}"/>
                <c:ext xmlns:c16="http://schemas.microsoft.com/office/drawing/2014/chart" uri="{C3380CC4-5D6E-409C-BE32-E72D297353CC}">
                  <c16:uniqueId val="{000001CA-B6C6-4225-8333-82C6368D3EFF}"/>
                </c:ext>
              </c:extLst>
            </c:dLbl>
            <c:dLbl>
              <c:idx val="114"/>
              <c:delete val="1"/>
              <c:extLst>
                <c:ext xmlns:c15="http://schemas.microsoft.com/office/drawing/2012/chart" uri="{CE6537A1-D6FC-4f65-9D91-7224C49458BB}"/>
                <c:ext xmlns:c16="http://schemas.microsoft.com/office/drawing/2014/chart" uri="{C3380CC4-5D6E-409C-BE32-E72D297353CC}">
                  <c16:uniqueId val="{000001CB-B6C6-4225-8333-82C6368D3EFF}"/>
                </c:ext>
              </c:extLst>
            </c:dLbl>
            <c:dLbl>
              <c:idx val="115"/>
              <c:delete val="1"/>
              <c:extLst>
                <c:ext xmlns:c15="http://schemas.microsoft.com/office/drawing/2012/chart" uri="{CE6537A1-D6FC-4f65-9D91-7224C49458BB}"/>
                <c:ext xmlns:c16="http://schemas.microsoft.com/office/drawing/2014/chart" uri="{C3380CC4-5D6E-409C-BE32-E72D297353CC}">
                  <c16:uniqueId val="{000001CC-B6C6-4225-8333-82C6368D3EFF}"/>
                </c:ext>
              </c:extLst>
            </c:dLbl>
            <c:dLbl>
              <c:idx val="116"/>
              <c:delete val="1"/>
              <c:extLst>
                <c:ext xmlns:c15="http://schemas.microsoft.com/office/drawing/2012/chart" uri="{CE6537A1-D6FC-4f65-9D91-7224C49458BB}"/>
                <c:ext xmlns:c16="http://schemas.microsoft.com/office/drawing/2014/chart" uri="{C3380CC4-5D6E-409C-BE32-E72D297353CC}">
                  <c16:uniqueId val="{000001CD-B6C6-4225-8333-82C6368D3EFF}"/>
                </c:ext>
              </c:extLst>
            </c:dLbl>
            <c:dLbl>
              <c:idx val="117"/>
              <c:delete val="1"/>
              <c:extLst>
                <c:ext xmlns:c15="http://schemas.microsoft.com/office/drawing/2012/chart" uri="{CE6537A1-D6FC-4f65-9D91-7224C49458BB}"/>
                <c:ext xmlns:c16="http://schemas.microsoft.com/office/drawing/2014/chart" uri="{C3380CC4-5D6E-409C-BE32-E72D297353CC}">
                  <c16:uniqueId val="{000001CE-B6C6-4225-8333-82C6368D3EFF}"/>
                </c:ext>
              </c:extLst>
            </c:dLbl>
            <c:dLbl>
              <c:idx val="118"/>
              <c:delete val="1"/>
              <c:extLst>
                <c:ext xmlns:c15="http://schemas.microsoft.com/office/drawing/2012/chart" uri="{CE6537A1-D6FC-4f65-9D91-7224C49458BB}"/>
                <c:ext xmlns:c16="http://schemas.microsoft.com/office/drawing/2014/chart" uri="{C3380CC4-5D6E-409C-BE32-E72D297353CC}">
                  <c16:uniqueId val="{000001CF-B6C6-4225-8333-82C6368D3EFF}"/>
                </c:ext>
              </c:extLst>
            </c:dLbl>
            <c:dLbl>
              <c:idx val="119"/>
              <c:delete val="1"/>
              <c:extLst>
                <c:ext xmlns:c15="http://schemas.microsoft.com/office/drawing/2012/chart" uri="{CE6537A1-D6FC-4f65-9D91-7224C49458BB}"/>
                <c:ext xmlns:c16="http://schemas.microsoft.com/office/drawing/2014/chart" uri="{C3380CC4-5D6E-409C-BE32-E72D297353CC}">
                  <c16:uniqueId val="{000001D0-B6C6-4225-8333-82C6368D3EFF}"/>
                </c:ext>
              </c:extLst>
            </c:dLbl>
            <c:dLbl>
              <c:idx val="120"/>
              <c:delete val="1"/>
              <c:extLst>
                <c:ext xmlns:c15="http://schemas.microsoft.com/office/drawing/2012/chart" uri="{CE6537A1-D6FC-4f65-9D91-7224C49458BB}"/>
                <c:ext xmlns:c16="http://schemas.microsoft.com/office/drawing/2014/chart" uri="{C3380CC4-5D6E-409C-BE32-E72D297353CC}">
                  <c16:uniqueId val="{000001D1-B6C6-4225-8333-82C6368D3EFF}"/>
                </c:ext>
              </c:extLst>
            </c:dLbl>
            <c:dLbl>
              <c:idx val="121"/>
              <c:delete val="1"/>
              <c:extLst>
                <c:ext xmlns:c15="http://schemas.microsoft.com/office/drawing/2012/chart" uri="{CE6537A1-D6FC-4f65-9D91-7224C49458BB}"/>
                <c:ext xmlns:c16="http://schemas.microsoft.com/office/drawing/2014/chart" uri="{C3380CC4-5D6E-409C-BE32-E72D297353CC}">
                  <c16:uniqueId val="{000001D2-B6C6-4225-8333-82C6368D3EFF}"/>
                </c:ext>
              </c:extLst>
            </c:dLbl>
            <c:dLbl>
              <c:idx val="122"/>
              <c:delete val="1"/>
              <c:extLst>
                <c:ext xmlns:c15="http://schemas.microsoft.com/office/drawing/2012/chart" uri="{CE6537A1-D6FC-4f65-9D91-7224C49458BB}"/>
                <c:ext xmlns:c16="http://schemas.microsoft.com/office/drawing/2014/chart" uri="{C3380CC4-5D6E-409C-BE32-E72D297353CC}">
                  <c16:uniqueId val="{000001D3-B6C6-4225-8333-82C6368D3EFF}"/>
                </c:ext>
              </c:extLst>
            </c:dLbl>
            <c:dLbl>
              <c:idx val="123"/>
              <c:delete val="1"/>
              <c:extLst>
                <c:ext xmlns:c15="http://schemas.microsoft.com/office/drawing/2012/chart" uri="{CE6537A1-D6FC-4f65-9D91-7224C49458BB}"/>
                <c:ext xmlns:c16="http://schemas.microsoft.com/office/drawing/2014/chart" uri="{C3380CC4-5D6E-409C-BE32-E72D297353CC}">
                  <c16:uniqueId val="{000001D4-B6C6-4225-8333-82C6368D3EFF}"/>
                </c:ext>
              </c:extLst>
            </c:dLbl>
            <c:dLbl>
              <c:idx val="124"/>
              <c:delete val="1"/>
              <c:extLst>
                <c:ext xmlns:c15="http://schemas.microsoft.com/office/drawing/2012/chart" uri="{CE6537A1-D6FC-4f65-9D91-7224C49458BB}"/>
                <c:ext xmlns:c16="http://schemas.microsoft.com/office/drawing/2014/chart" uri="{C3380CC4-5D6E-409C-BE32-E72D297353CC}">
                  <c16:uniqueId val="{000001D5-B6C6-4225-8333-82C6368D3EFF}"/>
                </c:ext>
              </c:extLst>
            </c:dLbl>
            <c:dLbl>
              <c:idx val="125"/>
              <c:delete val="1"/>
              <c:extLst>
                <c:ext xmlns:c15="http://schemas.microsoft.com/office/drawing/2012/chart" uri="{CE6537A1-D6FC-4f65-9D91-7224C49458BB}"/>
                <c:ext xmlns:c16="http://schemas.microsoft.com/office/drawing/2014/chart" uri="{C3380CC4-5D6E-409C-BE32-E72D297353CC}">
                  <c16:uniqueId val="{000001D6-B6C6-4225-8333-82C6368D3EFF}"/>
                </c:ext>
              </c:extLst>
            </c:dLbl>
            <c:dLbl>
              <c:idx val="126"/>
              <c:delete val="1"/>
              <c:extLst>
                <c:ext xmlns:c15="http://schemas.microsoft.com/office/drawing/2012/chart" uri="{CE6537A1-D6FC-4f65-9D91-7224C49458BB}"/>
                <c:ext xmlns:c16="http://schemas.microsoft.com/office/drawing/2014/chart" uri="{C3380CC4-5D6E-409C-BE32-E72D297353CC}">
                  <c16:uniqueId val="{000001D7-B6C6-4225-8333-82C6368D3EFF}"/>
                </c:ext>
              </c:extLst>
            </c:dLbl>
            <c:dLbl>
              <c:idx val="127"/>
              <c:delete val="1"/>
              <c:extLst>
                <c:ext xmlns:c15="http://schemas.microsoft.com/office/drawing/2012/chart" uri="{CE6537A1-D6FC-4f65-9D91-7224C49458BB}"/>
                <c:ext xmlns:c16="http://schemas.microsoft.com/office/drawing/2014/chart" uri="{C3380CC4-5D6E-409C-BE32-E72D297353CC}">
                  <c16:uniqueId val="{000001D8-B6C6-4225-8333-82C6368D3EFF}"/>
                </c:ext>
              </c:extLst>
            </c:dLbl>
            <c:dLbl>
              <c:idx val="128"/>
              <c:delete val="1"/>
              <c:extLst>
                <c:ext xmlns:c15="http://schemas.microsoft.com/office/drawing/2012/chart" uri="{CE6537A1-D6FC-4f65-9D91-7224C49458BB}"/>
                <c:ext xmlns:c16="http://schemas.microsoft.com/office/drawing/2014/chart" uri="{C3380CC4-5D6E-409C-BE32-E72D297353CC}">
                  <c16:uniqueId val="{000001D9-B6C6-4225-8333-82C6368D3EFF}"/>
                </c:ext>
              </c:extLst>
            </c:dLbl>
            <c:dLbl>
              <c:idx val="129"/>
              <c:delete val="1"/>
              <c:extLst>
                <c:ext xmlns:c15="http://schemas.microsoft.com/office/drawing/2012/chart" uri="{CE6537A1-D6FC-4f65-9D91-7224C49458BB}"/>
                <c:ext xmlns:c16="http://schemas.microsoft.com/office/drawing/2014/chart" uri="{C3380CC4-5D6E-409C-BE32-E72D297353CC}">
                  <c16:uniqueId val="{000001DA-B6C6-4225-8333-82C6368D3EFF}"/>
                </c:ext>
              </c:extLst>
            </c:dLbl>
            <c:dLbl>
              <c:idx val="130"/>
              <c:delete val="1"/>
              <c:extLst>
                <c:ext xmlns:c15="http://schemas.microsoft.com/office/drawing/2012/chart" uri="{CE6537A1-D6FC-4f65-9D91-7224C49458BB}"/>
                <c:ext xmlns:c16="http://schemas.microsoft.com/office/drawing/2014/chart" uri="{C3380CC4-5D6E-409C-BE32-E72D297353CC}">
                  <c16:uniqueId val="{000001DB-B6C6-4225-8333-82C6368D3EFF}"/>
                </c:ext>
              </c:extLst>
            </c:dLbl>
            <c:dLbl>
              <c:idx val="131"/>
              <c:delete val="1"/>
              <c:extLst>
                <c:ext xmlns:c15="http://schemas.microsoft.com/office/drawing/2012/chart" uri="{CE6537A1-D6FC-4f65-9D91-7224C49458BB}"/>
                <c:ext xmlns:c16="http://schemas.microsoft.com/office/drawing/2014/chart" uri="{C3380CC4-5D6E-409C-BE32-E72D297353CC}">
                  <c16:uniqueId val="{000001DC-B6C6-4225-8333-82C6368D3EFF}"/>
                </c:ext>
              </c:extLst>
            </c:dLbl>
            <c:dLbl>
              <c:idx val="132"/>
              <c:delete val="1"/>
              <c:extLst>
                <c:ext xmlns:c15="http://schemas.microsoft.com/office/drawing/2012/chart" uri="{CE6537A1-D6FC-4f65-9D91-7224C49458BB}"/>
                <c:ext xmlns:c16="http://schemas.microsoft.com/office/drawing/2014/chart" uri="{C3380CC4-5D6E-409C-BE32-E72D297353CC}">
                  <c16:uniqueId val="{000001DD-B6C6-4225-8333-82C6368D3EFF}"/>
                </c:ext>
              </c:extLst>
            </c:dLbl>
            <c:dLbl>
              <c:idx val="133"/>
              <c:delete val="1"/>
              <c:extLst>
                <c:ext xmlns:c15="http://schemas.microsoft.com/office/drawing/2012/chart" uri="{CE6537A1-D6FC-4f65-9D91-7224C49458BB}"/>
                <c:ext xmlns:c16="http://schemas.microsoft.com/office/drawing/2014/chart" uri="{C3380CC4-5D6E-409C-BE32-E72D297353CC}">
                  <c16:uniqueId val="{000001DE-B6C6-4225-8333-82C6368D3EFF}"/>
                </c:ext>
              </c:extLst>
            </c:dLbl>
            <c:dLbl>
              <c:idx val="134"/>
              <c:delete val="1"/>
              <c:extLst>
                <c:ext xmlns:c15="http://schemas.microsoft.com/office/drawing/2012/chart" uri="{CE6537A1-D6FC-4f65-9D91-7224C49458BB}"/>
                <c:ext xmlns:c16="http://schemas.microsoft.com/office/drawing/2014/chart" uri="{C3380CC4-5D6E-409C-BE32-E72D297353CC}">
                  <c16:uniqueId val="{000001DF-B6C6-4225-8333-82C6368D3EFF}"/>
                </c:ext>
              </c:extLst>
            </c:dLbl>
            <c:dLbl>
              <c:idx val="135"/>
              <c:delete val="1"/>
              <c:extLst>
                <c:ext xmlns:c15="http://schemas.microsoft.com/office/drawing/2012/chart" uri="{CE6537A1-D6FC-4f65-9D91-7224C49458BB}"/>
                <c:ext xmlns:c16="http://schemas.microsoft.com/office/drawing/2014/chart" uri="{C3380CC4-5D6E-409C-BE32-E72D297353CC}">
                  <c16:uniqueId val="{000001E0-B6C6-4225-8333-82C6368D3EFF}"/>
                </c:ext>
              </c:extLst>
            </c:dLbl>
            <c:dLbl>
              <c:idx val="136"/>
              <c:delete val="1"/>
              <c:extLst>
                <c:ext xmlns:c15="http://schemas.microsoft.com/office/drawing/2012/chart" uri="{CE6537A1-D6FC-4f65-9D91-7224C49458BB}"/>
                <c:ext xmlns:c16="http://schemas.microsoft.com/office/drawing/2014/chart" uri="{C3380CC4-5D6E-409C-BE32-E72D297353CC}">
                  <c16:uniqueId val="{000001E1-B6C6-4225-8333-82C6368D3EFF}"/>
                </c:ext>
              </c:extLst>
            </c:dLbl>
            <c:dLbl>
              <c:idx val="137"/>
              <c:delete val="1"/>
              <c:extLst>
                <c:ext xmlns:c15="http://schemas.microsoft.com/office/drawing/2012/chart" uri="{CE6537A1-D6FC-4f65-9D91-7224C49458BB}"/>
                <c:ext xmlns:c16="http://schemas.microsoft.com/office/drawing/2014/chart" uri="{C3380CC4-5D6E-409C-BE32-E72D297353CC}">
                  <c16:uniqueId val="{000001E2-B6C6-4225-8333-82C6368D3EFF}"/>
                </c:ext>
              </c:extLst>
            </c:dLbl>
            <c:dLbl>
              <c:idx val="138"/>
              <c:delete val="1"/>
              <c:extLst>
                <c:ext xmlns:c15="http://schemas.microsoft.com/office/drawing/2012/chart" uri="{CE6537A1-D6FC-4f65-9D91-7224C49458BB}"/>
                <c:ext xmlns:c16="http://schemas.microsoft.com/office/drawing/2014/chart" uri="{C3380CC4-5D6E-409C-BE32-E72D297353CC}">
                  <c16:uniqueId val="{000001E3-B6C6-4225-8333-82C6368D3EFF}"/>
                </c:ext>
              </c:extLst>
            </c:dLbl>
            <c:dLbl>
              <c:idx val="139"/>
              <c:delete val="1"/>
              <c:extLst>
                <c:ext xmlns:c15="http://schemas.microsoft.com/office/drawing/2012/chart" uri="{CE6537A1-D6FC-4f65-9D91-7224C49458BB}"/>
                <c:ext xmlns:c16="http://schemas.microsoft.com/office/drawing/2014/chart" uri="{C3380CC4-5D6E-409C-BE32-E72D297353CC}">
                  <c16:uniqueId val="{000001E4-B6C6-4225-8333-82C6368D3EFF}"/>
                </c:ext>
              </c:extLst>
            </c:dLbl>
            <c:dLbl>
              <c:idx val="140"/>
              <c:delete val="1"/>
              <c:extLst>
                <c:ext xmlns:c15="http://schemas.microsoft.com/office/drawing/2012/chart" uri="{CE6537A1-D6FC-4f65-9D91-7224C49458BB}"/>
                <c:ext xmlns:c16="http://schemas.microsoft.com/office/drawing/2014/chart" uri="{C3380CC4-5D6E-409C-BE32-E72D297353CC}">
                  <c16:uniqueId val="{000001E5-B6C6-4225-8333-82C6368D3EFF}"/>
                </c:ext>
              </c:extLst>
            </c:dLbl>
            <c:dLbl>
              <c:idx val="141"/>
              <c:delete val="1"/>
              <c:extLst>
                <c:ext xmlns:c15="http://schemas.microsoft.com/office/drawing/2012/chart" uri="{CE6537A1-D6FC-4f65-9D91-7224C49458BB}"/>
                <c:ext xmlns:c16="http://schemas.microsoft.com/office/drawing/2014/chart" uri="{C3380CC4-5D6E-409C-BE32-E72D297353CC}">
                  <c16:uniqueId val="{000001E6-B6C6-4225-8333-82C6368D3EFF}"/>
                </c:ext>
              </c:extLst>
            </c:dLbl>
            <c:dLbl>
              <c:idx val="142"/>
              <c:delete val="1"/>
              <c:extLst>
                <c:ext xmlns:c15="http://schemas.microsoft.com/office/drawing/2012/chart" uri="{CE6537A1-D6FC-4f65-9D91-7224C49458BB}"/>
                <c:ext xmlns:c16="http://schemas.microsoft.com/office/drawing/2014/chart" uri="{C3380CC4-5D6E-409C-BE32-E72D297353CC}">
                  <c16:uniqueId val="{000001E7-B6C6-4225-8333-82C6368D3EFF}"/>
                </c:ext>
              </c:extLst>
            </c:dLbl>
            <c:dLbl>
              <c:idx val="143"/>
              <c:delete val="1"/>
              <c:extLst>
                <c:ext xmlns:c15="http://schemas.microsoft.com/office/drawing/2012/chart" uri="{CE6537A1-D6FC-4f65-9D91-7224C49458BB}"/>
                <c:ext xmlns:c16="http://schemas.microsoft.com/office/drawing/2014/chart" uri="{C3380CC4-5D6E-409C-BE32-E72D297353CC}">
                  <c16:uniqueId val="{000001E8-B6C6-4225-8333-82C6368D3EFF}"/>
                </c:ext>
              </c:extLst>
            </c:dLbl>
            <c:dLbl>
              <c:idx val="144"/>
              <c:delete val="1"/>
              <c:extLst>
                <c:ext xmlns:c15="http://schemas.microsoft.com/office/drawing/2012/chart" uri="{CE6537A1-D6FC-4f65-9D91-7224C49458BB}"/>
                <c:ext xmlns:c16="http://schemas.microsoft.com/office/drawing/2014/chart" uri="{C3380CC4-5D6E-409C-BE32-E72D297353CC}">
                  <c16:uniqueId val="{000001E9-B6C6-4225-8333-82C6368D3EFF}"/>
                </c:ext>
              </c:extLst>
            </c:dLbl>
            <c:dLbl>
              <c:idx val="145"/>
              <c:delete val="1"/>
              <c:extLst>
                <c:ext xmlns:c15="http://schemas.microsoft.com/office/drawing/2012/chart" uri="{CE6537A1-D6FC-4f65-9D91-7224C49458BB}"/>
                <c:ext xmlns:c16="http://schemas.microsoft.com/office/drawing/2014/chart" uri="{C3380CC4-5D6E-409C-BE32-E72D297353CC}">
                  <c16:uniqueId val="{000001EA-B6C6-4225-8333-82C6368D3EFF}"/>
                </c:ext>
              </c:extLst>
            </c:dLbl>
            <c:dLbl>
              <c:idx val="146"/>
              <c:delete val="1"/>
              <c:extLst>
                <c:ext xmlns:c15="http://schemas.microsoft.com/office/drawing/2012/chart" uri="{CE6537A1-D6FC-4f65-9D91-7224C49458BB}"/>
                <c:ext xmlns:c16="http://schemas.microsoft.com/office/drawing/2014/chart" uri="{C3380CC4-5D6E-409C-BE32-E72D297353CC}">
                  <c16:uniqueId val="{000001EB-B6C6-4225-8333-82C6368D3EFF}"/>
                </c:ext>
              </c:extLst>
            </c:dLbl>
            <c:dLbl>
              <c:idx val="147"/>
              <c:delete val="1"/>
              <c:extLst>
                <c:ext xmlns:c15="http://schemas.microsoft.com/office/drawing/2012/chart" uri="{CE6537A1-D6FC-4f65-9D91-7224C49458BB}"/>
                <c:ext xmlns:c16="http://schemas.microsoft.com/office/drawing/2014/chart" uri="{C3380CC4-5D6E-409C-BE32-E72D297353CC}">
                  <c16:uniqueId val="{000001EC-B6C6-4225-8333-82C6368D3EFF}"/>
                </c:ext>
              </c:extLst>
            </c:dLbl>
            <c:dLbl>
              <c:idx val="148"/>
              <c:delete val="1"/>
              <c:extLst>
                <c:ext xmlns:c15="http://schemas.microsoft.com/office/drawing/2012/chart" uri="{CE6537A1-D6FC-4f65-9D91-7224C49458BB}"/>
                <c:ext xmlns:c16="http://schemas.microsoft.com/office/drawing/2014/chart" uri="{C3380CC4-5D6E-409C-BE32-E72D297353CC}">
                  <c16:uniqueId val="{000001ED-B6C6-4225-8333-82C6368D3EFF}"/>
                </c:ext>
              </c:extLst>
            </c:dLbl>
            <c:dLbl>
              <c:idx val="149"/>
              <c:delete val="1"/>
              <c:extLst>
                <c:ext xmlns:c15="http://schemas.microsoft.com/office/drawing/2012/chart" uri="{CE6537A1-D6FC-4f65-9D91-7224C49458BB}"/>
                <c:ext xmlns:c16="http://schemas.microsoft.com/office/drawing/2014/chart" uri="{C3380CC4-5D6E-409C-BE32-E72D297353CC}">
                  <c16:uniqueId val="{000001EE-B6C6-4225-8333-82C6368D3EFF}"/>
                </c:ext>
              </c:extLst>
            </c:dLbl>
            <c:dLbl>
              <c:idx val="150"/>
              <c:delete val="1"/>
              <c:extLst>
                <c:ext xmlns:c15="http://schemas.microsoft.com/office/drawing/2012/chart" uri="{CE6537A1-D6FC-4f65-9D91-7224C49458BB}"/>
                <c:ext xmlns:c16="http://schemas.microsoft.com/office/drawing/2014/chart" uri="{C3380CC4-5D6E-409C-BE32-E72D297353CC}">
                  <c16:uniqueId val="{000001EF-B6C6-4225-8333-82C6368D3EFF}"/>
                </c:ext>
              </c:extLst>
            </c:dLbl>
            <c:dLbl>
              <c:idx val="151"/>
              <c:delete val="1"/>
              <c:extLst>
                <c:ext xmlns:c15="http://schemas.microsoft.com/office/drawing/2012/chart" uri="{CE6537A1-D6FC-4f65-9D91-7224C49458BB}"/>
                <c:ext xmlns:c16="http://schemas.microsoft.com/office/drawing/2014/chart" uri="{C3380CC4-5D6E-409C-BE32-E72D297353CC}">
                  <c16:uniqueId val="{000001F0-B6C6-4225-8333-82C6368D3EFF}"/>
                </c:ext>
              </c:extLst>
            </c:dLbl>
            <c:dLbl>
              <c:idx val="152"/>
              <c:delete val="1"/>
              <c:extLst>
                <c:ext xmlns:c15="http://schemas.microsoft.com/office/drawing/2012/chart" uri="{CE6537A1-D6FC-4f65-9D91-7224C49458BB}"/>
                <c:ext xmlns:c16="http://schemas.microsoft.com/office/drawing/2014/chart" uri="{C3380CC4-5D6E-409C-BE32-E72D297353CC}">
                  <c16:uniqueId val="{000001F1-B6C6-4225-8333-82C6368D3EFF}"/>
                </c:ext>
              </c:extLst>
            </c:dLbl>
            <c:dLbl>
              <c:idx val="153"/>
              <c:delete val="1"/>
              <c:extLst>
                <c:ext xmlns:c15="http://schemas.microsoft.com/office/drawing/2012/chart" uri="{CE6537A1-D6FC-4f65-9D91-7224C49458BB}"/>
                <c:ext xmlns:c16="http://schemas.microsoft.com/office/drawing/2014/chart" uri="{C3380CC4-5D6E-409C-BE32-E72D297353CC}">
                  <c16:uniqueId val="{000001F2-B6C6-4225-8333-82C6368D3EFF}"/>
                </c:ext>
              </c:extLst>
            </c:dLbl>
            <c:dLbl>
              <c:idx val="154"/>
              <c:delete val="1"/>
              <c:extLst>
                <c:ext xmlns:c15="http://schemas.microsoft.com/office/drawing/2012/chart" uri="{CE6537A1-D6FC-4f65-9D91-7224C49458BB}"/>
                <c:ext xmlns:c16="http://schemas.microsoft.com/office/drawing/2014/chart" uri="{C3380CC4-5D6E-409C-BE32-E72D297353CC}">
                  <c16:uniqueId val="{000001F3-B6C6-4225-8333-82C6368D3EFF}"/>
                </c:ext>
              </c:extLst>
            </c:dLbl>
            <c:dLbl>
              <c:idx val="155"/>
              <c:delete val="1"/>
              <c:extLst>
                <c:ext xmlns:c15="http://schemas.microsoft.com/office/drawing/2012/chart" uri="{CE6537A1-D6FC-4f65-9D91-7224C49458BB}"/>
                <c:ext xmlns:c16="http://schemas.microsoft.com/office/drawing/2014/chart" uri="{C3380CC4-5D6E-409C-BE32-E72D297353CC}">
                  <c16:uniqueId val="{000001F4-B6C6-4225-8333-82C6368D3EFF}"/>
                </c:ext>
              </c:extLst>
            </c:dLbl>
            <c:dLbl>
              <c:idx val="156"/>
              <c:delete val="1"/>
              <c:extLst>
                <c:ext xmlns:c15="http://schemas.microsoft.com/office/drawing/2012/chart" uri="{CE6537A1-D6FC-4f65-9D91-7224C49458BB}"/>
                <c:ext xmlns:c16="http://schemas.microsoft.com/office/drawing/2014/chart" uri="{C3380CC4-5D6E-409C-BE32-E72D297353CC}">
                  <c16:uniqueId val="{000001F5-B6C6-4225-8333-82C6368D3EFF}"/>
                </c:ext>
              </c:extLst>
            </c:dLbl>
            <c:dLbl>
              <c:idx val="157"/>
              <c:delete val="1"/>
              <c:extLst>
                <c:ext xmlns:c15="http://schemas.microsoft.com/office/drawing/2012/chart" uri="{CE6537A1-D6FC-4f65-9D91-7224C49458BB}"/>
                <c:ext xmlns:c16="http://schemas.microsoft.com/office/drawing/2014/chart" uri="{C3380CC4-5D6E-409C-BE32-E72D297353CC}">
                  <c16:uniqueId val="{000001F6-B6C6-4225-8333-82C6368D3EFF}"/>
                </c:ext>
              </c:extLst>
            </c:dLbl>
            <c:dLbl>
              <c:idx val="158"/>
              <c:delete val="1"/>
              <c:extLst>
                <c:ext xmlns:c15="http://schemas.microsoft.com/office/drawing/2012/chart" uri="{CE6537A1-D6FC-4f65-9D91-7224C49458BB}"/>
                <c:ext xmlns:c16="http://schemas.microsoft.com/office/drawing/2014/chart" uri="{C3380CC4-5D6E-409C-BE32-E72D297353CC}">
                  <c16:uniqueId val="{000001F7-B6C6-4225-8333-82C6368D3EFF}"/>
                </c:ext>
              </c:extLst>
            </c:dLbl>
            <c:dLbl>
              <c:idx val="159"/>
              <c:delete val="1"/>
              <c:extLst>
                <c:ext xmlns:c15="http://schemas.microsoft.com/office/drawing/2012/chart" uri="{CE6537A1-D6FC-4f65-9D91-7224C49458BB}"/>
                <c:ext xmlns:c16="http://schemas.microsoft.com/office/drawing/2014/chart" uri="{C3380CC4-5D6E-409C-BE32-E72D297353CC}">
                  <c16:uniqueId val="{000001F8-B6C6-4225-8333-82C6368D3EFF}"/>
                </c:ext>
              </c:extLst>
            </c:dLbl>
            <c:dLbl>
              <c:idx val="160"/>
              <c:delete val="1"/>
              <c:extLst>
                <c:ext xmlns:c15="http://schemas.microsoft.com/office/drawing/2012/chart" uri="{CE6537A1-D6FC-4f65-9D91-7224C49458BB}"/>
                <c:ext xmlns:c16="http://schemas.microsoft.com/office/drawing/2014/chart" uri="{C3380CC4-5D6E-409C-BE32-E72D297353CC}">
                  <c16:uniqueId val="{000001F9-B6C6-4225-8333-82C6368D3EFF}"/>
                </c:ext>
              </c:extLst>
            </c:dLbl>
            <c:dLbl>
              <c:idx val="161"/>
              <c:delete val="1"/>
              <c:extLst>
                <c:ext xmlns:c15="http://schemas.microsoft.com/office/drawing/2012/chart" uri="{CE6537A1-D6FC-4f65-9D91-7224C49458BB}"/>
                <c:ext xmlns:c16="http://schemas.microsoft.com/office/drawing/2014/chart" uri="{C3380CC4-5D6E-409C-BE32-E72D297353CC}">
                  <c16:uniqueId val="{000001FA-B6C6-4225-8333-82C6368D3EFF}"/>
                </c:ext>
              </c:extLst>
            </c:dLbl>
            <c:dLbl>
              <c:idx val="162"/>
              <c:delete val="1"/>
              <c:extLst>
                <c:ext xmlns:c15="http://schemas.microsoft.com/office/drawing/2012/chart" uri="{CE6537A1-D6FC-4f65-9D91-7224C49458BB}"/>
                <c:ext xmlns:c16="http://schemas.microsoft.com/office/drawing/2014/chart" uri="{C3380CC4-5D6E-409C-BE32-E72D297353CC}">
                  <c16:uniqueId val="{000001FB-B6C6-4225-8333-82C6368D3EFF}"/>
                </c:ext>
              </c:extLst>
            </c:dLbl>
            <c:dLbl>
              <c:idx val="163"/>
              <c:delete val="1"/>
              <c:extLst>
                <c:ext xmlns:c15="http://schemas.microsoft.com/office/drawing/2012/chart" uri="{CE6537A1-D6FC-4f65-9D91-7224C49458BB}"/>
                <c:ext xmlns:c16="http://schemas.microsoft.com/office/drawing/2014/chart" uri="{C3380CC4-5D6E-409C-BE32-E72D297353CC}">
                  <c16:uniqueId val="{000001FC-B6C6-4225-8333-82C6368D3EFF}"/>
                </c:ext>
              </c:extLst>
            </c:dLbl>
            <c:dLbl>
              <c:idx val="164"/>
              <c:delete val="1"/>
              <c:extLst>
                <c:ext xmlns:c15="http://schemas.microsoft.com/office/drawing/2012/chart" uri="{CE6537A1-D6FC-4f65-9D91-7224C49458BB}"/>
                <c:ext xmlns:c16="http://schemas.microsoft.com/office/drawing/2014/chart" uri="{C3380CC4-5D6E-409C-BE32-E72D297353CC}">
                  <c16:uniqueId val="{000001FD-B6C6-4225-8333-82C6368D3EFF}"/>
                </c:ext>
              </c:extLst>
            </c:dLbl>
            <c:dLbl>
              <c:idx val="165"/>
              <c:delete val="1"/>
              <c:extLst>
                <c:ext xmlns:c15="http://schemas.microsoft.com/office/drawing/2012/chart" uri="{CE6537A1-D6FC-4f65-9D91-7224C49458BB}"/>
                <c:ext xmlns:c16="http://schemas.microsoft.com/office/drawing/2014/chart" uri="{C3380CC4-5D6E-409C-BE32-E72D297353CC}">
                  <c16:uniqueId val="{000001FE-B6C6-4225-8333-82C6368D3EFF}"/>
                </c:ext>
              </c:extLst>
            </c:dLbl>
            <c:dLbl>
              <c:idx val="166"/>
              <c:delete val="1"/>
              <c:extLst>
                <c:ext xmlns:c15="http://schemas.microsoft.com/office/drawing/2012/chart" uri="{CE6537A1-D6FC-4f65-9D91-7224C49458BB}"/>
                <c:ext xmlns:c16="http://schemas.microsoft.com/office/drawing/2014/chart" uri="{C3380CC4-5D6E-409C-BE32-E72D297353CC}">
                  <c16:uniqueId val="{000001FF-B6C6-4225-8333-82C6368D3EFF}"/>
                </c:ext>
              </c:extLst>
            </c:dLbl>
            <c:dLbl>
              <c:idx val="167"/>
              <c:delete val="1"/>
              <c:extLst>
                <c:ext xmlns:c15="http://schemas.microsoft.com/office/drawing/2012/chart" uri="{CE6537A1-D6FC-4f65-9D91-7224C49458BB}"/>
                <c:ext xmlns:c16="http://schemas.microsoft.com/office/drawing/2014/chart" uri="{C3380CC4-5D6E-409C-BE32-E72D297353CC}">
                  <c16:uniqueId val="{00000200-B6C6-4225-8333-82C6368D3EFF}"/>
                </c:ext>
              </c:extLst>
            </c:dLbl>
            <c:dLbl>
              <c:idx val="168"/>
              <c:delete val="1"/>
              <c:extLst>
                <c:ext xmlns:c15="http://schemas.microsoft.com/office/drawing/2012/chart" uri="{CE6537A1-D6FC-4f65-9D91-7224C49458BB}"/>
                <c:ext xmlns:c16="http://schemas.microsoft.com/office/drawing/2014/chart" uri="{C3380CC4-5D6E-409C-BE32-E72D297353CC}">
                  <c16:uniqueId val="{00000201-B6C6-4225-8333-82C6368D3EFF}"/>
                </c:ext>
              </c:extLst>
            </c:dLbl>
            <c:dLbl>
              <c:idx val="169"/>
              <c:delete val="1"/>
              <c:extLst>
                <c:ext xmlns:c15="http://schemas.microsoft.com/office/drawing/2012/chart" uri="{CE6537A1-D6FC-4f65-9D91-7224C49458BB}"/>
                <c:ext xmlns:c16="http://schemas.microsoft.com/office/drawing/2014/chart" uri="{C3380CC4-5D6E-409C-BE32-E72D297353CC}">
                  <c16:uniqueId val="{00000202-B6C6-4225-8333-82C6368D3EFF}"/>
                </c:ext>
              </c:extLst>
            </c:dLbl>
            <c:dLbl>
              <c:idx val="170"/>
              <c:delete val="1"/>
              <c:extLst>
                <c:ext xmlns:c15="http://schemas.microsoft.com/office/drawing/2012/chart" uri="{CE6537A1-D6FC-4f65-9D91-7224C49458BB}"/>
                <c:ext xmlns:c16="http://schemas.microsoft.com/office/drawing/2014/chart" uri="{C3380CC4-5D6E-409C-BE32-E72D297353CC}">
                  <c16:uniqueId val="{00000203-B6C6-4225-8333-82C6368D3EFF}"/>
                </c:ext>
              </c:extLst>
            </c:dLbl>
            <c:dLbl>
              <c:idx val="171"/>
              <c:delete val="1"/>
              <c:extLst>
                <c:ext xmlns:c15="http://schemas.microsoft.com/office/drawing/2012/chart" uri="{CE6537A1-D6FC-4f65-9D91-7224C49458BB}"/>
                <c:ext xmlns:c16="http://schemas.microsoft.com/office/drawing/2014/chart" uri="{C3380CC4-5D6E-409C-BE32-E72D297353CC}">
                  <c16:uniqueId val="{00000204-B6C6-4225-8333-82C6368D3EFF}"/>
                </c:ext>
              </c:extLst>
            </c:dLbl>
            <c:dLbl>
              <c:idx val="172"/>
              <c:delete val="1"/>
              <c:extLst>
                <c:ext xmlns:c15="http://schemas.microsoft.com/office/drawing/2012/chart" uri="{CE6537A1-D6FC-4f65-9D91-7224C49458BB}"/>
                <c:ext xmlns:c16="http://schemas.microsoft.com/office/drawing/2014/chart" uri="{C3380CC4-5D6E-409C-BE32-E72D297353CC}">
                  <c16:uniqueId val="{00000205-B6C6-4225-8333-82C6368D3EFF}"/>
                </c:ext>
              </c:extLst>
            </c:dLbl>
            <c:dLbl>
              <c:idx val="173"/>
              <c:delete val="1"/>
              <c:extLst>
                <c:ext xmlns:c15="http://schemas.microsoft.com/office/drawing/2012/chart" uri="{CE6537A1-D6FC-4f65-9D91-7224C49458BB}"/>
                <c:ext xmlns:c16="http://schemas.microsoft.com/office/drawing/2014/chart" uri="{C3380CC4-5D6E-409C-BE32-E72D297353CC}">
                  <c16:uniqueId val="{00000206-B6C6-4225-8333-82C6368D3EFF}"/>
                </c:ext>
              </c:extLst>
            </c:dLbl>
            <c:dLbl>
              <c:idx val="174"/>
              <c:delete val="1"/>
              <c:extLst>
                <c:ext xmlns:c15="http://schemas.microsoft.com/office/drawing/2012/chart" uri="{CE6537A1-D6FC-4f65-9D91-7224C49458BB}"/>
                <c:ext xmlns:c16="http://schemas.microsoft.com/office/drawing/2014/chart" uri="{C3380CC4-5D6E-409C-BE32-E72D297353CC}">
                  <c16:uniqueId val="{00000207-B6C6-4225-8333-82C6368D3EFF}"/>
                </c:ext>
              </c:extLst>
            </c:dLbl>
            <c:dLbl>
              <c:idx val="175"/>
              <c:delete val="1"/>
              <c:extLst>
                <c:ext xmlns:c15="http://schemas.microsoft.com/office/drawing/2012/chart" uri="{CE6537A1-D6FC-4f65-9D91-7224C49458BB}"/>
                <c:ext xmlns:c16="http://schemas.microsoft.com/office/drawing/2014/chart" uri="{C3380CC4-5D6E-409C-BE32-E72D297353CC}">
                  <c16:uniqueId val="{00000208-B6C6-4225-8333-82C6368D3EFF}"/>
                </c:ext>
              </c:extLst>
            </c:dLbl>
            <c:dLbl>
              <c:idx val="176"/>
              <c:delete val="1"/>
              <c:extLst>
                <c:ext xmlns:c15="http://schemas.microsoft.com/office/drawing/2012/chart" uri="{CE6537A1-D6FC-4f65-9D91-7224C49458BB}"/>
                <c:ext xmlns:c16="http://schemas.microsoft.com/office/drawing/2014/chart" uri="{C3380CC4-5D6E-409C-BE32-E72D297353CC}">
                  <c16:uniqueId val="{00000209-B6C6-4225-8333-82C6368D3EFF}"/>
                </c:ext>
              </c:extLst>
            </c:dLbl>
            <c:dLbl>
              <c:idx val="177"/>
              <c:delete val="1"/>
              <c:extLst>
                <c:ext xmlns:c15="http://schemas.microsoft.com/office/drawing/2012/chart" uri="{CE6537A1-D6FC-4f65-9D91-7224C49458BB}"/>
                <c:ext xmlns:c16="http://schemas.microsoft.com/office/drawing/2014/chart" uri="{C3380CC4-5D6E-409C-BE32-E72D297353CC}">
                  <c16:uniqueId val="{0000020A-B6C6-4225-8333-82C6368D3EFF}"/>
                </c:ext>
              </c:extLst>
            </c:dLbl>
            <c:dLbl>
              <c:idx val="178"/>
              <c:delete val="1"/>
              <c:extLst>
                <c:ext xmlns:c15="http://schemas.microsoft.com/office/drawing/2012/chart" uri="{CE6537A1-D6FC-4f65-9D91-7224C49458BB}"/>
                <c:ext xmlns:c16="http://schemas.microsoft.com/office/drawing/2014/chart" uri="{C3380CC4-5D6E-409C-BE32-E72D297353CC}">
                  <c16:uniqueId val="{0000020B-B6C6-4225-8333-82C6368D3EFF}"/>
                </c:ext>
              </c:extLst>
            </c:dLbl>
            <c:dLbl>
              <c:idx val="179"/>
              <c:delete val="1"/>
              <c:extLst>
                <c:ext xmlns:c15="http://schemas.microsoft.com/office/drawing/2012/chart" uri="{CE6537A1-D6FC-4f65-9D91-7224C49458BB}"/>
                <c:ext xmlns:c16="http://schemas.microsoft.com/office/drawing/2014/chart" uri="{C3380CC4-5D6E-409C-BE32-E72D297353CC}">
                  <c16:uniqueId val="{0000020C-B6C6-4225-8333-82C6368D3EFF}"/>
                </c:ext>
              </c:extLst>
            </c:dLbl>
            <c:dLbl>
              <c:idx val="180"/>
              <c:delete val="1"/>
              <c:extLst>
                <c:ext xmlns:c15="http://schemas.microsoft.com/office/drawing/2012/chart" uri="{CE6537A1-D6FC-4f65-9D91-7224C49458BB}"/>
                <c:ext xmlns:c16="http://schemas.microsoft.com/office/drawing/2014/chart" uri="{C3380CC4-5D6E-409C-BE32-E72D297353CC}">
                  <c16:uniqueId val="{0000020D-B6C6-4225-8333-82C6368D3EFF}"/>
                </c:ext>
              </c:extLst>
            </c:dLbl>
            <c:dLbl>
              <c:idx val="181"/>
              <c:delete val="1"/>
              <c:extLst>
                <c:ext xmlns:c15="http://schemas.microsoft.com/office/drawing/2012/chart" uri="{CE6537A1-D6FC-4f65-9D91-7224C49458BB}"/>
                <c:ext xmlns:c16="http://schemas.microsoft.com/office/drawing/2014/chart" uri="{C3380CC4-5D6E-409C-BE32-E72D297353CC}">
                  <c16:uniqueId val="{0000020E-B6C6-4225-8333-82C6368D3EFF}"/>
                </c:ext>
              </c:extLst>
            </c:dLbl>
            <c:dLbl>
              <c:idx val="182"/>
              <c:delete val="1"/>
              <c:extLst>
                <c:ext xmlns:c15="http://schemas.microsoft.com/office/drawing/2012/chart" uri="{CE6537A1-D6FC-4f65-9D91-7224C49458BB}"/>
                <c:ext xmlns:c16="http://schemas.microsoft.com/office/drawing/2014/chart" uri="{C3380CC4-5D6E-409C-BE32-E72D297353CC}">
                  <c16:uniqueId val="{0000020F-B6C6-4225-8333-82C6368D3EFF}"/>
                </c:ext>
              </c:extLst>
            </c:dLbl>
            <c:dLbl>
              <c:idx val="183"/>
              <c:delete val="1"/>
              <c:extLst>
                <c:ext xmlns:c15="http://schemas.microsoft.com/office/drawing/2012/chart" uri="{CE6537A1-D6FC-4f65-9D91-7224C49458BB}"/>
                <c:ext xmlns:c16="http://schemas.microsoft.com/office/drawing/2014/chart" uri="{C3380CC4-5D6E-409C-BE32-E72D297353CC}">
                  <c16:uniqueId val="{00000210-B6C6-4225-8333-82C6368D3EFF}"/>
                </c:ext>
              </c:extLst>
            </c:dLbl>
            <c:dLbl>
              <c:idx val="184"/>
              <c:delete val="1"/>
              <c:extLst>
                <c:ext xmlns:c15="http://schemas.microsoft.com/office/drawing/2012/chart" uri="{CE6537A1-D6FC-4f65-9D91-7224C49458BB}"/>
                <c:ext xmlns:c16="http://schemas.microsoft.com/office/drawing/2014/chart" uri="{C3380CC4-5D6E-409C-BE32-E72D297353CC}">
                  <c16:uniqueId val="{00000211-B6C6-4225-8333-82C6368D3EFF}"/>
                </c:ext>
              </c:extLst>
            </c:dLbl>
            <c:dLbl>
              <c:idx val="185"/>
              <c:delete val="1"/>
              <c:extLst>
                <c:ext xmlns:c15="http://schemas.microsoft.com/office/drawing/2012/chart" uri="{CE6537A1-D6FC-4f65-9D91-7224C49458BB}"/>
                <c:ext xmlns:c16="http://schemas.microsoft.com/office/drawing/2014/chart" uri="{C3380CC4-5D6E-409C-BE32-E72D297353CC}">
                  <c16:uniqueId val="{000003BF-B6C6-4225-8333-82C6368D3EFF}"/>
                </c:ext>
              </c:extLst>
            </c:dLbl>
            <c:dLbl>
              <c:idx val="186"/>
              <c:delete val="1"/>
              <c:extLst>
                <c:ext xmlns:c15="http://schemas.microsoft.com/office/drawing/2012/chart" uri="{CE6537A1-D6FC-4f65-9D91-7224C49458BB}"/>
                <c:ext xmlns:c16="http://schemas.microsoft.com/office/drawing/2014/chart" uri="{C3380CC4-5D6E-409C-BE32-E72D297353CC}">
                  <c16:uniqueId val="{00000001-3B8D-459E-A633-C797467E40A8}"/>
                </c:ext>
              </c:extLst>
            </c:dLbl>
            <c:dLbl>
              <c:idx val="187"/>
              <c:delete val="1"/>
              <c:extLst>
                <c:ext xmlns:c15="http://schemas.microsoft.com/office/drawing/2012/chart" uri="{CE6537A1-D6FC-4f65-9D91-7224C49458BB}"/>
                <c:ext xmlns:c16="http://schemas.microsoft.com/office/drawing/2014/chart" uri="{C3380CC4-5D6E-409C-BE32-E72D297353CC}">
                  <c16:uniqueId val="{00000001-403D-4C6C-9CCA-9D6B03C93597}"/>
                </c:ext>
              </c:extLst>
            </c:dLbl>
            <c:dLbl>
              <c:idx val="188"/>
              <c:delete val="1"/>
              <c:extLst>
                <c:ext xmlns:c15="http://schemas.microsoft.com/office/drawing/2012/chart" uri="{CE6537A1-D6FC-4f65-9D91-7224C49458BB}"/>
                <c:ext xmlns:c16="http://schemas.microsoft.com/office/drawing/2014/chart" uri="{C3380CC4-5D6E-409C-BE32-E72D297353CC}">
                  <c16:uniqueId val="{00000001-604D-47A7-9F04-4F8F8CFB375F}"/>
                </c:ext>
              </c:extLst>
            </c:dLbl>
            <c:dLbl>
              <c:idx val="189"/>
              <c:delete val="1"/>
              <c:extLst>
                <c:ext xmlns:c15="http://schemas.microsoft.com/office/drawing/2012/chart" uri="{CE6537A1-D6FC-4f65-9D91-7224C49458BB}"/>
                <c:ext xmlns:c16="http://schemas.microsoft.com/office/drawing/2014/chart" uri="{C3380CC4-5D6E-409C-BE32-E72D297353CC}">
                  <c16:uniqueId val="{00000001-B53C-4EF5-9DCF-2B685D95159E}"/>
                </c:ext>
              </c:extLst>
            </c:dLbl>
            <c:dLbl>
              <c:idx val="190"/>
              <c:delete val="1"/>
              <c:extLst>
                <c:ext xmlns:c15="http://schemas.microsoft.com/office/drawing/2012/chart" uri="{CE6537A1-D6FC-4f65-9D91-7224C49458BB}"/>
                <c:ext xmlns:c16="http://schemas.microsoft.com/office/drawing/2014/chart" uri="{C3380CC4-5D6E-409C-BE32-E72D297353CC}">
                  <c16:uniqueId val="{00000001-C214-484D-850C-AE5BD2AF464C}"/>
                </c:ext>
              </c:extLst>
            </c:dLbl>
            <c:dLbl>
              <c:idx val="191"/>
              <c:delete val="1"/>
              <c:extLst>
                <c:ext xmlns:c15="http://schemas.microsoft.com/office/drawing/2012/chart" uri="{CE6537A1-D6FC-4f65-9D91-7224C49458BB}"/>
                <c:ext xmlns:c16="http://schemas.microsoft.com/office/drawing/2014/chart" uri="{C3380CC4-5D6E-409C-BE32-E72D297353CC}">
                  <c16:uniqueId val="{00000001-C25B-47B9-A370-29392F17C5D3}"/>
                </c:ext>
              </c:extLst>
            </c:dLbl>
            <c:dLbl>
              <c:idx val="192"/>
              <c:delete val="1"/>
              <c:extLst>
                <c:ext xmlns:c15="http://schemas.microsoft.com/office/drawing/2012/chart" uri="{CE6537A1-D6FC-4f65-9D91-7224C49458BB}"/>
                <c:ext xmlns:c16="http://schemas.microsoft.com/office/drawing/2014/chart" uri="{C3380CC4-5D6E-409C-BE32-E72D297353CC}">
                  <c16:uniqueId val="{00000005-7C9A-4419-A1F2-A542AED7461F}"/>
                </c:ext>
              </c:extLst>
            </c:dLbl>
            <c:dLbl>
              <c:idx val="193"/>
              <c:delete val="1"/>
              <c:extLst>
                <c:ext xmlns:c15="http://schemas.microsoft.com/office/drawing/2012/chart" uri="{CE6537A1-D6FC-4f65-9D91-7224C49458BB}"/>
                <c:ext xmlns:c16="http://schemas.microsoft.com/office/drawing/2014/chart" uri="{C3380CC4-5D6E-409C-BE32-E72D297353CC}">
                  <c16:uniqueId val="{00000001-B7B7-405E-80CF-37C8E54A153D}"/>
                </c:ext>
              </c:extLst>
            </c:dLbl>
            <c:dLbl>
              <c:idx val="194"/>
              <c:delete val="1"/>
              <c:extLst>
                <c:ext xmlns:c15="http://schemas.microsoft.com/office/drawing/2012/chart" uri="{CE6537A1-D6FC-4f65-9D91-7224C49458BB}"/>
                <c:ext xmlns:c16="http://schemas.microsoft.com/office/drawing/2014/chart" uri="{C3380CC4-5D6E-409C-BE32-E72D297353CC}">
                  <c16:uniqueId val="{00000007-B7B7-405E-80CF-37C8E54A153D}"/>
                </c:ext>
              </c:extLst>
            </c:dLbl>
            <c:dLbl>
              <c:idx val="195"/>
              <c:delete val="1"/>
              <c:extLst>
                <c:ext xmlns:c15="http://schemas.microsoft.com/office/drawing/2012/chart" uri="{CE6537A1-D6FC-4f65-9D91-7224C49458BB}"/>
                <c:ext xmlns:c16="http://schemas.microsoft.com/office/drawing/2014/chart" uri="{C3380CC4-5D6E-409C-BE32-E72D297353CC}">
                  <c16:uniqueId val="{00000009-A675-4FAB-973C-3B36E6D237C4}"/>
                </c:ext>
              </c:extLst>
            </c:dLbl>
            <c:dLbl>
              <c:idx val="196"/>
              <c:delete val="1"/>
              <c:extLst>
                <c:ext xmlns:c15="http://schemas.microsoft.com/office/drawing/2012/chart" uri="{CE6537A1-D6FC-4f65-9D91-7224C49458BB}"/>
                <c:ext xmlns:c16="http://schemas.microsoft.com/office/drawing/2014/chart" uri="{C3380CC4-5D6E-409C-BE32-E72D297353CC}">
                  <c16:uniqueId val="{0000000A-A675-4FAB-973C-3B36E6D237C4}"/>
                </c:ext>
              </c:extLst>
            </c:dLbl>
            <c:dLbl>
              <c:idx val="197"/>
              <c:layout>
                <c:manualLayout>
                  <c:x val="-5.4673721340388136E-2"/>
                  <c:y val="2.116402116402116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21D-4861-ABF2-54B408F37C45}"/>
                </c:ext>
              </c:extLst>
            </c:dLbl>
            <c:numFmt formatCode="\+\ 0" sourceLinked="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extLst>
                <c:ext xmlns:c15="http://schemas.microsoft.com/office/drawing/2012/chart" uri="{02D57815-91ED-43cb-92C2-25804820EDAC}">
                  <c15:fullRef>
                    <c15:sqref>rivm!$C$4:$C$236</c15:sqref>
                  </c15:fullRef>
                </c:ext>
              </c:extLst>
              <c:f>rivm!$C$4:$C$201</c:f>
              <c:numCache>
                <c:formatCode>m/d/yyyy</c:formatCode>
                <c:ptCount val="198"/>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numCache>
            </c:numRef>
          </c:cat>
          <c:val>
            <c:numRef>
              <c:extLst>
                <c:ext xmlns:c15="http://schemas.microsoft.com/office/drawing/2012/chart" uri="{02D57815-91ED-43cb-92C2-25804820EDAC}">
                  <c15:fullRef>
                    <c15:sqref>rivm!$F$4:$F$236</c15:sqref>
                  </c15:fullRef>
                </c:ext>
              </c:extLst>
              <c:f>rivm!$F$4:$F$201</c:f>
              <c:numCache>
                <c:formatCode>#,##0</c:formatCode>
                <c:ptCount val="198"/>
                <c:pt idx="0">
                  <c:v>1</c:v>
                </c:pt>
                <c:pt idx="1">
                  <c:v>1</c:v>
                </c:pt>
                <c:pt idx="2">
                  <c:v>4</c:v>
                </c:pt>
                <c:pt idx="3">
                  <c:v>3</c:v>
                </c:pt>
                <c:pt idx="4">
                  <c:v>8</c:v>
                </c:pt>
                <c:pt idx="5">
                  <c:v>6</c:v>
                </c:pt>
                <c:pt idx="6">
                  <c:v>15</c:v>
                </c:pt>
                <c:pt idx="7">
                  <c:v>44</c:v>
                </c:pt>
                <c:pt idx="8">
                  <c:v>46</c:v>
                </c:pt>
                <c:pt idx="9">
                  <c:v>60</c:v>
                </c:pt>
                <c:pt idx="10">
                  <c:v>77</c:v>
                </c:pt>
                <c:pt idx="11">
                  <c:v>56</c:v>
                </c:pt>
                <c:pt idx="12">
                  <c:v>61</c:v>
                </c:pt>
                <c:pt idx="13">
                  <c:v>121</c:v>
                </c:pt>
                <c:pt idx="14">
                  <c:v>111</c:v>
                </c:pt>
                <c:pt idx="15">
                  <c:v>190</c:v>
                </c:pt>
                <c:pt idx="16">
                  <c:v>155</c:v>
                </c:pt>
                <c:pt idx="17">
                  <c:v>176</c:v>
                </c:pt>
                <c:pt idx="18">
                  <c:v>278</c:v>
                </c:pt>
                <c:pt idx="19">
                  <c:v>292</c:v>
                </c:pt>
                <c:pt idx="20">
                  <c:v>346</c:v>
                </c:pt>
                <c:pt idx="21">
                  <c:v>409</c:v>
                </c:pt>
                <c:pt idx="22">
                  <c:v>1191</c:v>
                </c:pt>
                <c:pt idx="23">
                  <c:v>-20</c:v>
                </c:pt>
                <c:pt idx="24">
                  <c:v>573</c:v>
                </c:pt>
                <c:pt idx="25">
                  <c:v>545</c:v>
                </c:pt>
                <c:pt idx="26">
                  <c:v>811</c:v>
                </c:pt>
                <c:pt idx="27">
                  <c:v>852</c:v>
                </c:pt>
                <c:pt idx="28">
                  <c:v>1019</c:v>
                </c:pt>
                <c:pt idx="29">
                  <c:v>1172</c:v>
                </c:pt>
                <c:pt idx="30">
                  <c:v>1159</c:v>
                </c:pt>
                <c:pt idx="31">
                  <c:v>1104</c:v>
                </c:pt>
                <c:pt idx="32">
                  <c:v>884</c:v>
                </c:pt>
                <c:pt idx="33">
                  <c:v>845</c:v>
                </c:pt>
                <c:pt idx="34">
                  <c:v>1019</c:v>
                </c:pt>
                <c:pt idx="35">
                  <c:v>1083</c:v>
                </c:pt>
                <c:pt idx="36">
                  <c:v>1026</c:v>
                </c:pt>
                <c:pt idx="37">
                  <c:v>904</c:v>
                </c:pt>
                <c:pt idx="38">
                  <c:v>1224</c:v>
                </c:pt>
                <c:pt idx="39">
                  <c:v>952</c:v>
                </c:pt>
                <c:pt idx="40">
                  <c:v>777</c:v>
                </c:pt>
                <c:pt idx="41">
                  <c:v>969</c:v>
                </c:pt>
                <c:pt idx="42">
                  <c:v>1213</c:v>
                </c:pt>
                <c:pt idx="43">
                  <c:v>1335</c:v>
                </c:pt>
                <c:pt idx="44">
                  <c:v>1316</c:v>
                </c:pt>
                <c:pt idx="45">
                  <c:v>1174</c:v>
                </c:pt>
                <c:pt idx="46">
                  <c:v>964</c:v>
                </c:pt>
                <c:pt idx="47">
                  <c:v>868</c:v>
                </c:pt>
                <c:pt idx="48">
                  <c:v>734</c:v>
                </c:pt>
                <c:pt idx="49">
                  <c:v>1061</c:v>
                </c:pt>
                <c:pt idx="50">
                  <c:v>1235</c:v>
                </c:pt>
                <c:pt idx="51">
                  <c:v>1140</c:v>
                </c:pt>
                <c:pt idx="52">
                  <c:v>1066</c:v>
                </c:pt>
                <c:pt idx="53">
                  <c:v>750</c:v>
                </c:pt>
                <c:pt idx="54">
                  <c:v>729</c:v>
                </c:pt>
                <c:pt idx="55">
                  <c:v>708</c:v>
                </c:pt>
                <c:pt idx="56">
                  <c:v>887</c:v>
                </c:pt>
                <c:pt idx="57">
                  <c:v>806</c:v>
                </c:pt>
                <c:pt idx="58">
                  <c:v>655</c:v>
                </c:pt>
                <c:pt idx="59">
                  <c:v>655</c:v>
                </c:pt>
                <c:pt idx="60">
                  <c:v>400</c:v>
                </c:pt>
                <c:pt idx="61">
                  <c:v>171</c:v>
                </c:pt>
                <c:pt idx="62">
                  <c:v>386</c:v>
                </c:pt>
                <c:pt idx="63">
                  <c:v>514</c:v>
                </c:pt>
                <c:pt idx="64">
                  <c:v>475</c:v>
                </c:pt>
                <c:pt idx="65">
                  <c:v>445</c:v>
                </c:pt>
                <c:pt idx="66">
                  <c:v>335</c:v>
                </c:pt>
                <c:pt idx="67">
                  <c:v>199</c:v>
                </c:pt>
                <c:pt idx="68">
                  <c:v>317</c:v>
                </c:pt>
                <c:pt idx="69">
                  <c:v>232</c:v>
                </c:pt>
                <c:pt idx="70">
                  <c:v>455</c:v>
                </c:pt>
                <c:pt idx="71">
                  <c:v>319</c:v>
                </c:pt>
                <c:pt idx="72">
                  <c:v>289</c:v>
                </c:pt>
                <c:pt idx="73">
                  <c:v>245</c:v>
                </c:pt>
                <c:pt idx="74">
                  <c:v>161</c:v>
                </c:pt>
                <c:pt idx="75">
                  <c:v>196</c:v>
                </c:pt>
                <c:pt idx="76">
                  <c:v>227</c:v>
                </c:pt>
                <c:pt idx="77">
                  <c:v>270</c:v>
                </c:pt>
                <c:pt idx="78">
                  <c:v>200</c:v>
                </c:pt>
                <c:pt idx="79">
                  <c:v>189</c:v>
                </c:pt>
                <c:pt idx="80">
                  <c:v>125</c:v>
                </c:pt>
                <c:pt idx="81">
                  <c:v>146</c:v>
                </c:pt>
                <c:pt idx="82">
                  <c:v>108</c:v>
                </c:pt>
                <c:pt idx="83">
                  <c:v>198</c:v>
                </c:pt>
                <c:pt idx="84">
                  <c:v>253</c:v>
                </c:pt>
                <c:pt idx="85">
                  <c:v>188</c:v>
                </c:pt>
                <c:pt idx="86">
                  <c:v>176</c:v>
                </c:pt>
                <c:pt idx="87">
                  <c:v>172</c:v>
                </c:pt>
                <c:pt idx="88">
                  <c:v>209</c:v>
                </c:pt>
                <c:pt idx="89">
                  <c:v>133</c:v>
                </c:pt>
                <c:pt idx="90">
                  <c:v>190</c:v>
                </c:pt>
                <c:pt idx="91">
                  <c:v>182</c:v>
                </c:pt>
                <c:pt idx="92">
                  <c:v>176</c:v>
                </c:pt>
                <c:pt idx="93">
                  <c:v>131</c:v>
                </c:pt>
                <c:pt idx="94">
                  <c:v>185</c:v>
                </c:pt>
                <c:pt idx="95">
                  <c:v>103</c:v>
                </c:pt>
                <c:pt idx="96">
                  <c:v>102</c:v>
                </c:pt>
                <c:pt idx="97">
                  <c:v>86</c:v>
                </c:pt>
                <c:pt idx="98">
                  <c:v>209</c:v>
                </c:pt>
                <c:pt idx="99">
                  <c:v>210</c:v>
                </c:pt>
                <c:pt idx="100">
                  <c:v>183</c:v>
                </c:pt>
                <c:pt idx="101">
                  <c:v>239</c:v>
                </c:pt>
                <c:pt idx="102">
                  <c:v>165</c:v>
                </c:pt>
                <c:pt idx="103">
                  <c:v>164</c:v>
                </c:pt>
                <c:pt idx="104">
                  <c:v>184</c:v>
                </c:pt>
                <c:pt idx="105">
                  <c:v>164</c:v>
                </c:pt>
                <c:pt idx="106">
                  <c:v>210</c:v>
                </c:pt>
                <c:pt idx="107">
                  <c:v>179</c:v>
                </c:pt>
                <c:pt idx="108">
                  <c:v>143</c:v>
                </c:pt>
                <c:pt idx="109">
                  <c:v>165</c:v>
                </c:pt>
                <c:pt idx="110">
                  <c:v>139</c:v>
                </c:pt>
                <c:pt idx="111">
                  <c:v>117</c:v>
                </c:pt>
                <c:pt idx="112">
                  <c:v>115</c:v>
                </c:pt>
                <c:pt idx="113">
                  <c:v>107</c:v>
                </c:pt>
                <c:pt idx="114">
                  <c:v>76</c:v>
                </c:pt>
                <c:pt idx="115">
                  <c:v>91</c:v>
                </c:pt>
                <c:pt idx="116">
                  <c:v>65</c:v>
                </c:pt>
                <c:pt idx="117">
                  <c:v>64</c:v>
                </c:pt>
                <c:pt idx="118">
                  <c:v>82</c:v>
                </c:pt>
                <c:pt idx="119">
                  <c:v>110</c:v>
                </c:pt>
                <c:pt idx="120">
                  <c:v>91</c:v>
                </c:pt>
                <c:pt idx="121">
                  <c:v>69</c:v>
                </c:pt>
                <c:pt idx="122">
                  <c:v>73</c:v>
                </c:pt>
                <c:pt idx="123">
                  <c:v>76</c:v>
                </c:pt>
                <c:pt idx="124">
                  <c:v>50</c:v>
                </c:pt>
                <c:pt idx="125">
                  <c:v>62</c:v>
                </c:pt>
                <c:pt idx="126">
                  <c:v>77</c:v>
                </c:pt>
                <c:pt idx="127">
                  <c:v>75</c:v>
                </c:pt>
                <c:pt idx="128">
                  <c:v>61</c:v>
                </c:pt>
                <c:pt idx="129">
                  <c:v>73</c:v>
                </c:pt>
                <c:pt idx="130">
                  <c:v>36</c:v>
                </c:pt>
                <c:pt idx="131">
                  <c:v>37</c:v>
                </c:pt>
                <c:pt idx="132">
                  <c:v>52</c:v>
                </c:pt>
                <c:pt idx="133">
                  <c:v>52</c:v>
                </c:pt>
                <c:pt idx="134">
                  <c:v>42</c:v>
                </c:pt>
                <c:pt idx="135">
                  <c:v>81</c:v>
                </c:pt>
                <c:pt idx="136">
                  <c:v>101</c:v>
                </c:pt>
                <c:pt idx="137">
                  <c:v>71</c:v>
                </c:pt>
                <c:pt idx="138">
                  <c:v>53</c:v>
                </c:pt>
                <c:pt idx="139">
                  <c:v>106</c:v>
                </c:pt>
                <c:pt idx="140">
                  <c:v>99</c:v>
                </c:pt>
                <c:pt idx="141">
                  <c:v>103</c:v>
                </c:pt>
                <c:pt idx="142">
                  <c:v>127</c:v>
                </c:pt>
                <c:pt idx="143">
                  <c:v>144</c:v>
                </c:pt>
                <c:pt idx="144">
                  <c:v>185</c:v>
                </c:pt>
                <c:pt idx="145">
                  <c:v>163</c:v>
                </c:pt>
                <c:pt idx="146">
                  <c:v>168</c:v>
                </c:pt>
                <c:pt idx="147">
                  <c:v>163</c:v>
                </c:pt>
                <c:pt idx="148">
                  <c:v>191</c:v>
                </c:pt>
                <c:pt idx="149">
                  <c:v>137</c:v>
                </c:pt>
                <c:pt idx="150">
                  <c:v>214</c:v>
                </c:pt>
                <c:pt idx="151">
                  <c:v>205</c:v>
                </c:pt>
                <c:pt idx="152">
                  <c:v>223</c:v>
                </c:pt>
                <c:pt idx="153">
                  <c:v>247</c:v>
                </c:pt>
                <c:pt idx="154">
                  <c:v>342</c:v>
                </c:pt>
                <c:pt idx="155">
                  <c:v>338</c:v>
                </c:pt>
                <c:pt idx="156">
                  <c:v>431</c:v>
                </c:pt>
                <c:pt idx="157">
                  <c:v>366</c:v>
                </c:pt>
                <c:pt idx="158">
                  <c:v>372</c:v>
                </c:pt>
                <c:pt idx="159">
                  <c:v>485</c:v>
                </c:pt>
                <c:pt idx="160">
                  <c:v>426</c:v>
                </c:pt>
                <c:pt idx="161">
                  <c:v>601</c:v>
                </c:pt>
                <c:pt idx="162">
                  <c:v>519</c:v>
                </c:pt>
                <c:pt idx="163">
                  <c:v>486</c:v>
                </c:pt>
                <c:pt idx="164">
                  <c:v>577</c:v>
                </c:pt>
                <c:pt idx="165">
                  <c:v>630</c:v>
                </c:pt>
                <c:pt idx="166">
                  <c:v>779</c:v>
                </c:pt>
                <c:pt idx="167">
                  <c:v>654</c:v>
                </c:pt>
                <c:pt idx="168">
                  <c:v>577</c:v>
                </c:pt>
                <c:pt idx="169">
                  <c:v>636</c:v>
                </c:pt>
                <c:pt idx="170">
                  <c:v>655</c:v>
                </c:pt>
                <c:pt idx="171">
                  <c:v>507</c:v>
                </c:pt>
                <c:pt idx="172">
                  <c:v>482</c:v>
                </c:pt>
                <c:pt idx="173">
                  <c:v>489</c:v>
                </c:pt>
                <c:pt idx="174">
                  <c:v>552</c:v>
                </c:pt>
                <c:pt idx="175">
                  <c:v>529</c:v>
                </c:pt>
                <c:pt idx="176">
                  <c:v>535</c:v>
                </c:pt>
                <c:pt idx="177">
                  <c:v>508</c:v>
                </c:pt>
                <c:pt idx="178">
                  <c:v>457</c:v>
                </c:pt>
                <c:pt idx="179">
                  <c:v>574</c:v>
                </c:pt>
                <c:pt idx="180">
                  <c:v>415</c:v>
                </c:pt>
                <c:pt idx="181">
                  <c:v>571</c:v>
                </c:pt>
                <c:pt idx="182">
                  <c:v>510</c:v>
                </c:pt>
                <c:pt idx="183">
                  <c:v>507</c:v>
                </c:pt>
                <c:pt idx="184">
                  <c:v>501</c:v>
                </c:pt>
                <c:pt idx="185">
                  <c:v>508</c:v>
                </c:pt>
                <c:pt idx="186">
                  <c:v>527</c:v>
                </c:pt>
                <c:pt idx="187">
                  <c:v>462</c:v>
                </c:pt>
                <c:pt idx="188">
                  <c:v>734</c:v>
                </c:pt>
                <c:pt idx="189">
                  <c:v>601</c:v>
                </c:pt>
                <c:pt idx="190">
                  <c:v>744</c:v>
                </c:pt>
                <c:pt idx="191">
                  <c:v>654</c:v>
                </c:pt>
                <c:pt idx="192">
                  <c:v>925</c:v>
                </c:pt>
                <c:pt idx="193">
                  <c:v>797</c:v>
                </c:pt>
                <c:pt idx="194">
                  <c:v>964</c:v>
                </c:pt>
                <c:pt idx="195">
                  <c:v>1140</c:v>
                </c:pt>
                <c:pt idx="196">
                  <c:v>823</c:v>
                </c:pt>
                <c:pt idx="197">
                  <c:v>1270</c:v>
                </c:pt>
              </c:numCache>
            </c:numRef>
          </c:val>
          <c:extLst>
            <c:ext xmlns:c16="http://schemas.microsoft.com/office/drawing/2014/chart" uri="{C3380CC4-5D6E-409C-BE32-E72D297353CC}">
              <c16:uniqueId val="{00000212-B6C6-4225-8333-82C6368D3EFF}"/>
            </c:ext>
          </c:extLst>
        </c:ser>
        <c:dLbls>
          <c:showLegendKey val="0"/>
          <c:showVal val="0"/>
          <c:showCatName val="0"/>
          <c:showSerName val="0"/>
          <c:showPercent val="0"/>
          <c:showBubbleSize val="0"/>
        </c:dLbls>
        <c:gapWidth val="0"/>
        <c:overlap val="100"/>
        <c:axId val="759634088"/>
        <c:axId val="759630152"/>
      </c:barChart>
      <c:lineChart>
        <c:grouping val="standard"/>
        <c:varyColors val="0"/>
        <c:ser>
          <c:idx val="4"/>
          <c:order val="8"/>
          <c:tx>
            <c:strRef>
              <c:f>rivm!$F$2</c:f>
              <c:strCache>
                <c:ptCount val="1"/>
              </c:strCache>
            </c:strRef>
          </c:tx>
          <c:spPr>
            <a:ln w="28575" cap="rnd">
              <a:noFill/>
              <a:round/>
            </a:ln>
            <a:effectLst/>
          </c:spPr>
          <c:marker>
            <c:symbol val="none"/>
          </c:marker>
          <c:dLbls>
            <c:dLbl>
              <c:idx val="51"/>
              <c:delete val="1"/>
              <c:extLst>
                <c:ext xmlns:c15="http://schemas.microsoft.com/office/drawing/2012/chart" uri="{CE6537A1-D6FC-4f65-9D91-7224C49458BB}"/>
                <c:ext xmlns:c16="http://schemas.microsoft.com/office/drawing/2014/chart" uri="{C3380CC4-5D6E-409C-BE32-E72D297353CC}">
                  <c16:uniqueId val="{00000213-B6C6-4225-8333-82C6368D3EFF}"/>
                </c:ext>
              </c:extLst>
            </c:dLbl>
            <c:dLbl>
              <c:idx val="52"/>
              <c:delete val="1"/>
              <c:extLst>
                <c:ext xmlns:c15="http://schemas.microsoft.com/office/drawing/2012/chart" uri="{CE6537A1-D6FC-4f65-9D91-7224C49458BB}"/>
                <c:ext xmlns:c16="http://schemas.microsoft.com/office/drawing/2014/chart" uri="{C3380CC4-5D6E-409C-BE32-E72D297353CC}">
                  <c16:uniqueId val="{00000214-B6C6-4225-8333-82C6368D3EFF}"/>
                </c:ext>
              </c:extLst>
            </c:dLbl>
            <c:dLbl>
              <c:idx val="53"/>
              <c:delete val="1"/>
              <c:extLst>
                <c:ext xmlns:c15="http://schemas.microsoft.com/office/drawing/2012/chart" uri="{CE6537A1-D6FC-4f65-9D91-7224C49458BB}"/>
                <c:ext xmlns:c16="http://schemas.microsoft.com/office/drawing/2014/chart" uri="{C3380CC4-5D6E-409C-BE32-E72D297353CC}">
                  <c16:uniqueId val="{00000215-B6C6-4225-8333-82C6368D3EFF}"/>
                </c:ext>
              </c:extLst>
            </c:dLbl>
            <c:dLbl>
              <c:idx val="54"/>
              <c:delete val="1"/>
              <c:extLst>
                <c:ext xmlns:c15="http://schemas.microsoft.com/office/drawing/2012/chart" uri="{CE6537A1-D6FC-4f65-9D91-7224C49458BB}"/>
                <c:ext xmlns:c16="http://schemas.microsoft.com/office/drawing/2014/chart" uri="{C3380CC4-5D6E-409C-BE32-E72D297353CC}">
                  <c16:uniqueId val="{00000216-B6C6-4225-8333-82C6368D3EFF}"/>
                </c:ext>
              </c:extLst>
            </c:dLbl>
            <c:dLbl>
              <c:idx val="55"/>
              <c:delete val="1"/>
              <c:extLst>
                <c:ext xmlns:c15="http://schemas.microsoft.com/office/drawing/2012/chart" uri="{CE6537A1-D6FC-4f65-9D91-7224C49458BB}"/>
                <c:ext xmlns:c16="http://schemas.microsoft.com/office/drawing/2014/chart" uri="{C3380CC4-5D6E-409C-BE32-E72D297353CC}">
                  <c16:uniqueId val="{00000217-B6C6-4225-8333-82C6368D3EFF}"/>
                </c:ext>
              </c:extLst>
            </c:dLbl>
            <c:dLbl>
              <c:idx val="56"/>
              <c:delete val="1"/>
              <c:extLst>
                <c:ext xmlns:c15="http://schemas.microsoft.com/office/drawing/2012/chart" uri="{CE6537A1-D6FC-4f65-9D91-7224C49458BB}"/>
                <c:ext xmlns:c16="http://schemas.microsoft.com/office/drawing/2014/chart" uri="{C3380CC4-5D6E-409C-BE32-E72D297353CC}">
                  <c16:uniqueId val="{00000218-B6C6-4225-8333-82C6368D3EFF}"/>
                </c:ext>
              </c:extLst>
            </c:dLbl>
            <c:dLbl>
              <c:idx val="57"/>
              <c:delete val="1"/>
              <c:extLst>
                <c:ext xmlns:c15="http://schemas.microsoft.com/office/drawing/2012/chart" uri="{CE6537A1-D6FC-4f65-9D91-7224C49458BB}"/>
                <c:ext xmlns:c16="http://schemas.microsoft.com/office/drawing/2014/chart" uri="{C3380CC4-5D6E-409C-BE32-E72D297353CC}">
                  <c16:uniqueId val="{00000219-B6C6-4225-8333-82C6368D3EFF}"/>
                </c:ext>
              </c:extLst>
            </c:dLbl>
            <c:dLbl>
              <c:idx val="58"/>
              <c:delete val="1"/>
              <c:extLst>
                <c:ext xmlns:c15="http://schemas.microsoft.com/office/drawing/2012/chart" uri="{CE6537A1-D6FC-4f65-9D91-7224C49458BB}"/>
                <c:ext xmlns:c16="http://schemas.microsoft.com/office/drawing/2014/chart" uri="{C3380CC4-5D6E-409C-BE32-E72D297353CC}">
                  <c16:uniqueId val="{0000021A-B6C6-4225-8333-82C6368D3EFF}"/>
                </c:ext>
              </c:extLst>
            </c:dLbl>
            <c:dLbl>
              <c:idx val="59"/>
              <c:delete val="1"/>
              <c:extLst>
                <c:ext xmlns:c15="http://schemas.microsoft.com/office/drawing/2012/chart" uri="{CE6537A1-D6FC-4f65-9D91-7224C49458BB}"/>
                <c:ext xmlns:c16="http://schemas.microsoft.com/office/drawing/2014/chart" uri="{C3380CC4-5D6E-409C-BE32-E72D297353CC}">
                  <c16:uniqueId val="{0000021B-B6C6-4225-8333-82C6368D3EFF}"/>
                </c:ext>
              </c:extLst>
            </c:dLbl>
            <c:dLbl>
              <c:idx val="60"/>
              <c:delete val="1"/>
              <c:extLst>
                <c:ext xmlns:c15="http://schemas.microsoft.com/office/drawing/2012/chart" uri="{CE6537A1-D6FC-4f65-9D91-7224C49458BB}"/>
                <c:ext xmlns:c16="http://schemas.microsoft.com/office/drawing/2014/chart" uri="{C3380CC4-5D6E-409C-BE32-E72D297353CC}">
                  <c16:uniqueId val="{0000021C-B6C6-4225-8333-82C6368D3EFF}"/>
                </c:ext>
              </c:extLst>
            </c:dLbl>
            <c:dLbl>
              <c:idx val="61"/>
              <c:delete val="1"/>
              <c:extLst>
                <c:ext xmlns:c15="http://schemas.microsoft.com/office/drawing/2012/chart" uri="{CE6537A1-D6FC-4f65-9D91-7224C49458BB}"/>
                <c:ext xmlns:c16="http://schemas.microsoft.com/office/drawing/2014/chart" uri="{C3380CC4-5D6E-409C-BE32-E72D297353CC}">
                  <c16:uniqueId val="{0000021D-B6C6-4225-8333-82C6368D3EFF}"/>
                </c:ext>
              </c:extLst>
            </c:dLbl>
            <c:dLbl>
              <c:idx val="62"/>
              <c:delete val="1"/>
              <c:extLst>
                <c:ext xmlns:c15="http://schemas.microsoft.com/office/drawing/2012/chart" uri="{CE6537A1-D6FC-4f65-9D91-7224C49458BB}"/>
                <c:ext xmlns:c16="http://schemas.microsoft.com/office/drawing/2014/chart" uri="{C3380CC4-5D6E-409C-BE32-E72D297353CC}">
                  <c16:uniqueId val="{0000021E-B6C6-4225-8333-82C6368D3EFF}"/>
                </c:ext>
              </c:extLst>
            </c:dLbl>
            <c:dLbl>
              <c:idx val="63"/>
              <c:delete val="1"/>
              <c:extLst>
                <c:ext xmlns:c15="http://schemas.microsoft.com/office/drawing/2012/chart" uri="{CE6537A1-D6FC-4f65-9D91-7224C49458BB}"/>
                <c:ext xmlns:c16="http://schemas.microsoft.com/office/drawing/2014/chart" uri="{C3380CC4-5D6E-409C-BE32-E72D297353CC}">
                  <c16:uniqueId val="{0000021F-B6C6-4225-8333-82C6368D3EFF}"/>
                </c:ext>
              </c:extLst>
            </c:dLbl>
            <c:dLbl>
              <c:idx val="65"/>
              <c:delete val="1"/>
              <c:extLst>
                <c:ext xmlns:c15="http://schemas.microsoft.com/office/drawing/2012/chart" uri="{CE6537A1-D6FC-4f65-9D91-7224C49458BB}"/>
                <c:ext xmlns:c16="http://schemas.microsoft.com/office/drawing/2014/chart" uri="{C3380CC4-5D6E-409C-BE32-E72D297353CC}">
                  <c16:uniqueId val="{00000220-B6C6-4225-8333-82C6368D3EFF}"/>
                </c:ext>
              </c:extLst>
            </c:dLbl>
            <c:dLbl>
              <c:idx val="66"/>
              <c:delete val="1"/>
              <c:extLst>
                <c:ext xmlns:c15="http://schemas.microsoft.com/office/drawing/2012/chart" uri="{CE6537A1-D6FC-4f65-9D91-7224C49458BB}"/>
                <c:ext xmlns:c16="http://schemas.microsoft.com/office/drawing/2014/chart" uri="{C3380CC4-5D6E-409C-BE32-E72D297353CC}">
                  <c16:uniqueId val="{00000221-B6C6-4225-8333-82C6368D3EFF}"/>
                </c:ext>
              </c:extLst>
            </c:dLbl>
            <c:dLbl>
              <c:idx val="67"/>
              <c:delete val="1"/>
              <c:extLst>
                <c:ext xmlns:c15="http://schemas.microsoft.com/office/drawing/2012/chart" uri="{CE6537A1-D6FC-4f65-9D91-7224C49458BB}"/>
                <c:ext xmlns:c16="http://schemas.microsoft.com/office/drawing/2014/chart" uri="{C3380CC4-5D6E-409C-BE32-E72D297353CC}">
                  <c16:uniqueId val="{00000222-B6C6-4225-8333-82C6368D3EFF}"/>
                </c:ext>
              </c:extLst>
            </c:dLbl>
            <c:dLbl>
              <c:idx val="69"/>
              <c:delete val="1"/>
              <c:extLst>
                <c:ext xmlns:c15="http://schemas.microsoft.com/office/drawing/2012/chart" uri="{CE6537A1-D6FC-4f65-9D91-7224C49458BB}"/>
                <c:ext xmlns:c16="http://schemas.microsoft.com/office/drawing/2014/chart" uri="{C3380CC4-5D6E-409C-BE32-E72D297353CC}">
                  <c16:uniqueId val="{00000223-B6C6-4225-8333-82C6368D3EFF}"/>
                </c:ext>
              </c:extLst>
            </c:dLbl>
            <c:dLbl>
              <c:idx val="70"/>
              <c:delete val="1"/>
              <c:extLst>
                <c:ext xmlns:c15="http://schemas.microsoft.com/office/drawing/2012/chart" uri="{CE6537A1-D6FC-4f65-9D91-7224C49458BB}"/>
                <c:ext xmlns:c16="http://schemas.microsoft.com/office/drawing/2014/chart" uri="{C3380CC4-5D6E-409C-BE32-E72D297353CC}">
                  <c16:uniqueId val="{00000224-B6C6-4225-8333-82C6368D3EFF}"/>
                </c:ext>
              </c:extLst>
            </c:dLbl>
            <c:dLbl>
              <c:idx val="71"/>
              <c:delete val="1"/>
              <c:extLst>
                <c:ext xmlns:c15="http://schemas.microsoft.com/office/drawing/2012/chart" uri="{CE6537A1-D6FC-4f65-9D91-7224C49458BB}"/>
                <c:ext xmlns:c16="http://schemas.microsoft.com/office/drawing/2014/chart" uri="{C3380CC4-5D6E-409C-BE32-E72D297353CC}">
                  <c16:uniqueId val="{00000225-B6C6-4225-8333-82C6368D3EFF}"/>
                </c:ext>
              </c:extLst>
            </c:dLbl>
            <c:dLbl>
              <c:idx val="72"/>
              <c:delete val="1"/>
              <c:extLst>
                <c:ext xmlns:c15="http://schemas.microsoft.com/office/drawing/2012/chart" uri="{CE6537A1-D6FC-4f65-9D91-7224C49458BB}"/>
                <c:ext xmlns:c16="http://schemas.microsoft.com/office/drawing/2014/chart" uri="{C3380CC4-5D6E-409C-BE32-E72D297353CC}">
                  <c16:uniqueId val="{00000226-B6C6-4225-8333-82C6368D3EFF}"/>
                </c:ext>
              </c:extLst>
            </c:dLbl>
            <c:dLbl>
              <c:idx val="73"/>
              <c:delete val="1"/>
              <c:extLst>
                <c:ext xmlns:c15="http://schemas.microsoft.com/office/drawing/2012/chart" uri="{CE6537A1-D6FC-4f65-9D91-7224C49458BB}"/>
                <c:ext xmlns:c16="http://schemas.microsoft.com/office/drawing/2014/chart" uri="{C3380CC4-5D6E-409C-BE32-E72D297353CC}">
                  <c16:uniqueId val="{00000227-B6C6-4225-8333-82C6368D3EFF}"/>
                </c:ext>
              </c:extLst>
            </c:dLbl>
            <c:dLbl>
              <c:idx val="74"/>
              <c:delete val="1"/>
              <c:extLst>
                <c:ext xmlns:c15="http://schemas.microsoft.com/office/drawing/2012/chart" uri="{CE6537A1-D6FC-4f65-9D91-7224C49458BB}"/>
                <c:ext xmlns:c16="http://schemas.microsoft.com/office/drawing/2014/chart" uri="{C3380CC4-5D6E-409C-BE32-E72D297353CC}">
                  <c16:uniqueId val="{00000228-B6C6-4225-8333-82C6368D3EFF}"/>
                </c:ext>
              </c:extLst>
            </c:dLbl>
            <c:dLbl>
              <c:idx val="75"/>
              <c:delete val="1"/>
              <c:extLst>
                <c:ext xmlns:c15="http://schemas.microsoft.com/office/drawing/2012/chart" uri="{CE6537A1-D6FC-4f65-9D91-7224C49458BB}"/>
                <c:ext xmlns:c16="http://schemas.microsoft.com/office/drawing/2014/chart" uri="{C3380CC4-5D6E-409C-BE32-E72D297353CC}">
                  <c16:uniqueId val="{00000229-B6C6-4225-8333-82C6368D3EFF}"/>
                </c:ext>
              </c:extLst>
            </c:dLbl>
            <c:dLbl>
              <c:idx val="76"/>
              <c:delete val="1"/>
              <c:extLst>
                <c:ext xmlns:c15="http://schemas.microsoft.com/office/drawing/2012/chart" uri="{CE6537A1-D6FC-4f65-9D91-7224C49458BB}"/>
                <c:ext xmlns:c16="http://schemas.microsoft.com/office/drawing/2014/chart" uri="{C3380CC4-5D6E-409C-BE32-E72D297353CC}">
                  <c16:uniqueId val="{0000022A-B6C6-4225-8333-82C6368D3EFF}"/>
                </c:ext>
              </c:extLst>
            </c:dLbl>
            <c:dLbl>
              <c:idx val="78"/>
              <c:delete val="1"/>
              <c:extLst>
                <c:ext xmlns:c15="http://schemas.microsoft.com/office/drawing/2012/chart" uri="{CE6537A1-D6FC-4f65-9D91-7224C49458BB}"/>
                <c:ext xmlns:c16="http://schemas.microsoft.com/office/drawing/2014/chart" uri="{C3380CC4-5D6E-409C-BE32-E72D297353CC}">
                  <c16:uniqueId val="{0000022B-B6C6-4225-8333-82C6368D3EFF}"/>
                </c:ext>
              </c:extLst>
            </c:dLbl>
            <c:dLbl>
              <c:idx val="80"/>
              <c:delete val="1"/>
              <c:extLst>
                <c:ext xmlns:c15="http://schemas.microsoft.com/office/drawing/2012/chart" uri="{CE6537A1-D6FC-4f65-9D91-7224C49458BB}"/>
                <c:ext xmlns:c16="http://schemas.microsoft.com/office/drawing/2014/chart" uri="{C3380CC4-5D6E-409C-BE32-E72D297353CC}">
                  <c16:uniqueId val="{0000022C-B6C6-4225-8333-82C6368D3EFF}"/>
                </c:ext>
              </c:extLst>
            </c:dLbl>
            <c:dLbl>
              <c:idx val="81"/>
              <c:delete val="1"/>
              <c:extLst>
                <c:ext xmlns:c15="http://schemas.microsoft.com/office/drawing/2012/chart" uri="{CE6537A1-D6FC-4f65-9D91-7224C49458BB}"/>
                <c:ext xmlns:c16="http://schemas.microsoft.com/office/drawing/2014/chart" uri="{C3380CC4-5D6E-409C-BE32-E72D297353CC}">
                  <c16:uniqueId val="{0000022D-B6C6-4225-8333-82C6368D3EFF}"/>
                </c:ext>
              </c:extLst>
            </c:dLbl>
            <c:dLbl>
              <c:idx val="82"/>
              <c:delete val="1"/>
              <c:extLst>
                <c:ext xmlns:c15="http://schemas.microsoft.com/office/drawing/2012/chart" uri="{CE6537A1-D6FC-4f65-9D91-7224C49458BB}"/>
                <c:ext xmlns:c16="http://schemas.microsoft.com/office/drawing/2014/chart" uri="{C3380CC4-5D6E-409C-BE32-E72D297353CC}">
                  <c16:uniqueId val="{0000022E-B6C6-4225-8333-82C6368D3EFF}"/>
                </c:ext>
              </c:extLst>
            </c:dLbl>
            <c:dLbl>
              <c:idx val="83"/>
              <c:delete val="1"/>
              <c:extLst>
                <c:ext xmlns:c15="http://schemas.microsoft.com/office/drawing/2012/chart" uri="{CE6537A1-D6FC-4f65-9D91-7224C49458BB}"/>
                <c:ext xmlns:c16="http://schemas.microsoft.com/office/drawing/2014/chart" uri="{C3380CC4-5D6E-409C-BE32-E72D297353CC}">
                  <c16:uniqueId val="{0000022F-B6C6-4225-8333-82C6368D3EFF}"/>
                </c:ext>
              </c:extLst>
            </c:dLbl>
            <c:dLbl>
              <c:idx val="84"/>
              <c:delete val="1"/>
              <c:extLst>
                <c:ext xmlns:c15="http://schemas.microsoft.com/office/drawing/2012/chart" uri="{CE6537A1-D6FC-4f65-9D91-7224C49458BB}"/>
                <c:ext xmlns:c16="http://schemas.microsoft.com/office/drawing/2014/chart" uri="{C3380CC4-5D6E-409C-BE32-E72D297353CC}">
                  <c16:uniqueId val="{00000230-B6C6-4225-8333-82C6368D3EFF}"/>
                </c:ext>
              </c:extLst>
            </c:dLbl>
            <c:dLbl>
              <c:idx val="85"/>
              <c:delete val="1"/>
              <c:extLst>
                <c:ext xmlns:c15="http://schemas.microsoft.com/office/drawing/2012/chart" uri="{CE6537A1-D6FC-4f65-9D91-7224C49458BB}"/>
                <c:ext xmlns:c16="http://schemas.microsoft.com/office/drawing/2014/chart" uri="{C3380CC4-5D6E-409C-BE32-E72D297353CC}">
                  <c16:uniqueId val="{00000231-B6C6-4225-8333-82C6368D3EFF}"/>
                </c:ext>
              </c:extLst>
            </c:dLbl>
            <c:dLbl>
              <c:idx val="86"/>
              <c:delete val="1"/>
              <c:extLst>
                <c:ext xmlns:c15="http://schemas.microsoft.com/office/drawing/2012/chart" uri="{CE6537A1-D6FC-4f65-9D91-7224C49458BB}"/>
                <c:ext xmlns:c16="http://schemas.microsoft.com/office/drawing/2014/chart" uri="{C3380CC4-5D6E-409C-BE32-E72D297353CC}">
                  <c16:uniqueId val="{00000232-B6C6-4225-8333-82C6368D3EFF}"/>
                </c:ext>
              </c:extLst>
            </c:dLbl>
            <c:dLbl>
              <c:idx val="87"/>
              <c:delete val="1"/>
              <c:extLst>
                <c:ext xmlns:c15="http://schemas.microsoft.com/office/drawing/2012/chart" uri="{CE6537A1-D6FC-4f65-9D91-7224C49458BB}"/>
                <c:ext xmlns:c16="http://schemas.microsoft.com/office/drawing/2014/chart" uri="{C3380CC4-5D6E-409C-BE32-E72D297353CC}">
                  <c16:uniqueId val="{00000233-B6C6-4225-8333-82C6368D3EFF}"/>
                </c:ext>
              </c:extLst>
            </c:dLbl>
            <c:dLbl>
              <c:idx val="88"/>
              <c:delete val="1"/>
              <c:extLst>
                <c:ext xmlns:c15="http://schemas.microsoft.com/office/drawing/2012/chart" uri="{CE6537A1-D6FC-4f65-9D91-7224C49458BB}"/>
                <c:ext xmlns:c16="http://schemas.microsoft.com/office/drawing/2014/chart" uri="{C3380CC4-5D6E-409C-BE32-E72D297353CC}">
                  <c16:uniqueId val="{00000234-B6C6-4225-8333-82C6368D3EFF}"/>
                </c:ext>
              </c:extLst>
            </c:dLbl>
            <c:dLbl>
              <c:idx val="89"/>
              <c:delete val="1"/>
              <c:extLst>
                <c:ext xmlns:c15="http://schemas.microsoft.com/office/drawing/2012/chart" uri="{CE6537A1-D6FC-4f65-9D91-7224C49458BB}"/>
                <c:ext xmlns:c16="http://schemas.microsoft.com/office/drawing/2014/chart" uri="{C3380CC4-5D6E-409C-BE32-E72D297353CC}">
                  <c16:uniqueId val="{00000235-B6C6-4225-8333-82C6368D3EFF}"/>
                </c:ext>
              </c:extLst>
            </c:dLbl>
            <c:dLbl>
              <c:idx val="90"/>
              <c:delete val="1"/>
              <c:extLst>
                <c:ext xmlns:c15="http://schemas.microsoft.com/office/drawing/2012/chart" uri="{CE6537A1-D6FC-4f65-9D91-7224C49458BB}"/>
                <c:ext xmlns:c16="http://schemas.microsoft.com/office/drawing/2014/chart" uri="{C3380CC4-5D6E-409C-BE32-E72D297353CC}">
                  <c16:uniqueId val="{00000236-B6C6-4225-8333-82C6368D3EFF}"/>
                </c:ext>
              </c:extLst>
            </c:dLbl>
            <c:dLbl>
              <c:idx val="94"/>
              <c:delete val="1"/>
              <c:extLst>
                <c:ext xmlns:c15="http://schemas.microsoft.com/office/drawing/2012/chart" uri="{CE6537A1-D6FC-4f65-9D91-7224C49458BB}"/>
                <c:ext xmlns:c16="http://schemas.microsoft.com/office/drawing/2014/chart" uri="{C3380CC4-5D6E-409C-BE32-E72D297353CC}">
                  <c16:uniqueId val="{00000237-B6C6-4225-8333-82C6368D3EFF}"/>
                </c:ext>
              </c:extLst>
            </c:dLbl>
            <c:dLbl>
              <c:idx val="96"/>
              <c:delete val="1"/>
              <c:extLst>
                <c:ext xmlns:c15="http://schemas.microsoft.com/office/drawing/2012/chart" uri="{CE6537A1-D6FC-4f65-9D91-7224C49458BB}"/>
                <c:ext xmlns:c16="http://schemas.microsoft.com/office/drawing/2014/chart" uri="{C3380CC4-5D6E-409C-BE32-E72D297353CC}">
                  <c16:uniqueId val="{00000238-B6C6-4225-8333-82C6368D3EFF}"/>
                </c:ext>
              </c:extLst>
            </c:dLbl>
            <c:dLbl>
              <c:idx val="97"/>
              <c:delete val="1"/>
              <c:extLst>
                <c:ext xmlns:c15="http://schemas.microsoft.com/office/drawing/2012/chart" uri="{CE6537A1-D6FC-4f65-9D91-7224C49458BB}"/>
                <c:ext xmlns:c16="http://schemas.microsoft.com/office/drawing/2014/chart" uri="{C3380CC4-5D6E-409C-BE32-E72D297353CC}">
                  <c16:uniqueId val="{00000239-B6C6-4225-8333-82C6368D3EFF}"/>
                </c:ext>
              </c:extLst>
            </c:dLbl>
            <c:dLbl>
              <c:idx val="98"/>
              <c:delete val="1"/>
              <c:extLst>
                <c:ext xmlns:c15="http://schemas.microsoft.com/office/drawing/2012/chart" uri="{CE6537A1-D6FC-4f65-9D91-7224C49458BB}"/>
                <c:ext xmlns:c16="http://schemas.microsoft.com/office/drawing/2014/chart" uri="{C3380CC4-5D6E-409C-BE32-E72D297353CC}">
                  <c16:uniqueId val="{0000023A-B6C6-4225-8333-82C6368D3EFF}"/>
                </c:ext>
              </c:extLst>
            </c:dLbl>
            <c:dLbl>
              <c:idx val="99"/>
              <c:delete val="1"/>
              <c:extLst>
                <c:ext xmlns:c15="http://schemas.microsoft.com/office/drawing/2012/chart" uri="{CE6537A1-D6FC-4f65-9D91-7224C49458BB}"/>
                <c:ext xmlns:c16="http://schemas.microsoft.com/office/drawing/2014/chart" uri="{C3380CC4-5D6E-409C-BE32-E72D297353CC}">
                  <c16:uniqueId val="{0000023B-B6C6-4225-8333-82C6368D3EFF}"/>
                </c:ext>
              </c:extLst>
            </c:dLbl>
            <c:dLbl>
              <c:idx val="100"/>
              <c:delete val="1"/>
              <c:extLst>
                <c:ext xmlns:c15="http://schemas.microsoft.com/office/drawing/2012/chart" uri="{CE6537A1-D6FC-4f65-9D91-7224C49458BB}"/>
                <c:ext xmlns:c16="http://schemas.microsoft.com/office/drawing/2014/chart" uri="{C3380CC4-5D6E-409C-BE32-E72D297353CC}">
                  <c16:uniqueId val="{0000023C-B6C6-4225-8333-82C6368D3EFF}"/>
                </c:ext>
              </c:extLst>
            </c:dLbl>
            <c:dLbl>
              <c:idx val="103"/>
              <c:delete val="1"/>
              <c:extLst>
                <c:ext xmlns:c15="http://schemas.microsoft.com/office/drawing/2012/chart" uri="{CE6537A1-D6FC-4f65-9D91-7224C49458BB}"/>
                <c:ext xmlns:c16="http://schemas.microsoft.com/office/drawing/2014/chart" uri="{C3380CC4-5D6E-409C-BE32-E72D297353CC}">
                  <c16:uniqueId val="{0000023D-B6C6-4225-8333-82C6368D3EFF}"/>
                </c:ext>
              </c:extLst>
            </c:dLbl>
            <c:dLbl>
              <c:idx val="110"/>
              <c:delete val="1"/>
              <c:extLst>
                <c:ext xmlns:c15="http://schemas.microsoft.com/office/drawing/2012/chart" uri="{CE6537A1-D6FC-4f65-9D91-7224C49458BB}"/>
                <c:ext xmlns:c16="http://schemas.microsoft.com/office/drawing/2014/chart" uri="{C3380CC4-5D6E-409C-BE32-E72D297353CC}">
                  <c16:uniqueId val="{0000023E-B6C6-4225-8333-82C6368D3EFF}"/>
                </c:ext>
              </c:extLst>
            </c:dLbl>
            <c:dLbl>
              <c:idx val="175"/>
              <c:delete val="1"/>
              <c:extLst>
                <c:ext xmlns:c15="http://schemas.microsoft.com/office/drawing/2012/chart" uri="{CE6537A1-D6FC-4f65-9D91-7224C49458BB}"/>
                <c:ext xmlns:c16="http://schemas.microsoft.com/office/drawing/2014/chart" uri="{C3380CC4-5D6E-409C-BE32-E72D297353CC}">
                  <c16:uniqueId val="{0000023F-B6C6-4225-8333-82C6368D3EFF}"/>
                </c:ext>
              </c:extLst>
            </c:dLbl>
            <c:dLbl>
              <c:idx val="176"/>
              <c:delete val="1"/>
              <c:extLst>
                <c:ext xmlns:c15="http://schemas.microsoft.com/office/drawing/2012/chart" uri="{CE6537A1-D6FC-4f65-9D91-7224C49458BB}"/>
                <c:ext xmlns:c16="http://schemas.microsoft.com/office/drawing/2014/chart" uri="{C3380CC4-5D6E-409C-BE32-E72D297353CC}">
                  <c16:uniqueId val="{00000240-B6C6-4225-8333-82C6368D3EFF}"/>
                </c:ext>
              </c:extLst>
            </c:dLbl>
            <c:dLbl>
              <c:idx val="177"/>
              <c:delete val="1"/>
              <c:extLst>
                <c:ext xmlns:c15="http://schemas.microsoft.com/office/drawing/2012/chart" uri="{CE6537A1-D6FC-4f65-9D91-7224C49458BB}"/>
                <c:ext xmlns:c16="http://schemas.microsoft.com/office/drawing/2014/chart" uri="{C3380CC4-5D6E-409C-BE32-E72D297353CC}">
                  <c16:uniqueId val="{00000241-B6C6-4225-8333-82C6368D3EFF}"/>
                </c:ext>
              </c:extLst>
            </c:dLbl>
            <c:dLbl>
              <c:idx val="178"/>
              <c:delete val="1"/>
              <c:extLst>
                <c:ext xmlns:c15="http://schemas.microsoft.com/office/drawing/2012/chart" uri="{CE6537A1-D6FC-4f65-9D91-7224C49458BB}"/>
                <c:ext xmlns:c16="http://schemas.microsoft.com/office/drawing/2014/chart" uri="{C3380CC4-5D6E-409C-BE32-E72D297353CC}">
                  <c16:uniqueId val="{00000242-B6C6-4225-8333-82C6368D3EFF}"/>
                </c:ext>
              </c:extLst>
            </c:dLbl>
            <c:dLbl>
              <c:idx val="179"/>
              <c:delete val="1"/>
              <c:extLst>
                <c:ext xmlns:c15="http://schemas.microsoft.com/office/drawing/2012/chart" uri="{CE6537A1-D6FC-4f65-9D91-7224C49458BB}"/>
                <c:ext xmlns:c16="http://schemas.microsoft.com/office/drawing/2014/chart" uri="{C3380CC4-5D6E-409C-BE32-E72D297353CC}">
                  <c16:uniqueId val="{00000243-B6C6-4225-8333-82C6368D3EFF}"/>
                </c:ext>
              </c:extLst>
            </c:dLbl>
            <c:dLbl>
              <c:idx val="180"/>
              <c:delete val="1"/>
              <c:extLst>
                <c:ext xmlns:c15="http://schemas.microsoft.com/office/drawing/2012/chart" uri="{CE6537A1-D6FC-4f65-9D91-7224C49458BB}"/>
                <c:ext xmlns:c16="http://schemas.microsoft.com/office/drawing/2014/chart" uri="{C3380CC4-5D6E-409C-BE32-E72D297353CC}">
                  <c16:uniqueId val="{00000244-B6C6-4225-8333-82C6368D3EFF}"/>
                </c:ext>
              </c:extLst>
            </c:dLbl>
            <c:dLbl>
              <c:idx val="181"/>
              <c:delete val="1"/>
              <c:extLst>
                <c:ext xmlns:c15="http://schemas.microsoft.com/office/drawing/2012/chart" uri="{CE6537A1-D6FC-4f65-9D91-7224C49458BB}"/>
                <c:ext xmlns:c16="http://schemas.microsoft.com/office/drawing/2014/chart" uri="{C3380CC4-5D6E-409C-BE32-E72D297353CC}">
                  <c16:uniqueId val="{00000245-B6C6-4225-8333-82C6368D3EFF}"/>
                </c:ext>
              </c:extLst>
            </c:dLbl>
            <c:dLbl>
              <c:idx val="182"/>
              <c:delete val="1"/>
              <c:extLst>
                <c:ext xmlns:c15="http://schemas.microsoft.com/office/drawing/2012/chart" uri="{CE6537A1-D6FC-4f65-9D91-7224C49458BB}"/>
                <c:ext xmlns:c16="http://schemas.microsoft.com/office/drawing/2014/chart" uri="{C3380CC4-5D6E-409C-BE32-E72D297353CC}">
                  <c16:uniqueId val="{00000246-B6C6-4225-8333-82C6368D3EFF}"/>
                </c:ext>
              </c:extLst>
            </c:dLbl>
            <c:dLbl>
              <c:idx val="183"/>
              <c:delete val="1"/>
              <c:extLst>
                <c:ext xmlns:c15="http://schemas.microsoft.com/office/drawing/2012/chart" uri="{CE6537A1-D6FC-4f65-9D91-7224C49458BB}"/>
                <c:ext xmlns:c16="http://schemas.microsoft.com/office/drawing/2014/chart" uri="{C3380CC4-5D6E-409C-BE32-E72D297353CC}">
                  <c16:uniqueId val="{00000247-B6C6-4225-8333-82C6368D3EFF}"/>
                </c:ext>
              </c:extLst>
            </c:dLbl>
            <c:dLbl>
              <c:idx val="184"/>
              <c:delete val="1"/>
              <c:extLst>
                <c:ext xmlns:c15="http://schemas.microsoft.com/office/drawing/2012/chart" uri="{CE6537A1-D6FC-4f65-9D91-7224C49458BB}"/>
                <c:ext xmlns:c16="http://schemas.microsoft.com/office/drawing/2014/chart" uri="{C3380CC4-5D6E-409C-BE32-E72D297353CC}">
                  <c16:uniqueId val="{00000248-B6C6-4225-8333-82C6368D3EFF}"/>
                </c:ext>
              </c:extLst>
            </c:dLbl>
            <c:dLbl>
              <c:idx val="186"/>
              <c:delete val="1"/>
              <c:extLst>
                <c:ext xmlns:c15="http://schemas.microsoft.com/office/drawing/2012/chart" uri="{CE6537A1-D6FC-4f65-9D91-7224C49458BB}"/>
                <c:ext xmlns:c16="http://schemas.microsoft.com/office/drawing/2014/chart" uri="{C3380CC4-5D6E-409C-BE32-E72D297353CC}">
                  <c16:uniqueId val="{00000002-3B8D-459E-A633-C797467E40A8}"/>
                </c:ext>
              </c:extLst>
            </c:dLbl>
            <c:dLbl>
              <c:idx val="187"/>
              <c:delete val="1"/>
              <c:extLst>
                <c:ext xmlns:c15="http://schemas.microsoft.com/office/drawing/2012/chart" uri="{CE6537A1-D6FC-4f65-9D91-7224C49458BB}"/>
                <c:ext xmlns:c16="http://schemas.microsoft.com/office/drawing/2014/chart" uri="{C3380CC4-5D6E-409C-BE32-E72D297353CC}">
                  <c16:uniqueId val="{00000002-403D-4C6C-9CCA-9D6B03C93597}"/>
                </c:ext>
              </c:extLst>
            </c:dLbl>
            <c:dLbl>
              <c:idx val="188"/>
              <c:delete val="1"/>
              <c:extLst>
                <c:ext xmlns:c15="http://schemas.microsoft.com/office/drawing/2012/chart" uri="{CE6537A1-D6FC-4f65-9D91-7224C49458BB}"/>
                <c:ext xmlns:c16="http://schemas.microsoft.com/office/drawing/2014/chart" uri="{C3380CC4-5D6E-409C-BE32-E72D297353CC}">
                  <c16:uniqueId val="{00000002-604D-47A7-9F04-4F8F8CFB375F}"/>
                </c:ext>
              </c:extLst>
            </c:dLbl>
            <c:dLbl>
              <c:idx val="189"/>
              <c:delete val="1"/>
              <c:extLst>
                <c:ext xmlns:c15="http://schemas.microsoft.com/office/drawing/2012/chart" uri="{CE6537A1-D6FC-4f65-9D91-7224C49458BB}"/>
                <c:ext xmlns:c16="http://schemas.microsoft.com/office/drawing/2014/chart" uri="{C3380CC4-5D6E-409C-BE32-E72D297353CC}">
                  <c16:uniqueId val="{00000002-B53C-4EF5-9DCF-2B685D95159E}"/>
                </c:ext>
              </c:extLst>
            </c:dLbl>
            <c:dLbl>
              <c:idx val="191"/>
              <c:delete val="1"/>
              <c:extLst>
                <c:ext xmlns:c15="http://schemas.microsoft.com/office/drawing/2012/chart" uri="{CE6537A1-D6FC-4f65-9D91-7224C49458BB}"/>
                <c:ext xmlns:c16="http://schemas.microsoft.com/office/drawing/2014/chart" uri="{C3380CC4-5D6E-409C-BE32-E72D297353CC}">
                  <c16:uniqueId val="{00000002-C25B-47B9-A370-29392F17C5D3}"/>
                </c:ext>
              </c:extLst>
            </c:dLbl>
            <c:dLbl>
              <c:idx val="192"/>
              <c:delete val="1"/>
              <c:extLst>
                <c:ext xmlns:c15="http://schemas.microsoft.com/office/drawing/2012/chart" uri="{CE6537A1-D6FC-4f65-9D91-7224C49458BB}"/>
                <c:ext xmlns:c16="http://schemas.microsoft.com/office/drawing/2014/chart" uri="{C3380CC4-5D6E-409C-BE32-E72D297353CC}">
                  <c16:uniqueId val="{00000006-7C9A-4419-A1F2-A542AED7461F}"/>
                </c:ext>
              </c:extLst>
            </c:dLbl>
            <c:dLbl>
              <c:idx val="193"/>
              <c:delete val="1"/>
              <c:extLst>
                <c:ext xmlns:c15="http://schemas.microsoft.com/office/drawing/2012/chart" uri="{CE6537A1-D6FC-4f65-9D91-7224C49458BB}"/>
                <c:ext xmlns:c16="http://schemas.microsoft.com/office/drawing/2014/chart" uri="{C3380CC4-5D6E-409C-BE32-E72D297353CC}">
                  <c16:uniqueId val="{00000002-B7B7-405E-80CF-37C8E54A153D}"/>
                </c:ext>
              </c:extLst>
            </c:dLbl>
            <c:dLbl>
              <c:idx val="194"/>
              <c:delete val="1"/>
              <c:extLst>
                <c:ext xmlns:c15="http://schemas.microsoft.com/office/drawing/2012/chart" uri="{CE6537A1-D6FC-4f65-9D91-7224C49458BB}"/>
                <c:ext xmlns:c16="http://schemas.microsoft.com/office/drawing/2014/chart" uri="{C3380CC4-5D6E-409C-BE32-E72D297353CC}">
                  <c16:uniqueId val="{00000008-B7B7-405E-80CF-37C8E54A153D}"/>
                </c:ext>
              </c:extLst>
            </c:dLbl>
            <c:dLbl>
              <c:idx val="196"/>
              <c:delete val="1"/>
              <c:extLst>
                <c:ext xmlns:c15="http://schemas.microsoft.com/office/drawing/2012/chart" uri="{CE6537A1-D6FC-4f65-9D91-7224C49458BB}"/>
                <c:ext xmlns:c16="http://schemas.microsoft.com/office/drawing/2014/chart" uri="{C3380CC4-5D6E-409C-BE32-E72D297353CC}">
                  <c16:uniqueId val="{0000000B-A675-4FAB-973C-3B36E6D237C4}"/>
                </c:ext>
              </c:extLst>
            </c:dLbl>
            <c:dLbl>
              <c:idx val="197"/>
              <c:layout>
                <c:manualLayout>
                  <c:x val="-4.4091710758377423E-2"/>
                  <c:y val="-2.1295949117471429E-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21D-4861-ABF2-54B408F37C45}"/>
                </c:ext>
              </c:extLst>
            </c:dLbl>
            <c:spPr>
              <a:noFill/>
              <a:ln>
                <a:noFill/>
              </a:ln>
              <a:effectLst/>
            </c:spPr>
            <c:txPr>
              <a:bodyPr rot="0" spcFirstLastPara="1" vertOverflow="ellipsis" vert="horz" wrap="square" lIns="38100" tIns="19050" rIns="38100" bIns="19050" anchor="ctr" anchorCtr="1">
                <a:spAutoFit/>
              </a:bodyPr>
              <a:lstStyle/>
              <a:p>
                <a:pPr>
                  <a:defRPr sz="2000" b="1" i="0" u="sng" strike="noStrike" kern="1200" baseline="0">
                    <a:solidFill>
                      <a:srgbClr val="C00000"/>
                    </a:solidFill>
                    <a:latin typeface="+mn-lt"/>
                    <a:ea typeface="+mn-ea"/>
                    <a:cs typeface="+mn-cs"/>
                  </a:defRPr>
                </a:pPr>
                <a:endParaRPr lang="en-NL"/>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cat>
            <c:numRef>
              <c:extLst>
                <c:ext xmlns:c15="http://schemas.microsoft.com/office/drawing/2012/chart" uri="{02D57815-91ED-43cb-92C2-25804820EDAC}">
                  <c15:fullRef>
                    <c15:sqref>rivm!$C$4:$C$236</c15:sqref>
                  </c15:fullRef>
                </c:ext>
              </c:extLst>
              <c:f>rivm!$C$4:$C$201</c:f>
              <c:numCache>
                <c:formatCode>m/d/yyyy</c:formatCode>
                <c:ptCount val="198"/>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numCache>
            </c:numRef>
          </c:cat>
          <c:val>
            <c:numRef>
              <c:extLst>
                <c:ext xmlns:c15="http://schemas.microsoft.com/office/drawing/2012/chart" uri="{02D57815-91ED-43cb-92C2-25804820EDAC}">
                  <c15:fullRef>
                    <c15:sqref>rivm!$E$4:$E$236</c15:sqref>
                  </c15:fullRef>
                </c:ext>
              </c:extLst>
              <c:f>rivm!$E$4:$E$201</c:f>
              <c:numCache>
                <c:formatCode>#,##0</c:formatCode>
                <c:ptCount val="198"/>
                <c:pt idx="0">
                  <c:v>1</c:v>
                </c:pt>
                <c:pt idx="1">
                  <c:v>2</c:v>
                </c:pt>
                <c:pt idx="2">
                  <c:v>6</c:v>
                </c:pt>
                <c:pt idx="3">
                  <c:v>9</c:v>
                </c:pt>
                <c:pt idx="4">
                  <c:v>17</c:v>
                </c:pt>
                <c:pt idx="5">
                  <c:v>23</c:v>
                </c:pt>
                <c:pt idx="6">
                  <c:v>38</c:v>
                </c:pt>
                <c:pt idx="7">
                  <c:v>82</c:v>
                </c:pt>
                <c:pt idx="8">
                  <c:v>128</c:v>
                </c:pt>
                <c:pt idx="9">
                  <c:v>188</c:v>
                </c:pt>
                <c:pt idx="10">
                  <c:v>265</c:v>
                </c:pt>
                <c:pt idx="11">
                  <c:v>321</c:v>
                </c:pt>
                <c:pt idx="12">
                  <c:v>382</c:v>
                </c:pt>
                <c:pt idx="13">
                  <c:v>503</c:v>
                </c:pt>
                <c:pt idx="14">
                  <c:v>614</c:v>
                </c:pt>
                <c:pt idx="15">
                  <c:v>804</c:v>
                </c:pt>
                <c:pt idx="16">
                  <c:v>959</c:v>
                </c:pt>
                <c:pt idx="17">
                  <c:v>1135</c:v>
                </c:pt>
                <c:pt idx="18">
                  <c:v>1413</c:v>
                </c:pt>
                <c:pt idx="19">
                  <c:v>1705</c:v>
                </c:pt>
                <c:pt idx="20">
                  <c:v>2051</c:v>
                </c:pt>
                <c:pt idx="21">
                  <c:v>2460</c:v>
                </c:pt>
                <c:pt idx="22">
                  <c:v>3651</c:v>
                </c:pt>
                <c:pt idx="23">
                  <c:v>3631</c:v>
                </c:pt>
                <c:pt idx="24">
                  <c:v>4204</c:v>
                </c:pt>
                <c:pt idx="25">
                  <c:v>4749</c:v>
                </c:pt>
                <c:pt idx="26">
                  <c:v>5560</c:v>
                </c:pt>
                <c:pt idx="27">
                  <c:v>6412</c:v>
                </c:pt>
                <c:pt idx="28">
                  <c:v>7431</c:v>
                </c:pt>
                <c:pt idx="29">
                  <c:v>8603</c:v>
                </c:pt>
                <c:pt idx="30">
                  <c:v>9762</c:v>
                </c:pt>
                <c:pt idx="31">
                  <c:v>10866</c:v>
                </c:pt>
                <c:pt idx="32">
                  <c:v>11750</c:v>
                </c:pt>
                <c:pt idx="33">
                  <c:v>12595</c:v>
                </c:pt>
                <c:pt idx="34">
                  <c:v>13614</c:v>
                </c:pt>
                <c:pt idx="35">
                  <c:v>14697</c:v>
                </c:pt>
                <c:pt idx="36">
                  <c:v>15723</c:v>
                </c:pt>
                <c:pt idx="37">
                  <c:v>16627</c:v>
                </c:pt>
                <c:pt idx="38">
                  <c:v>17851</c:v>
                </c:pt>
                <c:pt idx="39">
                  <c:v>18803</c:v>
                </c:pt>
                <c:pt idx="40">
                  <c:v>19580</c:v>
                </c:pt>
                <c:pt idx="41">
                  <c:v>20549</c:v>
                </c:pt>
                <c:pt idx="42">
                  <c:v>21762</c:v>
                </c:pt>
                <c:pt idx="43">
                  <c:v>23097</c:v>
                </c:pt>
                <c:pt idx="44">
                  <c:v>24413</c:v>
                </c:pt>
                <c:pt idx="45">
                  <c:v>25587</c:v>
                </c:pt>
                <c:pt idx="46">
                  <c:v>26551</c:v>
                </c:pt>
                <c:pt idx="47">
                  <c:v>27419</c:v>
                </c:pt>
                <c:pt idx="48">
                  <c:v>28153</c:v>
                </c:pt>
                <c:pt idx="49">
                  <c:v>29214</c:v>
                </c:pt>
                <c:pt idx="50">
                  <c:v>30449</c:v>
                </c:pt>
                <c:pt idx="51">
                  <c:v>31589</c:v>
                </c:pt>
                <c:pt idx="52">
                  <c:v>32655</c:v>
                </c:pt>
                <c:pt idx="53">
                  <c:v>33405</c:v>
                </c:pt>
                <c:pt idx="54">
                  <c:v>34134</c:v>
                </c:pt>
                <c:pt idx="55">
                  <c:v>34842</c:v>
                </c:pt>
                <c:pt idx="56">
                  <c:v>35729</c:v>
                </c:pt>
                <c:pt idx="57">
                  <c:v>36535</c:v>
                </c:pt>
                <c:pt idx="58">
                  <c:v>37190</c:v>
                </c:pt>
                <c:pt idx="59">
                  <c:v>37845</c:v>
                </c:pt>
                <c:pt idx="60">
                  <c:v>38245</c:v>
                </c:pt>
                <c:pt idx="61">
                  <c:v>38416</c:v>
                </c:pt>
                <c:pt idx="62">
                  <c:v>38802</c:v>
                </c:pt>
                <c:pt idx="63">
                  <c:v>39316</c:v>
                </c:pt>
                <c:pt idx="64">
                  <c:v>39791</c:v>
                </c:pt>
                <c:pt idx="65">
                  <c:v>40236</c:v>
                </c:pt>
                <c:pt idx="66">
                  <c:v>40571</c:v>
                </c:pt>
                <c:pt idx="67">
                  <c:v>40770</c:v>
                </c:pt>
                <c:pt idx="68">
                  <c:v>41087</c:v>
                </c:pt>
                <c:pt idx="69">
                  <c:v>41319</c:v>
                </c:pt>
                <c:pt idx="70">
                  <c:v>41774</c:v>
                </c:pt>
                <c:pt idx="71">
                  <c:v>42093</c:v>
                </c:pt>
                <c:pt idx="72">
                  <c:v>42382</c:v>
                </c:pt>
                <c:pt idx="73">
                  <c:v>42627</c:v>
                </c:pt>
                <c:pt idx="74">
                  <c:v>42788</c:v>
                </c:pt>
                <c:pt idx="75">
                  <c:v>42984</c:v>
                </c:pt>
                <c:pt idx="76">
                  <c:v>43211</c:v>
                </c:pt>
                <c:pt idx="77">
                  <c:v>43481</c:v>
                </c:pt>
                <c:pt idx="78">
                  <c:v>43681</c:v>
                </c:pt>
                <c:pt idx="79">
                  <c:v>43870</c:v>
                </c:pt>
                <c:pt idx="80">
                  <c:v>43995</c:v>
                </c:pt>
                <c:pt idx="81">
                  <c:v>44141</c:v>
                </c:pt>
                <c:pt idx="82">
                  <c:v>44249</c:v>
                </c:pt>
                <c:pt idx="83">
                  <c:v>44447</c:v>
                </c:pt>
                <c:pt idx="84">
                  <c:v>44700</c:v>
                </c:pt>
                <c:pt idx="85">
                  <c:v>44888</c:v>
                </c:pt>
                <c:pt idx="86">
                  <c:v>45064</c:v>
                </c:pt>
                <c:pt idx="87">
                  <c:v>45236</c:v>
                </c:pt>
                <c:pt idx="88">
                  <c:v>45445</c:v>
                </c:pt>
                <c:pt idx="89">
                  <c:v>45578</c:v>
                </c:pt>
                <c:pt idx="90">
                  <c:v>45768</c:v>
                </c:pt>
                <c:pt idx="91">
                  <c:v>45950</c:v>
                </c:pt>
                <c:pt idx="92">
                  <c:v>46126</c:v>
                </c:pt>
                <c:pt idx="93">
                  <c:v>46257</c:v>
                </c:pt>
                <c:pt idx="94">
                  <c:v>46442</c:v>
                </c:pt>
                <c:pt idx="95">
                  <c:v>46545</c:v>
                </c:pt>
                <c:pt idx="96">
                  <c:v>46647</c:v>
                </c:pt>
                <c:pt idx="97">
                  <c:v>46733</c:v>
                </c:pt>
                <c:pt idx="98">
                  <c:v>46942</c:v>
                </c:pt>
                <c:pt idx="99">
                  <c:v>47152</c:v>
                </c:pt>
                <c:pt idx="100">
                  <c:v>47335</c:v>
                </c:pt>
                <c:pt idx="101">
                  <c:v>47574</c:v>
                </c:pt>
                <c:pt idx="102">
                  <c:v>47739</c:v>
                </c:pt>
                <c:pt idx="103">
                  <c:v>47903</c:v>
                </c:pt>
                <c:pt idx="104">
                  <c:v>48087</c:v>
                </c:pt>
                <c:pt idx="105">
                  <c:v>48251</c:v>
                </c:pt>
                <c:pt idx="106">
                  <c:v>48461</c:v>
                </c:pt>
                <c:pt idx="107">
                  <c:v>48640</c:v>
                </c:pt>
                <c:pt idx="108">
                  <c:v>48783</c:v>
                </c:pt>
                <c:pt idx="109">
                  <c:v>48948</c:v>
                </c:pt>
                <c:pt idx="110">
                  <c:v>49087</c:v>
                </c:pt>
                <c:pt idx="111">
                  <c:v>49204</c:v>
                </c:pt>
                <c:pt idx="112">
                  <c:v>49319</c:v>
                </c:pt>
                <c:pt idx="113">
                  <c:v>49426</c:v>
                </c:pt>
                <c:pt idx="114">
                  <c:v>49502</c:v>
                </c:pt>
                <c:pt idx="115">
                  <c:v>49593</c:v>
                </c:pt>
                <c:pt idx="116">
                  <c:v>49658</c:v>
                </c:pt>
                <c:pt idx="117">
                  <c:v>49722</c:v>
                </c:pt>
                <c:pt idx="118">
                  <c:v>49804</c:v>
                </c:pt>
                <c:pt idx="119">
                  <c:v>49914</c:v>
                </c:pt>
                <c:pt idx="120">
                  <c:v>50005</c:v>
                </c:pt>
                <c:pt idx="121">
                  <c:v>50074</c:v>
                </c:pt>
                <c:pt idx="122">
                  <c:v>50147</c:v>
                </c:pt>
                <c:pt idx="123">
                  <c:v>50223</c:v>
                </c:pt>
                <c:pt idx="124">
                  <c:v>50273</c:v>
                </c:pt>
                <c:pt idx="125">
                  <c:v>50335</c:v>
                </c:pt>
                <c:pt idx="126">
                  <c:v>50412</c:v>
                </c:pt>
                <c:pt idx="127">
                  <c:v>50487</c:v>
                </c:pt>
                <c:pt idx="128">
                  <c:v>50548</c:v>
                </c:pt>
                <c:pt idx="129">
                  <c:v>50621</c:v>
                </c:pt>
                <c:pt idx="130">
                  <c:v>50657</c:v>
                </c:pt>
                <c:pt idx="131">
                  <c:v>50694</c:v>
                </c:pt>
                <c:pt idx="132">
                  <c:v>50746</c:v>
                </c:pt>
                <c:pt idx="133">
                  <c:v>50798</c:v>
                </c:pt>
                <c:pt idx="134">
                  <c:v>50840</c:v>
                </c:pt>
                <c:pt idx="135">
                  <c:v>50921</c:v>
                </c:pt>
                <c:pt idx="136">
                  <c:v>51022</c:v>
                </c:pt>
                <c:pt idx="137">
                  <c:v>51093</c:v>
                </c:pt>
                <c:pt idx="138">
                  <c:v>51146</c:v>
                </c:pt>
                <c:pt idx="139">
                  <c:v>51252</c:v>
                </c:pt>
                <c:pt idx="140">
                  <c:v>51351</c:v>
                </c:pt>
                <c:pt idx="141">
                  <c:v>51454</c:v>
                </c:pt>
                <c:pt idx="142">
                  <c:v>51581</c:v>
                </c:pt>
                <c:pt idx="143">
                  <c:v>51725</c:v>
                </c:pt>
                <c:pt idx="144">
                  <c:v>51910</c:v>
                </c:pt>
                <c:pt idx="145">
                  <c:v>52073</c:v>
                </c:pt>
                <c:pt idx="146">
                  <c:v>52241</c:v>
                </c:pt>
                <c:pt idx="147">
                  <c:v>52404</c:v>
                </c:pt>
                <c:pt idx="148">
                  <c:v>52595</c:v>
                </c:pt>
                <c:pt idx="149">
                  <c:v>52732</c:v>
                </c:pt>
                <c:pt idx="150">
                  <c:v>52946</c:v>
                </c:pt>
                <c:pt idx="151">
                  <c:v>53151</c:v>
                </c:pt>
                <c:pt idx="152">
                  <c:v>53374</c:v>
                </c:pt>
                <c:pt idx="153">
                  <c:v>53621</c:v>
                </c:pt>
                <c:pt idx="154">
                  <c:v>53963</c:v>
                </c:pt>
                <c:pt idx="155">
                  <c:v>54301</c:v>
                </c:pt>
                <c:pt idx="156">
                  <c:v>54732</c:v>
                </c:pt>
                <c:pt idx="157">
                  <c:v>55098</c:v>
                </c:pt>
                <c:pt idx="158">
                  <c:v>55470</c:v>
                </c:pt>
                <c:pt idx="159">
                  <c:v>55955</c:v>
                </c:pt>
                <c:pt idx="160">
                  <c:v>56381</c:v>
                </c:pt>
                <c:pt idx="161">
                  <c:v>56982</c:v>
                </c:pt>
                <c:pt idx="162">
                  <c:v>57501</c:v>
                </c:pt>
                <c:pt idx="163">
                  <c:v>57987</c:v>
                </c:pt>
                <c:pt idx="164">
                  <c:v>58564</c:v>
                </c:pt>
                <c:pt idx="165">
                  <c:v>59194</c:v>
                </c:pt>
                <c:pt idx="166">
                  <c:v>59973</c:v>
                </c:pt>
                <c:pt idx="167">
                  <c:v>60627</c:v>
                </c:pt>
                <c:pt idx="168">
                  <c:v>61204</c:v>
                </c:pt>
                <c:pt idx="169">
                  <c:v>61840</c:v>
                </c:pt>
                <c:pt idx="170">
                  <c:v>62495</c:v>
                </c:pt>
                <c:pt idx="171">
                  <c:v>63002</c:v>
                </c:pt>
                <c:pt idx="172">
                  <c:v>63484</c:v>
                </c:pt>
                <c:pt idx="173">
                  <c:v>63973</c:v>
                </c:pt>
                <c:pt idx="174">
                  <c:v>64525</c:v>
                </c:pt>
                <c:pt idx="175">
                  <c:v>65054</c:v>
                </c:pt>
                <c:pt idx="176">
                  <c:v>65589</c:v>
                </c:pt>
                <c:pt idx="177">
                  <c:v>66097</c:v>
                </c:pt>
                <c:pt idx="178">
                  <c:v>66554</c:v>
                </c:pt>
                <c:pt idx="179">
                  <c:v>67128</c:v>
                </c:pt>
                <c:pt idx="180">
                  <c:v>67543</c:v>
                </c:pt>
                <c:pt idx="181">
                  <c:v>68114</c:v>
                </c:pt>
                <c:pt idx="182">
                  <c:v>68624</c:v>
                </c:pt>
                <c:pt idx="183">
                  <c:v>69131</c:v>
                </c:pt>
                <c:pt idx="184">
                  <c:v>69632</c:v>
                </c:pt>
                <c:pt idx="185">
                  <c:v>70140</c:v>
                </c:pt>
                <c:pt idx="186">
                  <c:v>70667</c:v>
                </c:pt>
                <c:pt idx="187">
                  <c:v>71129</c:v>
                </c:pt>
                <c:pt idx="188">
                  <c:v>71863</c:v>
                </c:pt>
                <c:pt idx="189">
                  <c:v>72464</c:v>
                </c:pt>
                <c:pt idx="190">
                  <c:v>73208</c:v>
                </c:pt>
                <c:pt idx="191">
                  <c:v>73862</c:v>
                </c:pt>
                <c:pt idx="192">
                  <c:v>74787</c:v>
                </c:pt>
                <c:pt idx="193">
                  <c:v>75584</c:v>
                </c:pt>
                <c:pt idx="194">
                  <c:v>76548</c:v>
                </c:pt>
                <c:pt idx="195">
                  <c:v>77688</c:v>
                </c:pt>
                <c:pt idx="196">
                  <c:v>78511</c:v>
                </c:pt>
                <c:pt idx="197">
                  <c:v>79781</c:v>
                </c:pt>
              </c:numCache>
            </c:numRef>
          </c:val>
          <c:smooth val="0"/>
          <c:extLst>
            <c:ext xmlns:c16="http://schemas.microsoft.com/office/drawing/2014/chart" uri="{C3380CC4-5D6E-409C-BE32-E72D297353CC}">
              <c16:uniqueId val="{00000249-B6C6-4225-8333-82C6368D3EFF}"/>
            </c:ext>
          </c:extLst>
        </c:ser>
        <c:dLbls>
          <c:showLegendKey val="0"/>
          <c:showVal val="0"/>
          <c:showCatName val="0"/>
          <c:showSerName val="0"/>
          <c:showPercent val="0"/>
          <c:showBubbleSize val="0"/>
        </c:dLbls>
        <c:marker val="1"/>
        <c:smooth val="0"/>
        <c:axId val="596545392"/>
        <c:axId val="596544408"/>
      </c:lineChart>
      <c:lineChart>
        <c:grouping val="stacked"/>
        <c:varyColors val="0"/>
        <c:ser>
          <c:idx val="8"/>
          <c:order val="0"/>
          <c:tx>
            <c:strRef>
              <c:f>rivm!$AD$3</c:f>
              <c:strCache>
                <c:ptCount val="1"/>
                <c:pt idx="0">
                  <c:v>Deceased </c:v>
                </c:pt>
              </c:strCache>
            </c:strRef>
          </c:tx>
          <c:spPr>
            <a:ln w="28575" cap="rnd">
              <a:no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24A-B6C6-4225-8333-82C6368D3EFF}"/>
                </c:ext>
              </c:extLst>
            </c:dLbl>
            <c:dLbl>
              <c:idx val="1"/>
              <c:delete val="1"/>
              <c:extLst>
                <c:ext xmlns:c15="http://schemas.microsoft.com/office/drawing/2012/chart" uri="{CE6537A1-D6FC-4f65-9D91-7224C49458BB}"/>
                <c:ext xmlns:c16="http://schemas.microsoft.com/office/drawing/2014/chart" uri="{C3380CC4-5D6E-409C-BE32-E72D297353CC}">
                  <c16:uniqueId val="{0000024B-B6C6-4225-8333-82C6368D3EFF}"/>
                </c:ext>
              </c:extLst>
            </c:dLbl>
            <c:dLbl>
              <c:idx val="2"/>
              <c:delete val="1"/>
              <c:extLst>
                <c:ext xmlns:c15="http://schemas.microsoft.com/office/drawing/2012/chart" uri="{CE6537A1-D6FC-4f65-9D91-7224C49458BB}"/>
                <c:ext xmlns:c16="http://schemas.microsoft.com/office/drawing/2014/chart" uri="{C3380CC4-5D6E-409C-BE32-E72D297353CC}">
                  <c16:uniqueId val="{0000024C-B6C6-4225-8333-82C6368D3EFF}"/>
                </c:ext>
              </c:extLst>
            </c:dLbl>
            <c:dLbl>
              <c:idx val="3"/>
              <c:delete val="1"/>
              <c:extLst>
                <c:ext xmlns:c15="http://schemas.microsoft.com/office/drawing/2012/chart" uri="{CE6537A1-D6FC-4f65-9D91-7224C49458BB}"/>
                <c:ext xmlns:c16="http://schemas.microsoft.com/office/drawing/2014/chart" uri="{C3380CC4-5D6E-409C-BE32-E72D297353CC}">
                  <c16:uniqueId val="{0000024D-B6C6-4225-8333-82C6368D3EFF}"/>
                </c:ext>
              </c:extLst>
            </c:dLbl>
            <c:dLbl>
              <c:idx val="4"/>
              <c:delete val="1"/>
              <c:extLst>
                <c:ext xmlns:c15="http://schemas.microsoft.com/office/drawing/2012/chart" uri="{CE6537A1-D6FC-4f65-9D91-7224C49458BB}"/>
                <c:ext xmlns:c16="http://schemas.microsoft.com/office/drawing/2014/chart" uri="{C3380CC4-5D6E-409C-BE32-E72D297353CC}">
                  <c16:uniqueId val="{0000024E-B6C6-4225-8333-82C6368D3EFF}"/>
                </c:ext>
              </c:extLst>
            </c:dLbl>
            <c:dLbl>
              <c:idx val="5"/>
              <c:delete val="1"/>
              <c:extLst>
                <c:ext xmlns:c15="http://schemas.microsoft.com/office/drawing/2012/chart" uri="{CE6537A1-D6FC-4f65-9D91-7224C49458BB}"/>
                <c:ext xmlns:c16="http://schemas.microsoft.com/office/drawing/2014/chart" uri="{C3380CC4-5D6E-409C-BE32-E72D297353CC}">
                  <c16:uniqueId val="{0000024F-B6C6-4225-8333-82C6368D3EFF}"/>
                </c:ext>
              </c:extLst>
            </c:dLbl>
            <c:dLbl>
              <c:idx val="6"/>
              <c:delete val="1"/>
              <c:extLst>
                <c:ext xmlns:c15="http://schemas.microsoft.com/office/drawing/2012/chart" uri="{CE6537A1-D6FC-4f65-9D91-7224C49458BB}"/>
                <c:ext xmlns:c16="http://schemas.microsoft.com/office/drawing/2014/chart" uri="{C3380CC4-5D6E-409C-BE32-E72D297353CC}">
                  <c16:uniqueId val="{00000250-B6C6-4225-8333-82C6368D3EFF}"/>
                </c:ext>
              </c:extLst>
            </c:dLbl>
            <c:dLbl>
              <c:idx val="7"/>
              <c:delete val="1"/>
              <c:extLst>
                <c:ext xmlns:c15="http://schemas.microsoft.com/office/drawing/2012/chart" uri="{CE6537A1-D6FC-4f65-9D91-7224C49458BB}"/>
                <c:ext xmlns:c16="http://schemas.microsoft.com/office/drawing/2014/chart" uri="{C3380CC4-5D6E-409C-BE32-E72D297353CC}">
                  <c16:uniqueId val="{00000251-B6C6-4225-8333-82C6368D3EFF}"/>
                </c:ext>
              </c:extLst>
            </c:dLbl>
            <c:dLbl>
              <c:idx val="8"/>
              <c:delete val="1"/>
              <c:extLst>
                <c:ext xmlns:c15="http://schemas.microsoft.com/office/drawing/2012/chart" uri="{CE6537A1-D6FC-4f65-9D91-7224C49458BB}"/>
                <c:ext xmlns:c16="http://schemas.microsoft.com/office/drawing/2014/chart" uri="{C3380CC4-5D6E-409C-BE32-E72D297353CC}">
                  <c16:uniqueId val="{00000252-B6C6-4225-8333-82C6368D3EFF}"/>
                </c:ext>
              </c:extLst>
            </c:dLbl>
            <c:dLbl>
              <c:idx val="9"/>
              <c:delete val="1"/>
              <c:extLst>
                <c:ext xmlns:c15="http://schemas.microsoft.com/office/drawing/2012/chart" uri="{CE6537A1-D6FC-4f65-9D91-7224C49458BB}"/>
                <c:ext xmlns:c16="http://schemas.microsoft.com/office/drawing/2014/chart" uri="{C3380CC4-5D6E-409C-BE32-E72D297353CC}">
                  <c16:uniqueId val="{00000253-B6C6-4225-8333-82C6368D3EFF}"/>
                </c:ext>
              </c:extLst>
            </c:dLbl>
            <c:dLbl>
              <c:idx val="10"/>
              <c:delete val="1"/>
              <c:extLst>
                <c:ext xmlns:c15="http://schemas.microsoft.com/office/drawing/2012/chart" uri="{CE6537A1-D6FC-4f65-9D91-7224C49458BB}"/>
                <c:ext xmlns:c16="http://schemas.microsoft.com/office/drawing/2014/chart" uri="{C3380CC4-5D6E-409C-BE32-E72D297353CC}">
                  <c16:uniqueId val="{00000254-B6C6-4225-8333-82C6368D3EFF}"/>
                </c:ext>
              </c:extLst>
            </c:dLbl>
            <c:dLbl>
              <c:idx val="11"/>
              <c:delete val="1"/>
              <c:extLst>
                <c:ext xmlns:c15="http://schemas.microsoft.com/office/drawing/2012/chart" uri="{CE6537A1-D6FC-4f65-9D91-7224C49458BB}"/>
                <c:ext xmlns:c16="http://schemas.microsoft.com/office/drawing/2014/chart" uri="{C3380CC4-5D6E-409C-BE32-E72D297353CC}">
                  <c16:uniqueId val="{00000255-B6C6-4225-8333-82C6368D3EFF}"/>
                </c:ext>
              </c:extLst>
            </c:dLbl>
            <c:dLbl>
              <c:idx val="12"/>
              <c:delete val="1"/>
              <c:extLst>
                <c:ext xmlns:c15="http://schemas.microsoft.com/office/drawing/2012/chart" uri="{CE6537A1-D6FC-4f65-9D91-7224C49458BB}"/>
                <c:ext xmlns:c16="http://schemas.microsoft.com/office/drawing/2014/chart" uri="{C3380CC4-5D6E-409C-BE32-E72D297353CC}">
                  <c16:uniqueId val="{00000256-B6C6-4225-8333-82C6368D3EFF}"/>
                </c:ext>
              </c:extLst>
            </c:dLbl>
            <c:dLbl>
              <c:idx val="13"/>
              <c:delete val="1"/>
              <c:extLst>
                <c:ext xmlns:c15="http://schemas.microsoft.com/office/drawing/2012/chart" uri="{CE6537A1-D6FC-4f65-9D91-7224C49458BB}"/>
                <c:ext xmlns:c16="http://schemas.microsoft.com/office/drawing/2014/chart" uri="{C3380CC4-5D6E-409C-BE32-E72D297353CC}">
                  <c16:uniqueId val="{00000257-B6C6-4225-8333-82C6368D3EFF}"/>
                </c:ext>
              </c:extLst>
            </c:dLbl>
            <c:dLbl>
              <c:idx val="14"/>
              <c:delete val="1"/>
              <c:extLst>
                <c:ext xmlns:c15="http://schemas.microsoft.com/office/drawing/2012/chart" uri="{CE6537A1-D6FC-4f65-9D91-7224C49458BB}"/>
                <c:ext xmlns:c16="http://schemas.microsoft.com/office/drawing/2014/chart" uri="{C3380CC4-5D6E-409C-BE32-E72D297353CC}">
                  <c16:uniqueId val="{00000258-B6C6-4225-8333-82C6368D3EFF}"/>
                </c:ext>
              </c:extLst>
            </c:dLbl>
            <c:dLbl>
              <c:idx val="15"/>
              <c:delete val="1"/>
              <c:extLst>
                <c:ext xmlns:c15="http://schemas.microsoft.com/office/drawing/2012/chart" uri="{CE6537A1-D6FC-4f65-9D91-7224C49458BB}"/>
                <c:ext xmlns:c16="http://schemas.microsoft.com/office/drawing/2014/chart" uri="{C3380CC4-5D6E-409C-BE32-E72D297353CC}">
                  <c16:uniqueId val="{00000259-B6C6-4225-8333-82C6368D3EFF}"/>
                </c:ext>
              </c:extLst>
            </c:dLbl>
            <c:dLbl>
              <c:idx val="16"/>
              <c:delete val="1"/>
              <c:extLst>
                <c:ext xmlns:c15="http://schemas.microsoft.com/office/drawing/2012/chart" uri="{CE6537A1-D6FC-4f65-9D91-7224C49458BB}"/>
                <c:ext xmlns:c16="http://schemas.microsoft.com/office/drawing/2014/chart" uri="{C3380CC4-5D6E-409C-BE32-E72D297353CC}">
                  <c16:uniqueId val="{0000025A-B6C6-4225-8333-82C6368D3EFF}"/>
                </c:ext>
              </c:extLst>
            </c:dLbl>
            <c:dLbl>
              <c:idx val="17"/>
              <c:delete val="1"/>
              <c:extLst>
                <c:ext xmlns:c15="http://schemas.microsoft.com/office/drawing/2012/chart" uri="{CE6537A1-D6FC-4f65-9D91-7224C49458BB}"/>
                <c:ext xmlns:c16="http://schemas.microsoft.com/office/drawing/2014/chart" uri="{C3380CC4-5D6E-409C-BE32-E72D297353CC}">
                  <c16:uniqueId val="{0000025B-B6C6-4225-8333-82C6368D3EFF}"/>
                </c:ext>
              </c:extLst>
            </c:dLbl>
            <c:dLbl>
              <c:idx val="18"/>
              <c:delete val="1"/>
              <c:extLst>
                <c:ext xmlns:c15="http://schemas.microsoft.com/office/drawing/2012/chart" uri="{CE6537A1-D6FC-4f65-9D91-7224C49458BB}"/>
                <c:ext xmlns:c16="http://schemas.microsoft.com/office/drawing/2014/chart" uri="{C3380CC4-5D6E-409C-BE32-E72D297353CC}">
                  <c16:uniqueId val="{0000025C-B6C6-4225-8333-82C6368D3EFF}"/>
                </c:ext>
              </c:extLst>
            </c:dLbl>
            <c:dLbl>
              <c:idx val="19"/>
              <c:delete val="1"/>
              <c:extLst>
                <c:ext xmlns:c15="http://schemas.microsoft.com/office/drawing/2012/chart" uri="{CE6537A1-D6FC-4f65-9D91-7224C49458BB}"/>
                <c:ext xmlns:c16="http://schemas.microsoft.com/office/drawing/2014/chart" uri="{C3380CC4-5D6E-409C-BE32-E72D297353CC}">
                  <c16:uniqueId val="{0000025D-B6C6-4225-8333-82C6368D3EFF}"/>
                </c:ext>
              </c:extLst>
            </c:dLbl>
            <c:dLbl>
              <c:idx val="20"/>
              <c:delete val="1"/>
              <c:extLst>
                <c:ext xmlns:c15="http://schemas.microsoft.com/office/drawing/2012/chart" uri="{CE6537A1-D6FC-4f65-9D91-7224C49458BB}"/>
                <c:ext xmlns:c16="http://schemas.microsoft.com/office/drawing/2014/chart" uri="{C3380CC4-5D6E-409C-BE32-E72D297353CC}">
                  <c16:uniqueId val="{0000025E-B6C6-4225-8333-82C6368D3EFF}"/>
                </c:ext>
              </c:extLst>
            </c:dLbl>
            <c:dLbl>
              <c:idx val="21"/>
              <c:delete val="1"/>
              <c:extLst>
                <c:ext xmlns:c15="http://schemas.microsoft.com/office/drawing/2012/chart" uri="{CE6537A1-D6FC-4f65-9D91-7224C49458BB}"/>
                <c:ext xmlns:c16="http://schemas.microsoft.com/office/drawing/2014/chart" uri="{C3380CC4-5D6E-409C-BE32-E72D297353CC}">
                  <c16:uniqueId val="{0000025F-B6C6-4225-8333-82C6368D3EFF}"/>
                </c:ext>
              </c:extLst>
            </c:dLbl>
            <c:dLbl>
              <c:idx val="22"/>
              <c:delete val="1"/>
              <c:extLst>
                <c:ext xmlns:c15="http://schemas.microsoft.com/office/drawing/2012/chart" uri="{CE6537A1-D6FC-4f65-9D91-7224C49458BB}"/>
                <c:ext xmlns:c16="http://schemas.microsoft.com/office/drawing/2014/chart" uri="{C3380CC4-5D6E-409C-BE32-E72D297353CC}">
                  <c16:uniqueId val="{00000260-B6C6-4225-8333-82C6368D3EFF}"/>
                </c:ext>
              </c:extLst>
            </c:dLbl>
            <c:dLbl>
              <c:idx val="23"/>
              <c:delete val="1"/>
              <c:extLst>
                <c:ext xmlns:c15="http://schemas.microsoft.com/office/drawing/2012/chart" uri="{CE6537A1-D6FC-4f65-9D91-7224C49458BB}"/>
                <c:ext xmlns:c16="http://schemas.microsoft.com/office/drawing/2014/chart" uri="{C3380CC4-5D6E-409C-BE32-E72D297353CC}">
                  <c16:uniqueId val="{00000261-B6C6-4225-8333-82C6368D3EFF}"/>
                </c:ext>
              </c:extLst>
            </c:dLbl>
            <c:dLbl>
              <c:idx val="24"/>
              <c:delete val="1"/>
              <c:extLst>
                <c:ext xmlns:c15="http://schemas.microsoft.com/office/drawing/2012/chart" uri="{CE6537A1-D6FC-4f65-9D91-7224C49458BB}"/>
                <c:ext xmlns:c16="http://schemas.microsoft.com/office/drawing/2014/chart" uri="{C3380CC4-5D6E-409C-BE32-E72D297353CC}">
                  <c16:uniqueId val="{00000262-B6C6-4225-8333-82C6368D3EFF}"/>
                </c:ext>
              </c:extLst>
            </c:dLbl>
            <c:dLbl>
              <c:idx val="25"/>
              <c:delete val="1"/>
              <c:extLst>
                <c:ext xmlns:c15="http://schemas.microsoft.com/office/drawing/2012/chart" uri="{CE6537A1-D6FC-4f65-9D91-7224C49458BB}"/>
                <c:ext xmlns:c16="http://schemas.microsoft.com/office/drawing/2014/chart" uri="{C3380CC4-5D6E-409C-BE32-E72D297353CC}">
                  <c16:uniqueId val="{00000263-B6C6-4225-8333-82C6368D3EFF}"/>
                </c:ext>
              </c:extLst>
            </c:dLbl>
            <c:dLbl>
              <c:idx val="26"/>
              <c:delete val="1"/>
              <c:extLst>
                <c:ext xmlns:c15="http://schemas.microsoft.com/office/drawing/2012/chart" uri="{CE6537A1-D6FC-4f65-9D91-7224C49458BB}"/>
                <c:ext xmlns:c16="http://schemas.microsoft.com/office/drawing/2014/chart" uri="{C3380CC4-5D6E-409C-BE32-E72D297353CC}">
                  <c16:uniqueId val="{00000264-B6C6-4225-8333-82C6368D3EFF}"/>
                </c:ext>
              </c:extLst>
            </c:dLbl>
            <c:dLbl>
              <c:idx val="27"/>
              <c:delete val="1"/>
              <c:extLst>
                <c:ext xmlns:c15="http://schemas.microsoft.com/office/drawing/2012/chart" uri="{CE6537A1-D6FC-4f65-9D91-7224C49458BB}"/>
                <c:ext xmlns:c16="http://schemas.microsoft.com/office/drawing/2014/chart" uri="{C3380CC4-5D6E-409C-BE32-E72D297353CC}">
                  <c16:uniqueId val="{00000265-B6C6-4225-8333-82C6368D3EFF}"/>
                </c:ext>
              </c:extLst>
            </c:dLbl>
            <c:dLbl>
              <c:idx val="28"/>
              <c:delete val="1"/>
              <c:extLst>
                <c:ext xmlns:c15="http://schemas.microsoft.com/office/drawing/2012/chart" uri="{CE6537A1-D6FC-4f65-9D91-7224C49458BB}"/>
                <c:ext xmlns:c16="http://schemas.microsoft.com/office/drawing/2014/chart" uri="{C3380CC4-5D6E-409C-BE32-E72D297353CC}">
                  <c16:uniqueId val="{00000266-B6C6-4225-8333-82C6368D3EFF}"/>
                </c:ext>
              </c:extLst>
            </c:dLbl>
            <c:dLbl>
              <c:idx val="29"/>
              <c:delete val="1"/>
              <c:extLst>
                <c:ext xmlns:c15="http://schemas.microsoft.com/office/drawing/2012/chart" uri="{CE6537A1-D6FC-4f65-9D91-7224C49458BB}"/>
                <c:ext xmlns:c16="http://schemas.microsoft.com/office/drawing/2014/chart" uri="{C3380CC4-5D6E-409C-BE32-E72D297353CC}">
                  <c16:uniqueId val="{00000267-B6C6-4225-8333-82C6368D3EFF}"/>
                </c:ext>
              </c:extLst>
            </c:dLbl>
            <c:dLbl>
              <c:idx val="30"/>
              <c:delete val="1"/>
              <c:extLst>
                <c:ext xmlns:c15="http://schemas.microsoft.com/office/drawing/2012/chart" uri="{CE6537A1-D6FC-4f65-9D91-7224C49458BB}"/>
                <c:ext xmlns:c16="http://schemas.microsoft.com/office/drawing/2014/chart" uri="{C3380CC4-5D6E-409C-BE32-E72D297353CC}">
                  <c16:uniqueId val="{00000268-B6C6-4225-8333-82C6368D3EFF}"/>
                </c:ext>
              </c:extLst>
            </c:dLbl>
            <c:dLbl>
              <c:idx val="31"/>
              <c:delete val="1"/>
              <c:extLst>
                <c:ext xmlns:c15="http://schemas.microsoft.com/office/drawing/2012/chart" uri="{CE6537A1-D6FC-4f65-9D91-7224C49458BB}"/>
                <c:ext xmlns:c16="http://schemas.microsoft.com/office/drawing/2014/chart" uri="{C3380CC4-5D6E-409C-BE32-E72D297353CC}">
                  <c16:uniqueId val="{00000269-B6C6-4225-8333-82C6368D3EFF}"/>
                </c:ext>
              </c:extLst>
            </c:dLbl>
            <c:dLbl>
              <c:idx val="32"/>
              <c:delete val="1"/>
              <c:extLst>
                <c:ext xmlns:c15="http://schemas.microsoft.com/office/drawing/2012/chart" uri="{CE6537A1-D6FC-4f65-9D91-7224C49458BB}"/>
                <c:ext xmlns:c16="http://schemas.microsoft.com/office/drawing/2014/chart" uri="{C3380CC4-5D6E-409C-BE32-E72D297353CC}">
                  <c16:uniqueId val="{0000026A-B6C6-4225-8333-82C6368D3EFF}"/>
                </c:ext>
              </c:extLst>
            </c:dLbl>
            <c:dLbl>
              <c:idx val="33"/>
              <c:delete val="1"/>
              <c:extLst>
                <c:ext xmlns:c15="http://schemas.microsoft.com/office/drawing/2012/chart" uri="{CE6537A1-D6FC-4f65-9D91-7224C49458BB}"/>
                <c:ext xmlns:c16="http://schemas.microsoft.com/office/drawing/2014/chart" uri="{C3380CC4-5D6E-409C-BE32-E72D297353CC}">
                  <c16:uniqueId val="{0000026B-B6C6-4225-8333-82C6368D3EFF}"/>
                </c:ext>
              </c:extLst>
            </c:dLbl>
            <c:dLbl>
              <c:idx val="34"/>
              <c:delete val="1"/>
              <c:extLst>
                <c:ext xmlns:c15="http://schemas.microsoft.com/office/drawing/2012/chart" uri="{CE6537A1-D6FC-4f65-9D91-7224C49458BB}"/>
                <c:ext xmlns:c16="http://schemas.microsoft.com/office/drawing/2014/chart" uri="{C3380CC4-5D6E-409C-BE32-E72D297353CC}">
                  <c16:uniqueId val="{0000026C-B6C6-4225-8333-82C6368D3EFF}"/>
                </c:ext>
              </c:extLst>
            </c:dLbl>
            <c:dLbl>
              <c:idx val="35"/>
              <c:delete val="1"/>
              <c:extLst>
                <c:ext xmlns:c15="http://schemas.microsoft.com/office/drawing/2012/chart" uri="{CE6537A1-D6FC-4f65-9D91-7224C49458BB}"/>
                <c:ext xmlns:c16="http://schemas.microsoft.com/office/drawing/2014/chart" uri="{C3380CC4-5D6E-409C-BE32-E72D297353CC}">
                  <c16:uniqueId val="{0000026D-B6C6-4225-8333-82C6368D3EFF}"/>
                </c:ext>
              </c:extLst>
            </c:dLbl>
            <c:dLbl>
              <c:idx val="36"/>
              <c:delete val="1"/>
              <c:extLst>
                <c:ext xmlns:c15="http://schemas.microsoft.com/office/drawing/2012/chart" uri="{CE6537A1-D6FC-4f65-9D91-7224C49458BB}"/>
                <c:ext xmlns:c16="http://schemas.microsoft.com/office/drawing/2014/chart" uri="{C3380CC4-5D6E-409C-BE32-E72D297353CC}">
                  <c16:uniqueId val="{0000026E-B6C6-4225-8333-82C6368D3EFF}"/>
                </c:ext>
              </c:extLst>
            </c:dLbl>
            <c:dLbl>
              <c:idx val="37"/>
              <c:delete val="1"/>
              <c:extLst>
                <c:ext xmlns:c15="http://schemas.microsoft.com/office/drawing/2012/chart" uri="{CE6537A1-D6FC-4f65-9D91-7224C49458BB}"/>
                <c:ext xmlns:c16="http://schemas.microsoft.com/office/drawing/2014/chart" uri="{C3380CC4-5D6E-409C-BE32-E72D297353CC}">
                  <c16:uniqueId val="{0000026F-B6C6-4225-8333-82C6368D3EFF}"/>
                </c:ext>
              </c:extLst>
            </c:dLbl>
            <c:dLbl>
              <c:idx val="38"/>
              <c:delete val="1"/>
              <c:extLst>
                <c:ext xmlns:c15="http://schemas.microsoft.com/office/drawing/2012/chart" uri="{CE6537A1-D6FC-4f65-9D91-7224C49458BB}"/>
                <c:ext xmlns:c16="http://schemas.microsoft.com/office/drawing/2014/chart" uri="{C3380CC4-5D6E-409C-BE32-E72D297353CC}">
                  <c16:uniqueId val="{00000270-B6C6-4225-8333-82C6368D3EFF}"/>
                </c:ext>
              </c:extLst>
            </c:dLbl>
            <c:dLbl>
              <c:idx val="39"/>
              <c:delete val="1"/>
              <c:extLst>
                <c:ext xmlns:c15="http://schemas.microsoft.com/office/drawing/2012/chart" uri="{CE6537A1-D6FC-4f65-9D91-7224C49458BB}"/>
                <c:ext xmlns:c16="http://schemas.microsoft.com/office/drawing/2014/chart" uri="{C3380CC4-5D6E-409C-BE32-E72D297353CC}">
                  <c16:uniqueId val="{00000271-B6C6-4225-8333-82C6368D3EFF}"/>
                </c:ext>
              </c:extLst>
            </c:dLbl>
            <c:dLbl>
              <c:idx val="40"/>
              <c:delete val="1"/>
              <c:extLst>
                <c:ext xmlns:c15="http://schemas.microsoft.com/office/drawing/2012/chart" uri="{CE6537A1-D6FC-4f65-9D91-7224C49458BB}"/>
                <c:ext xmlns:c16="http://schemas.microsoft.com/office/drawing/2014/chart" uri="{C3380CC4-5D6E-409C-BE32-E72D297353CC}">
                  <c16:uniqueId val="{00000272-B6C6-4225-8333-82C6368D3EFF}"/>
                </c:ext>
              </c:extLst>
            </c:dLbl>
            <c:dLbl>
              <c:idx val="41"/>
              <c:delete val="1"/>
              <c:extLst>
                <c:ext xmlns:c15="http://schemas.microsoft.com/office/drawing/2012/chart" uri="{CE6537A1-D6FC-4f65-9D91-7224C49458BB}"/>
                <c:ext xmlns:c16="http://schemas.microsoft.com/office/drawing/2014/chart" uri="{C3380CC4-5D6E-409C-BE32-E72D297353CC}">
                  <c16:uniqueId val="{00000273-B6C6-4225-8333-82C6368D3EFF}"/>
                </c:ext>
              </c:extLst>
            </c:dLbl>
            <c:dLbl>
              <c:idx val="42"/>
              <c:delete val="1"/>
              <c:extLst>
                <c:ext xmlns:c15="http://schemas.microsoft.com/office/drawing/2012/chart" uri="{CE6537A1-D6FC-4f65-9D91-7224C49458BB}"/>
                <c:ext xmlns:c16="http://schemas.microsoft.com/office/drawing/2014/chart" uri="{C3380CC4-5D6E-409C-BE32-E72D297353CC}">
                  <c16:uniqueId val="{00000274-B6C6-4225-8333-82C6368D3EFF}"/>
                </c:ext>
              </c:extLst>
            </c:dLbl>
            <c:dLbl>
              <c:idx val="43"/>
              <c:delete val="1"/>
              <c:extLst>
                <c:ext xmlns:c15="http://schemas.microsoft.com/office/drawing/2012/chart" uri="{CE6537A1-D6FC-4f65-9D91-7224C49458BB}"/>
                <c:ext xmlns:c16="http://schemas.microsoft.com/office/drawing/2014/chart" uri="{C3380CC4-5D6E-409C-BE32-E72D297353CC}">
                  <c16:uniqueId val="{00000275-B6C6-4225-8333-82C6368D3EFF}"/>
                </c:ext>
              </c:extLst>
            </c:dLbl>
            <c:dLbl>
              <c:idx val="44"/>
              <c:delete val="1"/>
              <c:extLst>
                <c:ext xmlns:c15="http://schemas.microsoft.com/office/drawing/2012/chart" uri="{CE6537A1-D6FC-4f65-9D91-7224C49458BB}"/>
                <c:ext xmlns:c16="http://schemas.microsoft.com/office/drawing/2014/chart" uri="{C3380CC4-5D6E-409C-BE32-E72D297353CC}">
                  <c16:uniqueId val="{00000276-B6C6-4225-8333-82C6368D3EFF}"/>
                </c:ext>
              </c:extLst>
            </c:dLbl>
            <c:dLbl>
              <c:idx val="45"/>
              <c:delete val="1"/>
              <c:extLst>
                <c:ext xmlns:c15="http://schemas.microsoft.com/office/drawing/2012/chart" uri="{CE6537A1-D6FC-4f65-9D91-7224C49458BB}"/>
                <c:ext xmlns:c16="http://schemas.microsoft.com/office/drawing/2014/chart" uri="{C3380CC4-5D6E-409C-BE32-E72D297353CC}">
                  <c16:uniqueId val="{00000277-B6C6-4225-8333-82C6368D3EFF}"/>
                </c:ext>
              </c:extLst>
            </c:dLbl>
            <c:dLbl>
              <c:idx val="46"/>
              <c:delete val="1"/>
              <c:extLst>
                <c:ext xmlns:c15="http://schemas.microsoft.com/office/drawing/2012/chart" uri="{CE6537A1-D6FC-4f65-9D91-7224C49458BB}"/>
                <c:ext xmlns:c16="http://schemas.microsoft.com/office/drawing/2014/chart" uri="{C3380CC4-5D6E-409C-BE32-E72D297353CC}">
                  <c16:uniqueId val="{00000278-B6C6-4225-8333-82C6368D3EFF}"/>
                </c:ext>
              </c:extLst>
            </c:dLbl>
            <c:dLbl>
              <c:idx val="47"/>
              <c:delete val="1"/>
              <c:extLst>
                <c:ext xmlns:c15="http://schemas.microsoft.com/office/drawing/2012/chart" uri="{CE6537A1-D6FC-4f65-9D91-7224C49458BB}"/>
                <c:ext xmlns:c16="http://schemas.microsoft.com/office/drawing/2014/chart" uri="{C3380CC4-5D6E-409C-BE32-E72D297353CC}">
                  <c16:uniqueId val="{00000279-B6C6-4225-8333-82C6368D3EFF}"/>
                </c:ext>
              </c:extLst>
            </c:dLbl>
            <c:dLbl>
              <c:idx val="48"/>
              <c:delete val="1"/>
              <c:extLst>
                <c:ext xmlns:c15="http://schemas.microsoft.com/office/drawing/2012/chart" uri="{CE6537A1-D6FC-4f65-9D91-7224C49458BB}"/>
                <c:ext xmlns:c16="http://schemas.microsoft.com/office/drawing/2014/chart" uri="{C3380CC4-5D6E-409C-BE32-E72D297353CC}">
                  <c16:uniqueId val="{0000027A-B6C6-4225-8333-82C6368D3EFF}"/>
                </c:ext>
              </c:extLst>
            </c:dLbl>
            <c:dLbl>
              <c:idx val="49"/>
              <c:delete val="1"/>
              <c:extLst>
                <c:ext xmlns:c15="http://schemas.microsoft.com/office/drawing/2012/chart" uri="{CE6537A1-D6FC-4f65-9D91-7224C49458BB}"/>
                <c:ext xmlns:c16="http://schemas.microsoft.com/office/drawing/2014/chart" uri="{C3380CC4-5D6E-409C-BE32-E72D297353CC}">
                  <c16:uniqueId val="{0000027B-B6C6-4225-8333-82C6368D3EFF}"/>
                </c:ext>
              </c:extLst>
            </c:dLbl>
            <c:dLbl>
              <c:idx val="50"/>
              <c:delete val="1"/>
              <c:extLst>
                <c:ext xmlns:c15="http://schemas.microsoft.com/office/drawing/2012/chart" uri="{CE6537A1-D6FC-4f65-9D91-7224C49458BB}"/>
                <c:ext xmlns:c16="http://schemas.microsoft.com/office/drawing/2014/chart" uri="{C3380CC4-5D6E-409C-BE32-E72D297353CC}">
                  <c16:uniqueId val="{0000027C-B6C6-4225-8333-82C6368D3EFF}"/>
                </c:ext>
              </c:extLst>
            </c:dLbl>
            <c:dLbl>
              <c:idx val="51"/>
              <c:delete val="1"/>
              <c:extLst>
                <c:ext xmlns:c15="http://schemas.microsoft.com/office/drawing/2012/chart" uri="{CE6537A1-D6FC-4f65-9D91-7224C49458BB}"/>
                <c:ext xmlns:c16="http://schemas.microsoft.com/office/drawing/2014/chart" uri="{C3380CC4-5D6E-409C-BE32-E72D297353CC}">
                  <c16:uniqueId val="{0000027D-B6C6-4225-8333-82C6368D3EFF}"/>
                </c:ext>
              </c:extLst>
            </c:dLbl>
            <c:dLbl>
              <c:idx val="52"/>
              <c:delete val="1"/>
              <c:extLst>
                <c:ext xmlns:c15="http://schemas.microsoft.com/office/drawing/2012/chart" uri="{CE6537A1-D6FC-4f65-9D91-7224C49458BB}"/>
                <c:ext xmlns:c16="http://schemas.microsoft.com/office/drawing/2014/chart" uri="{C3380CC4-5D6E-409C-BE32-E72D297353CC}">
                  <c16:uniqueId val="{0000027E-B6C6-4225-8333-82C6368D3EFF}"/>
                </c:ext>
              </c:extLst>
            </c:dLbl>
            <c:dLbl>
              <c:idx val="53"/>
              <c:delete val="1"/>
              <c:extLst>
                <c:ext xmlns:c15="http://schemas.microsoft.com/office/drawing/2012/chart" uri="{CE6537A1-D6FC-4f65-9D91-7224C49458BB}"/>
                <c:ext xmlns:c16="http://schemas.microsoft.com/office/drawing/2014/chart" uri="{C3380CC4-5D6E-409C-BE32-E72D297353CC}">
                  <c16:uniqueId val="{0000027F-B6C6-4225-8333-82C6368D3EFF}"/>
                </c:ext>
              </c:extLst>
            </c:dLbl>
            <c:dLbl>
              <c:idx val="54"/>
              <c:delete val="1"/>
              <c:extLst>
                <c:ext xmlns:c15="http://schemas.microsoft.com/office/drawing/2012/chart" uri="{CE6537A1-D6FC-4f65-9D91-7224C49458BB}"/>
                <c:ext xmlns:c16="http://schemas.microsoft.com/office/drawing/2014/chart" uri="{C3380CC4-5D6E-409C-BE32-E72D297353CC}">
                  <c16:uniqueId val="{00000280-B6C6-4225-8333-82C6368D3EFF}"/>
                </c:ext>
              </c:extLst>
            </c:dLbl>
            <c:dLbl>
              <c:idx val="55"/>
              <c:delete val="1"/>
              <c:extLst>
                <c:ext xmlns:c15="http://schemas.microsoft.com/office/drawing/2012/chart" uri="{CE6537A1-D6FC-4f65-9D91-7224C49458BB}"/>
                <c:ext xmlns:c16="http://schemas.microsoft.com/office/drawing/2014/chart" uri="{C3380CC4-5D6E-409C-BE32-E72D297353CC}">
                  <c16:uniqueId val="{00000281-B6C6-4225-8333-82C6368D3EFF}"/>
                </c:ext>
              </c:extLst>
            </c:dLbl>
            <c:dLbl>
              <c:idx val="56"/>
              <c:delete val="1"/>
              <c:extLst>
                <c:ext xmlns:c15="http://schemas.microsoft.com/office/drawing/2012/chart" uri="{CE6537A1-D6FC-4f65-9D91-7224C49458BB}"/>
                <c:ext xmlns:c16="http://schemas.microsoft.com/office/drawing/2014/chart" uri="{C3380CC4-5D6E-409C-BE32-E72D297353CC}">
                  <c16:uniqueId val="{00000282-B6C6-4225-8333-82C6368D3EFF}"/>
                </c:ext>
              </c:extLst>
            </c:dLbl>
            <c:dLbl>
              <c:idx val="57"/>
              <c:delete val="1"/>
              <c:extLst>
                <c:ext xmlns:c15="http://schemas.microsoft.com/office/drawing/2012/chart" uri="{CE6537A1-D6FC-4f65-9D91-7224C49458BB}"/>
                <c:ext xmlns:c16="http://schemas.microsoft.com/office/drawing/2014/chart" uri="{C3380CC4-5D6E-409C-BE32-E72D297353CC}">
                  <c16:uniqueId val="{00000283-B6C6-4225-8333-82C6368D3EFF}"/>
                </c:ext>
              </c:extLst>
            </c:dLbl>
            <c:dLbl>
              <c:idx val="58"/>
              <c:delete val="1"/>
              <c:extLst>
                <c:ext xmlns:c15="http://schemas.microsoft.com/office/drawing/2012/chart" uri="{CE6537A1-D6FC-4f65-9D91-7224C49458BB}"/>
                <c:ext xmlns:c16="http://schemas.microsoft.com/office/drawing/2014/chart" uri="{C3380CC4-5D6E-409C-BE32-E72D297353CC}">
                  <c16:uniqueId val="{00000284-B6C6-4225-8333-82C6368D3EFF}"/>
                </c:ext>
              </c:extLst>
            </c:dLbl>
            <c:dLbl>
              <c:idx val="59"/>
              <c:delete val="1"/>
              <c:extLst>
                <c:ext xmlns:c15="http://schemas.microsoft.com/office/drawing/2012/chart" uri="{CE6537A1-D6FC-4f65-9D91-7224C49458BB}"/>
                <c:ext xmlns:c16="http://schemas.microsoft.com/office/drawing/2014/chart" uri="{C3380CC4-5D6E-409C-BE32-E72D297353CC}">
                  <c16:uniqueId val="{00000285-B6C6-4225-8333-82C6368D3EFF}"/>
                </c:ext>
              </c:extLst>
            </c:dLbl>
            <c:dLbl>
              <c:idx val="60"/>
              <c:delete val="1"/>
              <c:extLst xmlns:c15="http://schemas.microsoft.com/office/drawing/2012/chart">
                <c:ext xmlns:c15="http://schemas.microsoft.com/office/drawing/2012/chart" uri="{CE6537A1-D6FC-4f65-9D91-7224C49458BB}"/>
                <c:ext xmlns:c16="http://schemas.microsoft.com/office/drawing/2014/chart" uri="{C3380CC4-5D6E-409C-BE32-E72D297353CC}">
                  <c16:uniqueId val="{00000286-B6C6-4225-8333-82C6368D3EFF}"/>
                </c:ext>
              </c:extLst>
            </c:dLbl>
            <c:dLbl>
              <c:idx val="61"/>
              <c:delete val="1"/>
              <c:extLst xmlns:c15="http://schemas.microsoft.com/office/drawing/2012/chart">
                <c:ext xmlns:c15="http://schemas.microsoft.com/office/drawing/2012/chart" uri="{CE6537A1-D6FC-4f65-9D91-7224C49458BB}"/>
                <c:ext xmlns:c16="http://schemas.microsoft.com/office/drawing/2014/chart" uri="{C3380CC4-5D6E-409C-BE32-E72D297353CC}">
                  <c16:uniqueId val="{00000287-B6C6-4225-8333-82C6368D3EFF}"/>
                </c:ext>
              </c:extLst>
            </c:dLbl>
            <c:dLbl>
              <c:idx val="62"/>
              <c:delete val="1"/>
              <c:extLst xmlns:c15="http://schemas.microsoft.com/office/drawing/2012/chart">
                <c:ext xmlns:c15="http://schemas.microsoft.com/office/drawing/2012/chart" uri="{CE6537A1-D6FC-4f65-9D91-7224C49458BB}"/>
                <c:ext xmlns:c16="http://schemas.microsoft.com/office/drawing/2014/chart" uri="{C3380CC4-5D6E-409C-BE32-E72D297353CC}">
                  <c16:uniqueId val="{00000288-B6C6-4225-8333-82C6368D3EFF}"/>
                </c:ext>
              </c:extLst>
            </c:dLbl>
            <c:dLbl>
              <c:idx val="63"/>
              <c:delete val="1"/>
              <c:extLst>
                <c:ext xmlns:c15="http://schemas.microsoft.com/office/drawing/2012/chart" uri="{CE6537A1-D6FC-4f65-9D91-7224C49458BB}"/>
                <c:ext xmlns:c16="http://schemas.microsoft.com/office/drawing/2014/chart" uri="{C3380CC4-5D6E-409C-BE32-E72D297353CC}">
                  <c16:uniqueId val="{00000289-B6C6-4225-8333-82C6368D3EFF}"/>
                </c:ext>
              </c:extLst>
            </c:dLbl>
            <c:dLbl>
              <c:idx val="64"/>
              <c:delete val="1"/>
              <c:extLst>
                <c:ext xmlns:c15="http://schemas.microsoft.com/office/drawing/2012/chart" uri="{CE6537A1-D6FC-4f65-9D91-7224C49458BB}"/>
                <c:ext xmlns:c16="http://schemas.microsoft.com/office/drawing/2014/chart" uri="{C3380CC4-5D6E-409C-BE32-E72D297353CC}">
                  <c16:uniqueId val="{0000028A-B6C6-4225-8333-82C6368D3EFF}"/>
                </c:ext>
              </c:extLst>
            </c:dLbl>
            <c:dLbl>
              <c:idx val="65"/>
              <c:delete val="1"/>
              <c:extLst>
                <c:ext xmlns:c15="http://schemas.microsoft.com/office/drawing/2012/chart" uri="{CE6537A1-D6FC-4f65-9D91-7224C49458BB}"/>
                <c:ext xmlns:c16="http://schemas.microsoft.com/office/drawing/2014/chart" uri="{C3380CC4-5D6E-409C-BE32-E72D297353CC}">
                  <c16:uniqueId val="{0000028B-B6C6-4225-8333-82C6368D3EFF}"/>
                </c:ext>
              </c:extLst>
            </c:dLbl>
            <c:dLbl>
              <c:idx val="66"/>
              <c:delete val="1"/>
              <c:extLst>
                <c:ext xmlns:c15="http://schemas.microsoft.com/office/drawing/2012/chart" uri="{CE6537A1-D6FC-4f65-9D91-7224C49458BB}"/>
                <c:ext xmlns:c16="http://schemas.microsoft.com/office/drawing/2014/chart" uri="{C3380CC4-5D6E-409C-BE32-E72D297353CC}">
                  <c16:uniqueId val="{0000028C-B6C6-4225-8333-82C6368D3EFF}"/>
                </c:ext>
              </c:extLst>
            </c:dLbl>
            <c:dLbl>
              <c:idx val="67"/>
              <c:delete val="1"/>
              <c:extLst>
                <c:ext xmlns:c15="http://schemas.microsoft.com/office/drawing/2012/chart" uri="{CE6537A1-D6FC-4f65-9D91-7224C49458BB}"/>
                <c:ext xmlns:c16="http://schemas.microsoft.com/office/drawing/2014/chart" uri="{C3380CC4-5D6E-409C-BE32-E72D297353CC}">
                  <c16:uniqueId val="{0000028D-B6C6-4225-8333-82C6368D3EFF}"/>
                </c:ext>
              </c:extLst>
            </c:dLbl>
            <c:dLbl>
              <c:idx val="68"/>
              <c:delete val="1"/>
              <c:extLst>
                <c:ext xmlns:c15="http://schemas.microsoft.com/office/drawing/2012/chart" uri="{CE6537A1-D6FC-4f65-9D91-7224C49458BB}"/>
                <c:ext xmlns:c16="http://schemas.microsoft.com/office/drawing/2014/chart" uri="{C3380CC4-5D6E-409C-BE32-E72D297353CC}">
                  <c16:uniqueId val="{0000028E-B6C6-4225-8333-82C6368D3EFF}"/>
                </c:ext>
              </c:extLst>
            </c:dLbl>
            <c:dLbl>
              <c:idx val="69"/>
              <c:delete val="1"/>
              <c:extLst>
                <c:ext xmlns:c15="http://schemas.microsoft.com/office/drawing/2012/chart" uri="{CE6537A1-D6FC-4f65-9D91-7224C49458BB}"/>
                <c:ext xmlns:c16="http://schemas.microsoft.com/office/drawing/2014/chart" uri="{C3380CC4-5D6E-409C-BE32-E72D297353CC}">
                  <c16:uniqueId val="{0000028F-B6C6-4225-8333-82C6368D3EFF}"/>
                </c:ext>
              </c:extLst>
            </c:dLbl>
            <c:dLbl>
              <c:idx val="70"/>
              <c:delete val="1"/>
              <c:extLst>
                <c:ext xmlns:c15="http://schemas.microsoft.com/office/drawing/2012/chart" uri="{CE6537A1-D6FC-4f65-9D91-7224C49458BB}"/>
                <c:ext xmlns:c16="http://schemas.microsoft.com/office/drawing/2014/chart" uri="{C3380CC4-5D6E-409C-BE32-E72D297353CC}">
                  <c16:uniqueId val="{00000290-B6C6-4225-8333-82C6368D3EFF}"/>
                </c:ext>
              </c:extLst>
            </c:dLbl>
            <c:dLbl>
              <c:idx val="71"/>
              <c:delete val="1"/>
              <c:extLst>
                <c:ext xmlns:c15="http://schemas.microsoft.com/office/drawing/2012/chart" uri="{CE6537A1-D6FC-4f65-9D91-7224C49458BB}"/>
                <c:ext xmlns:c16="http://schemas.microsoft.com/office/drawing/2014/chart" uri="{C3380CC4-5D6E-409C-BE32-E72D297353CC}">
                  <c16:uniqueId val="{00000291-B6C6-4225-8333-82C6368D3EFF}"/>
                </c:ext>
              </c:extLst>
            </c:dLbl>
            <c:dLbl>
              <c:idx val="72"/>
              <c:delete val="1"/>
              <c:extLst>
                <c:ext xmlns:c15="http://schemas.microsoft.com/office/drawing/2012/chart" uri="{CE6537A1-D6FC-4f65-9D91-7224C49458BB}"/>
                <c:ext xmlns:c16="http://schemas.microsoft.com/office/drawing/2014/chart" uri="{C3380CC4-5D6E-409C-BE32-E72D297353CC}">
                  <c16:uniqueId val="{00000292-B6C6-4225-8333-82C6368D3EFF}"/>
                </c:ext>
              </c:extLst>
            </c:dLbl>
            <c:dLbl>
              <c:idx val="73"/>
              <c:delete val="1"/>
              <c:extLst>
                <c:ext xmlns:c15="http://schemas.microsoft.com/office/drawing/2012/chart" uri="{CE6537A1-D6FC-4f65-9D91-7224C49458BB}"/>
                <c:ext xmlns:c16="http://schemas.microsoft.com/office/drawing/2014/chart" uri="{C3380CC4-5D6E-409C-BE32-E72D297353CC}">
                  <c16:uniqueId val="{00000293-B6C6-4225-8333-82C6368D3EFF}"/>
                </c:ext>
              </c:extLst>
            </c:dLbl>
            <c:dLbl>
              <c:idx val="74"/>
              <c:delete val="1"/>
              <c:extLst>
                <c:ext xmlns:c15="http://schemas.microsoft.com/office/drawing/2012/chart" uri="{CE6537A1-D6FC-4f65-9D91-7224C49458BB}"/>
                <c:ext xmlns:c16="http://schemas.microsoft.com/office/drawing/2014/chart" uri="{C3380CC4-5D6E-409C-BE32-E72D297353CC}">
                  <c16:uniqueId val="{00000294-B6C6-4225-8333-82C6368D3EFF}"/>
                </c:ext>
              </c:extLst>
            </c:dLbl>
            <c:dLbl>
              <c:idx val="75"/>
              <c:delete val="1"/>
              <c:extLst>
                <c:ext xmlns:c15="http://schemas.microsoft.com/office/drawing/2012/chart" uri="{CE6537A1-D6FC-4f65-9D91-7224C49458BB}"/>
                <c:ext xmlns:c16="http://schemas.microsoft.com/office/drawing/2014/chart" uri="{C3380CC4-5D6E-409C-BE32-E72D297353CC}">
                  <c16:uniqueId val="{00000295-B6C6-4225-8333-82C6368D3EFF}"/>
                </c:ext>
              </c:extLst>
            </c:dLbl>
            <c:dLbl>
              <c:idx val="76"/>
              <c:delete val="1"/>
              <c:extLst>
                <c:ext xmlns:c15="http://schemas.microsoft.com/office/drawing/2012/chart" uri="{CE6537A1-D6FC-4f65-9D91-7224C49458BB}"/>
                <c:ext xmlns:c16="http://schemas.microsoft.com/office/drawing/2014/chart" uri="{C3380CC4-5D6E-409C-BE32-E72D297353CC}">
                  <c16:uniqueId val="{00000296-B6C6-4225-8333-82C6368D3EFF}"/>
                </c:ext>
              </c:extLst>
            </c:dLbl>
            <c:dLbl>
              <c:idx val="77"/>
              <c:delete val="1"/>
              <c:extLst>
                <c:ext xmlns:c15="http://schemas.microsoft.com/office/drawing/2012/chart" uri="{CE6537A1-D6FC-4f65-9D91-7224C49458BB}"/>
                <c:ext xmlns:c16="http://schemas.microsoft.com/office/drawing/2014/chart" uri="{C3380CC4-5D6E-409C-BE32-E72D297353CC}">
                  <c16:uniqueId val="{00000297-B6C6-4225-8333-82C6368D3EFF}"/>
                </c:ext>
              </c:extLst>
            </c:dLbl>
            <c:dLbl>
              <c:idx val="78"/>
              <c:delete val="1"/>
              <c:extLst>
                <c:ext xmlns:c15="http://schemas.microsoft.com/office/drawing/2012/chart" uri="{CE6537A1-D6FC-4f65-9D91-7224C49458BB}"/>
                <c:ext xmlns:c16="http://schemas.microsoft.com/office/drawing/2014/chart" uri="{C3380CC4-5D6E-409C-BE32-E72D297353CC}">
                  <c16:uniqueId val="{00000298-B6C6-4225-8333-82C6368D3EFF}"/>
                </c:ext>
              </c:extLst>
            </c:dLbl>
            <c:dLbl>
              <c:idx val="79"/>
              <c:delete val="1"/>
              <c:extLst>
                <c:ext xmlns:c15="http://schemas.microsoft.com/office/drawing/2012/chart" uri="{CE6537A1-D6FC-4f65-9D91-7224C49458BB}"/>
                <c:ext xmlns:c16="http://schemas.microsoft.com/office/drawing/2014/chart" uri="{C3380CC4-5D6E-409C-BE32-E72D297353CC}">
                  <c16:uniqueId val="{00000299-B6C6-4225-8333-82C6368D3EFF}"/>
                </c:ext>
              </c:extLst>
            </c:dLbl>
            <c:dLbl>
              <c:idx val="80"/>
              <c:delete val="1"/>
              <c:extLst>
                <c:ext xmlns:c15="http://schemas.microsoft.com/office/drawing/2012/chart" uri="{CE6537A1-D6FC-4f65-9D91-7224C49458BB}"/>
                <c:ext xmlns:c16="http://schemas.microsoft.com/office/drawing/2014/chart" uri="{C3380CC4-5D6E-409C-BE32-E72D297353CC}">
                  <c16:uniqueId val="{0000029A-B6C6-4225-8333-82C6368D3EFF}"/>
                </c:ext>
              </c:extLst>
            </c:dLbl>
            <c:dLbl>
              <c:idx val="81"/>
              <c:delete val="1"/>
              <c:extLst>
                <c:ext xmlns:c15="http://schemas.microsoft.com/office/drawing/2012/chart" uri="{CE6537A1-D6FC-4f65-9D91-7224C49458BB}"/>
                <c:ext xmlns:c16="http://schemas.microsoft.com/office/drawing/2014/chart" uri="{C3380CC4-5D6E-409C-BE32-E72D297353CC}">
                  <c16:uniqueId val="{0000029B-B6C6-4225-8333-82C6368D3EFF}"/>
                </c:ext>
              </c:extLst>
            </c:dLbl>
            <c:dLbl>
              <c:idx val="82"/>
              <c:delete val="1"/>
              <c:extLst>
                <c:ext xmlns:c15="http://schemas.microsoft.com/office/drawing/2012/chart" uri="{CE6537A1-D6FC-4f65-9D91-7224C49458BB}"/>
                <c:ext xmlns:c16="http://schemas.microsoft.com/office/drawing/2014/chart" uri="{C3380CC4-5D6E-409C-BE32-E72D297353CC}">
                  <c16:uniqueId val="{0000029C-B6C6-4225-8333-82C6368D3EFF}"/>
                </c:ext>
              </c:extLst>
            </c:dLbl>
            <c:dLbl>
              <c:idx val="83"/>
              <c:delete val="1"/>
              <c:extLst>
                <c:ext xmlns:c15="http://schemas.microsoft.com/office/drawing/2012/chart" uri="{CE6537A1-D6FC-4f65-9D91-7224C49458BB}"/>
                <c:ext xmlns:c16="http://schemas.microsoft.com/office/drawing/2014/chart" uri="{C3380CC4-5D6E-409C-BE32-E72D297353CC}">
                  <c16:uniqueId val="{0000029D-B6C6-4225-8333-82C6368D3EFF}"/>
                </c:ext>
              </c:extLst>
            </c:dLbl>
            <c:dLbl>
              <c:idx val="84"/>
              <c:delete val="1"/>
              <c:extLst>
                <c:ext xmlns:c15="http://schemas.microsoft.com/office/drawing/2012/chart" uri="{CE6537A1-D6FC-4f65-9D91-7224C49458BB}"/>
                <c:ext xmlns:c16="http://schemas.microsoft.com/office/drawing/2014/chart" uri="{C3380CC4-5D6E-409C-BE32-E72D297353CC}">
                  <c16:uniqueId val="{0000029E-B6C6-4225-8333-82C6368D3EFF}"/>
                </c:ext>
              </c:extLst>
            </c:dLbl>
            <c:dLbl>
              <c:idx val="85"/>
              <c:delete val="1"/>
              <c:extLst>
                <c:ext xmlns:c15="http://schemas.microsoft.com/office/drawing/2012/chart" uri="{CE6537A1-D6FC-4f65-9D91-7224C49458BB}"/>
                <c:ext xmlns:c16="http://schemas.microsoft.com/office/drawing/2014/chart" uri="{C3380CC4-5D6E-409C-BE32-E72D297353CC}">
                  <c16:uniqueId val="{0000029F-B6C6-4225-8333-82C6368D3EFF}"/>
                </c:ext>
              </c:extLst>
            </c:dLbl>
            <c:dLbl>
              <c:idx val="86"/>
              <c:delete val="1"/>
              <c:extLst>
                <c:ext xmlns:c15="http://schemas.microsoft.com/office/drawing/2012/chart" uri="{CE6537A1-D6FC-4f65-9D91-7224C49458BB}"/>
                <c:ext xmlns:c16="http://schemas.microsoft.com/office/drawing/2014/chart" uri="{C3380CC4-5D6E-409C-BE32-E72D297353CC}">
                  <c16:uniqueId val="{000002A0-B6C6-4225-8333-82C6368D3EFF}"/>
                </c:ext>
              </c:extLst>
            </c:dLbl>
            <c:dLbl>
              <c:idx val="87"/>
              <c:delete val="1"/>
              <c:extLst>
                <c:ext xmlns:c15="http://schemas.microsoft.com/office/drawing/2012/chart" uri="{CE6537A1-D6FC-4f65-9D91-7224C49458BB}"/>
                <c:ext xmlns:c16="http://schemas.microsoft.com/office/drawing/2014/chart" uri="{C3380CC4-5D6E-409C-BE32-E72D297353CC}">
                  <c16:uniqueId val="{000002A1-B6C6-4225-8333-82C6368D3EFF}"/>
                </c:ext>
              </c:extLst>
            </c:dLbl>
            <c:dLbl>
              <c:idx val="88"/>
              <c:delete val="1"/>
              <c:extLst>
                <c:ext xmlns:c15="http://schemas.microsoft.com/office/drawing/2012/chart" uri="{CE6537A1-D6FC-4f65-9D91-7224C49458BB}"/>
                <c:ext xmlns:c16="http://schemas.microsoft.com/office/drawing/2014/chart" uri="{C3380CC4-5D6E-409C-BE32-E72D297353CC}">
                  <c16:uniqueId val="{000002A2-B6C6-4225-8333-82C6368D3EFF}"/>
                </c:ext>
              </c:extLst>
            </c:dLbl>
            <c:dLbl>
              <c:idx val="89"/>
              <c:delete val="1"/>
              <c:extLst>
                <c:ext xmlns:c15="http://schemas.microsoft.com/office/drawing/2012/chart" uri="{CE6537A1-D6FC-4f65-9D91-7224C49458BB}"/>
                <c:ext xmlns:c16="http://schemas.microsoft.com/office/drawing/2014/chart" uri="{C3380CC4-5D6E-409C-BE32-E72D297353CC}">
                  <c16:uniqueId val="{000002A3-B6C6-4225-8333-82C6368D3EFF}"/>
                </c:ext>
              </c:extLst>
            </c:dLbl>
            <c:dLbl>
              <c:idx val="90"/>
              <c:delete val="1"/>
              <c:extLst>
                <c:ext xmlns:c15="http://schemas.microsoft.com/office/drawing/2012/chart" uri="{CE6537A1-D6FC-4f65-9D91-7224C49458BB}"/>
                <c:ext xmlns:c16="http://schemas.microsoft.com/office/drawing/2014/chart" uri="{C3380CC4-5D6E-409C-BE32-E72D297353CC}">
                  <c16:uniqueId val="{000002A4-B6C6-4225-8333-82C6368D3EFF}"/>
                </c:ext>
              </c:extLst>
            </c:dLbl>
            <c:dLbl>
              <c:idx val="91"/>
              <c:delete val="1"/>
              <c:extLst>
                <c:ext xmlns:c15="http://schemas.microsoft.com/office/drawing/2012/chart" uri="{CE6537A1-D6FC-4f65-9D91-7224C49458BB}"/>
                <c:ext xmlns:c16="http://schemas.microsoft.com/office/drawing/2014/chart" uri="{C3380CC4-5D6E-409C-BE32-E72D297353CC}">
                  <c16:uniqueId val="{000002A5-B6C6-4225-8333-82C6368D3EFF}"/>
                </c:ext>
              </c:extLst>
            </c:dLbl>
            <c:dLbl>
              <c:idx val="92"/>
              <c:delete val="1"/>
              <c:extLst>
                <c:ext xmlns:c15="http://schemas.microsoft.com/office/drawing/2012/chart" uri="{CE6537A1-D6FC-4f65-9D91-7224C49458BB}"/>
                <c:ext xmlns:c16="http://schemas.microsoft.com/office/drawing/2014/chart" uri="{C3380CC4-5D6E-409C-BE32-E72D297353CC}">
                  <c16:uniqueId val="{000002A6-B6C6-4225-8333-82C6368D3EFF}"/>
                </c:ext>
              </c:extLst>
            </c:dLbl>
            <c:dLbl>
              <c:idx val="93"/>
              <c:delete val="1"/>
              <c:extLst>
                <c:ext xmlns:c15="http://schemas.microsoft.com/office/drawing/2012/chart" uri="{CE6537A1-D6FC-4f65-9D91-7224C49458BB}"/>
                <c:ext xmlns:c16="http://schemas.microsoft.com/office/drawing/2014/chart" uri="{C3380CC4-5D6E-409C-BE32-E72D297353CC}">
                  <c16:uniqueId val="{000002A7-B6C6-4225-8333-82C6368D3EFF}"/>
                </c:ext>
              </c:extLst>
            </c:dLbl>
            <c:dLbl>
              <c:idx val="94"/>
              <c:delete val="1"/>
              <c:extLst>
                <c:ext xmlns:c15="http://schemas.microsoft.com/office/drawing/2012/chart" uri="{CE6537A1-D6FC-4f65-9D91-7224C49458BB}"/>
                <c:ext xmlns:c16="http://schemas.microsoft.com/office/drawing/2014/chart" uri="{C3380CC4-5D6E-409C-BE32-E72D297353CC}">
                  <c16:uniqueId val="{000002A8-B6C6-4225-8333-82C6368D3EFF}"/>
                </c:ext>
              </c:extLst>
            </c:dLbl>
            <c:dLbl>
              <c:idx val="95"/>
              <c:delete val="1"/>
              <c:extLst>
                <c:ext xmlns:c15="http://schemas.microsoft.com/office/drawing/2012/chart" uri="{CE6537A1-D6FC-4f65-9D91-7224C49458BB}"/>
                <c:ext xmlns:c16="http://schemas.microsoft.com/office/drawing/2014/chart" uri="{C3380CC4-5D6E-409C-BE32-E72D297353CC}">
                  <c16:uniqueId val="{000002A9-B6C6-4225-8333-82C6368D3EFF}"/>
                </c:ext>
              </c:extLst>
            </c:dLbl>
            <c:dLbl>
              <c:idx val="96"/>
              <c:delete val="1"/>
              <c:extLst>
                <c:ext xmlns:c15="http://schemas.microsoft.com/office/drawing/2012/chart" uri="{CE6537A1-D6FC-4f65-9D91-7224C49458BB}"/>
                <c:ext xmlns:c16="http://schemas.microsoft.com/office/drawing/2014/chart" uri="{C3380CC4-5D6E-409C-BE32-E72D297353CC}">
                  <c16:uniqueId val="{000002AA-B6C6-4225-8333-82C6368D3EFF}"/>
                </c:ext>
              </c:extLst>
            </c:dLbl>
            <c:dLbl>
              <c:idx val="97"/>
              <c:delete val="1"/>
              <c:extLst>
                <c:ext xmlns:c15="http://schemas.microsoft.com/office/drawing/2012/chart" uri="{CE6537A1-D6FC-4f65-9D91-7224C49458BB}"/>
                <c:ext xmlns:c16="http://schemas.microsoft.com/office/drawing/2014/chart" uri="{C3380CC4-5D6E-409C-BE32-E72D297353CC}">
                  <c16:uniqueId val="{000002AB-B6C6-4225-8333-82C6368D3EFF}"/>
                </c:ext>
              </c:extLst>
            </c:dLbl>
            <c:dLbl>
              <c:idx val="98"/>
              <c:delete val="1"/>
              <c:extLst>
                <c:ext xmlns:c15="http://schemas.microsoft.com/office/drawing/2012/chart" uri="{CE6537A1-D6FC-4f65-9D91-7224C49458BB}"/>
                <c:ext xmlns:c16="http://schemas.microsoft.com/office/drawing/2014/chart" uri="{C3380CC4-5D6E-409C-BE32-E72D297353CC}">
                  <c16:uniqueId val="{000002AC-B6C6-4225-8333-82C6368D3EFF}"/>
                </c:ext>
              </c:extLst>
            </c:dLbl>
            <c:dLbl>
              <c:idx val="99"/>
              <c:delete val="1"/>
              <c:extLst>
                <c:ext xmlns:c15="http://schemas.microsoft.com/office/drawing/2012/chart" uri="{CE6537A1-D6FC-4f65-9D91-7224C49458BB}"/>
                <c:ext xmlns:c16="http://schemas.microsoft.com/office/drawing/2014/chart" uri="{C3380CC4-5D6E-409C-BE32-E72D297353CC}">
                  <c16:uniqueId val="{000002AD-B6C6-4225-8333-82C6368D3EFF}"/>
                </c:ext>
              </c:extLst>
            </c:dLbl>
            <c:dLbl>
              <c:idx val="100"/>
              <c:delete val="1"/>
              <c:extLst>
                <c:ext xmlns:c15="http://schemas.microsoft.com/office/drawing/2012/chart" uri="{CE6537A1-D6FC-4f65-9D91-7224C49458BB}"/>
                <c:ext xmlns:c16="http://schemas.microsoft.com/office/drawing/2014/chart" uri="{C3380CC4-5D6E-409C-BE32-E72D297353CC}">
                  <c16:uniqueId val="{000002AE-B6C6-4225-8333-82C6368D3EFF}"/>
                </c:ext>
              </c:extLst>
            </c:dLbl>
            <c:dLbl>
              <c:idx val="101"/>
              <c:delete val="1"/>
              <c:extLst>
                <c:ext xmlns:c15="http://schemas.microsoft.com/office/drawing/2012/chart" uri="{CE6537A1-D6FC-4f65-9D91-7224C49458BB}"/>
                <c:ext xmlns:c16="http://schemas.microsoft.com/office/drawing/2014/chart" uri="{C3380CC4-5D6E-409C-BE32-E72D297353CC}">
                  <c16:uniqueId val="{000002AF-B6C6-4225-8333-82C6368D3EFF}"/>
                </c:ext>
              </c:extLst>
            </c:dLbl>
            <c:dLbl>
              <c:idx val="102"/>
              <c:delete val="1"/>
              <c:extLst>
                <c:ext xmlns:c15="http://schemas.microsoft.com/office/drawing/2012/chart" uri="{CE6537A1-D6FC-4f65-9D91-7224C49458BB}"/>
                <c:ext xmlns:c16="http://schemas.microsoft.com/office/drawing/2014/chart" uri="{C3380CC4-5D6E-409C-BE32-E72D297353CC}">
                  <c16:uniqueId val="{000002B0-B6C6-4225-8333-82C6368D3EFF}"/>
                </c:ext>
              </c:extLst>
            </c:dLbl>
            <c:dLbl>
              <c:idx val="103"/>
              <c:delete val="1"/>
              <c:extLst>
                <c:ext xmlns:c15="http://schemas.microsoft.com/office/drawing/2012/chart" uri="{CE6537A1-D6FC-4f65-9D91-7224C49458BB}"/>
                <c:ext xmlns:c16="http://schemas.microsoft.com/office/drawing/2014/chart" uri="{C3380CC4-5D6E-409C-BE32-E72D297353CC}">
                  <c16:uniqueId val="{000002B1-B6C6-4225-8333-82C6368D3EFF}"/>
                </c:ext>
              </c:extLst>
            </c:dLbl>
            <c:dLbl>
              <c:idx val="104"/>
              <c:delete val="1"/>
              <c:extLst>
                <c:ext xmlns:c15="http://schemas.microsoft.com/office/drawing/2012/chart" uri="{CE6537A1-D6FC-4f65-9D91-7224C49458BB}"/>
                <c:ext xmlns:c16="http://schemas.microsoft.com/office/drawing/2014/chart" uri="{C3380CC4-5D6E-409C-BE32-E72D297353CC}">
                  <c16:uniqueId val="{000002B2-B6C6-4225-8333-82C6368D3EFF}"/>
                </c:ext>
              </c:extLst>
            </c:dLbl>
            <c:dLbl>
              <c:idx val="105"/>
              <c:delete val="1"/>
              <c:extLst>
                <c:ext xmlns:c15="http://schemas.microsoft.com/office/drawing/2012/chart" uri="{CE6537A1-D6FC-4f65-9D91-7224C49458BB}"/>
                <c:ext xmlns:c16="http://schemas.microsoft.com/office/drawing/2014/chart" uri="{C3380CC4-5D6E-409C-BE32-E72D297353CC}">
                  <c16:uniqueId val="{000002B3-B6C6-4225-8333-82C6368D3EFF}"/>
                </c:ext>
              </c:extLst>
            </c:dLbl>
            <c:dLbl>
              <c:idx val="106"/>
              <c:delete val="1"/>
              <c:extLst>
                <c:ext xmlns:c15="http://schemas.microsoft.com/office/drawing/2012/chart" uri="{CE6537A1-D6FC-4f65-9D91-7224C49458BB}"/>
                <c:ext xmlns:c16="http://schemas.microsoft.com/office/drawing/2014/chart" uri="{C3380CC4-5D6E-409C-BE32-E72D297353CC}">
                  <c16:uniqueId val="{000002B4-B6C6-4225-8333-82C6368D3EFF}"/>
                </c:ext>
              </c:extLst>
            </c:dLbl>
            <c:dLbl>
              <c:idx val="107"/>
              <c:delete val="1"/>
              <c:extLst>
                <c:ext xmlns:c15="http://schemas.microsoft.com/office/drawing/2012/chart" uri="{CE6537A1-D6FC-4f65-9D91-7224C49458BB}"/>
                <c:ext xmlns:c16="http://schemas.microsoft.com/office/drawing/2014/chart" uri="{C3380CC4-5D6E-409C-BE32-E72D297353CC}">
                  <c16:uniqueId val="{000002B5-B6C6-4225-8333-82C6368D3EFF}"/>
                </c:ext>
              </c:extLst>
            </c:dLbl>
            <c:dLbl>
              <c:idx val="108"/>
              <c:delete val="1"/>
              <c:extLst>
                <c:ext xmlns:c15="http://schemas.microsoft.com/office/drawing/2012/chart" uri="{CE6537A1-D6FC-4f65-9D91-7224C49458BB}"/>
                <c:ext xmlns:c16="http://schemas.microsoft.com/office/drawing/2014/chart" uri="{C3380CC4-5D6E-409C-BE32-E72D297353CC}">
                  <c16:uniqueId val="{000002B6-B6C6-4225-8333-82C6368D3EFF}"/>
                </c:ext>
              </c:extLst>
            </c:dLbl>
            <c:dLbl>
              <c:idx val="109"/>
              <c:delete val="1"/>
              <c:extLst>
                <c:ext xmlns:c15="http://schemas.microsoft.com/office/drawing/2012/chart" uri="{CE6537A1-D6FC-4f65-9D91-7224C49458BB}"/>
                <c:ext xmlns:c16="http://schemas.microsoft.com/office/drawing/2014/chart" uri="{C3380CC4-5D6E-409C-BE32-E72D297353CC}">
                  <c16:uniqueId val="{000002B7-B6C6-4225-8333-82C6368D3EFF}"/>
                </c:ext>
              </c:extLst>
            </c:dLbl>
            <c:dLbl>
              <c:idx val="110"/>
              <c:delete val="1"/>
              <c:extLst>
                <c:ext xmlns:c15="http://schemas.microsoft.com/office/drawing/2012/chart" uri="{CE6537A1-D6FC-4f65-9D91-7224C49458BB}"/>
                <c:ext xmlns:c16="http://schemas.microsoft.com/office/drawing/2014/chart" uri="{C3380CC4-5D6E-409C-BE32-E72D297353CC}">
                  <c16:uniqueId val="{000002B8-B6C6-4225-8333-82C6368D3EFF}"/>
                </c:ext>
              </c:extLst>
            </c:dLbl>
            <c:dLbl>
              <c:idx val="111"/>
              <c:delete val="1"/>
              <c:extLst>
                <c:ext xmlns:c15="http://schemas.microsoft.com/office/drawing/2012/chart" uri="{CE6537A1-D6FC-4f65-9D91-7224C49458BB}"/>
                <c:ext xmlns:c16="http://schemas.microsoft.com/office/drawing/2014/chart" uri="{C3380CC4-5D6E-409C-BE32-E72D297353CC}">
                  <c16:uniqueId val="{000002B9-B6C6-4225-8333-82C6368D3EFF}"/>
                </c:ext>
              </c:extLst>
            </c:dLbl>
            <c:dLbl>
              <c:idx val="112"/>
              <c:delete val="1"/>
              <c:extLst>
                <c:ext xmlns:c15="http://schemas.microsoft.com/office/drawing/2012/chart" uri="{CE6537A1-D6FC-4f65-9D91-7224C49458BB}"/>
                <c:ext xmlns:c16="http://schemas.microsoft.com/office/drawing/2014/chart" uri="{C3380CC4-5D6E-409C-BE32-E72D297353CC}">
                  <c16:uniqueId val="{000002BA-B6C6-4225-8333-82C6368D3EFF}"/>
                </c:ext>
              </c:extLst>
            </c:dLbl>
            <c:dLbl>
              <c:idx val="113"/>
              <c:delete val="1"/>
              <c:extLst>
                <c:ext xmlns:c15="http://schemas.microsoft.com/office/drawing/2012/chart" uri="{CE6537A1-D6FC-4f65-9D91-7224C49458BB}"/>
                <c:ext xmlns:c16="http://schemas.microsoft.com/office/drawing/2014/chart" uri="{C3380CC4-5D6E-409C-BE32-E72D297353CC}">
                  <c16:uniqueId val="{000002BB-B6C6-4225-8333-82C6368D3EFF}"/>
                </c:ext>
              </c:extLst>
            </c:dLbl>
            <c:dLbl>
              <c:idx val="114"/>
              <c:delete val="1"/>
              <c:extLst>
                <c:ext xmlns:c15="http://schemas.microsoft.com/office/drawing/2012/chart" uri="{CE6537A1-D6FC-4f65-9D91-7224C49458BB}"/>
                <c:ext xmlns:c16="http://schemas.microsoft.com/office/drawing/2014/chart" uri="{C3380CC4-5D6E-409C-BE32-E72D297353CC}">
                  <c16:uniqueId val="{000002BC-B6C6-4225-8333-82C6368D3EFF}"/>
                </c:ext>
              </c:extLst>
            </c:dLbl>
            <c:dLbl>
              <c:idx val="115"/>
              <c:delete val="1"/>
              <c:extLst>
                <c:ext xmlns:c15="http://schemas.microsoft.com/office/drawing/2012/chart" uri="{CE6537A1-D6FC-4f65-9D91-7224C49458BB}"/>
                <c:ext xmlns:c16="http://schemas.microsoft.com/office/drawing/2014/chart" uri="{C3380CC4-5D6E-409C-BE32-E72D297353CC}">
                  <c16:uniqueId val="{000002BD-B6C6-4225-8333-82C6368D3EFF}"/>
                </c:ext>
              </c:extLst>
            </c:dLbl>
            <c:dLbl>
              <c:idx val="116"/>
              <c:delete val="1"/>
              <c:extLst>
                <c:ext xmlns:c15="http://schemas.microsoft.com/office/drawing/2012/chart" uri="{CE6537A1-D6FC-4f65-9D91-7224C49458BB}"/>
                <c:ext xmlns:c16="http://schemas.microsoft.com/office/drawing/2014/chart" uri="{C3380CC4-5D6E-409C-BE32-E72D297353CC}">
                  <c16:uniqueId val="{000002BE-B6C6-4225-8333-82C6368D3EFF}"/>
                </c:ext>
              </c:extLst>
            </c:dLbl>
            <c:dLbl>
              <c:idx val="117"/>
              <c:delete val="1"/>
              <c:extLst>
                <c:ext xmlns:c15="http://schemas.microsoft.com/office/drawing/2012/chart" uri="{CE6537A1-D6FC-4f65-9D91-7224C49458BB}"/>
                <c:ext xmlns:c16="http://schemas.microsoft.com/office/drawing/2014/chart" uri="{C3380CC4-5D6E-409C-BE32-E72D297353CC}">
                  <c16:uniqueId val="{000002BF-B6C6-4225-8333-82C6368D3EFF}"/>
                </c:ext>
              </c:extLst>
            </c:dLbl>
            <c:dLbl>
              <c:idx val="118"/>
              <c:delete val="1"/>
              <c:extLst>
                <c:ext xmlns:c15="http://schemas.microsoft.com/office/drawing/2012/chart" uri="{CE6537A1-D6FC-4f65-9D91-7224C49458BB}"/>
                <c:ext xmlns:c16="http://schemas.microsoft.com/office/drawing/2014/chart" uri="{C3380CC4-5D6E-409C-BE32-E72D297353CC}">
                  <c16:uniqueId val="{000002C0-B6C6-4225-8333-82C6368D3EFF}"/>
                </c:ext>
              </c:extLst>
            </c:dLbl>
            <c:dLbl>
              <c:idx val="119"/>
              <c:delete val="1"/>
              <c:extLst>
                <c:ext xmlns:c15="http://schemas.microsoft.com/office/drawing/2012/chart" uri="{CE6537A1-D6FC-4f65-9D91-7224C49458BB}"/>
                <c:ext xmlns:c16="http://schemas.microsoft.com/office/drawing/2014/chart" uri="{C3380CC4-5D6E-409C-BE32-E72D297353CC}">
                  <c16:uniqueId val="{000002C1-B6C6-4225-8333-82C6368D3EFF}"/>
                </c:ext>
              </c:extLst>
            </c:dLbl>
            <c:dLbl>
              <c:idx val="120"/>
              <c:delete val="1"/>
              <c:extLst>
                <c:ext xmlns:c15="http://schemas.microsoft.com/office/drawing/2012/chart" uri="{CE6537A1-D6FC-4f65-9D91-7224C49458BB}"/>
                <c:ext xmlns:c16="http://schemas.microsoft.com/office/drawing/2014/chart" uri="{C3380CC4-5D6E-409C-BE32-E72D297353CC}">
                  <c16:uniqueId val="{000002C2-B6C6-4225-8333-82C6368D3EFF}"/>
                </c:ext>
              </c:extLst>
            </c:dLbl>
            <c:dLbl>
              <c:idx val="121"/>
              <c:delete val="1"/>
              <c:extLst>
                <c:ext xmlns:c15="http://schemas.microsoft.com/office/drawing/2012/chart" uri="{CE6537A1-D6FC-4f65-9D91-7224C49458BB}"/>
                <c:ext xmlns:c16="http://schemas.microsoft.com/office/drawing/2014/chart" uri="{C3380CC4-5D6E-409C-BE32-E72D297353CC}">
                  <c16:uniqueId val="{000002C3-B6C6-4225-8333-82C6368D3EFF}"/>
                </c:ext>
              </c:extLst>
            </c:dLbl>
            <c:dLbl>
              <c:idx val="122"/>
              <c:delete val="1"/>
              <c:extLst>
                <c:ext xmlns:c15="http://schemas.microsoft.com/office/drawing/2012/chart" uri="{CE6537A1-D6FC-4f65-9D91-7224C49458BB}"/>
                <c:ext xmlns:c16="http://schemas.microsoft.com/office/drawing/2014/chart" uri="{C3380CC4-5D6E-409C-BE32-E72D297353CC}">
                  <c16:uniqueId val="{000002C4-B6C6-4225-8333-82C6368D3EFF}"/>
                </c:ext>
              </c:extLst>
            </c:dLbl>
            <c:dLbl>
              <c:idx val="123"/>
              <c:delete val="1"/>
              <c:extLst>
                <c:ext xmlns:c15="http://schemas.microsoft.com/office/drawing/2012/chart" uri="{CE6537A1-D6FC-4f65-9D91-7224C49458BB}"/>
                <c:ext xmlns:c16="http://schemas.microsoft.com/office/drawing/2014/chart" uri="{C3380CC4-5D6E-409C-BE32-E72D297353CC}">
                  <c16:uniqueId val="{000002C5-B6C6-4225-8333-82C6368D3EFF}"/>
                </c:ext>
              </c:extLst>
            </c:dLbl>
            <c:dLbl>
              <c:idx val="124"/>
              <c:delete val="1"/>
              <c:extLst>
                <c:ext xmlns:c15="http://schemas.microsoft.com/office/drawing/2012/chart" uri="{CE6537A1-D6FC-4f65-9D91-7224C49458BB}"/>
                <c:ext xmlns:c16="http://schemas.microsoft.com/office/drawing/2014/chart" uri="{C3380CC4-5D6E-409C-BE32-E72D297353CC}">
                  <c16:uniqueId val="{000002C6-B6C6-4225-8333-82C6368D3EFF}"/>
                </c:ext>
              </c:extLst>
            </c:dLbl>
            <c:dLbl>
              <c:idx val="125"/>
              <c:delete val="1"/>
              <c:extLst>
                <c:ext xmlns:c15="http://schemas.microsoft.com/office/drawing/2012/chart" uri="{CE6537A1-D6FC-4f65-9D91-7224C49458BB}"/>
                <c:ext xmlns:c16="http://schemas.microsoft.com/office/drawing/2014/chart" uri="{C3380CC4-5D6E-409C-BE32-E72D297353CC}">
                  <c16:uniqueId val="{000002C7-B6C6-4225-8333-82C6368D3EFF}"/>
                </c:ext>
              </c:extLst>
            </c:dLbl>
            <c:dLbl>
              <c:idx val="126"/>
              <c:delete val="1"/>
              <c:extLst>
                <c:ext xmlns:c15="http://schemas.microsoft.com/office/drawing/2012/chart" uri="{CE6537A1-D6FC-4f65-9D91-7224C49458BB}"/>
                <c:ext xmlns:c16="http://schemas.microsoft.com/office/drawing/2014/chart" uri="{C3380CC4-5D6E-409C-BE32-E72D297353CC}">
                  <c16:uniqueId val="{000002C8-B6C6-4225-8333-82C6368D3EFF}"/>
                </c:ext>
              </c:extLst>
            </c:dLbl>
            <c:dLbl>
              <c:idx val="127"/>
              <c:delete val="1"/>
              <c:extLst>
                <c:ext xmlns:c15="http://schemas.microsoft.com/office/drawing/2012/chart" uri="{CE6537A1-D6FC-4f65-9D91-7224C49458BB}"/>
                <c:ext xmlns:c16="http://schemas.microsoft.com/office/drawing/2014/chart" uri="{C3380CC4-5D6E-409C-BE32-E72D297353CC}">
                  <c16:uniqueId val="{000002C9-B6C6-4225-8333-82C6368D3EFF}"/>
                </c:ext>
              </c:extLst>
            </c:dLbl>
            <c:dLbl>
              <c:idx val="128"/>
              <c:delete val="1"/>
              <c:extLst>
                <c:ext xmlns:c15="http://schemas.microsoft.com/office/drawing/2012/chart" uri="{CE6537A1-D6FC-4f65-9D91-7224C49458BB}"/>
                <c:ext xmlns:c16="http://schemas.microsoft.com/office/drawing/2014/chart" uri="{C3380CC4-5D6E-409C-BE32-E72D297353CC}">
                  <c16:uniqueId val="{000002CA-B6C6-4225-8333-82C6368D3EFF}"/>
                </c:ext>
              </c:extLst>
            </c:dLbl>
            <c:dLbl>
              <c:idx val="129"/>
              <c:delete val="1"/>
              <c:extLst>
                <c:ext xmlns:c15="http://schemas.microsoft.com/office/drawing/2012/chart" uri="{CE6537A1-D6FC-4f65-9D91-7224C49458BB}"/>
                <c:ext xmlns:c16="http://schemas.microsoft.com/office/drawing/2014/chart" uri="{C3380CC4-5D6E-409C-BE32-E72D297353CC}">
                  <c16:uniqueId val="{000002CB-B6C6-4225-8333-82C6368D3EFF}"/>
                </c:ext>
              </c:extLst>
            </c:dLbl>
            <c:dLbl>
              <c:idx val="130"/>
              <c:delete val="1"/>
              <c:extLst>
                <c:ext xmlns:c15="http://schemas.microsoft.com/office/drawing/2012/chart" uri="{CE6537A1-D6FC-4f65-9D91-7224C49458BB}"/>
                <c:ext xmlns:c16="http://schemas.microsoft.com/office/drawing/2014/chart" uri="{C3380CC4-5D6E-409C-BE32-E72D297353CC}">
                  <c16:uniqueId val="{000002CC-B6C6-4225-8333-82C6368D3EFF}"/>
                </c:ext>
              </c:extLst>
            </c:dLbl>
            <c:dLbl>
              <c:idx val="131"/>
              <c:delete val="1"/>
              <c:extLst>
                <c:ext xmlns:c15="http://schemas.microsoft.com/office/drawing/2012/chart" uri="{CE6537A1-D6FC-4f65-9D91-7224C49458BB}"/>
                <c:ext xmlns:c16="http://schemas.microsoft.com/office/drawing/2014/chart" uri="{C3380CC4-5D6E-409C-BE32-E72D297353CC}">
                  <c16:uniqueId val="{000002CD-B6C6-4225-8333-82C6368D3EFF}"/>
                </c:ext>
              </c:extLst>
            </c:dLbl>
            <c:dLbl>
              <c:idx val="132"/>
              <c:delete val="1"/>
              <c:extLst>
                <c:ext xmlns:c15="http://schemas.microsoft.com/office/drawing/2012/chart" uri="{CE6537A1-D6FC-4f65-9D91-7224C49458BB}"/>
                <c:ext xmlns:c16="http://schemas.microsoft.com/office/drawing/2014/chart" uri="{C3380CC4-5D6E-409C-BE32-E72D297353CC}">
                  <c16:uniqueId val="{000002CE-B6C6-4225-8333-82C6368D3EFF}"/>
                </c:ext>
              </c:extLst>
            </c:dLbl>
            <c:dLbl>
              <c:idx val="133"/>
              <c:delete val="1"/>
              <c:extLst>
                <c:ext xmlns:c15="http://schemas.microsoft.com/office/drawing/2012/chart" uri="{CE6537A1-D6FC-4f65-9D91-7224C49458BB}"/>
                <c:ext xmlns:c16="http://schemas.microsoft.com/office/drawing/2014/chart" uri="{C3380CC4-5D6E-409C-BE32-E72D297353CC}">
                  <c16:uniqueId val="{000002CF-B6C6-4225-8333-82C6368D3EFF}"/>
                </c:ext>
              </c:extLst>
            </c:dLbl>
            <c:dLbl>
              <c:idx val="134"/>
              <c:delete val="1"/>
              <c:extLst>
                <c:ext xmlns:c15="http://schemas.microsoft.com/office/drawing/2012/chart" uri="{CE6537A1-D6FC-4f65-9D91-7224C49458BB}"/>
                <c:ext xmlns:c16="http://schemas.microsoft.com/office/drawing/2014/chart" uri="{C3380CC4-5D6E-409C-BE32-E72D297353CC}">
                  <c16:uniqueId val="{000002D0-B6C6-4225-8333-82C6368D3EFF}"/>
                </c:ext>
              </c:extLst>
            </c:dLbl>
            <c:dLbl>
              <c:idx val="135"/>
              <c:delete val="1"/>
              <c:extLst>
                <c:ext xmlns:c15="http://schemas.microsoft.com/office/drawing/2012/chart" uri="{CE6537A1-D6FC-4f65-9D91-7224C49458BB}"/>
                <c:ext xmlns:c16="http://schemas.microsoft.com/office/drawing/2014/chart" uri="{C3380CC4-5D6E-409C-BE32-E72D297353CC}">
                  <c16:uniqueId val="{000002D1-B6C6-4225-8333-82C6368D3EFF}"/>
                </c:ext>
              </c:extLst>
            </c:dLbl>
            <c:dLbl>
              <c:idx val="136"/>
              <c:delete val="1"/>
              <c:extLst>
                <c:ext xmlns:c15="http://schemas.microsoft.com/office/drawing/2012/chart" uri="{CE6537A1-D6FC-4f65-9D91-7224C49458BB}"/>
                <c:ext xmlns:c16="http://schemas.microsoft.com/office/drawing/2014/chart" uri="{C3380CC4-5D6E-409C-BE32-E72D297353CC}">
                  <c16:uniqueId val="{000002D2-B6C6-4225-8333-82C6368D3EFF}"/>
                </c:ext>
              </c:extLst>
            </c:dLbl>
            <c:dLbl>
              <c:idx val="137"/>
              <c:delete val="1"/>
              <c:extLst>
                <c:ext xmlns:c15="http://schemas.microsoft.com/office/drawing/2012/chart" uri="{CE6537A1-D6FC-4f65-9D91-7224C49458BB}"/>
                <c:ext xmlns:c16="http://schemas.microsoft.com/office/drawing/2014/chart" uri="{C3380CC4-5D6E-409C-BE32-E72D297353CC}">
                  <c16:uniqueId val="{000002D3-B6C6-4225-8333-82C6368D3EFF}"/>
                </c:ext>
              </c:extLst>
            </c:dLbl>
            <c:dLbl>
              <c:idx val="138"/>
              <c:delete val="1"/>
              <c:extLst>
                <c:ext xmlns:c15="http://schemas.microsoft.com/office/drawing/2012/chart" uri="{CE6537A1-D6FC-4f65-9D91-7224C49458BB}"/>
                <c:ext xmlns:c16="http://schemas.microsoft.com/office/drawing/2014/chart" uri="{C3380CC4-5D6E-409C-BE32-E72D297353CC}">
                  <c16:uniqueId val="{000002D4-B6C6-4225-8333-82C6368D3EFF}"/>
                </c:ext>
              </c:extLst>
            </c:dLbl>
            <c:dLbl>
              <c:idx val="139"/>
              <c:delete val="1"/>
              <c:extLst>
                <c:ext xmlns:c15="http://schemas.microsoft.com/office/drawing/2012/chart" uri="{CE6537A1-D6FC-4f65-9D91-7224C49458BB}"/>
                <c:ext xmlns:c16="http://schemas.microsoft.com/office/drawing/2014/chart" uri="{C3380CC4-5D6E-409C-BE32-E72D297353CC}">
                  <c16:uniqueId val="{000002D5-B6C6-4225-8333-82C6368D3EFF}"/>
                </c:ext>
              </c:extLst>
            </c:dLbl>
            <c:dLbl>
              <c:idx val="140"/>
              <c:delete val="1"/>
              <c:extLst>
                <c:ext xmlns:c15="http://schemas.microsoft.com/office/drawing/2012/chart" uri="{CE6537A1-D6FC-4f65-9D91-7224C49458BB}"/>
                <c:ext xmlns:c16="http://schemas.microsoft.com/office/drawing/2014/chart" uri="{C3380CC4-5D6E-409C-BE32-E72D297353CC}">
                  <c16:uniqueId val="{000002D6-B6C6-4225-8333-82C6368D3EFF}"/>
                </c:ext>
              </c:extLst>
            </c:dLbl>
            <c:dLbl>
              <c:idx val="141"/>
              <c:delete val="1"/>
              <c:extLst>
                <c:ext xmlns:c15="http://schemas.microsoft.com/office/drawing/2012/chart" uri="{CE6537A1-D6FC-4f65-9D91-7224C49458BB}"/>
                <c:ext xmlns:c16="http://schemas.microsoft.com/office/drawing/2014/chart" uri="{C3380CC4-5D6E-409C-BE32-E72D297353CC}">
                  <c16:uniqueId val="{000002D7-B6C6-4225-8333-82C6368D3EFF}"/>
                </c:ext>
              </c:extLst>
            </c:dLbl>
            <c:dLbl>
              <c:idx val="142"/>
              <c:delete val="1"/>
              <c:extLst>
                <c:ext xmlns:c15="http://schemas.microsoft.com/office/drawing/2012/chart" uri="{CE6537A1-D6FC-4f65-9D91-7224C49458BB}"/>
                <c:ext xmlns:c16="http://schemas.microsoft.com/office/drawing/2014/chart" uri="{C3380CC4-5D6E-409C-BE32-E72D297353CC}">
                  <c16:uniqueId val="{000002D8-B6C6-4225-8333-82C6368D3EFF}"/>
                </c:ext>
              </c:extLst>
            </c:dLbl>
            <c:dLbl>
              <c:idx val="143"/>
              <c:delete val="1"/>
              <c:extLst>
                <c:ext xmlns:c15="http://schemas.microsoft.com/office/drawing/2012/chart" uri="{CE6537A1-D6FC-4f65-9D91-7224C49458BB}"/>
                <c:ext xmlns:c16="http://schemas.microsoft.com/office/drawing/2014/chart" uri="{C3380CC4-5D6E-409C-BE32-E72D297353CC}">
                  <c16:uniqueId val="{000002D9-B6C6-4225-8333-82C6368D3EFF}"/>
                </c:ext>
              </c:extLst>
            </c:dLbl>
            <c:dLbl>
              <c:idx val="144"/>
              <c:delete val="1"/>
              <c:extLst>
                <c:ext xmlns:c15="http://schemas.microsoft.com/office/drawing/2012/chart" uri="{CE6537A1-D6FC-4f65-9D91-7224C49458BB}"/>
                <c:ext xmlns:c16="http://schemas.microsoft.com/office/drawing/2014/chart" uri="{C3380CC4-5D6E-409C-BE32-E72D297353CC}">
                  <c16:uniqueId val="{000002DA-B6C6-4225-8333-82C6368D3EFF}"/>
                </c:ext>
              </c:extLst>
            </c:dLbl>
            <c:dLbl>
              <c:idx val="145"/>
              <c:delete val="1"/>
              <c:extLst>
                <c:ext xmlns:c15="http://schemas.microsoft.com/office/drawing/2012/chart" uri="{CE6537A1-D6FC-4f65-9D91-7224C49458BB}"/>
                <c:ext xmlns:c16="http://schemas.microsoft.com/office/drawing/2014/chart" uri="{C3380CC4-5D6E-409C-BE32-E72D297353CC}">
                  <c16:uniqueId val="{000002DB-B6C6-4225-8333-82C6368D3EFF}"/>
                </c:ext>
              </c:extLst>
            </c:dLbl>
            <c:dLbl>
              <c:idx val="146"/>
              <c:delete val="1"/>
              <c:extLst>
                <c:ext xmlns:c15="http://schemas.microsoft.com/office/drawing/2012/chart" uri="{CE6537A1-D6FC-4f65-9D91-7224C49458BB}"/>
                <c:ext xmlns:c16="http://schemas.microsoft.com/office/drawing/2014/chart" uri="{C3380CC4-5D6E-409C-BE32-E72D297353CC}">
                  <c16:uniqueId val="{000002DC-B6C6-4225-8333-82C6368D3EFF}"/>
                </c:ext>
              </c:extLst>
            </c:dLbl>
            <c:dLbl>
              <c:idx val="147"/>
              <c:delete val="1"/>
              <c:extLst>
                <c:ext xmlns:c15="http://schemas.microsoft.com/office/drawing/2012/chart" uri="{CE6537A1-D6FC-4f65-9D91-7224C49458BB}"/>
                <c:ext xmlns:c16="http://schemas.microsoft.com/office/drawing/2014/chart" uri="{C3380CC4-5D6E-409C-BE32-E72D297353CC}">
                  <c16:uniqueId val="{000002DD-B6C6-4225-8333-82C6368D3EFF}"/>
                </c:ext>
              </c:extLst>
            </c:dLbl>
            <c:dLbl>
              <c:idx val="148"/>
              <c:delete val="1"/>
              <c:extLst>
                <c:ext xmlns:c15="http://schemas.microsoft.com/office/drawing/2012/chart" uri="{CE6537A1-D6FC-4f65-9D91-7224C49458BB}"/>
                <c:ext xmlns:c16="http://schemas.microsoft.com/office/drawing/2014/chart" uri="{C3380CC4-5D6E-409C-BE32-E72D297353CC}">
                  <c16:uniqueId val="{000002DE-B6C6-4225-8333-82C6368D3EFF}"/>
                </c:ext>
              </c:extLst>
            </c:dLbl>
            <c:dLbl>
              <c:idx val="149"/>
              <c:delete val="1"/>
              <c:extLst>
                <c:ext xmlns:c15="http://schemas.microsoft.com/office/drawing/2012/chart" uri="{CE6537A1-D6FC-4f65-9D91-7224C49458BB}"/>
                <c:ext xmlns:c16="http://schemas.microsoft.com/office/drawing/2014/chart" uri="{C3380CC4-5D6E-409C-BE32-E72D297353CC}">
                  <c16:uniqueId val="{000002DF-B6C6-4225-8333-82C6368D3EFF}"/>
                </c:ext>
              </c:extLst>
            </c:dLbl>
            <c:dLbl>
              <c:idx val="150"/>
              <c:delete val="1"/>
              <c:extLst>
                <c:ext xmlns:c15="http://schemas.microsoft.com/office/drawing/2012/chart" uri="{CE6537A1-D6FC-4f65-9D91-7224C49458BB}"/>
                <c:ext xmlns:c16="http://schemas.microsoft.com/office/drawing/2014/chart" uri="{C3380CC4-5D6E-409C-BE32-E72D297353CC}">
                  <c16:uniqueId val="{000002E0-B6C6-4225-8333-82C6368D3EFF}"/>
                </c:ext>
              </c:extLst>
            </c:dLbl>
            <c:dLbl>
              <c:idx val="151"/>
              <c:delete val="1"/>
              <c:extLst>
                <c:ext xmlns:c15="http://schemas.microsoft.com/office/drawing/2012/chart" uri="{CE6537A1-D6FC-4f65-9D91-7224C49458BB}"/>
                <c:ext xmlns:c16="http://schemas.microsoft.com/office/drawing/2014/chart" uri="{C3380CC4-5D6E-409C-BE32-E72D297353CC}">
                  <c16:uniqueId val="{000002E1-B6C6-4225-8333-82C6368D3EFF}"/>
                </c:ext>
              </c:extLst>
            </c:dLbl>
            <c:dLbl>
              <c:idx val="152"/>
              <c:delete val="1"/>
              <c:extLst>
                <c:ext xmlns:c15="http://schemas.microsoft.com/office/drawing/2012/chart" uri="{CE6537A1-D6FC-4f65-9D91-7224C49458BB}"/>
                <c:ext xmlns:c16="http://schemas.microsoft.com/office/drawing/2014/chart" uri="{C3380CC4-5D6E-409C-BE32-E72D297353CC}">
                  <c16:uniqueId val="{000002E2-B6C6-4225-8333-82C6368D3EFF}"/>
                </c:ext>
              </c:extLst>
            </c:dLbl>
            <c:dLbl>
              <c:idx val="153"/>
              <c:delete val="1"/>
              <c:extLst>
                <c:ext xmlns:c15="http://schemas.microsoft.com/office/drawing/2012/chart" uri="{CE6537A1-D6FC-4f65-9D91-7224C49458BB}"/>
                <c:ext xmlns:c16="http://schemas.microsoft.com/office/drawing/2014/chart" uri="{C3380CC4-5D6E-409C-BE32-E72D297353CC}">
                  <c16:uniqueId val="{000002E3-B6C6-4225-8333-82C6368D3EFF}"/>
                </c:ext>
              </c:extLst>
            </c:dLbl>
            <c:dLbl>
              <c:idx val="154"/>
              <c:delete val="1"/>
              <c:extLst>
                <c:ext xmlns:c15="http://schemas.microsoft.com/office/drawing/2012/chart" uri="{CE6537A1-D6FC-4f65-9D91-7224C49458BB}"/>
                <c:ext xmlns:c16="http://schemas.microsoft.com/office/drawing/2014/chart" uri="{C3380CC4-5D6E-409C-BE32-E72D297353CC}">
                  <c16:uniqueId val="{000002E4-B6C6-4225-8333-82C6368D3EFF}"/>
                </c:ext>
              </c:extLst>
            </c:dLbl>
            <c:dLbl>
              <c:idx val="155"/>
              <c:delete val="1"/>
              <c:extLst>
                <c:ext xmlns:c15="http://schemas.microsoft.com/office/drawing/2012/chart" uri="{CE6537A1-D6FC-4f65-9D91-7224C49458BB}"/>
                <c:ext xmlns:c16="http://schemas.microsoft.com/office/drawing/2014/chart" uri="{C3380CC4-5D6E-409C-BE32-E72D297353CC}">
                  <c16:uniqueId val="{000002E5-B6C6-4225-8333-82C6368D3EFF}"/>
                </c:ext>
              </c:extLst>
            </c:dLbl>
            <c:dLbl>
              <c:idx val="156"/>
              <c:delete val="1"/>
              <c:extLst>
                <c:ext xmlns:c15="http://schemas.microsoft.com/office/drawing/2012/chart" uri="{CE6537A1-D6FC-4f65-9D91-7224C49458BB}"/>
                <c:ext xmlns:c16="http://schemas.microsoft.com/office/drawing/2014/chart" uri="{C3380CC4-5D6E-409C-BE32-E72D297353CC}">
                  <c16:uniqueId val="{000002E6-B6C6-4225-8333-82C6368D3EFF}"/>
                </c:ext>
              </c:extLst>
            </c:dLbl>
            <c:dLbl>
              <c:idx val="157"/>
              <c:delete val="1"/>
              <c:extLst>
                <c:ext xmlns:c15="http://schemas.microsoft.com/office/drawing/2012/chart" uri="{CE6537A1-D6FC-4f65-9D91-7224C49458BB}"/>
                <c:ext xmlns:c16="http://schemas.microsoft.com/office/drawing/2014/chart" uri="{C3380CC4-5D6E-409C-BE32-E72D297353CC}">
                  <c16:uniqueId val="{000002E7-B6C6-4225-8333-82C6368D3EFF}"/>
                </c:ext>
              </c:extLst>
            </c:dLbl>
            <c:dLbl>
              <c:idx val="158"/>
              <c:delete val="1"/>
              <c:extLst>
                <c:ext xmlns:c15="http://schemas.microsoft.com/office/drawing/2012/chart" uri="{CE6537A1-D6FC-4f65-9D91-7224C49458BB}"/>
                <c:ext xmlns:c16="http://schemas.microsoft.com/office/drawing/2014/chart" uri="{C3380CC4-5D6E-409C-BE32-E72D297353CC}">
                  <c16:uniqueId val="{000002E8-B6C6-4225-8333-82C6368D3EFF}"/>
                </c:ext>
              </c:extLst>
            </c:dLbl>
            <c:dLbl>
              <c:idx val="159"/>
              <c:delete val="1"/>
              <c:extLst>
                <c:ext xmlns:c15="http://schemas.microsoft.com/office/drawing/2012/chart" uri="{CE6537A1-D6FC-4f65-9D91-7224C49458BB}"/>
                <c:ext xmlns:c16="http://schemas.microsoft.com/office/drawing/2014/chart" uri="{C3380CC4-5D6E-409C-BE32-E72D297353CC}">
                  <c16:uniqueId val="{000002E9-B6C6-4225-8333-82C6368D3EFF}"/>
                </c:ext>
              </c:extLst>
            </c:dLbl>
            <c:dLbl>
              <c:idx val="160"/>
              <c:delete val="1"/>
              <c:extLst>
                <c:ext xmlns:c15="http://schemas.microsoft.com/office/drawing/2012/chart" uri="{CE6537A1-D6FC-4f65-9D91-7224C49458BB}"/>
                <c:ext xmlns:c16="http://schemas.microsoft.com/office/drawing/2014/chart" uri="{C3380CC4-5D6E-409C-BE32-E72D297353CC}">
                  <c16:uniqueId val="{000002EA-B6C6-4225-8333-82C6368D3EFF}"/>
                </c:ext>
              </c:extLst>
            </c:dLbl>
            <c:dLbl>
              <c:idx val="161"/>
              <c:delete val="1"/>
              <c:extLst>
                <c:ext xmlns:c15="http://schemas.microsoft.com/office/drawing/2012/chart" uri="{CE6537A1-D6FC-4f65-9D91-7224C49458BB}"/>
                <c:ext xmlns:c16="http://schemas.microsoft.com/office/drawing/2014/chart" uri="{C3380CC4-5D6E-409C-BE32-E72D297353CC}">
                  <c16:uniqueId val="{000002EB-B6C6-4225-8333-82C6368D3EFF}"/>
                </c:ext>
              </c:extLst>
            </c:dLbl>
            <c:dLbl>
              <c:idx val="162"/>
              <c:delete val="1"/>
              <c:extLst>
                <c:ext xmlns:c15="http://schemas.microsoft.com/office/drawing/2012/chart" uri="{CE6537A1-D6FC-4f65-9D91-7224C49458BB}"/>
                <c:ext xmlns:c16="http://schemas.microsoft.com/office/drawing/2014/chart" uri="{C3380CC4-5D6E-409C-BE32-E72D297353CC}">
                  <c16:uniqueId val="{000002EC-B6C6-4225-8333-82C6368D3EFF}"/>
                </c:ext>
              </c:extLst>
            </c:dLbl>
            <c:dLbl>
              <c:idx val="163"/>
              <c:delete val="1"/>
              <c:extLst>
                <c:ext xmlns:c15="http://schemas.microsoft.com/office/drawing/2012/chart" uri="{CE6537A1-D6FC-4f65-9D91-7224C49458BB}"/>
                <c:ext xmlns:c16="http://schemas.microsoft.com/office/drawing/2014/chart" uri="{C3380CC4-5D6E-409C-BE32-E72D297353CC}">
                  <c16:uniqueId val="{000002ED-B6C6-4225-8333-82C6368D3EFF}"/>
                </c:ext>
              </c:extLst>
            </c:dLbl>
            <c:dLbl>
              <c:idx val="164"/>
              <c:delete val="1"/>
              <c:extLst>
                <c:ext xmlns:c15="http://schemas.microsoft.com/office/drawing/2012/chart" uri="{CE6537A1-D6FC-4f65-9D91-7224C49458BB}"/>
                <c:ext xmlns:c16="http://schemas.microsoft.com/office/drawing/2014/chart" uri="{C3380CC4-5D6E-409C-BE32-E72D297353CC}">
                  <c16:uniqueId val="{000002EE-B6C6-4225-8333-82C6368D3EFF}"/>
                </c:ext>
              </c:extLst>
            </c:dLbl>
            <c:dLbl>
              <c:idx val="165"/>
              <c:delete val="1"/>
              <c:extLst>
                <c:ext xmlns:c15="http://schemas.microsoft.com/office/drawing/2012/chart" uri="{CE6537A1-D6FC-4f65-9D91-7224C49458BB}"/>
                <c:ext xmlns:c16="http://schemas.microsoft.com/office/drawing/2014/chart" uri="{C3380CC4-5D6E-409C-BE32-E72D297353CC}">
                  <c16:uniqueId val="{000002EF-B6C6-4225-8333-82C6368D3EFF}"/>
                </c:ext>
              </c:extLst>
            </c:dLbl>
            <c:dLbl>
              <c:idx val="166"/>
              <c:delete val="1"/>
              <c:extLst>
                <c:ext xmlns:c15="http://schemas.microsoft.com/office/drawing/2012/chart" uri="{CE6537A1-D6FC-4f65-9D91-7224C49458BB}"/>
                <c:ext xmlns:c16="http://schemas.microsoft.com/office/drawing/2014/chart" uri="{C3380CC4-5D6E-409C-BE32-E72D297353CC}">
                  <c16:uniqueId val="{000002F0-B6C6-4225-8333-82C6368D3EFF}"/>
                </c:ext>
              </c:extLst>
            </c:dLbl>
            <c:dLbl>
              <c:idx val="167"/>
              <c:delete val="1"/>
              <c:extLst>
                <c:ext xmlns:c15="http://schemas.microsoft.com/office/drawing/2012/chart" uri="{CE6537A1-D6FC-4f65-9D91-7224C49458BB}"/>
                <c:ext xmlns:c16="http://schemas.microsoft.com/office/drawing/2014/chart" uri="{C3380CC4-5D6E-409C-BE32-E72D297353CC}">
                  <c16:uniqueId val="{000002F1-B6C6-4225-8333-82C6368D3EFF}"/>
                </c:ext>
              </c:extLst>
            </c:dLbl>
            <c:dLbl>
              <c:idx val="168"/>
              <c:delete val="1"/>
              <c:extLst>
                <c:ext xmlns:c15="http://schemas.microsoft.com/office/drawing/2012/chart" uri="{CE6537A1-D6FC-4f65-9D91-7224C49458BB}"/>
                <c:ext xmlns:c16="http://schemas.microsoft.com/office/drawing/2014/chart" uri="{C3380CC4-5D6E-409C-BE32-E72D297353CC}">
                  <c16:uniqueId val="{000002F2-B6C6-4225-8333-82C6368D3EFF}"/>
                </c:ext>
              </c:extLst>
            </c:dLbl>
            <c:dLbl>
              <c:idx val="169"/>
              <c:delete val="1"/>
              <c:extLst>
                <c:ext xmlns:c15="http://schemas.microsoft.com/office/drawing/2012/chart" uri="{CE6537A1-D6FC-4f65-9D91-7224C49458BB}"/>
                <c:ext xmlns:c16="http://schemas.microsoft.com/office/drawing/2014/chart" uri="{C3380CC4-5D6E-409C-BE32-E72D297353CC}">
                  <c16:uniqueId val="{000002F3-B6C6-4225-8333-82C6368D3EFF}"/>
                </c:ext>
              </c:extLst>
            </c:dLbl>
            <c:dLbl>
              <c:idx val="170"/>
              <c:delete val="1"/>
              <c:extLst>
                <c:ext xmlns:c15="http://schemas.microsoft.com/office/drawing/2012/chart" uri="{CE6537A1-D6FC-4f65-9D91-7224C49458BB}"/>
                <c:ext xmlns:c16="http://schemas.microsoft.com/office/drawing/2014/chart" uri="{C3380CC4-5D6E-409C-BE32-E72D297353CC}">
                  <c16:uniqueId val="{000002F4-B6C6-4225-8333-82C6368D3EFF}"/>
                </c:ext>
              </c:extLst>
            </c:dLbl>
            <c:dLbl>
              <c:idx val="171"/>
              <c:delete val="1"/>
              <c:extLst>
                <c:ext xmlns:c15="http://schemas.microsoft.com/office/drawing/2012/chart" uri="{CE6537A1-D6FC-4f65-9D91-7224C49458BB}"/>
                <c:ext xmlns:c16="http://schemas.microsoft.com/office/drawing/2014/chart" uri="{C3380CC4-5D6E-409C-BE32-E72D297353CC}">
                  <c16:uniqueId val="{000002F5-B6C6-4225-8333-82C6368D3EFF}"/>
                </c:ext>
              </c:extLst>
            </c:dLbl>
            <c:dLbl>
              <c:idx val="172"/>
              <c:delete val="1"/>
              <c:extLst>
                <c:ext xmlns:c15="http://schemas.microsoft.com/office/drawing/2012/chart" uri="{CE6537A1-D6FC-4f65-9D91-7224C49458BB}"/>
                <c:ext xmlns:c16="http://schemas.microsoft.com/office/drawing/2014/chart" uri="{C3380CC4-5D6E-409C-BE32-E72D297353CC}">
                  <c16:uniqueId val="{000002F6-B6C6-4225-8333-82C6368D3EFF}"/>
                </c:ext>
              </c:extLst>
            </c:dLbl>
            <c:dLbl>
              <c:idx val="173"/>
              <c:delete val="1"/>
              <c:extLst>
                <c:ext xmlns:c15="http://schemas.microsoft.com/office/drawing/2012/chart" uri="{CE6537A1-D6FC-4f65-9D91-7224C49458BB}"/>
                <c:ext xmlns:c16="http://schemas.microsoft.com/office/drawing/2014/chart" uri="{C3380CC4-5D6E-409C-BE32-E72D297353CC}">
                  <c16:uniqueId val="{000002F7-B6C6-4225-8333-82C6368D3EFF}"/>
                </c:ext>
              </c:extLst>
            </c:dLbl>
            <c:dLbl>
              <c:idx val="174"/>
              <c:delete val="1"/>
              <c:extLst>
                <c:ext xmlns:c15="http://schemas.microsoft.com/office/drawing/2012/chart" uri="{CE6537A1-D6FC-4f65-9D91-7224C49458BB}"/>
                <c:ext xmlns:c16="http://schemas.microsoft.com/office/drawing/2014/chart" uri="{C3380CC4-5D6E-409C-BE32-E72D297353CC}">
                  <c16:uniqueId val="{000002F8-B6C6-4225-8333-82C6368D3EFF}"/>
                </c:ext>
              </c:extLst>
            </c:dLbl>
            <c:dLbl>
              <c:idx val="175"/>
              <c:delete val="1"/>
              <c:extLst>
                <c:ext xmlns:c15="http://schemas.microsoft.com/office/drawing/2012/chart" uri="{CE6537A1-D6FC-4f65-9D91-7224C49458BB}"/>
                <c:ext xmlns:c16="http://schemas.microsoft.com/office/drawing/2014/chart" uri="{C3380CC4-5D6E-409C-BE32-E72D297353CC}">
                  <c16:uniqueId val="{000002F9-B6C6-4225-8333-82C6368D3EFF}"/>
                </c:ext>
              </c:extLst>
            </c:dLbl>
            <c:dLbl>
              <c:idx val="176"/>
              <c:delete val="1"/>
              <c:extLst>
                <c:ext xmlns:c15="http://schemas.microsoft.com/office/drawing/2012/chart" uri="{CE6537A1-D6FC-4f65-9D91-7224C49458BB}"/>
                <c:ext xmlns:c16="http://schemas.microsoft.com/office/drawing/2014/chart" uri="{C3380CC4-5D6E-409C-BE32-E72D297353CC}">
                  <c16:uniqueId val="{000002FA-B6C6-4225-8333-82C6368D3EFF}"/>
                </c:ext>
              </c:extLst>
            </c:dLbl>
            <c:dLbl>
              <c:idx val="177"/>
              <c:delete val="1"/>
              <c:extLst>
                <c:ext xmlns:c15="http://schemas.microsoft.com/office/drawing/2012/chart" uri="{CE6537A1-D6FC-4f65-9D91-7224C49458BB}"/>
                <c:ext xmlns:c16="http://schemas.microsoft.com/office/drawing/2014/chart" uri="{C3380CC4-5D6E-409C-BE32-E72D297353CC}">
                  <c16:uniqueId val="{000002FB-B6C6-4225-8333-82C6368D3EFF}"/>
                </c:ext>
              </c:extLst>
            </c:dLbl>
            <c:dLbl>
              <c:idx val="178"/>
              <c:delete val="1"/>
              <c:extLst>
                <c:ext xmlns:c15="http://schemas.microsoft.com/office/drawing/2012/chart" uri="{CE6537A1-D6FC-4f65-9D91-7224C49458BB}"/>
                <c:ext xmlns:c16="http://schemas.microsoft.com/office/drawing/2014/chart" uri="{C3380CC4-5D6E-409C-BE32-E72D297353CC}">
                  <c16:uniqueId val="{000002FC-B6C6-4225-8333-82C6368D3EFF}"/>
                </c:ext>
              </c:extLst>
            </c:dLbl>
            <c:dLbl>
              <c:idx val="179"/>
              <c:delete val="1"/>
              <c:extLst>
                <c:ext xmlns:c15="http://schemas.microsoft.com/office/drawing/2012/chart" uri="{CE6537A1-D6FC-4f65-9D91-7224C49458BB}"/>
                <c:ext xmlns:c16="http://schemas.microsoft.com/office/drawing/2014/chart" uri="{C3380CC4-5D6E-409C-BE32-E72D297353CC}">
                  <c16:uniqueId val="{000002FD-B6C6-4225-8333-82C6368D3EFF}"/>
                </c:ext>
              </c:extLst>
            </c:dLbl>
            <c:dLbl>
              <c:idx val="180"/>
              <c:delete val="1"/>
              <c:extLst>
                <c:ext xmlns:c15="http://schemas.microsoft.com/office/drawing/2012/chart" uri="{CE6537A1-D6FC-4f65-9D91-7224C49458BB}"/>
                <c:ext xmlns:c16="http://schemas.microsoft.com/office/drawing/2014/chart" uri="{C3380CC4-5D6E-409C-BE32-E72D297353CC}">
                  <c16:uniqueId val="{000002FE-B6C6-4225-8333-82C6368D3EFF}"/>
                </c:ext>
              </c:extLst>
            </c:dLbl>
            <c:dLbl>
              <c:idx val="181"/>
              <c:delete val="1"/>
              <c:extLst>
                <c:ext xmlns:c15="http://schemas.microsoft.com/office/drawing/2012/chart" uri="{CE6537A1-D6FC-4f65-9D91-7224C49458BB}"/>
                <c:ext xmlns:c16="http://schemas.microsoft.com/office/drawing/2014/chart" uri="{C3380CC4-5D6E-409C-BE32-E72D297353CC}">
                  <c16:uniqueId val="{000002FF-B6C6-4225-8333-82C6368D3EFF}"/>
                </c:ext>
              </c:extLst>
            </c:dLbl>
            <c:dLbl>
              <c:idx val="182"/>
              <c:delete val="1"/>
              <c:extLst>
                <c:ext xmlns:c15="http://schemas.microsoft.com/office/drawing/2012/chart" uri="{CE6537A1-D6FC-4f65-9D91-7224C49458BB}"/>
                <c:ext xmlns:c16="http://schemas.microsoft.com/office/drawing/2014/chart" uri="{C3380CC4-5D6E-409C-BE32-E72D297353CC}">
                  <c16:uniqueId val="{00000300-B6C6-4225-8333-82C6368D3EFF}"/>
                </c:ext>
              </c:extLst>
            </c:dLbl>
            <c:dLbl>
              <c:idx val="183"/>
              <c:delete val="1"/>
              <c:extLst>
                <c:ext xmlns:c15="http://schemas.microsoft.com/office/drawing/2012/chart" uri="{CE6537A1-D6FC-4f65-9D91-7224C49458BB}"/>
                <c:ext xmlns:c16="http://schemas.microsoft.com/office/drawing/2014/chart" uri="{C3380CC4-5D6E-409C-BE32-E72D297353CC}">
                  <c16:uniqueId val="{00000301-B6C6-4225-8333-82C6368D3EFF}"/>
                </c:ext>
              </c:extLst>
            </c:dLbl>
            <c:dLbl>
              <c:idx val="184"/>
              <c:delete val="1"/>
              <c:extLst>
                <c:ext xmlns:c15="http://schemas.microsoft.com/office/drawing/2012/chart" uri="{CE6537A1-D6FC-4f65-9D91-7224C49458BB}"/>
                <c:ext xmlns:c16="http://schemas.microsoft.com/office/drawing/2014/chart" uri="{C3380CC4-5D6E-409C-BE32-E72D297353CC}">
                  <c16:uniqueId val="{00000302-B6C6-4225-8333-82C6368D3EFF}"/>
                </c:ext>
              </c:extLst>
            </c:dLbl>
            <c:dLbl>
              <c:idx val="185"/>
              <c:delete val="1"/>
              <c:extLst>
                <c:ext xmlns:c15="http://schemas.microsoft.com/office/drawing/2012/chart" uri="{CE6537A1-D6FC-4f65-9D91-7224C49458BB}"/>
                <c:ext xmlns:c16="http://schemas.microsoft.com/office/drawing/2014/chart" uri="{C3380CC4-5D6E-409C-BE32-E72D297353CC}">
                  <c16:uniqueId val="{000003C3-B6C6-4225-8333-82C6368D3EFF}"/>
                </c:ext>
              </c:extLst>
            </c:dLbl>
            <c:dLbl>
              <c:idx val="186"/>
              <c:delete val="1"/>
              <c:extLst>
                <c:ext xmlns:c15="http://schemas.microsoft.com/office/drawing/2012/chart" uri="{CE6537A1-D6FC-4f65-9D91-7224C49458BB}"/>
                <c:ext xmlns:c16="http://schemas.microsoft.com/office/drawing/2014/chart" uri="{C3380CC4-5D6E-409C-BE32-E72D297353CC}">
                  <c16:uniqueId val="{00000005-3B8D-459E-A633-C797467E40A8}"/>
                </c:ext>
              </c:extLst>
            </c:dLbl>
            <c:dLbl>
              <c:idx val="187"/>
              <c:delete val="1"/>
              <c:extLst>
                <c:ext xmlns:c15="http://schemas.microsoft.com/office/drawing/2012/chart" uri="{CE6537A1-D6FC-4f65-9D91-7224C49458BB}"/>
                <c:ext xmlns:c16="http://schemas.microsoft.com/office/drawing/2014/chart" uri="{C3380CC4-5D6E-409C-BE32-E72D297353CC}">
                  <c16:uniqueId val="{00000005-403D-4C6C-9CCA-9D6B03C93597}"/>
                </c:ext>
              </c:extLst>
            </c:dLbl>
            <c:dLbl>
              <c:idx val="188"/>
              <c:delete val="1"/>
              <c:extLst>
                <c:ext xmlns:c15="http://schemas.microsoft.com/office/drawing/2012/chart" uri="{CE6537A1-D6FC-4f65-9D91-7224C49458BB}"/>
                <c:ext xmlns:c16="http://schemas.microsoft.com/office/drawing/2014/chart" uri="{C3380CC4-5D6E-409C-BE32-E72D297353CC}">
                  <c16:uniqueId val="{00000005-604D-47A7-9F04-4F8F8CFB375F}"/>
                </c:ext>
              </c:extLst>
            </c:dLbl>
            <c:dLbl>
              <c:idx val="189"/>
              <c:delete val="1"/>
              <c:extLst>
                <c:ext xmlns:c15="http://schemas.microsoft.com/office/drawing/2012/chart" uri="{CE6537A1-D6FC-4f65-9D91-7224C49458BB}"/>
                <c:ext xmlns:c16="http://schemas.microsoft.com/office/drawing/2014/chart" uri="{C3380CC4-5D6E-409C-BE32-E72D297353CC}">
                  <c16:uniqueId val="{00000005-B53C-4EF5-9DCF-2B685D95159E}"/>
                </c:ext>
              </c:extLst>
            </c:dLbl>
            <c:dLbl>
              <c:idx val="190"/>
              <c:delete val="1"/>
              <c:extLst>
                <c:ext xmlns:c15="http://schemas.microsoft.com/office/drawing/2012/chart" uri="{CE6537A1-D6FC-4f65-9D91-7224C49458BB}"/>
                <c:ext xmlns:c16="http://schemas.microsoft.com/office/drawing/2014/chart" uri="{C3380CC4-5D6E-409C-BE32-E72D297353CC}">
                  <c16:uniqueId val="{00000005-C214-484D-850C-AE5BD2AF464C}"/>
                </c:ext>
              </c:extLst>
            </c:dLbl>
            <c:dLbl>
              <c:idx val="191"/>
              <c:delete val="1"/>
              <c:extLst>
                <c:ext xmlns:c15="http://schemas.microsoft.com/office/drawing/2012/chart" uri="{CE6537A1-D6FC-4f65-9D91-7224C49458BB}"/>
                <c:ext xmlns:c16="http://schemas.microsoft.com/office/drawing/2014/chart" uri="{C3380CC4-5D6E-409C-BE32-E72D297353CC}">
                  <c16:uniqueId val="{00000005-C25B-47B9-A370-29392F17C5D3}"/>
                </c:ext>
              </c:extLst>
            </c:dLbl>
            <c:dLbl>
              <c:idx val="192"/>
              <c:delete val="1"/>
              <c:extLst>
                <c:ext xmlns:c15="http://schemas.microsoft.com/office/drawing/2012/chart" uri="{CE6537A1-D6FC-4f65-9D91-7224C49458BB}"/>
                <c:ext xmlns:c16="http://schemas.microsoft.com/office/drawing/2014/chart" uri="{C3380CC4-5D6E-409C-BE32-E72D297353CC}">
                  <c16:uniqueId val="{00000002-7C9A-4419-A1F2-A542AED7461F}"/>
                </c:ext>
              </c:extLst>
            </c:dLbl>
            <c:dLbl>
              <c:idx val="193"/>
              <c:delete val="1"/>
              <c:extLst>
                <c:ext xmlns:c15="http://schemas.microsoft.com/office/drawing/2012/chart" uri="{CE6537A1-D6FC-4f65-9D91-7224C49458BB}"/>
                <c:ext xmlns:c16="http://schemas.microsoft.com/office/drawing/2014/chart" uri="{C3380CC4-5D6E-409C-BE32-E72D297353CC}">
                  <c16:uniqueId val="{00000005-B7B7-405E-80CF-37C8E54A153D}"/>
                </c:ext>
              </c:extLst>
            </c:dLbl>
            <c:dLbl>
              <c:idx val="194"/>
              <c:delete val="1"/>
              <c:extLst>
                <c:ext xmlns:c15="http://schemas.microsoft.com/office/drawing/2012/chart" uri="{CE6537A1-D6FC-4f65-9D91-7224C49458BB}"/>
                <c:ext xmlns:c16="http://schemas.microsoft.com/office/drawing/2014/chart" uri="{C3380CC4-5D6E-409C-BE32-E72D297353CC}">
                  <c16:uniqueId val="{0000000B-B7B7-405E-80CF-37C8E54A153D}"/>
                </c:ext>
              </c:extLst>
            </c:dLbl>
            <c:dLbl>
              <c:idx val="195"/>
              <c:delete val="1"/>
              <c:extLst>
                <c:ext xmlns:c15="http://schemas.microsoft.com/office/drawing/2012/chart" uri="{CE6537A1-D6FC-4f65-9D91-7224C49458BB}"/>
                <c:ext xmlns:c16="http://schemas.microsoft.com/office/drawing/2014/chart" uri="{C3380CC4-5D6E-409C-BE32-E72D297353CC}">
                  <c16:uniqueId val="{00000006-A675-4FAB-973C-3B36E6D237C4}"/>
                </c:ext>
              </c:extLst>
            </c:dLbl>
            <c:dLbl>
              <c:idx val="196"/>
              <c:delete val="1"/>
              <c:extLst>
                <c:ext xmlns:c15="http://schemas.microsoft.com/office/drawing/2012/chart" uri="{CE6537A1-D6FC-4f65-9D91-7224C49458BB}"/>
                <c:ext xmlns:c16="http://schemas.microsoft.com/office/drawing/2014/chart" uri="{C3380CC4-5D6E-409C-BE32-E72D297353CC}">
                  <c16:uniqueId val="{00000005-A675-4FAB-973C-3B36E6D237C4}"/>
                </c:ext>
              </c:extLst>
            </c:dLbl>
            <c:dLbl>
              <c:idx val="197"/>
              <c:layout>
                <c:manualLayout>
                  <c:x val="-1.9400352733686066E-2"/>
                  <c:y val="-2.998236331569664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21D-4861-ABF2-54B408F37C45}"/>
                </c:ext>
              </c:extLst>
            </c:dLbl>
            <c:spPr>
              <a:noFill/>
              <a:ln>
                <a:noFill/>
              </a:ln>
              <a:effectLst/>
            </c:spPr>
            <c:txPr>
              <a:bodyPr rot="0" spcFirstLastPara="1" vertOverflow="ellipsis" vert="horz" wrap="square" lIns="38100" tIns="19050" rIns="38100" bIns="19050" anchor="ctr" anchorCtr="1">
                <a:spAutoFit/>
              </a:bodyPr>
              <a:lstStyle/>
              <a:p>
                <a:pPr>
                  <a:defRPr sz="2000" b="1" i="0" u="sng" strike="noStrike" kern="1200" baseline="0">
                    <a:solidFill>
                      <a:schemeClr val="bg2">
                        <a:lumMod val="25000"/>
                      </a:schemeClr>
                    </a:solidFill>
                    <a:latin typeface="+mn-lt"/>
                    <a:ea typeface="+mn-ea"/>
                    <a:cs typeface="+mn-cs"/>
                  </a:defRPr>
                </a:pPr>
                <a:endParaRPr lang="en-NL"/>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extLst>
                <c:ext xmlns:c15="http://schemas.microsoft.com/office/drawing/2012/chart" uri="{02D57815-91ED-43cb-92C2-25804820EDAC}">
                  <c15:fullRef>
                    <c15:sqref>rivm!$C$4:$C$236</c15:sqref>
                  </c15:fullRef>
                </c:ext>
              </c:extLst>
              <c:f>rivm!$C$4:$C$201</c:f>
              <c:numCache>
                <c:formatCode>m/d/yyyy</c:formatCode>
                <c:ptCount val="198"/>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numCache>
            </c:numRef>
          </c:cat>
          <c:val>
            <c:numRef>
              <c:extLst>
                <c:ext xmlns:c15="http://schemas.microsoft.com/office/drawing/2012/chart" uri="{02D57815-91ED-43cb-92C2-25804820EDAC}">
                  <c15:fullRef>
                    <c15:sqref>rivm!$AD$4:$AD$236</c15:sqref>
                  </c15:fullRef>
                </c:ext>
              </c:extLst>
              <c:f>rivm!$AD$4:$AD$201</c:f>
              <c:numCache>
                <c:formatCode>#,##0</c:formatCode>
                <c:ptCount val="198"/>
                <c:pt idx="0">
                  <c:v>0</c:v>
                </c:pt>
                <c:pt idx="1">
                  <c:v>0</c:v>
                </c:pt>
                <c:pt idx="2">
                  <c:v>0</c:v>
                </c:pt>
                <c:pt idx="3">
                  <c:v>0</c:v>
                </c:pt>
                <c:pt idx="4">
                  <c:v>0</c:v>
                </c:pt>
                <c:pt idx="5">
                  <c:v>0</c:v>
                </c:pt>
                <c:pt idx="6">
                  <c:v>0</c:v>
                </c:pt>
                <c:pt idx="7">
                  <c:v>0</c:v>
                </c:pt>
                <c:pt idx="8">
                  <c:v>1</c:v>
                </c:pt>
                <c:pt idx="9">
                  <c:v>1</c:v>
                </c:pt>
                <c:pt idx="10">
                  <c:v>3</c:v>
                </c:pt>
                <c:pt idx="11">
                  <c:v>3</c:v>
                </c:pt>
                <c:pt idx="12">
                  <c:v>4</c:v>
                </c:pt>
                <c:pt idx="13">
                  <c:v>5</c:v>
                </c:pt>
                <c:pt idx="14">
                  <c:v>5</c:v>
                </c:pt>
                <c:pt idx="15">
                  <c:v>10</c:v>
                </c:pt>
                <c:pt idx="16">
                  <c:v>12</c:v>
                </c:pt>
                <c:pt idx="17">
                  <c:v>20</c:v>
                </c:pt>
                <c:pt idx="18">
                  <c:v>24</c:v>
                </c:pt>
                <c:pt idx="19">
                  <c:v>43</c:v>
                </c:pt>
                <c:pt idx="20">
                  <c:v>58</c:v>
                </c:pt>
                <c:pt idx="21">
                  <c:v>76</c:v>
                </c:pt>
                <c:pt idx="22">
                  <c:v>106</c:v>
                </c:pt>
                <c:pt idx="23">
                  <c:v>136</c:v>
                </c:pt>
                <c:pt idx="24">
                  <c:v>179</c:v>
                </c:pt>
                <c:pt idx="25">
                  <c:v>213</c:v>
                </c:pt>
                <c:pt idx="26">
                  <c:v>276</c:v>
                </c:pt>
                <c:pt idx="27">
                  <c:v>356</c:v>
                </c:pt>
                <c:pt idx="28">
                  <c:v>434</c:v>
                </c:pt>
                <c:pt idx="29">
                  <c:v>546</c:v>
                </c:pt>
                <c:pt idx="30">
                  <c:v>639</c:v>
                </c:pt>
                <c:pt idx="31">
                  <c:v>771</c:v>
                </c:pt>
                <c:pt idx="32">
                  <c:v>864</c:v>
                </c:pt>
                <c:pt idx="33">
                  <c:v>1039</c:v>
                </c:pt>
                <c:pt idx="34">
                  <c:v>1173</c:v>
                </c:pt>
                <c:pt idx="35">
                  <c:v>1339</c:v>
                </c:pt>
                <c:pt idx="36">
                  <c:v>1487</c:v>
                </c:pt>
                <c:pt idx="37">
                  <c:v>1651</c:v>
                </c:pt>
                <c:pt idx="38">
                  <c:v>1766</c:v>
                </c:pt>
                <c:pt idx="39">
                  <c:v>1867</c:v>
                </c:pt>
                <c:pt idx="40">
                  <c:v>2101</c:v>
                </c:pt>
                <c:pt idx="41">
                  <c:v>2248</c:v>
                </c:pt>
                <c:pt idx="42">
                  <c:v>2396</c:v>
                </c:pt>
                <c:pt idx="43">
                  <c:v>2511</c:v>
                </c:pt>
                <c:pt idx="44">
                  <c:v>2643</c:v>
                </c:pt>
                <c:pt idx="45">
                  <c:v>2737</c:v>
                </c:pt>
                <c:pt idx="46">
                  <c:v>2823</c:v>
                </c:pt>
                <c:pt idx="47">
                  <c:v>2945</c:v>
                </c:pt>
                <c:pt idx="48">
                  <c:v>3134</c:v>
                </c:pt>
                <c:pt idx="49">
                  <c:v>3315</c:v>
                </c:pt>
                <c:pt idx="50">
                  <c:v>3459</c:v>
                </c:pt>
                <c:pt idx="51">
                  <c:v>3601</c:v>
                </c:pt>
                <c:pt idx="52">
                  <c:v>3684</c:v>
                </c:pt>
                <c:pt idx="53">
                  <c:v>3751</c:v>
                </c:pt>
                <c:pt idx="54">
                  <c:v>3916</c:v>
                </c:pt>
                <c:pt idx="55">
                  <c:v>4054</c:v>
                </c:pt>
                <c:pt idx="56">
                  <c:v>4177</c:v>
                </c:pt>
                <c:pt idx="57">
                  <c:v>4289</c:v>
                </c:pt>
                <c:pt idx="58">
                  <c:v>4409</c:v>
                </c:pt>
                <c:pt idx="59">
                  <c:v>4475</c:v>
                </c:pt>
                <c:pt idx="60">
                  <c:v>4518</c:v>
                </c:pt>
                <c:pt idx="61">
                  <c:v>4566</c:v>
                </c:pt>
                <c:pt idx="62">
                  <c:v>4711</c:v>
                </c:pt>
                <c:pt idx="63">
                  <c:v>4795</c:v>
                </c:pt>
                <c:pt idx="64">
                  <c:v>4893</c:v>
                </c:pt>
                <c:pt idx="65">
                  <c:v>4987</c:v>
                </c:pt>
                <c:pt idx="66">
                  <c:v>5056</c:v>
                </c:pt>
                <c:pt idx="67">
                  <c:v>5082</c:v>
                </c:pt>
                <c:pt idx="68">
                  <c:v>5168</c:v>
                </c:pt>
                <c:pt idx="69">
                  <c:v>5204</c:v>
                </c:pt>
                <c:pt idx="70">
                  <c:v>5288</c:v>
                </c:pt>
                <c:pt idx="71">
                  <c:v>5359</c:v>
                </c:pt>
                <c:pt idx="72">
                  <c:v>5422</c:v>
                </c:pt>
                <c:pt idx="73">
                  <c:v>5440</c:v>
                </c:pt>
                <c:pt idx="74">
                  <c:v>5456</c:v>
                </c:pt>
                <c:pt idx="75">
                  <c:v>5510</c:v>
                </c:pt>
                <c:pt idx="76">
                  <c:v>5562</c:v>
                </c:pt>
                <c:pt idx="77">
                  <c:v>5590</c:v>
                </c:pt>
                <c:pt idx="78">
                  <c:v>5643</c:v>
                </c:pt>
                <c:pt idx="79">
                  <c:v>5670</c:v>
                </c:pt>
                <c:pt idx="80">
                  <c:v>5680</c:v>
                </c:pt>
                <c:pt idx="81">
                  <c:v>5694</c:v>
                </c:pt>
                <c:pt idx="82">
                  <c:v>5715</c:v>
                </c:pt>
                <c:pt idx="83">
                  <c:v>5748</c:v>
                </c:pt>
                <c:pt idx="84">
                  <c:v>5775</c:v>
                </c:pt>
                <c:pt idx="85">
                  <c:v>5788</c:v>
                </c:pt>
                <c:pt idx="86">
                  <c:v>5811</c:v>
                </c:pt>
                <c:pt idx="87">
                  <c:v>5822</c:v>
                </c:pt>
                <c:pt idx="88">
                  <c:v>5830</c:v>
                </c:pt>
                <c:pt idx="89">
                  <c:v>5856</c:v>
                </c:pt>
                <c:pt idx="90">
                  <c:v>5871</c:v>
                </c:pt>
                <c:pt idx="91">
                  <c:v>5903</c:v>
                </c:pt>
                <c:pt idx="92">
                  <c:v>5931</c:v>
                </c:pt>
                <c:pt idx="93">
                  <c:v>5951</c:v>
                </c:pt>
                <c:pt idx="94">
                  <c:v>5956</c:v>
                </c:pt>
                <c:pt idx="95">
                  <c:v>5962</c:v>
                </c:pt>
                <c:pt idx="96">
                  <c:v>5967</c:v>
                </c:pt>
                <c:pt idx="97">
                  <c:v>5977</c:v>
                </c:pt>
                <c:pt idx="98">
                  <c:v>5990</c:v>
                </c:pt>
                <c:pt idx="99">
                  <c:v>6005</c:v>
                </c:pt>
                <c:pt idx="100">
                  <c:v>6011</c:v>
                </c:pt>
                <c:pt idx="101">
                  <c:v>6013</c:v>
                </c:pt>
                <c:pt idx="102">
                  <c:v>6016</c:v>
                </c:pt>
                <c:pt idx="103">
                  <c:v>6031</c:v>
                </c:pt>
                <c:pt idx="104">
                  <c:v>6042</c:v>
                </c:pt>
                <c:pt idx="105">
                  <c:v>6044</c:v>
                </c:pt>
                <c:pt idx="106">
                  <c:v>6053</c:v>
                </c:pt>
                <c:pt idx="107">
                  <c:v>6057</c:v>
                </c:pt>
                <c:pt idx="108">
                  <c:v>6059</c:v>
                </c:pt>
                <c:pt idx="109">
                  <c:v>6065</c:v>
                </c:pt>
                <c:pt idx="110">
                  <c:v>6070</c:v>
                </c:pt>
                <c:pt idx="111">
                  <c:v>6074</c:v>
                </c:pt>
                <c:pt idx="112">
                  <c:v>6078</c:v>
                </c:pt>
                <c:pt idx="113">
                  <c:v>6081</c:v>
                </c:pt>
                <c:pt idx="114">
                  <c:v>6089</c:v>
                </c:pt>
                <c:pt idx="115">
                  <c:v>6090</c:v>
                </c:pt>
                <c:pt idx="116">
                  <c:v>6090</c:v>
                </c:pt>
                <c:pt idx="117">
                  <c:v>6095</c:v>
                </c:pt>
                <c:pt idx="118">
                  <c:v>6097</c:v>
                </c:pt>
                <c:pt idx="119">
                  <c:v>6100</c:v>
                </c:pt>
                <c:pt idx="120">
                  <c:v>6103</c:v>
                </c:pt>
                <c:pt idx="121">
                  <c:v>6105</c:v>
                </c:pt>
                <c:pt idx="122">
                  <c:v>6105</c:v>
                </c:pt>
                <c:pt idx="123">
                  <c:v>6107</c:v>
                </c:pt>
                <c:pt idx="124">
                  <c:v>6113</c:v>
                </c:pt>
                <c:pt idx="125">
                  <c:v>6115</c:v>
                </c:pt>
                <c:pt idx="126">
                  <c:v>6118</c:v>
                </c:pt>
                <c:pt idx="127">
                  <c:v>6120</c:v>
                </c:pt>
                <c:pt idx="128">
                  <c:v>6126</c:v>
                </c:pt>
                <c:pt idx="129">
                  <c:v>6127</c:v>
                </c:pt>
                <c:pt idx="130">
                  <c:v>6128</c:v>
                </c:pt>
                <c:pt idx="131">
                  <c:v>6132</c:v>
                </c:pt>
                <c:pt idx="132">
                  <c:v>6135</c:v>
                </c:pt>
                <c:pt idx="133">
                  <c:v>6137</c:v>
                </c:pt>
                <c:pt idx="134">
                  <c:v>6136</c:v>
                </c:pt>
                <c:pt idx="135">
                  <c:v>6137</c:v>
                </c:pt>
                <c:pt idx="136">
                  <c:v>6137</c:v>
                </c:pt>
                <c:pt idx="137">
                  <c:v>6137</c:v>
                </c:pt>
                <c:pt idx="138">
                  <c:v>6135</c:v>
                </c:pt>
                <c:pt idx="139">
                  <c:v>6136</c:v>
                </c:pt>
                <c:pt idx="140">
                  <c:v>6137</c:v>
                </c:pt>
                <c:pt idx="141">
                  <c:v>6138</c:v>
                </c:pt>
                <c:pt idx="142">
                  <c:v>6136</c:v>
                </c:pt>
                <c:pt idx="143">
                  <c:v>6136</c:v>
                </c:pt>
                <c:pt idx="144">
                  <c:v>6136</c:v>
                </c:pt>
                <c:pt idx="145">
                  <c:v>6136</c:v>
                </c:pt>
                <c:pt idx="146">
                  <c:v>6139</c:v>
                </c:pt>
                <c:pt idx="147">
                  <c:v>6139</c:v>
                </c:pt>
                <c:pt idx="148">
                  <c:v>6139</c:v>
                </c:pt>
                <c:pt idx="149">
                  <c:v>6140</c:v>
                </c:pt>
                <c:pt idx="150">
                  <c:v>6140</c:v>
                </c:pt>
                <c:pt idx="151">
                  <c:v>6141</c:v>
                </c:pt>
                <c:pt idx="152">
                  <c:v>6145</c:v>
                </c:pt>
                <c:pt idx="153">
                  <c:v>6147</c:v>
                </c:pt>
                <c:pt idx="154">
                  <c:v>6147</c:v>
                </c:pt>
                <c:pt idx="155">
                  <c:v>6147</c:v>
                </c:pt>
                <c:pt idx="156">
                  <c:v>6148</c:v>
                </c:pt>
                <c:pt idx="157">
                  <c:v>6149</c:v>
                </c:pt>
                <c:pt idx="158">
                  <c:v>6149</c:v>
                </c:pt>
                <c:pt idx="159">
                  <c:v>6150</c:v>
                </c:pt>
                <c:pt idx="160">
                  <c:v>6153</c:v>
                </c:pt>
                <c:pt idx="161">
                  <c:v>6153</c:v>
                </c:pt>
                <c:pt idx="162">
                  <c:v>6154</c:v>
                </c:pt>
                <c:pt idx="163">
                  <c:v>6157</c:v>
                </c:pt>
                <c:pt idx="164">
                  <c:v>6157</c:v>
                </c:pt>
                <c:pt idx="165">
                  <c:v>6157</c:v>
                </c:pt>
                <c:pt idx="166">
                  <c:v>6159</c:v>
                </c:pt>
                <c:pt idx="167">
                  <c:v>6161</c:v>
                </c:pt>
                <c:pt idx="168">
                  <c:v>6165</c:v>
                </c:pt>
                <c:pt idx="169">
                  <c:v>6167</c:v>
                </c:pt>
                <c:pt idx="170">
                  <c:v>6169</c:v>
                </c:pt>
                <c:pt idx="171">
                  <c:v>6172</c:v>
                </c:pt>
                <c:pt idx="172">
                  <c:v>6172</c:v>
                </c:pt>
                <c:pt idx="173">
                  <c:v>6175</c:v>
                </c:pt>
                <c:pt idx="174">
                  <c:v>6181</c:v>
                </c:pt>
                <c:pt idx="175">
                  <c:v>6191</c:v>
                </c:pt>
                <c:pt idx="176">
                  <c:v>6195</c:v>
                </c:pt>
                <c:pt idx="177">
                  <c:v>6200</c:v>
                </c:pt>
                <c:pt idx="178">
                  <c:v>6200</c:v>
                </c:pt>
                <c:pt idx="179">
                  <c:v>6202</c:v>
                </c:pt>
                <c:pt idx="180">
                  <c:v>6207</c:v>
                </c:pt>
                <c:pt idx="181">
                  <c:v>6215</c:v>
                </c:pt>
                <c:pt idx="182">
                  <c:v>6218</c:v>
                </c:pt>
                <c:pt idx="183">
                  <c:v>6220</c:v>
                </c:pt>
                <c:pt idx="184">
                  <c:v>6224</c:v>
                </c:pt>
                <c:pt idx="185">
                  <c:v>6224</c:v>
                </c:pt>
                <c:pt idx="186">
                  <c:v>6224</c:v>
                </c:pt>
                <c:pt idx="187">
                  <c:v>6230</c:v>
                </c:pt>
                <c:pt idx="188">
                  <c:v>6235</c:v>
                </c:pt>
                <c:pt idx="189">
                  <c:v>6235</c:v>
                </c:pt>
                <c:pt idx="190">
                  <c:v>6237</c:v>
                </c:pt>
                <c:pt idx="191">
                  <c:v>6241</c:v>
                </c:pt>
                <c:pt idx="192">
                  <c:v>6243</c:v>
                </c:pt>
                <c:pt idx="193">
                  <c:v>6243</c:v>
                </c:pt>
                <c:pt idx="194">
                  <c:v>6244</c:v>
                </c:pt>
                <c:pt idx="195">
                  <c:v>6246</c:v>
                </c:pt>
                <c:pt idx="196">
                  <c:v>6249</c:v>
                </c:pt>
                <c:pt idx="197">
                  <c:v>6252</c:v>
                </c:pt>
              </c:numCache>
            </c:numRef>
          </c:val>
          <c:smooth val="0"/>
          <c:extLst>
            <c:ext xmlns:c16="http://schemas.microsoft.com/office/drawing/2014/chart" uri="{C3380CC4-5D6E-409C-BE32-E72D297353CC}">
              <c16:uniqueId val="{00000303-B6C6-4225-8333-82C6368D3EFF}"/>
            </c:ext>
          </c:extLst>
        </c:ser>
        <c:ser>
          <c:idx val="5"/>
          <c:order val="2"/>
          <c:tx>
            <c:strRef>
              <c:f>rivm!$R$3</c:f>
              <c:strCache>
                <c:ptCount val="1"/>
                <c:pt idx="0">
                  <c:v>Hospitalized</c:v>
                </c:pt>
              </c:strCache>
            </c:strRef>
          </c:tx>
          <c:spPr>
            <a:ln w="28575" cap="rnd">
              <a:no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304-B6C6-4225-8333-82C6368D3EFF}"/>
                </c:ext>
              </c:extLst>
            </c:dLbl>
            <c:dLbl>
              <c:idx val="1"/>
              <c:delete val="1"/>
              <c:extLst>
                <c:ext xmlns:c15="http://schemas.microsoft.com/office/drawing/2012/chart" uri="{CE6537A1-D6FC-4f65-9D91-7224C49458BB}"/>
                <c:ext xmlns:c16="http://schemas.microsoft.com/office/drawing/2014/chart" uri="{C3380CC4-5D6E-409C-BE32-E72D297353CC}">
                  <c16:uniqueId val="{00000305-B6C6-4225-8333-82C6368D3EFF}"/>
                </c:ext>
              </c:extLst>
            </c:dLbl>
            <c:dLbl>
              <c:idx val="2"/>
              <c:delete val="1"/>
              <c:extLst>
                <c:ext xmlns:c15="http://schemas.microsoft.com/office/drawing/2012/chart" uri="{CE6537A1-D6FC-4f65-9D91-7224C49458BB}"/>
                <c:ext xmlns:c16="http://schemas.microsoft.com/office/drawing/2014/chart" uri="{C3380CC4-5D6E-409C-BE32-E72D297353CC}">
                  <c16:uniqueId val="{00000306-B6C6-4225-8333-82C6368D3EFF}"/>
                </c:ext>
              </c:extLst>
            </c:dLbl>
            <c:dLbl>
              <c:idx val="3"/>
              <c:delete val="1"/>
              <c:extLst>
                <c:ext xmlns:c15="http://schemas.microsoft.com/office/drawing/2012/chart" uri="{CE6537A1-D6FC-4f65-9D91-7224C49458BB}"/>
                <c:ext xmlns:c16="http://schemas.microsoft.com/office/drawing/2014/chart" uri="{C3380CC4-5D6E-409C-BE32-E72D297353CC}">
                  <c16:uniqueId val="{00000307-B6C6-4225-8333-82C6368D3EFF}"/>
                </c:ext>
              </c:extLst>
            </c:dLbl>
            <c:dLbl>
              <c:idx val="4"/>
              <c:delete val="1"/>
              <c:extLst>
                <c:ext xmlns:c15="http://schemas.microsoft.com/office/drawing/2012/chart" uri="{CE6537A1-D6FC-4f65-9D91-7224C49458BB}"/>
                <c:ext xmlns:c16="http://schemas.microsoft.com/office/drawing/2014/chart" uri="{C3380CC4-5D6E-409C-BE32-E72D297353CC}">
                  <c16:uniqueId val="{00000308-B6C6-4225-8333-82C6368D3EFF}"/>
                </c:ext>
              </c:extLst>
            </c:dLbl>
            <c:dLbl>
              <c:idx val="5"/>
              <c:delete val="1"/>
              <c:extLst>
                <c:ext xmlns:c15="http://schemas.microsoft.com/office/drawing/2012/chart" uri="{CE6537A1-D6FC-4f65-9D91-7224C49458BB}"/>
                <c:ext xmlns:c16="http://schemas.microsoft.com/office/drawing/2014/chart" uri="{C3380CC4-5D6E-409C-BE32-E72D297353CC}">
                  <c16:uniqueId val="{00000309-B6C6-4225-8333-82C6368D3EFF}"/>
                </c:ext>
              </c:extLst>
            </c:dLbl>
            <c:dLbl>
              <c:idx val="6"/>
              <c:delete val="1"/>
              <c:extLst>
                <c:ext xmlns:c15="http://schemas.microsoft.com/office/drawing/2012/chart" uri="{CE6537A1-D6FC-4f65-9D91-7224C49458BB}"/>
                <c:ext xmlns:c16="http://schemas.microsoft.com/office/drawing/2014/chart" uri="{C3380CC4-5D6E-409C-BE32-E72D297353CC}">
                  <c16:uniqueId val="{0000030A-B6C6-4225-8333-82C6368D3EFF}"/>
                </c:ext>
              </c:extLst>
            </c:dLbl>
            <c:dLbl>
              <c:idx val="7"/>
              <c:delete val="1"/>
              <c:extLst>
                <c:ext xmlns:c15="http://schemas.microsoft.com/office/drawing/2012/chart" uri="{CE6537A1-D6FC-4f65-9D91-7224C49458BB}"/>
                <c:ext xmlns:c16="http://schemas.microsoft.com/office/drawing/2014/chart" uri="{C3380CC4-5D6E-409C-BE32-E72D297353CC}">
                  <c16:uniqueId val="{0000030B-B6C6-4225-8333-82C6368D3EFF}"/>
                </c:ext>
              </c:extLst>
            </c:dLbl>
            <c:dLbl>
              <c:idx val="8"/>
              <c:delete val="1"/>
              <c:extLst>
                <c:ext xmlns:c15="http://schemas.microsoft.com/office/drawing/2012/chart" uri="{CE6537A1-D6FC-4f65-9D91-7224C49458BB}"/>
                <c:ext xmlns:c16="http://schemas.microsoft.com/office/drawing/2014/chart" uri="{C3380CC4-5D6E-409C-BE32-E72D297353CC}">
                  <c16:uniqueId val="{0000030C-B6C6-4225-8333-82C6368D3EFF}"/>
                </c:ext>
              </c:extLst>
            </c:dLbl>
            <c:dLbl>
              <c:idx val="9"/>
              <c:delete val="1"/>
              <c:extLst>
                <c:ext xmlns:c15="http://schemas.microsoft.com/office/drawing/2012/chart" uri="{CE6537A1-D6FC-4f65-9D91-7224C49458BB}"/>
                <c:ext xmlns:c16="http://schemas.microsoft.com/office/drawing/2014/chart" uri="{C3380CC4-5D6E-409C-BE32-E72D297353CC}">
                  <c16:uniqueId val="{0000030D-B6C6-4225-8333-82C6368D3EFF}"/>
                </c:ext>
              </c:extLst>
            </c:dLbl>
            <c:dLbl>
              <c:idx val="10"/>
              <c:delete val="1"/>
              <c:extLst>
                <c:ext xmlns:c15="http://schemas.microsoft.com/office/drawing/2012/chart" uri="{CE6537A1-D6FC-4f65-9D91-7224C49458BB}"/>
                <c:ext xmlns:c16="http://schemas.microsoft.com/office/drawing/2014/chart" uri="{C3380CC4-5D6E-409C-BE32-E72D297353CC}">
                  <c16:uniqueId val="{0000030E-B6C6-4225-8333-82C6368D3EFF}"/>
                </c:ext>
              </c:extLst>
            </c:dLbl>
            <c:dLbl>
              <c:idx val="11"/>
              <c:delete val="1"/>
              <c:extLst>
                <c:ext xmlns:c15="http://schemas.microsoft.com/office/drawing/2012/chart" uri="{CE6537A1-D6FC-4f65-9D91-7224C49458BB}"/>
                <c:ext xmlns:c16="http://schemas.microsoft.com/office/drawing/2014/chart" uri="{C3380CC4-5D6E-409C-BE32-E72D297353CC}">
                  <c16:uniqueId val="{0000030F-B6C6-4225-8333-82C6368D3EFF}"/>
                </c:ext>
              </c:extLst>
            </c:dLbl>
            <c:dLbl>
              <c:idx val="12"/>
              <c:delete val="1"/>
              <c:extLst>
                <c:ext xmlns:c15="http://schemas.microsoft.com/office/drawing/2012/chart" uri="{CE6537A1-D6FC-4f65-9D91-7224C49458BB}"/>
                <c:ext xmlns:c16="http://schemas.microsoft.com/office/drawing/2014/chart" uri="{C3380CC4-5D6E-409C-BE32-E72D297353CC}">
                  <c16:uniqueId val="{00000310-B6C6-4225-8333-82C6368D3EFF}"/>
                </c:ext>
              </c:extLst>
            </c:dLbl>
            <c:dLbl>
              <c:idx val="13"/>
              <c:delete val="1"/>
              <c:extLst>
                <c:ext xmlns:c15="http://schemas.microsoft.com/office/drawing/2012/chart" uri="{CE6537A1-D6FC-4f65-9D91-7224C49458BB}"/>
                <c:ext xmlns:c16="http://schemas.microsoft.com/office/drawing/2014/chart" uri="{C3380CC4-5D6E-409C-BE32-E72D297353CC}">
                  <c16:uniqueId val="{00000311-B6C6-4225-8333-82C6368D3EFF}"/>
                </c:ext>
              </c:extLst>
            </c:dLbl>
            <c:dLbl>
              <c:idx val="14"/>
              <c:delete val="1"/>
              <c:extLst>
                <c:ext xmlns:c15="http://schemas.microsoft.com/office/drawing/2012/chart" uri="{CE6537A1-D6FC-4f65-9D91-7224C49458BB}"/>
                <c:ext xmlns:c16="http://schemas.microsoft.com/office/drawing/2014/chart" uri="{C3380CC4-5D6E-409C-BE32-E72D297353CC}">
                  <c16:uniqueId val="{00000312-B6C6-4225-8333-82C6368D3EFF}"/>
                </c:ext>
              </c:extLst>
            </c:dLbl>
            <c:dLbl>
              <c:idx val="15"/>
              <c:delete val="1"/>
              <c:extLst>
                <c:ext xmlns:c15="http://schemas.microsoft.com/office/drawing/2012/chart" uri="{CE6537A1-D6FC-4f65-9D91-7224C49458BB}"/>
                <c:ext xmlns:c16="http://schemas.microsoft.com/office/drawing/2014/chart" uri="{C3380CC4-5D6E-409C-BE32-E72D297353CC}">
                  <c16:uniqueId val="{00000313-B6C6-4225-8333-82C6368D3EFF}"/>
                </c:ext>
              </c:extLst>
            </c:dLbl>
            <c:dLbl>
              <c:idx val="16"/>
              <c:delete val="1"/>
              <c:extLst>
                <c:ext xmlns:c15="http://schemas.microsoft.com/office/drawing/2012/chart" uri="{CE6537A1-D6FC-4f65-9D91-7224C49458BB}"/>
                <c:ext xmlns:c16="http://schemas.microsoft.com/office/drawing/2014/chart" uri="{C3380CC4-5D6E-409C-BE32-E72D297353CC}">
                  <c16:uniqueId val="{00000314-B6C6-4225-8333-82C6368D3EFF}"/>
                </c:ext>
              </c:extLst>
            </c:dLbl>
            <c:dLbl>
              <c:idx val="17"/>
              <c:delete val="1"/>
              <c:extLst>
                <c:ext xmlns:c15="http://schemas.microsoft.com/office/drawing/2012/chart" uri="{CE6537A1-D6FC-4f65-9D91-7224C49458BB}"/>
                <c:ext xmlns:c16="http://schemas.microsoft.com/office/drawing/2014/chart" uri="{C3380CC4-5D6E-409C-BE32-E72D297353CC}">
                  <c16:uniqueId val="{00000315-B6C6-4225-8333-82C6368D3EFF}"/>
                </c:ext>
              </c:extLst>
            </c:dLbl>
            <c:dLbl>
              <c:idx val="18"/>
              <c:delete val="1"/>
              <c:extLst>
                <c:ext xmlns:c15="http://schemas.microsoft.com/office/drawing/2012/chart" uri="{CE6537A1-D6FC-4f65-9D91-7224C49458BB}"/>
                <c:ext xmlns:c16="http://schemas.microsoft.com/office/drawing/2014/chart" uri="{C3380CC4-5D6E-409C-BE32-E72D297353CC}">
                  <c16:uniqueId val="{00000316-B6C6-4225-8333-82C6368D3EFF}"/>
                </c:ext>
              </c:extLst>
            </c:dLbl>
            <c:dLbl>
              <c:idx val="19"/>
              <c:delete val="1"/>
              <c:extLst>
                <c:ext xmlns:c15="http://schemas.microsoft.com/office/drawing/2012/chart" uri="{CE6537A1-D6FC-4f65-9D91-7224C49458BB}"/>
                <c:ext xmlns:c16="http://schemas.microsoft.com/office/drawing/2014/chart" uri="{C3380CC4-5D6E-409C-BE32-E72D297353CC}">
                  <c16:uniqueId val="{00000317-B6C6-4225-8333-82C6368D3EFF}"/>
                </c:ext>
              </c:extLst>
            </c:dLbl>
            <c:dLbl>
              <c:idx val="20"/>
              <c:delete val="1"/>
              <c:extLst>
                <c:ext xmlns:c15="http://schemas.microsoft.com/office/drawing/2012/chart" uri="{CE6537A1-D6FC-4f65-9D91-7224C49458BB}"/>
                <c:ext xmlns:c16="http://schemas.microsoft.com/office/drawing/2014/chart" uri="{C3380CC4-5D6E-409C-BE32-E72D297353CC}">
                  <c16:uniqueId val="{00000318-B6C6-4225-8333-82C6368D3EFF}"/>
                </c:ext>
              </c:extLst>
            </c:dLbl>
            <c:dLbl>
              <c:idx val="21"/>
              <c:delete val="1"/>
              <c:extLst>
                <c:ext xmlns:c15="http://schemas.microsoft.com/office/drawing/2012/chart" uri="{CE6537A1-D6FC-4f65-9D91-7224C49458BB}"/>
                <c:ext xmlns:c16="http://schemas.microsoft.com/office/drawing/2014/chart" uri="{C3380CC4-5D6E-409C-BE32-E72D297353CC}">
                  <c16:uniqueId val="{00000319-B6C6-4225-8333-82C6368D3EFF}"/>
                </c:ext>
              </c:extLst>
            </c:dLbl>
            <c:dLbl>
              <c:idx val="22"/>
              <c:delete val="1"/>
              <c:extLst>
                <c:ext xmlns:c15="http://schemas.microsoft.com/office/drawing/2012/chart" uri="{CE6537A1-D6FC-4f65-9D91-7224C49458BB}"/>
                <c:ext xmlns:c16="http://schemas.microsoft.com/office/drawing/2014/chart" uri="{C3380CC4-5D6E-409C-BE32-E72D297353CC}">
                  <c16:uniqueId val="{0000031A-B6C6-4225-8333-82C6368D3EFF}"/>
                </c:ext>
              </c:extLst>
            </c:dLbl>
            <c:dLbl>
              <c:idx val="23"/>
              <c:delete val="1"/>
              <c:extLst>
                <c:ext xmlns:c15="http://schemas.microsoft.com/office/drawing/2012/chart" uri="{CE6537A1-D6FC-4f65-9D91-7224C49458BB}"/>
                <c:ext xmlns:c16="http://schemas.microsoft.com/office/drawing/2014/chart" uri="{C3380CC4-5D6E-409C-BE32-E72D297353CC}">
                  <c16:uniqueId val="{0000031B-B6C6-4225-8333-82C6368D3EFF}"/>
                </c:ext>
              </c:extLst>
            </c:dLbl>
            <c:dLbl>
              <c:idx val="24"/>
              <c:delete val="1"/>
              <c:extLst>
                <c:ext xmlns:c15="http://schemas.microsoft.com/office/drawing/2012/chart" uri="{CE6537A1-D6FC-4f65-9D91-7224C49458BB}"/>
                <c:ext xmlns:c16="http://schemas.microsoft.com/office/drawing/2014/chart" uri="{C3380CC4-5D6E-409C-BE32-E72D297353CC}">
                  <c16:uniqueId val="{0000031C-B6C6-4225-8333-82C6368D3EFF}"/>
                </c:ext>
              </c:extLst>
            </c:dLbl>
            <c:dLbl>
              <c:idx val="25"/>
              <c:delete val="1"/>
              <c:extLst>
                <c:ext xmlns:c15="http://schemas.microsoft.com/office/drawing/2012/chart" uri="{CE6537A1-D6FC-4f65-9D91-7224C49458BB}"/>
                <c:ext xmlns:c16="http://schemas.microsoft.com/office/drawing/2014/chart" uri="{C3380CC4-5D6E-409C-BE32-E72D297353CC}">
                  <c16:uniqueId val="{0000031D-B6C6-4225-8333-82C6368D3EFF}"/>
                </c:ext>
              </c:extLst>
            </c:dLbl>
            <c:dLbl>
              <c:idx val="26"/>
              <c:delete val="1"/>
              <c:extLst>
                <c:ext xmlns:c15="http://schemas.microsoft.com/office/drawing/2012/chart" uri="{CE6537A1-D6FC-4f65-9D91-7224C49458BB}"/>
                <c:ext xmlns:c16="http://schemas.microsoft.com/office/drawing/2014/chart" uri="{C3380CC4-5D6E-409C-BE32-E72D297353CC}">
                  <c16:uniqueId val="{0000031E-B6C6-4225-8333-82C6368D3EFF}"/>
                </c:ext>
              </c:extLst>
            </c:dLbl>
            <c:dLbl>
              <c:idx val="27"/>
              <c:delete val="1"/>
              <c:extLst>
                <c:ext xmlns:c15="http://schemas.microsoft.com/office/drawing/2012/chart" uri="{CE6537A1-D6FC-4f65-9D91-7224C49458BB}"/>
                <c:ext xmlns:c16="http://schemas.microsoft.com/office/drawing/2014/chart" uri="{C3380CC4-5D6E-409C-BE32-E72D297353CC}">
                  <c16:uniqueId val="{0000031F-B6C6-4225-8333-82C6368D3EFF}"/>
                </c:ext>
              </c:extLst>
            </c:dLbl>
            <c:dLbl>
              <c:idx val="28"/>
              <c:delete val="1"/>
              <c:extLst>
                <c:ext xmlns:c15="http://schemas.microsoft.com/office/drawing/2012/chart" uri="{CE6537A1-D6FC-4f65-9D91-7224C49458BB}"/>
                <c:ext xmlns:c16="http://schemas.microsoft.com/office/drawing/2014/chart" uri="{C3380CC4-5D6E-409C-BE32-E72D297353CC}">
                  <c16:uniqueId val="{00000320-B6C6-4225-8333-82C6368D3EFF}"/>
                </c:ext>
              </c:extLst>
            </c:dLbl>
            <c:dLbl>
              <c:idx val="29"/>
              <c:delete val="1"/>
              <c:extLst>
                <c:ext xmlns:c15="http://schemas.microsoft.com/office/drawing/2012/chart" uri="{CE6537A1-D6FC-4f65-9D91-7224C49458BB}"/>
                <c:ext xmlns:c16="http://schemas.microsoft.com/office/drawing/2014/chart" uri="{C3380CC4-5D6E-409C-BE32-E72D297353CC}">
                  <c16:uniqueId val="{00000321-B6C6-4225-8333-82C6368D3EFF}"/>
                </c:ext>
              </c:extLst>
            </c:dLbl>
            <c:dLbl>
              <c:idx val="30"/>
              <c:delete val="1"/>
              <c:extLst>
                <c:ext xmlns:c15="http://schemas.microsoft.com/office/drawing/2012/chart" uri="{CE6537A1-D6FC-4f65-9D91-7224C49458BB}"/>
                <c:ext xmlns:c16="http://schemas.microsoft.com/office/drawing/2014/chart" uri="{C3380CC4-5D6E-409C-BE32-E72D297353CC}">
                  <c16:uniqueId val="{00000322-B6C6-4225-8333-82C6368D3EFF}"/>
                </c:ext>
              </c:extLst>
            </c:dLbl>
            <c:dLbl>
              <c:idx val="31"/>
              <c:delete val="1"/>
              <c:extLst>
                <c:ext xmlns:c15="http://schemas.microsoft.com/office/drawing/2012/chart" uri="{CE6537A1-D6FC-4f65-9D91-7224C49458BB}"/>
                <c:ext xmlns:c16="http://schemas.microsoft.com/office/drawing/2014/chart" uri="{C3380CC4-5D6E-409C-BE32-E72D297353CC}">
                  <c16:uniqueId val="{00000323-B6C6-4225-8333-82C6368D3EFF}"/>
                </c:ext>
              </c:extLst>
            </c:dLbl>
            <c:dLbl>
              <c:idx val="32"/>
              <c:delete val="1"/>
              <c:extLst>
                <c:ext xmlns:c15="http://schemas.microsoft.com/office/drawing/2012/chart" uri="{CE6537A1-D6FC-4f65-9D91-7224C49458BB}"/>
                <c:ext xmlns:c16="http://schemas.microsoft.com/office/drawing/2014/chart" uri="{C3380CC4-5D6E-409C-BE32-E72D297353CC}">
                  <c16:uniqueId val="{00000324-B6C6-4225-8333-82C6368D3EFF}"/>
                </c:ext>
              </c:extLst>
            </c:dLbl>
            <c:dLbl>
              <c:idx val="33"/>
              <c:delete val="1"/>
              <c:extLst>
                <c:ext xmlns:c15="http://schemas.microsoft.com/office/drawing/2012/chart" uri="{CE6537A1-D6FC-4f65-9D91-7224C49458BB}"/>
                <c:ext xmlns:c16="http://schemas.microsoft.com/office/drawing/2014/chart" uri="{C3380CC4-5D6E-409C-BE32-E72D297353CC}">
                  <c16:uniqueId val="{00000325-B6C6-4225-8333-82C6368D3EFF}"/>
                </c:ext>
              </c:extLst>
            </c:dLbl>
            <c:dLbl>
              <c:idx val="34"/>
              <c:delete val="1"/>
              <c:extLst>
                <c:ext xmlns:c15="http://schemas.microsoft.com/office/drawing/2012/chart" uri="{CE6537A1-D6FC-4f65-9D91-7224C49458BB}"/>
                <c:ext xmlns:c16="http://schemas.microsoft.com/office/drawing/2014/chart" uri="{C3380CC4-5D6E-409C-BE32-E72D297353CC}">
                  <c16:uniqueId val="{00000326-B6C6-4225-8333-82C6368D3EFF}"/>
                </c:ext>
              </c:extLst>
            </c:dLbl>
            <c:dLbl>
              <c:idx val="35"/>
              <c:delete val="1"/>
              <c:extLst>
                <c:ext xmlns:c15="http://schemas.microsoft.com/office/drawing/2012/chart" uri="{CE6537A1-D6FC-4f65-9D91-7224C49458BB}"/>
                <c:ext xmlns:c16="http://schemas.microsoft.com/office/drawing/2014/chart" uri="{C3380CC4-5D6E-409C-BE32-E72D297353CC}">
                  <c16:uniqueId val="{00000327-B6C6-4225-8333-82C6368D3EFF}"/>
                </c:ext>
              </c:extLst>
            </c:dLbl>
            <c:dLbl>
              <c:idx val="36"/>
              <c:delete val="1"/>
              <c:extLst>
                <c:ext xmlns:c15="http://schemas.microsoft.com/office/drawing/2012/chart" uri="{CE6537A1-D6FC-4f65-9D91-7224C49458BB}"/>
                <c:ext xmlns:c16="http://schemas.microsoft.com/office/drawing/2014/chart" uri="{C3380CC4-5D6E-409C-BE32-E72D297353CC}">
                  <c16:uniqueId val="{00000328-B6C6-4225-8333-82C6368D3EFF}"/>
                </c:ext>
              </c:extLst>
            </c:dLbl>
            <c:dLbl>
              <c:idx val="37"/>
              <c:delete val="1"/>
              <c:extLst>
                <c:ext xmlns:c15="http://schemas.microsoft.com/office/drawing/2012/chart" uri="{CE6537A1-D6FC-4f65-9D91-7224C49458BB}"/>
                <c:ext xmlns:c16="http://schemas.microsoft.com/office/drawing/2014/chart" uri="{C3380CC4-5D6E-409C-BE32-E72D297353CC}">
                  <c16:uniqueId val="{00000329-B6C6-4225-8333-82C6368D3EFF}"/>
                </c:ext>
              </c:extLst>
            </c:dLbl>
            <c:dLbl>
              <c:idx val="38"/>
              <c:delete val="1"/>
              <c:extLst>
                <c:ext xmlns:c15="http://schemas.microsoft.com/office/drawing/2012/chart" uri="{CE6537A1-D6FC-4f65-9D91-7224C49458BB}"/>
                <c:ext xmlns:c16="http://schemas.microsoft.com/office/drawing/2014/chart" uri="{C3380CC4-5D6E-409C-BE32-E72D297353CC}">
                  <c16:uniqueId val="{0000032A-B6C6-4225-8333-82C6368D3EFF}"/>
                </c:ext>
              </c:extLst>
            </c:dLbl>
            <c:dLbl>
              <c:idx val="39"/>
              <c:delete val="1"/>
              <c:extLst>
                <c:ext xmlns:c15="http://schemas.microsoft.com/office/drawing/2012/chart" uri="{CE6537A1-D6FC-4f65-9D91-7224C49458BB}"/>
                <c:ext xmlns:c16="http://schemas.microsoft.com/office/drawing/2014/chart" uri="{C3380CC4-5D6E-409C-BE32-E72D297353CC}">
                  <c16:uniqueId val="{0000032B-B6C6-4225-8333-82C6368D3EFF}"/>
                </c:ext>
              </c:extLst>
            </c:dLbl>
            <c:dLbl>
              <c:idx val="40"/>
              <c:delete val="1"/>
              <c:extLst>
                <c:ext xmlns:c15="http://schemas.microsoft.com/office/drawing/2012/chart" uri="{CE6537A1-D6FC-4f65-9D91-7224C49458BB}"/>
                <c:ext xmlns:c16="http://schemas.microsoft.com/office/drawing/2014/chart" uri="{C3380CC4-5D6E-409C-BE32-E72D297353CC}">
                  <c16:uniqueId val="{0000032C-B6C6-4225-8333-82C6368D3EFF}"/>
                </c:ext>
              </c:extLst>
            </c:dLbl>
            <c:dLbl>
              <c:idx val="41"/>
              <c:delete val="1"/>
              <c:extLst>
                <c:ext xmlns:c15="http://schemas.microsoft.com/office/drawing/2012/chart" uri="{CE6537A1-D6FC-4f65-9D91-7224C49458BB}"/>
                <c:ext xmlns:c16="http://schemas.microsoft.com/office/drawing/2014/chart" uri="{C3380CC4-5D6E-409C-BE32-E72D297353CC}">
                  <c16:uniqueId val="{0000032D-B6C6-4225-8333-82C6368D3EFF}"/>
                </c:ext>
              </c:extLst>
            </c:dLbl>
            <c:dLbl>
              <c:idx val="42"/>
              <c:delete val="1"/>
              <c:extLst>
                <c:ext xmlns:c15="http://schemas.microsoft.com/office/drawing/2012/chart" uri="{CE6537A1-D6FC-4f65-9D91-7224C49458BB}"/>
                <c:ext xmlns:c16="http://schemas.microsoft.com/office/drawing/2014/chart" uri="{C3380CC4-5D6E-409C-BE32-E72D297353CC}">
                  <c16:uniqueId val="{0000032E-B6C6-4225-8333-82C6368D3EFF}"/>
                </c:ext>
              </c:extLst>
            </c:dLbl>
            <c:dLbl>
              <c:idx val="43"/>
              <c:delete val="1"/>
              <c:extLst>
                <c:ext xmlns:c15="http://schemas.microsoft.com/office/drawing/2012/chart" uri="{CE6537A1-D6FC-4f65-9D91-7224C49458BB}"/>
                <c:ext xmlns:c16="http://schemas.microsoft.com/office/drawing/2014/chart" uri="{C3380CC4-5D6E-409C-BE32-E72D297353CC}">
                  <c16:uniqueId val="{0000032F-B6C6-4225-8333-82C6368D3EFF}"/>
                </c:ext>
              </c:extLst>
            </c:dLbl>
            <c:dLbl>
              <c:idx val="44"/>
              <c:delete val="1"/>
              <c:extLst>
                <c:ext xmlns:c15="http://schemas.microsoft.com/office/drawing/2012/chart" uri="{CE6537A1-D6FC-4f65-9D91-7224C49458BB}"/>
                <c:ext xmlns:c16="http://schemas.microsoft.com/office/drawing/2014/chart" uri="{C3380CC4-5D6E-409C-BE32-E72D297353CC}">
                  <c16:uniqueId val="{00000330-B6C6-4225-8333-82C6368D3EFF}"/>
                </c:ext>
              </c:extLst>
            </c:dLbl>
            <c:dLbl>
              <c:idx val="45"/>
              <c:delete val="1"/>
              <c:extLst>
                <c:ext xmlns:c15="http://schemas.microsoft.com/office/drawing/2012/chart" uri="{CE6537A1-D6FC-4f65-9D91-7224C49458BB}"/>
                <c:ext xmlns:c16="http://schemas.microsoft.com/office/drawing/2014/chart" uri="{C3380CC4-5D6E-409C-BE32-E72D297353CC}">
                  <c16:uniqueId val="{00000331-B6C6-4225-8333-82C6368D3EFF}"/>
                </c:ext>
              </c:extLst>
            </c:dLbl>
            <c:dLbl>
              <c:idx val="46"/>
              <c:delete val="1"/>
              <c:extLst>
                <c:ext xmlns:c15="http://schemas.microsoft.com/office/drawing/2012/chart" uri="{CE6537A1-D6FC-4f65-9D91-7224C49458BB}"/>
                <c:ext xmlns:c16="http://schemas.microsoft.com/office/drawing/2014/chart" uri="{C3380CC4-5D6E-409C-BE32-E72D297353CC}">
                  <c16:uniqueId val="{00000332-B6C6-4225-8333-82C6368D3EFF}"/>
                </c:ext>
              </c:extLst>
            </c:dLbl>
            <c:dLbl>
              <c:idx val="47"/>
              <c:delete val="1"/>
              <c:extLst>
                <c:ext xmlns:c15="http://schemas.microsoft.com/office/drawing/2012/chart" uri="{CE6537A1-D6FC-4f65-9D91-7224C49458BB}"/>
                <c:ext xmlns:c16="http://schemas.microsoft.com/office/drawing/2014/chart" uri="{C3380CC4-5D6E-409C-BE32-E72D297353CC}">
                  <c16:uniqueId val="{00000333-B6C6-4225-8333-82C6368D3EFF}"/>
                </c:ext>
              </c:extLst>
            </c:dLbl>
            <c:dLbl>
              <c:idx val="48"/>
              <c:delete val="1"/>
              <c:extLst>
                <c:ext xmlns:c15="http://schemas.microsoft.com/office/drawing/2012/chart" uri="{CE6537A1-D6FC-4f65-9D91-7224C49458BB}"/>
                <c:ext xmlns:c16="http://schemas.microsoft.com/office/drawing/2014/chart" uri="{C3380CC4-5D6E-409C-BE32-E72D297353CC}">
                  <c16:uniqueId val="{00000334-B6C6-4225-8333-82C6368D3EFF}"/>
                </c:ext>
              </c:extLst>
            </c:dLbl>
            <c:dLbl>
              <c:idx val="49"/>
              <c:delete val="1"/>
              <c:extLst>
                <c:ext xmlns:c15="http://schemas.microsoft.com/office/drawing/2012/chart" uri="{CE6537A1-D6FC-4f65-9D91-7224C49458BB}"/>
                <c:ext xmlns:c16="http://schemas.microsoft.com/office/drawing/2014/chart" uri="{C3380CC4-5D6E-409C-BE32-E72D297353CC}">
                  <c16:uniqueId val="{00000335-B6C6-4225-8333-82C6368D3EFF}"/>
                </c:ext>
              </c:extLst>
            </c:dLbl>
            <c:dLbl>
              <c:idx val="50"/>
              <c:delete val="1"/>
              <c:extLst>
                <c:ext xmlns:c15="http://schemas.microsoft.com/office/drawing/2012/chart" uri="{CE6537A1-D6FC-4f65-9D91-7224C49458BB}"/>
                <c:ext xmlns:c16="http://schemas.microsoft.com/office/drawing/2014/chart" uri="{C3380CC4-5D6E-409C-BE32-E72D297353CC}">
                  <c16:uniqueId val="{00000336-B6C6-4225-8333-82C6368D3EFF}"/>
                </c:ext>
              </c:extLst>
            </c:dLbl>
            <c:dLbl>
              <c:idx val="51"/>
              <c:delete val="1"/>
              <c:extLst>
                <c:ext xmlns:c15="http://schemas.microsoft.com/office/drawing/2012/chart" uri="{CE6537A1-D6FC-4f65-9D91-7224C49458BB}"/>
                <c:ext xmlns:c16="http://schemas.microsoft.com/office/drawing/2014/chart" uri="{C3380CC4-5D6E-409C-BE32-E72D297353CC}">
                  <c16:uniqueId val="{00000337-B6C6-4225-8333-82C6368D3EFF}"/>
                </c:ext>
              </c:extLst>
            </c:dLbl>
            <c:dLbl>
              <c:idx val="52"/>
              <c:delete val="1"/>
              <c:extLst>
                <c:ext xmlns:c15="http://schemas.microsoft.com/office/drawing/2012/chart" uri="{CE6537A1-D6FC-4f65-9D91-7224C49458BB}"/>
                <c:ext xmlns:c16="http://schemas.microsoft.com/office/drawing/2014/chart" uri="{C3380CC4-5D6E-409C-BE32-E72D297353CC}">
                  <c16:uniqueId val="{00000338-B6C6-4225-8333-82C6368D3EFF}"/>
                </c:ext>
              </c:extLst>
            </c:dLbl>
            <c:dLbl>
              <c:idx val="53"/>
              <c:delete val="1"/>
              <c:extLst>
                <c:ext xmlns:c15="http://schemas.microsoft.com/office/drawing/2012/chart" uri="{CE6537A1-D6FC-4f65-9D91-7224C49458BB}"/>
                <c:ext xmlns:c16="http://schemas.microsoft.com/office/drawing/2014/chart" uri="{C3380CC4-5D6E-409C-BE32-E72D297353CC}">
                  <c16:uniqueId val="{00000339-B6C6-4225-8333-82C6368D3EFF}"/>
                </c:ext>
              </c:extLst>
            </c:dLbl>
            <c:dLbl>
              <c:idx val="54"/>
              <c:delete val="1"/>
              <c:extLst>
                <c:ext xmlns:c15="http://schemas.microsoft.com/office/drawing/2012/chart" uri="{CE6537A1-D6FC-4f65-9D91-7224C49458BB}"/>
                <c:ext xmlns:c16="http://schemas.microsoft.com/office/drawing/2014/chart" uri="{C3380CC4-5D6E-409C-BE32-E72D297353CC}">
                  <c16:uniqueId val="{0000033A-B6C6-4225-8333-82C6368D3EFF}"/>
                </c:ext>
              </c:extLst>
            </c:dLbl>
            <c:dLbl>
              <c:idx val="55"/>
              <c:delete val="1"/>
              <c:extLst>
                <c:ext xmlns:c15="http://schemas.microsoft.com/office/drawing/2012/chart" uri="{CE6537A1-D6FC-4f65-9D91-7224C49458BB}"/>
                <c:ext xmlns:c16="http://schemas.microsoft.com/office/drawing/2014/chart" uri="{C3380CC4-5D6E-409C-BE32-E72D297353CC}">
                  <c16:uniqueId val="{0000033B-B6C6-4225-8333-82C6368D3EFF}"/>
                </c:ext>
              </c:extLst>
            </c:dLbl>
            <c:dLbl>
              <c:idx val="56"/>
              <c:delete val="1"/>
              <c:extLst>
                <c:ext xmlns:c15="http://schemas.microsoft.com/office/drawing/2012/chart" uri="{CE6537A1-D6FC-4f65-9D91-7224C49458BB}"/>
                <c:ext xmlns:c16="http://schemas.microsoft.com/office/drawing/2014/chart" uri="{C3380CC4-5D6E-409C-BE32-E72D297353CC}">
                  <c16:uniqueId val="{0000033C-B6C6-4225-8333-82C6368D3EFF}"/>
                </c:ext>
              </c:extLst>
            </c:dLbl>
            <c:dLbl>
              <c:idx val="57"/>
              <c:delete val="1"/>
              <c:extLst>
                <c:ext xmlns:c15="http://schemas.microsoft.com/office/drawing/2012/chart" uri="{CE6537A1-D6FC-4f65-9D91-7224C49458BB}"/>
                <c:ext xmlns:c16="http://schemas.microsoft.com/office/drawing/2014/chart" uri="{C3380CC4-5D6E-409C-BE32-E72D297353CC}">
                  <c16:uniqueId val="{0000033D-B6C6-4225-8333-82C6368D3EFF}"/>
                </c:ext>
              </c:extLst>
            </c:dLbl>
            <c:dLbl>
              <c:idx val="58"/>
              <c:delete val="1"/>
              <c:extLst>
                <c:ext xmlns:c15="http://schemas.microsoft.com/office/drawing/2012/chart" uri="{CE6537A1-D6FC-4f65-9D91-7224C49458BB}"/>
                <c:ext xmlns:c16="http://schemas.microsoft.com/office/drawing/2014/chart" uri="{C3380CC4-5D6E-409C-BE32-E72D297353CC}">
                  <c16:uniqueId val="{0000033E-B6C6-4225-8333-82C6368D3EFF}"/>
                </c:ext>
              </c:extLst>
            </c:dLbl>
            <c:dLbl>
              <c:idx val="59"/>
              <c:delete val="1"/>
              <c:extLst>
                <c:ext xmlns:c15="http://schemas.microsoft.com/office/drawing/2012/chart" uri="{CE6537A1-D6FC-4f65-9D91-7224C49458BB}"/>
                <c:ext xmlns:c16="http://schemas.microsoft.com/office/drawing/2014/chart" uri="{C3380CC4-5D6E-409C-BE32-E72D297353CC}">
                  <c16:uniqueId val="{0000033F-B6C6-4225-8333-82C6368D3EFF}"/>
                </c:ext>
              </c:extLst>
            </c:dLbl>
            <c:dLbl>
              <c:idx val="60"/>
              <c:delete val="1"/>
              <c:extLst>
                <c:ext xmlns:c15="http://schemas.microsoft.com/office/drawing/2012/chart" uri="{CE6537A1-D6FC-4f65-9D91-7224C49458BB}"/>
                <c:ext xmlns:c16="http://schemas.microsoft.com/office/drawing/2014/chart" uri="{C3380CC4-5D6E-409C-BE32-E72D297353CC}">
                  <c16:uniqueId val="{00000340-B6C6-4225-8333-82C6368D3EFF}"/>
                </c:ext>
              </c:extLst>
            </c:dLbl>
            <c:dLbl>
              <c:idx val="61"/>
              <c:delete val="1"/>
              <c:extLst>
                <c:ext xmlns:c15="http://schemas.microsoft.com/office/drawing/2012/chart" uri="{CE6537A1-D6FC-4f65-9D91-7224C49458BB}"/>
                <c:ext xmlns:c16="http://schemas.microsoft.com/office/drawing/2014/chart" uri="{C3380CC4-5D6E-409C-BE32-E72D297353CC}">
                  <c16:uniqueId val="{00000341-B6C6-4225-8333-82C6368D3EFF}"/>
                </c:ext>
              </c:extLst>
            </c:dLbl>
            <c:dLbl>
              <c:idx val="62"/>
              <c:delete val="1"/>
              <c:extLst>
                <c:ext xmlns:c15="http://schemas.microsoft.com/office/drawing/2012/chart" uri="{CE6537A1-D6FC-4f65-9D91-7224C49458BB}"/>
                <c:ext xmlns:c16="http://schemas.microsoft.com/office/drawing/2014/chart" uri="{C3380CC4-5D6E-409C-BE32-E72D297353CC}">
                  <c16:uniqueId val="{00000342-B6C6-4225-8333-82C6368D3EFF}"/>
                </c:ext>
              </c:extLst>
            </c:dLbl>
            <c:dLbl>
              <c:idx val="63"/>
              <c:delete val="1"/>
              <c:extLst>
                <c:ext xmlns:c15="http://schemas.microsoft.com/office/drawing/2012/chart" uri="{CE6537A1-D6FC-4f65-9D91-7224C49458BB}"/>
                <c:ext xmlns:c16="http://schemas.microsoft.com/office/drawing/2014/chart" uri="{C3380CC4-5D6E-409C-BE32-E72D297353CC}">
                  <c16:uniqueId val="{00000343-B6C6-4225-8333-82C6368D3EFF}"/>
                </c:ext>
              </c:extLst>
            </c:dLbl>
            <c:dLbl>
              <c:idx val="64"/>
              <c:delete val="1"/>
              <c:extLst>
                <c:ext xmlns:c15="http://schemas.microsoft.com/office/drawing/2012/chart" uri="{CE6537A1-D6FC-4f65-9D91-7224C49458BB}"/>
                <c:ext xmlns:c16="http://schemas.microsoft.com/office/drawing/2014/chart" uri="{C3380CC4-5D6E-409C-BE32-E72D297353CC}">
                  <c16:uniqueId val="{00000344-B6C6-4225-8333-82C6368D3EFF}"/>
                </c:ext>
              </c:extLst>
            </c:dLbl>
            <c:dLbl>
              <c:idx val="65"/>
              <c:delete val="1"/>
              <c:extLst>
                <c:ext xmlns:c15="http://schemas.microsoft.com/office/drawing/2012/chart" uri="{CE6537A1-D6FC-4f65-9D91-7224C49458BB}"/>
                <c:ext xmlns:c16="http://schemas.microsoft.com/office/drawing/2014/chart" uri="{C3380CC4-5D6E-409C-BE32-E72D297353CC}">
                  <c16:uniqueId val="{00000345-B6C6-4225-8333-82C6368D3EFF}"/>
                </c:ext>
              </c:extLst>
            </c:dLbl>
            <c:dLbl>
              <c:idx val="66"/>
              <c:delete val="1"/>
              <c:extLst>
                <c:ext xmlns:c15="http://schemas.microsoft.com/office/drawing/2012/chart" uri="{CE6537A1-D6FC-4f65-9D91-7224C49458BB}"/>
                <c:ext xmlns:c16="http://schemas.microsoft.com/office/drawing/2014/chart" uri="{C3380CC4-5D6E-409C-BE32-E72D297353CC}">
                  <c16:uniqueId val="{00000346-B6C6-4225-8333-82C6368D3EFF}"/>
                </c:ext>
              </c:extLst>
            </c:dLbl>
            <c:dLbl>
              <c:idx val="67"/>
              <c:delete val="1"/>
              <c:extLst>
                <c:ext xmlns:c15="http://schemas.microsoft.com/office/drawing/2012/chart" uri="{CE6537A1-D6FC-4f65-9D91-7224C49458BB}"/>
                <c:ext xmlns:c16="http://schemas.microsoft.com/office/drawing/2014/chart" uri="{C3380CC4-5D6E-409C-BE32-E72D297353CC}">
                  <c16:uniqueId val="{00000347-B6C6-4225-8333-82C6368D3EFF}"/>
                </c:ext>
              </c:extLst>
            </c:dLbl>
            <c:dLbl>
              <c:idx val="68"/>
              <c:delete val="1"/>
              <c:extLst>
                <c:ext xmlns:c15="http://schemas.microsoft.com/office/drawing/2012/chart" uri="{CE6537A1-D6FC-4f65-9D91-7224C49458BB}"/>
                <c:ext xmlns:c16="http://schemas.microsoft.com/office/drawing/2014/chart" uri="{C3380CC4-5D6E-409C-BE32-E72D297353CC}">
                  <c16:uniqueId val="{00000348-B6C6-4225-8333-82C6368D3EFF}"/>
                </c:ext>
              </c:extLst>
            </c:dLbl>
            <c:dLbl>
              <c:idx val="69"/>
              <c:delete val="1"/>
              <c:extLst>
                <c:ext xmlns:c15="http://schemas.microsoft.com/office/drawing/2012/chart" uri="{CE6537A1-D6FC-4f65-9D91-7224C49458BB}"/>
                <c:ext xmlns:c16="http://schemas.microsoft.com/office/drawing/2014/chart" uri="{C3380CC4-5D6E-409C-BE32-E72D297353CC}">
                  <c16:uniqueId val="{00000349-B6C6-4225-8333-82C6368D3EFF}"/>
                </c:ext>
              </c:extLst>
            </c:dLbl>
            <c:dLbl>
              <c:idx val="70"/>
              <c:delete val="1"/>
              <c:extLst>
                <c:ext xmlns:c15="http://schemas.microsoft.com/office/drawing/2012/chart" uri="{CE6537A1-D6FC-4f65-9D91-7224C49458BB}"/>
                <c:ext xmlns:c16="http://schemas.microsoft.com/office/drawing/2014/chart" uri="{C3380CC4-5D6E-409C-BE32-E72D297353CC}">
                  <c16:uniqueId val="{0000034A-B6C6-4225-8333-82C6368D3EFF}"/>
                </c:ext>
              </c:extLst>
            </c:dLbl>
            <c:dLbl>
              <c:idx val="71"/>
              <c:delete val="1"/>
              <c:extLst>
                <c:ext xmlns:c15="http://schemas.microsoft.com/office/drawing/2012/chart" uri="{CE6537A1-D6FC-4f65-9D91-7224C49458BB}"/>
                <c:ext xmlns:c16="http://schemas.microsoft.com/office/drawing/2014/chart" uri="{C3380CC4-5D6E-409C-BE32-E72D297353CC}">
                  <c16:uniqueId val="{0000034B-B6C6-4225-8333-82C6368D3EFF}"/>
                </c:ext>
              </c:extLst>
            </c:dLbl>
            <c:dLbl>
              <c:idx val="72"/>
              <c:delete val="1"/>
              <c:extLst>
                <c:ext xmlns:c15="http://schemas.microsoft.com/office/drawing/2012/chart" uri="{CE6537A1-D6FC-4f65-9D91-7224C49458BB}"/>
                <c:ext xmlns:c16="http://schemas.microsoft.com/office/drawing/2014/chart" uri="{C3380CC4-5D6E-409C-BE32-E72D297353CC}">
                  <c16:uniqueId val="{0000034C-B6C6-4225-8333-82C6368D3EFF}"/>
                </c:ext>
              </c:extLst>
            </c:dLbl>
            <c:dLbl>
              <c:idx val="73"/>
              <c:delete val="1"/>
              <c:extLst>
                <c:ext xmlns:c15="http://schemas.microsoft.com/office/drawing/2012/chart" uri="{CE6537A1-D6FC-4f65-9D91-7224C49458BB}"/>
                <c:ext xmlns:c16="http://schemas.microsoft.com/office/drawing/2014/chart" uri="{C3380CC4-5D6E-409C-BE32-E72D297353CC}">
                  <c16:uniqueId val="{0000034D-B6C6-4225-8333-82C6368D3EFF}"/>
                </c:ext>
              </c:extLst>
            </c:dLbl>
            <c:dLbl>
              <c:idx val="74"/>
              <c:delete val="1"/>
              <c:extLst>
                <c:ext xmlns:c15="http://schemas.microsoft.com/office/drawing/2012/chart" uri="{CE6537A1-D6FC-4f65-9D91-7224C49458BB}"/>
                <c:ext xmlns:c16="http://schemas.microsoft.com/office/drawing/2014/chart" uri="{C3380CC4-5D6E-409C-BE32-E72D297353CC}">
                  <c16:uniqueId val="{0000034E-B6C6-4225-8333-82C6368D3EFF}"/>
                </c:ext>
              </c:extLst>
            </c:dLbl>
            <c:dLbl>
              <c:idx val="75"/>
              <c:delete val="1"/>
              <c:extLst>
                <c:ext xmlns:c15="http://schemas.microsoft.com/office/drawing/2012/chart" uri="{CE6537A1-D6FC-4f65-9D91-7224C49458BB}"/>
                <c:ext xmlns:c16="http://schemas.microsoft.com/office/drawing/2014/chart" uri="{C3380CC4-5D6E-409C-BE32-E72D297353CC}">
                  <c16:uniqueId val="{0000034F-B6C6-4225-8333-82C6368D3EFF}"/>
                </c:ext>
              </c:extLst>
            </c:dLbl>
            <c:dLbl>
              <c:idx val="76"/>
              <c:delete val="1"/>
              <c:extLst>
                <c:ext xmlns:c15="http://schemas.microsoft.com/office/drawing/2012/chart" uri="{CE6537A1-D6FC-4f65-9D91-7224C49458BB}"/>
                <c:ext xmlns:c16="http://schemas.microsoft.com/office/drawing/2014/chart" uri="{C3380CC4-5D6E-409C-BE32-E72D297353CC}">
                  <c16:uniqueId val="{00000350-B6C6-4225-8333-82C6368D3EFF}"/>
                </c:ext>
              </c:extLst>
            </c:dLbl>
            <c:dLbl>
              <c:idx val="77"/>
              <c:delete val="1"/>
              <c:extLst>
                <c:ext xmlns:c15="http://schemas.microsoft.com/office/drawing/2012/chart" uri="{CE6537A1-D6FC-4f65-9D91-7224C49458BB}"/>
                <c:ext xmlns:c16="http://schemas.microsoft.com/office/drawing/2014/chart" uri="{C3380CC4-5D6E-409C-BE32-E72D297353CC}">
                  <c16:uniqueId val="{00000351-B6C6-4225-8333-82C6368D3EFF}"/>
                </c:ext>
              </c:extLst>
            </c:dLbl>
            <c:dLbl>
              <c:idx val="78"/>
              <c:delete val="1"/>
              <c:extLst>
                <c:ext xmlns:c15="http://schemas.microsoft.com/office/drawing/2012/chart" uri="{CE6537A1-D6FC-4f65-9D91-7224C49458BB}"/>
                <c:ext xmlns:c16="http://schemas.microsoft.com/office/drawing/2014/chart" uri="{C3380CC4-5D6E-409C-BE32-E72D297353CC}">
                  <c16:uniqueId val="{00000352-B6C6-4225-8333-82C6368D3EFF}"/>
                </c:ext>
              </c:extLst>
            </c:dLbl>
            <c:dLbl>
              <c:idx val="79"/>
              <c:delete val="1"/>
              <c:extLst>
                <c:ext xmlns:c15="http://schemas.microsoft.com/office/drawing/2012/chart" uri="{CE6537A1-D6FC-4f65-9D91-7224C49458BB}"/>
                <c:ext xmlns:c16="http://schemas.microsoft.com/office/drawing/2014/chart" uri="{C3380CC4-5D6E-409C-BE32-E72D297353CC}">
                  <c16:uniqueId val="{00000353-B6C6-4225-8333-82C6368D3EFF}"/>
                </c:ext>
              </c:extLst>
            </c:dLbl>
            <c:dLbl>
              <c:idx val="80"/>
              <c:delete val="1"/>
              <c:extLst>
                <c:ext xmlns:c15="http://schemas.microsoft.com/office/drawing/2012/chart" uri="{CE6537A1-D6FC-4f65-9D91-7224C49458BB}"/>
                <c:ext xmlns:c16="http://schemas.microsoft.com/office/drawing/2014/chart" uri="{C3380CC4-5D6E-409C-BE32-E72D297353CC}">
                  <c16:uniqueId val="{00000354-B6C6-4225-8333-82C6368D3EFF}"/>
                </c:ext>
              </c:extLst>
            </c:dLbl>
            <c:dLbl>
              <c:idx val="81"/>
              <c:delete val="1"/>
              <c:extLst>
                <c:ext xmlns:c15="http://schemas.microsoft.com/office/drawing/2012/chart" uri="{CE6537A1-D6FC-4f65-9D91-7224C49458BB}"/>
                <c:ext xmlns:c16="http://schemas.microsoft.com/office/drawing/2014/chart" uri="{C3380CC4-5D6E-409C-BE32-E72D297353CC}">
                  <c16:uniqueId val="{00000355-B6C6-4225-8333-82C6368D3EFF}"/>
                </c:ext>
              </c:extLst>
            </c:dLbl>
            <c:dLbl>
              <c:idx val="82"/>
              <c:delete val="1"/>
              <c:extLst>
                <c:ext xmlns:c15="http://schemas.microsoft.com/office/drawing/2012/chart" uri="{CE6537A1-D6FC-4f65-9D91-7224C49458BB}"/>
                <c:ext xmlns:c16="http://schemas.microsoft.com/office/drawing/2014/chart" uri="{C3380CC4-5D6E-409C-BE32-E72D297353CC}">
                  <c16:uniqueId val="{00000356-B6C6-4225-8333-82C6368D3EFF}"/>
                </c:ext>
              </c:extLst>
            </c:dLbl>
            <c:dLbl>
              <c:idx val="83"/>
              <c:delete val="1"/>
              <c:extLst>
                <c:ext xmlns:c15="http://schemas.microsoft.com/office/drawing/2012/chart" uri="{CE6537A1-D6FC-4f65-9D91-7224C49458BB}"/>
                <c:ext xmlns:c16="http://schemas.microsoft.com/office/drawing/2014/chart" uri="{C3380CC4-5D6E-409C-BE32-E72D297353CC}">
                  <c16:uniqueId val="{00000357-B6C6-4225-8333-82C6368D3EFF}"/>
                </c:ext>
              </c:extLst>
            </c:dLbl>
            <c:dLbl>
              <c:idx val="84"/>
              <c:delete val="1"/>
              <c:extLst>
                <c:ext xmlns:c15="http://schemas.microsoft.com/office/drawing/2012/chart" uri="{CE6537A1-D6FC-4f65-9D91-7224C49458BB}"/>
                <c:ext xmlns:c16="http://schemas.microsoft.com/office/drawing/2014/chart" uri="{C3380CC4-5D6E-409C-BE32-E72D297353CC}">
                  <c16:uniqueId val="{00000358-B6C6-4225-8333-82C6368D3EFF}"/>
                </c:ext>
              </c:extLst>
            </c:dLbl>
            <c:dLbl>
              <c:idx val="85"/>
              <c:delete val="1"/>
              <c:extLst>
                <c:ext xmlns:c15="http://schemas.microsoft.com/office/drawing/2012/chart" uri="{CE6537A1-D6FC-4f65-9D91-7224C49458BB}"/>
                <c:ext xmlns:c16="http://schemas.microsoft.com/office/drawing/2014/chart" uri="{C3380CC4-5D6E-409C-BE32-E72D297353CC}">
                  <c16:uniqueId val="{00000359-B6C6-4225-8333-82C6368D3EFF}"/>
                </c:ext>
              </c:extLst>
            </c:dLbl>
            <c:dLbl>
              <c:idx val="86"/>
              <c:delete val="1"/>
              <c:extLst>
                <c:ext xmlns:c15="http://schemas.microsoft.com/office/drawing/2012/chart" uri="{CE6537A1-D6FC-4f65-9D91-7224C49458BB}"/>
                <c:ext xmlns:c16="http://schemas.microsoft.com/office/drawing/2014/chart" uri="{C3380CC4-5D6E-409C-BE32-E72D297353CC}">
                  <c16:uniqueId val="{0000035A-B6C6-4225-8333-82C6368D3EFF}"/>
                </c:ext>
              </c:extLst>
            </c:dLbl>
            <c:dLbl>
              <c:idx val="87"/>
              <c:delete val="1"/>
              <c:extLst>
                <c:ext xmlns:c15="http://schemas.microsoft.com/office/drawing/2012/chart" uri="{CE6537A1-D6FC-4f65-9D91-7224C49458BB}"/>
                <c:ext xmlns:c16="http://schemas.microsoft.com/office/drawing/2014/chart" uri="{C3380CC4-5D6E-409C-BE32-E72D297353CC}">
                  <c16:uniqueId val="{0000035B-B6C6-4225-8333-82C6368D3EFF}"/>
                </c:ext>
              </c:extLst>
            </c:dLbl>
            <c:dLbl>
              <c:idx val="88"/>
              <c:delete val="1"/>
              <c:extLst>
                <c:ext xmlns:c15="http://schemas.microsoft.com/office/drawing/2012/chart" uri="{CE6537A1-D6FC-4f65-9D91-7224C49458BB}"/>
                <c:ext xmlns:c16="http://schemas.microsoft.com/office/drawing/2014/chart" uri="{C3380CC4-5D6E-409C-BE32-E72D297353CC}">
                  <c16:uniqueId val="{0000035C-B6C6-4225-8333-82C6368D3EFF}"/>
                </c:ext>
              </c:extLst>
            </c:dLbl>
            <c:dLbl>
              <c:idx val="89"/>
              <c:delete val="1"/>
              <c:extLst>
                <c:ext xmlns:c15="http://schemas.microsoft.com/office/drawing/2012/chart" uri="{CE6537A1-D6FC-4f65-9D91-7224C49458BB}"/>
                <c:ext xmlns:c16="http://schemas.microsoft.com/office/drawing/2014/chart" uri="{C3380CC4-5D6E-409C-BE32-E72D297353CC}">
                  <c16:uniqueId val="{0000035D-B6C6-4225-8333-82C6368D3EFF}"/>
                </c:ext>
              </c:extLst>
            </c:dLbl>
            <c:dLbl>
              <c:idx val="90"/>
              <c:delete val="1"/>
              <c:extLst>
                <c:ext xmlns:c15="http://schemas.microsoft.com/office/drawing/2012/chart" uri="{CE6537A1-D6FC-4f65-9D91-7224C49458BB}"/>
                <c:ext xmlns:c16="http://schemas.microsoft.com/office/drawing/2014/chart" uri="{C3380CC4-5D6E-409C-BE32-E72D297353CC}">
                  <c16:uniqueId val="{0000035E-B6C6-4225-8333-82C6368D3EFF}"/>
                </c:ext>
              </c:extLst>
            </c:dLbl>
            <c:dLbl>
              <c:idx val="91"/>
              <c:delete val="1"/>
              <c:extLst>
                <c:ext xmlns:c15="http://schemas.microsoft.com/office/drawing/2012/chart" uri="{CE6537A1-D6FC-4f65-9D91-7224C49458BB}"/>
                <c:ext xmlns:c16="http://schemas.microsoft.com/office/drawing/2014/chart" uri="{C3380CC4-5D6E-409C-BE32-E72D297353CC}">
                  <c16:uniqueId val="{0000035F-B6C6-4225-8333-82C6368D3EFF}"/>
                </c:ext>
              </c:extLst>
            </c:dLbl>
            <c:dLbl>
              <c:idx val="92"/>
              <c:delete val="1"/>
              <c:extLst>
                <c:ext xmlns:c15="http://schemas.microsoft.com/office/drawing/2012/chart" uri="{CE6537A1-D6FC-4f65-9D91-7224C49458BB}"/>
                <c:ext xmlns:c16="http://schemas.microsoft.com/office/drawing/2014/chart" uri="{C3380CC4-5D6E-409C-BE32-E72D297353CC}">
                  <c16:uniqueId val="{00000360-B6C6-4225-8333-82C6368D3EFF}"/>
                </c:ext>
              </c:extLst>
            </c:dLbl>
            <c:dLbl>
              <c:idx val="93"/>
              <c:delete val="1"/>
              <c:extLst>
                <c:ext xmlns:c15="http://schemas.microsoft.com/office/drawing/2012/chart" uri="{CE6537A1-D6FC-4f65-9D91-7224C49458BB}"/>
                <c:ext xmlns:c16="http://schemas.microsoft.com/office/drawing/2014/chart" uri="{C3380CC4-5D6E-409C-BE32-E72D297353CC}">
                  <c16:uniqueId val="{00000361-B6C6-4225-8333-82C6368D3EFF}"/>
                </c:ext>
              </c:extLst>
            </c:dLbl>
            <c:dLbl>
              <c:idx val="94"/>
              <c:delete val="1"/>
              <c:extLst>
                <c:ext xmlns:c15="http://schemas.microsoft.com/office/drawing/2012/chart" uri="{CE6537A1-D6FC-4f65-9D91-7224C49458BB}"/>
                <c:ext xmlns:c16="http://schemas.microsoft.com/office/drawing/2014/chart" uri="{C3380CC4-5D6E-409C-BE32-E72D297353CC}">
                  <c16:uniqueId val="{00000362-B6C6-4225-8333-82C6368D3EFF}"/>
                </c:ext>
              </c:extLst>
            </c:dLbl>
            <c:dLbl>
              <c:idx val="95"/>
              <c:delete val="1"/>
              <c:extLst>
                <c:ext xmlns:c15="http://schemas.microsoft.com/office/drawing/2012/chart" uri="{CE6537A1-D6FC-4f65-9D91-7224C49458BB}"/>
                <c:ext xmlns:c16="http://schemas.microsoft.com/office/drawing/2014/chart" uri="{C3380CC4-5D6E-409C-BE32-E72D297353CC}">
                  <c16:uniqueId val="{00000363-B6C6-4225-8333-82C6368D3EFF}"/>
                </c:ext>
              </c:extLst>
            </c:dLbl>
            <c:dLbl>
              <c:idx val="96"/>
              <c:delete val="1"/>
              <c:extLst>
                <c:ext xmlns:c15="http://schemas.microsoft.com/office/drawing/2012/chart" uri="{CE6537A1-D6FC-4f65-9D91-7224C49458BB}"/>
                <c:ext xmlns:c16="http://schemas.microsoft.com/office/drawing/2014/chart" uri="{C3380CC4-5D6E-409C-BE32-E72D297353CC}">
                  <c16:uniqueId val="{00000364-B6C6-4225-8333-82C6368D3EFF}"/>
                </c:ext>
              </c:extLst>
            </c:dLbl>
            <c:dLbl>
              <c:idx val="97"/>
              <c:delete val="1"/>
              <c:extLst>
                <c:ext xmlns:c15="http://schemas.microsoft.com/office/drawing/2012/chart" uri="{CE6537A1-D6FC-4f65-9D91-7224C49458BB}"/>
                <c:ext xmlns:c16="http://schemas.microsoft.com/office/drawing/2014/chart" uri="{C3380CC4-5D6E-409C-BE32-E72D297353CC}">
                  <c16:uniqueId val="{00000365-B6C6-4225-8333-82C6368D3EFF}"/>
                </c:ext>
              </c:extLst>
            </c:dLbl>
            <c:dLbl>
              <c:idx val="98"/>
              <c:delete val="1"/>
              <c:extLst>
                <c:ext xmlns:c15="http://schemas.microsoft.com/office/drawing/2012/chart" uri="{CE6537A1-D6FC-4f65-9D91-7224C49458BB}"/>
                <c:ext xmlns:c16="http://schemas.microsoft.com/office/drawing/2014/chart" uri="{C3380CC4-5D6E-409C-BE32-E72D297353CC}">
                  <c16:uniqueId val="{00000366-B6C6-4225-8333-82C6368D3EFF}"/>
                </c:ext>
              </c:extLst>
            </c:dLbl>
            <c:dLbl>
              <c:idx val="99"/>
              <c:delete val="1"/>
              <c:extLst>
                <c:ext xmlns:c15="http://schemas.microsoft.com/office/drawing/2012/chart" uri="{CE6537A1-D6FC-4f65-9D91-7224C49458BB}"/>
                <c:ext xmlns:c16="http://schemas.microsoft.com/office/drawing/2014/chart" uri="{C3380CC4-5D6E-409C-BE32-E72D297353CC}">
                  <c16:uniqueId val="{00000367-B6C6-4225-8333-82C6368D3EFF}"/>
                </c:ext>
              </c:extLst>
            </c:dLbl>
            <c:dLbl>
              <c:idx val="100"/>
              <c:delete val="1"/>
              <c:extLst>
                <c:ext xmlns:c15="http://schemas.microsoft.com/office/drawing/2012/chart" uri="{CE6537A1-D6FC-4f65-9D91-7224C49458BB}"/>
                <c:ext xmlns:c16="http://schemas.microsoft.com/office/drawing/2014/chart" uri="{C3380CC4-5D6E-409C-BE32-E72D297353CC}">
                  <c16:uniqueId val="{00000368-B6C6-4225-8333-82C6368D3EFF}"/>
                </c:ext>
              </c:extLst>
            </c:dLbl>
            <c:dLbl>
              <c:idx val="101"/>
              <c:delete val="1"/>
              <c:extLst>
                <c:ext xmlns:c15="http://schemas.microsoft.com/office/drawing/2012/chart" uri="{CE6537A1-D6FC-4f65-9D91-7224C49458BB}"/>
                <c:ext xmlns:c16="http://schemas.microsoft.com/office/drawing/2014/chart" uri="{C3380CC4-5D6E-409C-BE32-E72D297353CC}">
                  <c16:uniqueId val="{00000369-B6C6-4225-8333-82C6368D3EFF}"/>
                </c:ext>
              </c:extLst>
            </c:dLbl>
            <c:dLbl>
              <c:idx val="102"/>
              <c:delete val="1"/>
              <c:extLst>
                <c:ext xmlns:c15="http://schemas.microsoft.com/office/drawing/2012/chart" uri="{CE6537A1-D6FC-4f65-9D91-7224C49458BB}"/>
                <c:ext xmlns:c16="http://schemas.microsoft.com/office/drawing/2014/chart" uri="{C3380CC4-5D6E-409C-BE32-E72D297353CC}">
                  <c16:uniqueId val="{0000036A-B6C6-4225-8333-82C6368D3EFF}"/>
                </c:ext>
              </c:extLst>
            </c:dLbl>
            <c:dLbl>
              <c:idx val="103"/>
              <c:delete val="1"/>
              <c:extLst>
                <c:ext xmlns:c15="http://schemas.microsoft.com/office/drawing/2012/chart" uri="{CE6537A1-D6FC-4f65-9D91-7224C49458BB}"/>
                <c:ext xmlns:c16="http://schemas.microsoft.com/office/drawing/2014/chart" uri="{C3380CC4-5D6E-409C-BE32-E72D297353CC}">
                  <c16:uniqueId val="{0000036B-B6C6-4225-8333-82C6368D3EFF}"/>
                </c:ext>
              </c:extLst>
            </c:dLbl>
            <c:dLbl>
              <c:idx val="104"/>
              <c:delete val="1"/>
              <c:extLst>
                <c:ext xmlns:c15="http://schemas.microsoft.com/office/drawing/2012/chart" uri="{CE6537A1-D6FC-4f65-9D91-7224C49458BB}"/>
                <c:ext xmlns:c16="http://schemas.microsoft.com/office/drawing/2014/chart" uri="{C3380CC4-5D6E-409C-BE32-E72D297353CC}">
                  <c16:uniqueId val="{0000036C-B6C6-4225-8333-82C6368D3EFF}"/>
                </c:ext>
              </c:extLst>
            </c:dLbl>
            <c:dLbl>
              <c:idx val="105"/>
              <c:delete val="1"/>
              <c:extLst>
                <c:ext xmlns:c15="http://schemas.microsoft.com/office/drawing/2012/chart" uri="{CE6537A1-D6FC-4f65-9D91-7224C49458BB}"/>
                <c:ext xmlns:c16="http://schemas.microsoft.com/office/drawing/2014/chart" uri="{C3380CC4-5D6E-409C-BE32-E72D297353CC}">
                  <c16:uniqueId val="{0000036D-B6C6-4225-8333-82C6368D3EFF}"/>
                </c:ext>
              </c:extLst>
            </c:dLbl>
            <c:dLbl>
              <c:idx val="106"/>
              <c:delete val="1"/>
              <c:extLst>
                <c:ext xmlns:c15="http://schemas.microsoft.com/office/drawing/2012/chart" uri="{CE6537A1-D6FC-4f65-9D91-7224C49458BB}"/>
                <c:ext xmlns:c16="http://schemas.microsoft.com/office/drawing/2014/chart" uri="{C3380CC4-5D6E-409C-BE32-E72D297353CC}">
                  <c16:uniqueId val="{0000036E-B6C6-4225-8333-82C6368D3EFF}"/>
                </c:ext>
              </c:extLst>
            </c:dLbl>
            <c:dLbl>
              <c:idx val="107"/>
              <c:delete val="1"/>
              <c:extLst>
                <c:ext xmlns:c15="http://schemas.microsoft.com/office/drawing/2012/chart" uri="{CE6537A1-D6FC-4f65-9D91-7224C49458BB}"/>
                <c:ext xmlns:c16="http://schemas.microsoft.com/office/drawing/2014/chart" uri="{C3380CC4-5D6E-409C-BE32-E72D297353CC}">
                  <c16:uniqueId val="{0000036F-B6C6-4225-8333-82C6368D3EFF}"/>
                </c:ext>
              </c:extLst>
            </c:dLbl>
            <c:dLbl>
              <c:idx val="108"/>
              <c:delete val="1"/>
              <c:extLst>
                <c:ext xmlns:c15="http://schemas.microsoft.com/office/drawing/2012/chart" uri="{CE6537A1-D6FC-4f65-9D91-7224C49458BB}"/>
                <c:ext xmlns:c16="http://schemas.microsoft.com/office/drawing/2014/chart" uri="{C3380CC4-5D6E-409C-BE32-E72D297353CC}">
                  <c16:uniqueId val="{00000370-B6C6-4225-8333-82C6368D3EFF}"/>
                </c:ext>
              </c:extLst>
            </c:dLbl>
            <c:dLbl>
              <c:idx val="109"/>
              <c:delete val="1"/>
              <c:extLst>
                <c:ext xmlns:c15="http://schemas.microsoft.com/office/drawing/2012/chart" uri="{CE6537A1-D6FC-4f65-9D91-7224C49458BB}"/>
                <c:ext xmlns:c16="http://schemas.microsoft.com/office/drawing/2014/chart" uri="{C3380CC4-5D6E-409C-BE32-E72D297353CC}">
                  <c16:uniqueId val="{00000371-B6C6-4225-8333-82C6368D3EFF}"/>
                </c:ext>
              </c:extLst>
            </c:dLbl>
            <c:dLbl>
              <c:idx val="110"/>
              <c:delete val="1"/>
              <c:extLst>
                <c:ext xmlns:c15="http://schemas.microsoft.com/office/drawing/2012/chart" uri="{CE6537A1-D6FC-4f65-9D91-7224C49458BB}"/>
                <c:ext xmlns:c16="http://schemas.microsoft.com/office/drawing/2014/chart" uri="{C3380CC4-5D6E-409C-BE32-E72D297353CC}">
                  <c16:uniqueId val="{00000372-B6C6-4225-8333-82C6368D3EFF}"/>
                </c:ext>
              </c:extLst>
            </c:dLbl>
            <c:dLbl>
              <c:idx val="111"/>
              <c:delete val="1"/>
              <c:extLst>
                <c:ext xmlns:c15="http://schemas.microsoft.com/office/drawing/2012/chart" uri="{CE6537A1-D6FC-4f65-9D91-7224C49458BB}"/>
                <c:ext xmlns:c16="http://schemas.microsoft.com/office/drawing/2014/chart" uri="{C3380CC4-5D6E-409C-BE32-E72D297353CC}">
                  <c16:uniqueId val="{00000373-B6C6-4225-8333-82C6368D3EFF}"/>
                </c:ext>
              </c:extLst>
            </c:dLbl>
            <c:dLbl>
              <c:idx val="112"/>
              <c:delete val="1"/>
              <c:extLst>
                <c:ext xmlns:c15="http://schemas.microsoft.com/office/drawing/2012/chart" uri="{CE6537A1-D6FC-4f65-9D91-7224C49458BB}"/>
                <c:ext xmlns:c16="http://schemas.microsoft.com/office/drawing/2014/chart" uri="{C3380CC4-5D6E-409C-BE32-E72D297353CC}">
                  <c16:uniqueId val="{00000374-B6C6-4225-8333-82C6368D3EFF}"/>
                </c:ext>
              </c:extLst>
            </c:dLbl>
            <c:dLbl>
              <c:idx val="113"/>
              <c:delete val="1"/>
              <c:extLst>
                <c:ext xmlns:c15="http://schemas.microsoft.com/office/drawing/2012/chart" uri="{CE6537A1-D6FC-4f65-9D91-7224C49458BB}"/>
                <c:ext xmlns:c16="http://schemas.microsoft.com/office/drawing/2014/chart" uri="{C3380CC4-5D6E-409C-BE32-E72D297353CC}">
                  <c16:uniqueId val="{00000375-B6C6-4225-8333-82C6368D3EFF}"/>
                </c:ext>
              </c:extLst>
            </c:dLbl>
            <c:dLbl>
              <c:idx val="114"/>
              <c:delete val="1"/>
              <c:extLst>
                <c:ext xmlns:c15="http://schemas.microsoft.com/office/drawing/2012/chart" uri="{CE6537A1-D6FC-4f65-9D91-7224C49458BB}"/>
                <c:ext xmlns:c16="http://schemas.microsoft.com/office/drawing/2014/chart" uri="{C3380CC4-5D6E-409C-BE32-E72D297353CC}">
                  <c16:uniqueId val="{00000376-B6C6-4225-8333-82C6368D3EFF}"/>
                </c:ext>
              </c:extLst>
            </c:dLbl>
            <c:dLbl>
              <c:idx val="115"/>
              <c:delete val="1"/>
              <c:extLst>
                <c:ext xmlns:c15="http://schemas.microsoft.com/office/drawing/2012/chart" uri="{CE6537A1-D6FC-4f65-9D91-7224C49458BB}"/>
                <c:ext xmlns:c16="http://schemas.microsoft.com/office/drawing/2014/chart" uri="{C3380CC4-5D6E-409C-BE32-E72D297353CC}">
                  <c16:uniqueId val="{00000377-B6C6-4225-8333-82C6368D3EFF}"/>
                </c:ext>
              </c:extLst>
            </c:dLbl>
            <c:dLbl>
              <c:idx val="116"/>
              <c:delete val="1"/>
              <c:extLst>
                <c:ext xmlns:c15="http://schemas.microsoft.com/office/drawing/2012/chart" uri="{CE6537A1-D6FC-4f65-9D91-7224C49458BB}"/>
                <c:ext xmlns:c16="http://schemas.microsoft.com/office/drawing/2014/chart" uri="{C3380CC4-5D6E-409C-BE32-E72D297353CC}">
                  <c16:uniqueId val="{00000378-B6C6-4225-8333-82C6368D3EFF}"/>
                </c:ext>
              </c:extLst>
            </c:dLbl>
            <c:dLbl>
              <c:idx val="117"/>
              <c:delete val="1"/>
              <c:extLst>
                <c:ext xmlns:c15="http://schemas.microsoft.com/office/drawing/2012/chart" uri="{CE6537A1-D6FC-4f65-9D91-7224C49458BB}"/>
                <c:ext xmlns:c16="http://schemas.microsoft.com/office/drawing/2014/chart" uri="{C3380CC4-5D6E-409C-BE32-E72D297353CC}">
                  <c16:uniqueId val="{00000379-B6C6-4225-8333-82C6368D3EFF}"/>
                </c:ext>
              </c:extLst>
            </c:dLbl>
            <c:dLbl>
              <c:idx val="118"/>
              <c:delete val="1"/>
              <c:extLst>
                <c:ext xmlns:c15="http://schemas.microsoft.com/office/drawing/2012/chart" uri="{CE6537A1-D6FC-4f65-9D91-7224C49458BB}"/>
                <c:ext xmlns:c16="http://schemas.microsoft.com/office/drawing/2014/chart" uri="{C3380CC4-5D6E-409C-BE32-E72D297353CC}">
                  <c16:uniqueId val="{0000037A-B6C6-4225-8333-82C6368D3EFF}"/>
                </c:ext>
              </c:extLst>
            </c:dLbl>
            <c:dLbl>
              <c:idx val="119"/>
              <c:delete val="1"/>
              <c:extLst>
                <c:ext xmlns:c15="http://schemas.microsoft.com/office/drawing/2012/chart" uri="{CE6537A1-D6FC-4f65-9D91-7224C49458BB}"/>
                <c:ext xmlns:c16="http://schemas.microsoft.com/office/drawing/2014/chart" uri="{C3380CC4-5D6E-409C-BE32-E72D297353CC}">
                  <c16:uniqueId val="{0000037B-B6C6-4225-8333-82C6368D3EFF}"/>
                </c:ext>
              </c:extLst>
            </c:dLbl>
            <c:dLbl>
              <c:idx val="120"/>
              <c:delete val="1"/>
              <c:extLst>
                <c:ext xmlns:c15="http://schemas.microsoft.com/office/drawing/2012/chart" uri="{CE6537A1-D6FC-4f65-9D91-7224C49458BB}"/>
                <c:ext xmlns:c16="http://schemas.microsoft.com/office/drawing/2014/chart" uri="{C3380CC4-5D6E-409C-BE32-E72D297353CC}">
                  <c16:uniqueId val="{0000037C-B6C6-4225-8333-82C6368D3EFF}"/>
                </c:ext>
              </c:extLst>
            </c:dLbl>
            <c:dLbl>
              <c:idx val="121"/>
              <c:delete val="1"/>
              <c:extLst>
                <c:ext xmlns:c15="http://schemas.microsoft.com/office/drawing/2012/chart" uri="{CE6537A1-D6FC-4f65-9D91-7224C49458BB}"/>
                <c:ext xmlns:c16="http://schemas.microsoft.com/office/drawing/2014/chart" uri="{C3380CC4-5D6E-409C-BE32-E72D297353CC}">
                  <c16:uniqueId val="{0000037D-B6C6-4225-8333-82C6368D3EFF}"/>
                </c:ext>
              </c:extLst>
            </c:dLbl>
            <c:dLbl>
              <c:idx val="122"/>
              <c:delete val="1"/>
              <c:extLst>
                <c:ext xmlns:c15="http://schemas.microsoft.com/office/drawing/2012/chart" uri="{CE6537A1-D6FC-4f65-9D91-7224C49458BB}"/>
                <c:ext xmlns:c16="http://schemas.microsoft.com/office/drawing/2014/chart" uri="{C3380CC4-5D6E-409C-BE32-E72D297353CC}">
                  <c16:uniqueId val="{0000037E-B6C6-4225-8333-82C6368D3EFF}"/>
                </c:ext>
              </c:extLst>
            </c:dLbl>
            <c:dLbl>
              <c:idx val="123"/>
              <c:delete val="1"/>
              <c:extLst>
                <c:ext xmlns:c15="http://schemas.microsoft.com/office/drawing/2012/chart" uri="{CE6537A1-D6FC-4f65-9D91-7224C49458BB}"/>
                <c:ext xmlns:c16="http://schemas.microsoft.com/office/drawing/2014/chart" uri="{C3380CC4-5D6E-409C-BE32-E72D297353CC}">
                  <c16:uniqueId val="{0000037F-B6C6-4225-8333-82C6368D3EFF}"/>
                </c:ext>
              </c:extLst>
            </c:dLbl>
            <c:dLbl>
              <c:idx val="124"/>
              <c:delete val="1"/>
              <c:extLst>
                <c:ext xmlns:c15="http://schemas.microsoft.com/office/drawing/2012/chart" uri="{CE6537A1-D6FC-4f65-9D91-7224C49458BB}"/>
                <c:ext xmlns:c16="http://schemas.microsoft.com/office/drawing/2014/chart" uri="{C3380CC4-5D6E-409C-BE32-E72D297353CC}">
                  <c16:uniqueId val="{00000380-B6C6-4225-8333-82C6368D3EFF}"/>
                </c:ext>
              </c:extLst>
            </c:dLbl>
            <c:dLbl>
              <c:idx val="125"/>
              <c:delete val="1"/>
              <c:extLst>
                <c:ext xmlns:c15="http://schemas.microsoft.com/office/drawing/2012/chart" uri="{CE6537A1-D6FC-4f65-9D91-7224C49458BB}"/>
                <c:ext xmlns:c16="http://schemas.microsoft.com/office/drawing/2014/chart" uri="{C3380CC4-5D6E-409C-BE32-E72D297353CC}">
                  <c16:uniqueId val="{00000381-B6C6-4225-8333-82C6368D3EFF}"/>
                </c:ext>
              </c:extLst>
            </c:dLbl>
            <c:dLbl>
              <c:idx val="126"/>
              <c:delete val="1"/>
              <c:extLst>
                <c:ext xmlns:c15="http://schemas.microsoft.com/office/drawing/2012/chart" uri="{CE6537A1-D6FC-4f65-9D91-7224C49458BB}"/>
                <c:ext xmlns:c16="http://schemas.microsoft.com/office/drawing/2014/chart" uri="{C3380CC4-5D6E-409C-BE32-E72D297353CC}">
                  <c16:uniqueId val="{00000382-B6C6-4225-8333-82C6368D3EFF}"/>
                </c:ext>
              </c:extLst>
            </c:dLbl>
            <c:dLbl>
              <c:idx val="127"/>
              <c:delete val="1"/>
              <c:extLst>
                <c:ext xmlns:c15="http://schemas.microsoft.com/office/drawing/2012/chart" uri="{CE6537A1-D6FC-4f65-9D91-7224C49458BB}"/>
                <c:ext xmlns:c16="http://schemas.microsoft.com/office/drawing/2014/chart" uri="{C3380CC4-5D6E-409C-BE32-E72D297353CC}">
                  <c16:uniqueId val="{00000383-B6C6-4225-8333-82C6368D3EFF}"/>
                </c:ext>
              </c:extLst>
            </c:dLbl>
            <c:dLbl>
              <c:idx val="128"/>
              <c:delete val="1"/>
              <c:extLst>
                <c:ext xmlns:c15="http://schemas.microsoft.com/office/drawing/2012/chart" uri="{CE6537A1-D6FC-4f65-9D91-7224C49458BB}"/>
                <c:ext xmlns:c16="http://schemas.microsoft.com/office/drawing/2014/chart" uri="{C3380CC4-5D6E-409C-BE32-E72D297353CC}">
                  <c16:uniqueId val="{00000384-B6C6-4225-8333-82C6368D3EFF}"/>
                </c:ext>
              </c:extLst>
            </c:dLbl>
            <c:dLbl>
              <c:idx val="129"/>
              <c:delete val="1"/>
              <c:extLst>
                <c:ext xmlns:c15="http://schemas.microsoft.com/office/drawing/2012/chart" uri="{CE6537A1-D6FC-4f65-9D91-7224C49458BB}"/>
                <c:ext xmlns:c16="http://schemas.microsoft.com/office/drawing/2014/chart" uri="{C3380CC4-5D6E-409C-BE32-E72D297353CC}">
                  <c16:uniqueId val="{00000385-B6C6-4225-8333-82C6368D3EFF}"/>
                </c:ext>
              </c:extLst>
            </c:dLbl>
            <c:dLbl>
              <c:idx val="130"/>
              <c:delete val="1"/>
              <c:extLst>
                <c:ext xmlns:c15="http://schemas.microsoft.com/office/drawing/2012/chart" uri="{CE6537A1-D6FC-4f65-9D91-7224C49458BB}"/>
                <c:ext xmlns:c16="http://schemas.microsoft.com/office/drawing/2014/chart" uri="{C3380CC4-5D6E-409C-BE32-E72D297353CC}">
                  <c16:uniqueId val="{00000386-B6C6-4225-8333-82C6368D3EFF}"/>
                </c:ext>
              </c:extLst>
            </c:dLbl>
            <c:dLbl>
              <c:idx val="131"/>
              <c:delete val="1"/>
              <c:extLst>
                <c:ext xmlns:c15="http://schemas.microsoft.com/office/drawing/2012/chart" uri="{CE6537A1-D6FC-4f65-9D91-7224C49458BB}"/>
                <c:ext xmlns:c16="http://schemas.microsoft.com/office/drawing/2014/chart" uri="{C3380CC4-5D6E-409C-BE32-E72D297353CC}">
                  <c16:uniqueId val="{00000387-B6C6-4225-8333-82C6368D3EFF}"/>
                </c:ext>
              </c:extLst>
            </c:dLbl>
            <c:dLbl>
              <c:idx val="132"/>
              <c:delete val="1"/>
              <c:extLst>
                <c:ext xmlns:c15="http://schemas.microsoft.com/office/drawing/2012/chart" uri="{CE6537A1-D6FC-4f65-9D91-7224C49458BB}"/>
                <c:ext xmlns:c16="http://schemas.microsoft.com/office/drawing/2014/chart" uri="{C3380CC4-5D6E-409C-BE32-E72D297353CC}">
                  <c16:uniqueId val="{00000388-B6C6-4225-8333-82C6368D3EFF}"/>
                </c:ext>
              </c:extLst>
            </c:dLbl>
            <c:dLbl>
              <c:idx val="133"/>
              <c:delete val="1"/>
              <c:extLst>
                <c:ext xmlns:c15="http://schemas.microsoft.com/office/drawing/2012/chart" uri="{CE6537A1-D6FC-4f65-9D91-7224C49458BB}"/>
                <c:ext xmlns:c16="http://schemas.microsoft.com/office/drawing/2014/chart" uri="{C3380CC4-5D6E-409C-BE32-E72D297353CC}">
                  <c16:uniqueId val="{00000389-B6C6-4225-8333-82C6368D3EFF}"/>
                </c:ext>
              </c:extLst>
            </c:dLbl>
            <c:dLbl>
              <c:idx val="134"/>
              <c:delete val="1"/>
              <c:extLst>
                <c:ext xmlns:c15="http://schemas.microsoft.com/office/drawing/2012/chart" uri="{CE6537A1-D6FC-4f65-9D91-7224C49458BB}"/>
                <c:ext xmlns:c16="http://schemas.microsoft.com/office/drawing/2014/chart" uri="{C3380CC4-5D6E-409C-BE32-E72D297353CC}">
                  <c16:uniqueId val="{0000038A-B6C6-4225-8333-82C6368D3EFF}"/>
                </c:ext>
              </c:extLst>
            </c:dLbl>
            <c:dLbl>
              <c:idx val="135"/>
              <c:delete val="1"/>
              <c:extLst>
                <c:ext xmlns:c15="http://schemas.microsoft.com/office/drawing/2012/chart" uri="{CE6537A1-D6FC-4f65-9D91-7224C49458BB}"/>
                <c:ext xmlns:c16="http://schemas.microsoft.com/office/drawing/2014/chart" uri="{C3380CC4-5D6E-409C-BE32-E72D297353CC}">
                  <c16:uniqueId val="{0000038B-B6C6-4225-8333-82C6368D3EFF}"/>
                </c:ext>
              </c:extLst>
            </c:dLbl>
            <c:dLbl>
              <c:idx val="136"/>
              <c:delete val="1"/>
              <c:extLst>
                <c:ext xmlns:c15="http://schemas.microsoft.com/office/drawing/2012/chart" uri="{CE6537A1-D6FC-4f65-9D91-7224C49458BB}"/>
                <c:ext xmlns:c16="http://schemas.microsoft.com/office/drawing/2014/chart" uri="{C3380CC4-5D6E-409C-BE32-E72D297353CC}">
                  <c16:uniqueId val="{0000038C-B6C6-4225-8333-82C6368D3EFF}"/>
                </c:ext>
              </c:extLst>
            </c:dLbl>
            <c:dLbl>
              <c:idx val="137"/>
              <c:delete val="1"/>
              <c:extLst>
                <c:ext xmlns:c15="http://schemas.microsoft.com/office/drawing/2012/chart" uri="{CE6537A1-D6FC-4f65-9D91-7224C49458BB}"/>
                <c:ext xmlns:c16="http://schemas.microsoft.com/office/drawing/2014/chart" uri="{C3380CC4-5D6E-409C-BE32-E72D297353CC}">
                  <c16:uniqueId val="{0000038D-B6C6-4225-8333-82C6368D3EFF}"/>
                </c:ext>
              </c:extLst>
            </c:dLbl>
            <c:dLbl>
              <c:idx val="138"/>
              <c:delete val="1"/>
              <c:extLst>
                <c:ext xmlns:c15="http://schemas.microsoft.com/office/drawing/2012/chart" uri="{CE6537A1-D6FC-4f65-9D91-7224C49458BB}"/>
                <c:ext xmlns:c16="http://schemas.microsoft.com/office/drawing/2014/chart" uri="{C3380CC4-5D6E-409C-BE32-E72D297353CC}">
                  <c16:uniqueId val="{0000038E-B6C6-4225-8333-82C6368D3EFF}"/>
                </c:ext>
              </c:extLst>
            </c:dLbl>
            <c:dLbl>
              <c:idx val="139"/>
              <c:delete val="1"/>
              <c:extLst>
                <c:ext xmlns:c15="http://schemas.microsoft.com/office/drawing/2012/chart" uri="{CE6537A1-D6FC-4f65-9D91-7224C49458BB}"/>
                <c:ext xmlns:c16="http://schemas.microsoft.com/office/drawing/2014/chart" uri="{C3380CC4-5D6E-409C-BE32-E72D297353CC}">
                  <c16:uniqueId val="{0000038F-B6C6-4225-8333-82C6368D3EFF}"/>
                </c:ext>
              </c:extLst>
            </c:dLbl>
            <c:dLbl>
              <c:idx val="140"/>
              <c:delete val="1"/>
              <c:extLst>
                <c:ext xmlns:c15="http://schemas.microsoft.com/office/drawing/2012/chart" uri="{CE6537A1-D6FC-4f65-9D91-7224C49458BB}"/>
                <c:ext xmlns:c16="http://schemas.microsoft.com/office/drawing/2014/chart" uri="{C3380CC4-5D6E-409C-BE32-E72D297353CC}">
                  <c16:uniqueId val="{00000390-B6C6-4225-8333-82C6368D3EFF}"/>
                </c:ext>
              </c:extLst>
            </c:dLbl>
            <c:dLbl>
              <c:idx val="141"/>
              <c:delete val="1"/>
              <c:extLst>
                <c:ext xmlns:c15="http://schemas.microsoft.com/office/drawing/2012/chart" uri="{CE6537A1-D6FC-4f65-9D91-7224C49458BB}"/>
                <c:ext xmlns:c16="http://schemas.microsoft.com/office/drawing/2014/chart" uri="{C3380CC4-5D6E-409C-BE32-E72D297353CC}">
                  <c16:uniqueId val="{00000391-B6C6-4225-8333-82C6368D3EFF}"/>
                </c:ext>
              </c:extLst>
            </c:dLbl>
            <c:dLbl>
              <c:idx val="142"/>
              <c:delete val="1"/>
              <c:extLst>
                <c:ext xmlns:c15="http://schemas.microsoft.com/office/drawing/2012/chart" uri="{CE6537A1-D6FC-4f65-9D91-7224C49458BB}"/>
                <c:ext xmlns:c16="http://schemas.microsoft.com/office/drawing/2014/chart" uri="{C3380CC4-5D6E-409C-BE32-E72D297353CC}">
                  <c16:uniqueId val="{00000392-B6C6-4225-8333-82C6368D3EFF}"/>
                </c:ext>
              </c:extLst>
            </c:dLbl>
            <c:dLbl>
              <c:idx val="143"/>
              <c:delete val="1"/>
              <c:extLst>
                <c:ext xmlns:c15="http://schemas.microsoft.com/office/drawing/2012/chart" uri="{CE6537A1-D6FC-4f65-9D91-7224C49458BB}"/>
                <c:ext xmlns:c16="http://schemas.microsoft.com/office/drawing/2014/chart" uri="{C3380CC4-5D6E-409C-BE32-E72D297353CC}">
                  <c16:uniqueId val="{00000393-B6C6-4225-8333-82C6368D3EFF}"/>
                </c:ext>
              </c:extLst>
            </c:dLbl>
            <c:dLbl>
              <c:idx val="144"/>
              <c:delete val="1"/>
              <c:extLst>
                <c:ext xmlns:c15="http://schemas.microsoft.com/office/drawing/2012/chart" uri="{CE6537A1-D6FC-4f65-9D91-7224C49458BB}"/>
                <c:ext xmlns:c16="http://schemas.microsoft.com/office/drawing/2014/chart" uri="{C3380CC4-5D6E-409C-BE32-E72D297353CC}">
                  <c16:uniqueId val="{00000394-B6C6-4225-8333-82C6368D3EFF}"/>
                </c:ext>
              </c:extLst>
            </c:dLbl>
            <c:dLbl>
              <c:idx val="145"/>
              <c:delete val="1"/>
              <c:extLst>
                <c:ext xmlns:c15="http://schemas.microsoft.com/office/drawing/2012/chart" uri="{CE6537A1-D6FC-4f65-9D91-7224C49458BB}"/>
                <c:ext xmlns:c16="http://schemas.microsoft.com/office/drawing/2014/chart" uri="{C3380CC4-5D6E-409C-BE32-E72D297353CC}">
                  <c16:uniqueId val="{00000395-B6C6-4225-8333-82C6368D3EFF}"/>
                </c:ext>
              </c:extLst>
            </c:dLbl>
            <c:dLbl>
              <c:idx val="146"/>
              <c:delete val="1"/>
              <c:extLst>
                <c:ext xmlns:c15="http://schemas.microsoft.com/office/drawing/2012/chart" uri="{CE6537A1-D6FC-4f65-9D91-7224C49458BB}"/>
                <c:ext xmlns:c16="http://schemas.microsoft.com/office/drawing/2014/chart" uri="{C3380CC4-5D6E-409C-BE32-E72D297353CC}">
                  <c16:uniqueId val="{00000396-B6C6-4225-8333-82C6368D3EFF}"/>
                </c:ext>
              </c:extLst>
            </c:dLbl>
            <c:dLbl>
              <c:idx val="147"/>
              <c:delete val="1"/>
              <c:extLst>
                <c:ext xmlns:c15="http://schemas.microsoft.com/office/drawing/2012/chart" uri="{CE6537A1-D6FC-4f65-9D91-7224C49458BB}"/>
                <c:ext xmlns:c16="http://schemas.microsoft.com/office/drawing/2014/chart" uri="{C3380CC4-5D6E-409C-BE32-E72D297353CC}">
                  <c16:uniqueId val="{00000397-B6C6-4225-8333-82C6368D3EFF}"/>
                </c:ext>
              </c:extLst>
            </c:dLbl>
            <c:dLbl>
              <c:idx val="148"/>
              <c:delete val="1"/>
              <c:extLst>
                <c:ext xmlns:c15="http://schemas.microsoft.com/office/drawing/2012/chart" uri="{CE6537A1-D6FC-4f65-9D91-7224C49458BB}"/>
                <c:ext xmlns:c16="http://schemas.microsoft.com/office/drawing/2014/chart" uri="{C3380CC4-5D6E-409C-BE32-E72D297353CC}">
                  <c16:uniqueId val="{00000398-B6C6-4225-8333-82C6368D3EFF}"/>
                </c:ext>
              </c:extLst>
            </c:dLbl>
            <c:dLbl>
              <c:idx val="149"/>
              <c:delete val="1"/>
              <c:extLst>
                <c:ext xmlns:c15="http://schemas.microsoft.com/office/drawing/2012/chart" uri="{CE6537A1-D6FC-4f65-9D91-7224C49458BB}"/>
                <c:ext xmlns:c16="http://schemas.microsoft.com/office/drawing/2014/chart" uri="{C3380CC4-5D6E-409C-BE32-E72D297353CC}">
                  <c16:uniqueId val="{00000399-B6C6-4225-8333-82C6368D3EFF}"/>
                </c:ext>
              </c:extLst>
            </c:dLbl>
            <c:dLbl>
              <c:idx val="150"/>
              <c:delete val="1"/>
              <c:extLst>
                <c:ext xmlns:c15="http://schemas.microsoft.com/office/drawing/2012/chart" uri="{CE6537A1-D6FC-4f65-9D91-7224C49458BB}"/>
                <c:ext xmlns:c16="http://schemas.microsoft.com/office/drawing/2014/chart" uri="{C3380CC4-5D6E-409C-BE32-E72D297353CC}">
                  <c16:uniqueId val="{0000039A-B6C6-4225-8333-82C6368D3EFF}"/>
                </c:ext>
              </c:extLst>
            </c:dLbl>
            <c:dLbl>
              <c:idx val="151"/>
              <c:delete val="1"/>
              <c:extLst>
                <c:ext xmlns:c15="http://schemas.microsoft.com/office/drawing/2012/chart" uri="{CE6537A1-D6FC-4f65-9D91-7224C49458BB}"/>
                <c:ext xmlns:c16="http://schemas.microsoft.com/office/drawing/2014/chart" uri="{C3380CC4-5D6E-409C-BE32-E72D297353CC}">
                  <c16:uniqueId val="{0000039B-B6C6-4225-8333-82C6368D3EFF}"/>
                </c:ext>
              </c:extLst>
            </c:dLbl>
            <c:dLbl>
              <c:idx val="152"/>
              <c:delete val="1"/>
              <c:extLst>
                <c:ext xmlns:c15="http://schemas.microsoft.com/office/drawing/2012/chart" uri="{CE6537A1-D6FC-4f65-9D91-7224C49458BB}"/>
                <c:ext xmlns:c16="http://schemas.microsoft.com/office/drawing/2014/chart" uri="{C3380CC4-5D6E-409C-BE32-E72D297353CC}">
                  <c16:uniqueId val="{0000039C-B6C6-4225-8333-82C6368D3EFF}"/>
                </c:ext>
              </c:extLst>
            </c:dLbl>
            <c:dLbl>
              <c:idx val="153"/>
              <c:delete val="1"/>
              <c:extLst>
                <c:ext xmlns:c15="http://schemas.microsoft.com/office/drawing/2012/chart" uri="{CE6537A1-D6FC-4f65-9D91-7224C49458BB}"/>
                <c:ext xmlns:c16="http://schemas.microsoft.com/office/drawing/2014/chart" uri="{C3380CC4-5D6E-409C-BE32-E72D297353CC}">
                  <c16:uniqueId val="{0000039D-B6C6-4225-8333-82C6368D3EFF}"/>
                </c:ext>
              </c:extLst>
            </c:dLbl>
            <c:dLbl>
              <c:idx val="154"/>
              <c:delete val="1"/>
              <c:extLst>
                <c:ext xmlns:c15="http://schemas.microsoft.com/office/drawing/2012/chart" uri="{CE6537A1-D6FC-4f65-9D91-7224C49458BB}"/>
                <c:ext xmlns:c16="http://schemas.microsoft.com/office/drawing/2014/chart" uri="{C3380CC4-5D6E-409C-BE32-E72D297353CC}">
                  <c16:uniqueId val="{0000039E-B6C6-4225-8333-82C6368D3EFF}"/>
                </c:ext>
              </c:extLst>
            </c:dLbl>
            <c:dLbl>
              <c:idx val="155"/>
              <c:delete val="1"/>
              <c:extLst>
                <c:ext xmlns:c15="http://schemas.microsoft.com/office/drawing/2012/chart" uri="{CE6537A1-D6FC-4f65-9D91-7224C49458BB}"/>
                <c:ext xmlns:c16="http://schemas.microsoft.com/office/drawing/2014/chart" uri="{C3380CC4-5D6E-409C-BE32-E72D297353CC}">
                  <c16:uniqueId val="{0000039F-B6C6-4225-8333-82C6368D3EFF}"/>
                </c:ext>
              </c:extLst>
            </c:dLbl>
            <c:dLbl>
              <c:idx val="156"/>
              <c:delete val="1"/>
              <c:extLst>
                <c:ext xmlns:c15="http://schemas.microsoft.com/office/drawing/2012/chart" uri="{CE6537A1-D6FC-4f65-9D91-7224C49458BB}">
                  <c15:layout>
                    <c:manualLayout>
                      <c:w val="0.12351748432167237"/>
                      <c:h val="0.10656541666666666"/>
                    </c:manualLayout>
                  </c15:layout>
                </c:ext>
                <c:ext xmlns:c16="http://schemas.microsoft.com/office/drawing/2014/chart" uri="{C3380CC4-5D6E-409C-BE32-E72D297353CC}">
                  <c16:uniqueId val="{000003A0-B6C6-4225-8333-82C6368D3EFF}"/>
                </c:ext>
              </c:extLst>
            </c:dLbl>
            <c:dLbl>
              <c:idx val="157"/>
              <c:delete val="1"/>
              <c:extLst>
                <c:ext xmlns:c15="http://schemas.microsoft.com/office/drawing/2012/chart" uri="{CE6537A1-D6FC-4f65-9D91-7224C49458BB}"/>
                <c:ext xmlns:c16="http://schemas.microsoft.com/office/drawing/2014/chart" uri="{C3380CC4-5D6E-409C-BE32-E72D297353CC}">
                  <c16:uniqueId val="{000003A1-B6C6-4225-8333-82C6368D3EFF}"/>
                </c:ext>
              </c:extLst>
            </c:dLbl>
            <c:dLbl>
              <c:idx val="158"/>
              <c:delete val="1"/>
              <c:extLst>
                <c:ext xmlns:c15="http://schemas.microsoft.com/office/drawing/2012/chart" uri="{CE6537A1-D6FC-4f65-9D91-7224C49458BB}"/>
                <c:ext xmlns:c16="http://schemas.microsoft.com/office/drawing/2014/chart" uri="{C3380CC4-5D6E-409C-BE32-E72D297353CC}">
                  <c16:uniqueId val="{000003A2-B6C6-4225-8333-82C6368D3EFF}"/>
                </c:ext>
              </c:extLst>
            </c:dLbl>
            <c:dLbl>
              <c:idx val="159"/>
              <c:delete val="1"/>
              <c:extLst>
                <c:ext xmlns:c15="http://schemas.microsoft.com/office/drawing/2012/chart" uri="{CE6537A1-D6FC-4f65-9D91-7224C49458BB}"/>
                <c:ext xmlns:c16="http://schemas.microsoft.com/office/drawing/2014/chart" uri="{C3380CC4-5D6E-409C-BE32-E72D297353CC}">
                  <c16:uniqueId val="{000003A3-B6C6-4225-8333-82C6368D3EFF}"/>
                </c:ext>
              </c:extLst>
            </c:dLbl>
            <c:dLbl>
              <c:idx val="160"/>
              <c:delete val="1"/>
              <c:extLst>
                <c:ext xmlns:c15="http://schemas.microsoft.com/office/drawing/2012/chart" uri="{CE6537A1-D6FC-4f65-9D91-7224C49458BB}"/>
                <c:ext xmlns:c16="http://schemas.microsoft.com/office/drawing/2014/chart" uri="{C3380CC4-5D6E-409C-BE32-E72D297353CC}">
                  <c16:uniqueId val="{000003A4-B6C6-4225-8333-82C6368D3EFF}"/>
                </c:ext>
              </c:extLst>
            </c:dLbl>
            <c:dLbl>
              <c:idx val="161"/>
              <c:delete val="1"/>
              <c:extLst>
                <c:ext xmlns:c15="http://schemas.microsoft.com/office/drawing/2012/chart" uri="{CE6537A1-D6FC-4f65-9D91-7224C49458BB}"/>
                <c:ext xmlns:c16="http://schemas.microsoft.com/office/drawing/2014/chart" uri="{C3380CC4-5D6E-409C-BE32-E72D297353CC}">
                  <c16:uniqueId val="{000003A5-B6C6-4225-8333-82C6368D3EFF}"/>
                </c:ext>
              </c:extLst>
            </c:dLbl>
            <c:dLbl>
              <c:idx val="162"/>
              <c:delete val="1"/>
              <c:extLst>
                <c:ext xmlns:c15="http://schemas.microsoft.com/office/drawing/2012/chart" uri="{CE6537A1-D6FC-4f65-9D91-7224C49458BB}"/>
                <c:ext xmlns:c16="http://schemas.microsoft.com/office/drawing/2014/chart" uri="{C3380CC4-5D6E-409C-BE32-E72D297353CC}">
                  <c16:uniqueId val="{000003A6-B6C6-4225-8333-82C6368D3EFF}"/>
                </c:ext>
              </c:extLst>
            </c:dLbl>
            <c:dLbl>
              <c:idx val="163"/>
              <c:delete val="1"/>
              <c:extLst>
                <c:ext xmlns:c15="http://schemas.microsoft.com/office/drawing/2012/chart" uri="{CE6537A1-D6FC-4f65-9D91-7224C49458BB}"/>
                <c:ext xmlns:c16="http://schemas.microsoft.com/office/drawing/2014/chart" uri="{C3380CC4-5D6E-409C-BE32-E72D297353CC}">
                  <c16:uniqueId val="{000003A7-B6C6-4225-8333-82C6368D3EFF}"/>
                </c:ext>
              </c:extLst>
            </c:dLbl>
            <c:dLbl>
              <c:idx val="164"/>
              <c:delete val="1"/>
              <c:extLst>
                <c:ext xmlns:c15="http://schemas.microsoft.com/office/drawing/2012/chart" uri="{CE6537A1-D6FC-4f65-9D91-7224C49458BB}"/>
                <c:ext xmlns:c16="http://schemas.microsoft.com/office/drawing/2014/chart" uri="{C3380CC4-5D6E-409C-BE32-E72D297353CC}">
                  <c16:uniqueId val="{000003A8-B6C6-4225-8333-82C6368D3EFF}"/>
                </c:ext>
              </c:extLst>
            </c:dLbl>
            <c:dLbl>
              <c:idx val="165"/>
              <c:delete val="1"/>
              <c:extLst>
                <c:ext xmlns:c15="http://schemas.microsoft.com/office/drawing/2012/chart" uri="{CE6537A1-D6FC-4f65-9D91-7224C49458BB}"/>
                <c:ext xmlns:c16="http://schemas.microsoft.com/office/drawing/2014/chart" uri="{C3380CC4-5D6E-409C-BE32-E72D297353CC}">
                  <c16:uniqueId val="{000003A9-B6C6-4225-8333-82C6368D3EFF}"/>
                </c:ext>
              </c:extLst>
            </c:dLbl>
            <c:dLbl>
              <c:idx val="166"/>
              <c:delete val="1"/>
              <c:extLst>
                <c:ext xmlns:c15="http://schemas.microsoft.com/office/drawing/2012/chart" uri="{CE6537A1-D6FC-4f65-9D91-7224C49458BB}"/>
                <c:ext xmlns:c16="http://schemas.microsoft.com/office/drawing/2014/chart" uri="{C3380CC4-5D6E-409C-BE32-E72D297353CC}">
                  <c16:uniqueId val="{000003AA-B6C6-4225-8333-82C6368D3EFF}"/>
                </c:ext>
              </c:extLst>
            </c:dLbl>
            <c:dLbl>
              <c:idx val="167"/>
              <c:delete val="1"/>
              <c:extLst>
                <c:ext xmlns:c15="http://schemas.microsoft.com/office/drawing/2012/chart" uri="{CE6537A1-D6FC-4f65-9D91-7224C49458BB}"/>
                <c:ext xmlns:c16="http://schemas.microsoft.com/office/drawing/2014/chart" uri="{C3380CC4-5D6E-409C-BE32-E72D297353CC}">
                  <c16:uniqueId val="{000003AB-B6C6-4225-8333-82C6368D3EFF}"/>
                </c:ext>
              </c:extLst>
            </c:dLbl>
            <c:dLbl>
              <c:idx val="168"/>
              <c:delete val="1"/>
              <c:extLst>
                <c:ext xmlns:c15="http://schemas.microsoft.com/office/drawing/2012/chart" uri="{CE6537A1-D6FC-4f65-9D91-7224C49458BB}"/>
                <c:ext xmlns:c16="http://schemas.microsoft.com/office/drawing/2014/chart" uri="{C3380CC4-5D6E-409C-BE32-E72D297353CC}">
                  <c16:uniqueId val="{000003AC-B6C6-4225-8333-82C6368D3EFF}"/>
                </c:ext>
              </c:extLst>
            </c:dLbl>
            <c:dLbl>
              <c:idx val="169"/>
              <c:delete val="1"/>
              <c:extLst>
                <c:ext xmlns:c15="http://schemas.microsoft.com/office/drawing/2012/chart" uri="{CE6537A1-D6FC-4f65-9D91-7224C49458BB}"/>
                <c:ext xmlns:c16="http://schemas.microsoft.com/office/drawing/2014/chart" uri="{C3380CC4-5D6E-409C-BE32-E72D297353CC}">
                  <c16:uniqueId val="{000003AD-B6C6-4225-8333-82C6368D3EFF}"/>
                </c:ext>
              </c:extLst>
            </c:dLbl>
            <c:dLbl>
              <c:idx val="170"/>
              <c:delete val="1"/>
              <c:extLst>
                <c:ext xmlns:c15="http://schemas.microsoft.com/office/drawing/2012/chart" uri="{CE6537A1-D6FC-4f65-9D91-7224C49458BB}"/>
                <c:ext xmlns:c16="http://schemas.microsoft.com/office/drawing/2014/chart" uri="{C3380CC4-5D6E-409C-BE32-E72D297353CC}">
                  <c16:uniqueId val="{000003AE-B6C6-4225-8333-82C6368D3EFF}"/>
                </c:ext>
              </c:extLst>
            </c:dLbl>
            <c:dLbl>
              <c:idx val="171"/>
              <c:delete val="1"/>
              <c:extLst>
                <c:ext xmlns:c15="http://schemas.microsoft.com/office/drawing/2012/chart" uri="{CE6537A1-D6FC-4f65-9D91-7224C49458BB}"/>
                <c:ext xmlns:c16="http://schemas.microsoft.com/office/drawing/2014/chart" uri="{C3380CC4-5D6E-409C-BE32-E72D297353CC}">
                  <c16:uniqueId val="{000003AF-B6C6-4225-8333-82C6368D3EFF}"/>
                </c:ext>
              </c:extLst>
            </c:dLbl>
            <c:dLbl>
              <c:idx val="172"/>
              <c:delete val="1"/>
              <c:extLst>
                <c:ext xmlns:c15="http://schemas.microsoft.com/office/drawing/2012/chart" uri="{CE6537A1-D6FC-4f65-9D91-7224C49458BB}"/>
                <c:ext xmlns:c16="http://schemas.microsoft.com/office/drawing/2014/chart" uri="{C3380CC4-5D6E-409C-BE32-E72D297353CC}">
                  <c16:uniqueId val="{000003B0-B6C6-4225-8333-82C6368D3EFF}"/>
                </c:ext>
              </c:extLst>
            </c:dLbl>
            <c:dLbl>
              <c:idx val="173"/>
              <c:delete val="1"/>
              <c:extLst>
                <c:ext xmlns:c15="http://schemas.microsoft.com/office/drawing/2012/chart" uri="{CE6537A1-D6FC-4f65-9D91-7224C49458BB}"/>
                <c:ext xmlns:c16="http://schemas.microsoft.com/office/drawing/2014/chart" uri="{C3380CC4-5D6E-409C-BE32-E72D297353CC}">
                  <c16:uniqueId val="{000003B1-B6C6-4225-8333-82C6368D3EFF}"/>
                </c:ext>
              </c:extLst>
            </c:dLbl>
            <c:dLbl>
              <c:idx val="174"/>
              <c:delete val="1"/>
              <c:extLst>
                <c:ext xmlns:c15="http://schemas.microsoft.com/office/drawing/2012/chart" uri="{CE6537A1-D6FC-4f65-9D91-7224C49458BB}"/>
                <c:ext xmlns:c16="http://schemas.microsoft.com/office/drawing/2014/chart" uri="{C3380CC4-5D6E-409C-BE32-E72D297353CC}">
                  <c16:uniqueId val="{000003B2-B6C6-4225-8333-82C6368D3EFF}"/>
                </c:ext>
              </c:extLst>
            </c:dLbl>
            <c:dLbl>
              <c:idx val="175"/>
              <c:delete val="1"/>
              <c:extLst>
                <c:ext xmlns:c15="http://schemas.microsoft.com/office/drawing/2012/chart" uri="{CE6537A1-D6FC-4f65-9D91-7224C49458BB}"/>
                <c:ext xmlns:c16="http://schemas.microsoft.com/office/drawing/2014/chart" uri="{C3380CC4-5D6E-409C-BE32-E72D297353CC}">
                  <c16:uniqueId val="{000003B3-B6C6-4225-8333-82C6368D3EFF}"/>
                </c:ext>
              </c:extLst>
            </c:dLbl>
            <c:dLbl>
              <c:idx val="176"/>
              <c:delete val="1"/>
              <c:extLst>
                <c:ext xmlns:c15="http://schemas.microsoft.com/office/drawing/2012/chart" uri="{CE6537A1-D6FC-4f65-9D91-7224C49458BB}"/>
                <c:ext xmlns:c16="http://schemas.microsoft.com/office/drawing/2014/chart" uri="{C3380CC4-5D6E-409C-BE32-E72D297353CC}">
                  <c16:uniqueId val="{000003B4-B6C6-4225-8333-82C6368D3EFF}"/>
                </c:ext>
              </c:extLst>
            </c:dLbl>
            <c:dLbl>
              <c:idx val="177"/>
              <c:delete val="1"/>
              <c:extLst>
                <c:ext xmlns:c15="http://schemas.microsoft.com/office/drawing/2012/chart" uri="{CE6537A1-D6FC-4f65-9D91-7224C49458BB}"/>
                <c:ext xmlns:c16="http://schemas.microsoft.com/office/drawing/2014/chart" uri="{C3380CC4-5D6E-409C-BE32-E72D297353CC}">
                  <c16:uniqueId val="{000003B5-B6C6-4225-8333-82C6368D3EFF}"/>
                </c:ext>
              </c:extLst>
            </c:dLbl>
            <c:dLbl>
              <c:idx val="178"/>
              <c:delete val="1"/>
              <c:extLst>
                <c:ext xmlns:c15="http://schemas.microsoft.com/office/drawing/2012/chart" uri="{CE6537A1-D6FC-4f65-9D91-7224C49458BB}"/>
                <c:ext xmlns:c16="http://schemas.microsoft.com/office/drawing/2014/chart" uri="{C3380CC4-5D6E-409C-BE32-E72D297353CC}">
                  <c16:uniqueId val="{000003B6-B6C6-4225-8333-82C6368D3EFF}"/>
                </c:ext>
              </c:extLst>
            </c:dLbl>
            <c:dLbl>
              <c:idx val="179"/>
              <c:delete val="1"/>
              <c:extLst>
                <c:ext xmlns:c15="http://schemas.microsoft.com/office/drawing/2012/chart" uri="{CE6537A1-D6FC-4f65-9D91-7224C49458BB}"/>
                <c:ext xmlns:c16="http://schemas.microsoft.com/office/drawing/2014/chart" uri="{C3380CC4-5D6E-409C-BE32-E72D297353CC}">
                  <c16:uniqueId val="{000003B7-B6C6-4225-8333-82C6368D3EFF}"/>
                </c:ext>
              </c:extLst>
            </c:dLbl>
            <c:dLbl>
              <c:idx val="180"/>
              <c:delete val="1"/>
              <c:extLst>
                <c:ext xmlns:c15="http://schemas.microsoft.com/office/drawing/2012/chart" uri="{CE6537A1-D6FC-4f65-9D91-7224C49458BB}"/>
                <c:ext xmlns:c16="http://schemas.microsoft.com/office/drawing/2014/chart" uri="{C3380CC4-5D6E-409C-BE32-E72D297353CC}">
                  <c16:uniqueId val="{000003B8-B6C6-4225-8333-82C6368D3EFF}"/>
                </c:ext>
              </c:extLst>
            </c:dLbl>
            <c:dLbl>
              <c:idx val="181"/>
              <c:delete val="1"/>
              <c:extLst>
                <c:ext xmlns:c15="http://schemas.microsoft.com/office/drawing/2012/chart" uri="{CE6537A1-D6FC-4f65-9D91-7224C49458BB}"/>
                <c:ext xmlns:c16="http://schemas.microsoft.com/office/drawing/2014/chart" uri="{C3380CC4-5D6E-409C-BE32-E72D297353CC}">
                  <c16:uniqueId val="{000003B9-B6C6-4225-8333-82C6368D3EFF}"/>
                </c:ext>
              </c:extLst>
            </c:dLbl>
            <c:dLbl>
              <c:idx val="182"/>
              <c:delete val="1"/>
              <c:extLst>
                <c:ext xmlns:c15="http://schemas.microsoft.com/office/drawing/2012/chart" uri="{CE6537A1-D6FC-4f65-9D91-7224C49458BB}"/>
                <c:ext xmlns:c16="http://schemas.microsoft.com/office/drawing/2014/chart" uri="{C3380CC4-5D6E-409C-BE32-E72D297353CC}">
                  <c16:uniqueId val="{000003BA-B6C6-4225-8333-82C6368D3EFF}"/>
                </c:ext>
              </c:extLst>
            </c:dLbl>
            <c:dLbl>
              <c:idx val="183"/>
              <c:delete val="1"/>
              <c:extLst>
                <c:ext xmlns:c15="http://schemas.microsoft.com/office/drawing/2012/chart" uri="{CE6537A1-D6FC-4f65-9D91-7224C49458BB}"/>
                <c:ext xmlns:c16="http://schemas.microsoft.com/office/drawing/2014/chart" uri="{C3380CC4-5D6E-409C-BE32-E72D297353CC}">
                  <c16:uniqueId val="{000003BB-B6C6-4225-8333-82C6368D3EFF}"/>
                </c:ext>
              </c:extLst>
            </c:dLbl>
            <c:dLbl>
              <c:idx val="184"/>
              <c:delete val="1"/>
              <c:extLst>
                <c:ext xmlns:c15="http://schemas.microsoft.com/office/drawing/2012/chart" uri="{CE6537A1-D6FC-4f65-9D91-7224C49458BB}"/>
                <c:ext xmlns:c16="http://schemas.microsoft.com/office/drawing/2014/chart" uri="{C3380CC4-5D6E-409C-BE32-E72D297353CC}">
                  <c16:uniqueId val="{000003BC-B6C6-4225-8333-82C6368D3EFF}"/>
                </c:ext>
              </c:extLst>
            </c:dLbl>
            <c:dLbl>
              <c:idx val="185"/>
              <c:delete val="1"/>
              <c:extLst>
                <c:ext xmlns:c15="http://schemas.microsoft.com/office/drawing/2012/chart" uri="{CE6537A1-D6FC-4f65-9D91-7224C49458BB}"/>
                <c:ext xmlns:c16="http://schemas.microsoft.com/office/drawing/2014/chart" uri="{C3380CC4-5D6E-409C-BE32-E72D297353CC}">
                  <c16:uniqueId val="{000003C1-B6C6-4225-8333-82C6368D3EFF}"/>
                </c:ext>
              </c:extLst>
            </c:dLbl>
            <c:dLbl>
              <c:idx val="186"/>
              <c:delete val="1"/>
              <c:extLst>
                <c:ext xmlns:c15="http://schemas.microsoft.com/office/drawing/2012/chart" uri="{CE6537A1-D6FC-4f65-9D91-7224C49458BB}"/>
                <c:ext xmlns:c16="http://schemas.microsoft.com/office/drawing/2014/chart" uri="{C3380CC4-5D6E-409C-BE32-E72D297353CC}">
                  <c16:uniqueId val="{00000003-3B8D-459E-A633-C797467E40A8}"/>
                </c:ext>
              </c:extLst>
            </c:dLbl>
            <c:dLbl>
              <c:idx val="187"/>
              <c:delete val="1"/>
              <c:extLst>
                <c:ext xmlns:c15="http://schemas.microsoft.com/office/drawing/2012/chart" uri="{CE6537A1-D6FC-4f65-9D91-7224C49458BB}"/>
                <c:ext xmlns:c16="http://schemas.microsoft.com/office/drawing/2014/chart" uri="{C3380CC4-5D6E-409C-BE32-E72D297353CC}">
                  <c16:uniqueId val="{00000003-403D-4C6C-9CCA-9D6B03C93597}"/>
                </c:ext>
              </c:extLst>
            </c:dLbl>
            <c:dLbl>
              <c:idx val="188"/>
              <c:delete val="1"/>
              <c:extLst>
                <c:ext xmlns:c15="http://schemas.microsoft.com/office/drawing/2012/chart" uri="{CE6537A1-D6FC-4f65-9D91-7224C49458BB}"/>
                <c:ext xmlns:c16="http://schemas.microsoft.com/office/drawing/2014/chart" uri="{C3380CC4-5D6E-409C-BE32-E72D297353CC}">
                  <c16:uniqueId val="{00000003-604D-47A7-9F04-4F8F8CFB375F}"/>
                </c:ext>
              </c:extLst>
            </c:dLbl>
            <c:dLbl>
              <c:idx val="189"/>
              <c:delete val="1"/>
              <c:extLst>
                <c:ext xmlns:c15="http://schemas.microsoft.com/office/drawing/2012/chart" uri="{CE6537A1-D6FC-4f65-9D91-7224C49458BB}"/>
                <c:ext xmlns:c16="http://schemas.microsoft.com/office/drawing/2014/chart" uri="{C3380CC4-5D6E-409C-BE32-E72D297353CC}">
                  <c16:uniqueId val="{00000003-B53C-4EF5-9DCF-2B685D95159E}"/>
                </c:ext>
              </c:extLst>
            </c:dLbl>
            <c:dLbl>
              <c:idx val="190"/>
              <c:delete val="1"/>
              <c:extLst>
                <c:ext xmlns:c15="http://schemas.microsoft.com/office/drawing/2012/chart" uri="{CE6537A1-D6FC-4f65-9D91-7224C49458BB}"/>
                <c:ext xmlns:c16="http://schemas.microsoft.com/office/drawing/2014/chart" uri="{C3380CC4-5D6E-409C-BE32-E72D297353CC}">
                  <c16:uniqueId val="{00000003-C214-484D-850C-AE5BD2AF464C}"/>
                </c:ext>
              </c:extLst>
            </c:dLbl>
            <c:dLbl>
              <c:idx val="191"/>
              <c:delete val="1"/>
              <c:extLst>
                <c:ext xmlns:c15="http://schemas.microsoft.com/office/drawing/2012/chart" uri="{CE6537A1-D6FC-4f65-9D91-7224C49458BB}"/>
                <c:ext xmlns:c16="http://schemas.microsoft.com/office/drawing/2014/chart" uri="{C3380CC4-5D6E-409C-BE32-E72D297353CC}">
                  <c16:uniqueId val="{00000003-C25B-47B9-A370-29392F17C5D3}"/>
                </c:ext>
              </c:extLst>
            </c:dLbl>
            <c:dLbl>
              <c:idx val="192"/>
              <c:delete val="1"/>
              <c:extLst>
                <c:ext xmlns:c15="http://schemas.microsoft.com/office/drawing/2012/chart" uri="{CE6537A1-D6FC-4f65-9D91-7224C49458BB}"/>
                <c:ext xmlns:c16="http://schemas.microsoft.com/office/drawing/2014/chart" uri="{C3380CC4-5D6E-409C-BE32-E72D297353CC}">
                  <c16:uniqueId val="{00000001-7C9A-4419-A1F2-A542AED7461F}"/>
                </c:ext>
              </c:extLst>
            </c:dLbl>
            <c:dLbl>
              <c:idx val="193"/>
              <c:delete val="1"/>
              <c:extLst>
                <c:ext xmlns:c15="http://schemas.microsoft.com/office/drawing/2012/chart" uri="{CE6537A1-D6FC-4f65-9D91-7224C49458BB}"/>
                <c:ext xmlns:c16="http://schemas.microsoft.com/office/drawing/2014/chart" uri="{C3380CC4-5D6E-409C-BE32-E72D297353CC}">
                  <c16:uniqueId val="{00000003-B7B7-405E-80CF-37C8E54A153D}"/>
                </c:ext>
              </c:extLst>
            </c:dLbl>
            <c:dLbl>
              <c:idx val="194"/>
              <c:delete val="1"/>
              <c:extLst>
                <c:ext xmlns:c15="http://schemas.microsoft.com/office/drawing/2012/chart" uri="{CE6537A1-D6FC-4f65-9D91-7224C49458BB}"/>
                <c:ext xmlns:c16="http://schemas.microsoft.com/office/drawing/2014/chart" uri="{C3380CC4-5D6E-409C-BE32-E72D297353CC}">
                  <c16:uniqueId val="{00000009-B7B7-405E-80CF-37C8E54A153D}"/>
                </c:ext>
              </c:extLst>
            </c:dLbl>
            <c:dLbl>
              <c:idx val="195"/>
              <c:delete val="1"/>
              <c:extLst>
                <c:ext xmlns:c15="http://schemas.microsoft.com/office/drawing/2012/chart" uri="{CE6537A1-D6FC-4f65-9D91-7224C49458BB}"/>
                <c:ext xmlns:c16="http://schemas.microsoft.com/office/drawing/2014/chart" uri="{C3380CC4-5D6E-409C-BE32-E72D297353CC}">
                  <c16:uniqueId val="{00000002-A675-4FAB-973C-3B36E6D237C4}"/>
                </c:ext>
              </c:extLst>
            </c:dLbl>
            <c:dLbl>
              <c:idx val="196"/>
              <c:delete val="1"/>
              <c:extLst>
                <c:ext xmlns:c15="http://schemas.microsoft.com/office/drawing/2012/chart" uri="{CE6537A1-D6FC-4f65-9D91-7224C49458BB}"/>
                <c:ext xmlns:c16="http://schemas.microsoft.com/office/drawing/2014/chart" uri="{C3380CC4-5D6E-409C-BE32-E72D297353CC}">
                  <c16:uniqueId val="{00000001-A675-4FAB-973C-3B36E6D237C4}"/>
                </c:ext>
              </c:extLst>
            </c:dLbl>
            <c:spPr>
              <a:noFill/>
              <a:ln>
                <a:noFill/>
              </a:ln>
              <a:effectLst/>
            </c:spPr>
            <c:txPr>
              <a:bodyPr rot="0" spcFirstLastPara="1" vertOverflow="ellipsis" vert="horz" wrap="square" lIns="38100" tIns="19050" rIns="38100" bIns="19050" anchor="ctr" anchorCtr="1">
                <a:spAutoFit/>
              </a:bodyPr>
              <a:lstStyle/>
              <a:p>
                <a:pPr>
                  <a:defRPr sz="2000" b="1" i="0" u="sng"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extLst>
                <c:ext xmlns:c15="http://schemas.microsoft.com/office/drawing/2012/chart" uri="{02D57815-91ED-43cb-92C2-25804820EDAC}">
                  <c15:fullRef>
                    <c15:sqref>rivm!$C$4:$C$236</c15:sqref>
                  </c15:fullRef>
                </c:ext>
              </c:extLst>
              <c:f>rivm!$C$4:$C$201</c:f>
              <c:numCache>
                <c:formatCode>m/d/yyyy</c:formatCode>
                <c:ptCount val="198"/>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numCache>
            </c:numRef>
          </c:cat>
          <c:val>
            <c:numRef>
              <c:extLst>
                <c:ext xmlns:c15="http://schemas.microsoft.com/office/drawing/2012/chart" uri="{02D57815-91ED-43cb-92C2-25804820EDAC}">
                  <c15:fullRef>
                    <c15:sqref>rivm!$R$4:$R$236</c15:sqref>
                  </c15:fullRef>
                </c:ext>
              </c:extLst>
              <c:f>rivm!$R$4:$R$201</c:f>
              <c:numCache>
                <c:formatCode>#,##0</c:formatCode>
                <c:ptCount val="19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86</c:v>
                </c:pt>
                <c:pt idx="15">
                  <c:v>115</c:v>
                </c:pt>
                <c:pt idx="16">
                  <c:v>136</c:v>
                </c:pt>
                <c:pt idx="17">
                  <c:v>162</c:v>
                </c:pt>
                <c:pt idx="18">
                  <c:v>205</c:v>
                </c:pt>
                <c:pt idx="19">
                  <c:v>314</c:v>
                </c:pt>
                <c:pt idx="20">
                  <c:v>408</c:v>
                </c:pt>
                <c:pt idx="21">
                  <c:v>489</c:v>
                </c:pt>
                <c:pt idx="22">
                  <c:v>643</c:v>
                </c:pt>
                <c:pt idx="23">
                  <c:v>836</c:v>
                </c:pt>
                <c:pt idx="24">
                  <c:v>988</c:v>
                </c:pt>
                <c:pt idx="25">
                  <c:v>1230</c:v>
                </c:pt>
                <c:pt idx="26">
                  <c:v>1495</c:v>
                </c:pt>
                <c:pt idx="27">
                  <c:v>1836</c:v>
                </c:pt>
                <c:pt idx="28">
                  <c:v>2151</c:v>
                </c:pt>
                <c:pt idx="29">
                  <c:v>2500</c:v>
                </c:pt>
                <c:pt idx="30">
                  <c:v>2954</c:v>
                </c:pt>
                <c:pt idx="31">
                  <c:v>3483</c:v>
                </c:pt>
                <c:pt idx="32">
                  <c:v>3990</c:v>
                </c:pt>
                <c:pt idx="33">
                  <c:v>4712</c:v>
                </c:pt>
                <c:pt idx="34">
                  <c:v>5159</c:v>
                </c:pt>
                <c:pt idx="35">
                  <c:v>5784</c:v>
                </c:pt>
                <c:pt idx="36">
                  <c:v>6286</c:v>
                </c:pt>
                <c:pt idx="37">
                  <c:v>6622</c:v>
                </c:pt>
                <c:pt idx="38">
                  <c:v>6875</c:v>
                </c:pt>
                <c:pt idx="39">
                  <c:v>7135</c:v>
                </c:pt>
                <c:pt idx="40">
                  <c:v>7427</c:v>
                </c:pt>
                <c:pt idx="41">
                  <c:v>7735</c:v>
                </c:pt>
                <c:pt idx="42">
                  <c:v>7972</c:v>
                </c:pt>
                <c:pt idx="43">
                  <c:v>8197</c:v>
                </c:pt>
                <c:pt idx="44">
                  <c:v>8386</c:v>
                </c:pt>
                <c:pt idx="45">
                  <c:v>8582</c:v>
                </c:pt>
                <c:pt idx="46">
                  <c:v>8729</c:v>
                </c:pt>
                <c:pt idx="47">
                  <c:v>8939</c:v>
                </c:pt>
                <c:pt idx="48">
                  <c:v>9127</c:v>
                </c:pt>
                <c:pt idx="49">
                  <c:v>9309</c:v>
                </c:pt>
                <c:pt idx="50">
                  <c:v>9465</c:v>
                </c:pt>
                <c:pt idx="51">
                  <c:v>9594</c:v>
                </c:pt>
                <c:pt idx="52">
                  <c:v>9704</c:v>
                </c:pt>
                <c:pt idx="53">
                  <c:v>9779</c:v>
                </c:pt>
                <c:pt idx="54">
                  <c:v>9897</c:v>
                </c:pt>
                <c:pt idx="55">
                  <c:v>10021</c:v>
                </c:pt>
                <c:pt idx="56">
                  <c:v>10158</c:v>
                </c:pt>
                <c:pt idx="57">
                  <c:v>10281</c:v>
                </c:pt>
                <c:pt idx="58">
                  <c:v>10381</c:v>
                </c:pt>
                <c:pt idx="59">
                  <c:v>10456</c:v>
                </c:pt>
                <c:pt idx="60">
                  <c:v>10521</c:v>
                </c:pt>
                <c:pt idx="61">
                  <c:v>10609</c:v>
                </c:pt>
                <c:pt idx="62">
                  <c:v>10685</c:v>
                </c:pt>
                <c:pt idx="63">
                  <c:v>10769</c:v>
                </c:pt>
                <c:pt idx="64">
                  <c:v>10854</c:v>
                </c:pt>
                <c:pt idx="65">
                  <c:v>10951</c:v>
                </c:pt>
                <c:pt idx="66">
                  <c:v>10995</c:v>
                </c:pt>
                <c:pt idx="67">
                  <c:v>11037</c:v>
                </c:pt>
                <c:pt idx="68">
                  <c:v>11126</c:v>
                </c:pt>
                <c:pt idx="69">
                  <c:v>11153</c:v>
                </c:pt>
                <c:pt idx="70">
                  <c:v>11192</c:v>
                </c:pt>
                <c:pt idx="71">
                  <c:v>11227</c:v>
                </c:pt>
                <c:pt idx="72">
                  <c:v>11285</c:v>
                </c:pt>
                <c:pt idx="73">
                  <c:v>11307</c:v>
                </c:pt>
                <c:pt idx="74">
                  <c:v>11343</c:v>
                </c:pt>
                <c:pt idx="75">
                  <c:v>11378</c:v>
                </c:pt>
                <c:pt idx="76">
                  <c:v>11430</c:v>
                </c:pt>
                <c:pt idx="77">
                  <c:v>11457</c:v>
                </c:pt>
                <c:pt idx="78">
                  <c:v>11492</c:v>
                </c:pt>
                <c:pt idx="79">
                  <c:v>11537</c:v>
                </c:pt>
                <c:pt idx="80">
                  <c:v>11552</c:v>
                </c:pt>
                <c:pt idx="81">
                  <c:v>11579</c:v>
                </c:pt>
                <c:pt idx="82">
                  <c:v>11613</c:v>
                </c:pt>
                <c:pt idx="83">
                  <c:v>11627</c:v>
                </c:pt>
                <c:pt idx="84">
                  <c:v>11640</c:v>
                </c:pt>
                <c:pt idx="85">
                  <c:v>11649</c:v>
                </c:pt>
                <c:pt idx="86">
                  <c:v>11659</c:v>
                </c:pt>
                <c:pt idx="87">
                  <c:v>11672</c:v>
                </c:pt>
                <c:pt idx="88">
                  <c:v>11680</c:v>
                </c:pt>
                <c:pt idx="89">
                  <c:v>11690</c:v>
                </c:pt>
                <c:pt idx="90">
                  <c:v>11697</c:v>
                </c:pt>
                <c:pt idx="91">
                  <c:v>11713</c:v>
                </c:pt>
                <c:pt idx="92">
                  <c:v>11722</c:v>
                </c:pt>
                <c:pt idx="93">
                  <c:v>11727</c:v>
                </c:pt>
                <c:pt idx="94">
                  <c:v>11735</c:v>
                </c:pt>
                <c:pt idx="95">
                  <c:v>11744</c:v>
                </c:pt>
                <c:pt idx="96">
                  <c:v>11750</c:v>
                </c:pt>
                <c:pt idx="97">
                  <c:v>11759</c:v>
                </c:pt>
                <c:pt idx="98">
                  <c:v>11771</c:v>
                </c:pt>
                <c:pt idx="99">
                  <c:v>11782</c:v>
                </c:pt>
                <c:pt idx="100">
                  <c:v>11785</c:v>
                </c:pt>
                <c:pt idx="101">
                  <c:v>11789</c:v>
                </c:pt>
                <c:pt idx="102">
                  <c:v>11794</c:v>
                </c:pt>
                <c:pt idx="103">
                  <c:v>11800</c:v>
                </c:pt>
                <c:pt idx="104">
                  <c:v>11805</c:v>
                </c:pt>
                <c:pt idx="105">
                  <c:v>11808</c:v>
                </c:pt>
                <c:pt idx="106">
                  <c:v>11813</c:v>
                </c:pt>
                <c:pt idx="107">
                  <c:v>11822</c:v>
                </c:pt>
                <c:pt idx="108">
                  <c:v>11828</c:v>
                </c:pt>
                <c:pt idx="109">
                  <c:v>11831</c:v>
                </c:pt>
                <c:pt idx="110">
                  <c:v>11834</c:v>
                </c:pt>
                <c:pt idx="111">
                  <c:v>11836</c:v>
                </c:pt>
                <c:pt idx="112">
                  <c:v>11835</c:v>
                </c:pt>
                <c:pt idx="113">
                  <c:v>11846</c:v>
                </c:pt>
                <c:pt idx="114">
                  <c:v>11846</c:v>
                </c:pt>
                <c:pt idx="115">
                  <c:v>11849</c:v>
                </c:pt>
                <c:pt idx="116">
                  <c:v>11851</c:v>
                </c:pt>
                <c:pt idx="117">
                  <c:v>11853</c:v>
                </c:pt>
                <c:pt idx="118">
                  <c:v>11859</c:v>
                </c:pt>
                <c:pt idx="119">
                  <c:v>11863</c:v>
                </c:pt>
                <c:pt idx="120">
                  <c:v>11868</c:v>
                </c:pt>
                <c:pt idx="121">
                  <c:v>11868</c:v>
                </c:pt>
                <c:pt idx="122">
                  <c:v>11871</c:v>
                </c:pt>
                <c:pt idx="123">
                  <c:v>11874</c:v>
                </c:pt>
                <c:pt idx="124">
                  <c:v>11877</c:v>
                </c:pt>
                <c:pt idx="125">
                  <c:v>11878</c:v>
                </c:pt>
                <c:pt idx="126">
                  <c:v>11878</c:v>
                </c:pt>
                <c:pt idx="127">
                  <c:v>11882</c:v>
                </c:pt>
                <c:pt idx="128">
                  <c:v>11883</c:v>
                </c:pt>
                <c:pt idx="129">
                  <c:v>11884</c:v>
                </c:pt>
                <c:pt idx="130">
                  <c:v>11884</c:v>
                </c:pt>
                <c:pt idx="131">
                  <c:v>11886</c:v>
                </c:pt>
                <c:pt idx="132">
                  <c:v>11889</c:v>
                </c:pt>
                <c:pt idx="133">
                  <c:v>11887</c:v>
                </c:pt>
                <c:pt idx="134">
                  <c:v>11888</c:v>
                </c:pt>
                <c:pt idx="135">
                  <c:v>11891</c:v>
                </c:pt>
                <c:pt idx="136">
                  <c:v>11893</c:v>
                </c:pt>
                <c:pt idx="137">
                  <c:v>11894</c:v>
                </c:pt>
                <c:pt idx="138">
                  <c:v>11892</c:v>
                </c:pt>
                <c:pt idx="139">
                  <c:v>11897</c:v>
                </c:pt>
                <c:pt idx="140">
                  <c:v>11898</c:v>
                </c:pt>
                <c:pt idx="141">
                  <c:v>11894</c:v>
                </c:pt>
                <c:pt idx="142">
                  <c:v>11895</c:v>
                </c:pt>
                <c:pt idx="143">
                  <c:v>11898</c:v>
                </c:pt>
                <c:pt idx="144">
                  <c:v>11900</c:v>
                </c:pt>
                <c:pt idx="145">
                  <c:v>11902</c:v>
                </c:pt>
                <c:pt idx="146">
                  <c:v>11902</c:v>
                </c:pt>
                <c:pt idx="147">
                  <c:v>11905</c:v>
                </c:pt>
                <c:pt idx="148">
                  <c:v>11904</c:v>
                </c:pt>
                <c:pt idx="149">
                  <c:v>11906</c:v>
                </c:pt>
                <c:pt idx="150">
                  <c:v>11908</c:v>
                </c:pt>
                <c:pt idx="151">
                  <c:v>11913</c:v>
                </c:pt>
                <c:pt idx="152">
                  <c:v>11919</c:v>
                </c:pt>
                <c:pt idx="153">
                  <c:v>11922</c:v>
                </c:pt>
                <c:pt idx="154">
                  <c:v>11927</c:v>
                </c:pt>
                <c:pt idx="155">
                  <c:v>11934</c:v>
                </c:pt>
                <c:pt idx="156">
                  <c:v>11937</c:v>
                </c:pt>
                <c:pt idx="157">
                  <c:v>11943</c:v>
                </c:pt>
                <c:pt idx="158">
                  <c:v>11949</c:v>
                </c:pt>
                <c:pt idx="159">
                  <c:v>11959</c:v>
                </c:pt>
                <c:pt idx="160">
                  <c:v>11964</c:v>
                </c:pt>
                <c:pt idx="161">
                  <c:v>11965</c:v>
                </c:pt>
                <c:pt idx="162">
                  <c:v>11969</c:v>
                </c:pt>
                <c:pt idx="163">
                  <c:v>11971</c:v>
                </c:pt>
                <c:pt idx="164">
                  <c:v>11978</c:v>
                </c:pt>
                <c:pt idx="165">
                  <c:v>11984</c:v>
                </c:pt>
                <c:pt idx="166">
                  <c:v>11994</c:v>
                </c:pt>
                <c:pt idx="167">
                  <c:v>12003</c:v>
                </c:pt>
                <c:pt idx="168">
                  <c:v>12009</c:v>
                </c:pt>
                <c:pt idx="169">
                  <c:v>12020</c:v>
                </c:pt>
                <c:pt idx="170">
                  <c:v>12027</c:v>
                </c:pt>
                <c:pt idx="171">
                  <c:v>12033</c:v>
                </c:pt>
                <c:pt idx="172">
                  <c:v>12038</c:v>
                </c:pt>
                <c:pt idx="173">
                  <c:v>12042</c:v>
                </c:pt>
                <c:pt idx="174">
                  <c:v>12060</c:v>
                </c:pt>
                <c:pt idx="175">
                  <c:v>12070</c:v>
                </c:pt>
                <c:pt idx="176">
                  <c:v>12088</c:v>
                </c:pt>
                <c:pt idx="177">
                  <c:v>12099</c:v>
                </c:pt>
                <c:pt idx="178">
                  <c:v>12107</c:v>
                </c:pt>
                <c:pt idx="179">
                  <c:v>12111</c:v>
                </c:pt>
                <c:pt idx="180">
                  <c:v>12126</c:v>
                </c:pt>
                <c:pt idx="181">
                  <c:v>12145</c:v>
                </c:pt>
                <c:pt idx="182">
                  <c:v>12152</c:v>
                </c:pt>
                <c:pt idx="183">
                  <c:v>12161</c:v>
                </c:pt>
                <c:pt idx="184">
                  <c:v>12163</c:v>
                </c:pt>
                <c:pt idx="185">
                  <c:v>12166</c:v>
                </c:pt>
                <c:pt idx="186">
                  <c:v>12177</c:v>
                </c:pt>
                <c:pt idx="187">
                  <c:v>12182</c:v>
                </c:pt>
                <c:pt idx="188">
                  <c:v>12188</c:v>
                </c:pt>
                <c:pt idx="189">
                  <c:v>12193</c:v>
                </c:pt>
                <c:pt idx="190">
                  <c:v>12200</c:v>
                </c:pt>
                <c:pt idx="191">
                  <c:v>12205</c:v>
                </c:pt>
                <c:pt idx="192">
                  <c:v>12210</c:v>
                </c:pt>
                <c:pt idx="193">
                  <c:v>12219</c:v>
                </c:pt>
                <c:pt idx="194">
                  <c:v>12225</c:v>
                </c:pt>
                <c:pt idx="195">
                  <c:v>12233</c:v>
                </c:pt>
                <c:pt idx="196">
                  <c:v>12250</c:v>
                </c:pt>
                <c:pt idx="197">
                  <c:v>12260</c:v>
                </c:pt>
              </c:numCache>
            </c:numRef>
          </c:val>
          <c:smooth val="0"/>
          <c:extLst>
            <c:ext xmlns:c16="http://schemas.microsoft.com/office/drawing/2014/chart" uri="{C3380CC4-5D6E-409C-BE32-E72D297353CC}">
              <c16:uniqueId val="{000003BD-B6C6-4225-8333-82C6368D3EFF}"/>
            </c:ext>
          </c:extLst>
        </c:ser>
        <c:dLbls>
          <c:showLegendKey val="0"/>
          <c:showVal val="0"/>
          <c:showCatName val="0"/>
          <c:showSerName val="0"/>
          <c:showPercent val="0"/>
          <c:showBubbleSize val="0"/>
        </c:dLbls>
        <c:marker val="1"/>
        <c:smooth val="0"/>
        <c:axId val="759634088"/>
        <c:axId val="759630152"/>
      </c:lineChart>
      <c:dateAx>
        <c:axId val="596545392"/>
        <c:scaling>
          <c:orientation val="minMax"/>
          <c:min val="43888"/>
        </c:scaling>
        <c:delete val="0"/>
        <c:axPos val="b"/>
        <c:numFmt formatCode="[$-413]d/mmm;@" sourceLinked="0"/>
        <c:majorTickMark val="out"/>
        <c:minorTickMark val="out"/>
        <c:tickLblPos val="nextTo"/>
        <c:spPr>
          <a:solidFill>
            <a:schemeClr val="bg1">
              <a:lumMod val="95000"/>
            </a:schemeClr>
          </a:solidFill>
          <a:ln w="9525" cap="flat" cmpd="sng" algn="ctr">
            <a:solidFill>
              <a:schemeClr val="tx1"/>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
        <c:majorTimeUnit val="months"/>
        <c:minorUnit val="1"/>
        <c:minorTimeUnit val="months"/>
      </c:dateAx>
      <c:valAx>
        <c:axId val="596544408"/>
        <c:scaling>
          <c:orientation val="minMax"/>
          <c:max val="80000"/>
          <c:min val="0"/>
        </c:scaling>
        <c:delete val="0"/>
        <c:axPos val="l"/>
        <c:majorGridlines>
          <c:spPr>
            <a:ln w="9525" cap="flat" cmpd="sng" algn="ctr">
              <a:solidFill>
                <a:schemeClr val="tx1">
                  <a:lumMod val="15000"/>
                  <a:lumOff val="85000"/>
                </a:schemeClr>
              </a:solidFill>
              <a:prstDash val="lgDash"/>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At val="43888"/>
        <c:crossBetween val="between"/>
      </c:valAx>
      <c:valAx>
        <c:axId val="759630152"/>
        <c:scaling>
          <c:orientation val="minMax"/>
        </c:scaling>
        <c:delete val="1"/>
        <c:axPos val="r"/>
        <c:numFmt formatCode="#,##0" sourceLinked="1"/>
        <c:majorTickMark val="out"/>
        <c:minorTickMark val="none"/>
        <c:tickLblPos val="nextTo"/>
        <c:crossAx val="759634088"/>
        <c:crosses val="max"/>
        <c:crossBetween val="between"/>
      </c:valAx>
      <c:dateAx>
        <c:axId val="759634088"/>
        <c:scaling>
          <c:orientation val="minMax"/>
        </c:scaling>
        <c:delete val="1"/>
        <c:axPos val="b"/>
        <c:numFmt formatCode="m/d/yyyy" sourceLinked="1"/>
        <c:majorTickMark val="out"/>
        <c:minorTickMark val="none"/>
        <c:tickLblPos val="nextTo"/>
        <c:crossAx val="759630152"/>
        <c:crosses val="autoZero"/>
        <c:auto val="1"/>
        <c:lblOffset val="100"/>
        <c:baseTimeUnit val="days"/>
      </c:date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nl-NL" sz="2000" b="1"/>
              <a:t>Week on week change</a:t>
            </a:r>
            <a:br>
              <a:rPr lang="nl-NL" sz="2000" b="1" baseline="0"/>
            </a:br>
            <a:r>
              <a:rPr lang="nl-NL" sz="1800" b="0" baseline="0"/>
              <a:t>Number of new hospitalizations as reported at 12:15 UTC</a:t>
            </a:r>
            <a:endParaRPr lang="nl-NL" sz="2000" b="0" baseline="0"/>
          </a:p>
        </c:rich>
      </c:tx>
      <c:layout>
        <c:manualLayout>
          <c:xMode val="edge"/>
          <c:yMode val="edge"/>
          <c:x val="0.34019954160123816"/>
          <c:y val="1.5747317686221677E-2"/>
        </c:manualLayout>
      </c:layout>
      <c:overlay val="0"/>
      <c:spPr>
        <a:solidFill>
          <a:srgbClr val="F5F5F5"/>
        </a:solid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tx>
            <c:strRef>
              <c:f>rivm!$AQ$3</c:f>
              <c:strCache>
                <c:ptCount val="1"/>
                <c:pt idx="0">
                  <c:v>change week on week</c:v>
                </c:pt>
              </c:strCache>
            </c:strRef>
          </c:tx>
          <c:spPr>
            <a:solidFill>
              <a:schemeClr val="accent1"/>
            </a:solidFill>
            <a:ln>
              <a:noFill/>
            </a:ln>
            <a:effectLst/>
          </c:spPr>
          <c:invertIfNegative val="0"/>
          <c:dPt>
            <c:idx val="14"/>
            <c:invertIfNegative val="0"/>
            <c:bubble3D val="0"/>
            <c:spPr>
              <a:solidFill>
                <a:schemeClr val="accent2">
                  <a:lumMod val="75000"/>
                </a:schemeClr>
              </a:solidFill>
              <a:ln>
                <a:noFill/>
              </a:ln>
              <a:effectLst/>
            </c:spPr>
            <c:extLst>
              <c:ext xmlns:c16="http://schemas.microsoft.com/office/drawing/2014/chart" uri="{C3380CC4-5D6E-409C-BE32-E72D297353CC}">
                <c16:uniqueId val="{00000001-9EF8-4E18-B550-87A3A445B27A}"/>
              </c:ext>
            </c:extLst>
          </c:dPt>
          <c:dPt>
            <c:idx val="15"/>
            <c:invertIfNegative val="0"/>
            <c:bubble3D val="0"/>
            <c:spPr>
              <a:solidFill>
                <a:schemeClr val="accent2">
                  <a:lumMod val="75000"/>
                </a:schemeClr>
              </a:solidFill>
              <a:ln>
                <a:noFill/>
              </a:ln>
              <a:effectLst/>
            </c:spPr>
            <c:extLst>
              <c:ext xmlns:c16="http://schemas.microsoft.com/office/drawing/2014/chart" uri="{C3380CC4-5D6E-409C-BE32-E72D297353CC}">
                <c16:uniqueId val="{00000003-9EF8-4E18-B550-87A3A445B27A}"/>
              </c:ext>
            </c:extLst>
          </c:dPt>
          <c:dPt>
            <c:idx val="16"/>
            <c:invertIfNegative val="0"/>
            <c:bubble3D val="0"/>
            <c:spPr>
              <a:solidFill>
                <a:schemeClr val="accent2">
                  <a:lumMod val="75000"/>
                </a:schemeClr>
              </a:solidFill>
              <a:ln>
                <a:noFill/>
              </a:ln>
              <a:effectLst/>
            </c:spPr>
            <c:extLst>
              <c:ext xmlns:c16="http://schemas.microsoft.com/office/drawing/2014/chart" uri="{C3380CC4-5D6E-409C-BE32-E72D297353CC}">
                <c16:uniqueId val="{00000005-9EF8-4E18-B550-87A3A445B27A}"/>
              </c:ext>
            </c:extLst>
          </c:dPt>
          <c:dPt>
            <c:idx val="17"/>
            <c:invertIfNegative val="0"/>
            <c:bubble3D val="0"/>
            <c:spPr>
              <a:solidFill>
                <a:schemeClr val="accent2">
                  <a:lumMod val="75000"/>
                </a:schemeClr>
              </a:solidFill>
              <a:ln>
                <a:noFill/>
              </a:ln>
              <a:effectLst/>
            </c:spPr>
            <c:extLst>
              <c:ext xmlns:c16="http://schemas.microsoft.com/office/drawing/2014/chart" uri="{C3380CC4-5D6E-409C-BE32-E72D297353CC}">
                <c16:uniqueId val="{00000007-9EF8-4E18-B550-87A3A445B27A}"/>
              </c:ext>
            </c:extLst>
          </c:dPt>
          <c:dPt>
            <c:idx val="18"/>
            <c:invertIfNegative val="0"/>
            <c:bubble3D val="0"/>
            <c:spPr>
              <a:solidFill>
                <a:schemeClr val="accent2">
                  <a:lumMod val="75000"/>
                </a:schemeClr>
              </a:solidFill>
              <a:ln>
                <a:noFill/>
              </a:ln>
              <a:effectLst/>
            </c:spPr>
            <c:extLst>
              <c:ext xmlns:c16="http://schemas.microsoft.com/office/drawing/2014/chart" uri="{C3380CC4-5D6E-409C-BE32-E72D297353CC}">
                <c16:uniqueId val="{00000009-9EF8-4E18-B550-87A3A445B27A}"/>
              </c:ext>
            </c:extLst>
          </c:dPt>
          <c:dPt>
            <c:idx val="19"/>
            <c:invertIfNegative val="0"/>
            <c:bubble3D val="0"/>
            <c:spPr>
              <a:solidFill>
                <a:schemeClr val="accent2">
                  <a:lumMod val="75000"/>
                </a:schemeClr>
              </a:solidFill>
              <a:ln>
                <a:noFill/>
              </a:ln>
              <a:effectLst/>
            </c:spPr>
            <c:extLst>
              <c:ext xmlns:c16="http://schemas.microsoft.com/office/drawing/2014/chart" uri="{C3380CC4-5D6E-409C-BE32-E72D297353CC}">
                <c16:uniqueId val="{0000000B-9EF8-4E18-B550-87A3A445B27A}"/>
              </c:ext>
            </c:extLst>
          </c:dPt>
          <c:dPt>
            <c:idx val="20"/>
            <c:invertIfNegative val="0"/>
            <c:bubble3D val="0"/>
            <c:spPr>
              <a:solidFill>
                <a:schemeClr val="accent2">
                  <a:lumMod val="75000"/>
                </a:schemeClr>
              </a:solidFill>
              <a:ln>
                <a:noFill/>
              </a:ln>
              <a:effectLst/>
            </c:spPr>
            <c:extLst>
              <c:ext xmlns:c16="http://schemas.microsoft.com/office/drawing/2014/chart" uri="{C3380CC4-5D6E-409C-BE32-E72D297353CC}">
                <c16:uniqueId val="{0000000D-9EF8-4E18-B550-87A3A445B27A}"/>
              </c:ext>
            </c:extLst>
          </c:dPt>
          <c:dPt>
            <c:idx val="22"/>
            <c:invertIfNegative val="0"/>
            <c:bubble3D val="0"/>
            <c:spPr>
              <a:solidFill>
                <a:schemeClr val="accent2">
                  <a:lumMod val="75000"/>
                </a:schemeClr>
              </a:solidFill>
              <a:ln>
                <a:noFill/>
              </a:ln>
              <a:effectLst/>
            </c:spPr>
            <c:extLst>
              <c:ext xmlns:c16="http://schemas.microsoft.com/office/drawing/2014/chart" uri="{C3380CC4-5D6E-409C-BE32-E72D297353CC}">
                <c16:uniqueId val="{0000000F-9EF8-4E18-B550-87A3A445B27A}"/>
              </c:ext>
            </c:extLst>
          </c:dPt>
          <c:dPt>
            <c:idx val="23"/>
            <c:invertIfNegative val="0"/>
            <c:bubble3D val="0"/>
            <c:spPr>
              <a:solidFill>
                <a:schemeClr val="accent2">
                  <a:lumMod val="75000"/>
                </a:schemeClr>
              </a:solidFill>
              <a:ln>
                <a:noFill/>
              </a:ln>
              <a:effectLst/>
            </c:spPr>
            <c:extLst>
              <c:ext xmlns:c16="http://schemas.microsoft.com/office/drawing/2014/chart" uri="{C3380CC4-5D6E-409C-BE32-E72D297353CC}">
                <c16:uniqueId val="{00000011-9EF8-4E18-B550-87A3A445B27A}"/>
              </c:ext>
            </c:extLst>
          </c:dPt>
          <c:dPt>
            <c:idx val="24"/>
            <c:invertIfNegative val="0"/>
            <c:bubble3D val="0"/>
            <c:spPr>
              <a:solidFill>
                <a:schemeClr val="accent2">
                  <a:lumMod val="75000"/>
                </a:schemeClr>
              </a:solidFill>
              <a:ln>
                <a:noFill/>
              </a:ln>
              <a:effectLst/>
            </c:spPr>
            <c:extLst>
              <c:ext xmlns:c16="http://schemas.microsoft.com/office/drawing/2014/chart" uri="{C3380CC4-5D6E-409C-BE32-E72D297353CC}">
                <c16:uniqueId val="{00000013-9EF8-4E18-B550-87A3A445B27A}"/>
              </c:ext>
            </c:extLst>
          </c:dPt>
          <c:dPt>
            <c:idx val="25"/>
            <c:invertIfNegative val="0"/>
            <c:bubble3D val="0"/>
            <c:spPr>
              <a:solidFill>
                <a:schemeClr val="accent2">
                  <a:lumMod val="75000"/>
                </a:schemeClr>
              </a:solidFill>
              <a:ln>
                <a:noFill/>
              </a:ln>
              <a:effectLst/>
            </c:spPr>
            <c:extLst>
              <c:ext xmlns:c16="http://schemas.microsoft.com/office/drawing/2014/chart" uri="{C3380CC4-5D6E-409C-BE32-E72D297353CC}">
                <c16:uniqueId val="{00000015-9EF8-4E18-B550-87A3A445B27A}"/>
              </c:ext>
            </c:extLst>
          </c:dPt>
          <c:dPt>
            <c:idx val="26"/>
            <c:invertIfNegative val="0"/>
            <c:bubble3D val="0"/>
            <c:spPr>
              <a:solidFill>
                <a:schemeClr val="accent2">
                  <a:lumMod val="75000"/>
                </a:schemeClr>
              </a:solidFill>
              <a:ln>
                <a:noFill/>
              </a:ln>
              <a:effectLst/>
            </c:spPr>
            <c:extLst>
              <c:ext xmlns:c16="http://schemas.microsoft.com/office/drawing/2014/chart" uri="{C3380CC4-5D6E-409C-BE32-E72D297353CC}">
                <c16:uniqueId val="{00000017-9EF8-4E18-B550-87A3A445B27A}"/>
              </c:ext>
            </c:extLst>
          </c:dPt>
          <c:dPt>
            <c:idx val="27"/>
            <c:invertIfNegative val="0"/>
            <c:bubble3D val="0"/>
            <c:spPr>
              <a:solidFill>
                <a:schemeClr val="accent2">
                  <a:lumMod val="75000"/>
                </a:schemeClr>
              </a:solidFill>
              <a:ln>
                <a:noFill/>
              </a:ln>
              <a:effectLst/>
            </c:spPr>
            <c:extLst>
              <c:ext xmlns:c16="http://schemas.microsoft.com/office/drawing/2014/chart" uri="{C3380CC4-5D6E-409C-BE32-E72D297353CC}">
                <c16:uniqueId val="{00000019-9EF8-4E18-B550-87A3A445B27A}"/>
              </c:ext>
            </c:extLst>
          </c:dPt>
          <c:dPt>
            <c:idx val="28"/>
            <c:invertIfNegative val="0"/>
            <c:bubble3D val="0"/>
            <c:spPr>
              <a:solidFill>
                <a:schemeClr val="accent2">
                  <a:lumMod val="75000"/>
                </a:schemeClr>
              </a:solidFill>
              <a:ln>
                <a:noFill/>
              </a:ln>
              <a:effectLst/>
            </c:spPr>
            <c:extLst>
              <c:ext xmlns:c16="http://schemas.microsoft.com/office/drawing/2014/chart" uri="{C3380CC4-5D6E-409C-BE32-E72D297353CC}">
                <c16:uniqueId val="{0000001B-9EF8-4E18-B550-87A3A445B27A}"/>
              </c:ext>
            </c:extLst>
          </c:dPt>
          <c:dPt>
            <c:idx val="29"/>
            <c:invertIfNegative val="0"/>
            <c:bubble3D val="0"/>
            <c:spPr>
              <a:solidFill>
                <a:schemeClr val="accent2">
                  <a:lumMod val="75000"/>
                </a:schemeClr>
              </a:solidFill>
              <a:ln>
                <a:noFill/>
              </a:ln>
              <a:effectLst/>
            </c:spPr>
            <c:extLst>
              <c:ext xmlns:c16="http://schemas.microsoft.com/office/drawing/2014/chart" uri="{C3380CC4-5D6E-409C-BE32-E72D297353CC}">
                <c16:uniqueId val="{0000001D-9EF8-4E18-B550-87A3A445B27A}"/>
              </c:ext>
            </c:extLst>
          </c:dPt>
          <c:dPt>
            <c:idx val="30"/>
            <c:invertIfNegative val="0"/>
            <c:bubble3D val="0"/>
            <c:spPr>
              <a:solidFill>
                <a:schemeClr val="accent2">
                  <a:lumMod val="75000"/>
                </a:schemeClr>
              </a:solidFill>
              <a:ln>
                <a:noFill/>
              </a:ln>
              <a:effectLst/>
            </c:spPr>
            <c:extLst>
              <c:ext xmlns:c16="http://schemas.microsoft.com/office/drawing/2014/chart" uri="{C3380CC4-5D6E-409C-BE32-E72D297353CC}">
                <c16:uniqueId val="{0000001F-9EF8-4E18-B550-87A3A445B27A}"/>
              </c:ext>
            </c:extLst>
          </c:dPt>
          <c:dPt>
            <c:idx val="31"/>
            <c:invertIfNegative val="0"/>
            <c:bubble3D val="0"/>
            <c:spPr>
              <a:solidFill>
                <a:schemeClr val="accent2">
                  <a:lumMod val="75000"/>
                </a:schemeClr>
              </a:solidFill>
              <a:ln>
                <a:noFill/>
              </a:ln>
              <a:effectLst/>
            </c:spPr>
            <c:extLst>
              <c:ext xmlns:c16="http://schemas.microsoft.com/office/drawing/2014/chart" uri="{C3380CC4-5D6E-409C-BE32-E72D297353CC}">
                <c16:uniqueId val="{00000021-9EF8-4E18-B550-87A3A445B27A}"/>
              </c:ext>
            </c:extLst>
          </c:dPt>
          <c:dPt>
            <c:idx val="32"/>
            <c:invertIfNegative val="0"/>
            <c:bubble3D val="0"/>
            <c:spPr>
              <a:solidFill>
                <a:schemeClr val="accent2">
                  <a:lumMod val="75000"/>
                </a:schemeClr>
              </a:solidFill>
              <a:ln>
                <a:noFill/>
              </a:ln>
              <a:effectLst/>
            </c:spPr>
            <c:extLst>
              <c:ext xmlns:c16="http://schemas.microsoft.com/office/drawing/2014/chart" uri="{C3380CC4-5D6E-409C-BE32-E72D297353CC}">
                <c16:uniqueId val="{00000023-9EF8-4E18-B550-87A3A445B27A}"/>
              </c:ext>
            </c:extLst>
          </c:dPt>
          <c:dPt>
            <c:idx val="33"/>
            <c:invertIfNegative val="0"/>
            <c:bubble3D val="0"/>
            <c:spPr>
              <a:solidFill>
                <a:schemeClr val="accent2">
                  <a:lumMod val="75000"/>
                </a:schemeClr>
              </a:solidFill>
              <a:ln>
                <a:noFill/>
              </a:ln>
              <a:effectLst/>
            </c:spPr>
            <c:extLst>
              <c:ext xmlns:c16="http://schemas.microsoft.com/office/drawing/2014/chart" uri="{C3380CC4-5D6E-409C-BE32-E72D297353CC}">
                <c16:uniqueId val="{00000025-9EF8-4E18-B550-87A3A445B27A}"/>
              </c:ext>
            </c:extLst>
          </c:dPt>
          <c:dPt>
            <c:idx val="3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7-9EF8-4E18-B550-87A3A445B27A}"/>
              </c:ext>
            </c:extLst>
          </c:dPt>
          <c:dPt>
            <c:idx val="3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9-9EF8-4E18-B550-87A3A445B27A}"/>
              </c:ext>
            </c:extLst>
          </c:dPt>
          <c:dPt>
            <c:idx val="3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B-9EF8-4E18-B550-87A3A445B27A}"/>
              </c:ext>
            </c:extLst>
          </c:dPt>
          <c:dPt>
            <c:idx val="68"/>
            <c:invertIfNegative val="0"/>
            <c:bubble3D val="0"/>
            <c:spPr>
              <a:solidFill>
                <a:schemeClr val="accent2">
                  <a:lumMod val="75000"/>
                </a:schemeClr>
              </a:solidFill>
              <a:ln>
                <a:noFill/>
              </a:ln>
              <a:effectLst/>
            </c:spPr>
            <c:extLst>
              <c:ext xmlns:c16="http://schemas.microsoft.com/office/drawing/2014/chart" uri="{C3380CC4-5D6E-409C-BE32-E72D297353CC}">
                <c16:uniqueId val="{0000002D-9EF8-4E18-B550-87A3A445B27A}"/>
              </c:ext>
            </c:extLst>
          </c:dPt>
          <c:dPt>
            <c:idx val="76"/>
            <c:invertIfNegative val="0"/>
            <c:bubble3D val="0"/>
            <c:spPr>
              <a:solidFill>
                <a:schemeClr val="accent2">
                  <a:lumMod val="75000"/>
                </a:schemeClr>
              </a:solidFill>
              <a:ln>
                <a:noFill/>
              </a:ln>
              <a:effectLst/>
            </c:spPr>
            <c:extLst>
              <c:ext xmlns:c16="http://schemas.microsoft.com/office/drawing/2014/chart" uri="{C3380CC4-5D6E-409C-BE32-E72D297353CC}">
                <c16:uniqueId val="{0000002F-9EF8-4E18-B550-87A3A445B27A}"/>
              </c:ext>
            </c:extLst>
          </c:dPt>
          <c:dPt>
            <c:idx val="91"/>
            <c:invertIfNegative val="0"/>
            <c:bubble3D val="0"/>
            <c:spPr>
              <a:solidFill>
                <a:schemeClr val="accent2">
                  <a:lumMod val="75000"/>
                </a:schemeClr>
              </a:solidFill>
              <a:ln>
                <a:noFill/>
              </a:ln>
              <a:effectLst/>
            </c:spPr>
            <c:extLst>
              <c:ext xmlns:c16="http://schemas.microsoft.com/office/drawing/2014/chart" uri="{C3380CC4-5D6E-409C-BE32-E72D297353CC}">
                <c16:uniqueId val="{00000031-9EF8-4E18-B550-87A3A445B27A}"/>
              </c:ext>
            </c:extLst>
          </c:dPt>
          <c:dPt>
            <c:idx val="95"/>
            <c:invertIfNegative val="0"/>
            <c:bubble3D val="0"/>
            <c:spPr>
              <a:solidFill>
                <a:schemeClr val="accent2">
                  <a:lumMod val="75000"/>
                </a:schemeClr>
              </a:solidFill>
              <a:ln>
                <a:noFill/>
              </a:ln>
              <a:effectLst/>
            </c:spPr>
            <c:extLst>
              <c:ext xmlns:c16="http://schemas.microsoft.com/office/drawing/2014/chart" uri="{C3380CC4-5D6E-409C-BE32-E72D297353CC}">
                <c16:uniqueId val="{00000033-9EF8-4E18-B550-87A3A445B27A}"/>
              </c:ext>
            </c:extLst>
          </c:dPt>
          <c:dPt>
            <c:idx val="97"/>
            <c:invertIfNegative val="0"/>
            <c:bubble3D val="0"/>
            <c:spPr>
              <a:solidFill>
                <a:schemeClr val="accent2">
                  <a:lumMod val="75000"/>
                </a:schemeClr>
              </a:solidFill>
              <a:ln>
                <a:noFill/>
              </a:ln>
              <a:effectLst/>
            </c:spPr>
            <c:extLst>
              <c:ext xmlns:c16="http://schemas.microsoft.com/office/drawing/2014/chart" uri="{C3380CC4-5D6E-409C-BE32-E72D297353CC}">
                <c16:uniqueId val="{00000035-9EF8-4E18-B550-87A3A445B27A}"/>
              </c:ext>
            </c:extLst>
          </c:dPt>
          <c:dPt>
            <c:idx val="99"/>
            <c:invertIfNegative val="0"/>
            <c:bubble3D val="0"/>
            <c:spPr>
              <a:solidFill>
                <a:schemeClr val="accent2">
                  <a:lumMod val="75000"/>
                </a:schemeClr>
              </a:solidFill>
              <a:ln>
                <a:noFill/>
              </a:ln>
              <a:effectLst/>
            </c:spPr>
            <c:extLst>
              <c:ext xmlns:c16="http://schemas.microsoft.com/office/drawing/2014/chart" uri="{C3380CC4-5D6E-409C-BE32-E72D297353CC}">
                <c16:uniqueId val="{00000037-9EF8-4E18-B550-87A3A445B27A}"/>
              </c:ext>
            </c:extLst>
          </c:dPt>
          <c:dPt>
            <c:idx val="107"/>
            <c:invertIfNegative val="0"/>
            <c:bubble3D val="0"/>
            <c:spPr>
              <a:solidFill>
                <a:schemeClr val="accent2">
                  <a:lumMod val="75000"/>
                </a:schemeClr>
              </a:solidFill>
              <a:ln>
                <a:noFill/>
              </a:ln>
              <a:effectLst/>
            </c:spPr>
            <c:extLst>
              <c:ext xmlns:c16="http://schemas.microsoft.com/office/drawing/2014/chart" uri="{C3380CC4-5D6E-409C-BE32-E72D297353CC}">
                <c16:uniqueId val="{00000039-9EF8-4E18-B550-87A3A445B27A}"/>
              </c:ext>
            </c:extLst>
          </c:dPt>
          <c:dPt>
            <c:idx val="10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B-9EF8-4E18-B550-87A3A445B27A}"/>
              </c:ext>
            </c:extLst>
          </c:dPt>
          <c:dPt>
            <c:idx val="113"/>
            <c:invertIfNegative val="0"/>
            <c:bubble3D val="0"/>
            <c:spPr>
              <a:solidFill>
                <a:schemeClr val="accent2">
                  <a:lumMod val="75000"/>
                </a:schemeClr>
              </a:solidFill>
              <a:ln>
                <a:noFill/>
              </a:ln>
              <a:effectLst/>
            </c:spPr>
            <c:extLst>
              <c:ext xmlns:c16="http://schemas.microsoft.com/office/drawing/2014/chart" uri="{C3380CC4-5D6E-409C-BE32-E72D297353CC}">
                <c16:uniqueId val="{0000003D-9EF8-4E18-B550-87A3A445B27A}"/>
              </c:ext>
            </c:extLst>
          </c:dPt>
          <c:dPt>
            <c:idx val="118"/>
            <c:invertIfNegative val="0"/>
            <c:bubble3D val="0"/>
            <c:spPr>
              <a:solidFill>
                <a:schemeClr val="accent2">
                  <a:lumMod val="75000"/>
                </a:schemeClr>
              </a:solidFill>
              <a:ln>
                <a:noFill/>
              </a:ln>
              <a:effectLst/>
            </c:spPr>
            <c:extLst>
              <c:ext xmlns:c16="http://schemas.microsoft.com/office/drawing/2014/chart" uri="{C3380CC4-5D6E-409C-BE32-E72D297353CC}">
                <c16:uniqueId val="{0000003F-9EF8-4E18-B550-87A3A445B27A}"/>
              </c:ext>
            </c:extLst>
          </c:dPt>
          <c:dPt>
            <c:idx val="119"/>
            <c:invertIfNegative val="0"/>
            <c:bubble3D val="0"/>
            <c:spPr>
              <a:solidFill>
                <a:schemeClr val="accent2">
                  <a:lumMod val="75000"/>
                </a:schemeClr>
              </a:solidFill>
              <a:ln>
                <a:noFill/>
              </a:ln>
              <a:effectLst/>
            </c:spPr>
            <c:extLst>
              <c:ext xmlns:c16="http://schemas.microsoft.com/office/drawing/2014/chart" uri="{C3380CC4-5D6E-409C-BE32-E72D297353CC}">
                <c16:uniqueId val="{00000041-9EF8-4E18-B550-87A3A445B27A}"/>
              </c:ext>
            </c:extLst>
          </c:dPt>
          <c:dPt>
            <c:idx val="123"/>
            <c:invertIfNegative val="0"/>
            <c:bubble3D val="0"/>
            <c:spPr>
              <a:solidFill>
                <a:schemeClr val="accent2">
                  <a:lumMod val="75000"/>
                </a:schemeClr>
              </a:solidFill>
              <a:ln>
                <a:noFill/>
              </a:ln>
              <a:effectLst/>
            </c:spPr>
            <c:extLst>
              <c:ext xmlns:c16="http://schemas.microsoft.com/office/drawing/2014/chart" uri="{C3380CC4-5D6E-409C-BE32-E72D297353CC}">
                <c16:uniqueId val="{00000043-9EF8-4E18-B550-87A3A445B27A}"/>
              </c:ext>
            </c:extLst>
          </c:dPt>
          <c:dPt>
            <c:idx val="124"/>
            <c:invertIfNegative val="0"/>
            <c:bubble3D val="0"/>
            <c:spPr>
              <a:solidFill>
                <a:schemeClr val="accent2">
                  <a:lumMod val="75000"/>
                </a:schemeClr>
              </a:solidFill>
              <a:ln>
                <a:noFill/>
              </a:ln>
              <a:effectLst/>
            </c:spPr>
            <c:extLst>
              <c:ext xmlns:c16="http://schemas.microsoft.com/office/drawing/2014/chart" uri="{C3380CC4-5D6E-409C-BE32-E72D297353CC}">
                <c16:uniqueId val="{00000045-9EF8-4E18-B550-87A3A445B27A}"/>
              </c:ext>
            </c:extLst>
          </c:dPt>
          <c:dPt>
            <c:idx val="128"/>
            <c:invertIfNegative val="0"/>
            <c:bubble3D val="0"/>
            <c:spPr>
              <a:solidFill>
                <a:schemeClr val="accent2">
                  <a:lumMod val="75000"/>
                </a:schemeClr>
              </a:solidFill>
              <a:ln>
                <a:noFill/>
              </a:ln>
              <a:effectLst/>
            </c:spPr>
            <c:extLst>
              <c:ext xmlns:c16="http://schemas.microsoft.com/office/drawing/2014/chart" uri="{C3380CC4-5D6E-409C-BE32-E72D297353CC}">
                <c16:uniqueId val="{00000047-9EF8-4E18-B550-87A3A445B27A}"/>
              </c:ext>
            </c:extLst>
          </c:dPt>
          <c:dPt>
            <c:idx val="132"/>
            <c:invertIfNegative val="0"/>
            <c:bubble3D val="0"/>
            <c:spPr>
              <a:solidFill>
                <a:schemeClr val="accent2">
                  <a:lumMod val="75000"/>
                </a:schemeClr>
              </a:solidFill>
              <a:ln>
                <a:noFill/>
              </a:ln>
              <a:effectLst/>
            </c:spPr>
            <c:extLst>
              <c:ext xmlns:c16="http://schemas.microsoft.com/office/drawing/2014/chart" uri="{C3380CC4-5D6E-409C-BE32-E72D297353CC}">
                <c16:uniqueId val="{00000049-9EF8-4E18-B550-87A3A445B27A}"/>
              </c:ext>
            </c:extLst>
          </c:dPt>
          <c:dPt>
            <c:idx val="135"/>
            <c:invertIfNegative val="0"/>
            <c:bubble3D val="0"/>
            <c:spPr>
              <a:solidFill>
                <a:schemeClr val="accent2">
                  <a:lumMod val="75000"/>
                </a:schemeClr>
              </a:solidFill>
              <a:ln>
                <a:noFill/>
              </a:ln>
              <a:effectLst/>
            </c:spPr>
            <c:extLst>
              <c:ext xmlns:c16="http://schemas.microsoft.com/office/drawing/2014/chart" uri="{C3380CC4-5D6E-409C-BE32-E72D297353CC}">
                <c16:uniqueId val="{0000004B-9EF8-4E18-B550-87A3A445B27A}"/>
              </c:ext>
            </c:extLst>
          </c:dPt>
          <c:dPt>
            <c:idx val="13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D-9EF8-4E18-B550-87A3A445B27A}"/>
              </c:ext>
            </c:extLst>
          </c:dPt>
          <c:dPt>
            <c:idx val="13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F-9EF8-4E18-B550-87A3A445B27A}"/>
              </c:ext>
            </c:extLst>
          </c:dPt>
          <c:dPt>
            <c:idx val="139"/>
            <c:invertIfNegative val="0"/>
            <c:bubble3D val="0"/>
            <c:spPr>
              <a:solidFill>
                <a:schemeClr val="accent2">
                  <a:lumMod val="75000"/>
                </a:schemeClr>
              </a:solidFill>
              <a:ln>
                <a:noFill/>
              </a:ln>
              <a:effectLst/>
            </c:spPr>
            <c:extLst>
              <c:ext xmlns:c16="http://schemas.microsoft.com/office/drawing/2014/chart" uri="{C3380CC4-5D6E-409C-BE32-E72D297353CC}">
                <c16:uniqueId val="{00000051-9EF8-4E18-B550-87A3A445B27A}"/>
              </c:ext>
            </c:extLst>
          </c:dPt>
          <c:dPt>
            <c:idx val="140"/>
            <c:invertIfNegative val="0"/>
            <c:bubble3D val="0"/>
            <c:spPr>
              <a:solidFill>
                <a:schemeClr val="accent2">
                  <a:lumMod val="75000"/>
                </a:schemeClr>
              </a:solidFill>
              <a:ln>
                <a:noFill/>
              </a:ln>
              <a:effectLst/>
            </c:spPr>
            <c:extLst>
              <c:ext xmlns:c16="http://schemas.microsoft.com/office/drawing/2014/chart" uri="{C3380CC4-5D6E-409C-BE32-E72D297353CC}">
                <c16:uniqueId val="{00000053-9EF8-4E18-B550-87A3A445B27A}"/>
              </c:ext>
            </c:extLst>
          </c:dPt>
          <c:dPt>
            <c:idx val="143"/>
            <c:invertIfNegative val="0"/>
            <c:bubble3D val="0"/>
            <c:spPr>
              <a:solidFill>
                <a:schemeClr val="accent2">
                  <a:lumMod val="75000"/>
                </a:schemeClr>
              </a:solidFill>
              <a:ln>
                <a:noFill/>
              </a:ln>
              <a:effectLst/>
            </c:spPr>
            <c:extLst>
              <c:ext xmlns:c16="http://schemas.microsoft.com/office/drawing/2014/chart" uri="{C3380CC4-5D6E-409C-BE32-E72D297353CC}">
                <c16:uniqueId val="{00000055-9EF8-4E18-B550-87A3A445B27A}"/>
              </c:ext>
            </c:extLst>
          </c:dPt>
          <c:dPt>
            <c:idx val="144"/>
            <c:invertIfNegative val="0"/>
            <c:bubble3D val="0"/>
            <c:spPr>
              <a:solidFill>
                <a:schemeClr val="accent2">
                  <a:lumMod val="75000"/>
                </a:schemeClr>
              </a:solidFill>
              <a:ln>
                <a:noFill/>
              </a:ln>
              <a:effectLst/>
            </c:spPr>
            <c:extLst>
              <c:ext xmlns:c16="http://schemas.microsoft.com/office/drawing/2014/chart" uri="{C3380CC4-5D6E-409C-BE32-E72D297353CC}">
                <c16:uniqueId val="{00000057-9EF8-4E18-B550-87A3A445B27A}"/>
              </c:ext>
            </c:extLst>
          </c:dPt>
          <c:dPt>
            <c:idx val="145"/>
            <c:invertIfNegative val="0"/>
            <c:bubble3D val="0"/>
            <c:spPr>
              <a:solidFill>
                <a:schemeClr val="accent2">
                  <a:lumMod val="75000"/>
                </a:schemeClr>
              </a:solidFill>
              <a:ln>
                <a:noFill/>
              </a:ln>
              <a:effectLst/>
            </c:spPr>
            <c:extLst>
              <c:ext xmlns:c16="http://schemas.microsoft.com/office/drawing/2014/chart" uri="{C3380CC4-5D6E-409C-BE32-E72D297353CC}">
                <c16:uniqueId val="{00000059-9EF8-4E18-B550-87A3A445B27A}"/>
              </c:ext>
            </c:extLst>
          </c:dPt>
          <c:dPt>
            <c:idx val="147"/>
            <c:invertIfNegative val="0"/>
            <c:bubble3D val="0"/>
            <c:spPr>
              <a:solidFill>
                <a:schemeClr val="accent2">
                  <a:lumMod val="75000"/>
                </a:schemeClr>
              </a:solidFill>
              <a:ln>
                <a:noFill/>
              </a:ln>
              <a:effectLst/>
            </c:spPr>
            <c:extLst>
              <c:ext xmlns:c16="http://schemas.microsoft.com/office/drawing/2014/chart" uri="{C3380CC4-5D6E-409C-BE32-E72D297353CC}">
                <c16:uniqueId val="{0000005B-9EF8-4E18-B550-87A3A445B27A}"/>
              </c:ext>
            </c:extLst>
          </c:dPt>
          <c:dPt>
            <c:idx val="148"/>
            <c:invertIfNegative val="0"/>
            <c:bubble3D val="0"/>
            <c:spPr>
              <a:solidFill>
                <a:schemeClr val="accent2">
                  <a:lumMod val="75000"/>
                </a:schemeClr>
              </a:solidFill>
              <a:ln>
                <a:noFill/>
              </a:ln>
              <a:effectLst/>
            </c:spPr>
            <c:extLst>
              <c:ext xmlns:c16="http://schemas.microsoft.com/office/drawing/2014/chart" uri="{C3380CC4-5D6E-409C-BE32-E72D297353CC}">
                <c16:uniqueId val="{0000005D-9EF8-4E18-B550-87A3A445B27A}"/>
              </c:ext>
            </c:extLst>
          </c:dPt>
          <c:dPt>
            <c:idx val="14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F-9EF8-4E18-B550-87A3A445B27A}"/>
              </c:ext>
            </c:extLst>
          </c:dPt>
          <c:dPt>
            <c:idx val="151"/>
            <c:invertIfNegative val="0"/>
            <c:bubble3D val="0"/>
            <c:spPr>
              <a:solidFill>
                <a:schemeClr val="accent2">
                  <a:lumMod val="75000"/>
                </a:schemeClr>
              </a:solidFill>
              <a:ln>
                <a:noFill/>
              </a:ln>
              <a:effectLst/>
            </c:spPr>
            <c:extLst>
              <c:ext xmlns:c16="http://schemas.microsoft.com/office/drawing/2014/chart" uri="{C3380CC4-5D6E-409C-BE32-E72D297353CC}">
                <c16:uniqueId val="{00000061-9EF8-4E18-B550-87A3A445B27A}"/>
              </c:ext>
            </c:extLst>
          </c:dPt>
          <c:dPt>
            <c:idx val="152"/>
            <c:invertIfNegative val="0"/>
            <c:bubble3D val="0"/>
            <c:spPr>
              <a:solidFill>
                <a:schemeClr val="accent2">
                  <a:lumMod val="75000"/>
                </a:schemeClr>
              </a:solidFill>
              <a:ln>
                <a:noFill/>
              </a:ln>
              <a:effectLst/>
            </c:spPr>
            <c:extLst>
              <c:ext xmlns:c16="http://schemas.microsoft.com/office/drawing/2014/chart" uri="{C3380CC4-5D6E-409C-BE32-E72D297353CC}">
                <c16:uniqueId val="{00000063-9EF8-4E18-B550-87A3A445B27A}"/>
              </c:ext>
            </c:extLst>
          </c:dPt>
          <c:dPt>
            <c:idx val="153"/>
            <c:invertIfNegative val="0"/>
            <c:bubble3D val="0"/>
            <c:spPr>
              <a:solidFill>
                <a:schemeClr val="accent2">
                  <a:lumMod val="75000"/>
                </a:schemeClr>
              </a:solidFill>
              <a:ln>
                <a:noFill/>
              </a:ln>
              <a:effectLst/>
            </c:spPr>
            <c:extLst>
              <c:ext xmlns:c16="http://schemas.microsoft.com/office/drawing/2014/chart" uri="{C3380CC4-5D6E-409C-BE32-E72D297353CC}">
                <c16:uniqueId val="{00000065-9EF8-4E18-B550-87A3A445B27A}"/>
              </c:ext>
            </c:extLst>
          </c:dPt>
          <c:dPt>
            <c:idx val="154"/>
            <c:invertIfNegative val="0"/>
            <c:bubble3D val="0"/>
            <c:spPr>
              <a:solidFill>
                <a:schemeClr val="accent2">
                  <a:lumMod val="75000"/>
                </a:schemeClr>
              </a:solidFill>
              <a:ln>
                <a:noFill/>
              </a:ln>
              <a:effectLst/>
            </c:spPr>
            <c:extLst>
              <c:ext xmlns:c16="http://schemas.microsoft.com/office/drawing/2014/chart" uri="{C3380CC4-5D6E-409C-BE32-E72D297353CC}">
                <c16:uniqueId val="{00000067-9EF8-4E18-B550-87A3A445B27A}"/>
              </c:ext>
            </c:extLst>
          </c:dPt>
          <c:dPt>
            <c:idx val="155"/>
            <c:invertIfNegative val="0"/>
            <c:bubble3D val="0"/>
            <c:spPr>
              <a:solidFill>
                <a:schemeClr val="accent2">
                  <a:lumMod val="75000"/>
                </a:schemeClr>
              </a:solidFill>
              <a:ln>
                <a:noFill/>
              </a:ln>
              <a:effectLst/>
            </c:spPr>
            <c:extLst>
              <c:ext xmlns:c16="http://schemas.microsoft.com/office/drawing/2014/chart" uri="{C3380CC4-5D6E-409C-BE32-E72D297353CC}">
                <c16:uniqueId val="{00000069-9EF8-4E18-B550-87A3A445B27A}"/>
              </c:ext>
            </c:extLst>
          </c:dPt>
          <c:dPt>
            <c:idx val="15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6B-9EF8-4E18-B550-87A3A445B27A}"/>
              </c:ext>
            </c:extLst>
          </c:dPt>
          <c:dPt>
            <c:idx val="15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6D-9EF8-4E18-B550-87A3A445B27A}"/>
              </c:ext>
            </c:extLst>
          </c:dPt>
          <c:dPt>
            <c:idx val="15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6F-9EF8-4E18-B550-87A3A445B27A}"/>
              </c:ext>
            </c:extLst>
          </c:dPt>
          <c:dPt>
            <c:idx val="15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71-9EF8-4E18-B550-87A3A445B27A}"/>
              </c:ext>
            </c:extLst>
          </c:dPt>
          <c:dPt>
            <c:idx val="16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73-9EF8-4E18-B550-87A3A445B27A}"/>
              </c:ext>
            </c:extLst>
          </c:dPt>
          <c:dPt>
            <c:idx val="167"/>
            <c:invertIfNegative val="0"/>
            <c:bubble3D val="0"/>
            <c:spPr>
              <a:solidFill>
                <a:schemeClr val="accent2">
                  <a:lumMod val="75000"/>
                </a:schemeClr>
              </a:solidFill>
              <a:ln>
                <a:noFill/>
              </a:ln>
              <a:effectLst/>
            </c:spPr>
            <c:extLst>
              <c:ext xmlns:c16="http://schemas.microsoft.com/office/drawing/2014/chart" uri="{C3380CC4-5D6E-409C-BE32-E72D297353CC}">
                <c16:uniqueId val="{00000075-9EF8-4E18-B550-87A3A445B27A}"/>
              </c:ext>
            </c:extLst>
          </c:dPt>
          <c:dPt>
            <c:idx val="168"/>
            <c:invertIfNegative val="0"/>
            <c:bubble3D val="0"/>
            <c:spPr>
              <a:solidFill>
                <a:schemeClr val="accent2">
                  <a:lumMod val="75000"/>
                </a:schemeClr>
              </a:solidFill>
              <a:ln>
                <a:noFill/>
              </a:ln>
              <a:effectLst/>
            </c:spPr>
            <c:extLst>
              <c:ext xmlns:c16="http://schemas.microsoft.com/office/drawing/2014/chart" uri="{C3380CC4-5D6E-409C-BE32-E72D297353CC}">
                <c16:uniqueId val="{00000077-9EF8-4E18-B550-87A3A445B27A}"/>
              </c:ext>
            </c:extLst>
          </c:dPt>
          <c:dPt>
            <c:idx val="169"/>
            <c:invertIfNegative val="0"/>
            <c:bubble3D val="0"/>
            <c:spPr>
              <a:solidFill>
                <a:schemeClr val="accent2">
                  <a:lumMod val="75000"/>
                </a:schemeClr>
              </a:solidFill>
              <a:ln>
                <a:noFill/>
              </a:ln>
              <a:effectLst/>
            </c:spPr>
            <c:extLst>
              <c:ext xmlns:c16="http://schemas.microsoft.com/office/drawing/2014/chart" uri="{C3380CC4-5D6E-409C-BE32-E72D297353CC}">
                <c16:uniqueId val="{00000079-9EF8-4E18-B550-87A3A445B27A}"/>
              </c:ext>
            </c:extLst>
          </c:dPt>
          <c:dPt>
            <c:idx val="170"/>
            <c:invertIfNegative val="0"/>
            <c:bubble3D val="0"/>
            <c:spPr>
              <a:solidFill>
                <a:schemeClr val="accent2">
                  <a:lumMod val="75000"/>
                </a:schemeClr>
              </a:solidFill>
              <a:ln>
                <a:noFill/>
              </a:ln>
              <a:effectLst/>
            </c:spPr>
            <c:extLst>
              <c:ext xmlns:c16="http://schemas.microsoft.com/office/drawing/2014/chart" uri="{C3380CC4-5D6E-409C-BE32-E72D297353CC}">
                <c16:uniqueId val="{0000007B-9EF8-4E18-B550-87A3A445B27A}"/>
              </c:ext>
            </c:extLst>
          </c:dPt>
          <c:dPt>
            <c:idx val="174"/>
            <c:invertIfNegative val="0"/>
            <c:bubble3D val="0"/>
            <c:spPr>
              <a:solidFill>
                <a:schemeClr val="accent2">
                  <a:lumMod val="75000"/>
                </a:schemeClr>
              </a:solidFill>
              <a:ln>
                <a:noFill/>
              </a:ln>
              <a:effectLst/>
            </c:spPr>
            <c:extLst>
              <c:ext xmlns:c16="http://schemas.microsoft.com/office/drawing/2014/chart" uri="{C3380CC4-5D6E-409C-BE32-E72D297353CC}">
                <c16:uniqueId val="{0000007D-9EF8-4E18-B550-87A3A445B27A}"/>
              </c:ext>
            </c:extLst>
          </c:dPt>
          <c:dPt>
            <c:idx val="175"/>
            <c:invertIfNegative val="0"/>
            <c:bubble3D val="0"/>
            <c:spPr>
              <a:solidFill>
                <a:schemeClr val="accent2">
                  <a:lumMod val="75000"/>
                </a:schemeClr>
              </a:solidFill>
              <a:ln>
                <a:noFill/>
              </a:ln>
              <a:effectLst/>
            </c:spPr>
            <c:extLst>
              <c:ext xmlns:c16="http://schemas.microsoft.com/office/drawing/2014/chart" uri="{C3380CC4-5D6E-409C-BE32-E72D297353CC}">
                <c16:uniqueId val="{0000007F-9EF8-4E18-B550-87A3A445B27A}"/>
              </c:ext>
            </c:extLst>
          </c:dPt>
          <c:dPt>
            <c:idx val="176"/>
            <c:invertIfNegative val="0"/>
            <c:bubble3D val="0"/>
            <c:spPr>
              <a:solidFill>
                <a:schemeClr val="accent2">
                  <a:lumMod val="75000"/>
                </a:schemeClr>
              </a:solidFill>
              <a:ln>
                <a:noFill/>
              </a:ln>
              <a:effectLst/>
            </c:spPr>
            <c:extLst>
              <c:ext xmlns:c16="http://schemas.microsoft.com/office/drawing/2014/chart" uri="{C3380CC4-5D6E-409C-BE32-E72D297353CC}">
                <c16:uniqueId val="{00000081-9EF8-4E18-B550-87A3A445B27A}"/>
              </c:ext>
            </c:extLst>
          </c:dPt>
          <c:dPt>
            <c:idx val="17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83-9EF8-4E18-B550-87A3A445B27A}"/>
              </c:ext>
            </c:extLst>
          </c:dPt>
          <c:dPt>
            <c:idx val="17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85-9EF8-4E18-B550-87A3A445B27A}"/>
              </c:ext>
            </c:extLst>
          </c:dPt>
          <c:dPt>
            <c:idx val="180"/>
            <c:invertIfNegative val="0"/>
            <c:bubble3D val="0"/>
            <c:spPr>
              <a:solidFill>
                <a:schemeClr val="accent2">
                  <a:lumMod val="75000"/>
                </a:schemeClr>
              </a:solidFill>
              <a:ln>
                <a:noFill/>
              </a:ln>
              <a:effectLst/>
            </c:spPr>
            <c:extLst>
              <c:ext xmlns:c16="http://schemas.microsoft.com/office/drawing/2014/chart" uri="{C3380CC4-5D6E-409C-BE32-E72D297353CC}">
                <c16:uniqueId val="{00000087-9EF8-4E18-B550-87A3A445B27A}"/>
              </c:ext>
            </c:extLst>
          </c:dPt>
          <c:cat>
            <c:numRef>
              <c:f>rivm!$C$4:$C$200</c:f>
              <c:numCache>
                <c:formatCode>m/d/yyyy</c:formatCode>
                <c:ptCount val="197"/>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numCache>
            </c:numRef>
          </c:cat>
          <c:val>
            <c:numRef>
              <c:f>rivm!$AP$4:$AP$188</c:f>
              <c:numCache>
                <c:formatCode>General</c:formatCode>
                <c:ptCount val="185"/>
                <c:pt idx="7" formatCode="0">
                  <c:v>0</c:v>
                </c:pt>
                <c:pt idx="8" formatCode="0">
                  <c:v>0</c:v>
                </c:pt>
                <c:pt idx="9" formatCode="0">
                  <c:v>0</c:v>
                </c:pt>
                <c:pt idx="10" formatCode="0">
                  <c:v>0</c:v>
                </c:pt>
                <c:pt idx="11" formatCode="0">
                  <c:v>0</c:v>
                </c:pt>
                <c:pt idx="12" formatCode="0">
                  <c:v>0</c:v>
                </c:pt>
                <c:pt idx="13" formatCode="0">
                  <c:v>0</c:v>
                </c:pt>
                <c:pt idx="14" formatCode="0">
                  <c:v>85</c:v>
                </c:pt>
                <c:pt idx="15" formatCode="0">
                  <c:v>29</c:v>
                </c:pt>
                <c:pt idx="16" formatCode="0">
                  <c:v>21</c:v>
                </c:pt>
                <c:pt idx="17" formatCode="0">
                  <c:v>26</c:v>
                </c:pt>
                <c:pt idx="18" formatCode="0">
                  <c:v>43</c:v>
                </c:pt>
                <c:pt idx="19" formatCode="0">
                  <c:v>109</c:v>
                </c:pt>
                <c:pt idx="20" formatCode="0">
                  <c:v>94</c:v>
                </c:pt>
                <c:pt idx="21" formatCode="0">
                  <c:v>-4</c:v>
                </c:pt>
                <c:pt idx="22" formatCode="0">
                  <c:v>125</c:v>
                </c:pt>
                <c:pt idx="23" formatCode="0">
                  <c:v>172</c:v>
                </c:pt>
                <c:pt idx="24" formatCode="0">
                  <c:v>126</c:v>
                </c:pt>
                <c:pt idx="25" formatCode="0">
                  <c:v>199</c:v>
                </c:pt>
                <c:pt idx="26" formatCode="0">
                  <c:v>156</c:v>
                </c:pt>
                <c:pt idx="27" formatCode="0">
                  <c:v>247</c:v>
                </c:pt>
                <c:pt idx="28" formatCode="0">
                  <c:v>234</c:v>
                </c:pt>
                <c:pt idx="29" formatCode="0">
                  <c:v>195</c:v>
                </c:pt>
                <c:pt idx="30" formatCode="0">
                  <c:v>261</c:v>
                </c:pt>
                <c:pt idx="31" formatCode="0">
                  <c:v>377</c:v>
                </c:pt>
                <c:pt idx="32" formatCode="0">
                  <c:v>265</c:v>
                </c:pt>
                <c:pt idx="33" formatCode="0">
                  <c:v>457</c:v>
                </c:pt>
                <c:pt idx="34" formatCode="0">
                  <c:v>106</c:v>
                </c:pt>
                <c:pt idx="35" formatCode="0">
                  <c:v>310</c:v>
                </c:pt>
                <c:pt idx="36" formatCode="0">
                  <c:v>153</c:v>
                </c:pt>
                <c:pt idx="37" formatCode="0">
                  <c:v>-118</c:v>
                </c:pt>
                <c:pt idx="38" formatCode="0">
                  <c:v>-276</c:v>
                </c:pt>
                <c:pt idx="39" formatCode="0">
                  <c:v>-247</c:v>
                </c:pt>
                <c:pt idx="40" formatCode="0">
                  <c:v>-430</c:v>
                </c:pt>
                <c:pt idx="41" formatCode="0">
                  <c:v>-139</c:v>
                </c:pt>
                <c:pt idx="42" formatCode="0">
                  <c:v>-388</c:v>
                </c:pt>
                <c:pt idx="43" formatCode="0">
                  <c:v>-277</c:v>
                </c:pt>
                <c:pt idx="44" formatCode="0">
                  <c:v>-147</c:v>
                </c:pt>
                <c:pt idx="45" formatCode="0">
                  <c:v>-50</c:v>
                </c:pt>
                <c:pt idx="46" formatCode="0">
                  <c:v>-113</c:v>
                </c:pt>
                <c:pt idx="47" formatCode="0">
                  <c:v>-82</c:v>
                </c:pt>
                <c:pt idx="48" formatCode="0">
                  <c:v>-120</c:v>
                </c:pt>
                <c:pt idx="49" formatCode="0">
                  <c:v>-55</c:v>
                </c:pt>
                <c:pt idx="50" formatCode="0">
                  <c:v>-69</c:v>
                </c:pt>
                <c:pt idx="51" formatCode="0">
                  <c:v>-60</c:v>
                </c:pt>
                <c:pt idx="52" formatCode="0">
                  <c:v>-93</c:v>
                </c:pt>
                <c:pt idx="53" formatCode="0">
                  <c:v>-72</c:v>
                </c:pt>
                <c:pt idx="54" formatCode="0">
                  <c:v>-92</c:v>
                </c:pt>
                <c:pt idx="55" formatCode="0">
                  <c:v>-64</c:v>
                </c:pt>
                <c:pt idx="56" formatCode="0">
                  <c:v>-45</c:v>
                </c:pt>
                <c:pt idx="57" formatCode="0">
                  <c:v>-33</c:v>
                </c:pt>
                <c:pt idx="58" formatCode="0">
                  <c:v>-29</c:v>
                </c:pt>
                <c:pt idx="59" formatCode="0">
                  <c:v>-35</c:v>
                </c:pt>
                <c:pt idx="60" formatCode="0">
                  <c:v>-10</c:v>
                </c:pt>
                <c:pt idx="61" formatCode="0">
                  <c:v>-30</c:v>
                </c:pt>
                <c:pt idx="62" formatCode="0">
                  <c:v>-48</c:v>
                </c:pt>
                <c:pt idx="63" formatCode="0">
                  <c:v>-53</c:v>
                </c:pt>
                <c:pt idx="64" formatCode="0">
                  <c:v>-38</c:v>
                </c:pt>
                <c:pt idx="65" formatCode="0">
                  <c:v>-3</c:v>
                </c:pt>
                <c:pt idx="66" formatCode="0">
                  <c:v>-31</c:v>
                </c:pt>
                <c:pt idx="67" formatCode="0">
                  <c:v>-23</c:v>
                </c:pt>
                <c:pt idx="68" formatCode="0">
                  <c:v>1</c:v>
                </c:pt>
                <c:pt idx="69" formatCode="0">
                  <c:v>-49</c:v>
                </c:pt>
                <c:pt idx="70" formatCode="0">
                  <c:v>-45</c:v>
                </c:pt>
                <c:pt idx="71" formatCode="0">
                  <c:v>-50</c:v>
                </c:pt>
                <c:pt idx="72" formatCode="0">
                  <c:v>-39</c:v>
                </c:pt>
                <c:pt idx="73" formatCode="0">
                  <c:v>-22</c:v>
                </c:pt>
                <c:pt idx="74" formatCode="0">
                  <c:v>-6</c:v>
                </c:pt>
                <c:pt idx="75" formatCode="0">
                  <c:v>-54</c:v>
                </c:pt>
                <c:pt idx="76" formatCode="0">
                  <c:v>25</c:v>
                </c:pt>
                <c:pt idx="77" formatCode="0">
                  <c:v>-12</c:v>
                </c:pt>
                <c:pt idx="78" formatCode="0">
                  <c:v>0</c:v>
                </c:pt>
                <c:pt idx="79" formatCode="0">
                  <c:v>-13</c:v>
                </c:pt>
                <c:pt idx="80" formatCode="0">
                  <c:v>-7</c:v>
                </c:pt>
                <c:pt idx="81" formatCode="0">
                  <c:v>-9</c:v>
                </c:pt>
                <c:pt idx="82" formatCode="0">
                  <c:v>-1</c:v>
                </c:pt>
                <c:pt idx="83" formatCode="0">
                  <c:v>-38</c:v>
                </c:pt>
                <c:pt idx="84" formatCode="0">
                  <c:v>-14</c:v>
                </c:pt>
                <c:pt idx="85" formatCode="0">
                  <c:v>-26</c:v>
                </c:pt>
                <c:pt idx="86" formatCode="0">
                  <c:v>-35</c:v>
                </c:pt>
                <c:pt idx="87" formatCode="0">
                  <c:v>-2</c:v>
                </c:pt>
                <c:pt idx="88" formatCode="0">
                  <c:v>-19</c:v>
                </c:pt>
                <c:pt idx="89" formatCode="0">
                  <c:v>-24</c:v>
                </c:pt>
                <c:pt idx="90" formatCode="0">
                  <c:v>-7</c:v>
                </c:pt>
                <c:pt idx="91" formatCode="0">
                  <c:v>3</c:v>
                </c:pt>
                <c:pt idx="92" formatCode="0">
                  <c:v>0</c:v>
                </c:pt>
                <c:pt idx="93" formatCode="0">
                  <c:v>-5</c:v>
                </c:pt>
                <c:pt idx="94" formatCode="0">
                  <c:v>-5</c:v>
                </c:pt>
                <c:pt idx="95" formatCode="0">
                  <c:v>1</c:v>
                </c:pt>
                <c:pt idx="96" formatCode="0">
                  <c:v>-4</c:v>
                </c:pt>
                <c:pt idx="97" formatCode="0">
                  <c:v>2</c:v>
                </c:pt>
                <c:pt idx="98" formatCode="0">
                  <c:v>-4</c:v>
                </c:pt>
                <c:pt idx="99" formatCode="0">
                  <c:v>2</c:v>
                </c:pt>
                <c:pt idx="100" formatCode="0">
                  <c:v>-2</c:v>
                </c:pt>
                <c:pt idx="101" formatCode="0">
                  <c:v>-4</c:v>
                </c:pt>
                <c:pt idx="102" formatCode="0">
                  <c:v>-4</c:v>
                </c:pt>
                <c:pt idx="103" formatCode="0">
                  <c:v>0</c:v>
                </c:pt>
                <c:pt idx="104" formatCode="0">
                  <c:v>-4</c:v>
                </c:pt>
                <c:pt idx="105" formatCode="0">
                  <c:v>-9</c:v>
                </c:pt>
                <c:pt idx="106" formatCode="0">
                  <c:v>-6</c:v>
                </c:pt>
                <c:pt idx="107" formatCode="0">
                  <c:v>6</c:v>
                </c:pt>
                <c:pt idx="108" formatCode="0">
                  <c:v>2</c:v>
                </c:pt>
                <c:pt idx="109" formatCode="0">
                  <c:v>-2</c:v>
                </c:pt>
                <c:pt idx="110" formatCode="0">
                  <c:v>-3</c:v>
                </c:pt>
                <c:pt idx="111" formatCode="0">
                  <c:v>-3</c:v>
                </c:pt>
                <c:pt idx="112" formatCode="0">
                  <c:v>-4</c:v>
                </c:pt>
                <c:pt idx="113" formatCode="0">
                  <c:v>6</c:v>
                </c:pt>
                <c:pt idx="114" formatCode="0">
                  <c:v>-9</c:v>
                </c:pt>
                <c:pt idx="115" formatCode="0">
                  <c:v>-3</c:v>
                </c:pt>
                <c:pt idx="116" formatCode="0">
                  <c:v>-1</c:v>
                </c:pt>
                <c:pt idx="117" formatCode="0">
                  <c:v>-1</c:v>
                </c:pt>
                <c:pt idx="118" formatCode="0">
                  <c:v>4</c:v>
                </c:pt>
                <c:pt idx="119" formatCode="0">
                  <c:v>5</c:v>
                </c:pt>
                <c:pt idx="120" formatCode="0">
                  <c:v>-6</c:v>
                </c:pt>
                <c:pt idx="121" formatCode="0">
                  <c:v>0</c:v>
                </c:pt>
                <c:pt idx="122" formatCode="0">
                  <c:v>0</c:v>
                </c:pt>
                <c:pt idx="123" formatCode="0">
                  <c:v>1</c:v>
                </c:pt>
                <c:pt idx="124" formatCode="0">
                  <c:v>1</c:v>
                </c:pt>
                <c:pt idx="125" formatCode="0">
                  <c:v>-5</c:v>
                </c:pt>
                <c:pt idx="126" formatCode="0">
                  <c:v>-4</c:v>
                </c:pt>
                <c:pt idx="127" formatCode="0">
                  <c:v>-1</c:v>
                </c:pt>
                <c:pt idx="128" formatCode="0">
                  <c:v>1</c:v>
                </c:pt>
                <c:pt idx="129" formatCode="0">
                  <c:v>-2</c:v>
                </c:pt>
                <c:pt idx="130" formatCode="0">
                  <c:v>-3</c:v>
                </c:pt>
                <c:pt idx="131" formatCode="0">
                  <c:v>-1</c:v>
                </c:pt>
                <c:pt idx="132" formatCode="0">
                  <c:v>2</c:v>
                </c:pt>
                <c:pt idx="133" formatCode="0">
                  <c:v>-2</c:v>
                </c:pt>
                <c:pt idx="134" formatCode="0">
                  <c:v>-3</c:v>
                </c:pt>
                <c:pt idx="135" formatCode="0">
                  <c:v>2</c:v>
                </c:pt>
                <c:pt idx="136" formatCode="0">
                  <c:v>1</c:v>
                </c:pt>
                <c:pt idx="137" formatCode="0">
                  <c:v>1</c:v>
                </c:pt>
                <c:pt idx="138" formatCode="0">
                  <c:v>-4</c:v>
                </c:pt>
                <c:pt idx="139" formatCode="0">
                  <c:v>2</c:v>
                </c:pt>
                <c:pt idx="140" formatCode="0">
                  <c:v>3</c:v>
                </c:pt>
                <c:pt idx="141" formatCode="0">
                  <c:v>-5</c:v>
                </c:pt>
                <c:pt idx="142" formatCode="0">
                  <c:v>-2</c:v>
                </c:pt>
                <c:pt idx="143" formatCode="0">
                  <c:v>1</c:v>
                </c:pt>
                <c:pt idx="144" formatCode="0">
                  <c:v>1</c:v>
                </c:pt>
                <c:pt idx="145" formatCode="0">
                  <c:v>4</c:v>
                </c:pt>
                <c:pt idx="146" formatCode="0">
                  <c:v>-5</c:v>
                </c:pt>
                <c:pt idx="147" formatCode="0">
                  <c:v>2</c:v>
                </c:pt>
                <c:pt idx="148" formatCode="0">
                  <c:v>3</c:v>
                </c:pt>
                <c:pt idx="149" formatCode="0">
                  <c:v>1</c:v>
                </c:pt>
                <c:pt idx="150" formatCode="0">
                  <c:v>-1</c:v>
                </c:pt>
                <c:pt idx="151" formatCode="0">
                  <c:v>3</c:v>
                </c:pt>
                <c:pt idx="152" formatCode="0">
                  <c:v>4</c:v>
                </c:pt>
                <c:pt idx="153" formatCode="0">
                  <c:v>3</c:v>
                </c:pt>
                <c:pt idx="154" formatCode="0">
                  <c:v>2</c:v>
                </c:pt>
                <c:pt idx="155" formatCode="0">
                  <c:v>8</c:v>
                </c:pt>
                <c:pt idx="156" formatCode="0">
                  <c:v>1</c:v>
                </c:pt>
                <c:pt idx="157" formatCode="0">
                  <c:v>4</c:v>
                </c:pt>
                <c:pt idx="158" formatCode="0">
                  <c:v>1</c:v>
                </c:pt>
                <c:pt idx="159" formatCode="0">
                  <c:v>4</c:v>
                </c:pt>
                <c:pt idx="160" formatCode="0">
                  <c:v>2</c:v>
                </c:pt>
                <c:pt idx="161" formatCode="0">
                  <c:v>-4</c:v>
                </c:pt>
                <c:pt idx="162" formatCode="0">
                  <c:v>-3</c:v>
                </c:pt>
                <c:pt idx="163" formatCode="0">
                  <c:v>-1</c:v>
                </c:pt>
                <c:pt idx="164" formatCode="0">
                  <c:v>1</c:v>
                </c:pt>
                <c:pt idx="165" formatCode="0">
                  <c:v>0</c:v>
                </c:pt>
                <c:pt idx="166" formatCode="0">
                  <c:v>0</c:v>
                </c:pt>
                <c:pt idx="167" formatCode="0">
                  <c:v>4</c:v>
                </c:pt>
                <c:pt idx="168" formatCode="0">
                  <c:v>5</c:v>
                </c:pt>
                <c:pt idx="169" formatCode="0">
                  <c:v>7</c:v>
                </c:pt>
                <c:pt idx="170" formatCode="0">
                  <c:v>5</c:v>
                </c:pt>
                <c:pt idx="171" formatCode="0">
                  <c:v>-1</c:v>
                </c:pt>
                <c:pt idx="172" formatCode="0">
                  <c:v>-1</c:v>
                </c:pt>
                <c:pt idx="173" formatCode="0">
                  <c:v>-6</c:v>
                </c:pt>
                <c:pt idx="174" formatCode="0">
                  <c:v>9</c:v>
                </c:pt>
                <c:pt idx="175" formatCode="0">
                  <c:v>4</c:v>
                </c:pt>
                <c:pt idx="176" formatCode="0">
                  <c:v>7</c:v>
                </c:pt>
                <c:pt idx="177" formatCode="0">
                  <c:v>4</c:v>
                </c:pt>
                <c:pt idx="178" formatCode="0">
                  <c:v>2</c:v>
                </c:pt>
                <c:pt idx="179" formatCode="0">
                  <c:v>-1</c:v>
                </c:pt>
                <c:pt idx="180" formatCode="0">
                  <c:v>11</c:v>
                </c:pt>
                <c:pt idx="181" formatCode="0">
                  <c:v>1</c:v>
                </c:pt>
                <c:pt idx="182" formatCode="0">
                  <c:v>-3</c:v>
                </c:pt>
                <c:pt idx="183" formatCode="0">
                  <c:v>-9</c:v>
                </c:pt>
                <c:pt idx="184" formatCode="0">
                  <c:v>-9</c:v>
                </c:pt>
              </c:numCache>
            </c:numRef>
          </c:val>
          <c:extLst>
            <c:ext xmlns:c16="http://schemas.microsoft.com/office/drawing/2014/chart" uri="{C3380CC4-5D6E-409C-BE32-E72D297353CC}">
              <c16:uniqueId val="{00000088-9EF8-4E18-B550-87A3A445B27A}"/>
            </c:ext>
          </c:extLst>
        </c:ser>
        <c:dLbls>
          <c:showLegendKey val="0"/>
          <c:showVal val="0"/>
          <c:showCatName val="0"/>
          <c:showSerName val="0"/>
          <c:showPercent val="0"/>
          <c:showBubbleSize val="0"/>
        </c:dLbls>
        <c:gapWidth val="30"/>
        <c:overlap val="-27"/>
        <c:axId val="693976504"/>
        <c:axId val="693971584"/>
      </c:barChart>
      <c:dateAx>
        <c:axId val="693976504"/>
        <c:scaling>
          <c:orientation val="minMax"/>
        </c:scaling>
        <c:delete val="1"/>
        <c:axPos val="b"/>
        <c:numFmt formatCode="m/d/yyyy" sourceLinked="1"/>
        <c:majorTickMark val="out"/>
        <c:minorTickMark val="none"/>
        <c:tickLblPos val="nextTo"/>
        <c:crossAx val="693971584"/>
        <c:crosses val="autoZero"/>
        <c:auto val="1"/>
        <c:lblOffset val="100"/>
        <c:baseTimeUnit val="days"/>
      </c:dateAx>
      <c:valAx>
        <c:axId val="693971584"/>
        <c:scaling>
          <c:orientation val="minMax"/>
          <c:max val="700"/>
          <c:min val="-60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NL"/>
          </a:p>
        </c:txPr>
        <c:crossAx val="693976504"/>
        <c:crosses val="autoZero"/>
        <c:crossBetween val="between"/>
      </c:valAx>
      <c:spPr>
        <a:solidFill>
          <a:srgbClr val="F5F5F5"/>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nl-NL" sz="2000" b="1" i="0" u="none" kern="1200" spc="100" baseline="0">
                <a:ln>
                  <a:noFill/>
                </a:ln>
                <a:solidFill>
                  <a:schemeClr val="bg2">
                    <a:lumMod val="50000"/>
                  </a:schemeClr>
                </a:solidFill>
                <a:effectLst/>
              </a:rPr>
              <a:t>New COVID-19 </a:t>
            </a:r>
            <a:r>
              <a:rPr lang="nl-NL" sz="2000" b="1" i="0" u="sng" kern="1200" spc="100" baseline="0">
                <a:ln>
                  <a:noFill/>
                </a:ln>
                <a:solidFill>
                  <a:schemeClr val="bg2">
                    <a:lumMod val="50000"/>
                  </a:schemeClr>
                </a:solidFill>
                <a:effectLst/>
              </a:rPr>
              <a:t>cases</a:t>
            </a:r>
            <a:r>
              <a:rPr lang="nl-NL" sz="2000" b="1" i="0" u="none" kern="1200" spc="100" baseline="0">
                <a:ln>
                  <a:noFill/>
                </a:ln>
                <a:solidFill>
                  <a:schemeClr val="bg2">
                    <a:lumMod val="50000"/>
                  </a:schemeClr>
                </a:solidFill>
                <a:effectLst/>
              </a:rPr>
              <a:t> in The Netherlands</a:t>
            </a:r>
            <a:br>
              <a:rPr lang="nl-NL" sz="2000" b="1" i="0" u="none" kern="1200" spc="100" baseline="0">
                <a:ln>
                  <a:noFill/>
                </a:ln>
                <a:solidFill>
                  <a:schemeClr val="bg2">
                    <a:lumMod val="50000"/>
                  </a:schemeClr>
                </a:solidFill>
                <a:effectLst/>
              </a:rPr>
            </a:br>
            <a:r>
              <a:rPr lang="nl-NL" sz="1200" b="0" i="0" u="none" kern="1200" spc="100" baseline="0">
                <a:ln>
                  <a:noFill/>
                </a:ln>
                <a:solidFill>
                  <a:schemeClr val="bg2">
                    <a:lumMod val="50000"/>
                  </a:schemeClr>
                </a:solidFill>
                <a:effectLst/>
              </a:rPr>
              <a:t>plus weekly pattern  grey/green --&gt;Sunday/Monday</a:t>
            </a:r>
            <a:endParaRPr lang="en-NL" sz="2000" b="0">
              <a:effectLst/>
            </a:endParaRPr>
          </a:p>
        </c:rich>
      </c:tx>
      <c:layout>
        <c:manualLayout>
          <c:xMode val="edge"/>
          <c:yMode val="edge"/>
          <c:x val="0.18529791666666667"/>
          <c:y val="5.1428611111111112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8983708333333336"/>
        </c:manualLayout>
      </c:layout>
      <c:barChart>
        <c:barDir val="col"/>
        <c:grouping val="stacked"/>
        <c:varyColors val="0"/>
        <c:ser>
          <c:idx val="0"/>
          <c:order val="1"/>
          <c:tx>
            <c:strRef>
              <c:f>rivm!$H$3</c:f>
              <c:strCache>
                <c:ptCount val="1"/>
                <c:pt idx="0">
                  <c:v> Reported before this week</c:v>
                </c:pt>
              </c:strCache>
            </c:strRef>
          </c:tx>
          <c:spPr>
            <a:solidFill>
              <a:schemeClr val="accent1">
                <a:lumMod val="20000"/>
                <a:lumOff val="80000"/>
              </a:schemeClr>
            </a:solidFill>
            <a:ln>
              <a:noFill/>
            </a:ln>
            <a:effectLst/>
          </c:spPr>
          <c:invertIfNegative val="0"/>
          <c:dPt>
            <c:idx val="10"/>
            <c:invertIfNegative val="0"/>
            <c:bubble3D val="0"/>
            <c:spPr>
              <a:solidFill>
                <a:schemeClr val="bg1">
                  <a:lumMod val="85000"/>
                </a:schemeClr>
              </a:solidFill>
              <a:ln>
                <a:noFill/>
              </a:ln>
              <a:effectLst/>
            </c:spPr>
            <c:extLst>
              <c:ext xmlns:c16="http://schemas.microsoft.com/office/drawing/2014/chart" uri="{C3380CC4-5D6E-409C-BE32-E72D297353CC}">
                <c16:uniqueId val="{00000001-7655-4C4C-A3FB-0E0F9703367B}"/>
              </c:ext>
            </c:extLst>
          </c:dPt>
          <c:dPt>
            <c:idx val="11"/>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03-7655-4C4C-A3FB-0E0F9703367B}"/>
              </c:ext>
            </c:extLst>
          </c:dPt>
          <c:dPt>
            <c:idx val="17"/>
            <c:invertIfNegative val="0"/>
            <c:bubble3D val="0"/>
            <c:spPr>
              <a:solidFill>
                <a:schemeClr val="bg1">
                  <a:lumMod val="85000"/>
                </a:schemeClr>
              </a:solidFill>
              <a:ln>
                <a:noFill/>
              </a:ln>
              <a:effectLst/>
            </c:spPr>
            <c:extLst>
              <c:ext xmlns:c16="http://schemas.microsoft.com/office/drawing/2014/chart" uri="{C3380CC4-5D6E-409C-BE32-E72D297353CC}">
                <c16:uniqueId val="{00000005-7655-4C4C-A3FB-0E0F9703367B}"/>
              </c:ext>
            </c:extLst>
          </c:dPt>
          <c:dPt>
            <c:idx val="18"/>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07-7655-4C4C-A3FB-0E0F9703367B}"/>
              </c:ext>
            </c:extLst>
          </c:dPt>
          <c:dPt>
            <c:idx val="24"/>
            <c:invertIfNegative val="0"/>
            <c:bubble3D val="0"/>
            <c:spPr>
              <a:solidFill>
                <a:schemeClr val="bg1">
                  <a:lumMod val="85000"/>
                </a:schemeClr>
              </a:solidFill>
              <a:ln>
                <a:noFill/>
              </a:ln>
              <a:effectLst/>
            </c:spPr>
            <c:extLst>
              <c:ext xmlns:c16="http://schemas.microsoft.com/office/drawing/2014/chart" uri="{C3380CC4-5D6E-409C-BE32-E72D297353CC}">
                <c16:uniqueId val="{00000009-7655-4C4C-A3FB-0E0F9703367B}"/>
              </c:ext>
            </c:extLst>
          </c:dPt>
          <c:dPt>
            <c:idx val="25"/>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0B-7655-4C4C-A3FB-0E0F9703367B}"/>
              </c:ext>
            </c:extLst>
          </c:dPt>
          <c:dPt>
            <c:idx val="31"/>
            <c:invertIfNegative val="0"/>
            <c:bubble3D val="0"/>
            <c:spPr>
              <a:solidFill>
                <a:schemeClr val="bg1">
                  <a:lumMod val="85000"/>
                </a:schemeClr>
              </a:solidFill>
              <a:ln>
                <a:noFill/>
              </a:ln>
              <a:effectLst/>
            </c:spPr>
            <c:extLst>
              <c:ext xmlns:c16="http://schemas.microsoft.com/office/drawing/2014/chart" uri="{C3380CC4-5D6E-409C-BE32-E72D297353CC}">
                <c16:uniqueId val="{0000000D-7655-4C4C-A3FB-0E0F9703367B}"/>
              </c:ext>
            </c:extLst>
          </c:dPt>
          <c:dPt>
            <c:idx val="32"/>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0F-7655-4C4C-A3FB-0E0F9703367B}"/>
              </c:ext>
            </c:extLst>
          </c:dPt>
          <c:dPt>
            <c:idx val="38"/>
            <c:invertIfNegative val="0"/>
            <c:bubble3D val="0"/>
            <c:spPr>
              <a:solidFill>
                <a:schemeClr val="bg1">
                  <a:lumMod val="85000"/>
                </a:schemeClr>
              </a:solidFill>
              <a:ln>
                <a:noFill/>
              </a:ln>
              <a:effectLst/>
            </c:spPr>
            <c:extLst>
              <c:ext xmlns:c16="http://schemas.microsoft.com/office/drawing/2014/chart" uri="{C3380CC4-5D6E-409C-BE32-E72D297353CC}">
                <c16:uniqueId val="{00000011-7655-4C4C-A3FB-0E0F9703367B}"/>
              </c:ext>
            </c:extLst>
          </c:dPt>
          <c:dPt>
            <c:idx val="39"/>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13-7655-4C4C-A3FB-0E0F9703367B}"/>
              </c:ext>
            </c:extLst>
          </c:dPt>
          <c:dPt>
            <c:idx val="43"/>
            <c:invertIfNegative val="0"/>
            <c:bubble3D val="0"/>
            <c:spPr>
              <a:solidFill>
                <a:schemeClr val="accent1">
                  <a:lumMod val="20000"/>
                  <a:lumOff val="80000"/>
                </a:schemeClr>
              </a:solidFill>
              <a:ln>
                <a:noFill/>
              </a:ln>
              <a:effectLst/>
            </c:spPr>
            <c:extLst>
              <c:ext xmlns:c16="http://schemas.microsoft.com/office/drawing/2014/chart" uri="{C3380CC4-5D6E-409C-BE32-E72D297353CC}">
                <c16:uniqueId val="{00000015-7655-4C4C-A3FB-0E0F9703367B}"/>
              </c:ext>
            </c:extLst>
          </c:dPt>
          <c:dPt>
            <c:idx val="45"/>
            <c:invertIfNegative val="0"/>
            <c:bubble3D val="0"/>
            <c:spPr>
              <a:solidFill>
                <a:schemeClr val="bg1">
                  <a:lumMod val="85000"/>
                </a:schemeClr>
              </a:solidFill>
              <a:ln>
                <a:noFill/>
              </a:ln>
              <a:effectLst/>
            </c:spPr>
            <c:extLst>
              <c:ext xmlns:c16="http://schemas.microsoft.com/office/drawing/2014/chart" uri="{C3380CC4-5D6E-409C-BE32-E72D297353CC}">
                <c16:uniqueId val="{00000017-7655-4C4C-A3FB-0E0F9703367B}"/>
              </c:ext>
            </c:extLst>
          </c:dPt>
          <c:dPt>
            <c:idx val="46"/>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19-7655-4C4C-A3FB-0E0F9703367B}"/>
              </c:ext>
            </c:extLst>
          </c:dPt>
          <c:dPt>
            <c:idx val="52"/>
            <c:invertIfNegative val="0"/>
            <c:bubble3D val="0"/>
            <c:spPr>
              <a:solidFill>
                <a:schemeClr val="bg1">
                  <a:lumMod val="85000"/>
                </a:schemeClr>
              </a:solidFill>
              <a:ln>
                <a:noFill/>
              </a:ln>
              <a:effectLst/>
            </c:spPr>
            <c:extLst>
              <c:ext xmlns:c16="http://schemas.microsoft.com/office/drawing/2014/chart" uri="{C3380CC4-5D6E-409C-BE32-E72D297353CC}">
                <c16:uniqueId val="{0000001B-7655-4C4C-A3FB-0E0F9703367B}"/>
              </c:ext>
            </c:extLst>
          </c:dPt>
          <c:dPt>
            <c:idx val="53"/>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1D-7655-4C4C-A3FB-0E0F9703367B}"/>
              </c:ext>
            </c:extLst>
          </c:dPt>
          <c:dPt>
            <c:idx val="59"/>
            <c:invertIfNegative val="0"/>
            <c:bubble3D val="0"/>
            <c:spPr>
              <a:solidFill>
                <a:schemeClr val="bg1">
                  <a:lumMod val="85000"/>
                </a:schemeClr>
              </a:solidFill>
              <a:ln>
                <a:noFill/>
              </a:ln>
              <a:effectLst/>
            </c:spPr>
            <c:extLst>
              <c:ext xmlns:c16="http://schemas.microsoft.com/office/drawing/2014/chart" uri="{C3380CC4-5D6E-409C-BE32-E72D297353CC}">
                <c16:uniqueId val="{0000001F-7655-4C4C-A3FB-0E0F9703367B}"/>
              </c:ext>
            </c:extLst>
          </c:dPt>
          <c:dPt>
            <c:idx val="60"/>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21-7655-4C4C-A3FB-0E0F9703367B}"/>
              </c:ext>
            </c:extLst>
          </c:dPt>
          <c:dPt>
            <c:idx val="66"/>
            <c:invertIfNegative val="0"/>
            <c:bubble3D val="0"/>
            <c:spPr>
              <a:solidFill>
                <a:schemeClr val="bg1">
                  <a:lumMod val="85000"/>
                </a:schemeClr>
              </a:solidFill>
              <a:ln>
                <a:noFill/>
              </a:ln>
              <a:effectLst/>
            </c:spPr>
            <c:extLst>
              <c:ext xmlns:c16="http://schemas.microsoft.com/office/drawing/2014/chart" uri="{C3380CC4-5D6E-409C-BE32-E72D297353CC}">
                <c16:uniqueId val="{00000023-7655-4C4C-A3FB-0E0F9703367B}"/>
              </c:ext>
            </c:extLst>
          </c:dPt>
          <c:dPt>
            <c:idx val="67"/>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25-7655-4C4C-A3FB-0E0F9703367B}"/>
              </c:ext>
            </c:extLst>
          </c:dPt>
          <c:dPt>
            <c:idx val="73"/>
            <c:invertIfNegative val="0"/>
            <c:bubble3D val="0"/>
            <c:spPr>
              <a:solidFill>
                <a:schemeClr val="bg1">
                  <a:lumMod val="85000"/>
                </a:schemeClr>
              </a:solidFill>
              <a:ln>
                <a:noFill/>
              </a:ln>
              <a:effectLst/>
            </c:spPr>
            <c:extLst>
              <c:ext xmlns:c16="http://schemas.microsoft.com/office/drawing/2014/chart" uri="{C3380CC4-5D6E-409C-BE32-E72D297353CC}">
                <c16:uniqueId val="{00000027-7655-4C4C-A3FB-0E0F9703367B}"/>
              </c:ext>
            </c:extLst>
          </c:dPt>
          <c:dPt>
            <c:idx val="74"/>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29-7655-4C4C-A3FB-0E0F9703367B}"/>
              </c:ext>
            </c:extLst>
          </c:dPt>
          <c:dPt>
            <c:idx val="80"/>
            <c:invertIfNegative val="0"/>
            <c:bubble3D val="0"/>
            <c:spPr>
              <a:solidFill>
                <a:schemeClr val="bg1">
                  <a:lumMod val="85000"/>
                </a:schemeClr>
              </a:solidFill>
              <a:ln>
                <a:noFill/>
              </a:ln>
              <a:effectLst/>
            </c:spPr>
            <c:extLst>
              <c:ext xmlns:c16="http://schemas.microsoft.com/office/drawing/2014/chart" uri="{C3380CC4-5D6E-409C-BE32-E72D297353CC}">
                <c16:uniqueId val="{0000002B-7655-4C4C-A3FB-0E0F9703367B}"/>
              </c:ext>
            </c:extLst>
          </c:dPt>
          <c:dPt>
            <c:idx val="81"/>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2D-7655-4C4C-A3FB-0E0F9703367B}"/>
              </c:ext>
            </c:extLst>
          </c:dPt>
          <c:dPt>
            <c:idx val="87"/>
            <c:invertIfNegative val="0"/>
            <c:bubble3D val="0"/>
            <c:spPr>
              <a:solidFill>
                <a:schemeClr val="bg1">
                  <a:lumMod val="85000"/>
                </a:schemeClr>
              </a:solidFill>
              <a:ln>
                <a:noFill/>
              </a:ln>
              <a:effectLst/>
            </c:spPr>
            <c:extLst>
              <c:ext xmlns:c16="http://schemas.microsoft.com/office/drawing/2014/chart" uri="{C3380CC4-5D6E-409C-BE32-E72D297353CC}">
                <c16:uniqueId val="{0000002F-7655-4C4C-A3FB-0E0F9703367B}"/>
              </c:ext>
            </c:extLst>
          </c:dPt>
          <c:dPt>
            <c:idx val="88"/>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31-7655-4C4C-A3FB-0E0F9703367B}"/>
              </c:ext>
            </c:extLst>
          </c:dPt>
          <c:dPt>
            <c:idx val="89"/>
            <c:invertIfNegative val="0"/>
            <c:bubble3D val="0"/>
            <c:spPr>
              <a:solidFill>
                <a:schemeClr val="accent1">
                  <a:lumMod val="20000"/>
                  <a:lumOff val="80000"/>
                </a:schemeClr>
              </a:solidFill>
              <a:ln>
                <a:noFill/>
              </a:ln>
              <a:effectLst/>
            </c:spPr>
            <c:extLst>
              <c:ext xmlns:c16="http://schemas.microsoft.com/office/drawing/2014/chart" uri="{C3380CC4-5D6E-409C-BE32-E72D297353CC}">
                <c16:uniqueId val="{00000033-7655-4C4C-A3FB-0E0F9703367B}"/>
              </c:ext>
            </c:extLst>
          </c:dPt>
          <c:dPt>
            <c:idx val="94"/>
            <c:invertIfNegative val="0"/>
            <c:bubble3D val="0"/>
            <c:spPr>
              <a:solidFill>
                <a:schemeClr val="bg1">
                  <a:lumMod val="85000"/>
                </a:schemeClr>
              </a:solidFill>
              <a:ln>
                <a:noFill/>
              </a:ln>
              <a:effectLst/>
            </c:spPr>
            <c:extLst>
              <c:ext xmlns:c16="http://schemas.microsoft.com/office/drawing/2014/chart" uri="{C3380CC4-5D6E-409C-BE32-E72D297353CC}">
                <c16:uniqueId val="{00000035-7655-4C4C-A3FB-0E0F9703367B}"/>
              </c:ext>
            </c:extLst>
          </c:dPt>
          <c:dPt>
            <c:idx val="95"/>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37-7655-4C4C-A3FB-0E0F9703367B}"/>
              </c:ext>
            </c:extLst>
          </c:dPt>
          <c:dPt>
            <c:idx val="101"/>
            <c:invertIfNegative val="0"/>
            <c:bubble3D val="0"/>
            <c:spPr>
              <a:solidFill>
                <a:schemeClr val="bg1">
                  <a:lumMod val="85000"/>
                </a:schemeClr>
              </a:solidFill>
              <a:ln>
                <a:noFill/>
              </a:ln>
              <a:effectLst/>
            </c:spPr>
            <c:extLst>
              <c:ext xmlns:c16="http://schemas.microsoft.com/office/drawing/2014/chart" uri="{C3380CC4-5D6E-409C-BE32-E72D297353CC}">
                <c16:uniqueId val="{00000039-7655-4C4C-A3FB-0E0F9703367B}"/>
              </c:ext>
            </c:extLst>
          </c:dPt>
          <c:dPt>
            <c:idx val="102"/>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3B-7655-4C4C-A3FB-0E0F9703367B}"/>
              </c:ext>
            </c:extLst>
          </c:dPt>
          <c:dPt>
            <c:idx val="108"/>
            <c:invertIfNegative val="0"/>
            <c:bubble3D val="0"/>
            <c:spPr>
              <a:solidFill>
                <a:schemeClr val="bg1">
                  <a:lumMod val="85000"/>
                </a:schemeClr>
              </a:solidFill>
              <a:ln>
                <a:noFill/>
              </a:ln>
              <a:effectLst/>
            </c:spPr>
            <c:extLst>
              <c:ext xmlns:c16="http://schemas.microsoft.com/office/drawing/2014/chart" uri="{C3380CC4-5D6E-409C-BE32-E72D297353CC}">
                <c16:uniqueId val="{0000003D-7655-4C4C-A3FB-0E0F9703367B}"/>
              </c:ext>
            </c:extLst>
          </c:dPt>
          <c:dPt>
            <c:idx val="109"/>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3F-7655-4C4C-A3FB-0E0F9703367B}"/>
              </c:ext>
            </c:extLst>
          </c:dPt>
          <c:dPt>
            <c:idx val="115"/>
            <c:invertIfNegative val="0"/>
            <c:bubble3D val="0"/>
            <c:spPr>
              <a:solidFill>
                <a:schemeClr val="bg1">
                  <a:lumMod val="85000"/>
                </a:schemeClr>
              </a:solidFill>
              <a:ln>
                <a:noFill/>
              </a:ln>
              <a:effectLst/>
            </c:spPr>
            <c:extLst>
              <c:ext xmlns:c16="http://schemas.microsoft.com/office/drawing/2014/chart" uri="{C3380CC4-5D6E-409C-BE32-E72D297353CC}">
                <c16:uniqueId val="{00000041-7655-4C4C-A3FB-0E0F9703367B}"/>
              </c:ext>
            </c:extLst>
          </c:dPt>
          <c:dPt>
            <c:idx val="116"/>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43-7655-4C4C-A3FB-0E0F9703367B}"/>
              </c:ext>
            </c:extLst>
          </c:dPt>
          <c:dPt>
            <c:idx val="122"/>
            <c:invertIfNegative val="0"/>
            <c:bubble3D val="0"/>
            <c:spPr>
              <a:solidFill>
                <a:schemeClr val="bg1">
                  <a:lumMod val="85000"/>
                </a:schemeClr>
              </a:solidFill>
              <a:ln>
                <a:noFill/>
              </a:ln>
              <a:effectLst/>
            </c:spPr>
            <c:extLst>
              <c:ext xmlns:c16="http://schemas.microsoft.com/office/drawing/2014/chart" uri="{C3380CC4-5D6E-409C-BE32-E72D297353CC}">
                <c16:uniqueId val="{00000045-7655-4C4C-A3FB-0E0F9703367B}"/>
              </c:ext>
            </c:extLst>
          </c:dPt>
          <c:dPt>
            <c:idx val="123"/>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47-7655-4C4C-A3FB-0E0F9703367B}"/>
              </c:ext>
            </c:extLst>
          </c:dPt>
          <c:dPt>
            <c:idx val="129"/>
            <c:invertIfNegative val="0"/>
            <c:bubble3D val="0"/>
            <c:spPr>
              <a:solidFill>
                <a:schemeClr val="bg1">
                  <a:lumMod val="85000"/>
                </a:schemeClr>
              </a:solidFill>
              <a:ln>
                <a:noFill/>
              </a:ln>
              <a:effectLst/>
            </c:spPr>
            <c:extLst>
              <c:ext xmlns:c16="http://schemas.microsoft.com/office/drawing/2014/chart" uri="{C3380CC4-5D6E-409C-BE32-E72D297353CC}">
                <c16:uniqueId val="{00000049-7655-4C4C-A3FB-0E0F9703367B}"/>
              </c:ext>
            </c:extLst>
          </c:dPt>
          <c:dPt>
            <c:idx val="130"/>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4B-7655-4C4C-A3FB-0E0F9703367B}"/>
              </c:ext>
            </c:extLst>
          </c:dPt>
          <c:dPt>
            <c:idx val="136"/>
            <c:invertIfNegative val="0"/>
            <c:bubble3D val="0"/>
            <c:spPr>
              <a:solidFill>
                <a:schemeClr val="bg1">
                  <a:lumMod val="85000"/>
                </a:schemeClr>
              </a:solidFill>
              <a:ln>
                <a:noFill/>
              </a:ln>
              <a:effectLst/>
            </c:spPr>
            <c:extLst>
              <c:ext xmlns:c16="http://schemas.microsoft.com/office/drawing/2014/chart" uri="{C3380CC4-5D6E-409C-BE32-E72D297353CC}">
                <c16:uniqueId val="{0000004D-7655-4C4C-A3FB-0E0F9703367B}"/>
              </c:ext>
            </c:extLst>
          </c:dPt>
          <c:dPt>
            <c:idx val="137"/>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4F-7655-4C4C-A3FB-0E0F9703367B}"/>
              </c:ext>
            </c:extLst>
          </c:dPt>
          <c:dPt>
            <c:idx val="143"/>
            <c:invertIfNegative val="0"/>
            <c:bubble3D val="0"/>
            <c:spPr>
              <a:solidFill>
                <a:schemeClr val="bg1">
                  <a:lumMod val="85000"/>
                </a:schemeClr>
              </a:solidFill>
              <a:ln>
                <a:noFill/>
              </a:ln>
              <a:effectLst/>
            </c:spPr>
            <c:extLst>
              <c:ext xmlns:c16="http://schemas.microsoft.com/office/drawing/2014/chart" uri="{C3380CC4-5D6E-409C-BE32-E72D297353CC}">
                <c16:uniqueId val="{00000051-7655-4C4C-A3FB-0E0F9703367B}"/>
              </c:ext>
            </c:extLst>
          </c:dPt>
          <c:dPt>
            <c:idx val="144"/>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53-7655-4C4C-A3FB-0E0F9703367B}"/>
              </c:ext>
            </c:extLst>
          </c:dPt>
          <c:dPt>
            <c:idx val="146"/>
            <c:invertIfNegative val="0"/>
            <c:bubble3D val="0"/>
            <c:spPr>
              <a:solidFill>
                <a:schemeClr val="accent1">
                  <a:lumMod val="20000"/>
                  <a:lumOff val="80000"/>
                </a:schemeClr>
              </a:solidFill>
              <a:ln>
                <a:solidFill>
                  <a:schemeClr val="accent1">
                    <a:lumMod val="20000"/>
                    <a:lumOff val="80000"/>
                  </a:schemeClr>
                </a:solidFill>
              </a:ln>
              <a:effectLst/>
            </c:spPr>
            <c:extLst>
              <c:ext xmlns:c16="http://schemas.microsoft.com/office/drawing/2014/chart" uri="{C3380CC4-5D6E-409C-BE32-E72D297353CC}">
                <c16:uniqueId val="{00000055-7655-4C4C-A3FB-0E0F9703367B}"/>
              </c:ext>
            </c:extLst>
          </c:dPt>
          <c:dPt>
            <c:idx val="150"/>
            <c:invertIfNegative val="0"/>
            <c:bubble3D val="0"/>
            <c:spPr>
              <a:solidFill>
                <a:schemeClr val="bg1">
                  <a:lumMod val="85000"/>
                </a:schemeClr>
              </a:solidFill>
              <a:ln>
                <a:noFill/>
              </a:ln>
              <a:effectLst/>
            </c:spPr>
            <c:extLst>
              <c:ext xmlns:c16="http://schemas.microsoft.com/office/drawing/2014/chart" uri="{C3380CC4-5D6E-409C-BE32-E72D297353CC}">
                <c16:uniqueId val="{00000057-7655-4C4C-A3FB-0E0F9703367B}"/>
              </c:ext>
            </c:extLst>
          </c:dPt>
          <c:dPt>
            <c:idx val="151"/>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59-7655-4C4C-A3FB-0E0F9703367B}"/>
              </c:ext>
            </c:extLst>
          </c:dPt>
          <c:dPt>
            <c:idx val="153"/>
            <c:invertIfNegative val="0"/>
            <c:bubble3D val="0"/>
            <c:spPr>
              <a:solidFill>
                <a:schemeClr val="accent1">
                  <a:lumMod val="20000"/>
                  <a:lumOff val="80000"/>
                </a:schemeClr>
              </a:solidFill>
              <a:ln>
                <a:solidFill>
                  <a:schemeClr val="accent1">
                    <a:lumMod val="20000"/>
                    <a:lumOff val="80000"/>
                  </a:schemeClr>
                </a:solidFill>
              </a:ln>
              <a:effectLst/>
            </c:spPr>
            <c:extLst>
              <c:ext xmlns:c16="http://schemas.microsoft.com/office/drawing/2014/chart" uri="{C3380CC4-5D6E-409C-BE32-E72D297353CC}">
                <c16:uniqueId val="{0000005B-7655-4C4C-A3FB-0E0F9703367B}"/>
              </c:ext>
            </c:extLst>
          </c:dPt>
          <c:dPt>
            <c:idx val="157"/>
            <c:invertIfNegative val="0"/>
            <c:bubble3D val="0"/>
            <c:spPr>
              <a:solidFill>
                <a:schemeClr val="bg1">
                  <a:lumMod val="85000"/>
                </a:schemeClr>
              </a:solidFill>
              <a:ln>
                <a:noFill/>
              </a:ln>
              <a:effectLst/>
            </c:spPr>
            <c:extLst>
              <c:ext xmlns:c16="http://schemas.microsoft.com/office/drawing/2014/chart" uri="{C3380CC4-5D6E-409C-BE32-E72D297353CC}">
                <c16:uniqueId val="{0000005D-7655-4C4C-A3FB-0E0F9703367B}"/>
              </c:ext>
            </c:extLst>
          </c:dPt>
          <c:dPt>
            <c:idx val="158"/>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5F-7655-4C4C-A3FB-0E0F9703367B}"/>
              </c:ext>
            </c:extLst>
          </c:dPt>
          <c:dPt>
            <c:idx val="160"/>
            <c:invertIfNegative val="0"/>
            <c:bubble3D val="0"/>
            <c:spPr>
              <a:solidFill>
                <a:schemeClr val="accent1">
                  <a:lumMod val="20000"/>
                  <a:lumOff val="80000"/>
                </a:schemeClr>
              </a:solidFill>
              <a:ln>
                <a:solidFill>
                  <a:schemeClr val="accent1">
                    <a:lumMod val="20000"/>
                    <a:lumOff val="80000"/>
                  </a:schemeClr>
                </a:solidFill>
              </a:ln>
              <a:effectLst/>
            </c:spPr>
            <c:extLst>
              <c:ext xmlns:c16="http://schemas.microsoft.com/office/drawing/2014/chart" uri="{C3380CC4-5D6E-409C-BE32-E72D297353CC}">
                <c16:uniqueId val="{00000061-7655-4C4C-A3FB-0E0F9703367B}"/>
              </c:ext>
            </c:extLst>
          </c:dPt>
          <c:dPt>
            <c:idx val="164"/>
            <c:invertIfNegative val="0"/>
            <c:bubble3D val="0"/>
            <c:spPr>
              <a:solidFill>
                <a:schemeClr val="bg1">
                  <a:lumMod val="85000"/>
                </a:schemeClr>
              </a:solidFill>
              <a:ln>
                <a:noFill/>
              </a:ln>
              <a:effectLst/>
            </c:spPr>
            <c:extLst>
              <c:ext xmlns:c16="http://schemas.microsoft.com/office/drawing/2014/chart" uri="{C3380CC4-5D6E-409C-BE32-E72D297353CC}">
                <c16:uniqueId val="{00000063-7655-4C4C-A3FB-0E0F9703367B}"/>
              </c:ext>
            </c:extLst>
          </c:dPt>
          <c:dPt>
            <c:idx val="165"/>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65-7655-4C4C-A3FB-0E0F9703367B}"/>
              </c:ext>
            </c:extLst>
          </c:dPt>
          <c:dPt>
            <c:idx val="167"/>
            <c:invertIfNegative val="0"/>
            <c:bubble3D val="0"/>
            <c:spPr>
              <a:solidFill>
                <a:schemeClr val="accent1">
                  <a:lumMod val="20000"/>
                  <a:lumOff val="80000"/>
                </a:schemeClr>
              </a:solidFill>
              <a:ln>
                <a:solidFill>
                  <a:schemeClr val="accent1">
                    <a:lumMod val="20000"/>
                    <a:lumOff val="80000"/>
                  </a:schemeClr>
                </a:solidFill>
              </a:ln>
              <a:effectLst/>
            </c:spPr>
            <c:extLst>
              <c:ext xmlns:c16="http://schemas.microsoft.com/office/drawing/2014/chart" uri="{C3380CC4-5D6E-409C-BE32-E72D297353CC}">
                <c16:uniqueId val="{00000067-7655-4C4C-A3FB-0E0F9703367B}"/>
              </c:ext>
            </c:extLst>
          </c:dPt>
          <c:dPt>
            <c:idx val="171"/>
            <c:invertIfNegative val="0"/>
            <c:bubble3D val="0"/>
            <c:spPr>
              <a:solidFill>
                <a:schemeClr val="bg1">
                  <a:lumMod val="85000"/>
                </a:schemeClr>
              </a:solidFill>
              <a:ln>
                <a:noFill/>
              </a:ln>
              <a:effectLst/>
            </c:spPr>
            <c:extLst>
              <c:ext xmlns:c16="http://schemas.microsoft.com/office/drawing/2014/chart" uri="{C3380CC4-5D6E-409C-BE32-E72D297353CC}">
                <c16:uniqueId val="{00000069-91F7-4644-8704-5FB705F4B304}"/>
              </c:ext>
            </c:extLst>
          </c:dPt>
          <c:dPt>
            <c:idx val="172"/>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6A-91F7-4644-8704-5FB705F4B304}"/>
              </c:ext>
            </c:extLst>
          </c:dPt>
          <c:dPt>
            <c:idx val="178"/>
            <c:invertIfNegative val="0"/>
            <c:bubble3D val="0"/>
            <c:spPr>
              <a:solidFill>
                <a:schemeClr val="bg1">
                  <a:lumMod val="85000"/>
                </a:schemeClr>
              </a:solidFill>
              <a:ln>
                <a:noFill/>
              </a:ln>
              <a:effectLst/>
            </c:spPr>
            <c:extLst>
              <c:ext xmlns:c16="http://schemas.microsoft.com/office/drawing/2014/chart" uri="{C3380CC4-5D6E-409C-BE32-E72D297353CC}">
                <c16:uniqueId val="{0000006B-91F7-4644-8704-5FB705F4B304}"/>
              </c:ext>
            </c:extLst>
          </c:dPt>
          <c:dPt>
            <c:idx val="179"/>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6C-91F7-4644-8704-5FB705F4B304}"/>
              </c:ext>
            </c:extLst>
          </c:dPt>
          <c:dPt>
            <c:idx val="185"/>
            <c:invertIfNegative val="0"/>
            <c:bubble3D val="0"/>
            <c:spPr>
              <a:solidFill>
                <a:schemeClr val="bg1">
                  <a:lumMod val="85000"/>
                </a:schemeClr>
              </a:solidFill>
              <a:ln>
                <a:noFill/>
              </a:ln>
              <a:effectLst/>
            </c:spPr>
            <c:extLst>
              <c:ext xmlns:c16="http://schemas.microsoft.com/office/drawing/2014/chart" uri="{C3380CC4-5D6E-409C-BE32-E72D297353CC}">
                <c16:uniqueId val="{00000071-FBA6-4EAE-8DB5-4E5E51407BF5}"/>
              </c:ext>
            </c:extLst>
          </c:dPt>
          <c:dPt>
            <c:idx val="186"/>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74-FBA6-4EAE-8DB5-4E5E51407BF5}"/>
              </c:ext>
            </c:extLst>
          </c:dPt>
          <c:dPt>
            <c:idx val="192"/>
            <c:invertIfNegative val="0"/>
            <c:bubble3D val="0"/>
            <c:spPr>
              <a:solidFill>
                <a:schemeClr val="bg1">
                  <a:lumMod val="85000"/>
                </a:schemeClr>
              </a:solidFill>
              <a:ln>
                <a:noFill/>
              </a:ln>
              <a:effectLst/>
            </c:spPr>
            <c:extLst>
              <c:ext xmlns:c16="http://schemas.microsoft.com/office/drawing/2014/chart" uri="{C3380CC4-5D6E-409C-BE32-E72D297353CC}">
                <c16:uniqueId val="{00000072-FBA6-4EAE-8DB5-4E5E51407BF5}"/>
              </c:ext>
            </c:extLst>
          </c:dPt>
          <c:dPt>
            <c:idx val="193"/>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73-FBA6-4EAE-8DB5-4E5E51407BF5}"/>
              </c:ext>
            </c:extLst>
          </c:dPt>
          <c:cat>
            <c:strLit>
              <c:ptCount val="196"/>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06/06/2020</c:v>
              </c:pt>
              <c:pt idx="101">
                <c:v>07/06/2020</c:v>
              </c:pt>
              <c:pt idx="102">
                <c:v>08/06/2020</c:v>
              </c:pt>
              <c:pt idx="103">
                <c:v>09/06/2020</c:v>
              </c:pt>
              <c:pt idx="104">
                <c:v>10/06/2020</c:v>
              </c:pt>
              <c:pt idx="105">
                <c:v>11/06/2020</c:v>
              </c:pt>
              <c:pt idx="106">
                <c:v>12/06/2020</c:v>
              </c:pt>
              <c:pt idx="107">
                <c:v>13/06/2020</c:v>
              </c:pt>
              <c:pt idx="108">
                <c:v>14/06/2020</c:v>
              </c:pt>
              <c:pt idx="109">
                <c:v>15/06/2020</c:v>
              </c:pt>
              <c:pt idx="110">
                <c:v>16/06/2020</c:v>
              </c:pt>
              <c:pt idx="111">
                <c:v>17/06/2020</c:v>
              </c:pt>
              <c:pt idx="112">
                <c:v>18/06/2020</c:v>
              </c:pt>
              <c:pt idx="113">
                <c:v>19/06/2020</c:v>
              </c:pt>
              <c:pt idx="114">
                <c:v>20/06/2020</c:v>
              </c:pt>
              <c:pt idx="115">
                <c:v>21/06/2020</c:v>
              </c:pt>
              <c:pt idx="116">
                <c:v>22/06/2020</c:v>
              </c:pt>
              <c:pt idx="117">
                <c:v>23/06/2020</c:v>
              </c:pt>
              <c:pt idx="118">
                <c:v>24/06/2020</c:v>
              </c:pt>
              <c:pt idx="119">
                <c:v>25/06/2020</c:v>
              </c:pt>
              <c:pt idx="120">
                <c:v>26/06/2020</c:v>
              </c:pt>
              <c:pt idx="121">
                <c:v>27/06/2020</c:v>
              </c:pt>
              <c:pt idx="122">
                <c:v>28/06/2020</c:v>
              </c:pt>
              <c:pt idx="123">
                <c:v>29/06/2020</c:v>
              </c:pt>
              <c:pt idx="124">
                <c:v>30/06/2020</c:v>
              </c:pt>
              <c:pt idx="125">
                <c:v>01/07/2020</c:v>
              </c:pt>
              <c:pt idx="126">
                <c:v>02/07/2020</c:v>
              </c:pt>
              <c:pt idx="127">
                <c:v>03/07/2020</c:v>
              </c:pt>
              <c:pt idx="128">
                <c:v>04/07/2020</c:v>
              </c:pt>
              <c:pt idx="129">
                <c:v>05/07/2020</c:v>
              </c:pt>
              <c:pt idx="130">
                <c:v>06/07/2020</c:v>
              </c:pt>
              <c:pt idx="131">
                <c:v>07/07/2020</c:v>
              </c:pt>
              <c:pt idx="132">
                <c:v>08/07/2020</c:v>
              </c:pt>
              <c:pt idx="133">
                <c:v>09/07/2020</c:v>
              </c:pt>
              <c:pt idx="134">
                <c:v>10/07/2020</c:v>
              </c:pt>
              <c:pt idx="135">
                <c:v>11/07/2020</c:v>
              </c:pt>
              <c:pt idx="136">
                <c:v>12/07/2020</c:v>
              </c:pt>
              <c:pt idx="137">
                <c:v>13/07/2020</c:v>
              </c:pt>
              <c:pt idx="138">
                <c:v>14/07/2020</c:v>
              </c:pt>
              <c:pt idx="139">
                <c:v>15/07/2020</c:v>
              </c:pt>
              <c:pt idx="140">
                <c:v>16/07/2020</c:v>
              </c:pt>
              <c:pt idx="141">
                <c:v>17/07/2020</c:v>
              </c:pt>
              <c:pt idx="142">
                <c:v>18/07/2020</c:v>
              </c:pt>
              <c:pt idx="143">
                <c:v>19/07/2020</c:v>
              </c:pt>
              <c:pt idx="144">
                <c:v>20/07/2020</c:v>
              </c:pt>
              <c:pt idx="145">
                <c:v>21/07/2020</c:v>
              </c:pt>
              <c:pt idx="146">
                <c:v>22/07/2020</c:v>
              </c:pt>
              <c:pt idx="147">
                <c:v>23/07/2020</c:v>
              </c:pt>
              <c:pt idx="148">
                <c:v>24/07/2020</c:v>
              </c:pt>
              <c:pt idx="149">
                <c:v>25/07/2020</c:v>
              </c:pt>
              <c:pt idx="150">
                <c:v>26/07/2020</c:v>
              </c:pt>
              <c:pt idx="151">
                <c:v>27/07/2020</c:v>
              </c:pt>
              <c:pt idx="152">
                <c:v>28/07/2020</c:v>
              </c:pt>
              <c:pt idx="153">
                <c:v>29/07/2020</c:v>
              </c:pt>
              <c:pt idx="154">
                <c:v>30/07/2020</c:v>
              </c:pt>
              <c:pt idx="155">
                <c:v>31/07/2020</c:v>
              </c:pt>
              <c:pt idx="156">
                <c:v>01/08/2020</c:v>
              </c:pt>
              <c:pt idx="157">
                <c:v>02/08/2020</c:v>
              </c:pt>
              <c:pt idx="158">
                <c:v>03/08/2020</c:v>
              </c:pt>
              <c:pt idx="159">
                <c:v>04/08/2020</c:v>
              </c:pt>
              <c:pt idx="160">
                <c:v>05/08/2020</c:v>
              </c:pt>
              <c:pt idx="161">
                <c:v>06/08/2020</c:v>
              </c:pt>
              <c:pt idx="162">
                <c:v>07/08/2020</c:v>
              </c:pt>
              <c:pt idx="163">
                <c:v>08/08/2020</c:v>
              </c:pt>
              <c:pt idx="164">
                <c:v>09/08/2020</c:v>
              </c:pt>
              <c:pt idx="165">
                <c:v>10/08/2020</c:v>
              </c:pt>
              <c:pt idx="166">
                <c:v>11/08/2020</c:v>
              </c:pt>
              <c:pt idx="167">
                <c:v>12/08/2020</c:v>
              </c:pt>
              <c:pt idx="168">
                <c:v>13/08/2020</c:v>
              </c:pt>
              <c:pt idx="169">
                <c:v>14/08/2020</c:v>
              </c:pt>
              <c:pt idx="170">
                <c:v>15/08/2020</c:v>
              </c:pt>
              <c:pt idx="171">
                <c:v>16/08/2020</c:v>
              </c:pt>
              <c:pt idx="172">
                <c:v>17/08/2020</c:v>
              </c:pt>
              <c:pt idx="173">
                <c:v>18/08/2020</c:v>
              </c:pt>
              <c:pt idx="174">
                <c:v>19/08/2020</c:v>
              </c:pt>
              <c:pt idx="175">
                <c:v>20/08/2020</c:v>
              </c:pt>
              <c:pt idx="176">
                <c:v>21/08/2020</c:v>
              </c:pt>
              <c:pt idx="177">
                <c:v>22/08/2020</c:v>
              </c:pt>
              <c:pt idx="178">
                <c:v>23/08/2020</c:v>
              </c:pt>
              <c:pt idx="179">
                <c:v>24/08/2020</c:v>
              </c:pt>
              <c:pt idx="180">
                <c:v>25/08/2020</c:v>
              </c:pt>
              <c:pt idx="181">
                <c:v>26/08/2020</c:v>
              </c:pt>
              <c:pt idx="182">
                <c:v>27/08/2020</c:v>
              </c:pt>
              <c:pt idx="183">
                <c:v>28/08/2020</c:v>
              </c:pt>
              <c:pt idx="184">
                <c:v>29/08/2020</c:v>
              </c:pt>
              <c:pt idx="185">
                <c:v>30/08/2020</c:v>
              </c:pt>
              <c:pt idx="186">
                <c:v>31/08/2020</c:v>
              </c:pt>
              <c:pt idx="187">
                <c:v>01/09/2020</c:v>
              </c:pt>
              <c:pt idx="188">
                <c:v>02/09/2020</c:v>
              </c:pt>
              <c:pt idx="189">
                <c:v>03/09/2020</c:v>
              </c:pt>
              <c:pt idx="190">
                <c:v>04/09/2020</c:v>
              </c:pt>
              <c:pt idx="191">
                <c:v>05/09/2020</c:v>
              </c:pt>
              <c:pt idx="192">
                <c:v>06/09/2020</c:v>
              </c:pt>
              <c:pt idx="193">
                <c:v>07/09/2020</c:v>
              </c:pt>
              <c:pt idx="194">
                <c:v>08/09/2020</c:v>
              </c:pt>
              <c:pt idx="195">
                <c:v>09/09/2020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rivm!$H$4:$H$236</c15:sqref>
                  </c15:fullRef>
                </c:ext>
              </c:extLst>
              <c:f>rivm!$H$4:$H$199</c:f>
              <c:numCache>
                <c:formatCode>General</c:formatCode>
                <c:ptCount val="196"/>
                <c:pt idx="0">
                  <c:v>3</c:v>
                </c:pt>
                <c:pt idx="1">
                  <c:v>4</c:v>
                </c:pt>
                <c:pt idx="2">
                  <c:v>13</c:v>
                </c:pt>
                <c:pt idx="3">
                  <c:v>13</c:v>
                </c:pt>
                <c:pt idx="4">
                  <c:v>47</c:v>
                </c:pt>
                <c:pt idx="5">
                  <c:v>40</c:v>
                </c:pt>
                <c:pt idx="6">
                  <c:v>41</c:v>
                </c:pt>
                <c:pt idx="7">
                  <c:v>41</c:v>
                </c:pt>
                <c:pt idx="8">
                  <c:v>32</c:v>
                </c:pt>
                <c:pt idx="9">
                  <c:v>45</c:v>
                </c:pt>
                <c:pt idx="10">
                  <c:v>72</c:v>
                </c:pt>
                <c:pt idx="11">
                  <c:v>78</c:v>
                </c:pt>
                <c:pt idx="12">
                  <c:v>137</c:v>
                </c:pt>
                <c:pt idx="13">
                  <c:v>168</c:v>
                </c:pt>
                <c:pt idx="14">
                  <c:v>186</c:v>
                </c:pt>
                <c:pt idx="15">
                  <c:v>222</c:v>
                </c:pt>
                <c:pt idx="16">
                  <c:v>221</c:v>
                </c:pt>
                <c:pt idx="17">
                  <c:v>234</c:v>
                </c:pt>
                <c:pt idx="18">
                  <c:v>271</c:v>
                </c:pt>
                <c:pt idx="19">
                  <c:v>370</c:v>
                </c:pt>
                <c:pt idx="20">
                  <c:v>458</c:v>
                </c:pt>
                <c:pt idx="21">
                  <c:v>514</c:v>
                </c:pt>
                <c:pt idx="22">
                  <c:v>696</c:v>
                </c:pt>
                <c:pt idx="23">
                  <c:v>668</c:v>
                </c:pt>
                <c:pt idx="24">
                  <c:v>540</c:v>
                </c:pt>
                <c:pt idx="25">
                  <c:v>619</c:v>
                </c:pt>
                <c:pt idx="26">
                  <c:v>1120</c:v>
                </c:pt>
                <c:pt idx="27">
                  <c:v>1049</c:v>
                </c:pt>
                <c:pt idx="28">
                  <c:v>1050</c:v>
                </c:pt>
                <c:pt idx="29">
                  <c:v>1177</c:v>
                </c:pt>
                <c:pt idx="30">
                  <c:v>985</c:v>
                </c:pt>
                <c:pt idx="31">
                  <c:v>746</c:v>
                </c:pt>
                <c:pt idx="32">
                  <c:v>805</c:v>
                </c:pt>
                <c:pt idx="33">
                  <c:v>1124</c:v>
                </c:pt>
                <c:pt idx="34">
                  <c:v>1042</c:v>
                </c:pt>
                <c:pt idx="35">
                  <c:v>1028</c:v>
                </c:pt>
                <c:pt idx="36">
                  <c:v>1221</c:v>
                </c:pt>
                <c:pt idx="37">
                  <c:v>1096</c:v>
                </c:pt>
                <c:pt idx="38">
                  <c:v>857</c:v>
                </c:pt>
                <c:pt idx="39">
                  <c:v>773</c:v>
                </c:pt>
                <c:pt idx="40">
                  <c:v>1089</c:v>
                </c:pt>
                <c:pt idx="41">
                  <c:v>1344</c:v>
                </c:pt>
                <c:pt idx="42">
                  <c:v>1313</c:v>
                </c:pt>
                <c:pt idx="43">
                  <c:v>1394</c:v>
                </c:pt>
                <c:pt idx="44">
                  <c:v>1055</c:v>
                </c:pt>
                <c:pt idx="45">
                  <c:v>823</c:v>
                </c:pt>
                <c:pt idx="46">
                  <c:v>756</c:v>
                </c:pt>
                <c:pt idx="47">
                  <c:v>814</c:v>
                </c:pt>
                <c:pt idx="48">
                  <c:v>1114</c:v>
                </c:pt>
                <c:pt idx="49">
                  <c:v>1168</c:v>
                </c:pt>
                <c:pt idx="50">
                  <c:v>1276</c:v>
                </c:pt>
                <c:pt idx="51">
                  <c:v>994</c:v>
                </c:pt>
                <c:pt idx="52">
                  <c:v>623</c:v>
                </c:pt>
                <c:pt idx="53">
                  <c:v>585</c:v>
                </c:pt>
                <c:pt idx="54">
                  <c:v>712</c:v>
                </c:pt>
                <c:pt idx="55">
                  <c:v>971</c:v>
                </c:pt>
                <c:pt idx="56">
                  <c:v>796</c:v>
                </c:pt>
                <c:pt idx="57">
                  <c:v>661</c:v>
                </c:pt>
                <c:pt idx="58">
                  <c:v>574</c:v>
                </c:pt>
                <c:pt idx="59">
                  <c:v>379</c:v>
                </c:pt>
                <c:pt idx="60">
                  <c:v>175</c:v>
                </c:pt>
                <c:pt idx="61">
                  <c:v>393</c:v>
                </c:pt>
                <c:pt idx="62">
                  <c:v>458</c:v>
                </c:pt>
                <c:pt idx="63">
                  <c:v>506</c:v>
                </c:pt>
                <c:pt idx="64">
                  <c:v>491</c:v>
                </c:pt>
                <c:pt idx="65">
                  <c:v>311</c:v>
                </c:pt>
                <c:pt idx="66">
                  <c:v>175</c:v>
                </c:pt>
                <c:pt idx="67">
                  <c:v>284</c:v>
                </c:pt>
                <c:pt idx="68">
                  <c:v>250</c:v>
                </c:pt>
                <c:pt idx="69">
                  <c:v>299</c:v>
                </c:pt>
                <c:pt idx="70">
                  <c:v>298</c:v>
                </c:pt>
                <c:pt idx="71">
                  <c:v>326</c:v>
                </c:pt>
                <c:pt idx="72">
                  <c:v>252</c:v>
                </c:pt>
                <c:pt idx="73">
                  <c:v>152</c:v>
                </c:pt>
                <c:pt idx="74">
                  <c:v>169</c:v>
                </c:pt>
                <c:pt idx="75">
                  <c:v>218</c:v>
                </c:pt>
                <c:pt idx="76">
                  <c:v>294</c:v>
                </c:pt>
                <c:pt idx="77">
                  <c:v>184</c:v>
                </c:pt>
                <c:pt idx="78">
                  <c:v>210</c:v>
                </c:pt>
                <c:pt idx="79">
                  <c:v>157</c:v>
                </c:pt>
                <c:pt idx="80">
                  <c:v>113</c:v>
                </c:pt>
                <c:pt idx="81">
                  <c:v>103</c:v>
                </c:pt>
                <c:pt idx="82">
                  <c:v>180</c:v>
                </c:pt>
                <c:pt idx="83">
                  <c:v>294</c:v>
                </c:pt>
                <c:pt idx="84">
                  <c:v>193</c:v>
                </c:pt>
                <c:pt idx="85">
                  <c:v>195</c:v>
                </c:pt>
                <c:pt idx="86">
                  <c:v>203</c:v>
                </c:pt>
                <c:pt idx="87">
                  <c:v>150</c:v>
                </c:pt>
                <c:pt idx="88">
                  <c:v>125</c:v>
                </c:pt>
                <c:pt idx="89">
                  <c:v>173</c:v>
                </c:pt>
                <c:pt idx="90">
                  <c:v>191</c:v>
                </c:pt>
                <c:pt idx="91">
                  <c:v>206</c:v>
                </c:pt>
                <c:pt idx="92">
                  <c:v>165</c:v>
                </c:pt>
                <c:pt idx="93">
                  <c:v>170</c:v>
                </c:pt>
                <c:pt idx="94">
                  <c:v>97</c:v>
                </c:pt>
                <c:pt idx="95">
                  <c:v>99</c:v>
                </c:pt>
                <c:pt idx="96">
                  <c:v>122</c:v>
                </c:pt>
                <c:pt idx="97">
                  <c:v>186</c:v>
                </c:pt>
                <c:pt idx="98">
                  <c:v>261</c:v>
                </c:pt>
                <c:pt idx="99">
                  <c:v>222</c:v>
                </c:pt>
                <c:pt idx="100">
                  <c:v>186</c:v>
                </c:pt>
                <c:pt idx="101">
                  <c:v>134</c:v>
                </c:pt>
                <c:pt idx="102">
                  <c:v>155</c:v>
                </c:pt>
                <c:pt idx="103">
                  <c:v>142</c:v>
                </c:pt>
                <c:pt idx="104">
                  <c:v>182</c:v>
                </c:pt>
                <c:pt idx="105">
                  <c:v>205</c:v>
                </c:pt>
                <c:pt idx="106">
                  <c:v>195</c:v>
                </c:pt>
                <c:pt idx="107">
                  <c:v>131</c:v>
                </c:pt>
                <c:pt idx="108">
                  <c:v>148</c:v>
                </c:pt>
                <c:pt idx="109">
                  <c:v>129</c:v>
                </c:pt>
                <c:pt idx="110">
                  <c:v>118</c:v>
                </c:pt>
                <c:pt idx="111">
                  <c:v>137</c:v>
                </c:pt>
                <c:pt idx="112">
                  <c:v>83</c:v>
                </c:pt>
                <c:pt idx="113">
                  <c:v>101</c:v>
                </c:pt>
                <c:pt idx="114">
                  <c:v>98</c:v>
                </c:pt>
                <c:pt idx="115">
                  <c:v>57</c:v>
                </c:pt>
                <c:pt idx="116">
                  <c:v>71</c:v>
                </c:pt>
                <c:pt idx="117">
                  <c:v>75</c:v>
                </c:pt>
                <c:pt idx="118">
                  <c:v>112</c:v>
                </c:pt>
                <c:pt idx="119">
                  <c:v>83</c:v>
                </c:pt>
                <c:pt idx="120">
                  <c:v>68</c:v>
                </c:pt>
                <c:pt idx="121">
                  <c:v>81</c:v>
                </c:pt>
                <c:pt idx="122">
                  <c:v>68</c:v>
                </c:pt>
                <c:pt idx="123">
                  <c:v>50</c:v>
                </c:pt>
                <c:pt idx="124">
                  <c:v>57</c:v>
                </c:pt>
                <c:pt idx="125">
                  <c:v>74</c:v>
                </c:pt>
                <c:pt idx="126">
                  <c:v>75</c:v>
                </c:pt>
                <c:pt idx="127">
                  <c:v>59</c:v>
                </c:pt>
                <c:pt idx="128">
                  <c:v>78</c:v>
                </c:pt>
                <c:pt idx="129">
                  <c:v>43</c:v>
                </c:pt>
                <c:pt idx="130">
                  <c:v>41</c:v>
                </c:pt>
                <c:pt idx="131">
                  <c:v>49</c:v>
                </c:pt>
                <c:pt idx="132">
                  <c:v>57</c:v>
                </c:pt>
                <c:pt idx="133">
                  <c:v>62</c:v>
                </c:pt>
                <c:pt idx="134">
                  <c:v>98</c:v>
                </c:pt>
                <c:pt idx="135">
                  <c:v>74</c:v>
                </c:pt>
                <c:pt idx="136">
                  <c:v>88</c:v>
                </c:pt>
                <c:pt idx="137">
                  <c:v>102</c:v>
                </c:pt>
                <c:pt idx="138">
                  <c:v>95</c:v>
                </c:pt>
                <c:pt idx="139">
                  <c:v>151</c:v>
                </c:pt>
                <c:pt idx="140">
                  <c:v>134</c:v>
                </c:pt>
                <c:pt idx="141">
                  <c:v>162</c:v>
                </c:pt>
                <c:pt idx="142">
                  <c:v>134</c:v>
                </c:pt>
                <c:pt idx="143">
                  <c:v>153</c:v>
                </c:pt>
                <c:pt idx="144">
                  <c:v>180</c:v>
                </c:pt>
                <c:pt idx="145">
                  <c:v>166</c:v>
                </c:pt>
                <c:pt idx="146">
                  <c:v>141</c:v>
                </c:pt>
                <c:pt idx="147">
                  <c:v>218</c:v>
                </c:pt>
                <c:pt idx="148">
                  <c:v>188</c:v>
                </c:pt>
                <c:pt idx="149">
                  <c:v>193</c:v>
                </c:pt>
                <c:pt idx="150">
                  <c:v>201</c:v>
                </c:pt>
                <c:pt idx="151">
                  <c:v>202</c:v>
                </c:pt>
                <c:pt idx="152">
                  <c:v>234</c:v>
                </c:pt>
                <c:pt idx="153">
                  <c:v>345</c:v>
                </c:pt>
                <c:pt idx="154">
                  <c:v>343</c:v>
                </c:pt>
                <c:pt idx="155">
                  <c:v>552</c:v>
                </c:pt>
                <c:pt idx="156">
                  <c:v>365</c:v>
                </c:pt>
                <c:pt idx="157">
                  <c:v>335</c:v>
                </c:pt>
                <c:pt idx="158">
                  <c:v>472</c:v>
                </c:pt>
                <c:pt idx="159">
                  <c:v>488</c:v>
                </c:pt>
                <c:pt idx="160">
                  <c:v>671</c:v>
                </c:pt>
                <c:pt idx="161">
                  <c:v>538</c:v>
                </c:pt>
                <c:pt idx="162">
                  <c:v>560</c:v>
                </c:pt>
                <c:pt idx="163">
                  <c:v>624</c:v>
                </c:pt>
                <c:pt idx="164">
                  <c:v>568</c:v>
                </c:pt>
                <c:pt idx="165">
                  <c:v>525</c:v>
                </c:pt>
                <c:pt idx="166">
                  <c:v>679</c:v>
                </c:pt>
                <c:pt idx="167">
                  <c:v>602</c:v>
                </c:pt>
                <c:pt idx="168">
                  <c:v>683</c:v>
                </c:pt>
                <c:pt idx="169">
                  <c:v>590</c:v>
                </c:pt>
                <c:pt idx="170">
                  <c:v>544</c:v>
                </c:pt>
                <c:pt idx="171">
                  <c:v>436</c:v>
                </c:pt>
                <c:pt idx="172">
                  <c:v>431</c:v>
                </c:pt>
                <c:pt idx="173">
                  <c:v>562</c:v>
                </c:pt>
                <c:pt idx="174">
                  <c:v>572</c:v>
                </c:pt>
                <c:pt idx="175">
                  <c:v>500</c:v>
                </c:pt>
                <c:pt idx="176">
                  <c:v>516</c:v>
                </c:pt>
                <c:pt idx="177">
                  <c:v>497</c:v>
                </c:pt>
                <c:pt idx="178">
                  <c:v>521</c:v>
                </c:pt>
                <c:pt idx="179">
                  <c:v>439</c:v>
                </c:pt>
                <c:pt idx="180">
                  <c:v>527</c:v>
                </c:pt>
                <c:pt idx="181">
                  <c:v>469</c:v>
                </c:pt>
                <c:pt idx="182">
                  <c:v>527</c:v>
                </c:pt>
                <c:pt idx="183">
                  <c:v>546</c:v>
                </c:pt>
                <c:pt idx="184">
                  <c:v>504</c:v>
                </c:pt>
                <c:pt idx="185">
                  <c:v>512</c:v>
                </c:pt>
                <c:pt idx="186">
                  <c:v>457</c:v>
                </c:pt>
                <c:pt idx="187">
                  <c:v>6</c:v>
                </c:pt>
                <c:pt idx="188">
                  <c:v>0</c:v>
                </c:pt>
                <c:pt idx="189">
                  <c:v>0</c:v>
                </c:pt>
                <c:pt idx="190">
                  <c:v>0</c:v>
                </c:pt>
                <c:pt idx="191">
                  <c:v>0</c:v>
                </c:pt>
                <c:pt idx="192">
                  <c:v>0</c:v>
                </c:pt>
                <c:pt idx="193">
                  <c:v>0</c:v>
                </c:pt>
                <c:pt idx="194">
                  <c:v>0</c:v>
                </c:pt>
              </c:numCache>
            </c:numRef>
          </c:val>
          <c:extLst>
            <c:ext xmlns:c16="http://schemas.microsoft.com/office/drawing/2014/chart" uri="{C3380CC4-5D6E-409C-BE32-E72D297353CC}">
              <c16:uniqueId val="{00000068-7655-4C4C-A3FB-0E0F9703367B}"/>
            </c:ext>
          </c:extLst>
        </c:ser>
        <c:ser>
          <c:idx val="2"/>
          <c:order val="2"/>
          <c:tx>
            <c:strRef>
              <c:f>rivm!$G$3</c:f>
              <c:strCache>
                <c:ptCount val="1"/>
                <c:pt idx="0">
                  <c:v> Added this week</c:v>
                </c:pt>
              </c:strCache>
            </c:strRef>
          </c:tx>
          <c:spPr>
            <a:solidFill>
              <a:schemeClr val="accent1">
                <a:lumMod val="60000"/>
                <a:lumOff val="40000"/>
              </a:schemeClr>
            </a:solidFill>
            <a:ln>
              <a:noFill/>
            </a:ln>
            <a:effectLst/>
          </c:spPr>
          <c:invertIfNegative val="0"/>
          <c:cat>
            <c:strLit>
              <c:ptCount val="196"/>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06/06/2020</c:v>
              </c:pt>
              <c:pt idx="101">
                <c:v>07/06/2020</c:v>
              </c:pt>
              <c:pt idx="102">
                <c:v>08/06/2020</c:v>
              </c:pt>
              <c:pt idx="103">
                <c:v>09/06/2020</c:v>
              </c:pt>
              <c:pt idx="104">
                <c:v>10/06/2020</c:v>
              </c:pt>
              <c:pt idx="105">
                <c:v>11/06/2020</c:v>
              </c:pt>
              <c:pt idx="106">
                <c:v>12/06/2020</c:v>
              </c:pt>
              <c:pt idx="107">
                <c:v>13/06/2020</c:v>
              </c:pt>
              <c:pt idx="108">
                <c:v>14/06/2020</c:v>
              </c:pt>
              <c:pt idx="109">
                <c:v>15/06/2020</c:v>
              </c:pt>
              <c:pt idx="110">
                <c:v>16/06/2020</c:v>
              </c:pt>
              <c:pt idx="111">
                <c:v>17/06/2020</c:v>
              </c:pt>
              <c:pt idx="112">
                <c:v>18/06/2020</c:v>
              </c:pt>
              <c:pt idx="113">
                <c:v>19/06/2020</c:v>
              </c:pt>
              <c:pt idx="114">
                <c:v>20/06/2020</c:v>
              </c:pt>
              <c:pt idx="115">
                <c:v>21/06/2020</c:v>
              </c:pt>
              <c:pt idx="116">
                <c:v>22/06/2020</c:v>
              </c:pt>
              <c:pt idx="117">
                <c:v>23/06/2020</c:v>
              </c:pt>
              <c:pt idx="118">
                <c:v>24/06/2020</c:v>
              </c:pt>
              <c:pt idx="119">
                <c:v>25/06/2020</c:v>
              </c:pt>
              <c:pt idx="120">
                <c:v>26/06/2020</c:v>
              </c:pt>
              <c:pt idx="121">
                <c:v>27/06/2020</c:v>
              </c:pt>
              <c:pt idx="122">
                <c:v>28/06/2020</c:v>
              </c:pt>
              <c:pt idx="123">
                <c:v>29/06/2020</c:v>
              </c:pt>
              <c:pt idx="124">
                <c:v>30/06/2020</c:v>
              </c:pt>
              <c:pt idx="125">
                <c:v>01/07/2020</c:v>
              </c:pt>
              <c:pt idx="126">
                <c:v>02/07/2020</c:v>
              </c:pt>
              <c:pt idx="127">
                <c:v>03/07/2020</c:v>
              </c:pt>
              <c:pt idx="128">
                <c:v>04/07/2020</c:v>
              </c:pt>
              <c:pt idx="129">
                <c:v>05/07/2020</c:v>
              </c:pt>
              <c:pt idx="130">
                <c:v>06/07/2020</c:v>
              </c:pt>
              <c:pt idx="131">
                <c:v>07/07/2020</c:v>
              </c:pt>
              <c:pt idx="132">
                <c:v>08/07/2020</c:v>
              </c:pt>
              <c:pt idx="133">
                <c:v>09/07/2020</c:v>
              </c:pt>
              <c:pt idx="134">
                <c:v>10/07/2020</c:v>
              </c:pt>
              <c:pt idx="135">
                <c:v>11/07/2020</c:v>
              </c:pt>
              <c:pt idx="136">
                <c:v>12/07/2020</c:v>
              </c:pt>
              <c:pt idx="137">
                <c:v>13/07/2020</c:v>
              </c:pt>
              <c:pt idx="138">
                <c:v>14/07/2020</c:v>
              </c:pt>
              <c:pt idx="139">
                <c:v>15/07/2020</c:v>
              </c:pt>
              <c:pt idx="140">
                <c:v>16/07/2020</c:v>
              </c:pt>
              <c:pt idx="141">
                <c:v>17/07/2020</c:v>
              </c:pt>
              <c:pt idx="142">
                <c:v>18/07/2020</c:v>
              </c:pt>
              <c:pt idx="143">
                <c:v>19/07/2020</c:v>
              </c:pt>
              <c:pt idx="144">
                <c:v>20/07/2020</c:v>
              </c:pt>
              <c:pt idx="145">
                <c:v>21/07/2020</c:v>
              </c:pt>
              <c:pt idx="146">
                <c:v>22/07/2020</c:v>
              </c:pt>
              <c:pt idx="147">
                <c:v>23/07/2020</c:v>
              </c:pt>
              <c:pt idx="148">
                <c:v>24/07/2020</c:v>
              </c:pt>
              <c:pt idx="149">
                <c:v>25/07/2020</c:v>
              </c:pt>
              <c:pt idx="150">
                <c:v>26/07/2020</c:v>
              </c:pt>
              <c:pt idx="151">
                <c:v>27/07/2020</c:v>
              </c:pt>
              <c:pt idx="152">
                <c:v>28/07/2020</c:v>
              </c:pt>
              <c:pt idx="153">
                <c:v>29/07/2020</c:v>
              </c:pt>
              <c:pt idx="154">
                <c:v>30/07/2020</c:v>
              </c:pt>
              <c:pt idx="155">
                <c:v>31/07/2020</c:v>
              </c:pt>
              <c:pt idx="156">
                <c:v>01/08/2020</c:v>
              </c:pt>
              <c:pt idx="157">
                <c:v>02/08/2020</c:v>
              </c:pt>
              <c:pt idx="158">
                <c:v>03/08/2020</c:v>
              </c:pt>
              <c:pt idx="159">
                <c:v>04/08/2020</c:v>
              </c:pt>
              <c:pt idx="160">
                <c:v>05/08/2020</c:v>
              </c:pt>
              <c:pt idx="161">
                <c:v>06/08/2020</c:v>
              </c:pt>
              <c:pt idx="162">
                <c:v>07/08/2020</c:v>
              </c:pt>
              <c:pt idx="163">
                <c:v>08/08/2020</c:v>
              </c:pt>
              <c:pt idx="164">
                <c:v>09/08/2020</c:v>
              </c:pt>
              <c:pt idx="165">
                <c:v>10/08/2020</c:v>
              </c:pt>
              <c:pt idx="166">
                <c:v>11/08/2020</c:v>
              </c:pt>
              <c:pt idx="167">
                <c:v>12/08/2020</c:v>
              </c:pt>
              <c:pt idx="168">
                <c:v>13/08/2020</c:v>
              </c:pt>
              <c:pt idx="169">
                <c:v>14/08/2020</c:v>
              </c:pt>
              <c:pt idx="170">
                <c:v>15/08/2020</c:v>
              </c:pt>
              <c:pt idx="171">
                <c:v>16/08/2020</c:v>
              </c:pt>
              <c:pt idx="172">
                <c:v>17/08/2020</c:v>
              </c:pt>
              <c:pt idx="173">
                <c:v>18/08/2020</c:v>
              </c:pt>
              <c:pt idx="174">
                <c:v>19/08/2020</c:v>
              </c:pt>
              <c:pt idx="175">
                <c:v>20/08/2020</c:v>
              </c:pt>
              <c:pt idx="176">
                <c:v>21/08/2020</c:v>
              </c:pt>
              <c:pt idx="177">
                <c:v>22/08/2020</c:v>
              </c:pt>
              <c:pt idx="178">
                <c:v>23/08/2020</c:v>
              </c:pt>
              <c:pt idx="179">
                <c:v>24/08/2020</c:v>
              </c:pt>
              <c:pt idx="180">
                <c:v>25/08/2020</c:v>
              </c:pt>
              <c:pt idx="181">
                <c:v>26/08/2020</c:v>
              </c:pt>
              <c:pt idx="182">
                <c:v>27/08/2020</c:v>
              </c:pt>
              <c:pt idx="183">
                <c:v>28/08/2020</c:v>
              </c:pt>
              <c:pt idx="184">
                <c:v>29/08/2020</c:v>
              </c:pt>
              <c:pt idx="185">
                <c:v>30/08/2020</c:v>
              </c:pt>
              <c:pt idx="186">
                <c:v>31/08/2020</c:v>
              </c:pt>
              <c:pt idx="187">
                <c:v>01/09/2020</c:v>
              </c:pt>
              <c:pt idx="188">
                <c:v>02/09/2020</c:v>
              </c:pt>
              <c:pt idx="189">
                <c:v>03/09/2020</c:v>
              </c:pt>
              <c:pt idx="190">
                <c:v>04/09/2020</c:v>
              </c:pt>
              <c:pt idx="191">
                <c:v>05/09/2020</c:v>
              </c:pt>
              <c:pt idx="192">
                <c:v>06/09/2020</c:v>
              </c:pt>
              <c:pt idx="193">
                <c:v>07/09/2020</c:v>
              </c:pt>
              <c:pt idx="194">
                <c:v>08/09/2020</c:v>
              </c:pt>
              <c:pt idx="195">
                <c:v>09/09/2020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rivm!$G$4:$G$236</c15:sqref>
                  </c15:fullRef>
                </c:ext>
              </c:extLst>
              <c:f>rivm!$G$4:$G$199</c:f>
              <c:numCache>
                <c:formatCode>General</c:formatCode>
                <c:ptCount val="19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2</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1</c:v>
                </c:pt>
                <c:pt idx="146">
                  <c:v>0</c:v>
                </c:pt>
                <c:pt idx="147">
                  <c:v>0</c:v>
                </c:pt>
                <c:pt idx="148">
                  <c:v>0</c:v>
                </c:pt>
                <c:pt idx="149">
                  <c:v>0</c:v>
                </c:pt>
                <c:pt idx="150">
                  <c:v>0</c:v>
                </c:pt>
                <c:pt idx="151">
                  <c:v>0</c:v>
                </c:pt>
                <c:pt idx="152">
                  <c:v>1</c:v>
                </c:pt>
                <c:pt idx="153">
                  <c:v>0</c:v>
                </c:pt>
                <c:pt idx="154">
                  <c:v>0</c:v>
                </c:pt>
                <c:pt idx="155">
                  <c:v>0</c:v>
                </c:pt>
                <c:pt idx="156">
                  <c:v>0</c:v>
                </c:pt>
                <c:pt idx="157">
                  <c:v>0</c:v>
                </c:pt>
                <c:pt idx="158">
                  <c:v>0</c:v>
                </c:pt>
                <c:pt idx="159">
                  <c:v>1</c:v>
                </c:pt>
                <c:pt idx="160">
                  <c:v>0</c:v>
                </c:pt>
                <c:pt idx="161">
                  <c:v>0</c:v>
                </c:pt>
                <c:pt idx="162">
                  <c:v>0</c:v>
                </c:pt>
                <c:pt idx="163">
                  <c:v>0</c:v>
                </c:pt>
                <c:pt idx="164">
                  <c:v>0</c:v>
                </c:pt>
                <c:pt idx="165">
                  <c:v>0</c:v>
                </c:pt>
                <c:pt idx="166">
                  <c:v>0</c:v>
                </c:pt>
                <c:pt idx="167">
                  <c:v>0</c:v>
                </c:pt>
                <c:pt idx="168">
                  <c:v>1</c:v>
                </c:pt>
                <c:pt idx="169">
                  <c:v>0</c:v>
                </c:pt>
                <c:pt idx="170">
                  <c:v>1</c:v>
                </c:pt>
                <c:pt idx="171">
                  <c:v>0</c:v>
                </c:pt>
                <c:pt idx="172">
                  <c:v>0</c:v>
                </c:pt>
                <c:pt idx="173">
                  <c:v>0</c:v>
                </c:pt>
                <c:pt idx="174">
                  <c:v>1</c:v>
                </c:pt>
                <c:pt idx="175">
                  <c:v>2</c:v>
                </c:pt>
                <c:pt idx="176">
                  <c:v>1</c:v>
                </c:pt>
                <c:pt idx="177">
                  <c:v>1</c:v>
                </c:pt>
                <c:pt idx="178">
                  <c:v>3</c:v>
                </c:pt>
                <c:pt idx="179">
                  <c:v>0</c:v>
                </c:pt>
                <c:pt idx="180">
                  <c:v>1</c:v>
                </c:pt>
                <c:pt idx="181">
                  <c:v>1</c:v>
                </c:pt>
                <c:pt idx="182">
                  <c:v>4</c:v>
                </c:pt>
                <c:pt idx="183">
                  <c:v>5</c:v>
                </c:pt>
                <c:pt idx="184">
                  <c:v>11</c:v>
                </c:pt>
                <c:pt idx="185">
                  <c:v>29</c:v>
                </c:pt>
                <c:pt idx="186">
                  <c:v>111</c:v>
                </c:pt>
                <c:pt idx="187">
                  <c:v>618</c:v>
                </c:pt>
                <c:pt idx="188">
                  <c:v>620</c:v>
                </c:pt>
                <c:pt idx="189">
                  <c:v>717</c:v>
                </c:pt>
                <c:pt idx="190">
                  <c:v>769</c:v>
                </c:pt>
                <c:pt idx="191">
                  <c:v>781</c:v>
                </c:pt>
                <c:pt idx="192">
                  <c:v>791</c:v>
                </c:pt>
                <c:pt idx="193">
                  <c:v>816</c:v>
                </c:pt>
                <c:pt idx="194">
                  <c:v>138</c:v>
                </c:pt>
              </c:numCache>
            </c:numRef>
          </c:val>
          <c:extLst>
            <c:ext xmlns:c16="http://schemas.microsoft.com/office/drawing/2014/chart" uri="{C3380CC4-5D6E-409C-BE32-E72D297353CC}">
              <c16:uniqueId val="{00000069-7655-4C4C-A3FB-0E0F9703367B}"/>
            </c:ext>
          </c:extLst>
        </c:ser>
        <c:dLbls>
          <c:showLegendKey val="0"/>
          <c:showVal val="0"/>
          <c:showCatName val="0"/>
          <c:showSerName val="0"/>
          <c:showPercent val="0"/>
          <c:showBubbleSize val="0"/>
        </c:dLbls>
        <c:gapWidth val="40"/>
        <c:overlap val="100"/>
        <c:axId val="596545392"/>
        <c:axId val="596544408"/>
      </c:barChart>
      <c:lineChart>
        <c:grouping val="standard"/>
        <c:varyColors val="0"/>
        <c:ser>
          <c:idx val="1"/>
          <c:order val="0"/>
          <c:tx>
            <c:strRef>
              <c:f>rivm!$L$3</c:f>
              <c:strCache>
                <c:ptCount val="1"/>
                <c:pt idx="0">
                  <c:v>7-daags voortschrijdend gemiddelde</c:v>
                </c:pt>
              </c:strCache>
            </c:strRef>
          </c:tx>
          <c:spPr>
            <a:ln w="50800" cap="rnd">
              <a:solidFill>
                <a:schemeClr val="accent1"/>
              </a:solidFill>
              <a:round/>
            </a:ln>
            <a:effectLst/>
          </c:spPr>
          <c:marker>
            <c:symbol val="none"/>
          </c:marker>
          <c:cat>
            <c:numRef>
              <c:extLst>
                <c:ext xmlns:c15="http://schemas.microsoft.com/office/drawing/2012/chart" uri="{02D57815-91ED-43cb-92C2-25804820EDAC}">
                  <c15:fullRef>
                    <c15:sqref>rivm!$C$4:$C$236</c15:sqref>
                  </c15:fullRef>
                </c:ext>
              </c:extLst>
              <c:f>rivm!$C$4:$C$199</c:f>
              <c:numCache>
                <c:formatCode>m/d/yyyy</c:formatCode>
                <c:ptCount val="196"/>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pt idx="203">
                  <c:v>44091</c:v>
                </c:pt>
                <c:pt idx="204">
                  <c:v>44092</c:v>
                </c:pt>
                <c:pt idx="205">
                  <c:v>44093</c:v>
                </c:pt>
                <c:pt idx="206">
                  <c:v>44094</c:v>
                </c:pt>
                <c:pt idx="207">
                  <c:v>44095</c:v>
                </c:pt>
                <c:pt idx="208">
                  <c:v>44096</c:v>
                </c:pt>
                <c:pt idx="209">
                  <c:v>44097</c:v>
                </c:pt>
                <c:pt idx="210">
                  <c:v>44098</c:v>
                </c:pt>
                <c:pt idx="211">
                  <c:v>44099</c:v>
                </c:pt>
                <c:pt idx="212">
                  <c:v>44100</c:v>
                </c:pt>
                <c:pt idx="213">
                  <c:v>44101</c:v>
                </c:pt>
                <c:pt idx="214">
                  <c:v>44102</c:v>
                </c:pt>
                <c:pt idx="215">
                  <c:v>44103</c:v>
                </c:pt>
                <c:pt idx="216">
                  <c:v>44104</c:v>
                </c:pt>
                <c:pt idx="217">
                  <c:v>44105</c:v>
                </c:pt>
                <c:pt idx="218">
                  <c:v>44106</c:v>
                </c:pt>
                <c:pt idx="219">
                  <c:v>44107</c:v>
                </c:pt>
                <c:pt idx="220">
                  <c:v>44108</c:v>
                </c:pt>
                <c:pt idx="221">
                  <c:v>44109</c:v>
                </c:pt>
                <c:pt idx="222">
                  <c:v>44110</c:v>
                </c:pt>
                <c:pt idx="223">
                  <c:v>44111</c:v>
                </c:pt>
                <c:pt idx="224">
                  <c:v>44112</c:v>
                </c:pt>
                <c:pt idx="225">
                  <c:v>44113</c:v>
                </c:pt>
                <c:pt idx="226">
                  <c:v>44114</c:v>
                </c:pt>
                <c:pt idx="227">
                  <c:v>44115</c:v>
                </c:pt>
                <c:pt idx="228">
                  <c:v>44116</c:v>
                </c:pt>
                <c:pt idx="229">
                  <c:v>44117</c:v>
                </c:pt>
                <c:pt idx="230">
                  <c:v>44118</c:v>
                </c:pt>
                <c:pt idx="231">
                  <c:v>44119</c:v>
                </c:pt>
                <c:pt idx="232">
                  <c:v>44120</c:v>
                </c:pt>
              </c:numCache>
            </c:numRef>
          </c:cat>
          <c:val>
            <c:numRef>
              <c:extLst>
                <c:ext xmlns:c15="http://schemas.microsoft.com/office/drawing/2012/chart" uri="{02D57815-91ED-43cb-92C2-25804820EDAC}">
                  <c15:fullRef>
                    <c15:sqref>rivm!$L$4:$L$191</c15:sqref>
                  </c15:fullRef>
                </c:ext>
              </c:extLst>
              <c:f>rivm!$L$4:$L$191</c:f>
              <c:numCache>
                <c:formatCode>#,##0</c:formatCode>
                <c:ptCount val="188"/>
                <c:pt idx="6">
                  <c:v>23</c:v>
                </c:pt>
                <c:pt idx="7">
                  <c:v>28.428571428571427</c:v>
                </c:pt>
                <c:pt idx="8">
                  <c:v>32.428571428571431</c:v>
                </c:pt>
                <c:pt idx="9">
                  <c:v>37</c:v>
                </c:pt>
                <c:pt idx="10">
                  <c:v>45.428571428571431</c:v>
                </c:pt>
                <c:pt idx="11">
                  <c:v>49.857142857142854</c:v>
                </c:pt>
                <c:pt idx="12">
                  <c:v>63.714285714285715</c:v>
                </c:pt>
                <c:pt idx="13">
                  <c:v>81.857142857142861</c:v>
                </c:pt>
                <c:pt idx="14">
                  <c:v>102.57142857142857</c:v>
                </c:pt>
                <c:pt idx="15">
                  <c:v>129.71428571428572</c:v>
                </c:pt>
                <c:pt idx="16">
                  <c:v>154.85714285714286</c:v>
                </c:pt>
                <c:pt idx="17">
                  <c:v>178</c:v>
                </c:pt>
                <c:pt idx="18">
                  <c:v>205.57142857142858</c:v>
                </c:pt>
                <c:pt idx="19">
                  <c:v>238.85714285714286</c:v>
                </c:pt>
                <c:pt idx="20">
                  <c:v>280.28571428571428</c:v>
                </c:pt>
                <c:pt idx="21">
                  <c:v>327.14285714285717</c:v>
                </c:pt>
                <c:pt idx="22">
                  <c:v>394.85714285714283</c:v>
                </c:pt>
                <c:pt idx="23">
                  <c:v>458.71428571428572</c:v>
                </c:pt>
                <c:pt idx="24">
                  <c:v>502.42857142857144</c:v>
                </c:pt>
                <c:pt idx="25">
                  <c:v>552.14285714285711</c:v>
                </c:pt>
                <c:pt idx="26">
                  <c:v>659.28571428571433</c:v>
                </c:pt>
                <c:pt idx="27">
                  <c:v>743.71428571428567</c:v>
                </c:pt>
                <c:pt idx="28">
                  <c:v>820.28571428571433</c:v>
                </c:pt>
                <c:pt idx="29">
                  <c:v>889</c:v>
                </c:pt>
                <c:pt idx="30">
                  <c:v>934.28571428571433</c:v>
                </c:pt>
                <c:pt idx="31">
                  <c:v>963.71428571428567</c:v>
                </c:pt>
                <c:pt idx="32">
                  <c:v>990.28571428571433</c:v>
                </c:pt>
                <c:pt idx="33">
                  <c:v>990.85714285714289</c:v>
                </c:pt>
                <c:pt idx="34">
                  <c:v>989.85714285714289</c:v>
                </c:pt>
                <c:pt idx="35">
                  <c:v>986.71428571428567</c:v>
                </c:pt>
                <c:pt idx="36">
                  <c:v>993</c:v>
                </c:pt>
                <c:pt idx="37">
                  <c:v>1008.8571428571429</c:v>
                </c:pt>
                <c:pt idx="38">
                  <c:v>1024.7142857142858</c:v>
                </c:pt>
                <c:pt idx="39">
                  <c:v>1020.1428571428571</c:v>
                </c:pt>
                <c:pt idx="40">
                  <c:v>1015.1428571428571</c:v>
                </c:pt>
                <c:pt idx="41">
                  <c:v>1058.2857142857142</c:v>
                </c:pt>
                <c:pt idx="42">
                  <c:v>1099</c:v>
                </c:pt>
                <c:pt idx="43">
                  <c:v>1123.7142857142858</c:v>
                </c:pt>
                <c:pt idx="44">
                  <c:v>1117.8571428571429</c:v>
                </c:pt>
                <c:pt idx="45">
                  <c:v>1113</c:v>
                </c:pt>
                <c:pt idx="46">
                  <c:v>1110.5714285714287</c:v>
                </c:pt>
                <c:pt idx="47">
                  <c:v>1071.2857142857142</c:v>
                </c:pt>
                <c:pt idx="48">
                  <c:v>1038.4285714285713</c:v>
                </c:pt>
                <c:pt idx="49">
                  <c:v>1017.7142857142857</c:v>
                </c:pt>
                <c:pt idx="50">
                  <c:v>1000.8571428571429</c:v>
                </c:pt>
                <c:pt idx="51">
                  <c:v>992.14285714285711</c:v>
                </c:pt>
                <c:pt idx="52">
                  <c:v>963.57142857142856</c:v>
                </c:pt>
                <c:pt idx="53">
                  <c:v>939.14285714285711</c:v>
                </c:pt>
                <c:pt idx="54">
                  <c:v>924.57142857142856</c:v>
                </c:pt>
                <c:pt idx="55">
                  <c:v>904.14285714285711</c:v>
                </c:pt>
                <c:pt idx="56">
                  <c:v>851</c:v>
                </c:pt>
                <c:pt idx="57">
                  <c:v>763.14285714285711</c:v>
                </c:pt>
                <c:pt idx="58">
                  <c:v>703.14285714285711</c:v>
                </c:pt>
                <c:pt idx="59">
                  <c:v>668.28571428571433</c:v>
                </c:pt>
                <c:pt idx="60">
                  <c:v>609.71428571428567</c:v>
                </c:pt>
                <c:pt idx="61">
                  <c:v>564.14285714285711</c:v>
                </c:pt>
                <c:pt idx="62">
                  <c:v>490.85714285714283</c:v>
                </c:pt>
                <c:pt idx="63">
                  <c:v>449.42857142857144</c:v>
                </c:pt>
                <c:pt idx="64">
                  <c:v>425.14285714285717</c:v>
                </c:pt>
                <c:pt idx="65">
                  <c:v>387.57142857142856</c:v>
                </c:pt>
                <c:pt idx="66">
                  <c:v>358.42857142857144</c:v>
                </c:pt>
                <c:pt idx="67">
                  <c:v>374</c:v>
                </c:pt>
                <c:pt idx="68">
                  <c:v>353.57142857142856</c:v>
                </c:pt>
                <c:pt idx="69">
                  <c:v>331.14285714285717</c:v>
                </c:pt>
                <c:pt idx="70">
                  <c:v>301.42857142857144</c:v>
                </c:pt>
                <c:pt idx="71">
                  <c:v>277.85714285714283</c:v>
                </c:pt>
                <c:pt idx="72">
                  <c:v>269.42857142857144</c:v>
                </c:pt>
                <c:pt idx="73">
                  <c:v>266.14285714285717</c:v>
                </c:pt>
                <c:pt idx="74">
                  <c:v>249.71428571428572</c:v>
                </c:pt>
                <c:pt idx="75">
                  <c:v>245.14285714285714</c:v>
                </c:pt>
                <c:pt idx="76">
                  <c:v>244.14285714285714</c:v>
                </c:pt>
                <c:pt idx="77">
                  <c:v>227.85714285714286</c:v>
                </c:pt>
                <c:pt idx="78">
                  <c:v>211.28571428571428</c:v>
                </c:pt>
                <c:pt idx="79">
                  <c:v>197.71428571428572</c:v>
                </c:pt>
                <c:pt idx="80">
                  <c:v>192.14285714285714</c:v>
                </c:pt>
                <c:pt idx="81">
                  <c:v>182.71428571428572</c:v>
                </c:pt>
                <c:pt idx="82">
                  <c:v>177.28571428571428</c:v>
                </c:pt>
                <c:pt idx="83">
                  <c:v>177.28571428571428</c:v>
                </c:pt>
                <c:pt idx="84">
                  <c:v>178.57142857142858</c:v>
                </c:pt>
                <c:pt idx="85">
                  <c:v>176.42857142857142</c:v>
                </c:pt>
                <c:pt idx="86">
                  <c:v>183</c:v>
                </c:pt>
                <c:pt idx="87">
                  <c:v>188.28571428571428</c:v>
                </c:pt>
                <c:pt idx="88">
                  <c:v>191.42857142857142</c:v>
                </c:pt>
                <c:pt idx="89">
                  <c:v>190.42857142857142</c:v>
                </c:pt>
                <c:pt idx="90">
                  <c:v>175.71428571428572</c:v>
                </c:pt>
                <c:pt idx="91">
                  <c:v>177.57142857142858</c:v>
                </c:pt>
                <c:pt idx="92">
                  <c:v>173.28571428571428</c:v>
                </c:pt>
                <c:pt idx="93">
                  <c:v>168.57142857142858</c:v>
                </c:pt>
                <c:pt idx="94">
                  <c:v>161</c:v>
                </c:pt>
                <c:pt idx="95">
                  <c:v>157.28571428571428</c:v>
                </c:pt>
                <c:pt idx="96">
                  <c:v>150</c:v>
                </c:pt>
                <c:pt idx="97">
                  <c:v>149.28571428571428</c:v>
                </c:pt>
                <c:pt idx="98">
                  <c:v>157.14285714285714</c:v>
                </c:pt>
                <c:pt idx="99">
                  <c:v>165.28571428571428</c:v>
                </c:pt>
                <c:pt idx="100">
                  <c:v>167.57142857142858</c:v>
                </c:pt>
                <c:pt idx="101">
                  <c:v>172.85714285714286</c:v>
                </c:pt>
                <c:pt idx="102">
                  <c:v>180.85714285714286</c:v>
                </c:pt>
                <c:pt idx="103">
                  <c:v>183.71428571428572</c:v>
                </c:pt>
                <c:pt idx="104">
                  <c:v>183.14285714285714</c:v>
                </c:pt>
                <c:pt idx="105">
                  <c:v>175.14285714285714</c:v>
                </c:pt>
                <c:pt idx="106">
                  <c:v>171.28571428571428</c:v>
                </c:pt>
                <c:pt idx="107">
                  <c:v>163.42857142857142</c:v>
                </c:pt>
                <c:pt idx="108">
                  <c:v>165.42857142857142</c:v>
                </c:pt>
                <c:pt idx="109">
                  <c:v>161.71428571428572</c:v>
                </c:pt>
                <c:pt idx="110">
                  <c:v>158.28571428571428</c:v>
                </c:pt>
                <c:pt idx="111">
                  <c:v>151.85714285714286</c:v>
                </c:pt>
                <c:pt idx="112">
                  <c:v>134.42857142857142</c:v>
                </c:pt>
                <c:pt idx="113">
                  <c:v>121</c:v>
                </c:pt>
                <c:pt idx="114">
                  <c:v>116.28571428571429</c:v>
                </c:pt>
                <c:pt idx="115">
                  <c:v>103.28571428571429</c:v>
                </c:pt>
                <c:pt idx="116">
                  <c:v>95</c:v>
                </c:pt>
                <c:pt idx="117">
                  <c:v>88.857142857142861</c:v>
                </c:pt>
                <c:pt idx="118">
                  <c:v>85.285714285714292</c:v>
                </c:pt>
                <c:pt idx="119">
                  <c:v>85.285714285714292</c:v>
                </c:pt>
                <c:pt idx="120">
                  <c:v>80.571428571428569</c:v>
                </c:pt>
                <c:pt idx="121">
                  <c:v>78.142857142857139</c:v>
                </c:pt>
                <c:pt idx="122">
                  <c:v>79.714285714285708</c:v>
                </c:pt>
                <c:pt idx="123">
                  <c:v>76.714285714285708</c:v>
                </c:pt>
                <c:pt idx="124">
                  <c:v>74.142857142857139</c:v>
                </c:pt>
                <c:pt idx="125">
                  <c:v>68.714285714285708</c:v>
                </c:pt>
                <c:pt idx="126">
                  <c:v>67.571428571428569</c:v>
                </c:pt>
                <c:pt idx="127">
                  <c:v>66.285714285714292</c:v>
                </c:pt>
                <c:pt idx="128">
                  <c:v>65.857142857142861</c:v>
                </c:pt>
                <c:pt idx="129">
                  <c:v>62.285714285714285</c:v>
                </c:pt>
                <c:pt idx="130">
                  <c:v>61</c:v>
                </c:pt>
                <c:pt idx="131">
                  <c:v>59.857142857142854</c:v>
                </c:pt>
                <c:pt idx="132">
                  <c:v>57.428571428571431</c:v>
                </c:pt>
                <c:pt idx="133">
                  <c:v>55.571428571428569</c:v>
                </c:pt>
                <c:pt idx="134">
                  <c:v>61.142857142857146</c:v>
                </c:pt>
                <c:pt idx="135">
                  <c:v>60.571428571428569</c:v>
                </c:pt>
                <c:pt idx="136">
                  <c:v>67</c:v>
                </c:pt>
                <c:pt idx="137">
                  <c:v>75.714285714285708</c:v>
                </c:pt>
                <c:pt idx="138">
                  <c:v>82.285714285714292</c:v>
                </c:pt>
                <c:pt idx="139">
                  <c:v>95.714285714285708</c:v>
                </c:pt>
                <c:pt idx="140">
                  <c:v>106</c:v>
                </c:pt>
                <c:pt idx="141">
                  <c:v>115.14285714285714</c:v>
                </c:pt>
                <c:pt idx="142">
                  <c:v>123.71428571428571</c:v>
                </c:pt>
                <c:pt idx="143">
                  <c:v>133</c:v>
                </c:pt>
                <c:pt idx="144">
                  <c:v>144.14285714285714</c:v>
                </c:pt>
                <c:pt idx="145">
                  <c:v>154.42857142857142</c:v>
                </c:pt>
                <c:pt idx="146">
                  <c:v>153</c:v>
                </c:pt>
                <c:pt idx="147">
                  <c:v>165</c:v>
                </c:pt>
                <c:pt idx="148">
                  <c:v>168.71428571428572</c:v>
                </c:pt>
                <c:pt idx="149">
                  <c:v>177.14285714285714</c:v>
                </c:pt>
                <c:pt idx="150">
                  <c:v>184</c:v>
                </c:pt>
                <c:pt idx="151">
                  <c:v>187.14285714285714</c:v>
                </c:pt>
                <c:pt idx="152">
                  <c:v>196.85714285714286</c:v>
                </c:pt>
                <c:pt idx="153">
                  <c:v>226</c:v>
                </c:pt>
                <c:pt idx="154">
                  <c:v>243.85714285714286</c:v>
                </c:pt>
                <c:pt idx="155">
                  <c:v>295.85714285714283</c:v>
                </c:pt>
                <c:pt idx="156">
                  <c:v>320.42857142857144</c:v>
                </c:pt>
                <c:pt idx="157">
                  <c:v>339.57142857142856</c:v>
                </c:pt>
                <c:pt idx="158">
                  <c:v>378.14285714285717</c:v>
                </c:pt>
                <c:pt idx="159">
                  <c:v>414.42857142857144</c:v>
                </c:pt>
                <c:pt idx="160">
                  <c:v>461</c:v>
                </c:pt>
                <c:pt idx="161">
                  <c:v>488.85714285714283</c:v>
                </c:pt>
                <c:pt idx="162">
                  <c:v>490</c:v>
                </c:pt>
                <c:pt idx="163">
                  <c:v>527</c:v>
                </c:pt>
                <c:pt idx="164">
                  <c:v>560.28571428571433</c:v>
                </c:pt>
                <c:pt idx="165">
                  <c:v>567.85714285714289</c:v>
                </c:pt>
                <c:pt idx="166">
                  <c:v>595</c:v>
                </c:pt>
                <c:pt idx="167">
                  <c:v>585.14285714285711</c:v>
                </c:pt>
                <c:pt idx="168">
                  <c:v>606</c:v>
                </c:pt>
                <c:pt idx="169">
                  <c:v>610.28571428571433</c:v>
                </c:pt>
                <c:pt idx="170">
                  <c:v>599</c:v>
                </c:pt>
                <c:pt idx="171">
                  <c:v>580.14285714285711</c:v>
                </c:pt>
                <c:pt idx="172">
                  <c:v>566.71428571428567</c:v>
                </c:pt>
                <c:pt idx="173">
                  <c:v>550</c:v>
                </c:pt>
                <c:pt idx="174">
                  <c:v>545.85714285714289</c:v>
                </c:pt>
                <c:pt idx="175">
                  <c:v>519.85714285714289</c:v>
                </c:pt>
                <c:pt idx="176">
                  <c:v>509.42857142857144</c:v>
                </c:pt>
                <c:pt idx="177">
                  <c:v>502.71428571428572</c:v>
                </c:pt>
                <c:pt idx="178">
                  <c:v>515.28571428571433</c:v>
                </c:pt>
                <c:pt idx="179">
                  <c:v>516.42857142857144</c:v>
                </c:pt>
                <c:pt idx="180">
                  <c:v>511.57142857142856</c:v>
                </c:pt>
                <c:pt idx="181">
                  <c:v>496.85714285714283</c:v>
                </c:pt>
                <c:pt idx="182">
                  <c:v>501</c:v>
                </c:pt>
                <c:pt idx="183">
                  <c:v>505.85714285714283</c:v>
                </c:pt>
                <c:pt idx="184">
                  <c:v>508.28571428571428</c:v>
                </c:pt>
                <c:pt idx="185">
                  <c:v>510.71428571428572</c:v>
                </c:pt>
                <c:pt idx="186">
                  <c:v>529.14285714285711</c:v>
                </c:pt>
                <c:pt idx="187">
                  <c:v>542.85714285714289</c:v>
                </c:pt>
              </c:numCache>
            </c:numRef>
          </c:val>
          <c:smooth val="0"/>
          <c:extLst>
            <c:ext xmlns:c16="http://schemas.microsoft.com/office/drawing/2014/chart" uri="{C3380CC4-5D6E-409C-BE32-E72D297353CC}">
              <c16:uniqueId val="{0000006A-7655-4C4C-A3FB-0E0F9703367B}"/>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2700000" spcFirstLastPara="1" vertOverflow="ellipsis"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ax val="1500"/>
          <c:min val="0"/>
        </c:scaling>
        <c:delete val="0"/>
        <c:axPos val="l"/>
        <c:majorGridlines>
          <c:spPr>
            <a:ln w="9525" cap="flat" cmpd="sng" algn="ctr">
              <a:solidFill>
                <a:schemeClr val="tx1">
                  <a:lumMod val="15000"/>
                  <a:lumOff val="85000"/>
                </a:schemeClr>
              </a:solidFill>
              <a:prstDash val="lgDash"/>
              <a:round/>
            </a:ln>
            <a:effectLst/>
          </c:spPr>
        </c:majorGridlines>
        <c:minorGridlines>
          <c:spPr>
            <a:ln w="6350" cap="flat" cmpd="sng" algn="ctr">
              <a:solidFill>
                <a:schemeClr val="tx1">
                  <a:lumMod val="15000"/>
                  <a:lumOff val="85000"/>
                </a:schemeClr>
              </a:solidFill>
              <a:prstDash val="sysDot"/>
              <a:round/>
            </a:ln>
            <a:effectLst/>
          </c:spPr>
        </c:min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300"/>
        <c:minorUnit val="100"/>
      </c:valAx>
      <c:spPr>
        <a:noFill/>
        <a:ln w="25400">
          <a:noFill/>
        </a:ln>
        <a:effectLst/>
      </c:spPr>
    </c:plotArea>
    <c:legend>
      <c:legendPos val="t"/>
      <c:layout>
        <c:manualLayout>
          <c:xMode val="edge"/>
          <c:yMode val="edge"/>
          <c:x val="9.6139444444444444E-2"/>
          <c:y val="0.13769805555555556"/>
          <c:w val="0.37170147820515448"/>
          <c:h val="0.11443249999999998"/>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r>
              <a:rPr lang="nl-NL" sz="2000" b="1" i="0" u="none" kern="1200" spc="100" baseline="0">
                <a:ln>
                  <a:noFill/>
                </a:ln>
                <a:solidFill>
                  <a:schemeClr val="bg2">
                    <a:lumMod val="25000"/>
                  </a:schemeClr>
                </a:solidFill>
                <a:effectLst/>
              </a:rPr>
              <a:t>COVID-19 </a:t>
            </a:r>
            <a:r>
              <a:rPr lang="nl-NL" sz="2000" b="1" i="0" u="sng" kern="1200" spc="100" baseline="0">
                <a:ln>
                  <a:noFill/>
                </a:ln>
                <a:solidFill>
                  <a:schemeClr val="bg2">
                    <a:lumMod val="25000"/>
                  </a:schemeClr>
                </a:solidFill>
                <a:effectLst/>
              </a:rPr>
              <a:t>ziekenhuisopnames</a:t>
            </a:r>
            <a:endParaRPr lang="en-NL" sz="2000" b="0" u="sng">
              <a:solidFill>
                <a:schemeClr val="bg2">
                  <a:lumMod val="25000"/>
                </a:schemeClr>
              </a:solidFill>
              <a:effectLst/>
            </a:endParaRPr>
          </a:p>
        </c:rich>
      </c:tx>
      <c:layout>
        <c:manualLayout>
          <c:xMode val="edge"/>
          <c:yMode val="edge"/>
          <c:x val="0.33533826736498668"/>
          <c:y val="4.084527777777777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80165500000000001"/>
        </c:manualLayout>
      </c:layout>
      <c:barChart>
        <c:barDir val="col"/>
        <c:grouping val="stacked"/>
        <c:varyColors val="0"/>
        <c:ser>
          <c:idx val="0"/>
          <c:order val="1"/>
          <c:tx>
            <c:strRef>
              <c:f>rivm!$H$2</c:f>
              <c:strCache>
                <c:ptCount val="1"/>
                <c:pt idx="0">
                  <c:v> Reported before today</c:v>
                </c:pt>
              </c:strCache>
            </c:strRef>
          </c:tx>
          <c:spPr>
            <a:solidFill>
              <a:schemeClr val="accent2">
                <a:lumMod val="60000"/>
                <a:lumOff val="40000"/>
              </a:schemeClr>
            </a:solidFill>
            <a:ln>
              <a:noFill/>
            </a:ln>
            <a:effectLst/>
          </c:spPr>
          <c:invertIfNegative val="0"/>
          <c:dPt>
            <c:idx val="4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1-BBD5-4611-959A-CA6CE81C6A8D}"/>
              </c:ext>
            </c:extLst>
          </c:dPt>
          <c:dPt>
            <c:idx val="4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3-BBD5-4611-959A-CA6CE81C6A8D}"/>
              </c:ext>
            </c:extLst>
          </c:dPt>
          <c:dPt>
            <c:idx val="4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5-BBD5-4611-959A-CA6CE81C6A8D}"/>
              </c:ext>
            </c:extLst>
          </c:dPt>
          <c:dPt>
            <c:idx val="4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7-BBD5-4611-959A-CA6CE81C6A8D}"/>
              </c:ext>
            </c:extLst>
          </c:dPt>
          <c:dPt>
            <c:idx val="4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9-BBD5-4611-959A-CA6CE81C6A8D}"/>
              </c:ext>
            </c:extLst>
          </c:dPt>
          <c:dPt>
            <c:idx val="4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B-BBD5-4611-959A-CA6CE81C6A8D}"/>
              </c:ext>
            </c:extLst>
          </c:dPt>
          <c:dPt>
            <c:idx val="4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D-BBD5-4611-959A-CA6CE81C6A8D}"/>
              </c:ext>
            </c:extLst>
          </c:dPt>
          <c:dPt>
            <c:idx val="4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F-BBD5-4611-959A-CA6CE81C6A8D}"/>
              </c:ext>
            </c:extLst>
          </c:dPt>
          <c:dPt>
            <c:idx val="4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1-BBD5-4611-959A-CA6CE81C6A8D}"/>
              </c:ext>
            </c:extLst>
          </c:dPt>
          <c:dPt>
            <c:idx val="5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3-BBD5-4611-959A-CA6CE81C6A8D}"/>
              </c:ext>
            </c:extLst>
          </c:dPt>
          <c:dPt>
            <c:idx val="5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5-BBD5-4611-959A-CA6CE81C6A8D}"/>
              </c:ext>
            </c:extLst>
          </c:dPt>
          <c:dPt>
            <c:idx val="5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7-BBD5-4611-959A-CA6CE81C6A8D}"/>
              </c:ext>
            </c:extLst>
          </c:dPt>
          <c:dPt>
            <c:idx val="5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9-BBD5-4611-959A-CA6CE81C6A8D}"/>
              </c:ext>
            </c:extLst>
          </c:dPt>
          <c:dPt>
            <c:idx val="5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B-BBD5-4611-959A-CA6CE81C6A8D}"/>
              </c:ext>
            </c:extLst>
          </c:dPt>
          <c:dPt>
            <c:idx val="5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D-BBD5-4611-959A-CA6CE81C6A8D}"/>
              </c:ext>
            </c:extLst>
          </c:dPt>
          <c:dPt>
            <c:idx val="5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F-BBD5-4611-959A-CA6CE81C6A8D}"/>
              </c:ext>
            </c:extLst>
          </c:dPt>
          <c:dPt>
            <c:idx val="5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1-BBD5-4611-959A-CA6CE81C6A8D}"/>
              </c:ext>
            </c:extLst>
          </c:dPt>
          <c:dPt>
            <c:idx val="5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7-ED1A-415E-B982-3FC43964E3D6}"/>
              </c:ext>
            </c:extLst>
          </c:dPt>
          <c:dPt>
            <c:idx val="5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3-83DF-47C0-A271-0E884A658AB5}"/>
              </c:ext>
            </c:extLst>
          </c:dPt>
          <c:dPt>
            <c:idx val="6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4-83DF-47C0-A271-0E884A658AB5}"/>
              </c:ext>
            </c:extLst>
          </c:dPt>
          <c:dPt>
            <c:idx val="6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9-ED1A-415E-B982-3FC43964E3D6}"/>
              </c:ext>
            </c:extLst>
          </c:dPt>
          <c:dPt>
            <c:idx val="6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8-ED1A-415E-B982-3FC43964E3D6}"/>
              </c:ext>
            </c:extLst>
          </c:dPt>
          <c:cat>
            <c:strLit>
              <c:ptCount val="73"/>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rivm!$BD$129:$BD$236</c15:sqref>
                  </c15:fullRef>
                </c:ext>
              </c:extLst>
              <c:f>rivm!$BD$129:$BD$201</c:f>
              <c:numCache>
                <c:formatCode>General</c:formatCode>
                <c:ptCount val="73"/>
                <c:pt idx="0">
                  <c:v>2</c:v>
                </c:pt>
                <c:pt idx="1">
                  <c:v>2</c:v>
                </c:pt>
                <c:pt idx="2">
                  <c:v>1</c:v>
                </c:pt>
                <c:pt idx="3">
                  <c:v>1</c:v>
                </c:pt>
                <c:pt idx="4">
                  <c:v>1</c:v>
                </c:pt>
                <c:pt idx="5">
                  <c:v>2</c:v>
                </c:pt>
                <c:pt idx="6">
                  <c:v>1</c:v>
                </c:pt>
                <c:pt idx="7">
                  <c:v>2</c:v>
                </c:pt>
                <c:pt idx="8">
                  <c:v>0</c:v>
                </c:pt>
                <c:pt idx="9">
                  <c:v>1</c:v>
                </c:pt>
                <c:pt idx="10">
                  <c:v>4</c:v>
                </c:pt>
                <c:pt idx="11">
                  <c:v>7</c:v>
                </c:pt>
                <c:pt idx="12">
                  <c:v>4</c:v>
                </c:pt>
                <c:pt idx="13">
                  <c:v>1</c:v>
                </c:pt>
                <c:pt idx="14">
                  <c:v>6</c:v>
                </c:pt>
                <c:pt idx="15">
                  <c:v>4</c:v>
                </c:pt>
                <c:pt idx="16">
                  <c:v>8</c:v>
                </c:pt>
                <c:pt idx="17">
                  <c:v>2</c:v>
                </c:pt>
                <c:pt idx="18">
                  <c:v>3</c:v>
                </c:pt>
                <c:pt idx="19">
                  <c:v>5</c:v>
                </c:pt>
                <c:pt idx="20">
                  <c:v>2</c:v>
                </c:pt>
                <c:pt idx="21">
                  <c:v>6</c:v>
                </c:pt>
                <c:pt idx="22">
                  <c:v>6</c:v>
                </c:pt>
                <c:pt idx="23">
                  <c:v>5</c:v>
                </c:pt>
                <c:pt idx="24">
                  <c:v>6</c:v>
                </c:pt>
                <c:pt idx="25">
                  <c:v>5</c:v>
                </c:pt>
                <c:pt idx="26">
                  <c:v>7</c:v>
                </c:pt>
                <c:pt idx="27">
                  <c:v>8</c:v>
                </c:pt>
                <c:pt idx="28">
                  <c:v>5</c:v>
                </c:pt>
                <c:pt idx="29">
                  <c:v>9</c:v>
                </c:pt>
                <c:pt idx="30">
                  <c:v>5</c:v>
                </c:pt>
                <c:pt idx="31">
                  <c:v>6</c:v>
                </c:pt>
                <c:pt idx="32">
                  <c:v>7</c:v>
                </c:pt>
                <c:pt idx="33">
                  <c:v>11</c:v>
                </c:pt>
                <c:pt idx="34">
                  <c:v>14</c:v>
                </c:pt>
                <c:pt idx="35">
                  <c:v>8</c:v>
                </c:pt>
                <c:pt idx="36">
                  <c:v>8</c:v>
                </c:pt>
                <c:pt idx="37">
                  <c:v>9</c:v>
                </c:pt>
                <c:pt idx="38">
                  <c:v>10</c:v>
                </c:pt>
                <c:pt idx="39">
                  <c:v>7</c:v>
                </c:pt>
                <c:pt idx="40">
                  <c:v>10</c:v>
                </c:pt>
                <c:pt idx="41">
                  <c:v>11</c:v>
                </c:pt>
                <c:pt idx="42">
                  <c:v>6</c:v>
                </c:pt>
                <c:pt idx="43">
                  <c:v>9</c:v>
                </c:pt>
                <c:pt idx="44">
                  <c:v>8</c:v>
                </c:pt>
                <c:pt idx="45">
                  <c:v>8</c:v>
                </c:pt>
                <c:pt idx="46">
                  <c:v>4</c:v>
                </c:pt>
                <c:pt idx="47">
                  <c:v>8</c:v>
                </c:pt>
                <c:pt idx="48">
                  <c:v>2</c:v>
                </c:pt>
                <c:pt idx="49">
                  <c:v>5</c:v>
                </c:pt>
                <c:pt idx="50">
                  <c:v>3</c:v>
                </c:pt>
                <c:pt idx="51">
                  <c:v>7</c:v>
                </c:pt>
                <c:pt idx="52">
                  <c:v>7</c:v>
                </c:pt>
                <c:pt idx="53">
                  <c:v>3</c:v>
                </c:pt>
                <c:pt idx="54">
                  <c:v>5</c:v>
                </c:pt>
                <c:pt idx="55">
                  <c:v>7</c:v>
                </c:pt>
                <c:pt idx="56">
                  <c:v>7</c:v>
                </c:pt>
                <c:pt idx="57">
                  <c:v>4</c:v>
                </c:pt>
                <c:pt idx="58">
                  <c:v>2</c:v>
                </c:pt>
                <c:pt idx="59">
                  <c:v>3</c:v>
                </c:pt>
                <c:pt idx="60">
                  <c:v>6</c:v>
                </c:pt>
                <c:pt idx="61">
                  <c:v>7</c:v>
                </c:pt>
                <c:pt idx="62">
                  <c:v>6</c:v>
                </c:pt>
                <c:pt idx="63">
                  <c:v>2</c:v>
                </c:pt>
                <c:pt idx="64">
                  <c:v>2</c:v>
                </c:pt>
                <c:pt idx="65">
                  <c:v>7</c:v>
                </c:pt>
                <c:pt idx="66">
                  <c:v>2</c:v>
                </c:pt>
                <c:pt idx="67">
                  <c:v>1</c:v>
                </c:pt>
                <c:pt idx="68">
                  <c:v>3</c:v>
                </c:pt>
                <c:pt idx="69">
                  <c:v>5</c:v>
                </c:pt>
                <c:pt idx="70">
                  <c:v>1</c:v>
                </c:pt>
                <c:pt idx="72">
                  <c:v>0</c:v>
                </c:pt>
              </c:numCache>
            </c:numRef>
          </c:val>
          <c:extLst>
            <c:ext xmlns:c16="http://schemas.microsoft.com/office/drawing/2014/chart" uri="{C3380CC4-5D6E-409C-BE32-E72D297353CC}">
              <c16:uniqueId val="{00000022-BBD5-4611-959A-CA6CE81C6A8D}"/>
            </c:ext>
          </c:extLst>
        </c:ser>
        <c:ser>
          <c:idx val="2"/>
          <c:order val="2"/>
          <c:tx>
            <c:strRef>
              <c:f>rivm!$G$2</c:f>
              <c:strCache>
                <c:ptCount val="1"/>
                <c:pt idx="0">
                  <c:v> Added this today</c:v>
                </c:pt>
              </c:strCache>
            </c:strRef>
          </c:tx>
          <c:spPr>
            <a:solidFill>
              <a:schemeClr val="accent2">
                <a:lumMod val="75000"/>
              </a:schemeClr>
            </a:solidFill>
            <a:ln>
              <a:noFill/>
            </a:ln>
            <a:effectLst/>
          </c:spPr>
          <c:invertIfNegative val="0"/>
          <c:cat>
            <c:strLit>
              <c:ptCount val="73"/>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rivm!$BC$129:$BC$236</c15:sqref>
                  </c15:fullRef>
                </c:ext>
              </c:extLst>
              <c:f>rivm!$BC$129:$BC$201</c:f>
              <c:numCache>
                <c:formatCode>General</c:formatCode>
                <c:ptCount val="7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1</c:v>
                </c:pt>
                <c:pt idx="49">
                  <c:v>-1</c:v>
                </c:pt>
                <c:pt idx="50">
                  <c:v>0</c:v>
                </c:pt>
                <c:pt idx="51">
                  <c:v>0</c:v>
                </c:pt>
                <c:pt idx="52">
                  <c:v>0</c:v>
                </c:pt>
                <c:pt idx="53">
                  <c:v>1</c:v>
                </c:pt>
                <c:pt idx="54">
                  <c:v>1</c:v>
                </c:pt>
                <c:pt idx="55">
                  <c:v>0</c:v>
                </c:pt>
                <c:pt idx="56">
                  <c:v>0</c:v>
                </c:pt>
                <c:pt idx="57">
                  <c:v>0</c:v>
                </c:pt>
                <c:pt idx="58">
                  <c:v>0</c:v>
                </c:pt>
                <c:pt idx="59">
                  <c:v>0</c:v>
                </c:pt>
                <c:pt idx="60">
                  <c:v>0</c:v>
                </c:pt>
                <c:pt idx="61">
                  <c:v>0</c:v>
                </c:pt>
                <c:pt idx="62">
                  <c:v>1</c:v>
                </c:pt>
                <c:pt idx="63">
                  <c:v>0</c:v>
                </c:pt>
                <c:pt idx="64">
                  <c:v>1</c:v>
                </c:pt>
                <c:pt idx="65">
                  <c:v>1</c:v>
                </c:pt>
                <c:pt idx="66">
                  <c:v>0</c:v>
                </c:pt>
                <c:pt idx="67">
                  <c:v>1</c:v>
                </c:pt>
                <c:pt idx="68">
                  <c:v>1</c:v>
                </c:pt>
                <c:pt idx="69">
                  <c:v>2</c:v>
                </c:pt>
                <c:pt idx="70">
                  <c:v>0</c:v>
                </c:pt>
                <c:pt idx="71">
                  <c:v>0</c:v>
                </c:pt>
                <c:pt idx="72">
                  <c:v>0</c:v>
                </c:pt>
              </c:numCache>
            </c:numRef>
          </c:val>
          <c:extLst>
            <c:ext xmlns:c16="http://schemas.microsoft.com/office/drawing/2014/chart" uri="{C3380CC4-5D6E-409C-BE32-E72D297353CC}">
              <c16:uniqueId val="{00000023-BBD5-4611-959A-CA6CE81C6A8D}"/>
            </c:ext>
          </c:extLst>
        </c:ser>
        <c:dLbls>
          <c:showLegendKey val="0"/>
          <c:showVal val="0"/>
          <c:showCatName val="0"/>
          <c:showSerName val="0"/>
          <c:showPercent val="0"/>
          <c:showBubbleSize val="0"/>
        </c:dLbls>
        <c:gapWidth val="40"/>
        <c:overlap val="100"/>
        <c:axId val="596545392"/>
        <c:axId val="596544408"/>
      </c:barChart>
      <c:lineChart>
        <c:grouping val="standard"/>
        <c:varyColors val="0"/>
        <c:ser>
          <c:idx val="1"/>
          <c:order val="0"/>
          <c:tx>
            <c:strRef>
              <c:f>rivm!$L$3</c:f>
              <c:strCache>
                <c:ptCount val="1"/>
                <c:pt idx="0">
                  <c:v>7-daags voortschrijdend gemiddelde</c:v>
                </c:pt>
              </c:strCache>
            </c:strRef>
          </c:tx>
          <c:spPr>
            <a:ln w="50800" cap="rnd">
              <a:solidFill>
                <a:schemeClr val="accent2">
                  <a:lumMod val="75000"/>
                </a:schemeClr>
              </a:solidFill>
              <a:round/>
            </a:ln>
            <a:effectLst/>
          </c:spPr>
          <c:marker>
            <c:symbol val="none"/>
          </c:marker>
          <c:cat>
            <c:numRef>
              <c:extLst>
                <c:ext xmlns:c15="http://schemas.microsoft.com/office/drawing/2012/chart" uri="{02D57815-91ED-43cb-92C2-25804820EDAC}">
                  <c15:fullRef>
                    <c15:sqref>rivm!$C$129:$C$236</c15:sqref>
                  </c15:fullRef>
                </c:ext>
              </c:extLst>
              <c:f>rivm!$C$129:$C$201</c:f>
              <c:numCache>
                <c:formatCode>m/d/yyyy</c:formatCode>
                <c:ptCount val="73"/>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rivm!$BE$129:$BE$193</c15:sqref>
                  </c15:fullRef>
                </c:ext>
              </c:extLst>
              <c:f>rivm!$BE$129:$BE$193</c:f>
              <c:numCache>
                <c:formatCode>General</c:formatCode>
                <c:ptCount val="65"/>
                <c:pt idx="6" formatCode="0">
                  <c:v>1.4285714285714286</c:v>
                </c:pt>
                <c:pt idx="7" formatCode="0">
                  <c:v>1.4285714285714286</c:v>
                </c:pt>
                <c:pt idx="8" formatCode="0">
                  <c:v>1.1428571428571428</c:v>
                </c:pt>
                <c:pt idx="9" formatCode="0">
                  <c:v>1.1428571428571428</c:v>
                </c:pt>
                <c:pt idx="10" formatCode="0">
                  <c:v>1.5714285714285714</c:v>
                </c:pt>
                <c:pt idx="11" formatCode="0">
                  <c:v>2.4285714285714284</c:v>
                </c:pt>
                <c:pt idx="12" formatCode="0">
                  <c:v>2.7142857142857144</c:v>
                </c:pt>
                <c:pt idx="13" formatCode="0">
                  <c:v>2.7142857142857144</c:v>
                </c:pt>
                <c:pt idx="14" formatCode="0">
                  <c:v>3.2857142857142856</c:v>
                </c:pt>
                <c:pt idx="15" formatCode="0">
                  <c:v>3.8571428571428572</c:v>
                </c:pt>
                <c:pt idx="16" formatCode="0">
                  <c:v>4.8571428571428568</c:v>
                </c:pt>
                <c:pt idx="17" formatCode="0">
                  <c:v>4.5714285714285712</c:v>
                </c:pt>
                <c:pt idx="18" formatCode="0">
                  <c:v>4</c:v>
                </c:pt>
                <c:pt idx="19" formatCode="0">
                  <c:v>4.1428571428571432</c:v>
                </c:pt>
                <c:pt idx="20" formatCode="0">
                  <c:v>4.2857142857142856</c:v>
                </c:pt>
                <c:pt idx="21" formatCode="0">
                  <c:v>4.2857142857142856</c:v>
                </c:pt>
                <c:pt idx="22" formatCode="0">
                  <c:v>4.5714285714285712</c:v>
                </c:pt>
                <c:pt idx="23" formatCode="0">
                  <c:v>4.1428571428571432</c:v>
                </c:pt>
                <c:pt idx="24" formatCode="0">
                  <c:v>4.7142857142857144</c:v>
                </c:pt>
                <c:pt idx="25" formatCode="0">
                  <c:v>5</c:v>
                </c:pt>
                <c:pt idx="26" formatCode="0">
                  <c:v>5.2857142857142856</c:v>
                </c:pt>
                <c:pt idx="27" formatCode="0">
                  <c:v>6.1428571428571432</c:v>
                </c:pt>
                <c:pt idx="28" formatCode="0">
                  <c:v>6</c:v>
                </c:pt>
                <c:pt idx="29" formatCode="0">
                  <c:v>6.4285714285714288</c:v>
                </c:pt>
                <c:pt idx="30" formatCode="0">
                  <c:v>6.4285714285714288</c:v>
                </c:pt>
                <c:pt idx="31" formatCode="0">
                  <c:v>6.4285714285714288</c:v>
                </c:pt>
                <c:pt idx="32" formatCode="0">
                  <c:v>6.7142857142857144</c:v>
                </c:pt>
                <c:pt idx="33" formatCode="0">
                  <c:v>7.2857142857142856</c:v>
                </c:pt>
                <c:pt idx="34" formatCode="0">
                  <c:v>8.2857142857142865</c:v>
                </c:pt>
                <c:pt idx="35" formatCode="0">
                  <c:v>8.7142857142857135</c:v>
                </c:pt>
                <c:pt idx="36" formatCode="0">
                  <c:v>8.5714285714285712</c:v>
                </c:pt>
                <c:pt idx="37" formatCode="0">
                  <c:v>9.1428571428571423</c:v>
                </c:pt>
                <c:pt idx="38" formatCode="0">
                  <c:v>9.7142857142857135</c:v>
                </c:pt>
                <c:pt idx="39" formatCode="0">
                  <c:v>9.7142857142857135</c:v>
                </c:pt>
                <c:pt idx="40" formatCode="0">
                  <c:v>9.5714285714285712</c:v>
                </c:pt>
                <c:pt idx="41" formatCode="0">
                  <c:v>9</c:v>
                </c:pt>
                <c:pt idx="42" formatCode="0">
                  <c:v>8.7142857142857135</c:v>
                </c:pt>
                <c:pt idx="43" formatCode="0">
                  <c:v>8.8571428571428577</c:v>
                </c:pt>
                <c:pt idx="44" formatCode="0">
                  <c:v>8.7142857142857135</c:v>
                </c:pt>
                <c:pt idx="45" formatCode="0">
                  <c:v>8.4285714285714288</c:v>
                </c:pt>
                <c:pt idx="46" formatCode="0">
                  <c:v>8</c:v>
                </c:pt>
                <c:pt idx="47" formatCode="0">
                  <c:v>7.7142857142857144</c:v>
                </c:pt>
                <c:pt idx="48" formatCode="0">
                  <c:v>6.5714285714285712</c:v>
                </c:pt>
                <c:pt idx="49" formatCode="0">
                  <c:v>6.2857142857142856</c:v>
                </c:pt>
                <c:pt idx="50" formatCode="0">
                  <c:v>5.4285714285714288</c:v>
                </c:pt>
                <c:pt idx="51" formatCode="0">
                  <c:v>5.2857142857142856</c:v>
                </c:pt>
                <c:pt idx="52" formatCode="0">
                  <c:v>5.1428571428571432</c:v>
                </c:pt>
                <c:pt idx="53" formatCode="0">
                  <c:v>5.1428571428571432</c:v>
                </c:pt>
                <c:pt idx="54" formatCode="0">
                  <c:v>4.8571428571428568</c:v>
                </c:pt>
                <c:pt idx="55" formatCode="0">
                  <c:v>5.4285714285714288</c:v>
                </c:pt>
                <c:pt idx="56" formatCode="0">
                  <c:v>5.8571428571428568</c:v>
                </c:pt>
                <c:pt idx="57" formatCode="0">
                  <c:v>6</c:v>
                </c:pt>
                <c:pt idx="58" formatCode="0">
                  <c:v>5.2857142857142856</c:v>
                </c:pt>
                <c:pt idx="59" formatCode="0">
                  <c:v>4.7142857142857144</c:v>
                </c:pt>
                <c:pt idx="60" formatCode="0">
                  <c:v>5</c:v>
                </c:pt>
                <c:pt idx="61" formatCode="0">
                  <c:v>5.1428571428571432</c:v>
                </c:pt>
                <c:pt idx="62" formatCode="0">
                  <c:v>5.1428571428571432</c:v>
                </c:pt>
                <c:pt idx="63" formatCode="0">
                  <c:v>4.4285714285714288</c:v>
                </c:pt>
                <c:pt idx="64" formatCode="0">
                  <c:v>4.2857142857142856</c:v>
                </c:pt>
              </c:numCache>
            </c:numRef>
          </c:val>
          <c:smooth val="0"/>
          <c:extLst>
            <c:ext xmlns:c16="http://schemas.microsoft.com/office/drawing/2014/chart" uri="{C3380CC4-5D6E-409C-BE32-E72D297353CC}">
              <c16:uniqueId val="{00000024-BBD5-4611-959A-CA6CE81C6A8D}"/>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ax val="15"/>
          <c:min val="0"/>
        </c:scaling>
        <c:delete val="0"/>
        <c:axPos val="l"/>
        <c:majorGridlines>
          <c:spPr>
            <a:ln w="9525" cap="flat" cmpd="sng" algn="ctr">
              <a:solidFill>
                <a:schemeClr val="tx1">
                  <a:lumMod val="15000"/>
                  <a:lumOff val="85000"/>
                </a:schemeClr>
              </a:solidFill>
              <a:prstDash val="lgDash"/>
              <a:round/>
            </a:ln>
            <a:effectLst/>
          </c:spPr>
        </c:majorGridlines>
        <c:minorGridlines>
          <c:spPr>
            <a:ln w="6350" cap="flat" cmpd="sng" algn="ctr">
              <a:solidFill>
                <a:schemeClr val="tx1">
                  <a:lumMod val="15000"/>
                  <a:lumOff val="85000"/>
                </a:schemeClr>
              </a:solidFill>
              <a:prstDash val="sysDot"/>
              <a:round/>
            </a:ln>
            <a:effectLst/>
          </c:spPr>
        </c:min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5"/>
        <c:minorUnit val="5"/>
      </c:valAx>
      <c:spPr>
        <a:noFill/>
        <a:ln w="25400">
          <a:noFill/>
        </a:ln>
        <a:effectLst/>
      </c:spPr>
    </c:plotArea>
    <c:legend>
      <c:legendPos val="t"/>
      <c:layout>
        <c:manualLayout>
          <c:xMode val="edge"/>
          <c:yMode val="edge"/>
          <c:x val="9.6139444444444444E-2"/>
          <c:y val="0.13769805555555556"/>
          <c:w val="0.32247043885677518"/>
          <c:h val="0.11443249999999998"/>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nl-NL" sz="2000" b="1" i="0" u="none" kern="1200" spc="100" baseline="0">
                <a:ln>
                  <a:noFill/>
                </a:ln>
                <a:solidFill>
                  <a:schemeClr val="bg2">
                    <a:lumMod val="50000"/>
                  </a:schemeClr>
                </a:solidFill>
                <a:effectLst/>
              </a:rPr>
              <a:t>New COVID-19 </a:t>
            </a:r>
            <a:r>
              <a:rPr lang="nl-NL" sz="2000" b="1" i="0" u="sng" kern="1200" spc="100" baseline="0">
                <a:ln>
                  <a:noFill/>
                </a:ln>
                <a:solidFill>
                  <a:schemeClr val="bg2">
                    <a:lumMod val="50000"/>
                  </a:schemeClr>
                </a:solidFill>
                <a:effectLst/>
              </a:rPr>
              <a:t>Deaths</a:t>
            </a:r>
            <a:r>
              <a:rPr lang="nl-NL" sz="2000" b="1" i="0" u="none" kern="1200" spc="100" baseline="0">
                <a:ln>
                  <a:noFill/>
                </a:ln>
                <a:solidFill>
                  <a:schemeClr val="bg2">
                    <a:lumMod val="50000"/>
                  </a:schemeClr>
                </a:solidFill>
                <a:effectLst/>
              </a:rPr>
              <a:t> in The Netherlands</a:t>
            </a:r>
            <a:endParaRPr lang="en-NL" sz="2000" b="0">
              <a:effectLst/>
            </a:endParaRPr>
          </a:p>
        </c:rich>
      </c:tx>
      <c:layout>
        <c:manualLayout>
          <c:xMode val="edge"/>
          <c:yMode val="edge"/>
          <c:x val="0.18529791666666667"/>
          <c:y val="5.1428611111111112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8051827777777778"/>
        </c:manualLayout>
      </c:layout>
      <c:barChart>
        <c:barDir val="col"/>
        <c:grouping val="stacked"/>
        <c:varyColors val="0"/>
        <c:ser>
          <c:idx val="0"/>
          <c:order val="1"/>
          <c:tx>
            <c:strRef>
              <c:f>rivm!$H$2</c:f>
              <c:strCache>
                <c:ptCount val="1"/>
                <c:pt idx="0">
                  <c:v> Reported before today</c:v>
                </c:pt>
              </c:strCache>
            </c:strRef>
          </c:tx>
          <c:spPr>
            <a:solidFill>
              <a:srgbClr val="FAACAC"/>
            </a:solidFill>
            <a:ln>
              <a:noFill/>
            </a:ln>
            <a:effectLst/>
          </c:spPr>
          <c:invertIfNegative val="0"/>
          <c:cat>
            <c:strLit>
              <c:ptCount val="73"/>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rivm!$BH$129:$BH$236</c15:sqref>
                  </c15:fullRef>
                </c:ext>
              </c:extLst>
              <c:f>rivm!$BH$129:$BH$201</c:f>
              <c:numCache>
                <c:formatCode>General</c:formatCode>
                <c:ptCount val="73"/>
                <c:pt idx="0">
                  <c:v>0</c:v>
                </c:pt>
                <c:pt idx="1">
                  <c:v>1</c:v>
                </c:pt>
                <c:pt idx="2">
                  <c:v>1</c:v>
                </c:pt>
                <c:pt idx="3">
                  <c:v>0</c:v>
                </c:pt>
                <c:pt idx="4">
                  <c:v>0</c:v>
                </c:pt>
                <c:pt idx="5">
                  <c:v>1</c:v>
                </c:pt>
                <c:pt idx="6">
                  <c:v>0</c:v>
                </c:pt>
                <c:pt idx="7">
                  <c:v>0</c:v>
                </c:pt>
                <c:pt idx="8">
                  <c:v>0</c:v>
                </c:pt>
                <c:pt idx="9">
                  <c:v>0</c:v>
                </c:pt>
                <c:pt idx="10">
                  <c:v>1</c:v>
                </c:pt>
                <c:pt idx="11">
                  <c:v>0</c:v>
                </c:pt>
                <c:pt idx="12">
                  <c:v>4</c:v>
                </c:pt>
                <c:pt idx="13">
                  <c:v>0</c:v>
                </c:pt>
                <c:pt idx="14">
                  <c:v>1</c:v>
                </c:pt>
                <c:pt idx="15">
                  <c:v>2</c:v>
                </c:pt>
                <c:pt idx="16">
                  <c:v>2</c:v>
                </c:pt>
                <c:pt idx="17">
                  <c:v>1</c:v>
                </c:pt>
                <c:pt idx="18">
                  <c:v>0</c:v>
                </c:pt>
                <c:pt idx="19">
                  <c:v>1</c:v>
                </c:pt>
                <c:pt idx="20">
                  <c:v>0</c:v>
                </c:pt>
                <c:pt idx="21">
                  <c:v>1</c:v>
                </c:pt>
                <c:pt idx="22">
                  <c:v>0</c:v>
                </c:pt>
                <c:pt idx="23">
                  <c:v>0</c:v>
                </c:pt>
                <c:pt idx="24">
                  <c:v>2</c:v>
                </c:pt>
                <c:pt idx="25">
                  <c:v>0</c:v>
                </c:pt>
                <c:pt idx="26">
                  <c:v>0</c:v>
                </c:pt>
                <c:pt idx="27">
                  <c:v>0</c:v>
                </c:pt>
                <c:pt idx="28">
                  <c:v>4</c:v>
                </c:pt>
                <c:pt idx="29">
                  <c:v>3</c:v>
                </c:pt>
                <c:pt idx="30">
                  <c:v>1</c:v>
                </c:pt>
                <c:pt idx="31">
                  <c:v>2</c:v>
                </c:pt>
                <c:pt idx="32">
                  <c:v>4</c:v>
                </c:pt>
                <c:pt idx="33">
                  <c:v>4</c:v>
                </c:pt>
                <c:pt idx="34">
                  <c:v>6</c:v>
                </c:pt>
                <c:pt idx="35">
                  <c:v>1</c:v>
                </c:pt>
                <c:pt idx="36">
                  <c:v>1</c:v>
                </c:pt>
                <c:pt idx="37">
                  <c:v>2</c:v>
                </c:pt>
                <c:pt idx="38">
                  <c:v>3</c:v>
                </c:pt>
                <c:pt idx="39">
                  <c:v>4</c:v>
                </c:pt>
                <c:pt idx="40">
                  <c:v>7</c:v>
                </c:pt>
                <c:pt idx="41">
                  <c:v>7</c:v>
                </c:pt>
                <c:pt idx="42">
                  <c:v>7</c:v>
                </c:pt>
                <c:pt idx="43">
                  <c:v>0</c:v>
                </c:pt>
                <c:pt idx="44">
                  <c:v>5</c:v>
                </c:pt>
                <c:pt idx="45">
                  <c:v>4</c:v>
                </c:pt>
                <c:pt idx="46">
                  <c:v>0</c:v>
                </c:pt>
                <c:pt idx="47">
                  <c:v>2</c:v>
                </c:pt>
                <c:pt idx="48">
                  <c:v>3</c:v>
                </c:pt>
                <c:pt idx="49">
                  <c:v>2</c:v>
                </c:pt>
                <c:pt idx="50">
                  <c:v>1</c:v>
                </c:pt>
                <c:pt idx="51">
                  <c:v>2</c:v>
                </c:pt>
                <c:pt idx="52">
                  <c:v>1</c:v>
                </c:pt>
                <c:pt idx="53">
                  <c:v>0</c:v>
                </c:pt>
                <c:pt idx="54">
                  <c:v>0</c:v>
                </c:pt>
                <c:pt idx="55">
                  <c:v>2</c:v>
                </c:pt>
                <c:pt idx="56">
                  <c:v>1</c:v>
                </c:pt>
                <c:pt idx="57">
                  <c:v>1</c:v>
                </c:pt>
                <c:pt idx="58">
                  <c:v>0</c:v>
                </c:pt>
                <c:pt idx="59">
                  <c:v>2</c:v>
                </c:pt>
                <c:pt idx="60">
                  <c:v>0</c:v>
                </c:pt>
                <c:pt idx="61">
                  <c:v>0</c:v>
                </c:pt>
                <c:pt idx="62">
                  <c:v>0</c:v>
                </c:pt>
                <c:pt idx="63">
                  <c:v>1</c:v>
                </c:pt>
                <c:pt idx="64">
                  <c:v>0</c:v>
                </c:pt>
                <c:pt idx="65">
                  <c:v>2</c:v>
                </c:pt>
                <c:pt idx="66">
                  <c:v>0</c:v>
                </c:pt>
                <c:pt idx="67">
                  <c:v>0</c:v>
                </c:pt>
              </c:numCache>
            </c:numRef>
          </c:val>
          <c:extLst>
            <c:ext xmlns:c16="http://schemas.microsoft.com/office/drawing/2014/chart" uri="{C3380CC4-5D6E-409C-BE32-E72D297353CC}">
              <c16:uniqueId val="{00000000-2B4F-4D4C-B0A9-97E127D3A3CA}"/>
            </c:ext>
          </c:extLst>
        </c:ser>
        <c:ser>
          <c:idx val="2"/>
          <c:order val="2"/>
          <c:tx>
            <c:strRef>
              <c:f>rivm!$G$2</c:f>
              <c:strCache>
                <c:ptCount val="1"/>
                <c:pt idx="0">
                  <c:v> Added this today</c:v>
                </c:pt>
              </c:strCache>
            </c:strRef>
          </c:tx>
          <c:spPr>
            <a:solidFill>
              <a:srgbClr val="FF0000"/>
            </a:solidFill>
            <a:ln>
              <a:noFill/>
            </a:ln>
            <a:effectLst/>
          </c:spPr>
          <c:invertIfNegative val="0"/>
          <c:cat>
            <c:strLit>
              <c:ptCount val="73"/>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rivm!$BG$129:$BG$236</c15:sqref>
                  </c15:fullRef>
                </c:ext>
              </c:extLst>
              <c:f>rivm!$BG$129:$BG$201</c:f>
              <c:numCache>
                <c:formatCode>General</c:formatCode>
                <c:ptCount val="7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1</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1</c:v>
                </c:pt>
                <c:pt idx="68">
                  <c:v>0</c:v>
                </c:pt>
                <c:pt idx="69">
                  <c:v>0</c:v>
                </c:pt>
                <c:pt idx="70">
                  <c:v>0</c:v>
                </c:pt>
                <c:pt idx="71">
                  <c:v>0</c:v>
                </c:pt>
                <c:pt idx="72">
                  <c:v>0</c:v>
                </c:pt>
              </c:numCache>
            </c:numRef>
          </c:val>
          <c:extLst>
            <c:ext xmlns:c16="http://schemas.microsoft.com/office/drawing/2014/chart" uri="{C3380CC4-5D6E-409C-BE32-E72D297353CC}">
              <c16:uniqueId val="{00000001-2B4F-4D4C-B0A9-97E127D3A3CA}"/>
            </c:ext>
          </c:extLst>
        </c:ser>
        <c:dLbls>
          <c:showLegendKey val="0"/>
          <c:showVal val="0"/>
          <c:showCatName val="0"/>
          <c:showSerName val="0"/>
          <c:showPercent val="0"/>
          <c:showBubbleSize val="0"/>
        </c:dLbls>
        <c:gapWidth val="40"/>
        <c:overlap val="100"/>
        <c:axId val="596545392"/>
        <c:axId val="596544408"/>
      </c:barChart>
      <c:lineChart>
        <c:grouping val="standard"/>
        <c:varyColors val="0"/>
        <c:ser>
          <c:idx val="1"/>
          <c:order val="0"/>
          <c:tx>
            <c:strRef>
              <c:f>rivm!$L$3</c:f>
              <c:strCache>
                <c:ptCount val="1"/>
                <c:pt idx="0">
                  <c:v>7-daags voortschrijdend gemiddelde</c:v>
                </c:pt>
              </c:strCache>
            </c:strRef>
          </c:tx>
          <c:spPr>
            <a:ln w="50800" cap="rnd">
              <a:solidFill>
                <a:srgbClr val="FF0000"/>
              </a:solidFill>
              <a:round/>
            </a:ln>
            <a:effectLst/>
          </c:spPr>
          <c:marker>
            <c:symbol val="none"/>
          </c:marker>
          <c:cat>
            <c:numRef>
              <c:extLst>
                <c:ext xmlns:c15="http://schemas.microsoft.com/office/drawing/2012/chart" uri="{02D57815-91ED-43cb-92C2-25804820EDAC}">
                  <c15:fullRef>
                    <c15:sqref>rivm!$C$129:$C$236</c15:sqref>
                  </c15:fullRef>
                </c:ext>
              </c:extLst>
              <c:f>rivm!$C$129:$C$201</c:f>
              <c:numCache>
                <c:formatCode>m/d/yyyy</c:formatCode>
                <c:ptCount val="73"/>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rivm!$BI$129:$BI$193</c15:sqref>
                  </c15:fullRef>
                </c:ext>
              </c:extLst>
              <c:f>rivm!$BI$129:$BI$193</c:f>
              <c:numCache>
                <c:formatCode>General</c:formatCode>
                <c:ptCount val="65"/>
                <c:pt idx="6" formatCode="0">
                  <c:v>0.42857142857142855</c:v>
                </c:pt>
                <c:pt idx="7" formatCode="0">
                  <c:v>0.42857142857142855</c:v>
                </c:pt>
                <c:pt idx="8" formatCode="0">
                  <c:v>0.2857142857142857</c:v>
                </c:pt>
                <c:pt idx="9" formatCode="0">
                  <c:v>0.14285714285714285</c:v>
                </c:pt>
                <c:pt idx="10" formatCode="0">
                  <c:v>0.2857142857142857</c:v>
                </c:pt>
                <c:pt idx="11" formatCode="0">
                  <c:v>0.2857142857142857</c:v>
                </c:pt>
                <c:pt idx="12" formatCode="0">
                  <c:v>0.7142857142857143</c:v>
                </c:pt>
                <c:pt idx="13" formatCode="0">
                  <c:v>0.7142857142857143</c:v>
                </c:pt>
                <c:pt idx="14" formatCode="0">
                  <c:v>0.8571428571428571</c:v>
                </c:pt>
                <c:pt idx="15" formatCode="0">
                  <c:v>1.1428571428571428</c:v>
                </c:pt>
                <c:pt idx="16" formatCode="0">
                  <c:v>1.4285714285714286</c:v>
                </c:pt>
                <c:pt idx="17" formatCode="0">
                  <c:v>1.4285714285714286</c:v>
                </c:pt>
                <c:pt idx="18" formatCode="0">
                  <c:v>1.4285714285714286</c:v>
                </c:pt>
                <c:pt idx="19" formatCode="0">
                  <c:v>1</c:v>
                </c:pt>
                <c:pt idx="20" formatCode="0">
                  <c:v>1</c:v>
                </c:pt>
                <c:pt idx="21" formatCode="0">
                  <c:v>1</c:v>
                </c:pt>
                <c:pt idx="22" formatCode="0">
                  <c:v>0.7142857142857143</c:v>
                </c:pt>
                <c:pt idx="23" formatCode="0">
                  <c:v>0.42857142857142855</c:v>
                </c:pt>
                <c:pt idx="24" formatCode="0">
                  <c:v>0.5714285714285714</c:v>
                </c:pt>
                <c:pt idx="25" formatCode="0">
                  <c:v>0.5714285714285714</c:v>
                </c:pt>
                <c:pt idx="26" formatCode="0">
                  <c:v>0.42857142857142855</c:v>
                </c:pt>
                <c:pt idx="27" formatCode="0">
                  <c:v>0.42857142857142855</c:v>
                </c:pt>
                <c:pt idx="28" formatCode="0">
                  <c:v>0.8571428571428571</c:v>
                </c:pt>
                <c:pt idx="29" formatCode="0">
                  <c:v>1.2857142857142858</c:v>
                </c:pt>
                <c:pt idx="30" formatCode="0">
                  <c:v>1.4285714285714286</c:v>
                </c:pt>
                <c:pt idx="31" formatCode="0">
                  <c:v>1.4285714285714286</c:v>
                </c:pt>
                <c:pt idx="32" formatCode="0">
                  <c:v>2</c:v>
                </c:pt>
                <c:pt idx="33" formatCode="0">
                  <c:v>2.5714285714285716</c:v>
                </c:pt>
                <c:pt idx="34" formatCode="0">
                  <c:v>3.5714285714285716</c:v>
                </c:pt>
                <c:pt idx="35" formatCode="0">
                  <c:v>3.1428571428571428</c:v>
                </c:pt>
                <c:pt idx="36" formatCode="0">
                  <c:v>2.8571428571428572</c:v>
                </c:pt>
                <c:pt idx="37" formatCode="0">
                  <c:v>3</c:v>
                </c:pt>
                <c:pt idx="38" formatCode="0">
                  <c:v>3.1428571428571428</c:v>
                </c:pt>
                <c:pt idx="39" formatCode="0">
                  <c:v>3.1428571428571428</c:v>
                </c:pt>
                <c:pt idx="40" formatCode="0">
                  <c:v>3.5714285714285716</c:v>
                </c:pt>
                <c:pt idx="41" formatCode="0">
                  <c:v>3.5714285714285716</c:v>
                </c:pt>
                <c:pt idx="42" formatCode="0">
                  <c:v>4.4285714285714288</c:v>
                </c:pt>
                <c:pt idx="43" formatCode="0">
                  <c:v>4.2857142857142856</c:v>
                </c:pt>
                <c:pt idx="44" formatCode="0">
                  <c:v>4.7142857142857144</c:v>
                </c:pt>
                <c:pt idx="45" formatCode="0">
                  <c:v>4.8571428571428568</c:v>
                </c:pt>
                <c:pt idx="46" formatCode="0">
                  <c:v>4.2857142857142856</c:v>
                </c:pt>
                <c:pt idx="47" formatCode="0">
                  <c:v>3.5714285714285716</c:v>
                </c:pt>
                <c:pt idx="48" formatCode="0">
                  <c:v>3</c:v>
                </c:pt>
                <c:pt idx="49" formatCode="0">
                  <c:v>2.2857142857142856</c:v>
                </c:pt>
                <c:pt idx="50" formatCode="0">
                  <c:v>2.4285714285714284</c:v>
                </c:pt>
                <c:pt idx="51" formatCode="0">
                  <c:v>2.1428571428571428</c:v>
                </c:pt>
                <c:pt idx="52" formatCode="0">
                  <c:v>1.7142857142857142</c:v>
                </c:pt>
                <c:pt idx="53" formatCode="0">
                  <c:v>1.7142857142857142</c:v>
                </c:pt>
                <c:pt idx="54" formatCode="0">
                  <c:v>1.4285714285714286</c:v>
                </c:pt>
                <c:pt idx="55" formatCode="0">
                  <c:v>1.2857142857142858</c:v>
                </c:pt>
                <c:pt idx="56" formatCode="0">
                  <c:v>1.1428571428571428</c:v>
                </c:pt>
                <c:pt idx="57" formatCode="0">
                  <c:v>1.1428571428571428</c:v>
                </c:pt>
                <c:pt idx="58" formatCode="0">
                  <c:v>0.7142857142857143</c:v>
                </c:pt>
                <c:pt idx="59" formatCode="0">
                  <c:v>0.8571428571428571</c:v>
                </c:pt>
                <c:pt idx="60" formatCode="0">
                  <c:v>0.8571428571428571</c:v>
                </c:pt>
                <c:pt idx="61" formatCode="0">
                  <c:v>0.8571428571428571</c:v>
                </c:pt>
                <c:pt idx="62" formatCode="0">
                  <c:v>0.5714285714285714</c:v>
                </c:pt>
                <c:pt idx="63" formatCode="0">
                  <c:v>0.5714285714285714</c:v>
                </c:pt>
                <c:pt idx="64" formatCode="0">
                  <c:v>0.42857142857142855</c:v>
                </c:pt>
              </c:numCache>
            </c:numRef>
          </c:val>
          <c:smooth val="0"/>
          <c:extLst>
            <c:ext xmlns:c16="http://schemas.microsoft.com/office/drawing/2014/chart" uri="{C3380CC4-5D6E-409C-BE32-E72D297353CC}">
              <c16:uniqueId val="{00000002-2B4F-4D4C-B0A9-97E127D3A3CA}"/>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ax val="8"/>
          <c:min val="0"/>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2"/>
        <c:minorUnit val="1"/>
      </c:valAx>
      <c:spPr>
        <a:noFill/>
        <a:ln w="25400">
          <a:noFill/>
        </a:ln>
        <a:effectLst/>
      </c:spPr>
    </c:plotArea>
    <c:legend>
      <c:legendPos val="t"/>
      <c:layout>
        <c:manualLayout>
          <c:xMode val="edge"/>
          <c:yMode val="edge"/>
          <c:x val="9.6139444444444444E-2"/>
          <c:y val="0.13769805555555556"/>
          <c:w val="0.32247043885677518"/>
          <c:h val="0.11443249999999998"/>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nl-NL" sz="2000" b="1"/>
              <a:t>Week on week change</a:t>
            </a:r>
            <a:br>
              <a:rPr lang="nl-NL" sz="2000" b="1" baseline="0"/>
            </a:br>
            <a:r>
              <a:rPr lang="nl-NL" sz="1800" b="0" baseline="0"/>
              <a:t>Number of </a:t>
            </a:r>
            <a:r>
              <a:rPr lang="nl-NL" sz="1800" b="1" u="sng" baseline="0"/>
              <a:t>new cases</a:t>
            </a:r>
            <a:r>
              <a:rPr lang="nl-NL" sz="1800" b="0" u="none" baseline="0"/>
              <a:t> </a:t>
            </a:r>
            <a:r>
              <a:rPr lang="nl-NL" sz="1800" b="0" baseline="0"/>
              <a:t>as reported at 12:15 UTC</a:t>
            </a:r>
            <a:endParaRPr lang="nl-NL" sz="2000" b="0" baseline="0"/>
          </a:p>
        </c:rich>
      </c:tx>
      <c:layout>
        <c:manualLayout>
          <c:xMode val="edge"/>
          <c:yMode val="edge"/>
          <c:x val="0.20614402777777777"/>
          <c:y val="6.1608472222222231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tx>
            <c:strRef>
              <c:f>rivm!$AQ$3</c:f>
              <c:strCache>
                <c:ptCount val="1"/>
                <c:pt idx="0">
                  <c:v>change week on week</c:v>
                </c:pt>
              </c:strCache>
            </c:strRef>
          </c:tx>
          <c:spPr>
            <a:solidFill>
              <a:schemeClr val="accent1"/>
            </a:solidFill>
            <a:ln>
              <a:noFill/>
            </a:ln>
            <a:effectLst/>
          </c:spPr>
          <c:invertIfNegative val="0"/>
          <c:dPt>
            <c:idx val="7"/>
            <c:invertIfNegative val="0"/>
            <c:bubble3D val="0"/>
            <c:spPr>
              <a:solidFill>
                <a:schemeClr val="accent2">
                  <a:lumMod val="75000"/>
                </a:schemeClr>
              </a:solidFill>
              <a:ln>
                <a:noFill/>
              </a:ln>
              <a:effectLst/>
            </c:spPr>
            <c:extLst>
              <c:ext xmlns:c16="http://schemas.microsoft.com/office/drawing/2014/chart" uri="{C3380CC4-5D6E-409C-BE32-E72D297353CC}">
                <c16:uniqueId val="{00000001-FBAC-4462-807A-C5A4C03893F5}"/>
              </c:ext>
            </c:extLst>
          </c:dPt>
          <c:dPt>
            <c:idx val="8"/>
            <c:invertIfNegative val="0"/>
            <c:bubble3D val="0"/>
            <c:spPr>
              <a:solidFill>
                <a:schemeClr val="accent2">
                  <a:lumMod val="75000"/>
                </a:schemeClr>
              </a:solidFill>
              <a:ln>
                <a:noFill/>
              </a:ln>
              <a:effectLst/>
            </c:spPr>
            <c:extLst>
              <c:ext xmlns:c16="http://schemas.microsoft.com/office/drawing/2014/chart" uri="{C3380CC4-5D6E-409C-BE32-E72D297353CC}">
                <c16:uniqueId val="{00000003-FBAC-4462-807A-C5A4C03893F5}"/>
              </c:ext>
            </c:extLst>
          </c:dPt>
          <c:dPt>
            <c:idx val="9"/>
            <c:invertIfNegative val="0"/>
            <c:bubble3D val="0"/>
            <c:spPr>
              <a:solidFill>
                <a:schemeClr val="accent2">
                  <a:lumMod val="75000"/>
                </a:schemeClr>
              </a:solidFill>
              <a:ln>
                <a:noFill/>
              </a:ln>
              <a:effectLst/>
            </c:spPr>
            <c:extLst>
              <c:ext xmlns:c16="http://schemas.microsoft.com/office/drawing/2014/chart" uri="{C3380CC4-5D6E-409C-BE32-E72D297353CC}">
                <c16:uniqueId val="{00000005-FBAC-4462-807A-C5A4C03893F5}"/>
              </c:ext>
            </c:extLst>
          </c:dPt>
          <c:dPt>
            <c:idx val="10"/>
            <c:invertIfNegative val="0"/>
            <c:bubble3D val="0"/>
            <c:spPr>
              <a:solidFill>
                <a:schemeClr val="accent2">
                  <a:lumMod val="75000"/>
                </a:schemeClr>
              </a:solidFill>
              <a:ln>
                <a:noFill/>
              </a:ln>
              <a:effectLst/>
            </c:spPr>
            <c:extLst>
              <c:ext xmlns:c16="http://schemas.microsoft.com/office/drawing/2014/chart" uri="{C3380CC4-5D6E-409C-BE32-E72D297353CC}">
                <c16:uniqueId val="{00000007-FBAC-4462-807A-C5A4C03893F5}"/>
              </c:ext>
            </c:extLst>
          </c:dPt>
          <c:dPt>
            <c:idx val="11"/>
            <c:invertIfNegative val="0"/>
            <c:bubble3D val="0"/>
            <c:spPr>
              <a:solidFill>
                <a:schemeClr val="accent2">
                  <a:lumMod val="75000"/>
                </a:schemeClr>
              </a:solidFill>
              <a:ln>
                <a:noFill/>
              </a:ln>
              <a:effectLst/>
            </c:spPr>
            <c:extLst>
              <c:ext xmlns:c16="http://schemas.microsoft.com/office/drawing/2014/chart" uri="{C3380CC4-5D6E-409C-BE32-E72D297353CC}">
                <c16:uniqueId val="{00000009-FBAC-4462-807A-C5A4C03893F5}"/>
              </c:ext>
            </c:extLst>
          </c:dPt>
          <c:dPt>
            <c:idx val="12"/>
            <c:invertIfNegative val="0"/>
            <c:bubble3D val="0"/>
            <c:spPr>
              <a:solidFill>
                <a:schemeClr val="accent2">
                  <a:lumMod val="75000"/>
                </a:schemeClr>
              </a:solidFill>
              <a:ln>
                <a:noFill/>
              </a:ln>
              <a:effectLst/>
            </c:spPr>
            <c:extLst>
              <c:ext xmlns:c16="http://schemas.microsoft.com/office/drawing/2014/chart" uri="{C3380CC4-5D6E-409C-BE32-E72D297353CC}">
                <c16:uniqueId val="{0000000B-FBAC-4462-807A-C5A4C03893F5}"/>
              </c:ext>
            </c:extLst>
          </c:dPt>
          <c:dPt>
            <c:idx val="13"/>
            <c:invertIfNegative val="0"/>
            <c:bubble3D val="0"/>
            <c:spPr>
              <a:solidFill>
                <a:schemeClr val="accent2">
                  <a:lumMod val="75000"/>
                </a:schemeClr>
              </a:solidFill>
              <a:ln>
                <a:noFill/>
              </a:ln>
              <a:effectLst/>
            </c:spPr>
            <c:extLst>
              <c:ext xmlns:c16="http://schemas.microsoft.com/office/drawing/2014/chart" uri="{C3380CC4-5D6E-409C-BE32-E72D297353CC}">
                <c16:uniqueId val="{0000000D-FBAC-4462-807A-C5A4C03893F5}"/>
              </c:ext>
            </c:extLst>
          </c:dPt>
          <c:dPt>
            <c:idx val="14"/>
            <c:invertIfNegative val="0"/>
            <c:bubble3D val="0"/>
            <c:spPr>
              <a:solidFill>
                <a:schemeClr val="accent2">
                  <a:lumMod val="75000"/>
                </a:schemeClr>
              </a:solidFill>
              <a:ln>
                <a:noFill/>
              </a:ln>
              <a:effectLst/>
            </c:spPr>
            <c:extLst>
              <c:ext xmlns:c16="http://schemas.microsoft.com/office/drawing/2014/chart" uri="{C3380CC4-5D6E-409C-BE32-E72D297353CC}">
                <c16:uniqueId val="{0000000F-FBAC-4462-807A-C5A4C03893F5}"/>
              </c:ext>
            </c:extLst>
          </c:dPt>
          <c:dPt>
            <c:idx val="15"/>
            <c:invertIfNegative val="0"/>
            <c:bubble3D val="0"/>
            <c:spPr>
              <a:solidFill>
                <a:schemeClr val="accent2">
                  <a:lumMod val="75000"/>
                </a:schemeClr>
              </a:solidFill>
              <a:ln>
                <a:noFill/>
              </a:ln>
              <a:effectLst/>
            </c:spPr>
            <c:extLst>
              <c:ext xmlns:c16="http://schemas.microsoft.com/office/drawing/2014/chart" uri="{C3380CC4-5D6E-409C-BE32-E72D297353CC}">
                <c16:uniqueId val="{00000011-FBAC-4462-807A-C5A4C03893F5}"/>
              </c:ext>
            </c:extLst>
          </c:dPt>
          <c:dPt>
            <c:idx val="16"/>
            <c:invertIfNegative val="0"/>
            <c:bubble3D val="0"/>
            <c:spPr>
              <a:solidFill>
                <a:schemeClr val="accent2">
                  <a:lumMod val="75000"/>
                </a:schemeClr>
              </a:solidFill>
              <a:ln>
                <a:noFill/>
              </a:ln>
              <a:effectLst/>
            </c:spPr>
            <c:extLst>
              <c:ext xmlns:c16="http://schemas.microsoft.com/office/drawing/2014/chart" uri="{C3380CC4-5D6E-409C-BE32-E72D297353CC}">
                <c16:uniqueId val="{00000013-FBAC-4462-807A-C5A4C03893F5}"/>
              </c:ext>
            </c:extLst>
          </c:dPt>
          <c:dPt>
            <c:idx val="17"/>
            <c:invertIfNegative val="0"/>
            <c:bubble3D val="0"/>
            <c:spPr>
              <a:solidFill>
                <a:schemeClr val="accent2">
                  <a:lumMod val="75000"/>
                </a:schemeClr>
              </a:solidFill>
              <a:ln>
                <a:noFill/>
              </a:ln>
              <a:effectLst/>
            </c:spPr>
            <c:extLst>
              <c:ext xmlns:c16="http://schemas.microsoft.com/office/drawing/2014/chart" uri="{C3380CC4-5D6E-409C-BE32-E72D297353CC}">
                <c16:uniqueId val="{00000015-FBAC-4462-807A-C5A4C03893F5}"/>
              </c:ext>
            </c:extLst>
          </c:dPt>
          <c:dPt>
            <c:idx val="18"/>
            <c:invertIfNegative val="0"/>
            <c:bubble3D val="0"/>
            <c:spPr>
              <a:solidFill>
                <a:schemeClr val="accent2">
                  <a:lumMod val="75000"/>
                </a:schemeClr>
              </a:solidFill>
              <a:ln>
                <a:noFill/>
              </a:ln>
              <a:effectLst/>
            </c:spPr>
            <c:extLst>
              <c:ext xmlns:c16="http://schemas.microsoft.com/office/drawing/2014/chart" uri="{C3380CC4-5D6E-409C-BE32-E72D297353CC}">
                <c16:uniqueId val="{00000017-FBAC-4462-807A-C5A4C03893F5}"/>
              </c:ext>
            </c:extLst>
          </c:dPt>
          <c:dPt>
            <c:idx val="19"/>
            <c:invertIfNegative val="0"/>
            <c:bubble3D val="0"/>
            <c:spPr>
              <a:solidFill>
                <a:schemeClr val="accent2">
                  <a:lumMod val="75000"/>
                </a:schemeClr>
              </a:solidFill>
              <a:ln>
                <a:noFill/>
              </a:ln>
              <a:effectLst/>
            </c:spPr>
            <c:extLst>
              <c:ext xmlns:c16="http://schemas.microsoft.com/office/drawing/2014/chart" uri="{C3380CC4-5D6E-409C-BE32-E72D297353CC}">
                <c16:uniqueId val="{00000019-FBAC-4462-807A-C5A4C03893F5}"/>
              </c:ext>
            </c:extLst>
          </c:dPt>
          <c:dPt>
            <c:idx val="20"/>
            <c:invertIfNegative val="0"/>
            <c:bubble3D val="0"/>
            <c:spPr>
              <a:solidFill>
                <a:schemeClr val="accent2">
                  <a:lumMod val="75000"/>
                </a:schemeClr>
              </a:solidFill>
              <a:ln>
                <a:noFill/>
              </a:ln>
              <a:effectLst/>
            </c:spPr>
            <c:extLst>
              <c:ext xmlns:c16="http://schemas.microsoft.com/office/drawing/2014/chart" uri="{C3380CC4-5D6E-409C-BE32-E72D297353CC}">
                <c16:uniqueId val="{0000001B-FBAC-4462-807A-C5A4C03893F5}"/>
              </c:ext>
            </c:extLst>
          </c:dPt>
          <c:dPt>
            <c:idx val="21"/>
            <c:invertIfNegative val="0"/>
            <c:bubble3D val="0"/>
            <c:spPr>
              <a:solidFill>
                <a:schemeClr val="accent2">
                  <a:lumMod val="75000"/>
                </a:schemeClr>
              </a:solidFill>
              <a:ln>
                <a:noFill/>
              </a:ln>
              <a:effectLst/>
            </c:spPr>
            <c:extLst>
              <c:ext xmlns:c16="http://schemas.microsoft.com/office/drawing/2014/chart" uri="{C3380CC4-5D6E-409C-BE32-E72D297353CC}">
                <c16:uniqueId val="{0000001D-FBAC-4462-807A-C5A4C03893F5}"/>
              </c:ext>
            </c:extLst>
          </c:dPt>
          <c:dPt>
            <c:idx val="22"/>
            <c:invertIfNegative val="0"/>
            <c:bubble3D val="0"/>
            <c:spPr>
              <a:solidFill>
                <a:schemeClr val="accent2">
                  <a:lumMod val="75000"/>
                </a:schemeClr>
              </a:solidFill>
              <a:ln>
                <a:noFill/>
              </a:ln>
              <a:effectLst/>
            </c:spPr>
            <c:extLst>
              <c:ext xmlns:c16="http://schemas.microsoft.com/office/drawing/2014/chart" uri="{C3380CC4-5D6E-409C-BE32-E72D297353CC}">
                <c16:uniqueId val="{0000001F-FBAC-4462-807A-C5A4C03893F5}"/>
              </c:ext>
            </c:extLst>
          </c:dPt>
          <c:dPt>
            <c:idx val="23"/>
            <c:invertIfNegative val="0"/>
            <c:bubble3D val="0"/>
            <c:spPr>
              <a:solidFill>
                <a:schemeClr val="accent2">
                  <a:lumMod val="75000"/>
                </a:schemeClr>
              </a:solidFill>
              <a:ln>
                <a:noFill/>
              </a:ln>
              <a:effectLst/>
            </c:spPr>
            <c:extLst>
              <c:ext xmlns:c16="http://schemas.microsoft.com/office/drawing/2014/chart" uri="{C3380CC4-5D6E-409C-BE32-E72D297353CC}">
                <c16:uniqueId val="{00000021-FBAC-4462-807A-C5A4C03893F5}"/>
              </c:ext>
            </c:extLst>
          </c:dPt>
          <c:dPt>
            <c:idx val="24"/>
            <c:invertIfNegative val="0"/>
            <c:bubble3D val="0"/>
            <c:spPr>
              <a:solidFill>
                <a:schemeClr val="accent2">
                  <a:lumMod val="75000"/>
                </a:schemeClr>
              </a:solidFill>
              <a:ln>
                <a:noFill/>
              </a:ln>
              <a:effectLst/>
            </c:spPr>
            <c:extLst>
              <c:ext xmlns:c16="http://schemas.microsoft.com/office/drawing/2014/chart" uri="{C3380CC4-5D6E-409C-BE32-E72D297353CC}">
                <c16:uniqueId val="{00000023-FBAC-4462-807A-C5A4C03893F5}"/>
              </c:ext>
            </c:extLst>
          </c:dPt>
          <c:dPt>
            <c:idx val="25"/>
            <c:invertIfNegative val="0"/>
            <c:bubble3D val="0"/>
            <c:spPr>
              <a:solidFill>
                <a:schemeClr val="accent2">
                  <a:lumMod val="75000"/>
                </a:schemeClr>
              </a:solidFill>
              <a:ln>
                <a:noFill/>
              </a:ln>
              <a:effectLst/>
            </c:spPr>
            <c:extLst>
              <c:ext xmlns:c16="http://schemas.microsoft.com/office/drawing/2014/chart" uri="{C3380CC4-5D6E-409C-BE32-E72D297353CC}">
                <c16:uniqueId val="{00000025-FBAC-4462-807A-C5A4C03893F5}"/>
              </c:ext>
            </c:extLst>
          </c:dPt>
          <c:dPt>
            <c:idx val="26"/>
            <c:invertIfNegative val="0"/>
            <c:bubble3D val="0"/>
            <c:spPr>
              <a:solidFill>
                <a:schemeClr val="accent2">
                  <a:lumMod val="75000"/>
                </a:schemeClr>
              </a:solidFill>
              <a:ln>
                <a:noFill/>
              </a:ln>
              <a:effectLst/>
            </c:spPr>
            <c:extLst>
              <c:ext xmlns:c16="http://schemas.microsoft.com/office/drawing/2014/chart" uri="{C3380CC4-5D6E-409C-BE32-E72D297353CC}">
                <c16:uniqueId val="{00000027-FBAC-4462-807A-C5A4C03893F5}"/>
              </c:ext>
            </c:extLst>
          </c:dPt>
          <c:dPt>
            <c:idx val="27"/>
            <c:invertIfNegative val="0"/>
            <c:bubble3D val="0"/>
            <c:spPr>
              <a:solidFill>
                <a:schemeClr val="accent2">
                  <a:lumMod val="75000"/>
                </a:schemeClr>
              </a:solidFill>
              <a:ln>
                <a:noFill/>
              </a:ln>
              <a:effectLst/>
            </c:spPr>
            <c:extLst>
              <c:ext xmlns:c16="http://schemas.microsoft.com/office/drawing/2014/chart" uri="{C3380CC4-5D6E-409C-BE32-E72D297353CC}">
                <c16:uniqueId val="{00000029-FBAC-4462-807A-C5A4C03893F5}"/>
              </c:ext>
            </c:extLst>
          </c:dPt>
          <c:dPt>
            <c:idx val="28"/>
            <c:invertIfNegative val="0"/>
            <c:bubble3D val="0"/>
            <c:spPr>
              <a:solidFill>
                <a:schemeClr val="accent2">
                  <a:lumMod val="75000"/>
                </a:schemeClr>
              </a:solidFill>
              <a:ln>
                <a:noFill/>
              </a:ln>
              <a:effectLst/>
            </c:spPr>
            <c:extLst>
              <c:ext xmlns:c16="http://schemas.microsoft.com/office/drawing/2014/chart" uri="{C3380CC4-5D6E-409C-BE32-E72D297353CC}">
                <c16:uniqueId val="{0000002B-FBAC-4462-807A-C5A4C03893F5}"/>
              </c:ext>
            </c:extLst>
          </c:dPt>
          <c:dPt>
            <c:idx val="29"/>
            <c:invertIfNegative val="0"/>
            <c:bubble3D val="0"/>
            <c:spPr>
              <a:solidFill>
                <a:schemeClr val="accent2">
                  <a:lumMod val="75000"/>
                </a:schemeClr>
              </a:solidFill>
              <a:ln>
                <a:noFill/>
              </a:ln>
              <a:effectLst/>
            </c:spPr>
            <c:extLst>
              <c:ext xmlns:c16="http://schemas.microsoft.com/office/drawing/2014/chart" uri="{C3380CC4-5D6E-409C-BE32-E72D297353CC}">
                <c16:uniqueId val="{0000002D-FBAC-4462-807A-C5A4C03893F5}"/>
              </c:ext>
            </c:extLst>
          </c:dPt>
          <c:dPt>
            <c:idx val="3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F-FBAC-4462-807A-C5A4C03893F5}"/>
              </c:ext>
            </c:extLst>
          </c:dPt>
          <c:dPt>
            <c:idx val="3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1-FBAC-4462-807A-C5A4C03893F5}"/>
              </c:ext>
            </c:extLst>
          </c:dPt>
          <c:dPt>
            <c:idx val="3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3-FBAC-4462-807A-C5A4C03893F5}"/>
              </c:ext>
            </c:extLst>
          </c:dPt>
          <c:dPt>
            <c:idx val="3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5-FBAC-4462-807A-C5A4C03893F5}"/>
              </c:ext>
            </c:extLst>
          </c:dPt>
          <c:dPt>
            <c:idx val="3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7-FBAC-4462-807A-C5A4C03893F5}"/>
              </c:ext>
            </c:extLst>
          </c:dPt>
          <c:dPt>
            <c:idx val="3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9-FBAC-4462-807A-C5A4C03893F5}"/>
              </c:ext>
            </c:extLst>
          </c:dPt>
          <c:dPt>
            <c:idx val="3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B-FBAC-4462-807A-C5A4C03893F5}"/>
              </c:ext>
            </c:extLst>
          </c:dPt>
          <c:dPt>
            <c:idx val="3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D-FBAC-4462-807A-C5A4C03893F5}"/>
              </c:ext>
            </c:extLst>
          </c:dPt>
          <c:dPt>
            <c:idx val="4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F-FBAC-4462-807A-C5A4C03893F5}"/>
              </c:ext>
            </c:extLst>
          </c:dPt>
          <c:dPt>
            <c:idx val="4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1-FBAC-4462-807A-C5A4C03893F5}"/>
              </c:ext>
            </c:extLst>
          </c:dPt>
          <c:dPt>
            <c:idx val="4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3-FBAC-4462-807A-C5A4C03893F5}"/>
              </c:ext>
            </c:extLst>
          </c:dPt>
          <c:dPt>
            <c:idx val="4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5-FBAC-4462-807A-C5A4C03893F5}"/>
              </c:ext>
            </c:extLst>
          </c:dPt>
          <c:dPt>
            <c:idx val="4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7-FBAC-4462-807A-C5A4C03893F5}"/>
              </c:ext>
            </c:extLst>
          </c:dPt>
          <c:dPt>
            <c:idx val="6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9-FBAC-4462-807A-C5A4C03893F5}"/>
              </c:ext>
            </c:extLst>
          </c:dPt>
          <c:dPt>
            <c:idx val="8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B-FBAC-4462-807A-C5A4C03893F5}"/>
              </c:ext>
            </c:extLst>
          </c:dPt>
          <c:dPt>
            <c:idx val="8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D-FBAC-4462-807A-C5A4C03893F5}"/>
              </c:ext>
            </c:extLst>
          </c:dPt>
          <c:dPt>
            <c:idx val="8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F-FBAC-4462-807A-C5A4C03893F5}"/>
              </c:ext>
            </c:extLst>
          </c:dPt>
          <c:dPt>
            <c:idx val="9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1-FBAC-4462-807A-C5A4C03893F5}"/>
              </c:ext>
            </c:extLst>
          </c:dPt>
          <c:dPt>
            <c:idx val="98"/>
            <c:invertIfNegative val="0"/>
            <c:bubble3D val="0"/>
            <c:spPr>
              <a:solidFill>
                <a:schemeClr val="accent2">
                  <a:lumMod val="75000"/>
                </a:schemeClr>
              </a:solidFill>
              <a:ln>
                <a:noFill/>
              </a:ln>
              <a:effectLst/>
            </c:spPr>
            <c:extLst>
              <c:ext xmlns:c16="http://schemas.microsoft.com/office/drawing/2014/chart" uri="{C3380CC4-5D6E-409C-BE32-E72D297353CC}">
                <c16:uniqueId val="{00000053-FBAC-4462-807A-C5A4C03893F5}"/>
              </c:ext>
            </c:extLst>
          </c:dPt>
          <c:dPt>
            <c:idx val="99"/>
            <c:invertIfNegative val="0"/>
            <c:bubble3D val="0"/>
            <c:spPr>
              <a:solidFill>
                <a:schemeClr val="accent2">
                  <a:lumMod val="75000"/>
                </a:schemeClr>
              </a:solidFill>
              <a:ln>
                <a:noFill/>
              </a:ln>
              <a:effectLst/>
            </c:spPr>
            <c:extLst>
              <c:ext xmlns:c16="http://schemas.microsoft.com/office/drawing/2014/chart" uri="{C3380CC4-5D6E-409C-BE32-E72D297353CC}">
                <c16:uniqueId val="{00000055-FBAC-4462-807A-C5A4C03893F5}"/>
              </c:ext>
            </c:extLst>
          </c:dPt>
          <c:dPt>
            <c:idx val="100"/>
            <c:invertIfNegative val="0"/>
            <c:bubble3D val="0"/>
            <c:spPr>
              <a:solidFill>
                <a:schemeClr val="accent2">
                  <a:lumMod val="75000"/>
                </a:schemeClr>
              </a:solidFill>
              <a:ln>
                <a:noFill/>
              </a:ln>
              <a:effectLst/>
            </c:spPr>
            <c:extLst>
              <c:ext xmlns:c16="http://schemas.microsoft.com/office/drawing/2014/chart" uri="{C3380CC4-5D6E-409C-BE32-E72D297353CC}">
                <c16:uniqueId val="{00000057-FBAC-4462-807A-C5A4C03893F5}"/>
              </c:ext>
            </c:extLst>
          </c:dPt>
          <c:dPt>
            <c:idx val="101"/>
            <c:invertIfNegative val="0"/>
            <c:bubble3D val="0"/>
            <c:spPr>
              <a:solidFill>
                <a:schemeClr val="accent2">
                  <a:lumMod val="75000"/>
                </a:schemeClr>
              </a:solidFill>
              <a:ln>
                <a:noFill/>
              </a:ln>
              <a:effectLst/>
            </c:spPr>
            <c:extLst>
              <c:ext xmlns:c16="http://schemas.microsoft.com/office/drawing/2014/chart" uri="{C3380CC4-5D6E-409C-BE32-E72D297353CC}">
                <c16:uniqueId val="{00000059-FBAC-4462-807A-C5A4C03893F5}"/>
              </c:ext>
            </c:extLst>
          </c:dPt>
          <c:dPt>
            <c:idx val="102"/>
            <c:invertIfNegative val="0"/>
            <c:bubble3D val="0"/>
            <c:spPr>
              <a:solidFill>
                <a:schemeClr val="accent2">
                  <a:lumMod val="75000"/>
                </a:schemeClr>
              </a:solidFill>
              <a:ln>
                <a:noFill/>
              </a:ln>
              <a:effectLst/>
            </c:spPr>
            <c:extLst>
              <c:ext xmlns:c16="http://schemas.microsoft.com/office/drawing/2014/chart" uri="{C3380CC4-5D6E-409C-BE32-E72D297353CC}">
                <c16:uniqueId val="{0000005B-FBAC-4462-807A-C5A4C03893F5}"/>
              </c:ext>
            </c:extLst>
          </c:dPt>
          <c:dPt>
            <c:idx val="103"/>
            <c:invertIfNegative val="0"/>
            <c:bubble3D val="0"/>
            <c:spPr>
              <a:solidFill>
                <a:schemeClr val="accent2">
                  <a:lumMod val="75000"/>
                </a:schemeClr>
              </a:solidFill>
              <a:ln>
                <a:noFill/>
              </a:ln>
              <a:effectLst/>
            </c:spPr>
            <c:extLst>
              <c:ext xmlns:c16="http://schemas.microsoft.com/office/drawing/2014/chart" uri="{C3380CC4-5D6E-409C-BE32-E72D297353CC}">
                <c16:uniqueId val="{0000005D-FBAC-4462-807A-C5A4C03893F5}"/>
              </c:ext>
            </c:extLst>
          </c:dPt>
          <c:dPt>
            <c:idx val="104"/>
            <c:invertIfNegative val="0"/>
            <c:bubble3D val="0"/>
            <c:spPr>
              <a:solidFill>
                <a:schemeClr val="accent2">
                  <a:lumMod val="75000"/>
                </a:schemeClr>
              </a:solidFill>
              <a:ln>
                <a:noFill/>
              </a:ln>
              <a:effectLst/>
            </c:spPr>
            <c:extLst>
              <c:ext xmlns:c16="http://schemas.microsoft.com/office/drawing/2014/chart" uri="{C3380CC4-5D6E-409C-BE32-E72D297353CC}">
                <c16:uniqueId val="{0000005F-FBAC-4462-807A-C5A4C03893F5}"/>
              </c:ext>
            </c:extLst>
          </c:dPt>
          <c:dPt>
            <c:idx val="123"/>
            <c:invertIfNegative val="0"/>
            <c:bubble3D val="0"/>
            <c:spPr>
              <a:solidFill>
                <a:schemeClr val="accent2">
                  <a:lumMod val="75000"/>
                </a:schemeClr>
              </a:solidFill>
              <a:ln>
                <a:noFill/>
              </a:ln>
              <a:effectLst/>
            </c:spPr>
            <c:extLst>
              <c:ext xmlns:c16="http://schemas.microsoft.com/office/drawing/2014/chart" uri="{C3380CC4-5D6E-409C-BE32-E72D297353CC}">
                <c16:uniqueId val="{00000061-FBAC-4462-807A-C5A4C03893F5}"/>
              </c:ext>
            </c:extLst>
          </c:dPt>
          <c:dPt>
            <c:idx val="135"/>
            <c:invertIfNegative val="0"/>
            <c:bubble3D val="0"/>
            <c:spPr>
              <a:solidFill>
                <a:schemeClr val="accent2">
                  <a:lumMod val="75000"/>
                </a:schemeClr>
              </a:solidFill>
              <a:ln>
                <a:noFill/>
              </a:ln>
              <a:effectLst/>
            </c:spPr>
            <c:extLst>
              <c:ext xmlns:c16="http://schemas.microsoft.com/office/drawing/2014/chart" uri="{C3380CC4-5D6E-409C-BE32-E72D297353CC}">
                <c16:uniqueId val="{00000063-FBAC-4462-807A-C5A4C03893F5}"/>
              </c:ext>
            </c:extLst>
          </c:dPt>
          <c:dPt>
            <c:idx val="136"/>
            <c:invertIfNegative val="0"/>
            <c:bubble3D val="0"/>
            <c:spPr>
              <a:solidFill>
                <a:schemeClr val="accent2">
                  <a:lumMod val="75000"/>
                </a:schemeClr>
              </a:solidFill>
              <a:ln>
                <a:noFill/>
              </a:ln>
              <a:effectLst/>
            </c:spPr>
            <c:extLst>
              <c:ext xmlns:c16="http://schemas.microsoft.com/office/drawing/2014/chart" uri="{C3380CC4-5D6E-409C-BE32-E72D297353CC}">
                <c16:uniqueId val="{00000065-FBAC-4462-807A-C5A4C03893F5}"/>
              </c:ext>
            </c:extLst>
          </c:dPt>
          <c:dPt>
            <c:idx val="137"/>
            <c:invertIfNegative val="0"/>
            <c:bubble3D val="0"/>
            <c:spPr>
              <a:solidFill>
                <a:schemeClr val="accent2">
                  <a:lumMod val="75000"/>
                </a:schemeClr>
              </a:solidFill>
              <a:ln>
                <a:noFill/>
              </a:ln>
              <a:effectLst/>
            </c:spPr>
            <c:extLst>
              <c:ext xmlns:c16="http://schemas.microsoft.com/office/drawing/2014/chart" uri="{C3380CC4-5D6E-409C-BE32-E72D297353CC}">
                <c16:uniqueId val="{00000067-FBAC-4462-807A-C5A4C03893F5}"/>
              </c:ext>
            </c:extLst>
          </c:dPt>
          <c:dPt>
            <c:idx val="138"/>
            <c:invertIfNegative val="0"/>
            <c:bubble3D val="0"/>
            <c:spPr>
              <a:solidFill>
                <a:schemeClr val="accent2">
                  <a:lumMod val="75000"/>
                </a:schemeClr>
              </a:solidFill>
              <a:ln>
                <a:noFill/>
              </a:ln>
              <a:effectLst/>
            </c:spPr>
            <c:extLst>
              <c:ext xmlns:c16="http://schemas.microsoft.com/office/drawing/2014/chart" uri="{C3380CC4-5D6E-409C-BE32-E72D297353CC}">
                <c16:uniqueId val="{00000069-FBAC-4462-807A-C5A4C03893F5}"/>
              </c:ext>
            </c:extLst>
          </c:dPt>
          <c:dPt>
            <c:idx val="139"/>
            <c:invertIfNegative val="0"/>
            <c:bubble3D val="0"/>
            <c:spPr>
              <a:solidFill>
                <a:schemeClr val="accent2">
                  <a:lumMod val="75000"/>
                </a:schemeClr>
              </a:solidFill>
              <a:ln>
                <a:noFill/>
              </a:ln>
              <a:effectLst/>
            </c:spPr>
            <c:extLst>
              <c:ext xmlns:c16="http://schemas.microsoft.com/office/drawing/2014/chart" uri="{C3380CC4-5D6E-409C-BE32-E72D297353CC}">
                <c16:uniqueId val="{0000006B-FBAC-4462-807A-C5A4C03893F5}"/>
              </c:ext>
            </c:extLst>
          </c:dPt>
          <c:dPt>
            <c:idx val="140"/>
            <c:invertIfNegative val="0"/>
            <c:bubble3D val="0"/>
            <c:spPr>
              <a:solidFill>
                <a:schemeClr val="accent2">
                  <a:lumMod val="75000"/>
                </a:schemeClr>
              </a:solidFill>
              <a:ln>
                <a:noFill/>
              </a:ln>
              <a:effectLst/>
            </c:spPr>
            <c:extLst>
              <c:ext xmlns:c16="http://schemas.microsoft.com/office/drawing/2014/chart" uri="{C3380CC4-5D6E-409C-BE32-E72D297353CC}">
                <c16:uniqueId val="{0000006D-FBAC-4462-807A-C5A4C03893F5}"/>
              </c:ext>
            </c:extLst>
          </c:dPt>
          <c:dPt>
            <c:idx val="141"/>
            <c:invertIfNegative val="0"/>
            <c:bubble3D val="0"/>
            <c:spPr>
              <a:solidFill>
                <a:schemeClr val="accent2">
                  <a:lumMod val="75000"/>
                </a:schemeClr>
              </a:solidFill>
              <a:ln>
                <a:noFill/>
              </a:ln>
              <a:effectLst/>
            </c:spPr>
            <c:extLst>
              <c:ext xmlns:c16="http://schemas.microsoft.com/office/drawing/2014/chart" uri="{C3380CC4-5D6E-409C-BE32-E72D297353CC}">
                <c16:uniqueId val="{0000006F-FBAC-4462-807A-C5A4C03893F5}"/>
              </c:ext>
            </c:extLst>
          </c:dPt>
          <c:dPt>
            <c:idx val="142"/>
            <c:invertIfNegative val="0"/>
            <c:bubble3D val="0"/>
            <c:spPr>
              <a:solidFill>
                <a:schemeClr val="accent2">
                  <a:lumMod val="75000"/>
                </a:schemeClr>
              </a:solidFill>
              <a:ln>
                <a:noFill/>
              </a:ln>
              <a:effectLst/>
            </c:spPr>
            <c:extLst>
              <c:ext xmlns:c16="http://schemas.microsoft.com/office/drawing/2014/chart" uri="{C3380CC4-5D6E-409C-BE32-E72D297353CC}">
                <c16:uniqueId val="{00000071-FBAC-4462-807A-C5A4C03893F5}"/>
              </c:ext>
            </c:extLst>
          </c:dPt>
          <c:dPt>
            <c:idx val="143"/>
            <c:invertIfNegative val="0"/>
            <c:bubble3D val="0"/>
            <c:spPr>
              <a:solidFill>
                <a:schemeClr val="accent2">
                  <a:lumMod val="75000"/>
                </a:schemeClr>
              </a:solidFill>
              <a:ln>
                <a:noFill/>
              </a:ln>
              <a:effectLst/>
            </c:spPr>
            <c:extLst>
              <c:ext xmlns:c16="http://schemas.microsoft.com/office/drawing/2014/chart" uri="{C3380CC4-5D6E-409C-BE32-E72D297353CC}">
                <c16:uniqueId val="{00000073-FBAC-4462-807A-C5A4C03893F5}"/>
              </c:ext>
            </c:extLst>
          </c:dPt>
          <c:dPt>
            <c:idx val="144"/>
            <c:invertIfNegative val="0"/>
            <c:bubble3D val="0"/>
            <c:spPr>
              <a:solidFill>
                <a:schemeClr val="accent2">
                  <a:lumMod val="75000"/>
                </a:schemeClr>
              </a:solidFill>
              <a:ln>
                <a:noFill/>
              </a:ln>
              <a:effectLst/>
            </c:spPr>
            <c:extLst>
              <c:ext xmlns:c16="http://schemas.microsoft.com/office/drawing/2014/chart" uri="{C3380CC4-5D6E-409C-BE32-E72D297353CC}">
                <c16:uniqueId val="{00000075-FBAC-4462-807A-C5A4C03893F5}"/>
              </c:ext>
            </c:extLst>
          </c:dPt>
          <c:dPt>
            <c:idx val="145"/>
            <c:invertIfNegative val="0"/>
            <c:bubble3D val="0"/>
            <c:spPr>
              <a:solidFill>
                <a:schemeClr val="accent2">
                  <a:lumMod val="75000"/>
                </a:schemeClr>
              </a:solidFill>
              <a:ln>
                <a:noFill/>
              </a:ln>
              <a:effectLst/>
            </c:spPr>
            <c:extLst>
              <c:ext xmlns:c16="http://schemas.microsoft.com/office/drawing/2014/chart" uri="{C3380CC4-5D6E-409C-BE32-E72D297353CC}">
                <c16:uniqueId val="{00000077-FBAC-4462-807A-C5A4C03893F5}"/>
              </c:ext>
            </c:extLst>
          </c:dPt>
          <c:dPt>
            <c:idx val="146"/>
            <c:invertIfNegative val="0"/>
            <c:bubble3D val="0"/>
            <c:spPr>
              <a:solidFill>
                <a:schemeClr val="accent2">
                  <a:lumMod val="75000"/>
                </a:schemeClr>
              </a:solidFill>
              <a:ln>
                <a:noFill/>
              </a:ln>
              <a:effectLst/>
            </c:spPr>
            <c:extLst>
              <c:ext xmlns:c16="http://schemas.microsoft.com/office/drawing/2014/chart" uri="{C3380CC4-5D6E-409C-BE32-E72D297353CC}">
                <c16:uniqueId val="{00000079-FBAC-4462-807A-C5A4C03893F5}"/>
              </c:ext>
            </c:extLst>
          </c:dPt>
          <c:dPt>
            <c:idx val="147"/>
            <c:invertIfNegative val="0"/>
            <c:bubble3D val="0"/>
            <c:spPr>
              <a:solidFill>
                <a:schemeClr val="accent2">
                  <a:lumMod val="75000"/>
                </a:schemeClr>
              </a:solidFill>
              <a:ln>
                <a:noFill/>
              </a:ln>
              <a:effectLst/>
            </c:spPr>
            <c:extLst>
              <c:ext xmlns:c16="http://schemas.microsoft.com/office/drawing/2014/chart" uri="{C3380CC4-5D6E-409C-BE32-E72D297353CC}">
                <c16:uniqueId val="{0000007B-FBAC-4462-807A-C5A4C03893F5}"/>
              </c:ext>
            </c:extLst>
          </c:dPt>
          <c:dPt>
            <c:idx val="148"/>
            <c:invertIfNegative val="0"/>
            <c:bubble3D val="0"/>
            <c:spPr>
              <a:solidFill>
                <a:schemeClr val="accent2">
                  <a:lumMod val="75000"/>
                </a:schemeClr>
              </a:solidFill>
              <a:ln>
                <a:noFill/>
              </a:ln>
              <a:effectLst/>
            </c:spPr>
            <c:extLst>
              <c:ext xmlns:c16="http://schemas.microsoft.com/office/drawing/2014/chart" uri="{C3380CC4-5D6E-409C-BE32-E72D297353CC}">
                <c16:uniqueId val="{0000007D-FBAC-4462-807A-C5A4C03893F5}"/>
              </c:ext>
            </c:extLst>
          </c:dPt>
          <c:dPt>
            <c:idx val="149"/>
            <c:invertIfNegative val="0"/>
            <c:bubble3D val="0"/>
            <c:spPr>
              <a:solidFill>
                <a:schemeClr val="accent2">
                  <a:lumMod val="75000"/>
                </a:schemeClr>
              </a:solidFill>
              <a:ln>
                <a:noFill/>
              </a:ln>
              <a:effectLst/>
            </c:spPr>
            <c:extLst>
              <c:ext xmlns:c16="http://schemas.microsoft.com/office/drawing/2014/chart" uri="{C3380CC4-5D6E-409C-BE32-E72D297353CC}">
                <c16:uniqueId val="{0000007F-FBAC-4462-807A-C5A4C03893F5}"/>
              </c:ext>
            </c:extLst>
          </c:dPt>
          <c:dPt>
            <c:idx val="150"/>
            <c:invertIfNegative val="0"/>
            <c:bubble3D val="0"/>
            <c:spPr>
              <a:solidFill>
                <a:schemeClr val="accent2">
                  <a:lumMod val="75000"/>
                </a:schemeClr>
              </a:solidFill>
              <a:ln>
                <a:noFill/>
              </a:ln>
              <a:effectLst/>
            </c:spPr>
            <c:extLst>
              <c:ext xmlns:c16="http://schemas.microsoft.com/office/drawing/2014/chart" uri="{C3380CC4-5D6E-409C-BE32-E72D297353CC}">
                <c16:uniqueId val="{00000081-FBAC-4462-807A-C5A4C03893F5}"/>
              </c:ext>
            </c:extLst>
          </c:dPt>
          <c:dPt>
            <c:idx val="151"/>
            <c:invertIfNegative val="0"/>
            <c:bubble3D val="0"/>
            <c:spPr>
              <a:solidFill>
                <a:schemeClr val="accent2">
                  <a:lumMod val="75000"/>
                </a:schemeClr>
              </a:solidFill>
              <a:ln>
                <a:noFill/>
              </a:ln>
              <a:effectLst/>
            </c:spPr>
            <c:extLst>
              <c:ext xmlns:c16="http://schemas.microsoft.com/office/drawing/2014/chart" uri="{C3380CC4-5D6E-409C-BE32-E72D297353CC}">
                <c16:uniqueId val="{00000083-FBAC-4462-807A-C5A4C03893F5}"/>
              </c:ext>
            </c:extLst>
          </c:dPt>
          <c:dPt>
            <c:idx val="152"/>
            <c:invertIfNegative val="0"/>
            <c:bubble3D val="0"/>
            <c:spPr>
              <a:solidFill>
                <a:schemeClr val="accent2">
                  <a:lumMod val="75000"/>
                </a:schemeClr>
              </a:solidFill>
              <a:ln>
                <a:noFill/>
              </a:ln>
              <a:effectLst/>
            </c:spPr>
            <c:extLst>
              <c:ext xmlns:c16="http://schemas.microsoft.com/office/drawing/2014/chart" uri="{C3380CC4-5D6E-409C-BE32-E72D297353CC}">
                <c16:uniqueId val="{00000085-FBAC-4462-807A-C5A4C03893F5}"/>
              </c:ext>
            </c:extLst>
          </c:dPt>
          <c:dPt>
            <c:idx val="153"/>
            <c:invertIfNegative val="0"/>
            <c:bubble3D val="0"/>
            <c:spPr>
              <a:solidFill>
                <a:schemeClr val="accent2">
                  <a:lumMod val="75000"/>
                </a:schemeClr>
              </a:solidFill>
              <a:ln>
                <a:noFill/>
              </a:ln>
              <a:effectLst/>
            </c:spPr>
            <c:extLst>
              <c:ext xmlns:c16="http://schemas.microsoft.com/office/drawing/2014/chart" uri="{C3380CC4-5D6E-409C-BE32-E72D297353CC}">
                <c16:uniqueId val="{00000087-FBAC-4462-807A-C5A4C03893F5}"/>
              </c:ext>
            </c:extLst>
          </c:dPt>
          <c:dPt>
            <c:idx val="154"/>
            <c:invertIfNegative val="0"/>
            <c:bubble3D val="0"/>
            <c:spPr>
              <a:solidFill>
                <a:schemeClr val="accent2">
                  <a:lumMod val="75000"/>
                </a:schemeClr>
              </a:solidFill>
              <a:ln>
                <a:noFill/>
              </a:ln>
              <a:effectLst/>
            </c:spPr>
            <c:extLst>
              <c:ext xmlns:c16="http://schemas.microsoft.com/office/drawing/2014/chart" uri="{C3380CC4-5D6E-409C-BE32-E72D297353CC}">
                <c16:uniqueId val="{00000089-FBAC-4462-807A-C5A4C03893F5}"/>
              </c:ext>
            </c:extLst>
          </c:dPt>
          <c:dPt>
            <c:idx val="155"/>
            <c:invertIfNegative val="0"/>
            <c:bubble3D val="0"/>
            <c:spPr>
              <a:solidFill>
                <a:schemeClr val="accent2">
                  <a:lumMod val="75000"/>
                </a:schemeClr>
              </a:solidFill>
              <a:ln>
                <a:noFill/>
              </a:ln>
              <a:effectLst/>
            </c:spPr>
            <c:extLst>
              <c:ext xmlns:c16="http://schemas.microsoft.com/office/drawing/2014/chart" uri="{C3380CC4-5D6E-409C-BE32-E72D297353CC}">
                <c16:uniqueId val="{0000008B-FBAC-4462-807A-C5A4C03893F5}"/>
              </c:ext>
            </c:extLst>
          </c:dPt>
          <c:dPt>
            <c:idx val="156"/>
            <c:invertIfNegative val="0"/>
            <c:bubble3D val="0"/>
            <c:spPr>
              <a:solidFill>
                <a:schemeClr val="accent2">
                  <a:lumMod val="75000"/>
                </a:schemeClr>
              </a:solidFill>
              <a:ln>
                <a:noFill/>
              </a:ln>
              <a:effectLst/>
            </c:spPr>
            <c:extLst>
              <c:ext xmlns:c16="http://schemas.microsoft.com/office/drawing/2014/chart" uri="{C3380CC4-5D6E-409C-BE32-E72D297353CC}">
                <c16:uniqueId val="{0000008D-FBAC-4462-807A-C5A4C03893F5}"/>
              </c:ext>
            </c:extLst>
          </c:dPt>
          <c:dPt>
            <c:idx val="157"/>
            <c:invertIfNegative val="0"/>
            <c:bubble3D val="0"/>
            <c:spPr>
              <a:solidFill>
                <a:schemeClr val="accent2">
                  <a:lumMod val="75000"/>
                </a:schemeClr>
              </a:solidFill>
              <a:ln>
                <a:noFill/>
              </a:ln>
              <a:effectLst/>
            </c:spPr>
            <c:extLst>
              <c:ext xmlns:c16="http://schemas.microsoft.com/office/drawing/2014/chart" uri="{C3380CC4-5D6E-409C-BE32-E72D297353CC}">
                <c16:uniqueId val="{0000008F-FBAC-4462-807A-C5A4C03893F5}"/>
              </c:ext>
            </c:extLst>
          </c:dPt>
          <c:dPt>
            <c:idx val="158"/>
            <c:invertIfNegative val="0"/>
            <c:bubble3D val="0"/>
            <c:spPr>
              <a:solidFill>
                <a:schemeClr val="accent2">
                  <a:lumMod val="75000"/>
                </a:schemeClr>
              </a:solidFill>
              <a:ln>
                <a:noFill/>
              </a:ln>
              <a:effectLst/>
            </c:spPr>
            <c:extLst>
              <c:ext xmlns:c16="http://schemas.microsoft.com/office/drawing/2014/chart" uri="{C3380CC4-5D6E-409C-BE32-E72D297353CC}">
                <c16:uniqueId val="{00000091-FBAC-4462-807A-C5A4C03893F5}"/>
              </c:ext>
            </c:extLst>
          </c:dPt>
          <c:dPt>
            <c:idx val="159"/>
            <c:invertIfNegative val="0"/>
            <c:bubble3D val="0"/>
            <c:spPr>
              <a:solidFill>
                <a:schemeClr val="accent2">
                  <a:lumMod val="75000"/>
                </a:schemeClr>
              </a:solidFill>
              <a:ln>
                <a:noFill/>
              </a:ln>
              <a:effectLst/>
            </c:spPr>
            <c:extLst>
              <c:ext xmlns:c16="http://schemas.microsoft.com/office/drawing/2014/chart" uri="{C3380CC4-5D6E-409C-BE32-E72D297353CC}">
                <c16:uniqueId val="{00000093-FBAC-4462-807A-C5A4C03893F5}"/>
              </c:ext>
            </c:extLst>
          </c:dPt>
          <c:dPt>
            <c:idx val="160"/>
            <c:invertIfNegative val="0"/>
            <c:bubble3D val="0"/>
            <c:spPr>
              <a:solidFill>
                <a:schemeClr val="accent2">
                  <a:lumMod val="75000"/>
                </a:schemeClr>
              </a:solidFill>
              <a:ln>
                <a:noFill/>
              </a:ln>
              <a:effectLst/>
            </c:spPr>
            <c:extLst>
              <c:ext xmlns:c16="http://schemas.microsoft.com/office/drawing/2014/chart" uri="{C3380CC4-5D6E-409C-BE32-E72D297353CC}">
                <c16:uniqueId val="{00000095-FBAC-4462-807A-C5A4C03893F5}"/>
              </c:ext>
            </c:extLst>
          </c:dPt>
          <c:dPt>
            <c:idx val="161"/>
            <c:invertIfNegative val="0"/>
            <c:bubble3D val="0"/>
            <c:spPr>
              <a:solidFill>
                <a:schemeClr val="accent2">
                  <a:lumMod val="75000"/>
                </a:schemeClr>
              </a:solidFill>
              <a:ln>
                <a:noFill/>
              </a:ln>
              <a:effectLst/>
            </c:spPr>
            <c:extLst>
              <c:ext xmlns:c16="http://schemas.microsoft.com/office/drawing/2014/chart" uri="{C3380CC4-5D6E-409C-BE32-E72D297353CC}">
                <c16:uniqueId val="{00000097-FBAC-4462-807A-C5A4C03893F5}"/>
              </c:ext>
            </c:extLst>
          </c:dPt>
          <c:dPt>
            <c:idx val="162"/>
            <c:invertIfNegative val="0"/>
            <c:bubble3D val="0"/>
            <c:spPr>
              <a:solidFill>
                <a:srgbClr val="BA5800"/>
              </a:solidFill>
              <a:ln>
                <a:noFill/>
              </a:ln>
              <a:effectLst/>
            </c:spPr>
            <c:extLst>
              <c:ext xmlns:c16="http://schemas.microsoft.com/office/drawing/2014/chart" uri="{C3380CC4-5D6E-409C-BE32-E72D297353CC}">
                <c16:uniqueId val="{00000099-FBAC-4462-807A-C5A4C03893F5}"/>
              </c:ext>
            </c:extLst>
          </c:dPt>
          <c:dPt>
            <c:idx val="163"/>
            <c:invertIfNegative val="0"/>
            <c:bubble3D val="0"/>
            <c:spPr>
              <a:solidFill>
                <a:srgbClr val="BA5800"/>
              </a:solidFill>
              <a:ln>
                <a:noFill/>
              </a:ln>
              <a:effectLst/>
            </c:spPr>
            <c:extLst>
              <c:ext xmlns:c16="http://schemas.microsoft.com/office/drawing/2014/chart" uri="{C3380CC4-5D6E-409C-BE32-E72D297353CC}">
                <c16:uniqueId val="{0000009B-FBAC-4462-807A-C5A4C03893F5}"/>
              </c:ext>
            </c:extLst>
          </c:dPt>
          <c:dPt>
            <c:idx val="164"/>
            <c:invertIfNegative val="0"/>
            <c:bubble3D val="0"/>
            <c:spPr>
              <a:solidFill>
                <a:srgbClr val="BA5800"/>
              </a:solidFill>
              <a:ln>
                <a:noFill/>
              </a:ln>
              <a:effectLst/>
            </c:spPr>
            <c:extLst>
              <c:ext xmlns:c16="http://schemas.microsoft.com/office/drawing/2014/chart" uri="{C3380CC4-5D6E-409C-BE32-E72D297353CC}">
                <c16:uniqueId val="{0000009D-FBAC-4462-807A-C5A4C03893F5}"/>
              </c:ext>
            </c:extLst>
          </c:dPt>
          <c:dPt>
            <c:idx val="165"/>
            <c:invertIfNegative val="0"/>
            <c:bubble3D val="0"/>
            <c:spPr>
              <a:solidFill>
                <a:srgbClr val="BA5800"/>
              </a:solidFill>
              <a:ln>
                <a:noFill/>
              </a:ln>
              <a:effectLst/>
            </c:spPr>
            <c:extLst>
              <c:ext xmlns:c16="http://schemas.microsoft.com/office/drawing/2014/chart" uri="{C3380CC4-5D6E-409C-BE32-E72D297353CC}">
                <c16:uniqueId val="{0000009F-FBAC-4462-807A-C5A4C03893F5}"/>
              </c:ext>
            </c:extLst>
          </c:dPt>
          <c:dPt>
            <c:idx val="166"/>
            <c:invertIfNegative val="0"/>
            <c:bubble3D val="0"/>
            <c:spPr>
              <a:solidFill>
                <a:srgbClr val="BA5800"/>
              </a:solidFill>
              <a:ln>
                <a:noFill/>
              </a:ln>
              <a:effectLst/>
            </c:spPr>
            <c:extLst>
              <c:ext xmlns:c16="http://schemas.microsoft.com/office/drawing/2014/chart" uri="{C3380CC4-5D6E-409C-BE32-E72D297353CC}">
                <c16:uniqueId val="{000000A1-FBAC-4462-807A-C5A4C03893F5}"/>
              </c:ext>
            </c:extLst>
          </c:dPt>
          <c:dPt>
            <c:idx val="167"/>
            <c:invertIfNegative val="0"/>
            <c:bubble3D val="0"/>
            <c:spPr>
              <a:solidFill>
                <a:srgbClr val="FFAD48"/>
              </a:solidFill>
              <a:ln>
                <a:noFill/>
              </a:ln>
              <a:effectLst/>
            </c:spPr>
            <c:extLst>
              <c:ext xmlns:c16="http://schemas.microsoft.com/office/drawing/2014/chart" uri="{C3380CC4-5D6E-409C-BE32-E72D297353CC}">
                <c16:uniqueId val="{000000A3-FBAC-4462-807A-C5A4C03893F5}"/>
              </c:ext>
            </c:extLst>
          </c:dPt>
          <c:dPt>
            <c:idx val="168"/>
            <c:invertIfNegative val="0"/>
            <c:bubble3D val="0"/>
            <c:spPr>
              <a:solidFill>
                <a:srgbClr val="024B76"/>
              </a:solidFill>
              <a:ln>
                <a:noFill/>
              </a:ln>
              <a:effectLst/>
            </c:spPr>
            <c:extLst>
              <c:ext xmlns:c16="http://schemas.microsoft.com/office/drawing/2014/chart" uri="{C3380CC4-5D6E-409C-BE32-E72D297353CC}">
                <c16:uniqueId val="{000000C6-3B22-473C-B6B7-016955C0E71A}"/>
              </c:ext>
            </c:extLst>
          </c:dPt>
          <c:dPt>
            <c:idx val="169"/>
            <c:invertIfNegative val="0"/>
            <c:bubble3D val="0"/>
            <c:spPr>
              <a:solidFill>
                <a:srgbClr val="FFAD48"/>
              </a:solidFill>
              <a:ln>
                <a:noFill/>
              </a:ln>
              <a:effectLst/>
            </c:spPr>
            <c:extLst>
              <c:ext xmlns:c16="http://schemas.microsoft.com/office/drawing/2014/chart" uri="{C3380CC4-5D6E-409C-BE32-E72D297353CC}">
                <c16:uniqueId val="{000000A5-FBAC-4462-807A-C5A4C03893F5}"/>
              </c:ext>
            </c:extLst>
          </c:dPt>
          <c:dPt>
            <c:idx val="170"/>
            <c:invertIfNegative val="0"/>
            <c:bubble3D val="0"/>
            <c:spPr>
              <a:solidFill>
                <a:srgbClr val="FFAD48"/>
              </a:solidFill>
              <a:ln>
                <a:noFill/>
              </a:ln>
              <a:effectLst/>
            </c:spPr>
            <c:extLst>
              <c:ext xmlns:c16="http://schemas.microsoft.com/office/drawing/2014/chart" uri="{C3380CC4-5D6E-409C-BE32-E72D297353CC}">
                <c16:uniqueId val="{000000A7-FBAC-4462-807A-C5A4C03893F5}"/>
              </c:ext>
            </c:extLst>
          </c:dPt>
          <c:dPt>
            <c:idx val="171"/>
            <c:invertIfNegative val="0"/>
            <c:bubble3D val="0"/>
            <c:spPr>
              <a:solidFill>
                <a:srgbClr val="024B76"/>
              </a:solidFill>
              <a:ln>
                <a:noFill/>
              </a:ln>
              <a:effectLst/>
            </c:spPr>
            <c:extLst>
              <c:ext xmlns:c16="http://schemas.microsoft.com/office/drawing/2014/chart" uri="{C3380CC4-5D6E-409C-BE32-E72D297353CC}">
                <c16:uniqueId val="{000000C5-3B22-473C-B6B7-016955C0E71A}"/>
              </c:ext>
            </c:extLst>
          </c:dPt>
          <c:dPt>
            <c:idx val="172"/>
            <c:invertIfNegative val="0"/>
            <c:bubble3D val="0"/>
            <c:spPr>
              <a:solidFill>
                <a:srgbClr val="024B76"/>
              </a:solidFill>
              <a:ln>
                <a:noFill/>
              </a:ln>
              <a:effectLst/>
            </c:spPr>
            <c:extLst>
              <c:ext xmlns:c16="http://schemas.microsoft.com/office/drawing/2014/chart" uri="{C3380CC4-5D6E-409C-BE32-E72D297353CC}">
                <c16:uniqueId val="{000000C4-3B22-473C-B6B7-016955C0E71A}"/>
              </c:ext>
            </c:extLst>
          </c:dPt>
          <c:dPt>
            <c:idx val="173"/>
            <c:invertIfNegative val="0"/>
            <c:bubble3D val="0"/>
            <c:spPr>
              <a:solidFill>
                <a:srgbClr val="024B76"/>
              </a:solidFill>
              <a:ln>
                <a:noFill/>
              </a:ln>
              <a:effectLst/>
            </c:spPr>
            <c:extLst>
              <c:ext xmlns:c16="http://schemas.microsoft.com/office/drawing/2014/chart" uri="{C3380CC4-5D6E-409C-BE32-E72D297353CC}">
                <c16:uniqueId val="{000000C3-3B22-473C-B6B7-016955C0E71A}"/>
              </c:ext>
            </c:extLst>
          </c:dPt>
          <c:dPt>
            <c:idx val="174"/>
            <c:invertIfNegative val="0"/>
            <c:bubble3D val="0"/>
            <c:spPr>
              <a:solidFill>
                <a:srgbClr val="024B76"/>
              </a:solidFill>
              <a:ln>
                <a:noFill/>
              </a:ln>
              <a:effectLst/>
            </c:spPr>
            <c:extLst>
              <c:ext xmlns:c16="http://schemas.microsoft.com/office/drawing/2014/chart" uri="{C3380CC4-5D6E-409C-BE32-E72D297353CC}">
                <c16:uniqueId val="{000000C7-3B22-473C-B6B7-016955C0E71A}"/>
              </c:ext>
            </c:extLst>
          </c:dPt>
          <c:dPt>
            <c:idx val="175"/>
            <c:invertIfNegative val="0"/>
            <c:bubble3D val="0"/>
            <c:spPr>
              <a:solidFill>
                <a:srgbClr val="024B76"/>
              </a:solidFill>
              <a:ln>
                <a:noFill/>
              </a:ln>
              <a:effectLst/>
            </c:spPr>
            <c:extLst>
              <c:ext xmlns:c16="http://schemas.microsoft.com/office/drawing/2014/chart" uri="{C3380CC4-5D6E-409C-BE32-E72D297353CC}">
                <c16:uniqueId val="{000000C8-3B22-473C-B6B7-016955C0E71A}"/>
              </c:ext>
            </c:extLst>
          </c:dPt>
          <c:dPt>
            <c:idx val="176"/>
            <c:invertIfNegative val="0"/>
            <c:bubble3D val="0"/>
            <c:spPr>
              <a:solidFill>
                <a:srgbClr val="024B76"/>
              </a:solidFill>
              <a:ln>
                <a:noFill/>
              </a:ln>
              <a:effectLst/>
            </c:spPr>
            <c:extLst>
              <c:ext xmlns:c16="http://schemas.microsoft.com/office/drawing/2014/chart" uri="{C3380CC4-5D6E-409C-BE32-E72D297353CC}">
                <c16:uniqueId val="{000000C9-3B22-473C-B6B7-016955C0E71A}"/>
              </c:ext>
            </c:extLst>
          </c:dPt>
          <c:dPt>
            <c:idx val="177"/>
            <c:invertIfNegative val="0"/>
            <c:bubble3D val="0"/>
            <c:spPr>
              <a:solidFill>
                <a:srgbClr val="024B76"/>
              </a:solidFill>
              <a:ln>
                <a:noFill/>
              </a:ln>
              <a:effectLst/>
            </c:spPr>
            <c:extLst>
              <c:ext xmlns:c16="http://schemas.microsoft.com/office/drawing/2014/chart" uri="{C3380CC4-5D6E-409C-BE32-E72D297353CC}">
                <c16:uniqueId val="{000000CA-3B22-473C-B6B7-016955C0E71A}"/>
              </c:ext>
            </c:extLst>
          </c:dPt>
          <c:dPt>
            <c:idx val="178"/>
            <c:invertIfNegative val="0"/>
            <c:bubble3D val="0"/>
            <c:spPr>
              <a:solidFill>
                <a:srgbClr val="024B76"/>
              </a:solidFill>
              <a:ln>
                <a:noFill/>
              </a:ln>
              <a:effectLst/>
            </c:spPr>
            <c:extLst>
              <c:ext xmlns:c16="http://schemas.microsoft.com/office/drawing/2014/chart" uri="{C3380CC4-5D6E-409C-BE32-E72D297353CC}">
                <c16:uniqueId val="{000000CB-3B22-473C-B6B7-016955C0E71A}"/>
              </c:ext>
            </c:extLst>
          </c:dPt>
          <c:dPt>
            <c:idx val="179"/>
            <c:invertIfNegative val="0"/>
            <c:bubble3D val="0"/>
            <c:spPr>
              <a:solidFill>
                <a:srgbClr val="BA5800"/>
              </a:solidFill>
              <a:ln>
                <a:noFill/>
              </a:ln>
              <a:effectLst/>
            </c:spPr>
            <c:extLst>
              <c:ext xmlns:c16="http://schemas.microsoft.com/office/drawing/2014/chart" uri="{C3380CC4-5D6E-409C-BE32-E72D297353CC}">
                <c16:uniqueId val="{000000A9-FBAC-4462-807A-C5A4C03893F5}"/>
              </c:ext>
            </c:extLst>
          </c:dPt>
          <c:dPt>
            <c:idx val="180"/>
            <c:invertIfNegative val="0"/>
            <c:bubble3D val="0"/>
            <c:spPr>
              <a:solidFill>
                <a:srgbClr val="024B76"/>
              </a:solidFill>
              <a:ln>
                <a:noFill/>
              </a:ln>
              <a:effectLst/>
            </c:spPr>
            <c:extLst>
              <c:ext xmlns:c16="http://schemas.microsoft.com/office/drawing/2014/chart" uri="{C3380CC4-5D6E-409C-BE32-E72D297353CC}">
                <c16:uniqueId val="{000000CC-3B22-473C-B6B7-016955C0E71A}"/>
              </c:ext>
            </c:extLst>
          </c:dPt>
          <c:dPt>
            <c:idx val="181"/>
            <c:invertIfNegative val="0"/>
            <c:bubble3D val="0"/>
            <c:spPr>
              <a:solidFill>
                <a:srgbClr val="BA5800"/>
              </a:solidFill>
              <a:ln>
                <a:noFill/>
              </a:ln>
              <a:effectLst/>
            </c:spPr>
            <c:extLst>
              <c:ext xmlns:c16="http://schemas.microsoft.com/office/drawing/2014/chart" uri="{C3380CC4-5D6E-409C-BE32-E72D297353CC}">
                <c16:uniqueId val="{000000AB-FBAC-4462-807A-C5A4C03893F5}"/>
              </c:ext>
            </c:extLst>
          </c:dPt>
          <c:dPt>
            <c:idx val="182"/>
            <c:invertIfNegative val="0"/>
            <c:bubble3D val="0"/>
            <c:spPr>
              <a:solidFill>
                <a:srgbClr val="024B76"/>
              </a:solidFill>
              <a:ln>
                <a:noFill/>
              </a:ln>
              <a:effectLst/>
            </c:spPr>
            <c:extLst>
              <c:ext xmlns:c16="http://schemas.microsoft.com/office/drawing/2014/chart" uri="{C3380CC4-5D6E-409C-BE32-E72D297353CC}">
                <c16:uniqueId val="{000000C1-3B22-473C-B6B7-016955C0E71A}"/>
              </c:ext>
            </c:extLst>
          </c:dPt>
          <c:dPt>
            <c:idx val="183"/>
            <c:invertIfNegative val="0"/>
            <c:bubble3D val="0"/>
            <c:spPr>
              <a:solidFill>
                <a:srgbClr val="024B76"/>
              </a:solidFill>
              <a:ln>
                <a:noFill/>
              </a:ln>
              <a:effectLst/>
            </c:spPr>
            <c:extLst>
              <c:ext xmlns:c16="http://schemas.microsoft.com/office/drawing/2014/chart" uri="{C3380CC4-5D6E-409C-BE32-E72D297353CC}">
                <c16:uniqueId val="{000000C2-3B22-473C-B6B7-016955C0E71A}"/>
              </c:ext>
            </c:extLst>
          </c:dPt>
          <c:dPt>
            <c:idx val="185"/>
            <c:invertIfNegative val="0"/>
            <c:bubble3D val="0"/>
            <c:spPr>
              <a:solidFill>
                <a:srgbClr val="BA5800"/>
              </a:solidFill>
              <a:ln>
                <a:noFill/>
              </a:ln>
              <a:effectLst/>
            </c:spPr>
            <c:extLst>
              <c:ext xmlns:c16="http://schemas.microsoft.com/office/drawing/2014/chart" uri="{C3380CC4-5D6E-409C-BE32-E72D297353CC}">
                <c16:uniqueId val="{000000AE-FBAC-4462-807A-C5A4C03893F5}"/>
              </c:ext>
            </c:extLst>
          </c:dPt>
          <c:dPt>
            <c:idx val="186"/>
            <c:invertIfNegative val="0"/>
            <c:bubble3D val="0"/>
            <c:spPr>
              <a:solidFill>
                <a:srgbClr val="024B76"/>
              </a:solidFill>
              <a:ln>
                <a:noFill/>
              </a:ln>
              <a:effectLst/>
            </c:spPr>
            <c:extLst>
              <c:ext xmlns:c16="http://schemas.microsoft.com/office/drawing/2014/chart" uri="{C3380CC4-5D6E-409C-BE32-E72D297353CC}">
                <c16:uniqueId val="{000000C0-3B22-473C-B6B7-016955C0E71A}"/>
              </c:ext>
            </c:extLst>
          </c:dPt>
          <c:dPt>
            <c:idx val="187"/>
            <c:invertIfNegative val="0"/>
            <c:bubble3D val="0"/>
            <c:spPr>
              <a:solidFill>
                <a:srgbClr val="BA5800"/>
              </a:solidFill>
              <a:ln>
                <a:noFill/>
              </a:ln>
              <a:effectLst/>
            </c:spPr>
            <c:extLst>
              <c:ext xmlns:c16="http://schemas.microsoft.com/office/drawing/2014/chart" uri="{C3380CC4-5D6E-409C-BE32-E72D297353CC}">
                <c16:uniqueId val="{000000AF-5E00-47E6-8792-C555C2ADA15F}"/>
              </c:ext>
            </c:extLst>
          </c:dPt>
          <c:dPt>
            <c:idx val="188"/>
            <c:invertIfNegative val="0"/>
            <c:bubble3D val="0"/>
            <c:spPr>
              <a:solidFill>
                <a:srgbClr val="BA5800"/>
              </a:solidFill>
              <a:ln>
                <a:noFill/>
              </a:ln>
              <a:effectLst/>
            </c:spPr>
            <c:extLst>
              <c:ext xmlns:c16="http://schemas.microsoft.com/office/drawing/2014/chart" uri="{C3380CC4-5D6E-409C-BE32-E72D297353CC}">
                <c16:uniqueId val="{000000B1-86E1-4138-929A-C2EF63224464}"/>
              </c:ext>
            </c:extLst>
          </c:dPt>
          <c:dPt>
            <c:idx val="189"/>
            <c:invertIfNegative val="0"/>
            <c:bubble3D val="0"/>
            <c:spPr>
              <a:solidFill>
                <a:srgbClr val="BA5800"/>
              </a:solidFill>
              <a:ln>
                <a:noFill/>
              </a:ln>
              <a:effectLst/>
            </c:spPr>
            <c:extLst>
              <c:ext xmlns:c16="http://schemas.microsoft.com/office/drawing/2014/chart" uri="{C3380CC4-5D6E-409C-BE32-E72D297353CC}">
                <c16:uniqueId val="{000000B3-8D7F-4D6C-95EE-652F32BDFD82}"/>
              </c:ext>
            </c:extLst>
          </c:dPt>
          <c:dPt>
            <c:idx val="190"/>
            <c:invertIfNegative val="0"/>
            <c:bubble3D val="0"/>
            <c:spPr>
              <a:solidFill>
                <a:srgbClr val="BA5800"/>
              </a:solidFill>
              <a:ln>
                <a:noFill/>
              </a:ln>
              <a:effectLst/>
            </c:spPr>
            <c:extLst>
              <c:ext xmlns:c16="http://schemas.microsoft.com/office/drawing/2014/chart" uri="{C3380CC4-5D6E-409C-BE32-E72D297353CC}">
                <c16:uniqueId val="{000000B5-0019-4EDF-A45C-61A70ED0379D}"/>
              </c:ext>
            </c:extLst>
          </c:dPt>
          <c:dPt>
            <c:idx val="191"/>
            <c:invertIfNegative val="0"/>
            <c:bubble3D val="0"/>
            <c:spPr>
              <a:solidFill>
                <a:srgbClr val="BA5800"/>
              </a:solidFill>
              <a:ln>
                <a:noFill/>
              </a:ln>
              <a:effectLst/>
            </c:spPr>
            <c:extLst>
              <c:ext xmlns:c16="http://schemas.microsoft.com/office/drawing/2014/chart" uri="{C3380CC4-5D6E-409C-BE32-E72D297353CC}">
                <c16:uniqueId val="{000000B7-B827-456F-913E-7E720DF7448C}"/>
              </c:ext>
            </c:extLst>
          </c:dPt>
          <c:dPt>
            <c:idx val="192"/>
            <c:invertIfNegative val="0"/>
            <c:bubble3D val="0"/>
            <c:spPr>
              <a:solidFill>
                <a:srgbClr val="BA5800"/>
              </a:solidFill>
              <a:ln>
                <a:noFill/>
              </a:ln>
              <a:effectLst/>
            </c:spPr>
            <c:extLst>
              <c:ext xmlns:c16="http://schemas.microsoft.com/office/drawing/2014/chart" uri="{C3380CC4-5D6E-409C-BE32-E72D297353CC}">
                <c16:uniqueId val="{000000B9-5FCE-4BD9-A1DA-2AD1DF461F74}"/>
              </c:ext>
            </c:extLst>
          </c:dPt>
          <c:dPt>
            <c:idx val="193"/>
            <c:invertIfNegative val="0"/>
            <c:bubble3D val="0"/>
            <c:spPr>
              <a:solidFill>
                <a:srgbClr val="BA5800"/>
              </a:solidFill>
              <a:ln>
                <a:noFill/>
              </a:ln>
              <a:effectLst/>
            </c:spPr>
            <c:extLst>
              <c:ext xmlns:c16="http://schemas.microsoft.com/office/drawing/2014/chart" uri="{C3380CC4-5D6E-409C-BE32-E72D297353CC}">
                <c16:uniqueId val="{000000BB-9106-4250-8EB4-C52F98CC3611}"/>
              </c:ext>
            </c:extLst>
          </c:dPt>
          <c:dPt>
            <c:idx val="194"/>
            <c:invertIfNegative val="0"/>
            <c:bubble3D val="0"/>
            <c:spPr>
              <a:solidFill>
                <a:srgbClr val="BA5800"/>
              </a:solidFill>
              <a:ln>
                <a:noFill/>
              </a:ln>
              <a:effectLst/>
            </c:spPr>
            <c:extLst>
              <c:ext xmlns:c16="http://schemas.microsoft.com/office/drawing/2014/chart" uri="{C3380CC4-5D6E-409C-BE32-E72D297353CC}">
                <c16:uniqueId val="{000000BD-EF76-49CE-B8D5-DB7A576CB587}"/>
              </c:ext>
            </c:extLst>
          </c:dPt>
          <c:dPt>
            <c:idx val="195"/>
            <c:invertIfNegative val="0"/>
            <c:bubble3D val="0"/>
            <c:spPr>
              <a:solidFill>
                <a:srgbClr val="BA5800"/>
              </a:solidFill>
              <a:ln>
                <a:noFill/>
              </a:ln>
              <a:effectLst/>
            </c:spPr>
            <c:extLst>
              <c:ext xmlns:c16="http://schemas.microsoft.com/office/drawing/2014/chart" uri="{C3380CC4-5D6E-409C-BE32-E72D297353CC}">
                <c16:uniqueId val="{000000BF-3B22-473C-B6B7-016955C0E71A}"/>
              </c:ext>
            </c:extLst>
          </c:dPt>
          <c:dPt>
            <c:idx val="196"/>
            <c:invertIfNegative val="0"/>
            <c:bubble3D val="0"/>
            <c:spPr>
              <a:solidFill>
                <a:srgbClr val="FFAD48"/>
              </a:solidFill>
              <a:ln>
                <a:noFill/>
              </a:ln>
              <a:effectLst/>
            </c:spPr>
            <c:extLst>
              <c:ext xmlns:c16="http://schemas.microsoft.com/office/drawing/2014/chart" uri="{C3380CC4-5D6E-409C-BE32-E72D297353CC}">
                <c16:uniqueId val="{000000DB-27AC-4648-8D56-5B7AB5127307}"/>
              </c:ext>
            </c:extLst>
          </c:dPt>
          <c:dPt>
            <c:idx val="197"/>
            <c:invertIfNegative val="0"/>
            <c:bubble3D val="0"/>
            <c:spPr>
              <a:solidFill>
                <a:srgbClr val="BA5800"/>
              </a:solidFill>
              <a:ln>
                <a:noFill/>
              </a:ln>
              <a:effectLst/>
            </c:spPr>
            <c:extLst>
              <c:ext xmlns:c16="http://schemas.microsoft.com/office/drawing/2014/chart" uri="{C3380CC4-5D6E-409C-BE32-E72D297353CC}">
                <c16:uniqueId val="{000000DD-5EBA-424D-942E-FA5405374629}"/>
              </c:ext>
            </c:extLst>
          </c:dPt>
          <c:cat>
            <c:numRef>
              <c:f>rivm!$C$4:$C$236</c:f>
              <c:numCache>
                <c:formatCode>m/d/yyyy</c:formatCode>
                <c:ptCount val="233"/>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pt idx="203">
                  <c:v>44091</c:v>
                </c:pt>
                <c:pt idx="204">
                  <c:v>44092</c:v>
                </c:pt>
                <c:pt idx="205">
                  <c:v>44093</c:v>
                </c:pt>
                <c:pt idx="206">
                  <c:v>44094</c:v>
                </c:pt>
                <c:pt idx="207">
                  <c:v>44095</c:v>
                </c:pt>
                <c:pt idx="208">
                  <c:v>44096</c:v>
                </c:pt>
                <c:pt idx="209">
                  <c:v>44097</c:v>
                </c:pt>
                <c:pt idx="210">
                  <c:v>44098</c:v>
                </c:pt>
                <c:pt idx="211">
                  <c:v>44099</c:v>
                </c:pt>
                <c:pt idx="212">
                  <c:v>44100</c:v>
                </c:pt>
                <c:pt idx="213">
                  <c:v>44101</c:v>
                </c:pt>
                <c:pt idx="214">
                  <c:v>44102</c:v>
                </c:pt>
                <c:pt idx="215">
                  <c:v>44103</c:v>
                </c:pt>
                <c:pt idx="216">
                  <c:v>44104</c:v>
                </c:pt>
                <c:pt idx="217">
                  <c:v>44105</c:v>
                </c:pt>
                <c:pt idx="218">
                  <c:v>44106</c:v>
                </c:pt>
                <c:pt idx="219">
                  <c:v>44107</c:v>
                </c:pt>
                <c:pt idx="220">
                  <c:v>44108</c:v>
                </c:pt>
                <c:pt idx="221">
                  <c:v>44109</c:v>
                </c:pt>
                <c:pt idx="222">
                  <c:v>44110</c:v>
                </c:pt>
                <c:pt idx="223">
                  <c:v>44111</c:v>
                </c:pt>
                <c:pt idx="224">
                  <c:v>44112</c:v>
                </c:pt>
                <c:pt idx="225">
                  <c:v>44113</c:v>
                </c:pt>
                <c:pt idx="226">
                  <c:v>44114</c:v>
                </c:pt>
                <c:pt idx="227">
                  <c:v>44115</c:v>
                </c:pt>
                <c:pt idx="228">
                  <c:v>44116</c:v>
                </c:pt>
                <c:pt idx="229">
                  <c:v>44117</c:v>
                </c:pt>
                <c:pt idx="230">
                  <c:v>44118</c:v>
                </c:pt>
                <c:pt idx="231">
                  <c:v>44119</c:v>
                </c:pt>
                <c:pt idx="232">
                  <c:v>44120</c:v>
                </c:pt>
              </c:numCache>
            </c:numRef>
          </c:cat>
          <c:val>
            <c:numRef>
              <c:f>rivm!$AO$4:$AO$201</c:f>
              <c:numCache>
                <c:formatCode>0</c:formatCode>
                <c:ptCount val="198"/>
                <c:pt idx="7">
                  <c:v>43</c:v>
                </c:pt>
                <c:pt idx="8">
                  <c:v>45</c:v>
                </c:pt>
                <c:pt idx="9">
                  <c:v>56</c:v>
                </c:pt>
                <c:pt idx="10">
                  <c:v>74</c:v>
                </c:pt>
                <c:pt idx="11">
                  <c:v>48</c:v>
                </c:pt>
                <c:pt idx="12">
                  <c:v>55</c:v>
                </c:pt>
                <c:pt idx="13">
                  <c:v>106</c:v>
                </c:pt>
                <c:pt idx="14">
                  <c:v>67</c:v>
                </c:pt>
                <c:pt idx="15">
                  <c:v>144</c:v>
                </c:pt>
                <c:pt idx="16">
                  <c:v>95</c:v>
                </c:pt>
                <c:pt idx="17">
                  <c:v>99</c:v>
                </c:pt>
                <c:pt idx="18">
                  <c:v>222</c:v>
                </c:pt>
                <c:pt idx="19">
                  <c:v>231</c:v>
                </c:pt>
                <c:pt idx="20">
                  <c:v>225</c:v>
                </c:pt>
                <c:pt idx="21">
                  <c:v>298</c:v>
                </c:pt>
                <c:pt idx="22">
                  <c:v>1001</c:v>
                </c:pt>
                <c:pt idx="23">
                  <c:v>-175</c:v>
                </c:pt>
                <c:pt idx="24">
                  <c:v>397</c:v>
                </c:pt>
                <c:pt idx="25">
                  <c:v>267</c:v>
                </c:pt>
                <c:pt idx="26">
                  <c:v>519</c:v>
                </c:pt>
                <c:pt idx="27">
                  <c:v>506</c:v>
                </c:pt>
                <c:pt idx="28">
                  <c:v>610</c:v>
                </c:pt>
                <c:pt idx="29">
                  <c:v>-19</c:v>
                </c:pt>
                <c:pt idx="30">
                  <c:v>1179</c:v>
                </c:pt>
                <c:pt idx="31">
                  <c:v>531</c:v>
                </c:pt>
                <c:pt idx="32">
                  <c:v>339</c:v>
                </c:pt>
                <c:pt idx="33">
                  <c:v>34</c:v>
                </c:pt>
                <c:pt idx="34">
                  <c:v>167</c:v>
                </c:pt>
                <c:pt idx="35">
                  <c:v>64</c:v>
                </c:pt>
                <c:pt idx="36">
                  <c:v>-146</c:v>
                </c:pt>
                <c:pt idx="37">
                  <c:v>-255</c:v>
                </c:pt>
                <c:pt idx="38">
                  <c:v>120</c:v>
                </c:pt>
                <c:pt idx="39">
                  <c:v>68</c:v>
                </c:pt>
                <c:pt idx="40">
                  <c:v>-68</c:v>
                </c:pt>
                <c:pt idx="41">
                  <c:v>-50</c:v>
                </c:pt>
                <c:pt idx="42">
                  <c:v>130</c:v>
                </c:pt>
                <c:pt idx="43">
                  <c:v>309</c:v>
                </c:pt>
                <c:pt idx="44">
                  <c:v>412</c:v>
                </c:pt>
                <c:pt idx="45">
                  <c:v>-50</c:v>
                </c:pt>
                <c:pt idx="46">
                  <c:v>12</c:v>
                </c:pt>
                <c:pt idx="47">
                  <c:v>91</c:v>
                </c:pt>
                <c:pt idx="48">
                  <c:v>-235</c:v>
                </c:pt>
                <c:pt idx="49">
                  <c:v>-152</c:v>
                </c:pt>
                <c:pt idx="50">
                  <c:v>-100</c:v>
                </c:pt>
                <c:pt idx="51">
                  <c:v>-176</c:v>
                </c:pt>
                <c:pt idx="52">
                  <c:v>-108</c:v>
                </c:pt>
                <c:pt idx="53">
                  <c:v>-214</c:v>
                </c:pt>
                <c:pt idx="54">
                  <c:v>-139</c:v>
                </c:pt>
                <c:pt idx="55">
                  <c:v>-26</c:v>
                </c:pt>
                <c:pt idx="56">
                  <c:v>-174</c:v>
                </c:pt>
                <c:pt idx="57">
                  <c:v>-429</c:v>
                </c:pt>
                <c:pt idx="58">
                  <c:v>-485</c:v>
                </c:pt>
                <c:pt idx="59">
                  <c:v>-411</c:v>
                </c:pt>
                <c:pt idx="60">
                  <c:v>-350</c:v>
                </c:pt>
                <c:pt idx="61">
                  <c:v>-558</c:v>
                </c:pt>
                <c:pt idx="62">
                  <c:v>-322</c:v>
                </c:pt>
                <c:pt idx="63">
                  <c:v>-373</c:v>
                </c:pt>
                <c:pt idx="64">
                  <c:v>-331</c:v>
                </c:pt>
                <c:pt idx="65">
                  <c:v>-210</c:v>
                </c:pt>
                <c:pt idx="66">
                  <c:v>-320</c:v>
                </c:pt>
                <c:pt idx="67">
                  <c:v>-201</c:v>
                </c:pt>
                <c:pt idx="68">
                  <c:v>146</c:v>
                </c:pt>
                <c:pt idx="69">
                  <c:v>-154</c:v>
                </c:pt>
                <c:pt idx="70">
                  <c:v>-59</c:v>
                </c:pt>
                <c:pt idx="71">
                  <c:v>-156</c:v>
                </c:pt>
                <c:pt idx="72">
                  <c:v>-156</c:v>
                </c:pt>
                <c:pt idx="73">
                  <c:v>-90</c:v>
                </c:pt>
                <c:pt idx="74">
                  <c:v>-38</c:v>
                </c:pt>
                <c:pt idx="75">
                  <c:v>-121</c:v>
                </c:pt>
                <c:pt idx="76">
                  <c:v>-5</c:v>
                </c:pt>
                <c:pt idx="77">
                  <c:v>-185</c:v>
                </c:pt>
                <c:pt idx="78">
                  <c:v>-119</c:v>
                </c:pt>
                <c:pt idx="79">
                  <c:v>-100</c:v>
                </c:pt>
                <c:pt idx="80">
                  <c:v>-120</c:v>
                </c:pt>
                <c:pt idx="81">
                  <c:v>-15</c:v>
                </c:pt>
                <c:pt idx="82">
                  <c:v>-88</c:v>
                </c:pt>
                <c:pt idx="83">
                  <c:v>-29</c:v>
                </c:pt>
                <c:pt idx="84">
                  <c:v>-17</c:v>
                </c:pt>
                <c:pt idx="85">
                  <c:v>-12</c:v>
                </c:pt>
                <c:pt idx="86">
                  <c:v>-13</c:v>
                </c:pt>
                <c:pt idx="87">
                  <c:v>47</c:v>
                </c:pt>
                <c:pt idx="88">
                  <c:v>63</c:v>
                </c:pt>
                <c:pt idx="89">
                  <c:v>25</c:v>
                </c:pt>
                <c:pt idx="90">
                  <c:v>-8</c:v>
                </c:pt>
                <c:pt idx="91">
                  <c:v>-71</c:v>
                </c:pt>
                <c:pt idx="92">
                  <c:v>-12</c:v>
                </c:pt>
                <c:pt idx="93">
                  <c:v>-45</c:v>
                </c:pt>
                <c:pt idx="94">
                  <c:v>13</c:v>
                </c:pt>
                <c:pt idx="95">
                  <c:v>-106</c:v>
                </c:pt>
                <c:pt idx="96">
                  <c:v>-31</c:v>
                </c:pt>
                <c:pt idx="97">
                  <c:v>-104</c:v>
                </c:pt>
                <c:pt idx="98">
                  <c:v>27</c:v>
                </c:pt>
                <c:pt idx="99">
                  <c:v>34</c:v>
                </c:pt>
                <c:pt idx="100">
                  <c:v>52</c:v>
                </c:pt>
                <c:pt idx="101">
                  <c:v>54</c:v>
                </c:pt>
                <c:pt idx="102">
                  <c:v>62</c:v>
                </c:pt>
                <c:pt idx="103">
                  <c:v>62</c:v>
                </c:pt>
                <c:pt idx="104">
                  <c:v>98</c:v>
                </c:pt>
                <c:pt idx="105">
                  <c:v>-45</c:v>
                </c:pt>
                <c:pt idx="106">
                  <c:v>0</c:v>
                </c:pt>
                <c:pt idx="107">
                  <c:v>-4</c:v>
                </c:pt>
                <c:pt idx="108">
                  <c:v>-96</c:v>
                </c:pt>
                <c:pt idx="109">
                  <c:v>0</c:v>
                </c:pt>
                <c:pt idx="110">
                  <c:v>-25</c:v>
                </c:pt>
                <c:pt idx="111">
                  <c:v>-67</c:v>
                </c:pt>
                <c:pt idx="112">
                  <c:v>-49</c:v>
                </c:pt>
                <c:pt idx="113">
                  <c:v>-103</c:v>
                </c:pt>
                <c:pt idx="114">
                  <c:v>-103</c:v>
                </c:pt>
                <c:pt idx="115">
                  <c:v>-52</c:v>
                </c:pt>
                <c:pt idx="116">
                  <c:v>-100</c:v>
                </c:pt>
                <c:pt idx="117">
                  <c:v>-75</c:v>
                </c:pt>
                <c:pt idx="118">
                  <c:v>-35</c:v>
                </c:pt>
                <c:pt idx="119">
                  <c:v>-5</c:v>
                </c:pt>
                <c:pt idx="120">
                  <c:v>-16</c:v>
                </c:pt>
                <c:pt idx="121">
                  <c:v>-7</c:v>
                </c:pt>
                <c:pt idx="122">
                  <c:v>-18</c:v>
                </c:pt>
                <c:pt idx="123">
                  <c:v>11</c:v>
                </c:pt>
                <c:pt idx="124">
                  <c:v>-14</c:v>
                </c:pt>
                <c:pt idx="125">
                  <c:v>-20</c:v>
                </c:pt>
                <c:pt idx="126">
                  <c:v>-33</c:v>
                </c:pt>
                <c:pt idx="127">
                  <c:v>-16</c:v>
                </c:pt>
                <c:pt idx="128">
                  <c:v>-8</c:v>
                </c:pt>
                <c:pt idx="129">
                  <c:v>0</c:v>
                </c:pt>
                <c:pt idx="130">
                  <c:v>-40</c:v>
                </c:pt>
                <c:pt idx="131">
                  <c:v>-13</c:v>
                </c:pt>
                <c:pt idx="132">
                  <c:v>-10</c:v>
                </c:pt>
                <c:pt idx="133">
                  <c:v>-25</c:v>
                </c:pt>
                <c:pt idx="134">
                  <c:v>-33</c:v>
                </c:pt>
                <c:pt idx="135">
                  <c:v>20</c:v>
                </c:pt>
                <c:pt idx="136">
                  <c:v>28</c:v>
                </c:pt>
                <c:pt idx="137">
                  <c:v>35</c:v>
                </c:pt>
                <c:pt idx="138">
                  <c:v>16</c:v>
                </c:pt>
                <c:pt idx="139">
                  <c:v>54</c:v>
                </c:pt>
                <c:pt idx="140">
                  <c:v>47</c:v>
                </c:pt>
                <c:pt idx="141">
                  <c:v>61</c:v>
                </c:pt>
                <c:pt idx="142">
                  <c:v>46</c:v>
                </c:pt>
                <c:pt idx="143">
                  <c:v>43</c:v>
                </c:pt>
                <c:pt idx="144">
                  <c:v>114</c:v>
                </c:pt>
                <c:pt idx="145">
                  <c:v>110</c:v>
                </c:pt>
                <c:pt idx="146">
                  <c:v>62</c:v>
                </c:pt>
                <c:pt idx="147">
                  <c:v>64</c:v>
                </c:pt>
                <c:pt idx="148">
                  <c:v>88</c:v>
                </c:pt>
                <c:pt idx="149">
                  <c:v>10</c:v>
                </c:pt>
                <c:pt idx="150">
                  <c:v>70</c:v>
                </c:pt>
                <c:pt idx="151">
                  <c:v>20</c:v>
                </c:pt>
                <c:pt idx="152">
                  <c:v>60</c:v>
                </c:pt>
                <c:pt idx="153">
                  <c:v>79</c:v>
                </c:pt>
                <c:pt idx="154">
                  <c:v>179</c:v>
                </c:pt>
                <c:pt idx="155">
                  <c:v>147</c:v>
                </c:pt>
                <c:pt idx="156">
                  <c:v>294</c:v>
                </c:pt>
                <c:pt idx="157">
                  <c:v>152</c:v>
                </c:pt>
                <c:pt idx="158">
                  <c:v>167</c:v>
                </c:pt>
                <c:pt idx="159">
                  <c:v>262</c:v>
                </c:pt>
                <c:pt idx="160">
                  <c:v>179</c:v>
                </c:pt>
                <c:pt idx="161">
                  <c:v>259</c:v>
                </c:pt>
                <c:pt idx="162">
                  <c:v>181</c:v>
                </c:pt>
                <c:pt idx="163">
                  <c:v>55</c:v>
                </c:pt>
                <c:pt idx="164">
                  <c:v>211</c:v>
                </c:pt>
                <c:pt idx="165">
                  <c:v>258</c:v>
                </c:pt>
                <c:pt idx="166">
                  <c:v>294</c:v>
                </c:pt>
                <c:pt idx="167">
                  <c:v>228</c:v>
                </c:pt>
                <c:pt idx="168">
                  <c:v>-24</c:v>
                </c:pt>
                <c:pt idx="169">
                  <c:v>117</c:v>
                </c:pt>
                <c:pt idx="170">
                  <c:v>169</c:v>
                </c:pt>
                <c:pt idx="171">
                  <c:v>-70</c:v>
                </c:pt>
                <c:pt idx="172">
                  <c:v>-148</c:v>
                </c:pt>
                <c:pt idx="173">
                  <c:v>-290</c:v>
                </c:pt>
                <c:pt idx="174">
                  <c:v>-102</c:v>
                </c:pt>
                <c:pt idx="175">
                  <c:v>-48</c:v>
                </c:pt>
                <c:pt idx="176">
                  <c:v>-101</c:v>
                </c:pt>
                <c:pt idx="177">
                  <c:v>-147</c:v>
                </c:pt>
                <c:pt idx="178">
                  <c:v>-50</c:v>
                </c:pt>
                <c:pt idx="179">
                  <c:v>92</c:v>
                </c:pt>
                <c:pt idx="180">
                  <c:v>-74</c:v>
                </c:pt>
                <c:pt idx="181">
                  <c:v>19</c:v>
                </c:pt>
                <c:pt idx="182">
                  <c:v>-19</c:v>
                </c:pt>
                <c:pt idx="183">
                  <c:v>-28</c:v>
                </c:pt>
                <c:pt idx="184">
                  <c:v>-7</c:v>
                </c:pt>
                <c:pt idx="185">
                  <c:v>51</c:v>
                </c:pt>
                <c:pt idx="186">
                  <c:v>-47</c:v>
                </c:pt>
                <c:pt idx="187">
                  <c:v>47</c:v>
                </c:pt>
                <c:pt idx="188">
                  <c:v>163</c:v>
                </c:pt>
                <c:pt idx="189">
                  <c:v>91</c:v>
                </c:pt>
                <c:pt idx="190">
                  <c:v>237</c:v>
                </c:pt>
                <c:pt idx="191">
                  <c:v>153</c:v>
                </c:pt>
                <c:pt idx="192">
                  <c:v>417</c:v>
                </c:pt>
                <c:pt idx="193">
                  <c:v>270</c:v>
                </c:pt>
                <c:pt idx="194">
                  <c:v>502</c:v>
                </c:pt>
                <c:pt idx="195">
                  <c:v>406</c:v>
                </c:pt>
                <c:pt idx="196">
                  <c:v>222</c:v>
                </c:pt>
                <c:pt idx="197">
                  <c:v>526</c:v>
                </c:pt>
              </c:numCache>
            </c:numRef>
          </c:val>
          <c:extLst>
            <c:ext xmlns:c16="http://schemas.microsoft.com/office/drawing/2014/chart" uri="{C3380CC4-5D6E-409C-BE32-E72D297353CC}">
              <c16:uniqueId val="{000000AC-FBAC-4462-807A-C5A4C03893F5}"/>
            </c:ext>
          </c:extLst>
        </c:ser>
        <c:dLbls>
          <c:showLegendKey val="0"/>
          <c:showVal val="0"/>
          <c:showCatName val="0"/>
          <c:showSerName val="0"/>
          <c:showPercent val="0"/>
          <c:showBubbleSize val="0"/>
        </c:dLbls>
        <c:gapWidth val="30"/>
        <c:overlap val="-27"/>
        <c:axId val="693976504"/>
        <c:axId val="693971584"/>
      </c:barChart>
      <c:dateAx>
        <c:axId val="693976504"/>
        <c:scaling>
          <c:orientation val="minMax"/>
          <c:min val="43891"/>
        </c:scaling>
        <c:delete val="0"/>
        <c:axPos val="b"/>
        <c:numFmt formatCode="[$]d\ mmm;@" c16r2:formatcode2="[$-en-NL,1]d\ mmm;@" sourceLinked="0"/>
        <c:majorTickMark val="cross"/>
        <c:minorTickMark val="none"/>
        <c:tickLblPos val="low"/>
        <c:spPr>
          <a:solidFill>
            <a:srgbClr val="F5F5F5"/>
          </a:solidFill>
          <a:ln w="9525" cap="flat" cmpd="sng" algn="ctr">
            <a:solidFill>
              <a:schemeClr val="tx1"/>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693971584"/>
        <c:crossesAt val="0"/>
        <c:auto val="1"/>
        <c:lblOffset val="100"/>
        <c:baseTimeUnit val="days"/>
        <c:majorUnit val="1"/>
        <c:majorTimeUnit val="months"/>
      </c:dateAx>
      <c:valAx>
        <c:axId val="69397158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693976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nl-NL" sz="2000" b="1"/>
              <a:t>Week on week change</a:t>
            </a:r>
            <a:br>
              <a:rPr lang="nl-NL" sz="2000" b="1" baseline="0"/>
            </a:br>
            <a:r>
              <a:rPr lang="nl-NL" sz="1800" b="0" baseline="0"/>
              <a:t>Number of </a:t>
            </a:r>
            <a:r>
              <a:rPr lang="nl-NL" sz="1800" b="0" u="sng" baseline="0"/>
              <a:t>hospitalizations</a:t>
            </a:r>
            <a:r>
              <a:rPr lang="nl-NL" sz="1800" b="0" baseline="0"/>
              <a:t> as reported at 12:15 UTC</a:t>
            </a:r>
            <a:endParaRPr lang="nl-NL" sz="2000" b="0" baseline="0"/>
          </a:p>
        </c:rich>
      </c:tx>
      <c:layout>
        <c:manualLayout>
          <c:xMode val="edge"/>
          <c:yMode val="edge"/>
          <c:x val="0.17846000000000001"/>
          <c:y val="6.5136249999999979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tx>
            <c:strRef>
              <c:f>rivm!$AQ$3</c:f>
              <c:strCache>
                <c:ptCount val="1"/>
                <c:pt idx="0">
                  <c:v>change week on week</c:v>
                </c:pt>
              </c:strCache>
            </c:strRef>
          </c:tx>
          <c:spPr>
            <a:solidFill>
              <a:schemeClr val="accent1"/>
            </a:solidFill>
            <a:ln>
              <a:noFill/>
            </a:ln>
            <a:effectLst/>
          </c:spPr>
          <c:invertIfNegative val="0"/>
          <c:dPt>
            <c:idx val="0"/>
            <c:invertIfNegative val="0"/>
            <c:bubble3D val="0"/>
            <c:spPr>
              <a:solidFill>
                <a:srgbClr val="43B7C2"/>
              </a:solidFill>
              <a:ln>
                <a:noFill/>
              </a:ln>
              <a:effectLst/>
            </c:spPr>
            <c:extLst>
              <c:ext xmlns:c16="http://schemas.microsoft.com/office/drawing/2014/chart" uri="{C3380CC4-5D6E-409C-BE32-E72D297353CC}">
                <c16:uniqueId val="{00000094-4A06-4D34-A819-DB646A7859BF}"/>
              </c:ext>
            </c:extLst>
          </c:dPt>
          <c:dPt>
            <c:idx val="1"/>
            <c:invertIfNegative val="0"/>
            <c:bubble3D val="0"/>
            <c:spPr>
              <a:solidFill>
                <a:srgbClr val="43B7C2"/>
              </a:solidFill>
              <a:ln>
                <a:noFill/>
              </a:ln>
              <a:effectLst/>
            </c:spPr>
            <c:extLst>
              <c:ext xmlns:c16="http://schemas.microsoft.com/office/drawing/2014/chart" uri="{C3380CC4-5D6E-409C-BE32-E72D297353CC}">
                <c16:uniqueId val="{00000095-4A06-4D34-A819-DB646A7859BF}"/>
              </c:ext>
            </c:extLst>
          </c:dPt>
          <c:dPt>
            <c:idx val="2"/>
            <c:invertIfNegative val="0"/>
            <c:bubble3D val="0"/>
            <c:spPr>
              <a:solidFill>
                <a:srgbClr val="43B7C2"/>
              </a:solidFill>
              <a:ln>
                <a:noFill/>
              </a:ln>
              <a:effectLst/>
            </c:spPr>
            <c:extLst>
              <c:ext xmlns:c16="http://schemas.microsoft.com/office/drawing/2014/chart" uri="{C3380CC4-5D6E-409C-BE32-E72D297353CC}">
                <c16:uniqueId val="{00000096-4A06-4D34-A819-DB646A7859BF}"/>
              </c:ext>
            </c:extLst>
          </c:dPt>
          <c:dPt>
            <c:idx val="3"/>
            <c:invertIfNegative val="0"/>
            <c:bubble3D val="0"/>
            <c:spPr>
              <a:solidFill>
                <a:srgbClr val="BA5800"/>
              </a:solidFill>
              <a:ln>
                <a:noFill/>
              </a:ln>
              <a:effectLst/>
            </c:spPr>
            <c:extLst>
              <c:ext xmlns:c16="http://schemas.microsoft.com/office/drawing/2014/chart" uri="{C3380CC4-5D6E-409C-BE32-E72D297353CC}">
                <c16:uniqueId val="{00000001-D528-4586-9D0A-F5FB8E449A4C}"/>
              </c:ext>
            </c:extLst>
          </c:dPt>
          <c:dPt>
            <c:idx val="4"/>
            <c:invertIfNegative val="0"/>
            <c:bubble3D val="0"/>
            <c:spPr>
              <a:solidFill>
                <a:srgbClr val="43B7C2"/>
              </a:solidFill>
              <a:ln>
                <a:noFill/>
              </a:ln>
              <a:effectLst/>
            </c:spPr>
            <c:extLst>
              <c:ext xmlns:c16="http://schemas.microsoft.com/office/drawing/2014/chart" uri="{C3380CC4-5D6E-409C-BE32-E72D297353CC}">
                <c16:uniqueId val="{00000097-4A06-4D34-A819-DB646A7859BF}"/>
              </c:ext>
            </c:extLst>
          </c:dPt>
          <c:dPt>
            <c:idx val="5"/>
            <c:invertIfNegative val="0"/>
            <c:bubble3D val="0"/>
            <c:spPr>
              <a:solidFill>
                <a:srgbClr val="43B7C2"/>
              </a:solidFill>
              <a:ln>
                <a:noFill/>
              </a:ln>
              <a:effectLst/>
            </c:spPr>
            <c:extLst>
              <c:ext xmlns:c16="http://schemas.microsoft.com/office/drawing/2014/chart" uri="{C3380CC4-5D6E-409C-BE32-E72D297353CC}">
                <c16:uniqueId val="{00000098-4A06-4D34-A819-DB646A7859BF}"/>
              </c:ext>
            </c:extLst>
          </c:dPt>
          <c:dPt>
            <c:idx val="6"/>
            <c:invertIfNegative val="0"/>
            <c:bubble3D val="0"/>
            <c:spPr>
              <a:solidFill>
                <a:srgbClr val="43B7C2"/>
              </a:solidFill>
              <a:ln>
                <a:noFill/>
              </a:ln>
              <a:effectLst/>
            </c:spPr>
            <c:extLst>
              <c:ext xmlns:c16="http://schemas.microsoft.com/office/drawing/2014/chart" uri="{C3380CC4-5D6E-409C-BE32-E72D297353CC}">
                <c16:uniqueId val="{00000099-4A06-4D34-A819-DB646A7859BF}"/>
              </c:ext>
            </c:extLst>
          </c:dPt>
          <c:dPt>
            <c:idx val="7"/>
            <c:invertIfNegative val="0"/>
            <c:bubble3D val="0"/>
            <c:spPr>
              <a:solidFill>
                <a:srgbClr val="BA5800"/>
              </a:solidFill>
              <a:ln>
                <a:noFill/>
              </a:ln>
              <a:effectLst/>
            </c:spPr>
            <c:extLst>
              <c:ext xmlns:c16="http://schemas.microsoft.com/office/drawing/2014/chart" uri="{C3380CC4-5D6E-409C-BE32-E72D297353CC}">
                <c16:uniqueId val="{00000003-D528-4586-9D0A-F5FB8E449A4C}"/>
              </c:ext>
            </c:extLst>
          </c:dPt>
          <c:dPt>
            <c:idx val="8"/>
            <c:invertIfNegative val="0"/>
            <c:bubble3D val="0"/>
            <c:spPr>
              <a:solidFill>
                <a:srgbClr val="43B7C2"/>
              </a:solidFill>
              <a:ln>
                <a:noFill/>
              </a:ln>
              <a:effectLst/>
            </c:spPr>
            <c:extLst>
              <c:ext xmlns:c16="http://schemas.microsoft.com/office/drawing/2014/chart" uri="{C3380CC4-5D6E-409C-BE32-E72D297353CC}">
                <c16:uniqueId val="{0000009A-4A06-4D34-A819-DB646A7859BF}"/>
              </c:ext>
            </c:extLst>
          </c:dPt>
          <c:dPt>
            <c:idx val="9"/>
            <c:invertIfNegative val="0"/>
            <c:bubble3D val="0"/>
            <c:spPr>
              <a:solidFill>
                <a:srgbClr val="43B7C2"/>
              </a:solidFill>
              <a:ln>
                <a:noFill/>
              </a:ln>
              <a:effectLst/>
            </c:spPr>
            <c:extLst>
              <c:ext xmlns:c16="http://schemas.microsoft.com/office/drawing/2014/chart" uri="{C3380CC4-5D6E-409C-BE32-E72D297353CC}">
                <c16:uniqueId val="{0000009B-4A06-4D34-A819-DB646A7859BF}"/>
              </c:ext>
            </c:extLst>
          </c:dPt>
          <c:dPt>
            <c:idx val="10"/>
            <c:invertIfNegative val="0"/>
            <c:bubble3D val="0"/>
            <c:spPr>
              <a:solidFill>
                <a:srgbClr val="BA5800"/>
              </a:solidFill>
              <a:ln>
                <a:noFill/>
              </a:ln>
              <a:effectLst/>
            </c:spPr>
            <c:extLst>
              <c:ext xmlns:c16="http://schemas.microsoft.com/office/drawing/2014/chart" uri="{C3380CC4-5D6E-409C-BE32-E72D297353CC}">
                <c16:uniqueId val="{00000005-D528-4586-9D0A-F5FB8E449A4C}"/>
              </c:ext>
            </c:extLst>
          </c:dPt>
          <c:dPt>
            <c:idx val="1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7-D528-4586-9D0A-F5FB8E449A4C}"/>
              </c:ext>
            </c:extLst>
          </c:dPt>
          <c:dPt>
            <c:idx val="12"/>
            <c:invertIfNegative val="0"/>
            <c:bubble3D val="0"/>
            <c:spPr>
              <a:solidFill>
                <a:srgbClr val="FFAD48"/>
              </a:solidFill>
              <a:ln>
                <a:noFill/>
              </a:ln>
              <a:effectLst/>
            </c:spPr>
            <c:extLst>
              <c:ext xmlns:c16="http://schemas.microsoft.com/office/drawing/2014/chart" uri="{C3380CC4-5D6E-409C-BE32-E72D297353CC}">
                <c16:uniqueId val="{00000009-D528-4586-9D0A-F5FB8E449A4C}"/>
              </c:ext>
            </c:extLst>
          </c:dPt>
          <c:dPt>
            <c:idx val="13"/>
            <c:invertIfNegative val="0"/>
            <c:bubble3D val="0"/>
            <c:spPr>
              <a:solidFill>
                <a:srgbClr val="43B7C2"/>
              </a:solidFill>
              <a:ln>
                <a:noFill/>
              </a:ln>
              <a:effectLst/>
            </c:spPr>
            <c:extLst>
              <c:ext xmlns:c16="http://schemas.microsoft.com/office/drawing/2014/chart" uri="{C3380CC4-5D6E-409C-BE32-E72D297353CC}">
                <c16:uniqueId val="{0000009C-4A06-4D34-A819-DB646A7859BF}"/>
              </c:ext>
            </c:extLst>
          </c:dPt>
          <c:dPt>
            <c:idx val="14"/>
            <c:invertIfNegative val="0"/>
            <c:bubble3D val="0"/>
            <c:spPr>
              <a:solidFill>
                <a:srgbClr val="BA5800"/>
              </a:solidFill>
              <a:ln>
                <a:noFill/>
              </a:ln>
              <a:effectLst/>
            </c:spPr>
            <c:extLst>
              <c:ext xmlns:c16="http://schemas.microsoft.com/office/drawing/2014/chart" uri="{C3380CC4-5D6E-409C-BE32-E72D297353CC}">
                <c16:uniqueId val="{0000000B-D528-4586-9D0A-F5FB8E449A4C}"/>
              </c:ext>
            </c:extLst>
          </c:dPt>
          <c:dPt>
            <c:idx val="15"/>
            <c:invertIfNegative val="0"/>
            <c:bubble3D val="0"/>
            <c:spPr>
              <a:solidFill>
                <a:srgbClr val="BA5800"/>
              </a:solidFill>
              <a:ln>
                <a:noFill/>
              </a:ln>
              <a:effectLst/>
            </c:spPr>
            <c:extLst>
              <c:ext xmlns:c16="http://schemas.microsoft.com/office/drawing/2014/chart" uri="{C3380CC4-5D6E-409C-BE32-E72D297353CC}">
                <c16:uniqueId val="{0000000D-D528-4586-9D0A-F5FB8E449A4C}"/>
              </c:ext>
            </c:extLst>
          </c:dPt>
          <c:dPt>
            <c:idx val="16"/>
            <c:invertIfNegative val="0"/>
            <c:bubble3D val="0"/>
            <c:spPr>
              <a:solidFill>
                <a:srgbClr val="43B7C2"/>
              </a:solidFill>
              <a:ln>
                <a:noFill/>
              </a:ln>
              <a:effectLst/>
            </c:spPr>
            <c:extLst>
              <c:ext xmlns:c16="http://schemas.microsoft.com/office/drawing/2014/chart" uri="{C3380CC4-5D6E-409C-BE32-E72D297353CC}">
                <c16:uniqueId val="{0000009D-4A06-4D34-A819-DB646A7859BF}"/>
              </c:ext>
            </c:extLst>
          </c:dPt>
          <c:dPt>
            <c:idx val="17"/>
            <c:invertIfNegative val="0"/>
            <c:bubble3D val="0"/>
            <c:spPr>
              <a:solidFill>
                <a:srgbClr val="43B7C2"/>
              </a:solidFill>
              <a:ln>
                <a:noFill/>
              </a:ln>
              <a:effectLst/>
            </c:spPr>
            <c:extLst>
              <c:ext xmlns:c16="http://schemas.microsoft.com/office/drawing/2014/chart" uri="{C3380CC4-5D6E-409C-BE32-E72D297353CC}">
                <c16:uniqueId val="{0000009E-4A06-4D34-A819-DB646A7859BF}"/>
              </c:ext>
            </c:extLst>
          </c:dPt>
          <c:dPt>
            <c:idx val="18"/>
            <c:invertIfNegative val="0"/>
            <c:bubble3D val="0"/>
            <c:spPr>
              <a:solidFill>
                <a:srgbClr val="BA5800"/>
              </a:solidFill>
              <a:ln>
                <a:noFill/>
              </a:ln>
              <a:effectLst/>
            </c:spPr>
            <c:extLst>
              <c:ext xmlns:c16="http://schemas.microsoft.com/office/drawing/2014/chart" uri="{C3380CC4-5D6E-409C-BE32-E72D297353CC}">
                <c16:uniqueId val="{0000000F-D528-4586-9D0A-F5FB8E449A4C}"/>
              </c:ext>
            </c:extLst>
          </c:dPt>
          <c:dPt>
            <c:idx val="19"/>
            <c:invertIfNegative val="0"/>
            <c:bubble3D val="0"/>
            <c:spPr>
              <a:solidFill>
                <a:srgbClr val="BA5800"/>
              </a:solidFill>
              <a:ln>
                <a:noFill/>
              </a:ln>
              <a:effectLst/>
            </c:spPr>
            <c:extLst>
              <c:ext xmlns:c16="http://schemas.microsoft.com/office/drawing/2014/chart" uri="{C3380CC4-5D6E-409C-BE32-E72D297353CC}">
                <c16:uniqueId val="{00000011-D528-4586-9D0A-F5FB8E449A4C}"/>
              </c:ext>
            </c:extLst>
          </c:dPt>
          <c:dPt>
            <c:idx val="20"/>
            <c:invertIfNegative val="0"/>
            <c:bubble3D val="0"/>
            <c:spPr>
              <a:solidFill>
                <a:srgbClr val="BA5800"/>
              </a:solidFill>
              <a:ln>
                <a:noFill/>
              </a:ln>
              <a:effectLst/>
            </c:spPr>
            <c:extLst>
              <c:ext xmlns:c16="http://schemas.microsoft.com/office/drawing/2014/chart" uri="{C3380CC4-5D6E-409C-BE32-E72D297353CC}">
                <c16:uniqueId val="{00000013-D528-4586-9D0A-F5FB8E449A4C}"/>
              </c:ext>
            </c:extLst>
          </c:dPt>
          <c:dPt>
            <c:idx val="21"/>
            <c:invertIfNegative val="0"/>
            <c:bubble3D val="0"/>
            <c:spPr>
              <a:solidFill>
                <a:srgbClr val="43B7C2"/>
              </a:solidFill>
              <a:ln>
                <a:noFill/>
              </a:ln>
              <a:effectLst/>
            </c:spPr>
            <c:extLst>
              <c:ext xmlns:c16="http://schemas.microsoft.com/office/drawing/2014/chart" uri="{C3380CC4-5D6E-409C-BE32-E72D297353CC}">
                <c16:uniqueId val="{0000009F-4A06-4D34-A819-DB646A7859BF}"/>
              </c:ext>
            </c:extLst>
          </c:dPt>
          <c:dPt>
            <c:idx val="22"/>
            <c:invertIfNegative val="0"/>
            <c:bubble3D val="0"/>
            <c:spPr>
              <a:solidFill>
                <a:srgbClr val="BA5800"/>
              </a:solidFill>
              <a:ln>
                <a:noFill/>
              </a:ln>
              <a:effectLst/>
            </c:spPr>
            <c:extLst>
              <c:ext xmlns:c16="http://schemas.microsoft.com/office/drawing/2014/chart" uri="{C3380CC4-5D6E-409C-BE32-E72D297353CC}">
                <c16:uniqueId val="{00000015-D528-4586-9D0A-F5FB8E449A4C}"/>
              </c:ext>
            </c:extLst>
          </c:dPt>
          <c:dPt>
            <c:idx val="23"/>
            <c:invertIfNegative val="0"/>
            <c:bubble3D val="0"/>
            <c:spPr>
              <a:solidFill>
                <a:srgbClr val="BA5800"/>
              </a:solidFill>
              <a:ln>
                <a:noFill/>
              </a:ln>
              <a:effectLst/>
            </c:spPr>
            <c:extLst>
              <c:ext xmlns:c16="http://schemas.microsoft.com/office/drawing/2014/chart" uri="{C3380CC4-5D6E-409C-BE32-E72D297353CC}">
                <c16:uniqueId val="{00000017-D528-4586-9D0A-F5FB8E449A4C}"/>
              </c:ext>
            </c:extLst>
          </c:dPt>
          <c:dPt>
            <c:idx val="24"/>
            <c:invertIfNegative val="0"/>
            <c:bubble3D val="0"/>
            <c:spPr>
              <a:solidFill>
                <a:srgbClr val="FFAD48"/>
              </a:solidFill>
              <a:ln>
                <a:noFill/>
              </a:ln>
              <a:effectLst/>
            </c:spPr>
            <c:extLst>
              <c:ext xmlns:c16="http://schemas.microsoft.com/office/drawing/2014/chart" uri="{C3380CC4-5D6E-409C-BE32-E72D297353CC}">
                <c16:uniqueId val="{00000019-D528-4586-9D0A-F5FB8E449A4C}"/>
              </c:ext>
            </c:extLst>
          </c:dPt>
          <c:dPt>
            <c:idx val="25"/>
            <c:invertIfNegative val="0"/>
            <c:bubble3D val="0"/>
            <c:spPr>
              <a:solidFill>
                <a:srgbClr val="43B7C2"/>
              </a:solidFill>
              <a:ln>
                <a:noFill/>
              </a:ln>
              <a:effectLst/>
            </c:spPr>
            <c:extLst>
              <c:ext xmlns:c16="http://schemas.microsoft.com/office/drawing/2014/chart" uri="{C3380CC4-5D6E-409C-BE32-E72D297353CC}">
                <c16:uniqueId val="{000000A0-4A06-4D34-A819-DB646A7859BF}"/>
              </c:ext>
            </c:extLst>
          </c:dPt>
          <c:dPt>
            <c:idx val="26"/>
            <c:invertIfNegative val="0"/>
            <c:bubble3D val="0"/>
            <c:spPr>
              <a:solidFill>
                <a:srgbClr val="BA5800"/>
              </a:solidFill>
              <a:ln>
                <a:noFill/>
              </a:ln>
              <a:effectLst/>
            </c:spPr>
            <c:extLst>
              <c:ext xmlns:c16="http://schemas.microsoft.com/office/drawing/2014/chart" uri="{C3380CC4-5D6E-409C-BE32-E72D297353CC}">
                <c16:uniqueId val="{0000001B-D528-4586-9D0A-F5FB8E449A4C}"/>
              </c:ext>
            </c:extLst>
          </c:dPt>
          <c:dPt>
            <c:idx val="27"/>
            <c:invertIfNegative val="0"/>
            <c:bubble3D val="0"/>
            <c:spPr>
              <a:solidFill>
                <a:srgbClr val="BA5800"/>
              </a:solidFill>
              <a:ln>
                <a:noFill/>
              </a:ln>
              <a:effectLst/>
            </c:spPr>
            <c:extLst>
              <c:ext xmlns:c16="http://schemas.microsoft.com/office/drawing/2014/chart" uri="{C3380CC4-5D6E-409C-BE32-E72D297353CC}">
                <c16:uniqueId val="{0000001D-D528-4586-9D0A-F5FB8E449A4C}"/>
              </c:ext>
            </c:extLst>
          </c:dPt>
          <c:dPt>
            <c:idx val="28"/>
            <c:invertIfNegative val="0"/>
            <c:bubble3D val="0"/>
            <c:spPr>
              <a:solidFill>
                <a:srgbClr val="FFAD48"/>
              </a:solidFill>
              <a:ln>
                <a:noFill/>
              </a:ln>
              <a:effectLst/>
            </c:spPr>
            <c:extLst>
              <c:ext xmlns:c16="http://schemas.microsoft.com/office/drawing/2014/chart" uri="{C3380CC4-5D6E-409C-BE32-E72D297353CC}">
                <c16:uniqueId val="{0000001F-D528-4586-9D0A-F5FB8E449A4C}"/>
              </c:ext>
            </c:extLst>
          </c:dPt>
          <c:dPt>
            <c:idx val="29"/>
            <c:invertIfNegative val="0"/>
            <c:bubble3D val="0"/>
            <c:spPr>
              <a:solidFill>
                <a:srgbClr val="FFAD48"/>
              </a:solidFill>
              <a:ln>
                <a:noFill/>
              </a:ln>
              <a:effectLst/>
            </c:spPr>
            <c:extLst>
              <c:ext xmlns:c16="http://schemas.microsoft.com/office/drawing/2014/chart" uri="{C3380CC4-5D6E-409C-BE32-E72D297353CC}">
                <c16:uniqueId val="{00000021-D528-4586-9D0A-F5FB8E449A4C}"/>
              </c:ext>
            </c:extLst>
          </c:dPt>
          <c:dPt>
            <c:idx val="30"/>
            <c:invertIfNegative val="0"/>
            <c:bubble3D val="0"/>
            <c:spPr>
              <a:solidFill>
                <a:srgbClr val="BA5800"/>
              </a:solidFill>
              <a:ln>
                <a:noFill/>
              </a:ln>
              <a:effectLst/>
            </c:spPr>
            <c:extLst>
              <c:ext xmlns:c16="http://schemas.microsoft.com/office/drawing/2014/chart" uri="{C3380CC4-5D6E-409C-BE32-E72D297353CC}">
                <c16:uniqueId val="{00000023-D528-4586-9D0A-F5FB8E449A4C}"/>
              </c:ext>
            </c:extLst>
          </c:dPt>
          <c:dPt>
            <c:idx val="31"/>
            <c:invertIfNegative val="0"/>
            <c:bubble3D val="0"/>
            <c:spPr>
              <a:solidFill>
                <a:srgbClr val="FFAD48"/>
              </a:solidFill>
              <a:ln>
                <a:noFill/>
              </a:ln>
              <a:effectLst/>
            </c:spPr>
            <c:extLst>
              <c:ext xmlns:c16="http://schemas.microsoft.com/office/drawing/2014/chart" uri="{C3380CC4-5D6E-409C-BE32-E72D297353CC}">
                <c16:uniqueId val="{00000025-D528-4586-9D0A-F5FB8E449A4C}"/>
              </c:ext>
            </c:extLst>
          </c:dPt>
          <c:dPt>
            <c:idx val="32"/>
            <c:invertIfNegative val="0"/>
            <c:bubble3D val="0"/>
            <c:spPr>
              <a:solidFill>
                <a:srgbClr val="BA5800"/>
              </a:solidFill>
              <a:ln>
                <a:noFill/>
              </a:ln>
              <a:effectLst/>
            </c:spPr>
            <c:extLst>
              <c:ext xmlns:c16="http://schemas.microsoft.com/office/drawing/2014/chart" uri="{C3380CC4-5D6E-409C-BE32-E72D297353CC}">
                <c16:uniqueId val="{00000027-D528-4586-9D0A-F5FB8E449A4C}"/>
              </c:ext>
            </c:extLst>
          </c:dPt>
          <c:dPt>
            <c:idx val="33"/>
            <c:invertIfNegative val="0"/>
            <c:bubble3D val="0"/>
            <c:spPr>
              <a:solidFill>
                <a:srgbClr val="FFAD48"/>
              </a:solidFill>
              <a:ln>
                <a:noFill/>
              </a:ln>
              <a:effectLst/>
            </c:spPr>
            <c:extLst>
              <c:ext xmlns:c16="http://schemas.microsoft.com/office/drawing/2014/chart" uri="{C3380CC4-5D6E-409C-BE32-E72D297353CC}">
                <c16:uniqueId val="{00000029-D528-4586-9D0A-F5FB8E449A4C}"/>
              </c:ext>
            </c:extLst>
          </c:dPt>
          <c:dPt>
            <c:idx val="34"/>
            <c:invertIfNegative val="0"/>
            <c:bubble3D val="0"/>
            <c:spPr>
              <a:solidFill>
                <a:srgbClr val="BA5800"/>
              </a:solidFill>
              <a:ln>
                <a:noFill/>
              </a:ln>
              <a:effectLst/>
            </c:spPr>
            <c:extLst>
              <c:ext xmlns:c16="http://schemas.microsoft.com/office/drawing/2014/chart" uri="{C3380CC4-5D6E-409C-BE32-E72D297353CC}">
                <c16:uniqueId val="{0000002B-D528-4586-9D0A-F5FB8E449A4C}"/>
              </c:ext>
            </c:extLst>
          </c:dPt>
          <c:dPt>
            <c:idx val="35"/>
            <c:invertIfNegative val="0"/>
            <c:bubble3D val="0"/>
            <c:spPr>
              <a:solidFill>
                <a:srgbClr val="FFAD48"/>
              </a:solidFill>
              <a:ln>
                <a:noFill/>
              </a:ln>
              <a:effectLst/>
            </c:spPr>
            <c:extLst>
              <c:ext xmlns:c16="http://schemas.microsoft.com/office/drawing/2014/chart" uri="{C3380CC4-5D6E-409C-BE32-E72D297353CC}">
                <c16:uniqueId val="{0000002D-D528-4586-9D0A-F5FB8E449A4C}"/>
              </c:ext>
            </c:extLst>
          </c:dPt>
          <c:dPt>
            <c:idx val="36"/>
            <c:invertIfNegative val="0"/>
            <c:bubble3D val="0"/>
            <c:spPr>
              <a:solidFill>
                <a:srgbClr val="43B7C2"/>
              </a:solidFill>
              <a:ln>
                <a:noFill/>
              </a:ln>
              <a:effectLst/>
            </c:spPr>
            <c:extLst>
              <c:ext xmlns:c16="http://schemas.microsoft.com/office/drawing/2014/chart" uri="{C3380CC4-5D6E-409C-BE32-E72D297353CC}">
                <c16:uniqueId val="{000000A1-4A06-4D34-A819-DB646A7859BF}"/>
              </c:ext>
            </c:extLst>
          </c:dPt>
          <c:dPt>
            <c:idx val="37"/>
            <c:invertIfNegative val="0"/>
            <c:bubble3D val="0"/>
            <c:spPr>
              <a:solidFill>
                <a:srgbClr val="43B7C2"/>
              </a:solidFill>
              <a:ln>
                <a:noFill/>
              </a:ln>
              <a:effectLst/>
            </c:spPr>
            <c:extLst>
              <c:ext xmlns:c16="http://schemas.microsoft.com/office/drawing/2014/chart" uri="{C3380CC4-5D6E-409C-BE32-E72D297353CC}">
                <c16:uniqueId val="{000000A2-4A06-4D34-A819-DB646A7859BF}"/>
              </c:ext>
            </c:extLst>
          </c:dPt>
          <c:dPt>
            <c:idx val="38"/>
            <c:invertIfNegative val="0"/>
            <c:bubble3D val="0"/>
            <c:spPr>
              <a:solidFill>
                <a:srgbClr val="43B7C2"/>
              </a:solidFill>
              <a:ln>
                <a:noFill/>
              </a:ln>
              <a:effectLst/>
            </c:spPr>
            <c:extLst>
              <c:ext xmlns:c16="http://schemas.microsoft.com/office/drawing/2014/chart" uri="{C3380CC4-5D6E-409C-BE32-E72D297353CC}">
                <c16:uniqueId val="{000000A3-4A06-4D34-A819-DB646A7859BF}"/>
              </c:ext>
            </c:extLst>
          </c:dPt>
          <c:dPt>
            <c:idx val="39"/>
            <c:invertIfNegative val="0"/>
            <c:bubble3D val="0"/>
            <c:spPr>
              <a:solidFill>
                <a:srgbClr val="BA5800"/>
              </a:solidFill>
              <a:ln>
                <a:noFill/>
              </a:ln>
              <a:effectLst/>
            </c:spPr>
            <c:extLst>
              <c:ext xmlns:c16="http://schemas.microsoft.com/office/drawing/2014/chart" uri="{C3380CC4-5D6E-409C-BE32-E72D297353CC}">
                <c16:uniqueId val="{000000B1-4A06-4D34-A819-DB646A7859BF}"/>
              </c:ext>
            </c:extLst>
          </c:dPt>
          <c:dPt>
            <c:idx val="42"/>
            <c:invertIfNegative val="0"/>
            <c:bubble3D val="0"/>
            <c:spPr>
              <a:solidFill>
                <a:srgbClr val="BA5800"/>
              </a:solidFill>
              <a:ln>
                <a:noFill/>
              </a:ln>
              <a:effectLst/>
            </c:spPr>
            <c:extLst>
              <c:ext xmlns:c16="http://schemas.microsoft.com/office/drawing/2014/chart" uri="{C3380CC4-5D6E-409C-BE32-E72D297353CC}">
                <c16:uniqueId val="{0000002F-D528-4586-9D0A-F5FB8E449A4C}"/>
              </c:ext>
            </c:extLst>
          </c:dPt>
          <c:dPt>
            <c:idx val="43"/>
            <c:invertIfNegative val="0"/>
            <c:bubble3D val="0"/>
            <c:spPr>
              <a:solidFill>
                <a:srgbClr val="BA5800"/>
              </a:solidFill>
              <a:ln>
                <a:noFill/>
              </a:ln>
              <a:effectLst/>
            </c:spPr>
            <c:extLst>
              <c:ext xmlns:c16="http://schemas.microsoft.com/office/drawing/2014/chart" uri="{C3380CC4-5D6E-409C-BE32-E72D297353CC}">
                <c16:uniqueId val="{00000031-D528-4586-9D0A-F5FB8E449A4C}"/>
              </c:ext>
            </c:extLst>
          </c:dPt>
          <c:dPt>
            <c:idx val="44"/>
            <c:invertIfNegative val="0"/>
            <c:bubble3D val="0"/>
            <c:spPr>
              <a:solidFill>
                <a:srgbClr val="BA5800"/>
              </a:solidFill>
              <a:ln>
                <a:noFill/>
              </a:ln>
              <a:effectLst/>
            </c:spPr>
            <c:extLst>
              <c:ext xmlns:c16="http://schemas.microsoft.com/office/drawing/2014/chart" uri="{C3380CC4-5D6E-409C-BE32-E72D297353CC}">
                <c16:uniqueId val="{00000033-D528-4586-9D0A-F5FB8E449A4C}"/>
              </c:ext>
            </c:extLst>
          </c:dPt>
          <c:dPt>
            <c:idx val="45"/>
            <c:invertIfNegative val="0"/>
            <c:bubble3D val="0"/>
            <c:spPr>
              <a:solidFill>
                <a:srgbClr val="FFAD48"/>
              </a:solidFill>
              <a:ln>
                <a:noFill/>
              </a:ln>
              <a:effectLst/>
            </c:spPr>
            <c:extLst>
              <c:ext xmlns:c16="http://schemas.microsoft.com/office/drawing/2014/chart" uri="{C3380CC4-5D6E-409C-BE32-E72D297353CC}">
                <c16:uniqueId val="{00000035-D528-4586-9D0A-F5FB8E449A4C}"/>
              </c:ext>
            </c:extLst>
          </c:dPt>
          <c:dPt>
            <c:idx val="46"/>
            <c:invertIfNegative val="0"/>
            <c:bubble3D val="0"/>
            <c:spPr>
              <a:solidFill>
                <a:srgbClr val="43B7C2"/>
              </a:solidFill>
              <a:ln>
                <a:noFill/>
              </a:ln>
              <a:effectLst/>
            </c:spPr>
            <c:extLst>
              <c:ext xmlns:c16="http://schemas.microsoft.com/office/drawing/2014/chart" uri="{C3380CC4-5D6E-409C-BE32-E72D297353CC}">
                <c16:uniqueId val="{000000A4-4A06-4D34-A819-DB646A7859BF}"/>
              </c:ext>
            </c:extLst>
          </c:dPt>
          <c:dPt>
            <c:idx val="47"/>
            <c:invertIfNegative val="0"/>
            <c:bubble3D val="0"/>
            <c:spPr>
              <a:solidFill>
                <a:srgbClr val="43B7C2"/>
              </a:solidFill>
              <a:ln>
                <a:noFill/>
              </a:ln>
              <a:effectLst/>
            </c:spPr>
            <c:extLst>
              <c:ext xmlns:c16="http://schemas.microsoft.com/office/drawing/2014/chart" uri="{C3380CC4-5D6E-409C-BE32-E72D297353CC}">
                <c16:uniqueId val="{000000A5-4A06-4D34-A819-DB646A7859BF}"/>
              </c:ext>
            </c:extLst>
          </c:dPt>
          <c:dPt>
            <c:idx val="48"/>
            <c:invertIfNegative val="0"/>
            <c:bubble3D val="0"/>
            <c:spPr>
              <a:solidFill>
                <a:srgbClr val="43B7C2"/>
              </a:solidFill>
              <a:ln>
                <a:noFill/>
              </a:ln>
              <a:effectLst/>
            </c:spPr>
            <c:extLst>
              <c:ext xmlns:c16="http://schemas.microsoft.com/office/drawing/2014/chart" uri="{C3380CC4-5D6E-409C-BE32-E72D297353CC}">
                <c16:uniqueId val="{000000A6-4A06-4D34-A819-DB646A7859BF}"/>
              </c:ext>
            </c:extLst>
          </c:dPt>
          <c:dPt>
            <c:idx val="49"/>
            <c:invertIfNegative val="0"/>
            <c:bubble3D val="0"/>
            <c:spPr>
              <a:solidFill>
                <a:srgbClr val="BA5800"/>
              </a:solidFill>
              <a:ln>
                <a:noFill/>
              </a:ln>
              <a:effectLst/>
            </c:spPr>
            <c:extLst>
              <c:ext xmlns:c16="http://schemas.microsoft.com/office/drawing/2014/chart" uri="{C3380CC4-5D6E-409C-BE32-E72D297353CC}">
                <c16:uniqueId val="{00000037-D528-4586-9D0A-F5FB8E449A4C}"/>
              </c:ext>
            </c:extLst>
          </c:dPt>
          <c:dPt>
            <c:idx val="50"/>
            <c:invertIfNegative val="0"/>
            <c:bubble3D val="0"/>
            <c:spPr>
              <a:solidFill>
                <a:srgbClr val="FFAD48"/>
              </a:solidFill>
              <a:ln>
                <a:noFill/>
              </a:ln>
              <a:effectLst/>
            </c:spPr>
            <c:extLst>
              <c:ext xmlns:c16="http://schemas.microsoft.com/office/drawing/2014/chart" uri="{C3380CC4-5D6E-409C-BE32-E72D297353CC}">
                <c16:uniqueId val="{00000039-D528-4586-9D0A-F5FB8E449A4C}"/>
              </c:ext>
            </c:extLst>
          </c:dPt>
          <c:dPt>
            <c:idx val="51"/>
            <c:invertIfNegative val="0"/>
            <c:bubble3D val="0"/>
            <c:spPr>
              <a:solidFill>
                <a:srgbClr val="BA5800"/>
              </a:solidFill>
              <a:ln>
                <a:noFill/>
              </a:ln>
              <a:effectLst/>
            </c:spPr>
            <c:extLst>
              <c:ext xmlns:c16="http://schemas.microsoft.com/office/drawing/2014/chart" uri="{C3380CC4-5D6E-409C-BE32-E72D297353CC}">
                <c16:uniqueId val="{0000003B-D528-4586-9D0A-F5FB8E449A4C}"/>
              </c:ext>
            </c:extLst>
          </c:dPt>
          <c:dPt>
            <c:idx val="52"/>
            <c:invertIfNegative val="0"/>
            <c:bubble3D val="0"/>
            <c:spPr>
              <a:solidFill>
                <a:srgbClr val="FFAD48"/>
              </a:solidFill>
              <a:ln>
                <a:noFill/>
              </a:ln>
              <a:effectLst/>
            </c:spPr>
            <c:extLst>
              <c:ext xmlns:c16="http://schemas.microsoft.com/office/drawing/2014/chart" uri="{C3380CC4-5D6E-409C-BE32-E72D297353CC}">
                <c16:uniqueId val="{0000003D-D528-4586-9D0A-F5FB8E449A4C}"/>
              </c:ext>
            </c:extLst>
          </c:dPt>
          <c:dPt>
            <c:idx val="53"/>
            <c:invertIfNegative val="0"/>
            <c:bubble3D val="0"/>
            <c:spPr>
              <a:solidFill>
                <a:srgbClr val="FFAD48"/>
              </a:solidFill>
              <a:ln>
                <a:noFill/>
              </a:ln>
              <a:effectLst/>
            </c:spPr>
            <c:extLst>
              <c:ext xmlns:c16="http://schemas.microsoft.com/office/drawing/2014/chart" uri="{C3380CC4-5D6E-409C-BE32-E72D297353CC}">
                <c16:uniqueId val="{0000003F-D528-4586-9D0A-F5FB8E449A4C}"/>
              </c:ext>
            </c:extLst>
          </c:dPt>
          <c:dPt>
            <c:idx val="54"/>
            <c:invertIfNegative val="0"/>
            <c:bubble3D val="0"/>
            <c:spPr>
              <a:solidFill>
                <a:srgbClr val="43B7C2"/>
              </a:solidFill>
              <a:ln>
                <a:noFill/>
              </a:ln>
              <a:effectLst/>
            </c:spPr>
            <c:extLst>
              <c:ext xmlns:c16="http://schemas.microsoft.com/office/drawing/2014/chart" uri="{C3380CC4-5D6E-409C-BE32-E72D297353CC}">
                <c16:uniqueId val="{000000A7-4A06-4D34-A819-DB646A7859BF}"/>
              </c:ext>
            </c:extLst>
          </c:dPt>
          <c:dPt>
            <c:idx val="55"/>
            <c:invertIfNegative val="0"/>
            <c:bubble3D val="0"/>
            <c:spPr>
              <a:solidFill>
                <a:srgbClr val="BA5800"/>
              </a:solidFill>
              <a:ln>
                <a:noFill/>
              </a:ln>
              <a:effectLst/>
            </c:spPr>
            <c:extLst>
              <c:ext xmlns:c16="http://schemas.microsoft.com/office/drawing/2014/chart" uri="{C3380CC4-5D6E-409C-BE32-E72D297353CC}">
                <c16:uniqueId val="{00000041-D528-4586-9D0A-F5FB8E449A4C}"/>
              </c:ext>
            </c:extLst>
          </c:dPt>
          <c:dPt>
            <c:idx val="56"/>
            <c:invertIfNegative val="0"/>
            <c:bubble3D val="0"/>
            <c:spPr>
              <a:solidFill>
                <a:srgbClr val="FFAD48"/>
              </a:solidFill>
              <a:ln>
                <a:noFill/>
              </a:ln>
              <a:effectLst/>
            </c:spPr>
            <c:extLst>
              <c:ext xmlns:c16="http://schemas.microsoft.com/office/drawing/2014/chart" uri="{C3380CC4-5D6E-409C-BE32-E72D297353CC}">
                <c16:uniqueId val="{00000043-D528-4586-9D0A-F5FB8E449A4C}"/>
              </c:ext>
            </c:extLst>
          </c:dPt>
          <c:dPt>
            <c:idx val="57"/>
            <c:invertIfNegative val="0"/>
            <c:bubble3D val="0"/>
            <c:spPr>
              <a:solidFill>
                <a:srgbClr val="43B7C2"/>
              </a:solidFill>
              <a:ln>
                <a:noFill/>
              </a:ln>
              <a:effectLst/>
            </c:spPr>
            <c:extLst>
              <c:ext xmlns:c16="http://schemas.microsoft.com/office/drawing/2014/chart" uri="{C3380CC4-5D6E-409C-BE32-E72D297353CC}">
                <c16:uniqueId val="{000000A8-4A06-4D34-A819-DB646A7859BF}"/>
              </c:ext>
            </c:extLst>
          </c:dPt>
          <c:dPt>
            <c:idx val="58"/>
            <c:invertIfNegative val="0"/>
            <c:bubble3D val="0"/>
            <c:spPr>
              <a:solidFill>
                <a:srgbClr val="43B7C2"/>
              </a:solidFill>
              <a:ln>
                <a:noFill/>
              </a:ln>
              <a:effectLst/>
            </c:spPr>
            <c:extLst>
              <c:ext xmlns:c16="http://schemas.microsoft.com/office/drawing/2014/chart" uri="{C3380CC4-5D6E-409C-BE32-E72D297353CC}">
                <c16:uniqueId val="{000000A9-4A06-4D34-A819-DB646A7859BF}"/>
              </c:ext>
            </c:extLst>
          </c:dPt>
          <c:dPt>
            <c:idx val="59"/>
            <c:invertIfNegative val="0"/>
            <c:bubble3D val="0"/>
            <c:spPr>
              <a:solidFill>
                <a:srgbClr val="43B7C2"/>
              </a:solidFill>
              <a:ln>
                <a:noFill/>
              </a:ln>
              <a:effectLst/>
            </c:spPr>
            <c:extLst>
              <c:ext xmlns:c16="http://schemas.microsoft.com/office/drawing/2014/chart" uri="{C3380CC4-5D6E-409C-BE32-E72D297353CC}">
                <c16:uniqueId val="{000000AA-4A06-4D34-A819-DB646A7859BF}"/>
              </c:ext>
            </c:extLst>
          </c:dPt>
          <c:dPt>
            <c:idx val="60"/>
            <c:invertIfNegative val="0"/>
            <c:bubble3D val="0"/>
            <c:spPr>
              <a:solidFill>
                <a:srgbClr val="43B7C2"/>
              </a:solidFill>
              <a:ln>
                <a:noFill/>
              </a:ln>
              <a:effectLst/>
            </c:spPr>
            <c:extLst>
              <c:ext xmlns:c16="http://schemas.microsoft.com/office/drawing/2014/chart" uri="{C3380CC4-5D6E-409C-BE32-E72D297353CC}">
                <c16:uniqueId val="{000000AB-4A06-4D34-A819-DB646A7859BF}"/>
              </c:ext>
            </c:extLst>
          </c:dPt>
          <c:dPt>
            <c:idx val="61"/>
            <c:invertIfNegative val="0"/>
            <c:bubble3D val="0"/>
            <c:spPr>
              <a:solidFill>
                <a:srgbClr val="BA5800"/>
              </a:solidFill>
              <a:ln>
                <a:noFill/>
              </a:ln>
              <a:effectLst/>
            </c:spPr>
            <c:extLst>
              <c:ext xmlns:c16="http://schemas.microsoft.com/office/drawing/2014/chart" uri="{C3380CC4-5D6E-409C-BE32-E72D297353CC}">
                <c16:uniqueId val="{0000008B-CE9E-4A50-A7BB-0FCDB26467E7}"/>
              </c:ext>
            </c:extLst>
          </c:dPt>
          <c:dPt>
            <c:idx val="62"/>
            <c:invertIfNegative val="0"/>
            <c:bubble3D val="0"/>
            <c:spPr>
              <a:solidFill>
                <a:srgbClr val="43B7C2"/>
              </a:solidFill>
              <a:ln>
                <a:noFill/>
              </a:ln>
              <a:effectLst/>
            </c:spPr>
            <c:extLst>
              <c:ext xmlns:c16="http://schemas.microsoft.com/office/drawing/2014/chart" uri="{C3380CC4-5D6E-409C-BE32-E72D297353CC}">
                <c16:uniqueId val="{000000AC-4A06-4D34-A819-DB646A7859BF}"/>
              </c:ext>
            </c:extLst>
          </c:dPt>
          <c:dPt>
            <c:idx val="63"/>
            <c:invertIfNegative val="0"/>
            <c:bubble3D val="0"/>
            <c:spPr>
              <a:solidFill>
                <a:srgbClr val="43B7C2"/>
              </a:solidFill>
              <a:ln>
                <a:noFill/>
              </a:ln>
              <a:effectLst/>
            </c:spPr>
            <c:extLst>
              <c:ext xmlns:c16="http://schemas.microsoft.com/office/drawing/2014/chart" uri="{C3380CC4-5D6E-409C-BE32-E72D297353CC}">
                <c16:uniqueId val="{000000AD-4A06-4D34-A819-DB646A7859BF}"/>
              </c:ext>
            </c:extLst>
          </c:dPt>
          <c:dPt>
            <c:idx val="64"/>
            <c:invertIfNegative val="0"/>
            <c:bubble3D val="0"/>
            <c:spPr>
              <a:solidFill>
                <a:srgbClr val="43B7C2"/>
              </a:solidFill>
              <a:ln>
                <a:noFill/>
              </a:ln>
              <a:effectLst/>
            </c:spPr>
            <c:extLst>
              <c:ext xmlns:c16="http://schemas.microsoft.com/office/drawing/2014/chart" uri="{C3380CC4-5D6E-409C-BE32-E72D297353CC}">
                <c16:uniqueId val="{000000AE-4A06-4D34-A819-DB646A7859BF}"/>
              </c:ext>
            </c:extLst>
          </c:dPt>
          <c:dPt>
            <c:idx val="65"/>
            <c:invertIfNegative val="0"/>
            <c:bubble3D val="0"/>
            <c:spPr>
              <a:solidFill>
                <a:srgbClr val="43B7C2"/>
              </a:solidFill>
              <a:ln>
                <a:noFill/>
              </a:ln>
              <a:effectLst/>
            </c:spPr>
            <c:extLst>
              <c:ext xmlns:c16="http://schemas.microsoft.com/office/drawing/2014/chart" uri="{C3380CC4-5D6E-409C-BE32-E72D297353CC}">
                <c16:uniqueId val="{000000AF-4A06-4D34-A819-DB646A7859BF}"/>
              </c:ext>
            </c:extLst>
          </c:dPt>
          <c:dPt>
            <c:idx val="66"/>
            <c:invertIfNegative val="0"/>
            <c:bubble3D val="0"/>
            <c:spPr>
              <a:solidFill>
                <a:srgbClr val="BA5800"/>
              </a:solidFill>
              <a:ln>
                <a:noFill/>
              </a:ln>
              <a:effectLst/>
            </c:spPr>
            <c:extLst>
              <c:ext xmlns:c16="http://schemas.microsoft.com/office/drawing/2014/chart" uri="{C3380CC4-5D6E-409C-BE32-E72D297353CC}">
                <c16:uniqueId val="{0000008D-7096-4E92-BC6C-E23AF08AC689}"/>
              </c:ext>
            </c:extLst>
          </c:dPt>
          <c:dPt>
            <c:idx val="67"/>
            <c:invertIfNegative val="0"/>
            <c:bubble3D val="0"/>
            <c:spPr>
              <a:solidFill>
                <a:srgbClr val="FFAD48"/>
              </a:solidFill>
              <a:ln>
                <a:noFill/>
              </a:ln>
              <a:effectLst/>
            </c:spPr>
            <c:extLst>
              <c:ext xmlns:c16="http://schemas.microsoft.com/office/drawing/2014/chart" uri="{C3380CC4-5D6E-409C-BE32-E72D297353CC}">
                <c16:uniqueId val="{0000008E-7096-4E92-BC6C-E23AF08AC689}"/>
              </c:ext>
            </c:extLst>
          </c:dPt>
          <c:dPt>
            <c:idx val="68"/>
            <c:invertIfNegative val="0"/>
            <c:bubble3D val="0"/>
            <c:spPr>
              <a:solidFill>
                <a:srgbClr val="43B7C2"/>
              </a:solidFill>
              <a:ln>
                <a:noFill/>
              </a:ln>
              <a:effectLst/>
            </c:spPr>
            <c:extLst>
              <c:ext xmlns:c16="http://schemas.microsoft.com/office/drawing/2014/chart" uri="{C3380CC4-5D6E-409C-BE32-E72D297353CC}">
                <c16:uniqueId val="{000000B0-4A06-4D34-A819-DB646A7859BF}"/>
              </c:ext>
            </c:extLst>
          </c:dPt>
          <c:dPt>
            <c:idx val="69"/>
            <c:invertIfNegative val="0"/>
            <c:bubble3D val="0"/>
            <c:spPr>
              <a:solidFill>
                <a:srgbClr val="BA5800"/>
              </a:solidFill>
              <a:ln>
                <a:noFill/>
              </a:ln>
              <a:effectLst/>
            </c:spPr>
            <c:extLst>
              <c:ext xmlns:c16="http://schemas.microsoft.com/office/drawing/2014/chart" uri="{C3380CC4-5D6E-409C-BE32-E72D297353CC}">
                <c16:uniqueId val="{00000091-68C9-4E7A-8AD4-BCF7C85E1314}"/>
              </c:ext>
            </c:extLst>
          </c:dPt>
          <c:dPt>
            <c:idx val="70"/>
            <c:invertIfNegative val="0"/>
            <c:bubble3D val="0"/>
            <c:spPr>
              <a:solidFill>
                <a:srgbClr val="BA5800"/>
              </a:solidFill>
              <a:ln>
                <a:noFill/>
              </a:ln>
              <a:effectLst/>
            </c:spPr>
            <c:extLst>
              <c:ext xmlns:c16="http://schemas.microsoft.com/office/drawing/2014/chart" uri="{C3380CC4-5D6E-409C-BE32-E72D297353CC}">
                <c16:uniqueId val="{00000093-4A06-4D34-A819-DB646A7859BF}"/>
              </c:ext>
            </c:extLst>
          </c:dPt>
          <c:dPt>
            <c:idx val="71"/>
            <c:invertIfNegative val="0"/>
            <c:bubble3D val="0"/>
            <c:spPr>
              <a:solidFill>
                <a:srgbClr val="BA5800"/>
              </a:solidFill>
              <a:ln>
                <a:noFill/>
              </a:ln>
              <a:effectLst/>
            </c:spPr>
            <c:extLst>
              <c:ext xmlns:c16="http://schemas.microsoft.com/office/drawing/2014/chart" uri="{C3380CC4-5D6E-409C-BE32-E72D297353CC}">
                <c16:uniqueId val="{000000D1-ED58-44F8-8A19-8D339E236620}"/>
              </c:ext>
            </c:extLst>
          </c:dPt>
          <c:dPt>
            <c:idx val="72"/>
            <c:invertIfNegative val="0"/>
            <c:bubble3D val="0"/>
            <c:spPr>
              <a:solidFill>
                <a:srgbClr val="BA5800"/>
              </a:solidFill>
              <a:ln>
                <a:noFill/>
              </a:ln>
              <a:effectLst/>
            </c:spPr>
            <c:extLst>
              <c:ext xmlns:c16="http://schemas.microsoft.com/office/drawing/2014/chart" uri="{C3380CC4-5D6E-409C-BE32-E72D297353CC}">
                <c16:uniqueId val="{000000D3-480F-436C-800E-CBCA7F678C6A}"/>
              </c:ext>
            </c:extLst>
          </c:dPt>
          <c:cat>
            <c:numRef>
              <c:extLst>
                <c:ext xmlns:c15="http://schemas.microsoft.com/office/drawing/2012/chart" uri="{02D57815-91ED-43cb-92C2-25804820EDAC}">
                  <c15:fullRef>
                    <c15:sqref>rivm!$C$4:$C$236</c15:sqref>
                  </c15:fullRef>
                </c:ext>
              </c:extLst>
              <c:f>rivm!$C$129:$C$236</c:f>
              <c:numCache>
                <c:formatCode>m/d/yyyy</c:formatCode>
                <c:ptCount val="108"/>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rivm!$AP$4:$AP$201</c15:sqref>
                  </c15:fullRef>
                </c:ext>
              </c:extLst>
              <c:f>rivm!$AP$129:$AP$201</c:f>
              <c:numCache>
                <c:formatCode>General</c:formatCode>
                <c:ptCount val="73"/>
                <c:pt idx="0" formatCode="0">
                  <c:v>-5</c:v>
                </c:pt>
                <c:pt idx="1" formatCode="0">
                  <c:v>-4</c:v>
                </c:pt>
                <c:pt idx="2" formatCode="0">
                  <c:v>-1</c:v>
                </c:pt>
                <c:pt idx="3" formatCode="0">
                  <c:v>1</c:v>
                </c:pt>
                <c:pt idx="4" formatCode="0">
                  <c:v>-2</c:v>
                </c:pt>
                <c:pt idx="5" formatCode="0">
                  <c:v>-3</c:v>
                </c:pt>
                <c:pt idx="6" formatCode="0">
                  <c:v>-1</c:v>
                </c:pt>
                <c:pt idx="7" formatCode="0">
                  <c:v>2</c:v>
                </c:pt>
                <c:pt idx="8" formatCode="0">
                  <c:v>-2</c:v>
                </c:pt>
                <c:pt idx="9" formatCode="0">
                  <c:v>-3</c:v>
                </c:pt>
                <c:pt idx="10" formatCode="0">
                  <c:v>2</c:v>
                </c:pt>
                <c:pt idx="11" formatCode="0">
                  <c:v>1</c:v>
                </c:pt>
                <c:pt idx="12" formatCode="0">
                  <c:v>1</c:v>
                </c:pt>
                <c:pt idx="13" formatCode="0">
                  <c:v>-4</c:v>
                </c:pt>
                <c:pt idx="14" formatCode="0">
                  <c:v>2</c:v>
                </c:pt>
                <c:pt idx="15" formatCode="0">
                  <c:v>3</c:v>
                </c:pt>
                <c:pt idx="16" formatCode="0">
                  <c:v>-5</c:v>
                </c:pt>
                <c:pt idx="17" formatCode="0">
                  <c:v>-2</c:v>
                </c:pt>
                <c:pt idx="18" formatCode="0">
                  <c:v>1</c:v>
                </c:pt>
                <c:pt idx="19" formatCode="0">
                  <c:v>1</c:v>
                </c:pt>
                <c:pt idx="20" formatCode="0">
                  <c:v>4</c:v>
                </c:pt>
                <c:pt idx="21" formatCode="0">
                  <c:v>-5</c:v>
                </c:pt>
                <c:pt idx="22" formatCode="0">
                  <c:v>2</c:v>
                </c:pt>
                <c:pt idx="23" formatCode="0">
                  <c:v>3</c:v>
                </c:pt>
                <c:pt idx="24" formatCode="0">
                  <c:v>1</c:v>
                </c:pt>
                <c:pt idx="25" formatCode="0">
                  <c:v>-1</c:v>
                </c:pt>
                <c:pt idx="26" formatCode="0">
                  <c:v>3</c:v>
                </c:pt>
                <c:pt idx="27" formatCode="0">
                  <c:v>4</c:v>
                </c:pt>
                <c:pt idx="28" formatCode="0">
                  <c:v>3</c:v>
                </c:pt>
                <c:pt idx="29" formatCode="0">
                  <c:v>2</c:v>
                </c:pt>
                <c:pt idx="30" formatCode="0">
                  <c:v>8</c:v>
                </c:pt>
                <c:pt idx="31" formatCode="0">
                  <c:v>1</c:v>
                </c:pt>
                <c:pt idx="32" formatCode="0">
                  <c:v>4</c:v>
                </c:pt>
                <c:pt idx="33" formatCode="0">
                  <c:v>1</c:v>
                </c:pt>
                <c:pt idx="34" formatCode="0">
                  <c:v>4</c:v>
                </c:pt>
                <c:pt idx="35" formatCode="0">
                  <c:v>2</c:v>
                </c:pt>
                <c:pt idx="36" formatCode="0">
                  <c:v>-4</c:v>
                </c:pt>
                <c:pt idx="37" formatCode="0">
                  <c:v>-3</c:v>
                </c:pt>
                <c:pt idx="38" formatCode="0">
                  <c:v>-1</c:v>
                </c:pt>
                <c:pt idx="39" formatCode="0">
                  <c:v>1</c:v>
                </c:pt>
                <c:pt idx="40" formatCode="0">
                  <c:v>0</c:v>
                </c:pt>
                <c:pt idx="41" formatCode="0">
                  <c:v>0</c:v>
                </c:pt>
                <c:pt idx="42" formatCode="0">
                  <c:v>4</c:v>
                </c:pt>
                <c:pt idx="43" formatCode="0">
                  <c:v>5</c:v>
                </c:pt>
                <c:pt idx="44" formatCode="0">
                  <c:v>7</c:v>
                </c:pt>
                <c:pt idx="45" formatCode="0">
                  <c:v>5</c:v>
                </c:pt>
                <c:pt idx="46" formatCode="0">
                  <c:v>-1</c:v>
                </c:pt>
                <c:pt idx="47" formatCode="0">
                  <c:v>-1</c:v>
                </c:pt>
                <c:pt idx="48" formatCode="0">
                  <c:v>-6</c:v>
                </c:pt>
                <c:pt idx="49" formatCode="0">
                  <c:v>9</c:v>
                </c:pt>
                <c:pt idx="50" formatCode="0">
                  <c:v>4</c:v>
                </c:pt>
                <c:pt idx="51" formatCode="0">
                  <c:v>7</c:v>
                </c:pt>
                <c:pt idx="52" formatCode="0">
                  <c:v>4</c:v>
                </c:pt>
                <c:pt idx="53" formatCode="0">
                  <c:v>2</c:v>
                </c:pt>
                <c:pt idx="54" formatCode="0">
                  <c:v>-1</c:v>
                </c:pt>
                <c:pt idx="55" formatCode="0">
                  <c:v>11</c:v>
                </c:pt>
                <c:pt idx="56" formatCode="0">
                  <c:v>1</c:v>
                </c:pt>
                <c:pt idx="57" formatCode="0">
                  <c:v>-3</c:v>
                </c:pt>
                <c:pt idx="58" formatCode="0">
                  <c:v>-9</c:v>
                </c:pt>
                <c:pt idx="59" formatCode="0">
                  <c:v>-9</c:v>
                </c:pt>
                <c:pt idx="60" formatCode="0">
                  <c:v>-5</c:v>
                </c:pt>
                <c:pt idx="61" formatCode="0">
                  <c:v>7</c:v>
                </c:pt>
                <c:pt idx="62" formatCode="0">
                  <c:v>-10</c:v>
                </c:pt>
                <c:pt idx="63" formatCode="0">
                  <c:v>-13</c:v>
                </c:pt>
                <c:pt idx="64" formatCode="0">
                  <c:v>-2</c:v>
                </c:pt>
                <c:pt idx="65" formatCode="0">
                  <c:v>-2</c:v>
                </c:pt>
                <c:pt idx="66" formatCode="0">
                  <c:v>3</c:v>
                </c:pt>
                <c:pt idx="67" formatCode="0">
                  <c:v>2</c:v>
                </c:pt>
                <c:pt idx="68" formatCode="0">
                  <c:v>-2</c:v>
                </c:pt>
                <c:pt idx="69" formatCode="0">
                  <c:v>1</c:v>
                </c:pt>
                <c:pt idx="70" formatCode="0">
                  <c:v>2</c:v>
                </c:pt>
                <c:pt idx="71" formatCode="0">
                  <c:v>12</c:v>
                </c:pt>
                <c:pt idx="72" formatCode="0">
                  <c:v>3</c:v>
                </c:pt>
              </c:numCache>
            </c:numRef>
          </c:val>
          <c:extLst>
            <c:ext xmlns:c15="http://schemas.microsoft.com/office/drawing/2012/chart" uri="{02D57815-91ED-43cb-92C2-25804820EDAC}">
              <c15:categoryFilterExceptions>
                <c15:categoryFilterException>
                  <c15:sqref>rivm!$AP$18</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rivm!$AP$19</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rivm!$AP$20</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rivm!$AP$21</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rivm!$AP$22</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rivm!$AP$23</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rivm!$AP$24</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rivm!$AP$26</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rivm!$AP$27</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rivm!$AP$28</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rivm!$AP$29</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rivm!$AP$30</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rivm!$AP$31</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rivm!$AP$32</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rivm!$AP$33</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rivm!$AP$34</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rivm!$AP$35</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rivm!$AP$36</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rivm!$AP$37</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rivm!$AP$38</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rivm!$AP$39</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rivm!$AP$40</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rivm!$AP$72</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rivm!$AP$80</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rivm!$AP$95</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rivm!$AP$99</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rivm!$AP$101</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rivm!$AP$103</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rivm!$AP$111</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rivm!$AP$112</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rivm!$AP$117</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rivm!$AP$122</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rivm!$AP$123</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rivm!$AP$127</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rivm!$AP$128</c15:sqref>
                  <c15:spPr xmlns:c15="http://schemas.microsoft.com/office/drawing/2012/chart">
                    <a:solidFill>
                      <a:schemeClr val="accent2">
                        <a:lumMod val="75000"/>
                      </a:schemeClr>
                    </a:solidFill>
                    <a:ln>
                      <a:noFill/>
                    </a:ln>
                    <a:effectLst/>
                  </c15:spPr>
                  <c15:invertIfNegative val="0"/>
                  <c15:bubble3D val="0"/>
                </c15:categoryFilterException>
              </c15:categoryFilterExceptions>
            </c:ext>
            <c:ext xmlns:c16="http://schemas.microsoft.com/office/drawing/2014/chart" uri="{C3380CC4-5D6E-409C-BE32-E72D297353CC}">
              <c16:uniqueId val="{00000044-D528-4586-9D0A-F5FB8E449A4C}"/>
            </c:ext>
          </c:extLst>
        </c:ser>
        <c:dLbls>
          <c:showLegendKey val="0"/>
          <c:showVal val="0"/>
          <c:showCatName val="0"/>
          <c:showSerName val="0"/>
          <c:showPercent val="0"/>
          <c:showBubbleSize val="0"/>
        </c:dLbls>
        <c:gapWidth val="30"/>
        <c:overlap val="-27"/>
        <c:axId val="693976504"/>
        <c:axId val="693971584"/>
      </c:barChart>
      <c:dateAx>
        <c:axId val="693976504"/>
        <c:scaling>
          <c:orientation val="minMax"/>
        </c:scaling>
        <c:delete val="0"/>
        <c:axPos val="b"/>
        <c:numFmt formatCode="[$]dd/mmm;@" c16r2:formatcode2="[$-en-NL,1]dd/mmm;@" sourceLinked="0"/>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693971584"/>
        <c:crosses val="autoZero"/>
        <c:auto val="1"/>
        <c:lblOffset val="100"/>
        <c:baseTimeUnit val="days"/>
        <c:majorUnit val="14"/>
        <c:majorTimeUnit val="days"/>
      </c:dateAx>
      <c:valAx>
        <c:axId val="6939715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NL"/>
          </a:p>
        </c:txPr>
        <c:crossAx val="693976504"/>
        <c:crosses val="autoZero"/>
        <c:crossBetween val="between"/>
        <c:majorUnit val="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r>
              <a:rPr lang="nl-NL" sz="2000" b="1" i="0" u="sng" kern="1200" spc="100" baseline="0">
                <a:ln>
                  <a:noFill/>
                </a:ln>
                <a:solidFill>
                  <a:schemeClr val="bg2">
                    <a:lumMod val="25000"/>
                  </a:schemeClr>
                </a:solidFill>
                <a:effectLst/>
              </a:rPr>
              <a:t>Besmettingen</a:t>
            </a:r>
            <a:r>
              <a:rPr lang="nl-NL" sz="2000" b="1" i="0" u="none" kern="1200" spc="100" baseline="0">
                <a:ln>
                  <a:noFill/>
                </a:ln>
                <a:solidFill>
                  <a:schemeClr val="bg2">
                    <a:lumMod val="25000"/>
                  </a:schemeClr>
                </a:solidFill>
                <a:effectLst/>
              </a:rPr>
              <a:t> covid-19</a:t>
            </a:r>
            <a:br>
              <a:rPr lang="nl-NL" sz="2000" b="1" i="0" u="none" kern="1200" spc="100" baseline="0">
                <a:ln>
                  <a:noFill/>
                </a:ln>
                <a:solidFill>
                  <a:schemeClr val="bg2">
                    <a:lumMod val="25000"/>
                  </a:schemeClr>
                </a:solidFill>
                <a:effectLst/>
              </a:rPr>
            </a:br>
            <a:r>
              <a:rPr lang="nl-NL" sz="1800" b="0" i="0" u="none" kern="1200" spc="100" baseline="0">
                <a:ln>
                  <a:noFill/>
                </a:ln>
                <a:solidFill>
                  <a:schemeClr val="bg2">
                    <a:lumMod val="25000"/>
                  </a:schemeClr>
                </a:solidFill>
                <a:effectLst/>
              </a:rPr>
              <a:t>Geen correctie voor datum &amp; type melding</a:t>
            </a:r>
            <a:endParaRPr lang="en-NL" sz="2000" b="0">
              <a:solidFill>
                <a:schemeClr val="bg2">
                  <a:lumMod val="25000"/>
                </a:schemeClr>
              </a:solidFill>
              <a:effectLst/>
            </a:endParaRPr>
          </a:p>
        </c:rich>
      </c:tx>
      <c:layout>
        <c:manualLayout>
          <c:xMode val="edge"/>
          <c:yMode val="edge"/>
          <c:x val="0.20107093469224804"/>
          <c:y val="4.4373055555555554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9865652777777774"/>
        </c:manualLayout>
      </c:layout>
      <c:barChart>
        <c:barDir val="col"/>
        <c:grouping val="stacked"/>
        <c:varyColors val="0"/>
        <c:ser>
          <c:idx val="0"/>
          <c:order val="1"/>
          <c:tx>
            <c:strRef>
              <c:f>rivm!$F$3</c:f>
              <c:strCache>
                <c:ptCount val="1"/>
                <c:pt idx="0">
                  <c:v>Nieuwe besmettingen</c:v>
                </c:pt>
              </c:strCache>
            </c:strRef>
          </c:tx>
          <c:spPr>
            <a:solidFill>
              <a:schemeClr val="accent1"/>
            </a:solidFill>
            <a:ln>
              <a:noFill/>
            </a:ln>
            <a:effectLst/>
          </c:spPr>
          <c:invertIfNegative val="0"/>
          <c:cat>
            <c:strLit>
              <c:ptCount val="74"/>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rivm!$F$129:$F$236</c15:sqref>
                  </c15:fullRef>
                </c:ext>
              </c:extLst>
              <c:f>rivm!$F$129:$F$202</c:f>
              <c:numCache>
                <c:formatCode>#,##0</c:formatCode>
                <c:ptCount val="74"/>
                <c:pt idx="0">
                  <c:v>62</c:v>
                </c:pt>
                <c:pt idx="1">
                  <c:v>77</c:v>
                </c:pt>
                <c:pt idx="2">
                  <c:v>75</c:v>
                </c:pt>
                <c:pt idx="3">
                  <c:v>61</c:v>
                </c:pt>
                <c:pt idx="4">
                  <c:v>73</c:v>
                </c:pt>
                <c:pt idx="5">
                  <c:v>36</c:v>
                </c:pt>
                <c:pt idx="6">
                  <c:v>37</c:v>
                </c:pt>
                <c:pt idx="7">
                  <c:v>52</c:v>
                </c:pt>
                <c:pt idx="8">
                  <c:v>52</c:v>
                </c:pt>
                <c:pt idx="9">
                  <c:v>42</c:v>
                </c:pt>
                <c:pt idx="10">
                  <c:v>81</c:v>
                </c:pt>
                <c:pt idx="11">
                  <c:v>101</c:v>
                </c:pt>
                <c:pt idx="12">
                  <c:v>71</c:v>
                </c:pt>
                <c:pt idx="13">
                  <c:v>53</c:v>
                </c:pt>
                <c:pt idx="14">
                  <c:v>106</c:v>
                </c:pt>
                <c:pt idx="15">
                  <c:v>99</c:v>
                </c:pt>
                <c:pt idx="16">
                  <c:v>103</c:v>
                </c:pt>
                <c:pt idx="17">
                  <c:v>127</c:v>
                </c:pt>
                <c:pt idx="18">
                  <c:v>144</c:v>
                </c:pt>
                <c:pt idx="19">
                  <c:v>185</c:v>
                </c:pt>
                <c:pt idx="20">
                  <c:v>163</c:v>
                </c:pt>
                <c:pt idx="21">
                  <c:v>168</c:v>
                </c:pt>
                <c:pt idx="22">
                  <c:v>163</c:v>
                </c:pt>
                <c:pt idx="23">
                  <c:v>191</c:v>
                </c:pt>
                <c:pt idx="24">
                  <c:v>137</c:v>
                </c:pt>
                <c:pt idx="25">
                  <c:v>214</c:v>
                </c:pt>
                <c:pt idx="26">
                  <c:v>205</c:v>
                </c:pt>
                <c:pt idx="27">
                  <c:v>223</c:v>
                </c:pt>
                <c:pt idx="28">
                  <c:v>247</c:v>
                </c:pt>
                <c:pt idx="29">
                  <c:v>342</c:v>
                </c:pt>
                <c:pt idx="30">
                  <c:v>338</c:v>
                </c:pt>
                <c:pt idx="31">
                  <c:v>431</c:v>
                </c:pt>
                <c:pt idx="32">
                  <c:v>366</c:v>
                </c:pt>
                <c:pt idx="33">
                  <c:v>372</c:v>
                </c:pt>
                <c:pt idx="34">
                  <c:v>485</c:v>
                </c:pt>
                <c:pt idx="35">
                  <c:v>426</c:v>
                </c:pt>
                <c:pt idx="36">
                  <c:v>601</c:v>
                </c:pt>
                <c:pt idx="37">
                  <c:v>519</c:v>
                </c:pt>
                <c:pt idx="38">
                  <c:v>486</c:v>
                </c:pt>
                <c:pt idx="39">
                  <c:v>577</c:v>
                </c:pt>
                <c:pt idx="40">
                  <c:v>630</c:v>
                </c:pt>
                <c:pt idx="41">
                  <c:v>779</c:v>
                </c:pt>
                <c:pt idx="42">
                  <c:v>654</c:v>
                </c:pt>
                <c:pt idx="43">
                  <c:v>577</c:v>
                </c:pt>
                <c:pt idx="44">
                  <c:v>636</c:v>
                </c:pt>
                <c:pt idx="45">
                  <c:v>655</c:v>
                </c:pt>
                <c:pt idx="46">
                  <c:v>507</c:v>
                </c:pt>
                <c:pt idx="47">
                  <c:v>482</c:v>
                </c:pt>
                <c:pt idx="48">
                  <c:v>489</c:v>
                </c:pt>
                <c:pt idx="49">
                  <c:v>552</c:v>
                </c:pt>
                <c:pt idx="50">
                  <c:v>529</c:v>
                </c:pt>
                <c:pt idx="51">
                  <c:v>535</c:v>
                </c:pt>
                <c:pt idx="52">
                  <c:v>508</c:v>
                </c:pt>
                <c:pt idx="53">
                  <c:v>457</c:v>
                </c:pt>
                <c:pt idx="54">
                  <c:v>574</c:v>
                </c:pt>
                <c:pt idx="55">
                  <c:v>415</c:v>
                </c:pt>
                <c:pt idx="56">
                  <c:v>571</c:v>
                </c:pt>
                <c:pt idx="57">
                  <c:v>510</c:v>
                </c:pt>
                <c:pt idx="58">
                  <c:v>507</c:v>
                </c:pt>
                <c:pt idx="59">
                  <c:v>501</c:v>
                </c:pt>
                <c:pt idx="60">
                  <c:v>508</c:v>
                </c:pt>
                <c:pt idx="61">
                  <c:v>527</c:v>
                </c:pt>
                <c:pt idx="62">
                  <c:v>462</c:v>
                </c:pt>
                <c:pt idx="63">
                  <c:v>734</c:v>
                </c:pt>
                <c:pt idx="64">
                  <c:v>601</c:v>
                </c:pt>
                <c:pt idx="65">
                  <c:v>744</c:v>
                </c:pt>
                <c:pt idx="66">
                  <c:v>654</c:v>
                </c:pt>
                <c:pt idx="67">
                  <c:v>925</c:v>
                </c:pt>
                <c:pt idx="68">
                  <c:v>797</c:v>
                </c:pt>
                <c:pt idx="69">
                  <c:v>964</c:v>
                </c:pt>
                <c:pt idx="70">
                  <c:v>1140</c:v>
                </c:pt>
                <c:pt idx="71">
                  <c:v>823</c:v>
                </c:pt>
                <c:pt idx="72">
                  <c:v>1270</c:v>
                </c:pt>
                <c:pt idx="73">
                  <c:v>-79781</c:v>
                </c:pt>
              </c:numCache>
            </c:numRef>
          </c:val>
          <c:extLst>
            <c:ext xmlns:c16="http://schemas.microsoft.com/office/drawing/2014/chart" uri="{C3380CC4-5D6E-409C-BE32-E72D297353CC}">
              <c16:uniqueId val="{00000026-BA75-44B7-BDCB-C980CB9B5353}"/>
            </c:ext>
          </c:extLst>
        </c:ser>
        <c:dLbls>
          <c:showLegendKey val="0"/>
          <c:showVal val="0"/>
          <c:showCatName val="0"/>
          <c:showSerName val="0"/>
          <c:showPercent val="0"/>
          <c:showBubbleSize val="0"/>
        </c:dLbls>
        <c:gapWidth val="40"/>
        <c:overlap val="100"/>
        <c:axId val="596545392"/>
        <c:axId val="596544408"/>
        <c:extLst/>
      </c:barChart>
      <c:lineChart>
        <c:grouping val="standard"/>
        <c:varyColors val="0"/>
        <c:ser>
          <c:idx val="1"/>
          <c:order val="0"/>
          <c:tx>
            <c:strRef>
              <c:f>rivm!$L$3</c:f>
              <c:strCache>
                <c:ptCount val="1"/>
                <c:pt idx="0">
                  <c:v>7-daags voortschrijdend gemiddelde</c:v>
                </c:pt>
              </c:strCache>
            </c:strRef>
          </c:tx>
          <c:spPr>
            <a:ln w="57150" cap="rnd">
              <a:solidFill>
                <a:schemeClr val="tx2"/>
              </a:solidFill>
              <a:round/>
            </a:ln>
            <a:effectLst/>
          </c:spPr>
          <c:marker>
            <c:symbol val="none"/>
          </c:marker>
          <c:cat>
            <c:numRef>
              <c:extLst>
                <c:ext xmlns:c15="http://schemas.microsoft.com/office/drawing/2012/chart" uri="{02D57815-91ED-43cb-92C2-25804820EDAC}">
                  <c15:fullRef>
                    <c15:sqref>rivm!$C$129:$C$236</c15:sqref>
                  </c15:fullRef>
                </c:ext>
              </c:extLst>
              <c:f>rivm!$C$129:$C$202</c:f>
              <c:numCache>
                <c:formatCode>m/d/yyyy</c:formatCode>
                <c:ptCount val="74"/>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rivm!$BS$129:$BS$200</c15:sqref>
                  </c15:fullRef>
                </c:ext>
              </c:extLst>
              <c:f>rivm!$BS$129:$BS$200</c:f>
              <c:numCache>
                <c:formatCode>General</c:formatCode>
                <c:ptCount val="72"/>
                <c:pt idx="0">
                  <c:v>75.857142857142861</c:v>
                </c:pt>
                <c:pt idx="1">
                  <c:v>71.142857142857139</c:v>
                </c:pt>
                <c:pt idx="2">
                  <c:v>68.857142857142861</c:v>
                </c:pt>
                <c:pt idx="3">
                  <c:v>67.714285714285708</c:v>
                </c:pt>
                <c:pt idx="4">
                  <c:v>67.714285714285708</c:v>
                </c:pt>
                <c:pt idx="5">
                  <c:v>62</c:v>
                </c:pt>
                <c:pt idx="6">
                  <c:v>60.142857142857146</c:v>
                </c:pt>
                <c:pt idx="7">
                  <c:v>58.714285714285715</c:v>
                </c:pt>
                <c:pt idx="8">
                  <c:v>55.142857142857146</c:v>
                </c:pt>
                <c:pt idx="9">
                  <c:v>50.428571428571431</c:v>
                </c:pt>
                <c:pt idx="10">
                  <c:v>53.285714285714285</c:v>
                </c:pt>
                <c:pt idx="11">
                  <c:v>57.285714285714285</c:v>
                </c:pt>
                <c:pt idx="12">
                  <c:v>62.285714285714285</c:v>
                </c:pt>
                <c:pt idx="13">
                  <c:v>64.571428571428569</c:v>
                </c:pt>
                <c:pt idx="14">
                  <c:v>72.285714285714292</c:v>
                </c:pt>
                <c:pt idx="15">
                  <c:v>79</c:v>
                </c:pt>
                <c:pt idx="16">
                  <c:v>87.714285714285708</c:v>
                </c:pt>
                <c:pt idx="17">
                  <c:v>94.285714285714292</c:v>
                </c:pt>
                <c:pt idx="18">
                  <c:v>100.42857142857143</c:v>
                </c:pt>
                <c:pt idx="19">
                  <c:v>116.71428571428571</c:v>
                </c:pt>
                <c:pt idx="20">
                  <c:v>132.42857142857142</c:v>
                </c:pt>
                <c:pt idx="21">
                  <c:v>141.28571428571428</c:v>
                </c:pt>
                <c:pt idx="22">
                  <c:v>150.42857142857142</c:v>
                </c:pt>
                <c:pt idx="23">
                  <c:v>163</c:v>
                </c:pt>
                <c:pt idx="24">
                  <c:v>164.42857142857142</c:v>
                </c:pt>
                <c:pt idx="25">
                  <c:v>174.42857142857142</c:v>
                </c:pt>
                <c:pt idx="26">
                  <c:v>177.28571428571428</c:v>
                </c:pt>
                <c:pt idx="27">
                  <c:v>185.85714285714286</c:v>
                </c:pt>
                <c:pt idx="28">
                  <c:v>197.14285714285714</c:v>
                </c:pt>
                <c:pt idx="29">
                  <c:v>222.71428571428572</c:v>
                </c:pt>
                <c:pt idx="30">
                  <c:v>243.71428571428572</c:v>
                </c:pt>
                <c:pt idx="31">
                  <c:v>285.71428571428572</c:v>
                </c:pt>
                <c:pt idx="32">
                  <c:v>307.42857142857144</c:v>
                </c:pt>
                <c:pt idx="33">
                  <c:v>331.28571428571428</c:v>
                </c:pt>
                <c:pt idx="34">
                  <c:v>368.71428571428572</c:v>
                </c:pt>
                <c:pt idx="35">
                  <c:v>394.28571428571428</c:v>
                </c:pt>
                <c:pt idx="36">
                  <c:v>431.28571428571428</c:v>
                </c:pt>
                <c:pt idx="37">
                  <c:v>457.14285714285717</c:v>
                </c:pt>
                <c:pt idx="38">
                  <c:v>465</c:v>
                </c:pt>
                <c:pt idx="39">
                  <c:v>495.14285714285717</c:v>
                </c:pt>
                <c:pt idx="40">
                  <c:v>532</c:v>
                </c:pt>
                <c:pt idx="41">
                  <c:v>574</c:v>
                </c:pt>
                <c:pt idx="42">
                  <c:v>606.57142857142856</c:v>
                </c:pt>
                <c:pt idx="43">
                  <c:v>603.14285714285711</c:v>
                </c:pt>
                <c:pt idx="44">
                  <c:v>619.85714285714289</c:v>
                </c:pt>
                <c:pt idx="45">
                  <c:v>644</c:v>
                </c:pt>
                <c:pt idx="46">
                  <c:v>634</c:v>
                </c:pt>
                <c:pt idx="47">
                  <c:v>612.85714285714289</c:v>
                </c:pt>
                <c:pt idx="48">
                  <c:v>571.42857142857144</c:v>
                </c:pt>
                <c:pt idx="49">
                  <c:v>556.85714285714289</c:v>
                </c:pt>
                <c:pt idx="50">
                  <c:v>550</c:v>
                </c:pt>
                <c:pt idx="51">
                  <c:v>535.57142857142856</c:v>
                </c:pt>
                <c:pt idx="52">
                  <c:v>514.57142857142856</c:v>
                </c:pt>
                <c:pt idx="53">
                  <c:v>507.42857142857144</c:v>
                </c:pt>
                <c:pt idx="54">
                  <c:v>520.57142857142856</c:v>
                </c:pt>
                <c:pt idx="55">
                  <c:v>510</c:v>
                </c:pt>
                <c:pt idx="56">
                  <c:v>512.71428571428567</c:v>
                </c:pt>
                <c:pt idx="57">
                  <c:v>510</c:v>
                </c:pt>
                <c:pt idx="58">
                  <c:v>506</c:v>
                </c:pt>
                <c:pt idx="59">
                  <c:v>505</c:v>
                </c:pt>
                <c:pt idx="60">
                  <c:v>512.28571428571433</c:v>
                </c:pt>
                <c:pt idx="61">
                  <c:v>505.57142857142856</c:v>
                </c:pt>
                <c:pt idx="62">
                  <c:v>512.28571428571433</c:v>
                </c:pt>
                <c:pt idx="63">
                  <c:v>535.57142857142856</c:v>
                </c:pt>
                <c:pt idx="64">
                  <c:v>548.57142857142856</c:v>
                </c:pt>
                <c:pt idx="65">
                  <c:v>582.42857142857144</c:v>
                </c:pt>
                <c:pt idx="66">
                  <c:v>604.28571428571433</c:v>
                </c:pt>
                <c:pt idx="67">
                  <c:v>663.85714285714289</c:v>
                </c:pt>
                <c:pt idx="68">
                  <c:v>702.42857142857144</c:v>
                </c:pt>
                <c:pt idx="69">
                  <c:v>774.14285714285711</c:v>
                </c:pt>
                <c:pt idx="70">
                  <c:v>832.14285714285711</c:v>
                </c:pt>
                <c:pt idx="71">
                  <c:v>863.85714285714289</c:v>
                </c:pt>
              </c:numCache>
            </c:numRef>
          </c:val>
          <c:smooth val="0"/>
          <c:extLst>
            <c:ext xmlns:c16="http://schemas.microsoft.com/office/drawing/2014/chart" uri="{C3380CC4-5D6E-409C-BE32-E72D297353CC}">
              <c16:uniqueId val="{00000029-BA75-44B7-BDCB-C980CB9B5353}"/>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809]dd\ mm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in val="0"/>
        </c:scaling>
        <c:delete val="0"/>
        <c:axPos val="l"/>
        <c:majorGridlines>
          <c:spPr>
            <a:ln w="9525" cap="flat" cmpd="sng" algn="ctr">
              <a:solidFill>
                <a:schemeClr val="tx1">
                  <a:lumMod val="15000"/>
                  <a:lumOff val="85000"/>
                </a:schemeClr>
              </a:solidFill>
              <a:prstDash val="lgDash"/>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200"/>
        <c:minorUnit val="100"/>
      </c:valAx>
      <c:spPr>
        <a:noFill/>
        <a:ln w="25400">
          <a:noFill/>
        </a:ln>
        <a:effectLst/>
      </c:spPr>
    </c:plotArea>
    <c:legend>
      <c:legendPos val="t"/>
      <c:legendEntry>
        <c:idx val="0"/>
        <c:delete val="1"/>
      </c:legendEntry>
      <c:layout>
        <c:manualLayout>
          <c:xMode val="edge"/>
          <c:yMode val="edge"/>
          <c:x val="0.13936065986269514"/>
          <c:y val="0.15357305555555556"/>
          <c:w val="0.47334476648006013"/>
          <c:h val="0.10216263888888889"/>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r>
              <a:rPr lang="nl-NL" sz="2000" b="1" i="0" u="sng" baseline="0">
                <a:effectLst/>
              </a:rPr>
              <a:t>Besmettingen</a:t>
            </a:r>
            <a:r>
              <a:rPr lang="nl-NL" sz="2000" b="1" i="0" baseline="0">
                <a:effectLst/>
              </a:rPr>
              <a:t> covid-19</a:t>
            </a:r>
            <a:br>
              <a:rPr lang="nl-NL" sz="1800" b="1" i="0" baseline="0">
                <a:effectLst/>
              </a:rPr>
            </a:br>
            <a:r>
              <a:rPr lang="nl-NL" sz="1600" b="0" i="0" baseline="0">
                <a:effectLst/>
              </a:rPr>
              <a:t>Geen correctie voor datum &amp; type melding</a:t>
            </a:r>
            <a:endParaRPr lang="en-NL" sz="2000">
              <a:effectLst/>
            </a:endParaRPr>
          </a:p>
        </c:rich>
      </c:tx>
      <c:layout>
        <c:manualLayout>
          <c:xMode val="edge"/>
          <c:yMode val="edge"/>
          <c:x val="0.30387897707691258"/>
          <c:y val="2.8498055555555554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9865652777777774"/>
        </c:manualLayout>
      </c:layout>
      <c:barChart>
        <c:barDir val="col"/>
        <c:grouping val="stacked"/>
        <c:varyColors val="0"/>
        <c:ser>
          <c:idx val="0"/>
          <c:order val="1"/>
          <c:tx>
            <c:strRef>
              <c:f>rivm!$F$3</c:f>
              <c:strCache>
                <c:ptCount val="1"/>
                <c:pt idx="0">
                  <c:v>Nieuwe besmettingen</c:v>
                </c:pt>
              </c:strCache>
            </c:strRef>
          </c:tx>
          <c:spPr>
            <a:solidFill>
              <a:schemeClr val="accent1"/>
            </a:solidFill>
            <a:ln>
              <a:noFill/>
            </a:ln>
            <a:effectLst/>
          </c:spPr>
          <c:invertIfNegative val="0"/>
          <c:cat>
            <c:strLit>
              <c:ptCount val="198"/>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06/06/2020</c:v>
              </c:pt>
              <c:pt idx="101">
                <c:v>07/06/2020</c:v>
              </c:pt>
              <c:pt idx="102">
                <c:v>08/06/2020</c:v>
              </c:pt>
              <c:pt idx="103">
                <c:v>09/06/2020</c:v>
              </c:pt>
              <c:pt idx="104">
                <c:v>10/06/2020</c:v>
              </c:pt>
              <c:pt idx="105">
                <c:v>11/06/2020</c:v>
              </c:pt>
              <c:pt idx="106">
                <c:v>12/06/2020</c:v>
              </c:pt>
              <c:pt idx="107">
                <c:v>13/06/2020</c:v>
              </c:pt>
              <c:pt idx="108">
                <c:v>14/06/2020</c:v>
              </c:pt>
              <c:pt idx="109">
                <c:v>15/06/2020</c:v>
              </c:pt>
              <c:pt idx="110">
                <c:v>16/06/2020</c:v>
              </c:pt>
              <c:pt idx="111">
                <c:v>17/06/2020</c:v>
              </c:pt>
              <c:pt idx="112">
                <c:v>18/06/2020</c:v>
              </c:pt>
              <c:pt idx="113">
                <c:v>19/06/2020</c:v>
              </c:pt>
              <c:pt idx="114">
                <c:v>20/06/2020</c:v>
              </c:pt>
              <c:pt idx="115">
                <c:v>21/06/2020</c:v>
              </c:pt>
              <c:pt idx="116">
                <c:v>22/06/2020</c:v>
              </c:pt>
              <c:pt idx="117">
                <c:v>23/06/2020</c:v>
              </c:pt>
              <c:pt idx="118">
                <c:v>24/06/2020</c:v>
              </c:pt>
              <c:pt idx="119">
                <c:v>25/06/2020</c:v>
              </c:pt>
              <c:pt idx="120">
                <c:v>26/06/2020</c:v>
              </c:pt>
              <c:pt idx="121">
                <c:v>27/06/2020</c:v>
              </c:pt>
              <c:pt idx="122">
                <c:v>28/06/2020</c:v>
              </c:pt>
              <c:pt idx="123">
                <c:v>29/06/2020</c:v>
              </c:pt>
              <c:pt idx="124">
                <c:v>30/06/2020</c:v>
              </c:pt>
              <c:pt idx="125">
                <c:v>01/07/2020</c:v>
              </c:pt>
              <c:pt idx="126">
                <c:v>02/07/2020</c:v>
              </c:pt>
              <c:pt idx="127">
                <c:v>03/07/2020</c:v>
              </c:pt>
              <c:pt idx="128">
                <c:v>04/07/2020</c:v>
              </c:pt>
              <c:pt idx="129">
                <c:v>05/07/2020</c:v>
              </c:pt>
              <c:pt idx="130">
                <c:v>06/07/2020</c:v>
              </c:pt>
              <c:pt idx="131">
                <c:v>07/07/2020</c:v>
              </c:pt>
              <c:pt idx="132">
                <c:v>08/07/2020</c:v>
              </c:pt>
              <c:pt idx="133">
                <c:v>09/07/2020</c:v>
              </c:pt>
              <c:pt idx="134">
                <c:v>10/07/2020</c:v>
              </c:pt>
              <c:pt idx="135">
                <c:v>11/07/2020</c:v>
              </c:pt>
              <c:pt idx="136">
                <c:v>12/07/2020</c:v>
              </c:pt>
              <c:pt idx="137">
                <c:v>13/07/2020</c:v>
              </c:pt>
              <c:pt idx="138">
                <c:v>14/07/2020</c:v>
              </c:pt>
              <c:pt idx="139">
                <c:v>15/07/2020</c:v>
              </c:pt>
              <c:pt idx="140">
                <c:v>16/07/2020</c:v>
              </c:pt>
              <c:pt idx="141">
                <c:v>17/07/2020</c:v>
              </c:pt>
              <c:pt idx="142">
                <c:v>18/07/2020</c:v>
              </c:pt>
              <c:pt idx="143">
                <c:v>19/07/2020</c:v>
              </c:pt>
              <c:pt idx="144">
                <c:v>20/07/2020</c:v>
              </c:pt>
              <c:pt idx="145">
                <c:v>21/07/2020</c:v>
              </c:pt>
              <c:pt idx="146">
                <c:v>22/07/2020</c:v>
              </c:pt>
              <c:pt idx="147">
                <c:v>23/07/2020</c:v>
              </c:pt>
              <c:pt idx="148">
                <c:v>24/07/2020</c:v>
              </c:pt>
              <c:pt idx="149">
                <c:v>25/07/2020</c:v>
              </c:pt>
              <c:pt idx="150">
                <c:v>26/07/2020</c:v>
              </c:pt>
              <c:pt idx="151">
                <c:v>27/07/2020</c:v>
              </c:pt>
              <c:pt idx="152">
                <c:v>28/07/2020</c:v>
              </c:pt>
              <c:pt idx="153">
                <c:v>29/07/2020</c:v>
              </c:pt>
              <c:pt idx="154">
                <c:v>30/07/2020</c:v>
              </c:pt>
              <c:pt idx="155">
                <c:v>31/07/2020</c:v>
              </c:pt>
              <c:pt idx="156">
                <c:v>01/08/2020</c:v>
              </c:pt>
              <c:pt idx="157">
                <c:v>02/08/2020</c:v>
              </c:pt>
              <c:pt idx="158">
                <c:v>03/08/2020</c:v>
              </c:pt>
              <c:pt idx="159">
                <c:v>04/08/2020</c:v>
              </c:pt>
              <c:pt idx="160">
                <c:v>05/08/2020</c:v>
              </c:pt>
              <c:pt idx="161">
                <c:v>06/08/2020</c:v>
              </c:pt>
              <c:pt idx="162">
                <c:v>07/08/2020</c:v>
              </c:pt>
              <c:pt idx="163">
                <c:v>08/08/2020</c:v>
              </c:pt>
              <c:pt idx="164">
                <c:v>09/08/2020</c:v>
              </c:pt>
              <c:pt idx="165">
                <c:v>10/08/2020</c:v>
              </c:pt>
              <c:pt idx="166">
                <c:v>11/08/2020</c:v>
              </c:pt>
              <c:pt idx="167">
                <c:v>12/08/2020</c:v>
              </c:pt>
              <c:pt idx="168">
                <c:v>13/08/2020</c:v>
              </c:pt>
              <c:pt idx="169">
                <c:v>14/08/2020</c:v>
              </c:pt>
              <c:pt idx="170">
                <c:v>15/08/2020</c:v>
              </c:pt>
              <c:pt idx="171">
                <c:v>16/08/2020</c:v>
              </c:pt>
              <c:pt idx="172">
                <c:v>17/08/2020</c:v>
              </c:pt>
              <c:pt idx="173">
                <c:v>18/08/2020</c:v>
              </c:pt>
              <c:pt idx="174">
                <c:v>19/08/2020</c:v>
              </c:pt>
              <c:pt idx="175">
                <c:v>20/08/2020</c:v>
              </c:pt>
              <c:pt idx="176">
                <c:v>21/08/2020</c:v>
              </c:pt>
              <c:pt idx="177">
                <c:v>22/08/2020</c:v>
              </c:pt>
              <c:pt idx="178">
                <c:v>23/08/2020</c:v>
              </c:pt>
              <c:pt idx="179">
                <c:v>24/08/2020</c:v>
              </c:pt>
              <c:pt idx="180">
                <c:v>25/08/2020</c:v>
              </c:pt>
              <c:pt idx="181">
                <c:v>26/08/2020</c:v>
              </c:pt>
              <c:pt idx="182">
                <c:v>27/08/2020</c:v>
              </c:pt>
              <c:pt idx="183">
                <c:v>28/08/2020</c:v>
              </c:pt>
              <c:pt idx="184">
                <c:v>29/08/2020</c:v>
              </c:pt>
              <c:pt idx="185">
                <c:v>30/08/2020</c:v>
              </c:pt>
              <c:pt idx="186">
                <c:v>31/08/2020</c:v>
              </c:pt>
              <c:pt idx="187">
                <c:v>01/09/2020</c:v>
              </c:pt>
              <c:pt idx="188">
                <c:v>02/09/2020</c:v>
              </c:pt>
              <c:pt idx="189">
                <c:v>03/09/2020</c:v>
              </c:pt>
              <c:pt idx="190">
                <c:v>04/09/2020</c:v>
              </c:pt>
              <c:pt idx="191">
                <c:v>05/09/2020</c:v>
              </c:pt>
              <c:pt idx="192">
                <c:v>06/09/2020</c:v>
              </c:pt>
              <c:pt idx="193">
                <c:v>07/09/2020</c:v>
              </c:pt>
              <c:pt idx="194">
                <c:v>08/09/2020</c:v>
              </c:pt>
              <c:pt idx="195">
                <c:v>09/09/2020</c:v>
              </c:pt>
              <c:pt idx="196">
                <c:v>10/09/2020</c:v>
              </c:pt>
              <c:pt idx="197">
                <c:v>11/09/2020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rivm!$F$4:$F$236</c15:sqref>
                  </c15:fullRef>
                </c:ext>
              </c:extLst>
              <c:f>rivm!$F$4:$F$201</c:f>
              <c:numCache>
                <c:formatCode>#,##0</c:formatCode>
                <c:ptCount val="198"/>
                <c:pt idx="0">
                  <c:v>1</c:v>
                </c:pt>
                <c:pt idx="1">
                  <c:v>1</c:v>
                </c:pt>
                <c:pt idx="2">
                  <c:v>4</c:v>
                </c:pt>
                <c:pt idx="3">
                  <c:v>3</c:v>
                </c:pt>
                <c:pt idx="4">
                  <c:v>8</c:v>
                </c:pt>
                <c:pt idx="5">
                  <c:v>6</c:v>
                </c:pt>
                <c:pt idx="6">
                  <c:v>15</c:v>
                </c:pt>
                <c:pt idx="7">
                  <c:v>44</c:v>
                </c:pt>
                <c:pt idx="8">
                  <c:v>46</c:v>
                </c:pt>
                <c:pt idx="9">
                  <c:v>60</c:v>
                </c:pt>
                <c:pt idx="10">
                  <c:v>77</c:v>
                </c:pt>
                <c:pt idx="11">
                  <c:v>56</c:v>
                </c:pt>
                <c:pt idx="12">
                  <c:v>61</c:v>
                </c:pt>
                <c:pt idx="13">
                  <c:v>121</c:v>
                </c:pt>
                <c:pt idx="14">
                  <c:v>111</c:v>
                </c:pt>
                <c:pt idx="15">
                  <c:v>190</c:v>
                </c:pt>
                <c:pt idx="16">
                  <c:v>155</c:v>
                </c:pt>
                <c:pt idx="17">
                  <c:v>176</c:v>
                </c:pt>
                <c:pt idx="18">
                  <c:v>278</c:v>
                </c:pt>
                <c:pt idx="19">
                  <c:v>292</c:v>
                </c:pt>
                <c:pt idx="20">
                  <c:v>346</c:v>
                </c:pt>
                <c:pt idx="21">
                  <c:v>409</c:v>
                </c:pt>
                <c:pt idx="22">
                  <c:v>1191</c:v>
                </c:pt>
                <c:pt idx="23">
                  <c:v>-20</c:v>
                </c:pt>
                <c:pt idx="24">
                  <c:v>573</c:v>
                </c:pt>
                <c:pt idx="25">
                  <c:v>545</c:v>
                </c:pt>
                <c:pt idx="26">
                  <c:v>811</c:v>
                </c:pt>
                <c:pt idx="27">
                  <c:v>852</c:v>
                </c:pt>
                <c:pt idx="28">
                  <c:v>1019</c:v>
                </c:pt>
                <c:pt idx="29">
                  <c:v>1172</c:v>
                </c:pt>
                <c:pt idx="30">
                  <c:v>1159</c:v>
                </c:pt>
                <c:pt idx="31">
                  <c:v>1104</c:v>
                </c:pt>
                <c:pt idx="32">
                  <c:v>884</c:v>
                </c:pt>
                <c:pt idx="33">
                  <c:v>845</c:v>
                </c:pt>
                <c:pt idx="34">
                  <c:v>1019</c:v>
                </c:pt>
                <c:pt idx="35">
                  <c:v>1083</c:v>
                </c:pt>
                <c:pt idx="36">
                  <c:v>1026</c:v>
                </c:pt>
                <c:pt idx="37">
                  <c:v>904</c:v>
                </c:pt>
                <c:pt idx="38">
                  <c:v>1224</c:v>
                </c:pt>
                <c:pt idx="39">
                  <c:v>952</c:v>
                </c:pt>
                <c:pt idx="40">
                  <c:v>777</c:v>
                </c:pt>
                <c:pt idx="41">
                  <c:v>969</c:v>
                </c:pt>
                <c:pt idx="42">
                  <c:v>1213</c:v>
                </c:pt>
                <c:pt idx="43">
                  <c:v>1335</c:v>
                </c:pt>
                <c:pt idx="44">
                  <c:v>1316</c:v>
                </c:pt>
                <c:pt idx="45">
                  <c:v>1174</c:v>
                </c:pt>
                <c:pt idx="46">
                  <c:v>964</c:v>
                </c:pt>
                <c:pt idx="47">
                  <c:v>868</c:v>
                </c:pt>
                <c:pt idx="48">
                  <c:v>734</c:v>
                </c:pt>
                <c:pt idx="49">
                  <c:v>1061</c:v>
                </c:pt>
                <c:pt idx="50">
                  <c:v>1235</c:v>
                </c:pt>
                <c:pt idx="51">
                  <c:v>1140</c:v>
                </c:pt>
                <c:pt idx="52">
                  <c:v>1066</c:v>
                </c:pt>
                <c:pt idx="53">
                  <c:v>750</c:v>
                </c:pt>
                <c:pt idx="54">
                  <c:v>729</c:v>
                </c:pt>
                <c:pt idx="55">
                  <c:v>708</c:v>
                </c:pt>
                <c:pt idx="56">
                  <c:v>887</c:v>
                </c:pt>
                <c:pt idx="57">
                  <c:v>806</c:v>
                </c:pt>
                <c:pt idx="58">
                  <c:v>655</c:v>
                </c:pt>
                <c:pt idx="59">
                  <c:v>655</c:v>
                </c:pt>
                <c:pt idx="60">
                  <c:v>400</c:v>
                </c:pt>
                <c:pt idx="61">
                  <c:v>171</c:v>
                </c:pt>
                <c:pt idx="62">
                  <c:v>386</c:v>
                </c:pt>
                <c:pt idx="63">
                  <c:v>514</c:v>
                </c:pt>
                <c:pt idx="64">
                  <c:v>475</c:v>
                </c:pt>
                <c:pt idx="65">
                  <c:v>445</c:v>
                </c:pt>
                <c:pt idx="66">
                  <c:v>335</c:v>
                </c:pt>
                <c:pt idx="67">
                  <c:v>199</c:v>
                </c:pt>
                <c:pt idx="68">
                  <c:v>317</c:v>
                </c:pt>
                <c:pt idx="69">
                  <c:v>232</c:v>
                </c:pt>
                <c:pt idx="70">
                  <c:v>455</c:v>
                </c:pt>
                <c:pt idx="71">
                  <c:v>319</c:v>
                </c:pt>
                <c:pt idx="72">
                  <c:v>289</c:v>
                </c:pt>
                <c:pt idx="73">
                  <c:v>245</c:v>
                </c:pt>
                <c:pt idx="74">
                  <c:v>161</c:v>
                </c:pt>
                <c:pt idx="75">
                  <c:v>196</c:v>
                </c:pt>
                <c:pt idx="76">
                  <c:v>227</c:v>
                </c:pt>
                <c:pt idx="77">
                  <c:v>270</c:v>
                </c:pt>
                <c:pt idx="78">
                  <c:v>200</c:v>
                </c:pt>
                <c:pt idx="79">
                  <c:v>189</c:v>
                </c:pt>
                <c:pt idx="80">
                  <c:v>125</c:v>
                </c:pt>
                <c:pt idx="81">
                  <c:v>146</c:v>
                </c:pt>
                <c:pt idx="82">
                  <c:v>108</c:v>
                </c:pt>
                <c:pt idx="83">
                  <c:v>198</c:v>
                </c:pt>
                <c:pt idx="84">
                  <c:v>253</c:v>
                </c:pt>
                <c:pt idx="85">
                  <c:v>188</c:v>
                </c:pt>
                <c:pt idx="86">
                  <c:v>176</c:v>
                </c:pt>
                <c:pt idx="87">
                  <c:v>172</c:v>
                </c:pt>
                <c:pt idx="88">
                  <c:v>209</c:v>
                </c:pt>
                <c:pt idx="89">
                  <c:v>133</c:v>
                </c:pt>
                <c:pt idx="90">
                  <c:v>190</c:v>
                </c:pt>
                <c:pt idx="91">
                  <c:v>182</c:v>
                </c:pt>
                <c:pt idx="92">
                  <c:v>176</c:v>
                </c:pt>
                <c:pt idx="93">
                  <c:v>131</c:v>
                </c:pt>
                <c:pt idx="94">
                  <c:v>185</c:v>
                </c:pt>
                <c:pt idx="95">
                  <c:v>103</c:v>
                </c:pt>
                <c:pt idx="96">
                  <c:v>102</c:v>
                </c:pt>
                <c:pt idx="97">
                  <c:v>86</c:v>
                </c:pt>
                <c:pt idx="98">
                  <c:v>209</c:v>
                </c:pt>
                <c:pt idx="99">
                  <c:v>210</c:v>
                </c:pt>
                <c:pt idx="100">
                  <c:v>183</c:v>
                </c:pt>
                <c:pt idx="101">
                  <c:v>239</c:v>
                </c:pt>
                <c:pt idx="102">
                  <c:v>165</c:v>
                </c:pt>
                <c:pt idx="103">
                  <c:v>164</c:v>
                </c:pt>
                <c:pt idx="104">
                  <c:v>184</c:v>
                </c:pt>
                <c:pt idx="105">
                  <c:v>164</c:v>
                </c:pt>
                <c:pt idx="106">
                  <c:v>210</c:v>
                </c:pt>
                <c:pt idx="107">
                  <c:v>179</c:v>
                </c:pt>
                <c:pt idx="108">
                  <c:v>143</c:v>
                </c:pt>
                <c:pt idx="109">
                  <c:v>165</c:v>
                </c:pt>
                <c:pt idx="110">
                  <c:v>139</c:v>
                </c:pt>
                <c:pt idx="111">
                  <c:v>117</c:v>
                </c:pt>
                <c:pt idx="112">
                  <c:v>115</c:v>
                </c:pt>
                <c:pt idx="113">
                  <c:v>107</c:v>
                </c:pt>
                <c:pt idx="114">
                  <c:v>76</c:v>
                </c:pt>
                <c:pt idx="115">
                  <c:v>91</c:v>
                </c:pt>
                <c:pt idx="116">
                  <c:v>65</c:v>
                </c:pt>
                <c:pt idx="117">
                  <c:v>64</c:v>
                </c:pt>
                <c:pt idx="118">
                  <c:v>82</c:v>
                </c:pt>
                <c:pt idx="119">
                  <c:v>110</c:v>
                </c:pt>
                <c:pt idx="120">
                  <c:v>91</c:v>
                </c:pt>
                <c:pt idx="121">
                  <c:v>69</c:v>
                </c:pt>
                <c:pt idx="122">
                  <c:v>73</c:v>
                </c:pt>
                <c:pt idx="123">
                  <c:v>76</c:v>
                </c:pt>
                <c:pt idx="124">
                  <c:v>50</c:v>
                </c:pt>
                <c:pt idx="125">
                  <c:v>62</c:v>
                </c:pt>
                <c:pt idx="126">
                  <c:v>77</c:v>
                </c:pt>
                <c:pt idx="127">
                  <c:v>75</c:v>
                </c:pt>
                <c:pt idx="128">
                  <c:v>61</c:v>
                </c:pt>
                <c:pt idx="129">
                  <c:v>73</c:v>
                </c:pt>
                <c:pt idx="130">
                  <c:v>36</c:v>
                </c:pt>
                <c:pt idx="131">
                  <c:v>37</c:v>
                </c:pt>
                <c:pt idx="132">
                  <c:v>52</c:v>
                </c:pt>
                <c:pt idx="133">
                  <c:v>52</c:v>
                </c:pt>
                <c:pt idx="134">
                  <c:v>42</c:v>
                </c:pt>
                <c:pt idx="135">
                  <c:v>81</c:v>
                </c:pt>
                <c:pt idx="136">
                  <c:v>101</c:v>
                </c:pt>
                <c:pt idx="137">
                  <c:v>71</c:v>
                </c:pt>
                <c:pt idx="138">
                  <c:v>53</c:v>
                </c:pt>
                <c:pt idx="139">
                  <c:v>106</c:v>
                </c:pt>
                <c:pt idx="140">
                  <c:v>99</c:v>
                </c:pt>
                <c:pt idx="141">
                  <c:v>103</c:v>
                </c:pt>
                <c:pt idx="142">
                  <c:v>127</c:v>
                </c:pt>
                <c:pt idx="143">
                  <c:v>144</c:v>
                </c:pt>
                <c:pt idx="144">
                  <c:v>185</c:v>
                </c:pt>
                <c:pt idx="145">
                  <c:v>163</c:v>
                </c:pt>
                <c:pt idx="146">
                  <c:v>168</c:v>
                </c:pt>
                <c:pt idx="147">
                  <c:v>163</c:v>
                </c:pt>
                <c:pt idx="148">
                  <c:v>191</c:v>
                </c:pt>
                <c:pt idx="149">
                  <c:v>137</c:v>
                </c:pt>
                <c:pt idx="150">
                  <c:v>214</c:v>
                </c:pt>
                <c:pt idx="151">
                  <c:v>205</c:v>
                </c:pt>
                <c:pt idx="152">
                  <c:v>223</c:v>
                </c:pt>
                <c:pt idx="153">
                  <c:v>247</c:v>
                </c:pt>
                <c:pt idx="154">
                  <c:v>342</c:v>
                </c:pt>
                <c:pt idx="155">
                  <c:v>338</c:v>
                </c:pt>
                <c:pt idx="156">
                  <c:v>431</c:v>
                </c:pt>
                <c:pt idx="157">
                  <c:v>366</c:v>
                </c:pt>
                <c:pt idx="158">
                  <c:v>372</c:v>
                </c:pt>
                <c:pt idx="159">
                  <c:v>485</c:v>
                </c:pt>
                <c:pt idx="160">
                  <c:v>426</c:v>
                </c:pt>
                <c:pt idx="161">
                  <c:v>601</c:v>
                </c:pt>
                <c:pt idx="162">
                  <c:v>519</c:v>
                </c:pt>
                <c:pt idx="163">
                  <c:v>486</c:v>
                </c:pt>
                <c:pt idx="164">
                  <c:v>577</c:v>
                </c:pt>
                <c:pt idx="165">
                  <c:v>630</c:v>
                </c:pt>
                <c:pt idx="166">
                  <c:v>779</c:v>
                </c:pt>
                <c:pt idx="167">
                  <c:v>654</c:v>
                </c:pt>
                <c:pt idx="168">
                  <c:v>577</c:v>
                </c:pt>
                <c:pt idx="169">
                  <c:v>636</c:v>
                </c:pt>
                <c:pt idx="170">
                  <c:v>655</c:v>
                </c:pt>
                <c:pt idx="171">
                  <c:v>507</c:v>
                </c:pt>
                <c:pt idx="172">
                  <c:v>482</c:v>
                </c:pt>
                <c:pt idx="173">
                  <c:v>489</c:v>
                </c:pt>
                <c:pt idx="174">
                  <c:v>552</c:v>
                </c:pt>
                <c:pt idx="175">
                  <c:v>529</c:v>
                </c:pt>
                <c:pt idx="176">
                  <c:v>535</c:v>
                </c:pt>
                <c:pt idx="177">
                  <c:v>508</c:v>
                </c:pt>
                <c:pt idx="178">
                  <c:v>457</c:v>
                </c:pt>
                <c:pt idx="179">
                  <c:v>574</c:v>
                </c:pt>
                <c:pt idx="180">
                  <c:v>415</c:v>
                </c:pt>
                <c:pt idx="181">
                  <c:v>571</c:v>
                </c:pt>
                <c:pt idx="182">
                  <c:v>510</c:v>
                </c:pt>
                <c:pt idx="183">
                  <c:v>507</c:v>
                </c:pt>
                <c:pt idx="184">
                  <c:v>501</c:v>
                </c:pt>
                <c:pt idx="185">
                  <c:v>508</c:v>
                </c:pt>
                <c:pt idx="186">
                  <c:v>527</c:v>
                </c:pt>
                <c:pt idx="187">
                  <c:v>462</c:v>
                </c:pt>
                <c:pt idx="188">
                  <c:v>734</c:v>
                </c:pt>
                <c:pt idx="189">
                  <c:v>601</c:v>
                </c:pt>
                <c:pt idx="190">
                  <c:v>744</c:v>
                </c:pt>
                <c:pt idx="191">
                  <c:v>654</c:v>
                </c:pt>
                <c:pt idx="192">
                  <c:v>925</c:v>
                </c:pt>
                <c:pt idx="193">
                  <c:v>797</c:v>
                </c:pt>
                <c:pt idx="194">
                  <c:v>964</c:v>
                </c:pt>
                <c:pt idx="195">
                  <c:v>1140</c:v>
                </c:pt>
                <c:pt idx="196">
                  <c:v>823</c:v>
                </c:pt>
                <c:pt idx="197">
                  <c:v>1270</c:v>
                </c:pt>
              </c:numCache>
            </c:numRef>
          </c:val>
          <c:extLst>
            <c:ext xmlns:c16="http://schemas.microsoft.com/office/drawing/2014/chart" uri="{C3380CC4-5D6E-409C-BE32-E72D297353CC}">
              <c16:uniqueId val="{00000000-B15A-4055-A690-0F68CF19E552}"/>
            </c:ext>
          </c:extLst>
        </c:ser>
        <c:dLbls>
          <c:showLegendKey val="0"/>
          <c:showVal val="0"/>
          <c:showCatName val="0"/>
          <c:showSerName val="0"/>
          <c:showPercent val="0"/>
          <c:showBubbleSize val="0"/>
        </c:dLbls>
        <c:gapWidth val="40"/>
        <c:overlap val="100"/>
        <c:axId val="596545392"/>
        <c:axId val="596544408"/>
        <c:extLst/>
      </c:barChart>
      <c:lineChart>
        <c:grouping val="standard"/>
        <c:varyColors val="0"/>
        <c:ser>
          <c:idx val="1"/>
          <c:order val="0"/>
          <c:tx>
            <c:strRef>
              <c:f>rivm!$L$3</c:f>
              <c:strCache>
                <c:ptCount val="1"/>
                <c:pt idx="0">
                  <c:v>7-daags voortschrijdend gemiddelde</c:v>
                </c:pt>
              </c:strCache>
            </c:strRef>
          </c:tx>
          <c:spPr>
            <a:ln w="53975" cap="rnd">
              <a:solidFill>
                <a:schemeClr val="tx2"/>
              </a:solidFill>
              <a:round/>
            </a:ln>
            <a:effectLst/>
          </c:spPr>
          <c:marker>
            <c:symbol val="none"/>
          </c:marker>
          <c:cat>
            <c:numRef>
              <c:extLst>
                <c:ext xmlns:c15="http://schemas.microsoft.com/office/drawing/2012/chart" uri="{02D57815-91ED-43cb-92C2-25804820EDAC}">
                  <c15:fullRef>
                    <c15:sqref>rivm!$C$4:$C$236</c15:sqref>
                  </c15:fullRef>
                </c:ext>
              </c:extLst>
              <c:f>rivm!$C$4:$C$201</c:f>
              <c:numCache>
                <c:formatCode>m/d/yyyy</c:formatCode>
                <c:ptCount val="198"/>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pt idx="203">
                  <c:v>44091</c:v>
                </c:pt>
                <c:pt idx="204">
                  <c:v>44092</c:v>
                </c:pt>
                <c:pt idx="205">
                  <c:v>44093</c:v>
                </c:pt>
                <c:pt idx="206">
                  <c:v>44094</c:v>
                </c:pt>
                <c:pt idx="207">
                  <c:v>44095</c:v>
                </c:pt>
                <c:pt idx="208">
                  <c:v>44096</c:v>
                </c:pt>
                <c:pt idx="209">
                  <c:v>44097</c:v>
                </c:pt>
                <c:pt idx="210">
                  <c:v>44098</c:v>
                </c:pt>
                <c:pt idx="211">
                  <c:v>44099</c:v>
                </c:pt>
                <c:pt idx="212">
                  <c:v>44100</c:v>
                </c:pt>
                <c:pt idx="213">
                  <c:v>44101</c:v>
                </c:pt>
                <c:pt idx="214">
                  <c:v>44102</c:v>
                </c:pt>
                <c:pt idx="215">
                  <c:v>44103</c:v>
                </c:pt>
                <c:pt idx="216">
                  <c:v>44104</c:v>
                </c:pt>
                <c:pt idx="217">
                  <c:v>44105</c:v>
                </c:pt>
                <c:pt idx="218">
                  <c:v>44106</c:v>
                </c:pt>
                <c:pt idx="219">
                  <c:v>44107</c:v>
                </c:pt>
                <c:pt idx="220">
                  <c:v>44108</c:v>
                </c:pt>
                <c:pt idx="221">
                  <c:v>44109</c:v>
                </c:pt>
                <c:pt idx="222">
                  <c:v>44110</c:v>
                </c:pt>
                <c:pt idx="223">
                  <c:v>44111</c:v>
                </c:pt>
                <c:pt idx="224">
                  <c:v>44112</c:v>
                </c:pt>
                <c:pt idx="225">
                  <c:v>44113</c:v>
                </c:pt>
                <c:pt idx="226">
                  <c:v>44114</c:v>
                </c:pt>
                <c:pt idx="227">
                  <c:v>44115</c:v>
                </c:pt>
                <c:pt idx="228">
                  <c:v>44116</c:v>
                </c:pt>
                <c:pt idx="229">
                  <c:v>44117</c:v>
                </c:pt>
                <c:pt idx="230">
                  <c:v>44118</c:v>
                </c:pt>
                <c:pt idx="231">
                  <c:v>44119</c:v>
                </c:pt>
                <c:pt idx="232">
                  <c:v>44120</c:v>
                </c:pt>
              </c:numCache>
            </c:numRef>
          </c:cat>
          <c:val>
            <c:numRef>
              <c:extLst>
                <c:ext xmlns:c15="http://schemas.microsoft.com/office/drawing/2012/chart" uri="{02D57815-91ED-43cb-92C2-25804820EDAC}">
                  <c15:fullRef>
                    <c15:sqref>rivm!$BS$4:$BS$199</c15:sqref>
                  </c15:fullRef>
                </c:ext>
              </c:extLst>
              <c:f>rivm!$BS$4:$BS$199</c:f>
              <c:numCache>
                <c:formatCode>m/d/yyyy</c:formatCode>
                <c:ptCount val="196"/>
                <c:pt idx="8" formatCode="General">
                  <c:v>18</c:v>
                </c:pt>
                <c:pt idx="9" formatCode="General">
                  <c:v>26</c:v>
                </c:pt>
                <c:pt idx="10" formatCode="General">
                  <c:v>36.571428571428569</c:v>
                </c:pt>
                <c:pt idx="11" formatCode="General">
                  <c:v>43.428571428571431</c:v>
                </c:pt>
                <c:pt idx="12" formatCode="General">
                  <c:v>51.285714285714285</c:v>
                </c:pt>
                <c:pt idx="13" formatCode="General">
                  <c:v>66.428571428571431</c:v>
                </c:pt>
                <c:pt idx="14" formatCode="General">
                  <c:v>76</c:v>
                </c:pt>
                <c:pt idx="15" formatCode="General">
                  <c:v>96.571428571428569</c:v>
                </c:pt>
                <c:pt idx="16" formatCode="General">
                  <c:v>110.14285714285714</c:v>
                </c:pt>
                <c:pt idx="17" formatCode="General">
                  <c:v>124.28571428571429</c:v>
                </c:pt>
                <c:pt idx="18" formatCode="General">
                  <c:v>156</c:v>
                </c:pt>
                <c:pt idx="19" formatCode="General">
                  <c:v>189</c:v>
                </c:pt>
                <c:pt idx="20" formatCode="General">
                  <c:v>221.14285714285714</c:v>
                </c:pt>
                <c:pt idx="21" formatCode="General">
                  <c:v>263.71428571428572</c:v>
                </c:pt>
                <c:pt idx="22" formatCode="General">
                  <c:v>406.71428571428572</c:v>
                </c:pt>
                <c:pt idx="23" formatCode="General">
                  <c:v>381.71428571428572</c:v>
                </c:pt>
                <c:pt idx="24" formatCode="General">
                  <c:v>438.42857142857144</c:v>
                </c:pt>
                <c:pt idx="25" formatCode="General">
                  <c:v>476.57142857142856</c:v>
                </c:pt>
                <c:pt idx="26" formatCode="General">
                  <c:v>550.71428571428567</c:v>
                </c:pt>
                <c:pt idx="27" formatCode="General">
                  <c:v>623</c:v>
                </c:pt>
                <c:pt idx="28" formatCode="General">
                  <c:v>710.14285714285711</c:v>
                </c:pt>
                <c:pt idx="29" formatCode="General">
                  <c:v>707.42857142857144</c:v>
                </c:pt>
                <c:pt idx="30" formatCode="General">
                  <c:v>875.85714285714289</c:v>
                </c:pt>
                <c:pt idx="31" formatCode="General">
                  <c:v>951.71428571428567</c:v>
                </c:pt>
                <c:pt idx="32" formatCode="General">
                  <c:v>1000.1428571428571</c:v>
                </c:pt>
                <c:pt idx="33" formatCode="General">
                  <c:v>1005</c:v>
                </c:pt>
                <c:pt idx="34" formatCode="General">
                  <c:v>1028.8571428571429</c:v>
                </c:pt>
                <c:pt idx="35" formatCode="General">
                  <c:v>1038</c:v>
                </c:pt>
                <c:pt idx="36" formatCode="General">
                  <c:v>1017.1428571428571</c:v>
                </c:pt>
                <c:pt idx="37" formatCode="General">
                  <c:v>980.71428571428567</c:v>
                </c:pt>
                <c:pt idx="38" formatCode="General">
                  <c:v>997.85714285714289</c:v>
                </c:pt>
                <c:pt idx="39" formatCode="General">
                  <c:v>1007.5714285714286</c:v>
                </c:pt>
                <c:pt idx="40" formatCode="General">
                  <c:v>997.85714285714289</c:v>
                </c:pt>
                <c:pt idx="41" formatCode="General">
                  <c:v>990.71428571428567</c:v>
                </c:pt>
                <c:pt idx="42" formatCode="General">
                  <c:v>1009.2857142857143</c:v>
                </c:pt>
                <c:pt idx="43" formatCode="General">
                  <c:v>1053.4285714285713</c:v>
                </c:pt>
                <c:pt idx="44" formatCode="General">
                  <c:v>1112.2857142857142</c:v>
                </c:pt>
                <c:pt idx="45" formatCode="General">
                  <c:v>1105.1428571428571</c:v>
                </c:pt>
                <c:pt idx="46" formatCode="General">
                  <c:v>1106.8571428571429</c:v>
                </c:pt>
                <c:pt idx="47" formatCode="General">
                  <c:v>1119.8571428571429</c:v>
                </c:pt>
                <c:pt idx="48" formatCode="General">
                  <c:v>1086.2857142857142</c:v>
                </c:pt>
                <c:pt idx="49" formatCode="General">
                  <c:v>1064.5714285714287</c:v>
                </c:pt>
                <c:pt idx="50" formatCode="General">
                  <c:v>1050.2857142857142</c:v>
                </c:pt>
                <c:pt idx="51" formatCode="General">
                  <c:v>1025.1428571428571</c:v>
                </c:pt>
                <c:pt idx="52" formatCode="General">
                  <c:v>1009.7142857142857</c:v>
                </c:pt>
                <c:pt idx="53" formatCode="General">
                  <c:v>979.14285714285711</c:v>
                </c:pt>
                <c:pt idx="54" formatCode="General">
                  <c:v>959.28571428571433</c:v>
                </c:pt>
                <c:pt idx="55" formatCode="General">
                  <c:v>955.57142857142856</c:v>
                </c:pt>
                <c:pt idx="56" formatCode="General">
                  <c:v>930.71428571428567</c:v>
                </c:pt>
                <c:pt idx="57" formatCode="General">
                  <c:v>869.42857142857144</c:v>
                </c:pt>
                <c:pt idx="58" formatCode="General">
                  <c:v>800.14285714285711</c:v>
                </c:pt>
                <c:pt idx="59" formatCode="General">
                  <c:v>741.42857142857144</c:v>
                </c:pt>
                <c:pt idx="60" formatCode="General">
                  <c:v>691.42857142857144</c:v>
                </c:pt>
                <c:pt idx="61" formatCode="General">
                  <c:v>611.71428571428567</c:v>
                </c:pt>
                <c:pt idx="62" formatCode="General">
                  <c:v>565.71428571428567</c:v>
                </c:pt>
                <c:pt idx="63" formatCode="General">
                  <c:v>512.42857142857144</c:v>
                </c:pt>
                <c:pt idx="64" formatCode="General">
                  <c:v>465.14285714285717</c:v>
                </c:pt>
                <c:pt idx="65" formatCode="General">
                  <c:v>435.14285714285717</c:v>
                </c:pt>
                <c:pt idx="66" formatCode="General">
                  <c:v>389.42857142857144</c:v>
                </c:pt>
                <c:pt idx="67" formatCode="General">
                  <c:v>360.71428571428572</c:v>
                </c:pt>
                <c:pt idx="68" formatCode="General">
                  <c:v>381.57142857142856</c:v>
                </c:pt>
                <c:pt idx="69" formatCode="General">
                  <c:v>359.57142857142856</c:v>
                </c:pt>
                <c:pt idx="70" formatCode="General">
                  <c:v>351.14285714285717</c:v>
                </c:pt>
                <c:pt idx="71" formatCode="General">
                  <c:v>328.85714285714283</c:v>
                </c:pt>
                <c:pt idx="72" formatCode="General">
                  <c:v>306.57142857142856</c:v>
                </c:pt>
                <c:pt idx="73" formatCode="General">
                  <c:v>293.71428571428572</c:v>
                </c:pt>
                <c:pt idx="74" formatCode="General">
                  <c:v>288.28571428571428</c:v>
                </c:pt>
                <c:pt idx="75" formatCode="General">
                  <c:v>271</c:v>
                </c:pt>
                <c:pt idx="76" formatCode="General">
                  <c:v>270.28571428571428</c:v>
                </c:pt>
                <c:pt idx="77" formatCode="General">
                  <c:v>243.85714285714286</c:v>
                </c:pt>
                <c:pt idx="78" formatCode="General">
                  <c:v>226.85714285714286</c:v>
                </c:pt>
                <c:pt idx="79" formatCode="General">
                  <c:v>212.57142857142858</c:v>
                </c:pt>
                <c:pt idx="80" formatCode="General">
                  <c:v>195.42857142857142</c:v>
                </c:pt>
                <c:pt idx="81" formatCode="General">
                  <c:v>193.28571428571428</c:v>
                </c:pt>
                <c:pt idx="82" formatCode="General">
                  <c:v>180.71428571428572</c:v>
                </c:pt>
                <c:pt idx="83" formatCode="General">
                  <c:v>176.57142857142858</c:v>
                </c:pt>
                <c:pt idx="84" formatCode="General">
                  <c:v>174.14285714285714</c:v>
                </c:pt>
                <c:pt idx="85" formatCode="General">
                  <c:v>172.42857142857142</c:v>
                </c:pt>
                <c:pt idx="86" formatCode="General">
                  <c:v>170.57142857142858</c:v>
                </c:pt>
                <c:pt idx="87" formatCode="General">
                  <c:v>177.28571428571428</c:v>
                </c:pt>
                <c:pt idx="88" formatCode="General">
                  <c:v>186.28571428571428</c:v>
                </c:pt>
                <c:pt idx="89" formatCode="General">
                  <c:v>189.85714285714286</c:v>
                </c:pt>
                <c:pt idx="90" formatCode="General">
                  <c:v>188.71428571428572</c:v>
                </c:pt>
                <c:pt idx="91" formatCode="General">
                  <c:v>178.57142857142858</c:v>
                </c:pt>
                <c:pt idx="92" formatCode="General">
                  <c:v>176.85714285714286</c:v>
                </c:pt>
                <c:pt idx="93" formatCode="General">
                  <c:v>170.42857142857142</c:v>
                </c:pt>
                <c:pt idx="94" formatCode="General">
                  <c:v>172.28571428571428</c:v>
                </c:pt>
                <c:pt idx="95" formatCode="General">
                  <c:v>157.14285714285714</c:v>
                </c:pt>
                <c:pt idx="96" formatCode="General">
                  <c:v>152.71428571428572</c:v>
                </c:pt>
                <c:pt idx="97" formatCode="General">
                  <c:v>137.85714285714286</c:v>
                </c:pt>
                <c:pt idx="98" formatCode="General">
                  <c:v>141.71428571428572</c:v>
                </c:pt>
                <c:pt idx="99" formatCode="General">
                  <c:v>146.57142857142858</c:v>
                </c:pt>
                <c:pt idx="100" formatCode="General">
                  <c:v>154</c:v>
                </c:pt>
                <c:pt idx="101" formatCode="General">
                  <c:v>161.71428571428572</c:v>
                </c:pt>
                <c:pt idx="102" formatCode="General">
                  <c:v>170.57142857142858</c:v>
                </c:pt>
                <c:pt idx="103" formatCode="General">
                  <c:v>179.42857142857142</c:v>
                </c:pt>
                <c:pt idx="104" formatCode="General">
                  <c:v>193.42857142857142</c:v>
                </c:pt>
                <c:pt idx="105" formatCode="General">
                  <c:v>187</c:v>
                </c:pt>
                <c:pt idx="106" formatCode="General">
                  <c:v>187</c:v>
                </c:pt>
                <c:pt idx="107" formatCode="General">
                  <c:v>186.42857142857142</c:v>
                </c:pt>
                <c:pt idx="108" formatCode="General">
                  <c:v>172.71428571428572</c:v>
                </c:pt>
                <c:pt idx="109" formatCode="General">
                  <c:v>172.71428571428572</c:v>
                </c:pt>
                <c:pt idx="110" formatCode="General">
                  <c:v>169.14285714285714</c:v>
                </c:pt>
                <c:pt idx="111" formatCode="General">
                  <c:v>159.57142857142858</c:v>
                </c:pt>
                <c:pt idx="112" formatCode="General">
                  <c:v>152.57142857142858</c:v>
                </c:pt>
                <c:pt idx="113" formatCode="General">
                  <c:v>137.85714285714286</c:v>
                </c:pt>
                <c:pt idx="114" formatCode="General">
                  <c:v>123.14285714285714</c:v>
                </c:pt>
                <c:pt idx="115" formatCode="General">
                  <c:v>115.71428571428571</c:v>
                </c:pt>
                <c:pt idx="116" formatCode="General">
                  <c:v>101.42857142857143</c:v>
                </c:pt>
                <c:pt idx="117" formatCode="General">
                  <c:v>90.714285714285708</c:v>
                </c:pt>
                <c:pt idx="118" formatCode="General">
                  <c:v>85.714285714285708</c:v>
                </c:pt>
                <c:pt idx="119" formatCode="General">
                  <c:v>85</c:v>
                </c:pt>
                <c:pt idx="120" formatCode="General">
                  <c:v>82.714285714285708</c:v>
                </c:pt>
                <c:pt idx="121" formatCode="General">
                  <c:v>81.714285714285708</c:v>
                </c:pt>
                <c:pt idx="122" formatCode="General">
                  <c:v>79.142857142857139</c:v>
                </c:pt>
                <c:pt idx="123" formatCode="General">
                  <c:v>80.714285714285708</c:v>
                </c:pt>
                <c:pt idx="124" formatCode="General">
                  <c:v>78.714285714285708</c:v>
                </c:pt>
                <c:pt idx="125" formatCode="General">
                  <c:v>75.857142857142861</c:v>
                </c:pt>
                <c:pt idx="126" formatCode="General">
                  <c:v>71.142857142857139</c:v>
                </c:pt>
                <c:pt idx="127" formatCode="General">
                  <c:v>68.857142857142861</c:v>
                </c:pt>
                <c:pt idx="128" formatCode="General">
                  <c:v>67.714285714285708</c:v>
                </c:pt>
                <c:pt idx="129" formatCode="General">
                  <c:v>67.714285714285708</c:v>
                </c:pt>
                <c:pt idx="130" formatCode="General">
                  <c:v>62</c:v>
                </c:pt>
                <c:pt idx="131" formatCode="General">
                  <c:v>60.142857142857146</c:v>
                </c:pt>
                <c:pt idx="132" formatCode="General">
                  <c:v>58.714285714285715</c:v>
                </c:pt>
                <c:pt idx="133" formatCode="General">
                  <c:v>55.142857142857146</c:v>
                </c:pt>
                <c:pt idx="134" formatCode="General">
                  <c:v>50.428571428571431</c:v>
                </c:pt>
                <c:pt idx="135" formatCode="General">
                  <c:v>53.285714285714285</c:v>
                </c:pt>
                <c:pt idx="136" formatCode="General">
                  <c:v>57.285714285714285</c:v>
                </c:pt>
                <c:pt idx="137" formatCode="General">
                  <c:v>62.285714285714285</c:v>
                </c:pt>
                <c:pt idx="138" formatCode="General">
                  <c:v>64.571428571428569</c:v>
                </c:pt>
                <c:pt idx="139" formatCode="General">
                  <c:v>72.285714285714292</c:v>
                </c:pt>
                <c:pt idx="140" formatCode="General">
                  <c:v>79</c:v>
                </c:pt>
                <c:pt idx="141" formatCode="General">
                  <c:v>87.714285714285708</c:v>
                </c:pt>
                <c:pt idx="142" formatCode="General">
                  <c:v>94.285714285714292</c:v>
                </c:pt>
                <c:pt idx="143" formatCode="General">
                  <c:v>100.42857142857143</c:v>
                </c:pt>
                <c:pt idx="144" formatCode="General">
                  <c:v>116.71428571428571</c:v>
                </c:pt>
                <c:pt idx="145" formatCode="General">
                  <c:v>132.42857142857142</c:v>
                </c:pt>
                <c:pt idx="146" formatCode="General">
                  <c:v>141.28571428571428</c:v>
                </c:pt>
                <c:pt idx="147" formatCode="General">
                  <c:v>150.42857142857142</c:v>
                </c:pt>
                <c:pt idx="148" formatCode="General">
                  <c:v>163</c:v>
                </c:pt>
                <c:pt idx="149" formatCode="General">
                  <c:v>164.42857142857142</c:v>
                </c:pt>
                <c:pt idx="150" formatCode="General">
                  <c:v>174.42857142857142</c:v>
                </c:pt>
                <c:pt idx="151" formatCode="General">
                  <c:v>177.28571428571428</c:v>
                </c:pt>
                <c:pt idx="152" formatCode="General">
                  <c:v>185.85714285714286</c:v>
                </c:pt>
                <c:pt idx="153" formatCode="General">
                  <c:v>197.14285714285714</c:v>
                </c:pt>
                <c:pt idx="154" formatCode="General">
                  <c:v>222.71428571428572</c:v>
                </c:pt>
                <c:pt idx="155" formatCode="General">
                  <c:v>243.71428571428572</c:v>
                </c:pt>
                <c:pt idx="156" formatCode="General">
                  <c:v>285.71428571428572</c:v>
                </c:pt>
                <c:pt idx="157" formatCode="General">
                  <c:v>307.42857142857144</c:v>
                </c:pt>
                <c:pt idx="158" formatCode="General">
                  <c:v>331.28571428571428</c:v>
                </c:pt>
                <c:pt idx="159" formatCode="General">
                  <c:v>368.71428571428572</c:v>
                </c:pt>
                <c:pt idx="160" formatCode="General">
                  <c:v>394.28571428571428</c:v>
                </c:pt>
                <c:pt idx="161" formatCode="General">
                  <c:v>431.28571428571428</c:v>
                </c:pt>
                <c:pt idx="162" formatCode="General">
                  <c:v>457.14285714285717</c:v>
                </c:pt>
                <c:pt idx="163" formatCode="General">
                  <c:v>465</c:v>
                </c:pt>
                <c:pt idx="164" formatCode="General">
                  <c:v>495.14285714285717</c:v>
                </c:pt>
                <c:pt idx="165" formatCode="General">
                  <c:v>532</c:v>
                </c:pt>
                <c:pt idx="166" formatCode="General">
                  <c:v>574</c:v>
                </c:pt>
                <c:pt idx="167" formatCode="General">
                  <c:v>606.57142857142856</c:v>
                </c:pt>
                <c:pt idx="168" formatCode="General">
                  <c:v>603.14285714285711</c:v>
                </c:pt>
                <c:pt idx="169" formatCode="General">
                  <c:v>619.85714285714289</c:v>
                </c:pt>
                <c:pt idx="170" formatCode="General">
                  <c:v>644</c:v>
                </c:pt>
                <c:pt idx="171" formatCode="General">
                  <c:v>634</c:v>
                </c:pt>
                <c:pt idx="172" formatCode="General">
                  <c:v>612.85714285714289</c:v>
                </c:pt>
                <c:pt idx="173" formatCode="General">
                  <c:v>571.42857142857144</c:v>
                </c:pt>
                <c:pt idx="174" formatCode="General">
                  <c:v>556.85714285714289</c:v>
                </c:pt>
                <c:pt idx="175" formatCode="General">
                  <c:v>550</c:v>
                </c:pt>
                <c:pt idx="176" formatCode="General">
                  <c:v>535.57142857142856</c:v>
                </c:pt>
                <c:pt idx="177" formatCode="General">
                  <c:v>514.57142857142856</c:v>
                </c:pt>
                <c:pt idx="178" formatCode="General">
                  <c:v>507.42857142857144</c:v>
                </c:pt>
                <c:pt idx="179" formatCode="General">
                  <c:v>520.57142857142856</c:v>
                </c:pt>
                <c:pt idx="180" formatCode="General">
                  <c:v>510</c:v>
                </c:pt>
                <c:pt idx="181" formatCode="General">
                  <c:v>512.71428571428567</c:v>
                </c:pt>
                <c:pt idx="182" formatCode="General">
                  <c:v>510</c:v>
                </c:pt>
                <c:pt idx="183" formatCode="General">
                  <c:v>506</c:v>
                </c:pt>
                <c:pt idx="184" formatCode="General">
                  <c:v>505</c:v>
                </c:pt>
                <c:pt idx="185" formatCode="General">
                  <c:v>512.28571428571433</c:v>
                </c:pt>
                <c:pt idx="186" formatCode="General">
                  <c:v>505.57142857142856</c:v>
                </c:pt>
                <c:pt idx="187" formatCode="General">
                  <c:v>512.28571428571433</c:v>
                </c:pt>
                <c:pt idx="188" formatCode="General">
                  <c:v>535.57142857142856</c:v>
                </c:pt>
                <c:pt idx="189" formatCode="General">
                  <c:v>548.57142857142856</c:v>
                </c:pt>
                <c:pt idx="190" formatCode="General">
                  <c:v>582.42857142857144</c:v>
                </c:pt>
                <c:pt idx="191" formatCode="General">
                  <c:v>604.28571428571433</c:v>
                </c:pt>
                <c:pt idx="192" formatCode="General">
                  <c:v>663.85714285714289</c:v>
                </c:pt>
                <c:pt idx="193" formatCode="General">
                  <c:v>702.42857142857144</c:v>
                </c:pt>
                <c:pt idx="194" formatCode="General">
                  <c:v>774.14285714285711</c:v>
                </c:pt>
                <c:pt idx="195" formatCode="General">
                  <c:v>832.14285714285711</c:v>
                </c:pt>
              </c:numCache>
            </c:numRef>
          </c:val>
          <c:smooth val="0"/>
          <c:extLst>
            <c:ext xmlns:c16="http://schemas.microsoft.com/office/drawing/2014/chart" uri="{C3380CC4-5D6E-409C-BE32-E72D297353CC}">
              <c16:uniqueId val="{00000001-B15A-4055-A690-0F68CF19E552}"/>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809]dd\ mm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21"/>
        <c:tickMarkSkip val="7"/>
        <c:noMultiLvlLbl val="1"/>
      </c:catAx>
      <c:valAx>
        <c:axId val="596544408"/>
        <c:scaling>
          <c:orientation val="minMax"/>
          <c:max val="1400"/>
          <c:min val="0"/>
        </c:scaling>
        <c:delete val="0"/>
        <c:axPos val="l"/>
        <c:majorGridlines>
          <c:spPr>
            <a:ln w="9525" cap="flat" cmpd="sng" algn="ctr">
              <a:solidFill>
                <a:schemeClr val="tx1">
                  <a:lumMod val="15000"/>
                  <a:lumOff val="85000"/>
                </a:schemeClr>
              </a:solidFill>
              <a:prstDash val="lgDash"/>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200"/>
        <c:minorUnit val="100"/>
      </c:valAx>
      <c:spPr>
        <a:noFill/>
        <a:ln w="25400">
          <a:noFill/>
        </a:ln>
        <a:effectLst/>
      </c:spPr>
    </c:plotArea>
    <c:legend>
      <c:legendPos val="t"/>
      <c:legendEntry>
        <c:idx val="0"/>
        <c:delete val="1"/>
      </c:legendEntry>
      <c:layout>
        <c:manualLayout>
          <c:xMode val="edge"/>
          <c:yMode val="edge"/>
          <c:x val="0.59805821131567571"/>
          <c:y val="0.13769805555555556"/>
          <c:w val="0.34084722222222225"/>
          <c:h val="0.10392652777777778"/>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nl-NL" sz="2000" b="1" i="0" u="none" kern="1200" spc="100" baseline="0">
                <a:ln>
                  <a:noFill/>
                </a:ln>
                <a:solidFill>
                  <a:schemeClr val="bg2">
                    <a:lumMod val="50000"/>
                  </a:schemeClr>
                </a:solidFill>
                <a:effectLst/>
              </a:rPr>
              <a:t>COVID-19 </a:t>
            </a:r>
            <a:r>
              <a:rPr lang="nl-NL" sz="2000" b="1" i="0" u="sng" kern="1200" spc="100" baseline="0">
                <a:ln>
                  <a:noFill/>
                </a:ln>
                <a:solidFill>
                  <a:schemeClr val="bg2">
                    <a:lumMod val="50000"/>
                  </a:schemeClr>
                </a:solidFill>
                <a:effectLst/>
              </a:rPr>
              <a:t>Besmettingen</a:t>
            </a:r>
            <a:br>
              <a:rPr lang="nl-NL" sz="2000" b="1" i="0" u="sng" kern="1200" spc="100" baseline="0">
                <a:ln>
                  <a:noFill/>
                </a:ln>
                <a:solidFill>
                  <a:schemeClr val="bg2">
                    <a:lumMod val="50000"/>
                  </a:schemeClr>
                </a:solidFill>
                <a:effectLst/>
              </a:rPr>
            </a:br>
            <a:r>
              <a:rPr lang="nl-NL" sz="1200" b="0" i="0" u="none" kern="1200" spc="100" baseline="0">
                <a:ln>
                  <a:noFill/>
                </a:ln>
                <a:solidFill>
                  <a:schemeClr val="bg2">
                    <a:lumMod val="50000"/>
                  </a:schemeClr>
                </a:solidFill>
                <a:effectLst/>
              </a:rPr>
              <a:t>"</a:t>
            </a:r>
            <a:r>
              <a:rPr lang="en-US" sz="1200" b="0" i="0" u="none" strike="noStrike" baseline="0">
                <a:effectLst/>
              </a:rPr>
              <a:t>Datum voor statistiek; eerste ziektedag, </a:t>
            </a:r>
            <a:br>
              <a:rPr lang="en-US" sz="1200" b="0" i="0" u="none" strike="noStrike" baseline="0">
                <a:effectLst/>
              </a:rPr>
            </a:br>
            <a:r>
              <a:rPr lang="en-US" sz="1200" b="0" i="0" u="none" strike="noStrike" baseline="0">
                <a:effectLst/>
              </a:rPr>
              <a:t>indien niet bekend, datum lab positief,</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r>
              <a:rPr lang="en-US" sz="1200" b="0" i="0" u="none" strike="noStrike" baseline="0">
                <a:effectLst/>
              </a:rPr>
              <a:t>indien niet bekend, melddatum aan GGD."</a:t>
            </a:r>
            <a:endParaRPr lang="en-NL" sz="1400" b="0">
              <a:effectLst/>
            </a:endParaRPr>
          </a:p>
        </c:rich>
      </c:tx>
      <c:layout>
        <c:manualLayout>
          <c:xMode val="edge"/>
          <c:yMode val="edge"/>
          <c:x val="0.3135297222222222"/>
          <c:y val="2.9928888888888883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9865652777777774"/>
        </c:manualLayout>
      </c:layout>
      <c:barChart>
        <c:barDir val="col"/>
        <c:grouping val="stacked"/>
        <c:varyColors val="0"/>
        <c:ser>
          <c:idx val="9"/>
          <c:order val="0"/>
          <c:tx>
            <c:strRef>
              <c:f>rivm!$CO$128</c:f>
              <c:strCache>
                <c:ptCount val="1"/>
                <c:pt idx="0">
                  <c:v>Eerste ziektedag</c:v>
                </c:pt>
              </c:strCache>
            </c:strRef>
          </c:tx>
          <c:spPr>
            <a:solidFill>
              <a:schemeClr val="accent6">
                <a:lumMod val="40000"/>
                <a:lumOff val="60000"/>
              </a:schemeClr>
            </a:solidFill>
            <a:ln>
              <a:noFill/>
            </a:ln>
            <a:effectLst/>
          </c:spPr>
          <c:invertIfNegative val="0"/>
          <c:cat>
            <c:numRef>
              <c:extLst>
                <c:ext xmlns:c15="http://schemas.microsoft.com/office/drawing/2012/chart" uri="{02D57815-91ED-43cb-92C2-25804820EDAC}">
                  <c15:fullRef>
                    <c15:sqref>rivm!$C$129:$C$236</c15:sqref>
                  </c15:fullRef>
                </c:ext>
              </c:extLst>
              <c:f>rivm!$C$129:$C$202</c:f>
              <c:numCache>
                <c:formatCode>m/d/yyyy</c:formatCode>
                <c:ptCount val="74"/>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numCache>
            </c:numRef>
          </c:cat>
          <c:val>
            <c:numRef>
              <c:extLst>
                <c:ext xmlns:c15="http://schemas.microsoft.com/office/drawing/2012/chart" uri="{02D57815-91ED-43cb-92C2-25804820EDAC}">
                  <c15:fullRef>
                    <c15:sqref>rivm!$CR$129:$CR$236</c15:sqref>
                  </c15:fullRef>
                </c:ext>
              </c:extLst>
              <c:f>rivm!$CR$129:$CR$202</c:f>
              <c:numCache>
                <c:formatCode>General</c:formatCode>
                <c:ptCount val="74"/>
                <c:pt idx="0">
                  <c:v>61</c:v>
                </c:pt>
                <c:pt idx="1">
                  <c:v>49</c:v>
                </c:pt>
                <c:pt idx="2">
                  <c:v>46</c:v>
                </c:pt>
                <c:pt idx="3">
                  <c:v>45</c:v>
                </c:pt>
                <c:pt idx="4">
                  <c:v>50</c:v>
                </c:pt>
                <c:pt idx="5">
                  <c:v>87</c:v>
                </c:pt>
                <c:pt idx="6">
                  <c:v>76</c:v>
                </c:pt>
                <c:pt idx="7">
                  <c:v>94</c:v>
                </c:pt>
                <c:pt idx="8">
                  <c:v>85</c:v>
                </c:pt>
                <c:pt idx="9">
                  <c:v>97</c:v>
                </c:pt>
                <c:pt idx="10">
                  <c:v>111</c:v>
                </c:pt>
                <c:pt idx="11">
                  <c:v>107</c:v>
                </c:pt>
                <c:pt idx="12">
                  <c:v>164</c:v>
                </c:pt>
                <c:pt idx="13">
                  <c:v>160</c:v>
                </c:pt>
                <c:pt idx="14">
                  <c:v>191</c:v>
                </c:pt>
                <c:pt idx="15">
                  <c:v>130</c:v>
                </c:pt>
                <c:pt idx="16">
                  <c:v>166</c:v>
                </c:pt>
                <c:pt idx="17">
                  <c:v>151</c:v>
                </c:pt>
                <c:pt idx="18">
                  <c:v>168</c:v>
                </c:pt>
                <c:pt idx="19">
                  <c:v>227</c:v>
                </c:pt>
                <c:pt idx="20">
                  <c:v>203</c:v>
                </c:pt>
                <c:pt idx="21">
                  <c:v>263</c:v>
                </c:pt>
                <c:pt idx="22">
                  <c:v>196</c:v>
                </c:pt>
                <c:pt idx="23">
                  <c:v>219</c:v>
                </c:pt>
                <c:pt idx="24">
                  <c:v>294</c:v>
                </c:pt>
                <c:pt idx="25">
                  <c:v>260</c:v>
                </c:pt>
                <c:pt idx="26">
                  <c:v>419</c:v>
                </c:pt>
                <c:pt idx="27">
                  <c:v>344</c:v>
                </c:pt>
                <c:pt idx="28">
                  <c:v>384</c:v>
                </c:pt>
                <c:pt idx="29">
                  <c:v>349</c:v>
                </c:pt>
                <c:pt idx="30">
                  <c:v>382</c:v>
                </c:pt>
                <c:pt idx="31">
                  <c:v>425</c:v>
                </c:pt>
                <c:pt idx="32">
                  <c:v>443</c:v>
                </c:pt>
                <c:pt idx="33">
                  <c:v>573</c:v>
                </c:pt>
                <c:pt idx="34">
                  <c:v>495</c:v>
                </c:pt>
                <c:pt idx="35">
                  <c:v>517</c:v>
                </c:pt>
                <c:pt idx="36">
                  <c:v>493</c:v>
                </c:pt>
                <c:pt idx="37">
                  <c:v>471</c:v>
                </c:pt>
                <c:pt idx="38">
                  <c:v>424</c:v>
                </c:pt>
                <c:pt idx="39">
                  <c:v>412</c:v>
                </c:pt>
                <c:pt idx="40">
                  <c:v>512</c:v>
                </c:pt>
                <c:pt idx="41">
                  <c:v>438</c:v>
                </c:pt>
                <c:pt idx="42">
                  <c:v>495</c:v>
                </c:pt>
                <c:pt idx="43">
                  <c:v>421</c:v>
                </c:pt>
                <c:pt idx="44">
                  <c:v>422</c:v>
                </c:pt>
                <c:pt idx="45">
                  <c:v>408</c:v>
                </c:pt>
                <c:pt idx="46">
                  <c:v>363</c:v>
                </c:pt>
                <c:pt idx="47">
                  <c:v>421</c:v>
                </c:pt>
                <c:pt idx="48">
                  <c:v>401</c:v>
                </c:pt>
                <c:pt idx="49">
                  <c:v>409</c:v>
                </c:pt>
                <c:pt idx="50">
                  <c:v>363</c:v>
                </c:pt>
                <c:pt idx="51">
                  <c:v>371</c:v>
                </c:pt>
                <c:pt idx="52">
                  <c:v>422</c:v>
                </c:pt>
                <c:pt idx="53">
                  <c:v>392</c:v>
                </c:pt>
                <c:pt idx="54">
                  <c:v>452</c:v>
                </c:pt>
                <c:pt idx="55">
                  <c:v>477</c:v>
                </c:pt>
                <c:pt idx="56">
                  <c:v>495</c:v>
                </c:pt>
                <c:pt idx="57">
                  <c:v>444</c:v>
                </c:pt>
                <c:pt idx="58">
                  <c:v>456</c:v>
                </c:pt>
                <c:pt idx="59">
                  <c:v>463</c:v>
                </c:pt>
                <c:pt idx="60">
                  <c:v>448</c:v>
                </c:pt>
                <c:pt idx="61">
                  <c:v>681</c:v>
                </c:pt>
                <c:pt idx="62">
                  <c:v>656</c:v>
                </c:pt>
                <c:pt idx="63">
                  <c:v>584</c:v>
                </c:pt>
                <c:pt idx="64">
                  <c:v>532</c:v>
                </c:pt>
                <c:pt idx="65">
                  <c:v>521</c:v>
                </c:pt>
                <c:pt idx="66">
                  <c:v>402</c:v>
                </c:pt>
                <c:pt idx="67">
                  <c:v>224</c:v>
                </c:pt>
                <c:pt idx="68">
                  <c:v>88</c:v>
                </c:pt>
                <c:pt idx="69">
                  <c:v>32</c:v>
                </c:pt>
                <c:pt idx="70">
                  <c:v>8</c:v>
                </c:pt>
              </c:numCache>
            </c:numRef>
          </c:val>
          <c:extLst>
            <c:ext xmlns:c16="http://schemas.microsoft.com/office/drawing/2014/chart" uri="{C3380CC4-5D6E-409C-BE32-E72D297353CC}">
              <c16:uniqueId val="{00000013-5744-42F8-9FF1-EB0BFE011C8F}"/>
            </c:ext>
          </c:extLst>
        </c:ser>
        <c:ser>
          <c:idx val="11"/>
          <c:order val="1"/>
          <c:tx>
            <c:strRef>
              <c:f>rivm!$CP$128</c:f>
              <c:strCache>
                <c:ptCount val="1"/>
                <c:pt idx="0">
                  <c:v>Datum test</c:v>
                </c:pt>
              </c:strCache>
            </c:strRef>
          </c:tx>
          <c:spPr>
            <a:solidFill>
              <a:schemeClr val="accent1">
                <a:lumMod val="40000"/>
                <a:lumOff val="60000"/>
              </a:schemeClr>
            </a:solidFill>
            <a:ln>
              <a:noFill/>
            </a:ln>
            <a:effectLst/>
          </c:spPr>
          <c:invertIfNegative val="0"/>
          <c:cat>
            <c:numRef>
              <c:extLst>
                <c:ext xmlns:c15="http://schemas.microsoft.com/office/drawing/2012/chart" uri="{02D57815-91ED-43cb-92C2-25804820EDAC}">
                  <c15:fullRef>
                    <c15:sqref>rivm!$C$129:$C$236</c15:sqref>
                  </c15:fullRef>
                </c:ext>
              </c:extLst>
              <c:f>rivm!$C$129:$C$202</c:f>
              <c:numCache>
                <c:formatCode>m/d/yyyy</c:formatCode>
                <c:ptCount val="74"/>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numCache>
            </c:numRef>
          </c:cat>
          <c:val>
            <c:numRef>
              <c:extLst>
                <c:ext xmlns:c15="http://schemas.microsoft.com/office/drawing/2012/chart" uri="{02D57815-91ED-43cb-92C2-25804820EDAC}">
                  <c15:fullRef>
                    <c15:sqref>rivm!$CS$129:$CS$236</c15:sqref>
                  </c15:fullRef>
                </c:ext>
              </c:extLst>
              <c:f>rivm!$CS$129:$CS$202</c:f>
              <c:numCache>
                <c:formatCode>General</c:formatCode>
                <c:ptCount val="74"/>
                <c:pt idx="0">
                  <c:v>12</c:v>
                </c:pt>
                <c:pt idx="1">
                  <c:v>12</c:v>
                </c:pt>
                <c:pt idx="2">
                  <c:v>5</c:v>
                </c:pt>
                <c:pt idx="3">
                  <c:v>5</c:v>
                </c:pt>
                <c:pt idx="4">
                  <c:v>2</c:v>
                </c:pt>
                <c:pt idx="5">
                  <c:v>5</c:v>
                </c:pt>
                <c:pt idx="6">
                  <c:v>4</c:v>
                </c:pt>
                <c:pt idx="7">
                  <c:v>6</c:v>
                </c:pt>
                <c:pt idx="8">
                  <c:v>11</c:v>
                </c:pt>
                <c:pt idx="9">
                  <c:v>18</c:v>
                </c:pt>
                <c:pt idx="10">
                  <c:v>18</c:v>
                </c:pt>
                <c:pt idx="11">
                  <c:v>11</c:v>
                </c:pt>
                <c:pt idx="12">
                  <c:v>6</c:v>
                </c:pt>
                <c:pt idx="13">
                  <c:v>5</c:v>
                </c:pt>
                <c:pt idx="14">
                  <c:v>20</c:v>
                </c:pt>
                <c:pt idx="15">
                  <c:v>12</c:v>
                </c:pt>
                <c:pt idx="16">
                  <c:v>19</c:v>
                </c:pt>
                <c:pt idx="17">
                  <c:v>18</c:v>
                </c:pt>
                <c:pt idx="18">
                  <c:v>12</c:v>
                </c:pt>
                <c:pt idx="19">
                  <c:v>15</c:v>
                </c:pt>
                <c:pt idx="20">
                  <c:v>17</c:v>
                </c:pt>
                <c:pt idx="21">
                  <c:v>17</c:v>
                </c:pt>
                <c:pt idx="22">
                  <c:v>20</c:v>
                </c:pt>
                <c:pt idx="23">
                  <c:v>16</c:v>
                </c:pt>
                <c:pt idx="24">
                  <c:v>22</c:v>
                </c:pt>
                <c:pt idx="25">
                  <c:v>22</c:v>
                </c:pt>
                <c:pt idx="26">
                  <c:v>22</c:v>
                </c:pt>
                <c:pt idx="27">
                  <c:v>34</c:v>
                </c:pt>
                <c:pt idx="28">
                  <c:v>42</c:v>
                </c:pt>
                <c:pt idx="29">
                  <c:v>55</c:v>
                </c:pt>
                <c:pt idx="30">
                  <c:v>71</c:v>
                </c:pt>
                <c:pt idx="31">
                  <c:v>59</c:v>
                </c:pt>
                <c:pt idx="32">
                  <c:v>53</c:v>
                </c:pt>
                <c:pt idx="33">
                  <c:v>72</c:v>
                </c:pt>
                <c:pt idx="34">
                  <c:v>74</c:v>
                </c:pt>
                <c:pt idx="35">
                  <c:v>87</c:v>
                </c:pt>
                <c:pt idx="36">
                  <c:v>62</c:v>
                </c:pt>
                <c:pt idx="37">
                  <c:v>107</c:v>
                </c:pt>
                <c:pt idx="38">
                  <c:v>81</c:v>
                </c:pt>
                <c:pt idx="39">
                  <c:v>85</c:v>
                </c:pt>
                <c:pt idx="40">
                  <c:v>68</c:v>
                </c:pt>
                <c:pt idx="41">
                  <c:v>109</c:v>
                </c:pt>
                <c:pt idx="42">
                  <c:v>85</c:v>
                </c:pt>
                <c:pt idx="43">
                  <c:v>96</c:v>
                </c:pt>
                <c:pt idx="44">
                  <c:v>81</c:v>
                </c:pt>
                <c:pt idx="45">
                  <c:v>77</c:v>
                </c:pt>
                <c:pt idx="46">
                  <c:v>76</c:v>
                </c:pt>
                <c:pt idx="47">
                  <c:v>57</c:v>
                </c:pt>
                <c:pt idx="48">
                  <c:v>99</c:v>
                </c:pt>
                <c:pt idx="49">
                  <c:v>83</c:v>
                </c:pt>
                <c:pt idx="50">
                  <c:v>94</c:v>
                </c:pt>
                <c:pt idx="51">
                  <c:v>84</c:v>
                </c:pt>
                <c:pt idx="52">
                  <c:v>73</c:v>
                </c:pt>
                <c:pt idx="53">
                  <c:v>106</c:v>
                </c:pt>
                <c:pt idx="54">
                  <c:v>60</c:v>
                </c:pt>
                <c:pt idx="55">
                  <c:v>75</c:v>
                </c:pt>
                <c:pt idx="56">
                  <c:v>83</c:v>
                </c:pt>
                <c:pt idx="57">
                  <c:v>56</c:v>
                </c:pt>
                <c:pt idx="58">
                  <c:v>81</c:v>
                </c:pt>
                <c:pt idx="59">
                  <c:v>91</c:v>
                </c:pt>
                <c:pt idx="60">
                  <c:v>96</c:v>
                </c:pt>
                <c:pt idx="61">
                  <c:v>104</c:v>
                </c:pt>
                <c:pt idx="62">
                  <c:v>126</c:v>
                </c:pt>
                <c:pt idx="63">
                  <c:v>142</c:v>
                </c:pt>
                <c:pt idx="64">
                  <c:v>145</c:v>
                </c:pt>
                <c:pt idx="65">
                  <c:v>162</c:v>
                </c:pt>
                <c:pt idx="66">
                  <c:v>181</c:v>
                </c:pt>
                <c:pt idx="67">
                  <c:v>208</c:v>
                </c:pt>
                <c:pt idx="68">
                  <c:v>232</c:v>
                </c:pt>
                <c:pt idx="69">
                  <c:v>236</c:v>
                </c:pt>
                <c:pt idx="70">
                  <c:v>124</c:v>
                </c:pt>
                <c:pt idx="71">
                  <c:v>3</c:v>
                </c:pt>
              </c:numCache>
            </c:numRef>
          </c:val>
          <c:extLst>
            <c:ext xmlns:c16="http://schemas.microsoft.com/office/drawing/2014/chart" uri="{C3380CC4-5D6E-409C-BE32-E72D297353CC}">
              <c16:uniqueId val="{00000015-5744-42F8-9FF1-EB0BFE011C8F}"/>
            </c:ext>
          </c:extLst>
        </c:ser>
        <c:ser>
          <c:idx val="10"/>
          <c:order val="2"/>
          <c:tx>
            <c:strRef>
              <c:f>rivm!$CN$128</c:f>
              <c:strCache>
                <c:ptCount val="1"/>
                <c:pt idx="0">
                  <c:v>Melding aan GGD</c:v>
                </c:pt>
              </c:strCache>
            </c:strRef>
          </c:tx>
          <c:spPr>
            <a:solidFill>
              <a:schemeClr val="accent2">
                <a:lumMod val="40000"/>
                <a:lumOff val="60000"/>
              </a:schemeClr>
            </a:solidFill>
            <a:ln>
              <a:noFill/>
            </a:ln>
            <a:effectLst/>
          </c:spPr>
          <c:invertIfNegative val="0"/>
          <c:cat>
            <c:numRef>
              <c:extLst>
                <c:ext xmlns:c15="http://schemas.microsoft.com/office/drawing/2012/chart" uri="{02D57815-91ED-43cb-92C2-25804820EDAC}">
                  <c15:fullRef>
                    <c15:sqref>rivm!$C$129:$C$236</c15:sqref>
                  </c15:fullRef>
                </c:ext>
              </c:extLst>
              <c:f>rivm!$C$129:$C$202</c:f>
              <c:numCache>
                <c:formatCode>m/d/yyyy</c:formatCode>
                <c:ptCount val="74"/>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numCache>
            </c:numRef>
          </c:cat>
          <c:val>
            <c:numRef>
              <c:extLst>
                <c:ext xmlns:c15="http://schemas.microsoft.com/office/drawing/2012/chart" uri="{02D57815-91ED-43cb-92C2-25804820EDAC}">
                  <c15:fullRef>
                    <c15:sqref>rivm!$CQ$129:$CQ$236</c15:sqref>
                  </c15:fullRef>
                </c:ext>
              </c:extLst>
              <c:f>rivm!$CQ$129:$CQ$202</c:f>
              <c:numCache>
                <c:formatCode>General</c:formatCode>
                <c:ptCount val="74"/>
                <c:pt idx="2">
                  <c:v>1</c:v>
                </c:pt>
                <c:pt idx="3">
                  <c:v>1</c:v>
                </c:pt>
                <c:pt idx="5">
                  <c:v>1</c:v>
                </c:pt>
                <c:pt idx="6">
                  <c:v>2</c:v>
                </c:pt>
                <c:pt idx="8">
                  <c:v>1</c:v>
                </c:pt>
                <c:pt idx="9">
                  <c:v>1</c:v>
                </c:pt>
                <c:pt idx="10">
                  <c:v>1</c:v>
                </c:pt>
                <c:pt idx="11">
                  <c:v>1</c:v>
                </c:pt>
                <c:pt idx="13">
                  <c:v>3</c:v>
                </c:pt>
                <c:pt idx="14">
                  <c:v>1</c:v>
                </c:pt>
                <c:pt idx="15">
                  <c:v>1</c:v>
                </c:pt>
                <c:pt idx="16">
                  <c:v>4</c:v>
                </c:pt>
                <c:pt idx="18">
                  <c:v>2</c:v>
                </c:pt>
                <c:pt idx="20">
                  <c:v>1</c:v>
                </c:pt>
                <c:pt idx="21">
                  <c:v>3</c:v>
                </c:pt>
                <c:pt idx="22">
                  <c:v>1</c:v>
                </c:pt>
                <c:pt idx="23">
                  <c:v>2</c:v>
                </c:pt>
                <c:pt idx="25">
                  <c:v>3</c:v>
                </c:pt>
                <c:pt idx="26">
                  <c:v>3</c:v>
                </c:pt>
                <c:pt idx="27">
                  <c:v>6</c:v>
                </c:pt>
                <c:pt idx="28">
                  <c:v>3</c:v>
                </c:pt>
                <c:pt idx="29">
                  <c:v>6</c:v>
                </c:pt>
                <c:pt idx="30">
                  <c:v>19</c:v>
                </c:pt>
                <c:pt idx="31">
                  <c:v>11</c:v>
                </c:pt>
                <c:pt idx="32">
                  <c:v>12</c:v>
                </c:pt>
                <c:pt idx="33">
                  <c:v>11</c:v>
                </c:pt>
                <c:pt idx="34">
                  <c:v>11</c:v>
                </c:pt>
                <c:pt idx="35">
                  <c:v>12</c:v>
                </c:pt>
                <c:pt idx="36">
                  <c:v>19</c:v>
                </c:pt>
                <c:pt idx="37">
                  <c:v>32</c:v>
                </c:pt>
                <c:pt idx="38">
                  <c:v>27</c:v>
                </c:pt>
                <c:pt idx="39">
                  <c:v>20</c:v>
                </c:pt>
                <c:pt idx="40">
                  <c:v>23</c:v>
                </c:pt>
                <c:pt idx="41">
                  <c:v>25</c:v>
                </c:pt>
                <c:pt idx="42">
                  <c:v>11</c:v>
                </c:pt>
                <c:pt idx="43">
                  <c:v>28</c:v>
                </c:pt>
                <c:pt idx="44">
                  <c:v>13</c:v>
                </c:pt>
                <c:pt idx="45">
                  <c:v>22</c:v>
                </c:pt>
                <c:pt idx="46">
                  <c:v>5</c:v>
                </c:pt>
                <c:pt idx="47">
                  <c:v>13</c:v>
                </c:pt>
                <c:pt idx="48">
                  <c:v>11</c:v>
                </c:pt>
                <c:pt idx="49">
                  <c:v>9</c:v>
                </c:pt>
                <c:pt idx="50">
                  <c:v>13</c:v>
                </c:pt>
                <c:pt idx="51">
                  <c:v>12</c:v>
                </c:pt>
                <c:pt idx="52">
                  <c:v>23</c:v>
                </c:pt>
                <c:pt idx="53">
                  <c:v>9</c:v>
                </c:pt>
                <c:pt idx="54">
                  <c:v>9</c:v>
                </c:pt>
                <c:pt idx="55">
                  <c:v>7</c:v>
                </c:pt>
                <c:pt idx="56">
                  <c:v>4</c:v>
                </c:pt>
                <c:pt idx="57">
                  <c:v>6</c:v>
                </c:pt>
                <c:pt idx="58">
                  <c:v>5</c:v>
                </c:pt>
                <c:pt idx="59">
                  <c:v>8</c:v>
                </c:pt>
                <c:pt idx="60">
                  <c:v>8</c:v>
                </c:pt>
                <c:pt idx="61">
                  <c:v>8</c:v>
                </c:pt>
                <c:pt idx="62">
                  <c:v>17</c:v>
                </c:pt>
                <c:pt idx="63">
                  <c:v>20</c:v>
                </c:pt>
                <c:pt idx="64">
                  <c:v>12</c:v>
                </c:pt>
                <c:pt idx="65">
                  <c:v>34</c:v>
                </c:pt>
                <c:pt idx="66">
                  <c:v>18</c:v>
                </c:pt>
                <c:pt idx="67">
                  <c:v>23</c:v>
                </c:pt>
                <c:pt idx="68">
                  <c:v>33</c:v>
                </c:pt>
                <c:pt idx="69">
                  <c:v>21</c:v>
                </c:pt>
                <c:pt idx="70">
                  <c:v>88</c:v>
                </c:pt>
                <c:pt idx="71">
                  <c:v>26</c:v>
                </c:pt>
              </c:numCache>
            </c:numRef>
          </c:val>
          <c:extLst>
            <c:ext xmlns:c16="http://schemas.microsoft.com/office/drawing/2014/chart" uri="{C3380CC4-5D6E-409C-BE32-E72D297353CC}">
              <c16:uniqueId val="{00000014-5744-42F8-9FF1-EB0BFE011C8F}"/>
            </c:ext>
          </c:extLst>
        </c:ser>
        <c:ser>
          <c:idx val="12"/>
          <c:order val="3"/>
          <c:tx>
            <c:strRef>
              <c:f>rivm!$CV$128</c:f>
              <c:strCache>
                <c:ptCount val="1"/>
                <c:pt idx="0">
                  <c:v>Datum eerste ziektedag (nieuw)</c:v>
                </c:pt>
              </c:strCache>
            </c:strRef>
          </c:tx>
          <c:spPr>
            <a:solidFill>
              <a:schemeClr val="accent6">
                <a:lumMod val="75000"/>
              </a:schemeClr>
            </a:solidFill>
            <a:ln>
              <a:noFill/>
            </a:ln>
            <a:effectLst/>
          </c:spPr>
          <c:invertIfNegative val="0"/>
          <c:cat>
            <c:strLit>
              <c:ptCount val="74"/>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rivm!$CV$129:$CV$236</c15:sqref>
                  </c15:fullRef>
                </c:ext>
              </c:extLst>
              <c:f>rivm!$CV$129:$CV$202</c:f>
              <c:numCache>
                <c:formatCode>General</c:formatCode>
                <c:ptCount val="74"/>
                <c:pt idx="0">
                  <c:v>0</c:v>
                </c:pt>
                <c:pt idx="1">
                  <c:v>0</c:v>
                </c:pt>
                <c:pt idx="2">
                  <c:v>0</c:v>
                </c:pt>
                <c:pt idx="3">
                  <c:v>0</c:v>
                </c:pt>
                <c:pt idx="4">
                  <c:v>0</c:v>
                </c:pt>
                <c:pt idx="5">
                  <c:v>0</c:v>
                </c:pt>
                <c:pt idx="6">
                  <c:v>0</c:v>
                </c:pt>
                <c:pt idx="7">
                  <c:v>0</c:v>
                </c:pt>
                <c:pt idx="8">
                  <c:v>0</c:v>
                </c:pt>
                <c:pt idx="9">
                  <c:v>-1</c:v>
                </c:pt>
                <c:pt idx="10">
                  <c:v>0</c:v>
                </c:pt>
                <c:pt idx="11">
                  <c:v>0</c:v>
                </c:pt>
                <c:pt idx="12">
                  <c:v>0</c:v>
                </c:pt>
                <c:pt idx="13">
                  <c:v>0</c:v>
                </c:pt>
                <c:pt idx="14">
                  <c:v>0</c:v>
                </c:pt>
                <c:pt idx="15">
                  <c:v>0</c:v>
                </c:pt>
                <c:pt idx="16">
                  <c:v>0</c:v>
                </c:pt>
                <c:pt idx="17">
                  <c:v>1</c:v>
                </c:pt>
                <c:pt idx="18">
                  <c:v>0</c:v>
                </c:pt>
                <c:pt idx="19">
                  <c:v>0</c:v>
                </c:pt>
                <c:pt idx="20">
                  <c:v>0</c:v>
                </c:pt>
                <c:pt idx="21">
                  <c:v>0</c:v>
                </c:pt>
                <c:pt idx="22">
                  <c:v>0</c:v>
                </c:pt>
                <c:pt idx="23">
                  <c:v>1</c:v>
                </c:pt>
                <c:pt idx="24">
                  <c:v>1</c:v>
                </c:pt>
                <c:pt idx="25">
                  <c:v>0</c:v>
                </c:pt>
                <c:pt idx="26">
                  <c:v>1</c:v>
                </c:pt>
                <c:pt idx="27">
                  <c:v>1</c:v>
                </c:pt>
                <c:pt idx="28">
                  <c:v>2</c:v>
                </c:pt>
                <c:pt idx="29">
                  <c:v>0</c:v>
                </c:pt>
                <c:pt idx="30">
                  <c:v>2</c:v>
                </c:pt>
                <c:pt idx="31">
                  <c:v>0</c:v>
                </c:pt>
                <c:pt idx="32">
                  <c:v>1</c:v>
                </c:pt>
                <c:pt idx="33">
                  <c:v>0</c:v>
                </c:pt>
                <c:pt idx="34">
                  <c:v>1</c:v>
                </c:pt>
                <c:pt idx="35">
                  <c:v>1</c:v>
                </c:pt>
                <c:pt idx="36">
                  <c:v>1</c:v>
                </c:pt>
                <c:pt idx="37">
                  <c:v>0</c:v>
                </c:pt>
                <c:pt idx="38">
                  <c:v>0</c:v>
                </c:pt>
                <c:pt idx="39">
                  <c:v>1</c:v>
                </c:pt>
                <c:pt idx="40">
                  <c:v>1</c:v>
                </c:pt>
                <c:pt idx="41">
                  <c:v>0</c:v>
                </c:pt>
                <c:pt idx="42">
                  <c:v>2</c:v>
                </c:pt>
                <c:pt idx="43">
                  <c:v>0</c:v>
                </c:pt>
                <c:pt idx="44">
                  <c:v>-1</c:v>
                </c:pt>
                <c:pt idx="45">
                  <c:v>1</c:v>
                </c:pt>
                <c:pt idx="46">
                  <c:v>-3</c:v>
                </c:pt>
                <c:pt idx="47">
                  <c:v>4</c:v>
                </c:pt>
                <c:pt idx="48">
                  <c:v>0</c:v>
                </c:pt>
                <c:pt idx="49">
                  <c:v>-1</c:v>
                </c:pt>
                <c:pt idx="50">
                  <c:v>3</c:v>
                </c:pt>
                <c:pt idx="51">
                  <c:v>2</c:v>
                </c:pt>
                <c:pt idx="52">
                  <c:v>0</c:v>
                </c:pt>
                <c:pt idx="53">
                  <c:v>3</c:v>
                </c:pt>
                <c:pt idx="54">
                  <c:v>5</c:v>
                </c:pt>
                <c:pt idx="55">
                  <c:v>3</c:v>
                </c:pt>
                <c:pt idx="56">
                  <c:v>7</c:v>
                </c:pt>
                <c:pt idx="57">
                  <c:v>6</c:v>
                </c:pt>
                <c:pt idx="58">
                  <c:v>-3</c:v>
                </c:pt>
                <c:pt idx="59">
                  <c:v>2</c:v>
                </c:pt>
                <c:pt idx="60">
                  <c:v>8</c:v>
                </c:pt>
                <c:pt idx="61">
                  <c:v>20</c:v>
                </c:pt>
                <c:pt idx="62">
                  <c:v>44</c:v>
                </c:pt>
                <c:pt idx="63">
                  <c:v>44</c:v>
                </c:pt>
                <c:pt idx="64">
                  <c:v>86</c:v>
                </c:pt>
                <c:pt idx="65">
                  <c:v>101</c:v>
                </c:pt>
                <c:pt idx="66">
                  <c:v>152</c:v>
                </c:pt>
                <c:pt idx="67">
                  <c:v>181</c:v>
                </c:pt>
                <c:pt idx="68">
                  <c:v>156</c:v>
                </c:pt>
                <c:pt idx="69">
                  <c:v>52</c:v>
                </c:pt>
                <c:pt idx="70">
                  <c:v>16</c:v>
                </c:pt>
                <c:pt idx="71">
                  <c:v>10</c:v>
                </c:pt>
                <c:pt idx="72">
                  <c:v>0</c:v>
                </c:pt>
                <c:pt idx="73">
                  <c:v>0</c:v>
                </c:pt>
              </c:numCache>
            </c:numRef>
          </c:val>
          <c:extLst>
            <c:ext xmlns:c16="http://schemas.microsoft.com/office/drawing/2014/chart" uri="{C3380CC4-5D6E-409C-BE32-E72D297353CC}">
              <c16:uniqueId val="{00000016-5744-42F8-9FF1-EB0BFE011C8F}"/>
            </c:ext>
          </c:extLst>
        </c:ser>
        <c:ser>
          <c:idx val="13"/>
          <c:order val="4"/>
          <c:tx>
            <c:strRef>
              <c:f>rivm!$CW$128</c:f>
              <c:strCache>
                <c:ptCount val="1"/>
                <c:pt idx="0">
                  <c:v>Datum labuitslag (nieuw)</c:v>
                </c:pt>
              </c:strCache>
            </c:strRef>
          </c:tx>
          <c:spPr>
            <a:solidFill>
              <a:schemeClr val="accent1">
                <a:lumMod val="50000"/>
              </a:schemeClr>
            </a:solidFill>
            <a:ln>
              <a:noFill/>
            </a:ln>
            <a:effectLst/>
          </c:spPr>
          <c:invertIfNegative val="0"/>
          <c:cat>
            <c:strLit>
              <c:ptCount val="74"/>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rivm!$CW$129:$CW$236</c15:sqref>
                  </c15:fullRef>
                </c:ext>
              </c:extLst>
              <c:f>rivm!$CW$129:$CW$202</c:f>
              <c:numCache>
                <c:formatCode>General</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c:v>
                </c:pt>
                <c:pt idx="29">
                  <c:v>0</c:v>
                </c:pt>
                <c:pt idx="30">
                  <c:v>-1</c:v>
                </c:pt>
                <c:pt idx="31">
                  <c:v>-1</c:v>
                </c:pt>
                <c:pt idx="32">
                  <c:v>-1</c:v>
                </c:pt>
                <c:pt idx="33">
                  <c:v>-1</c:v>
                </c:pt>
                <c:pt idx="34">
                  <c:v>0</c:v>
                </c:pt>
                <c:pt idx="35">
                  <c:v>0</c:v>
                </c:pt>
                <c:pt idx="36">
                  <c:v>0</c:v>
                </c:pt>
                <c:pt idx="37">
                  <c:v>-1</c:v>
                </c:pt>
                <c:pt idx="38">
                  <c:v>0</c:v>
                </c:pt>
                <c:pt idx="39">
                  <c:v>-1</c:v>
                </c:pt>
                <c:pt idx="40">
                  <c:v>0</c:v>
                </c:pt>
                <c:pt idx="41">
                  <c:v>0</c:v>
                </c:pt>
                <c:pt idx="42">
                  <c:v>0</c:v>
                </c:pt>
                <c:pt idx="43">
                  <c:v>0</c:v>
                </c:pt>
                <c:pt idx="44">
                  <c:v>0</c:v>
                </c:pt>
                <c:pt idx="45">
                  <c:v>-1</c:v>
                </c:pt>
                <c:pt idx="46">
                  <c:v>0</c:v>
                </c:pt>
                <c:pt idx="47">
                  <c:v>0</c:v>
                </c:pt>
                <c:pt idx="48">
                  <c:v>-2</c:v>
                </c:pt>
                <c:pt idx="49">
                  <c:v>-1</c:v>
                </c:pt>
                <c:pt idx="50">
                  <c:v>0</c:v>
                </c:pt>
                <c:pt idx="51">
                  <c:v>-1</c:v>
                </c:pt>
                <c:pt idx="52">
                  <c:v>0</c:v>
                </c:pt>
                <c:pt idx="53">
                  <c:v>0</c:v>
                </c:pt>
                <c:pt idx="54">
                  <c:v>-1</c:v>
                </c:pt>
                <c:pt idx="55">
                  <c:v>0</c:v>
                </c:pt>
                <c:pt idx="56">
                  <c:v>-1</c:v>
                </c:pt>
                <c:pt idx="57">
                  <c:v>-1</c:v>
                </c:pt>
                <c:pt idx="58">
                  <c:v>0</c:v>
                </c:pt>
                <c:pt idx="59">
                  <c:v>0</c:v>
                </c:pt>
                <c:pt idx="60">
                  <c:v>0</c:v>
                </c:pt>
                <c:pt idx="61">
                  <c:v>0</c:v>
                </c:pt>
                <c:pt idx="62">
                  <c:v>0</c:v>
                </c:pt>
                <c:pt idx="63">
                  <c:v>-6</c:v>
                </c:pt>
                <c:pt idx="64">
                  <c:v>-6</c:v>
                </c:pt>
                <c:pt idx="65">
                  <c:v>-3</c:v>
                </c:pt>
                <c:pt idx="66">
                  <c:v>-7</c:v>
                </c:pt>
                <c:pt idx="67">
                  <c:v>-12</c:v>
                </c:pt>
                <c:pt idx="68">
                  <c:v>-31</c:v>
                </c:pt>
                <c:pt idx="69">
                  <c:v>2</c:v>
                </c:pt>
                <c:pt idx="70">
                  <c:v>180</c:v>
                </c:pt>
                <c:pt idx="71">
                  <c:v>176</c:v>
                </c:pt>
                <c:pt idx="72">
                  <c:v>43</c:v>
                </c:pt>
                <c:pt idx="73">
                  <c:v>0</c:v>
                </c:pt>
              </c:numCache>
            </c:numRef>
          </c:val>
          <c:extLst>
            <c:ext xmlns:c16="http://schemas.microsoft.com/office/drawing/2014/chart" uri="{C3380CC4-5D6E-409C-BE32-E72D297353CC}">
              <c16:uniqueId val="{00000017-5744-42F8-9FF1-EB0BFE011C8F}"/>
            </c:ext>
          </c:extLst>
        </c:ser>
        <c:ser>
          <c:idx val="14"/>
          <c:order val="5"/>
          <c:tx>
            <c:strRef>
              <c:f>rivm!$CU$128</c:f>
              <c:strCache>
                <c:ptCount val="1"/>
                <c:pt idx="0">
                  <c:v>Melding aan GGD (nieuw)</c:v>
                </c:pt>
              </c:strCache>
            </c:strRef>
          </c:tx>
          <c:spPr>
            <a:solidFill>
              <a:schemeClr val="accent2">
                <a:lumMod val="75000"/>
              </a:schemeClr>
            </a:solidFill>
            <a:ln>
              <a:noFill/>
            </a:ln>
            <a:effectLst/>
          </c:spPr>
          <c:invertIfNegative val="0"/>
          <c:cat>
            <c:strLit>
              <c:ptCount val="74"/>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rivm!$CU$129:$CU$236</c15:sqref>
                  </c15:fullRef>
                </c:ext>
              </c:extLst>
              <c:f>rivm!$CU$129:$CU$202</c:f>
              <c:numCache>
                <c:formatCode>General</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-1</c:v>
                </c:pt>
                <c:pt idx="31">
                  <c:v>-1</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-1</c:v>
                </c:pt>
                <c:pt idx="49">
                  <c:v>0</c:v>
                </c:pt>
                <c:pt idx="50">
                  <c:v>0</c:v>
                </c:pt>
                <c:pt idx="51">
                  <c:v>0</c:v>
                </c:pt>
                <c:pt idx="52">
                  <c:v>0</c:v>
                </c:pt>
                <c:pt idx="53">
                  <c:v>0</c:v>
                </c:pt>
                <c:pt idx="54">
                  <c:v>0</c:v>
                </c:pt>
                <c:pt idx="55">
                  <c:v>0</c:v>
                </c:pt>
                <c:pt idx="56">
                  <c:v>0</c:v>
                </c:pt>
                <c:pt idx="57">
                  <c:v>0</c:v>
                </c:pt>
                <c:pt idx="58">
                  <c:v>0</c:v>
                </c:pt>
                <c:pt idx="59">
                  <c:v>0</c:v>
                </c:pt>
                <c:pt idx="60">
                  <c:v>0</c:v>
                </c:pt>
                <c:pt idx="61">
                  <c:v>-1</c:v>
                </c:pt>
                <c:pt idx="62">
                  <c:v>-1</c:v>
                </c:pt>
                <c:pt idx="63">
                  <c:v>0</c:v>
                </c:pt>
                <c:pt idx="64">
                  <c:v>0</c:v>
                </c:pt>
                <c:pt idx="65">
                  <c:v>-1</c:v>
                </c:pt>
                <c:pt idx="66">
                  <c:v>0</c:v>
                </c:pt>
                <c:pt idx="67">
                  <c:v>-2</c:v>
                </c:pt>
                <c:pt idx="68">
                  <c:v>-5</c:v>
                </c:pt>
                <c:pt idx="69">
                  <c:v>3</c:v>
                </c:pt>
                <c:pt idx="70">
                  <c:v>-33</c:v>
                </c:pt>
                <c:pt idx="71">
                  <c:v>44</c:v>
                </c:pt>
                <c:pt idx="72">
                  <c:v>33</c:v>
                </c:pt>
                <c:pt idx="73">
                  <c:v>0</c:v>
                </c:pt>
              </c:numCache>
            </c:numRef>
          </c:val>
          <c:extLst>
            <c:ext xmlns:c16="http://schemas.microsoft.com/office/drawing/2014/chart" uri="{C3380CC4-5D6E-409C-BE32-E72D297353CC}">
              <c16:uniqueId val="{00000018-5744-42F8-9FF1-EB0BFE011C8F}"/>
            </c:ext>
          </c:extLst>
        </c:ser>
        <c:dLbls>
          <c:showLegendKey val="0"/>
          <c:showVal val="0"/>
          <c:showCatName val="0"/>
          <c:showSerName val="0"/>
          <c:showPercent val="0"/>
          <c:showBubbleSize val="0"/>
        </c:dLbls>
        <c:gapWidth val="25"/>
        <c:overlap val="100"/>
        <c:axId val="596545392"/>
        <c:axId val="596544408"/>
        <c:extLst/>
      </c:barChart>
      <c:dateAx>
        <c:axId val="596545392"/>
        <c:scaling>
          <c:orientation val="minMax"/>
        </c:scaling>
        <c:delete val="0"/>
        <c:axPos val="b"/>
        <c:numFmt formatCode="[$-809]dd\ mm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inorUnit val="7"/>
      </c:dateAx>
      <c:valAx>
        <c:axId val="596544408"/>
        <c:scaling>
          <c:orientation val="minMax"/>
          <c:min val="1"/>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majorUnit val="200"/>
        <c:minorUnit val="100"/>
      </c:valAx>
      <c:spPr>
        <a:noFill/>
        <a:ln w="25400">
          <a:noFill/>
        </a:ln>
        <a:effectLst/>
      </c:spPr>
    </c:plotArea>
    <c:legend>
      <c:legendPos val="t"/>
      <c:layout>
        <c:manualLayout>
          <c:xMode val="edge"/>
          <c:yMode val="edge"/>
          <c:x val="9.7772818504638787E-2"/>
          <c:y val="0.14652251801858102"/>
          <c:w val="0.40618375000000001"/>
          <c:h val="0.2792905555555556"/>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extLst/>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nl-NL" sz="2000" b="1" i="0" u="none" kern="1200" spc="100" baseline="0">
                <a:ln>
                  <a:noFill/>
                </a:ln>
                <a:solidFill>
                  <a:schemeClr val="bg2">
                    <a:lumMod val="50000"/>
                  </a:schemeClr>
                </a:solidFill>
                <a:effectLst/>
              </a:rPr>
              <a:t>COVID-19 </a:t>
            </a:r>
            <a:r>
              <a:rPr lang="nl-NL" sz="2000" b="1" i="0" u="sng" kern="1200" spc="100" baseline="0">
                <a:ln>
                  <a:noFill/>
                </a:ln>
                <a:solidFill>
                  <a:schemeClr val="bg2">
                    <a:lumMod val="50000"/>
                  </a:schemeClr>
                </a:solidFill>
                <a:effectLst/>
              </a:rPr>
              <a:t>Besmettingen</a:t>
            </a:r>
            <a:br>
              <a:rPr lang="nl-NL" sz="2000" b="1" i="0" u="sng" kern="1200" spc="100" baseline="0">
                <a:ln>
                  <a:noFill/>
                </a:ln>
                <a:solidFill>
                  <a:schemeClr val="bg2">
                    <a:lumMod val="50000"/>
                  </a:schemeClr>
                </a:solidFill>
                <a:effectLst/>
              </a:rPr>
            </a:br>
            <a:r>
              <a:rPr lang="nl-NL" sz="1200" b="0" i="0" u="none" kern="1200" spc="100" baseline="0">
                <a:ln>
                  <a:noFill/>
                </a:ln>
                <a:solidFill>
                  <a:schemeClr val="bg2">
                    <a:lumMod val="50000"/>
                  </a:schemeClr>
                </a:solidFill>
                <a:effectLst/>
              </a:rPr>
              <a:t>"</a:t>
            </a:r>
            <a:r>
              <a:rPr lang="en-US" sz="1200" b="0" i="0" u="none" strike="noStrike" baseline="0">
                <a:effectLst/>
              </a:rPr>
              <a:t>Datum voor statistiek; eerste ziektedag, indien niet bekend, datum lab positief, indien niet bekend, melddatum aan GGD."</a:t>
            </a:r>
            <a:endParaRPr lang="en-NL" sz="1400" b="0">
              <a:effectLst/>
            </a:endParaRPr>
          </a:p>
        </c:rich>
      </c:tx>
      <c:layout>
        <c:manualLayout>
          <c:xMode val="edge"/>
          <c:yMode val="edge"/>
          <c:x val="9.6571388888888887E-2"/>
          <c:y val="4.051222222222222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9865652777777774"/>
        </c:manualLayout>
      </c:layout>
      <c:barChart>
        <c:barDir val="col"/>
        <c:grouping val="stacked"/>
        <c:varyColors val="0"/>
        <c:ser>
          <c:idx val="4"/>
          <c:order val="3"/>
          <c:tx>
            <c:strRef>
              <c:f>rivm!$CO$127</c:f>
              <c:strCache>
                <c:ptCount val="1"/>
                <c:pt idx="0">
                  <c:v>Datum eerste ziektedag</c:v>
                </c:pt>
              </c:strCache>
            </c:strRef>
          </c:tx>
          <c:spPr>
            <a:solidFill>
              <a:schemeClr val="accent6">
                <a:lumMod val="75000"/>
              </a:schemeClr>
            </a:solidFill>
            <a:ln>
              <a:noFill/>
            </a:ln>
            <a:effectLst/>
          </c:spPr>
          <c:invertIfNegative val="0"/>
          <c:cat>
            <c:numRef>
              <c:extLst>
                <c:ext xmlns:c15="http://schemas.microsoft.com/office/drawing/2012/chart" uri="{02D57815-91ED-43cb-92C2-25804820EDAC}">
                  <c15:fullRef>
                    <c15:sqref>rivm!$C$129:$C$236</c15:sqref>
                  </c15:fullRef>
                </c:ext>
              </c:extLst>
              <c:f>(rivm!$C$129:$C$196,rivm!$C$201:$C$236)</c:f>
              <c:numCache>
                <c:formatCode>m/d/yyyy</c:formatCode>
                <c:ptCount val="104"/>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rivm!$CO$129:$CO$196</c15:sqref>
                  </c15:fullRef>
                </c:ext>
              </c:extLst>
              <c:f>rivm!$CO$129:$CO$196</c:f>
              <c:numCache>
                <c:formatCode>General</c:formatCode>
                <c:ptCount val="68"/>
                <c:pt idx="0">
                  <c:v>61</c:v>
                </c:pt>
                <c:pt idx="1">
                  <c:v>49</c:v>
                </c:pt>
                <c:pt idx="2">
                  <c:v>46</c:v>
                </c:pt>
                <c:pt idx="3">
                  <c:v>45</c:v>
                </c:pt>
                <c:pt idx="4">
                  <c:v>50</c:v>
                </c:pt>
                <c:pt idx="5">
                  <c:v>87</c:v>
                </c:pt>
                <c:pt idx="6">
                  <c:v>76</c:v>
                </c:pt>
                <c:pt idx="7">
                  <c:v>94</c:v>
                </c:pt>
                <c:pt idx="8">
                  <c:v>85</c:v>
                </c:pt>
                <c:pt idx="9">
                  <c:v>96</c:v>
                </c:pt>
                <c:pt idx="10">
                  <c:v>111</c:v>
                </c:pt>
                <c:pt idx="11">
                  <c:v>107</c:v>
                </c:pt>
                <c:pt idx="12">
                  <c:v>164</c:v>
                </c:pt>
                <c:pt idx="13">
                  <c:v>160</c:v>
                </c:pt>
                <c:pt idx="14">
                  <c:v>191</c:v>
                </c:pt>
                <c:pt idx="15">
                  <c:v>130</c:v>
                </c:pt>
                <c:pt idx="16">
                  <c:v>166</c:v>
                </c:pt>
                <c:pt idx="17">
                  <c:v>152</c:v>
                </c:pt>
                <c:pt idx="18">
                  <c:v>168</c:v>
                </c:pt>
                <c:pt idx="19">
                  <c:v>227</c:v>
                </c:pt>
                <c:pt idx="20">
                  <c:v>203</c:v>
                </c:pt>
                <c:pt idx="21">
                  <c:v>263</c:v>
                </c:pt>
                <c:pt idx="22">
                  <c:v>196</c:v>
                </c:pt>
                <c:pt idx="23">
                  <c:v>220</c:v>
                </c:pt>
                <c:pt idx="24">
                  <c:v>295</c:v>
                </c:pt>
                <c:pt idx="25">
                  <c:v>260</c:v>
                </c:pt>
                <c:pt idx="26">
                  <c:v>420</c:v>
                </c:pt>
                <c:pt idx="27">
                  <c:v>345</c:v>
                </c:pt>
                <c:pt idx="28">
                  <c:v>386</c:v>
                </c:pt>
                <c:pt idx="29">
                  <c:v>349</c:v>
                </c:pt>
                <c:pt idx="30">
                  <c:v>384</c:v>
                </c:pt>
                <c:pt idx="31">
                  <c:v>425</c:v>
                </c:pt>
                <c:pt idx="32">
                  <c:v>444</c:v>
                </c:pt>
                <c:pt idx="33">
                  <c:v>573</c:v>
                </c:pt>
                <c:pt idx="34">
                  <c:v>496</c:v>
                </c:pt>
                <c:pt idx="35">
                  <c:v>518</c:v>
                </c:pt>
                <c:pt idx="36">
                  <c:v>494</c:v>
                </c:pt>
                <c:pt idx="37">
                  <c:v>471</c:v>
                </c:pt>
                <c:pt idx="38">
                  <c:v>424</c:v>
                </c:pt>
                <c:pt idx="39">
                  <c:v>413</c:v>
                </c:pt>
                <c:pt idx="40">
                  <c:v>513</c:v>
                </c:pt>
                <c:pt idx="41">
                  <c:v>438</c:v>
                </c:pt>
                <c:pt idx="42">
                  <c:v>497</c:v>
                </c:pt>
                <c:pt idx="43">
                  <c:v>421</c:v>
                </c:pt>
                <c:pt idx="44">
                  <c:v>421</c:v>
                </c:pt>
                <c:pt idx="45">
                  <c:v>409</c:v>
                </c:pt>
                <c:pt idx="46">
                  <c:v>360</c:v>
                </c:pt>
                <c:pt idx="47">
                  <c:v>425</c:v>
                </c:pt>
                <c:pt idx="48">
                  <c:v>401</c:v>
                </c:pt>
                <c:pt idx="49">
                  <c:v>408</c:v>
                </c:pt>
                <c:pt idx="50">
                  <c:v>366</c:v>
                </c:pt>
                <c:pt idx="51">
                  <c:v>373</c:v>
                </c:pt>
                <c:pt idx="52">
                  <c:v>422</c:v>
                </c:pt>
                <c:pt idx="53">
                  <c:v>395</c:v>
                </c:pt>
                <c:pt idx="54">
                  <c:v>457</c:v>
                </c:pt>
                <c:pt idx="55">
                  <c:v>480</c:v>
                </c:pt>
                <c:pt idx="56">
                  <c:v>502</c:v>
                </c:pt>
                <c:pt idx="57">
                  <c:v>450</c:v>
                </c:pt>
                <c:pt idx="58">
                  <c:v>453</c:v>
                </c:pt>
                <c:pt idx="59">
                  <c:v>465</c:v>
                </c:pt>
                <c:pt idx="60">
                  <c:v>456</c:v>
                </c:pt>
                <c:pt idx="61">
                  <c:v>701</c:v>
                </c:pt>
                <c:pt idx="62">
                  <c:v>700</c:v>
                </c:pt>
                <c:pt idx="63">
                  <c:v>628</c:v>
                </c:pt>
                <c:pt idx="64">
                  <c:v>618</c:v>
                </c:pt>
                <c:pt idx="65">
                  <c:v>622</c:v>
                </c:pt>
                <c:pt idx="66">
                  <c:v>554</c:v>
                </c:pt>
                <c:pt idx="67">
                  <c:v>405</c:v>
                </c:pt>
              </c:numCache>
            </c:numRef>
          </c:val>
          <c:extLst>
            <c:ext xmlns:c16="http://schemas.microsoft.com/office/drawing/2014/chart" uri="{C3380CC4-5D6E-409C-BE32-E72D297353CC}">
              <c16:uniqueId val="{00000000-F68E-429C-9BCE-9B28D3C2A27D}"/>
            </c:ext>
          </c:extLst>
        </c:ser>
        <c:ser>
          <c:idx val="5"/>
          <c:order val="4"/>
          <c:tx>
            <c:strRef>
              <c:f>rivm!$CP$127</c:f>
              <c:strCache>
                <c:ptCount val="1"/>
                <c:pt idx="0">
                  <c:v>Datum positieve labuitslag.</c:v>
                </c:pt>
              </c:strCache>
            </c:strRef>
          </c:tx>
          <c:spPr>
            <a:solidFill>
              <a:schemeClr val="accent1">
                <a:lumMod val="75000"/>
              </a:schemeClr>
            </a:solidFill>
            <a:ln>
              <a:noFill/>
            </a:ln>
            <a:effectLst/>
          </c:spPr>
          <c:invertIfNegative val="0"/>
          <c:cat>
            <c:numRef>
              <c:extLst>
                <c:ext xmlns:c15="http://schemas.microsoft.com/office/drawing/2012/chart" uri="{02D57815-91ED-43cb-92C2-25804820EDAC}">
                  <c15:fullRef>
                    <c15:sqref>rivm!$C$129:$C$236</c15:sqref>
                  </c15:fullRef>
                </c:ext>
              </c:extLst>
              <c:f>(rivm!$C$129:$C$196,rivm!$C$201:$C$236)</c:f>
              <c:numCache>
                <c:formatCode>m/d/yyyy</c:formatCode>
                <c:ptCount val="104"/>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rivm!$CP$129:$CP$196</c15:sqref>
                  </c15:fullRef>
                </c:ext>
              </c:extLst>
              <c:f>rivm!$CP$129:$CP$196</c:f>
              <c:numCache>
                <c:formatCode>General</c:formatCode>
                <c:ptCount val="68"/>
                <c:pt idx="0">
                  <c:v>12</c:v>
                </c:pt>
                <c:pt idx="1">
                  <c:v>12</c:v>
                </c:pt>
                <c:pt idx="2">
                  <c:v>5</c:v>
                </c:pt>
                <c:pt idx="3">
                  <c:v>5</c:v>
                </c:pt>
                <c:pt idx="4">
                  <c:v>2</c:v>
                </c:pt>
                <c:pt idx="5">
                  <c:v>5</c:v>
                </c:pt>
                <c:pt idx="6">
                  <c:v>4</c:v>
                </c:pt>
                <c:pt idx="7">
                  <c:v>6</c:v>
                </c:pt>
                <c:pt idx="8">
                  <c:v>11</c:v>
                </c:pt>
                <c:pt idx="9">
                  <c:v>18</c:v>
                </c:pt>
                <c:pt idx="10">
                  <c:v>18</c:v>
                </c:pt>
                <c:pt idx="11">
                  <c:v>11</c:v>
                </c:pt>
                <c:pt idx="12">
                  <c:v>6</c:v>
                </c:pt>
                <c:pt idx="13">
                  <c:v>5</c:v>
                </c:pt>
                <c:pt idx="14">
                  <c:v>20</c:v>
                </c:pt>
                <c:pt idx="15">
                  <c:v>12</c:v>
                </c:pt>
                <c:pt idx="16">
                  <c:v>19</c:v>
                </c:pt>
                <c:pt idx="17">
                  <c:v>18</c:v>
                </c:pt>
                <c:pt idx="18">
                  <c:v>12</c:v>
                </c:pt>
                <c:pt idx="19">
                  <c:v>15</c:v>
                </c:pt>
                <c:pt idx="20">
                  <c:v>17</c:v>
                </c:pt>
                <c:pt idx="21">
                  <c:v>17</c:v>
                </c:pt>
                <c:pt idx="22">
                  <c:v>20</c:v>
                </c:pt>
                <c:pt idx="23">
                  <c:v>16</c:v>
                </c:pt>
                <c:pt idx="24">
                  <c:v>22</c:v>
                </c:pt>
                <c:pt idx="25">
                  <c:v>22</c:v>
                </c:pt>
                <c:pt idx="26">
                  <c:v>22</c:v>
                </c:pt>
                <c:pt idx="27">
                  <c:v>34</c:v>
                </c:pt>
                <c:pt idx="28">
                  <c:v>41</c:v>
                </c:pt>
                <c:pt idx="29">
                  <c:v>55</c:v>
                </c:pt>
                <c:pt idx="30">
                  <c:v>70</c:v>
                </c:pt>
                <c:pt idx="31">
                  <c:v>58</c:v>
                </c:pt>
                <c:pt idx="32">
                  <c:v>52</c:v>
                </c:pt>
                <c:pt idx="33">
                  <c:v>71</c:v>
                </c:pt>
                <c:pt idx="34">
                  <c:v>74</c:v>
                </c:pt>
                <c:pt idx="35">
                  <c:v>87</c:v>
                </c:pt>
                <c:pt idx="36">
                  <c:v>62</c:v>
                </c:pt>
                <c:pt idx="37">
                  <c:v>106</c:v>
                </c:pt>
                <c:pt idx="38">
                  <c:v>81</c:v>
                </c:pt>
                <c:pt idx="39">
                  <c:v>84</c:v>
                </c:pt>
                <c:pt idx="40">
                  <c:v>68</c:v>
                </c:pt>
                <c:pt idx="41">
                  <c:v>109</c:v>
                </c:pt>
                <c:pt idx="42">
                  <c:v>85</c:v>
                </c:pt>
                <c:pt idx="43">
                  <c:v>96</c:v>
                </c:pt>
                <c:pt idx="44">
                  <c:v>81</c:v>
                </c:pt>
                <c:pt idx="45">
                  <c:v>76</c:v>
                </c:pt>
                <c:pt idx="46">
                  <c:v>76</c:v>
                </c:pt>
                <c:pt idx="47">
                  <c:v>57</c:v>
                </c:pt>
                <c:pt idx="48">
                  <c:v>97</c:v>
                </c:pt>
                <c:pt idx="49">
                  <c:v>82</c:v>
                </c:pt>
                <c:pt idx="50">
                  <c:v>94</c:v>
                </c:pt>
                <c:pt idx="51">
                  <c:v>83</c:v>
                </c:pt>
                <c:pt idx="52">
                  <c:v>73</c:v>
                </c:pt>
                <c:pt idx="53">
                  <c:v>106</c:v>
                </c:pt>
                <c:pt idx="54">
                  <c:v>59</c:v>
                </c:pt>
                <c:pt idx="55">
                  <c:v>75</c:v>
                </c:pt>
                <c:pt idx="56">
                  <c:v>82</c:v>
                </c:pt>
                <c:pt idx="57">
                  <c:v>55</c:v>
                </c:pt>
                <c:pt idx="58">
                  <c:v>81</c:v>
                </c:pt>
                <c:pt idx="59">
                  <c:v>91</c:v>
                </c:pt>
                <c:pt idx="60">
                  <c:v>96</c:v>
                </c:pt>
                <c:pt idx="61">
                  <c:v>104</c:v>
                </c:pt>
                <c:pt idx="62">
                  <c:v>126</c:v>
                </c:pt>
                <c:pt idx="63">
                  <c:v>136</c:v>
                </c:pt>
                <c:pt idx="64">
                  <c:v>139</c:v>
                </c:pt>
                <c:pt idx="65">
                  <c:v>159</c:v>
                </c:pt>
                <c:pt idx="66">
                  <c:v>174</c:v>
                </c:pt>
                <c:pt idx="67">
                  <c:v>196</c:v>
                </c:pt>
              </c:numCache>
            </c:numRef>
          </c:val>
          <c:extLst>
            <c:ext xmlns:c16="http://schemas.microsoft.com/office/drawing/2014/chart" uri="{C3380CC4-5D6E-409C-BE32-E72D297353CC}">
              <c16:uniqueId val="{00000001-F68E-429C-9BCE-9B28D3C2A27D}"/>
            </c:ext>
          </c:extLst>
        </c:ser>
        <c:ser>
          <c:idx val="0"/>
          <c:order val="5"/>
          <c:tx>
            <c:strRef>
              <c:f>rivm!$CN$127</c:f>
              <c:strCache>
                <c:ptCount val="1"/>
                <c:pt idx="0">
                  <c:v>Datum melding bij de GGD</c:v>
                </c:pt>
              </c:strCache>
            </c:strRef>
          </c:tx>
          <c:spPr>
            <a:solidFill>
              <a:schemeClr val="accent2">
                <a:lumMod val="75000"/>
              </a:schemeClr>
            </a:solidFill>
            <a:ln>
              <a:noFill/>
            </a:ln>
            <a:effectLst/>
          </c:spPr>
          <c:invertIfNegative val="0"/>
          <c:cat>
            <c:numRef>
              <c:extLst>
                <c:ext xmlns:c15="http://schemas.microsoft.com/office/drawing/2012/chart" uri="{02D57815-91ED-43cb-92C2-25804820EDAC}">
                  <c15:fullRef>
                    <c15:sqref>rivm!$C$129:$C$236</c15:sqref>
                  </c15:fullRef>
                </c:ext>
              </c:extLst>
              <c:f>(rivm!$C$129:$C$196,rivm!$C$201:$C$236)</c:f>
              <c:numCache>
                <c:formatCode>m/d/yyyy</c:formatCode>
                <c:ptCount val="104"/>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rivm!$CN$129:$CN$196</c15:sqref>
                  </c15:fullRef>
                </c:ext>
              </c:extLst>
              <c:f>rivm!$CN$129:$CN$196</c:f>
              <c:numCache>
                <c:formatCode>General</c:formatCode>
                <c:ptCount val="68"/>
                <c:pt idx="2">
                  <c:v>1</c:v>
                </c:pt>
                <c:pt idx="3">
                  <c:v>1</c:v>
                </c:pt>
                <c:pt idx="5">
                  <c:v>1</c:v>
                </c:pt>
                <c:pt idx="6">
                  <c:v>2</c:v>
                </c:pt>
                <c:pt idx="8">
                  <c:v>1</c:v>
                </c:pt>
                <c:pt idx="9">
                  <c:v>1</c:v>
                </c:pt>
                <c:pt idx="10">
                  <c:v>1</c:v>
                </c:pt>
                <c:pt idx="11">
                  <c:v>1</c:v>
                </c:pt>
                <c:pt idx="13">
                  <c:v>3</c:v>
                </c:pt>
                <c:pt idx="14">
                  <c:v>1</c:v>
                </c:pt>
                <c:pt idx="15">
                  <c:v>1</c:v>
                </c:pt>
                <c:pt idx="16">
                  <c:v>4</c:v>
                </c:pt>
                <c:pt idx="18">
                  <c:v>2</c:v>
                </c:pt>
                <c:pt idx="20">
                  <c:v>1</c:v>
                </c:pt>
                <c:pt idx="21">
                  <c:v>3</c:v>
                </c:pt>
                <c:pt idx="22">
                  <c:v>1</c:v>
                </c:pt>
                <c:pt idx="23">
                  <c:v>2</c:v>
                </c:pt>
                <c:pt idx="25">
                  <c:v>3</c:v>
                </c:pt>
                <c:pt idx="26">
                  <c:v>3</c:v>
                </c:pt>
                <c:pt idx="27">
                  <c:v>6</c:v>
                </c:pt>
                <c:pt idx="28">
                  <c:v>3</c:v>
                </c:pt>
                <c:pt idx="29">
                  <c:v>6</c:v>
                </c:pt>
                <c:pt idx="30">
                  <c:v>18</c:v>
                </c:pt>
                <c:pt idx="31">
                  <c:v>10</c:v>
                </c:pt>
                <c:pt idx="32">
                  <c:v>12</c:v>
                </c:pt>
                <c:pt idx="33">
                  <c:v>11</c:v>
                </c:pt>
                <c:pt idx="34">
                  <c:v>11</c:v>
                </c:pt>
                <c:pt idx="35">
                  <c:v>12</c:v>
                </c:pt>
                <c:pt idx="36">
                  <c:v>19</c:v>
                </c:pt>
                <c:pt idx="37">
                  <c:v>32</c:v>
                </c:pt>
                <c:pt idx="38">
                  <c:v>27</c:v>
                </c:pt>
                <c:pt idx="39">
                  <c:v>20</c:v>
                </c:pt>
                <c:pt idx="40">
                  <c:v>24</c:v>
                </c:pt>
                <c:pt idx="41">
                  <c:v>25</c:v>
                </c:pt>
                <c:pt idx="42">
                  <c:v>11</c:v>
                </c:pt>
                <c:pt idx="43">
                  <c:v>28</c:v>
                </c:pt>
                <c:pt idx="44">
                  <c:v>13</c:v>
                </c:pt>
                <c:pt idx="45">
                  <c:v>22</c:v>
                </c:pt>
                <c:pt idx="46">
                  <c:v>5</c:v>
                </c:pt>
                <c:pt idx="47">
                  <c:v>13</c:v>
                </c:pt>
                <c:pt idx="48">
                  <c:v>10</c:v>
                </c:pt>
                <c:pt idx="49">
                  <c:v>9</c:v>
                </c:pt>
                <c:pt idx="50">
                  <c:v>13</c:v>
                </c:pt>
                <c:pt idx="51">
                  <c:v>12</c:v>
                </c:pt>
                <c:pt idx="52">
                  <c:v>23</c:v>
                </c:pt>
                <c:pt idx="53">
                  <c:v>9</c:v>
                </c:pt>
                <c:pt idx="54">
                  <c:v>9</c:v>
                </c:pt>
                <c:pt idx="55">
                  <c:v>7</c:v>
                </c:pt>
                <c:pt idx="56">
                  <c:v>4</c:v>
                </c:pt>
                <c:pt idx="57">
                  <c:v>6</c:v>
                </c:pt>
                <c:pt idx="58">
                  <c:v>5</c:v>
                </c:pt>
                <c:pt idx="59">
                  <c:v>8</c:v>
                </c:pt>
                <c:pt idx="60">
                  <c:v>8</c:v>
                </c:pt>
                <c:pt idx="61">
                  <c:v>7</c:v>
                </c:pt>
                <c:pt idx="62">
                  <c:v>16</c:v>
                </c:pt>
                <c:pt idx="63">
                  <c:v>20</c:v>
                </c:pt>
                <c:pt idx="64">
                  <c:v>12</c:v>
                </c:pt>
                <c:pt idx="65">
                  <c:v>33</c:v>
                </c:pt>
                <c:pt idx="66">
                  <c:v>18</c:v>
                </c:pt>
                <c:pt idx="67">
                  <c:v>21</c:v>
                </c:pt>
              </c:numCache>
            </c:numRef>
          </c:val>
          <c:extLst>
            <c:ext xmlns:c16="http://schemas.microsoft.com/office/drawing/2014/chart" uri="{C3380CC4-5D6E-409C-BE32-E72D297353CC}">
              <c16:uniqueId val="{00000002-F68E-429C-9BCE-9B28D3C2A27D}"/>
            </c:ext>
          </c:extLst>
        </c:ser>
        <c:dLbls>
          <c:showLegendKey val="0"/>
          <c:showVal val="0"/>
          <c:showCatName val="0"/>
          <c:showSerName val="0"/>
          <c:showPercent val="0"/>
          <c:showBubbleSize val="0"/>
        </c:dLbls>
        <c:gapWidth val="25"/>
        <c:overlap val="100"/>
        <c:axId val="596545392"/>
        <c:axId val="596544408"/>
        <c:extLst>
          <c:ext xmlns:c15="http://schemas.microsoft.com/office/drawing/2012/chart" uri="{02D57815-91ED-43cb-92C2-25804820EDAC}">
            <c15:filteredBarSeries>
              <c15:ser>
                <c:idx val="2"/>
                <c:order val="1"/>
                <c:tx>
                  <c:strRef>
                    <c:extLst>
                      <c:ext uri="{02D57815-91ED-43cb-92C2-25804820EDAC}">
                        <c15:formulaRef>
                          <c15:sqref>rivm!$G$3</c15:sqref>
                        </c15:formulaRef>
                      </c:ext>
                    </c:extLst>
                    <c:strCache>
                      <c:ptCount val="1"/>
                      <c:pt idx="0">
                        <c:v> Added this week</c:v>
                      </c:pt>
                    </c:strCache>
                  </c:strRef>
                </c:tx>
                <c:spPr>
                  <a:solidFill>
                    <a:schemeClr val="accent1">
                      <a:lumMod val="75000"/>
                    </a:schemeClr>
                  </a:solidFill>
                  <a:ln>
                    <a:noFill/>
                  </a:ln>
                  <a:effectLst/>
                </c:spPr>
                <c:invertIfNegative val="0"/>
                <c:cat>
                  <c:numRef>
                    <c:extLst>
                      <c:ext uri="{02D57815-91ED-43cb-92C2-25804820EDAC}">
                        <c15:fullRef>
                          <c15:sqref>rivm!$C$129:$C$236</c15:sqref>
                        </c15:fullRef>
                        <c15:formulaRef>
                          <c15:sqref>(rivm!$C$129:$C$196,rivm!$C$201:$C$236)</c15:sqref>
                        </c15:formulaRef>
                      </c:ext>
                    </c:extLst>
                    <c:numCache>
                      <c:formatCode>m/d/yyyy</c:formatCode>
                      <c:ptCount val="104"/>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44085</c:v>
                      </c:pt>
                      <c:pt idx="69">
                        <c:v>44086</c:v>
                      </c:pt>
                      <c:pt idx="70">
                        <c:v>44087</c:v>
                      </c:pt>
                      <c:pt idx="71">
                        <c:v>44088</c:v>
                      </c:pt>
                      <c:pt idx="72">
                        <c:v>44089</c:v>
                      </c:pt>
                      <c:pt idx="73">
                        <c:v>44090</c:v>
                      </c:pt>
                      <c:pt idx="74">
                        <c:v>44091</c:v>
                      </c:pt>
                      <c:pt idx="75">
                        <c:v>44092</c:v>
                      </c:pt>
                      <c:pt idx="76">
                        <c:v>44093</c:v>
                      </c:pt>
                      <c:pt idx="77">
                        <c:v>44094</c:v>
                      </c:pt>
                      <c:pt idx="78">
                        <c:v>44095</c:v>
                      </c:pt>
                      <c:pt idx="79">
                        <c:v>44096</c:v>
                      </c:pt>
                      <c:pt idx="80">
                        <c:v>44097</c:v>
                      </c:pt>
                      <c:pt idx="81">
                        <c:v>44098</c:v>
                      </c:pt>
                      <c:pt idx="82">
                        <c:v>44099</c:v>
                      </c:pt>
                      <c:pt idx="83">
                        <c:v>44100</c:v>
                      </c:pt>
                      <c:pt idx="84">
                        <c:v>44101</c:v>
                      </c:pt>
                      <c:pt idx="85">
                        <c:v>44102</c:v>
                      </c:pt>
                      <c:pt idx="86">
                        <c:v>44103</c:v>
                      </c:pt>
                      <c:pt idx="87">
                        <c:v>44104</c:v>
                      </c:pt>
                      <c:pt idx="88">
                        <c:v>44105</c:v>
                      </c:pt>
                      <c:pt idx="89">
                        <c:v>44106</c:v>
                      </c:pt>
                      <c:pt idx="90">
                        <c:v>44107</c:v>
                      </c:pt>
                      <c:pt idx="91">
                        <c:v>44108</c:v>
                      </c:pt>
                      <c:pt idx="92">
                        <c:v>44109</c:v>
                      </c:pt>
                      <c:pt idx="93">
                        <c:v>44110</c:v>
                      </c:pt>
                      <c:pt idx="94">
                        <c:v>44111</c:v>
                      </c:pt>
                      <c:pt idx="95">
                        <c:v>44112</c:v>
                      </c:pt>
                      <c:pt idx="96">
                        <c:v>44113</c:v>
                      </c:pt>
                      <c:pt idx="97">
                        <c:v>44114</c:v>
                      </c:pt>
                      <c:pt idx="98">
                        <c:v>44115</c:v>
                      </c:pt>
                      <c:pt idx="99">
                        <c:v>44116</c:v>
                      </c:pt>
                      <c:pt idx="100">
                        <c:v>44117</c:v>
                      </c:pt>
                      <c:pt idx="101">
                        <c:v>44118</c:v>
                      </c:pt>
                      <c:pt idx="102">
                        <c:v>44119</c:v>
                      </c:pt>
                      <c:pt idx="103">
                        <c:v>44120</c:v>
                      </c:pt>
                    </c:numCache>
                  </c:numRef>
                </c:cat>
                <c:val>
                  <c:numRef>
                    <c:extLst>
                      <c:ext uri="{02D57815-91ED-43cb-92C2-25804820EDAC}">
                        <c15:fullRef>
                          <c15:sqref>rivm!$AX$129:$AX$200</c15:sqref>
                        </c15:fullRef>
                        <c15:formulaRef>
                          <c15:sqref>rivm!$AX$129:$AX$196</c15:sqref>
                        </c15:formulaRef>
                      </c:ext>
                    </c:extLst>
                    <c:numCache>
                      <c:formatCode>General</c:formatCode>
                      <c:ptCount val="68"/>
                      <c:pt idx="0">
                        <c:v>0</c:v>
                      </c:pt>
                      <c:pt idx="1">
                        <c:v>0</c:v>
                      </c:pt>
                      <c:pt idx="2">
                        <c:v>0</c:v>
                      </c:pt>
                      <c:pt idx="3">
                        <c:v>0</c:v>
                      </c:pt>
                      <c:pt idx="4">
                        <c:v>0</c:v>
                      </c:pt>
                      <c:pt idx="5">
                        <c:v>0</c:v>
                      </c:pt>
                      <c:pt idx="6">
                        <c:v>0</c:v>
                      </c:pt>
                      <c:pt idx="7">
                        <c:v>0</c:v>
                      </c:pt>
                      <c:pt idx="8">
                        <c:v>0</c:v>
                      </c:pt>
                      <c:pt idx="9">
                        <c:v>-1</c:v>
                      </c:pt>
                      <c:pt idx="10">
                        <c:v>0</c:v>
                      </c:pt>
                      <c:pt idx="11">
                        <c:v>0</c:v>
                      </c:pt>
                      <c:pt idx="12">
                        <c:v>0</c:v>
                      </c:pt>
                      <c:pt idx="13">
                        <c:v>0</c:v>
                      </c:pt>
                      <c:pt idx="14">
                        <c:v>0</c:v>
                      </c:pt>
                      <c:pt idx="15">
                        <c:v>0</c:v>
                      </c:pt>
                      <c:pt idx="16">
                        <c:v>0</c:v>
                      </c:pt>
                      <c:pt idx="17">
                        <c:v>1</c:v>
                      </c:pt>
                      <c:pt idx="18">
                        <c:v>0</c:v>
                      </c:pt>
                      <c:pt idx="19">
                        <c:v>0</c:v>
                      </c:pt>
                      <c:pt idx="20">
                        <c:v>0</c:v>
                      </c:pt>
                      <c:pt idx="21">
                        <c:v>0</c:v>
                      </c:pt>
                      <c:pt idx="22">
                        <c:v>0</c:v>
                      </c:pt>
                      <c:pt idx="23">
                        <c:v>1</c:v>
                      </c:pt>
                      <c:pt idx="24">
                        <c:v>1</c:v>
                      </c:pt>
                      <c:pt idx="25">
                        <c:v>0</c:v>
                      </c:pt>
                      <c:pt idx="26">
                        <c:v>1</c:v>
                      </c:pt>
                      <c:pt idx="27">
                        <c:v>1</c:v>
                      </c:pt>
                      <c:pt idx="28">
                        <c:v>1</c:v>
                      </c:pt>
                      <c:pt idx="29">
                        <c:v>0</c:v>
                      </c:pt>
                      <c:pt idx="30">
                        <c:v>0</c:v>
                      </c:pt>
                      <c:pt idx="31">
                        <c:v>-2</c:v>
                      </c:pt>
                      <c:pt idx="32">
                        <c:v>0</c:v>
                      </c:pt>
                      <c:pt idx="33">
                        <c:v>-1</c:v>
                      </c:pt>
                      <c:pt idx="34">
                        <c:v>1</c:v>
                      </c:pt>
                      <c:pt idx="35">
                        <c:v>1</c:v>
                      </c:pt>
                      <c:pt idx="36">
                        <c:v>1</c:v>
                      </c:pt>
                      <c:pt idx="37">
                        <c:v>-1</c:v>
                      </c:pt>
                      <c:pt idx="38">
                        <c:v>0</c:v>
                      </c:pt>
                      <c:pt idx="39">
                        <c:v>0</c:v>
                      </c:pt>
                      <c:pt idx="40">
                        <c:v>2</c:v>
                      </c:pt>
                      <c:pt idx="41">
                        <c:v>0</c:v>
                      </c:pt>
                      <c:pt idx="42">
                        <c:v>2</c:v>
                      </c:pt>
                      <c:pt idx="43">
                        <c:v>0</c:v>
                      </c:pt>
                      <c:pt idx="44">
                        <c:v>-1</c:v>
                      </c:pt>
                      <c:pt idx="45">
                        <c:v>0</c:v>
                      </c:pt>
                      <c:pt idx="46">
                        <c:v>-3</c:v>
                      </c:pt>
                      <c:pt idx="47">
                        <c:v>4</c:v>
                      </c:pt>
                      <c:pt idx="48">
                        <c:v>-3</c:v>
                      </c:pt>
                      <c:pt idx="49">
                        <c:v>-2</c:v>
                      </c:pt>
                      <c:pt idx="50">
                        <c:v>3</c:v>
                      </c:pt>
                      <c:pt idx="51">
                        <c:v>1</c:v>
                      </c:pt>
                      <c:pt idx="52">
                        <c:v>0</c:v>
                      </c:pt>
                      <c:pt idx="53">
                        <c:v>3</c:v>
                      </c:pt>
                      <c:pt idx="54">
                        <c:v>4</c:v>
                      </c:pt>
                      <c:pt idx="55">
                        <c:v>3</c:v>
                      </c:pt>
                      <c:pt idx="56">
                        <c:v>6</c:v>
                      </c:pt>
                      <c:pt idx="57">
                        <c:v>5</c:v>
                      </c:pt>
                      <c:pt idx="58">
                        <c:v>-3</c:v>
                      </c:pt>
                      <c:pt idx="59">
                        <c:v>2</c:v>
                      </c:pt>
                      <c:pt idx="60">
                        <c:v>8</c:v>
                      </c:pt>
                      <c:pt idx="61">
                        <c:v>19</c:v>
                      </c:pt>
                      <c:pt idx="62">
                        <c:v>43</c:v>
                      </c:pt>
                      <c:pt idx="63">
                        <c:v>38</c:v>
                      </c:pt>
                      <c:pt idx="64">
                        <c:v>80</c:v>
                      </c:pt>
                      <c:pt idx="65">
                        <c:v>97</c:v>
                      </c:pt>
                      <c:pt idx="66">
                        <c:v>145</c:v>
                      </c:pt>
                      <c:pt idx="67">
                        <c:v>167</c:v>
                      </c:pt>
                    </c:numCache>
                  </c:numRef>
                </c:val>
                <c:extLst>
                  <c:ext xmlns:c16="http://schemas.microsoft.com/office/drawing/2014/chart" uri="{C3380CC4-5D6E-409C-BE32-E72D297353CC}">
                    <c16:uniqueId val="{00000004-F68E-429C-9BCE-9B28D3C2A27D}"/>
                  </c:ext>
                </c:extLst>
              </c15:ser>
            </c15:filteredBarSeries>
            <c15:filteredBarSeries>
              <c15:ser>
                <c:idx val="3"/>
                <c:order val="2"/>
                <c:tx>
                  <c:strRef>
                    <c:extLst xmlns:c15="http://schemas.microsoft.com/office/drawing/2012/chart">
                      <c:ext xmlns:c15="http://schemas.microsoft.com/office/drawing/2012/chart" uri="{02D57815-91ED-43cb-92C2-25804820EDAC}">
                        <c15:formulaRef>
                          <c15:sqref>rivm!$AY$128</c15:sqref>
                        </c15:formulaRef>
                      </c:ext>
                    </c:extLst>
                    <c:strCache>
                      <c:ptCount val="1"/>
                      <c:pt idx="0">
                        <c:v>Subtracted today</c:v>
                      </c:pt>
                    </c:strCache>
                  </c:strRef>
                </c:tx>
                <c:spPr>
                  <a:solidFill>
                    <a:srgbClr val="AA0E0E"/>
                  </a:solidFill>
                  <a:ln>
                    <a:noFill/>
                  </a:ln>
                  <a:effectLst/>
                </c:spPr>
                <c:invertIfNegative val="0"/>
                <c:cat>
                  <c:numRef>
                    <c:extLst>
                      <c:ext xmlns:c15="http://schemas.microsoft.com/office/drawing/2012/chart" uri="{02D57815-91ED-43cb-92C2-25804820EDAC}">
                        <c15:fullRef>
                          <c15:sqref>rivm!$C$129:$C$236</c15:sqref>
                        </c15:fullRef>
                        <c15:formulaRef>
                          <c15:sqref>(rivm!$C$129:$C$196,rivm!$C$201:$C$236)</c15:sqref>
                        </c15:formulaRef>
                      </c:ext>
                    </c:extLst>
                    <c:numCache>
                      <c:formatCode>m/d/yyyy</c:formatCode>
                      <c:ptCount val="104"/>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44085</c:v>
                      </c:pt>
                      <c:pt idx="69">
                        <c:v>44086</c:v>
                      </c:pt>
                      <c:pt idx="70">
                        <c:v>44087</c:v>
                      </c:pt>
                      <c:pt idx="71">
                        <c:v>44088</c:v>
                      </c:pt>
                      <c:pt idx="72">
                        <c:v>44089</c:v>
                      </c:pt>
                      <c:pt idx="73">
                        <c:v>44090</c:v>
                      </c:pt>
                      <c:pt idx="74">
                        <c:v>44091</c:v>
                      </c:pt>
                      <c:pt idx="75">
                        <c:v>44092</c:v>
                      </c:pt>
                      <c:pt idx="76">
                        <c:v>44093</c:v>
                      </c:pt>
                      <c:pt idx="77">
                        <c:v>44094</c:v>
                      </c:pt>
                      <c:pt idx="78">
                        <c:v>44095</c:v>
                      </c:pt>
                      <c:pt idx="79">
                        <c:v>44096</c:v>
                      </c:pt>
                      <c:pt idx="80">
                        <c:v>44097</c:v>
                      </c:pt>
                      <c:pt idx="81">
                        <c:v>44098</c:v>
                      </c:pt>
                      <c:pt idx="82">
                        <c:v>44099</c:v>
                      </c:pt>
                      <c:pt idx="83">
                        <c:v>44100</c:v>
                      </c:pt>
                      <c:pt idx="84">
                        <c:v>44101</c:v>
                      </c:pt>
                      <c:pt idx="85">
                        <c:v>44102</c:v>
                      </c:pt>
                      <c:pt idx="86">
                        <c:v>44103</c:v>
                      </c:pt>
                      <c:pt idx="87">
                        <c:v>44104</c:v>
                      </c:pt>
                      <c:pt idx="88">
                        <c:v>44105</c:v>
                      </c:pt>
                      <c:pt idx="89">
                        <c:v>44106</c:v>
                      </c:pt>
                      <c:pt idx="90">
                        <c:v>44107</c:v>
                      </c:pt>
                      <c:pt idx="91">
                        <c:v>44108</c:v>
                      </c:pt>
                      <c:pt idx="92">
                        <c:v>44109</c:v>
                      </c:pt>
                      <c:pt idx="93">
                        <c:v>44110</c:v>
                      </c:pt>
                      <c:pt idx="94">
                        <c:v>44111</c:v>
                      </c:pt>
                      <c:pt idx="95">
                        <c:v>44112</c:v>
                      </c:pt>
                      <c:pt idx="96">
                        <c:v>44113</c:v>
                      </c:pt>
                      <c:pt idx="97">
                        <c:v>44114</c:v>
                      </c:pt>
                      <c:pt idx="98">
                        <c:v>44115</c:v>
                      </c:pt>
                      <c:pt idx="99">
                        <c:v>44116</c:v>
                      </c:pt>
                      <c:pt idx="100">
                        <c:v>44117</c:v>
                      </c:pt>
                      <c:pt idx="101">
                        <c:v>44118</c:v>
                      </c:pt>
                      <c:pt idx="102">
                        <c:v>44119</c:v>
                      </c:pt>
                      <c:pt idx="103">
                        <c:v>44120</c:v>
                      </c:pt>
                    </c:numCache>
                  </c:numRef>
                </c:cat>
                <c:val>
                  <c:numRef>
                    <c:extLst>
                      <c:ext xmlns:c15="http://schemas.microsoft.com/office/drawing/2012/chart" uri="{02D57815-91ED-43cb-92C2-25804820EDAC}">
                        <c15:fullRef>
                          <c15:sqref>rivm!$AY$129:$AY$200</c15:sqref>
                        </c15:fullRef>
                        <c15:formulaRef>
                          <c15:sqref>rivm!$AY$129:$AY$196</c15:sqref>
                        </c15:formulaRef>
                      </c:ext>
                    </c:extLst>
                    <c:numCache>
                      <c:formatCode>General</c:formatCode>
                      <c:ptCount val="68"/>
                      <c:pt idx="0">
                        <c:v>0</c:v>
                      </c:pt>
                      <c:pt idx="1">
                        <c:v>0</c:v>
                      </c:pt>
                      <c:pt idx="2">
                        <c:v>0</c:v>
                      </c:pt>
                      <c:pt idx="3">
                        <c:v>0</c:v>
                      </c:pt>
                      <c:pt idx="4">
                        <c:v>0</c:v>
                      </c:pt>
                      <c:pt idx="5">
                        <c:v>0</c:v>
                      </c:pt>
                      <c:pt idx="6">
                        <c:v>0</c:v>
                      </c:pt>
                      <c:pt idx="7">
                        <c:v>0</c:v>
                      </c:pt>
                      <c:pt idx="8">
                        <c:v>0</c:v>
                      </c:pt>
                      <c:pt idx="9">
                        <c:v>1</c:v>
                      </c:pt>
                      <c:pt idx="10">
                        <c:v>0</c:v>
                      </c:pt>
                      <c:pt idx="11">
                        <c:v>0</c:v>
                      </c:pt>
                      <c:pt idx="12">
                        <c:v>0</c:v>
                      </c:pt>
                      <c:pt idx="13">
                        <c:v>0</c:v>
                      </c:pt>
                      <c:pt idx="14">
                        <c:v>0</c:v>
                      </c:pt>
                      <c:pt idx="15">
                        <c:v>0</c:v>
                      </c:pt>
                      <c:pt idx="16">
                        <c:v>0</c:v>
                      </c:pt>
                      <c:pt idx="17">
                        <c:v>-1</c:v>
                      </c:pt>
                      <c:pt idx="18">
                        <c:v>0</c:v>
                      </c:pt>
                      <c:pt idx="19">
                        <c:v>0</c:v>
                      </c:pt>
                      <c:pt idx="20">
                        <c:v>0</c:v>
                      </c:pt>
                      <c:pt idx="21">
                        <c:v>0</c:v>
                      </c:pt>
                      <c:pt idx="22">
                        <c:v>0</c:v>
                      </c:pt>
                      <c:pt idx="23">
                        <c:v>-1</c:v>
                      </c:pt>
                      <c:pt idx="24">
                        <c:v>-1</c:v>
                      </c:pt>
                      <c:pt idx="25">
                        <c:v>0</c:v>
                      </c:pt>
                      <c:pt idx="26">
                        <c:v>-1</c:v>
                      </c:pt>
                      <c:pt idx="27">
                        <c:v>-1</c:v>
                      </c:pt>
                      <c:pt idx="28">
                        <c:v>-1</c:v>
                      </c:pt>
                      <c:pt idx="29">
                        <c:v>0</c:v>
                      </c:pt>
                      <c:pt idx="30">
                        <c:v>0</c:v>
                      </c:pt>
                      <c:pt idx="31">
                        <c:v>2</c:v>
                      </c:pt>
                      <c:pt idx="32">
                        <c:v>0</c:v>
                      </c:pt>
                      <c:pt idx="33">
                        <c:v>1</c:v>
                      </c:pt>
                      <c:pt idx="34">
                        <c:v>-1</c:v>
                      </c:pt>
                      <c:pt idx="35">
                        <c:v>-1</c:v>
                      </c:pt>
                      <c:pt idx="36">
                        <c:v>-1</c:v>
                      </c:pt>
                      <c:pt idx="37">
                        <c:v>1</c:v>
                      </c:pt>
                      <c:pt idx="38">
                        <c:v>0</c:v>
                      </c:pt>
                      <c:pt idx="39">
                        <c:v>0</c:v>
                      </c:pt>
                      <c:pt idx="40">
                        <c:v>-2</c:v>
                      </c:pt>
                      <c:pt idx="41">
                        <c:v>0</c:v>
                      </c:pt>
                      <c:pt idx="42">
                        <c:v>-2</c:v>
                      </c:pt>
                      <c:pt idx="43">
                        <c:v>0</c:v>
                      </c:pt>
                      <c:pt idx="44">
                        <c:v>1</c:v>
                      </c:pt>
                      <c:pt idx="45">
                        <c:v>0</c:v>
                      </c:pt>
                      <c:pt idx="46">
                        <c:v>3</c:v>
                      </c:pt>
                      <c:pt idx="47">
                        <c:v>-4</c:v>
                      </c:pt>
                      <c:pt idx="48">
                        <c:v>3</c:v>
                      </c:pt>
                      <c:pt idx="49">
                        <c:v>2</c:v>
                      </c:pt>
                      <c:pt idx="50">
                        <c:v>-3</c:v>
                      </c:pt>
                      <c:pt idx="51">
                        <c:v>-1</c:v>
                      </c:pt>
                      <c:pt idx="52">
                        <c:v>0</c:v>
                      </c:pt>
                      <c:pt idx="53">
                        <c:v>-3</c:v>
                      </c:pt>
                      <c:pt idx="54">
                        <c:v>-4</c:v>
                      </c:pt>
                      <c:pt idx="55">
                        <c:v>-3</c:v>
                      </c:pt>
                      <c:pt idx="56">
                        <c:v>-6</c:v>
                      </c:pt>
                      <c:pt idx="57">
                        <c:v>-5</c:v>
                      </c:pt>
                      <c:pt idx="58">
                        <c:v>3</c:v>
                      </c:pt>
                      <c:pt idx="59">
                        <c:v>-2</c:v>
                      </c:pt>
                      <c:pt idx="60">
                        <c:v>-8</c:v>
                      </c:pt>
                      <c:pt idx="61">
                        <c:v>-19</c:v>
                      </c:pt>
                      <c:pt idx="62">
                        <c:v>-43</c:v>
                      </c:pt>
                      <c:pt idx="63">
                        <c:v>-38</c:v>
                      </c:pt>
                      <c:pt idx="64">
                        <c:v>-80</c:v>
                      </c:pt>
                      <c:pt idx="65">
                        <c:v>-97</c:v>
                      </c:pt>
                      <c:pt idx="66">
                        <c:v>-145</c:v>
                      </c:pt>
                      <c:pt idx="67">
                        <c:v>-167</c:v>
                      </c:pt>
                    </c:numCache>
                  </c:numRef>
                </c:val>
                <c:extLst xmlns:c15="http://schemas.microsoft.com/office/drawing/2012/chart">
                  <c:ext xmlns:c16="http://schemas.microsoft.com/office/drawing/2014/chart" uri="{C3380CC4-5D6E-409C-BE32-E72D297353CC}">
                    <c16:uniqueId val="{00000005-F68E-429C-9BCE-9B28D3C2A27D}"/>
                  </c:ext>
                </c:extLst>
              </c15:ser>
            </c15:filteredBarSeries>
          </c:ext>
        </c:extLst>
      </c:barChart>
      <c:lineChart>
        <c:grouping val="standard"/>
        <c:varyColors val="0"/>
        <c:dLbls>
          <c:showLegendKey val="0"/>
          <c:showVal val="0"/>
          <c:showCatName val="0"/>
          <c:showSerName val="0"/>
          <c:showPercent val="0"/>
          <c:showBubbleSize val="0"/>
        </c:dLbls>
        <c:marker val="1"/>
        <c:smooth val="0"/>
        <c:axId val="596545392"/>
        <c:axId val="596544408"/>
        <c:extLst>
          <c:ext xmlns:c15="http://schemas.microsoft.com/office/drawing/2012/chart" uri="{02D57815-91ED-43cb-92C2-25804820EDAC}">
            <c15:filteredLineSeries>
              <c15:ser>
                <c:idx val="1"/>
                <c:order val="0"/>
                <c:tx>
                  <c:strRef>
                    <c:extLst>
                      <c:ext uri="{02D57815-91ED-43cb-92C2-25804820EDAC}">
                        <c15:formulaRef>
                          <c15:sqref>rivm!$L$3</c15:sqref>
                        </c15:formulaRef>
                      </c:ext>
                    </c:extLst>
                    <c:strCache>
                      <c:ptCount val="1"/>
                      <c:pt idx="0">
                        <c:v>7-daags voortschrijdend gemiddelde</c:v>
                      </c:pt>
                    </c:strCache>
                  </c:strRef>
                </c:tx>
                <c:spPr>
                  <a:ln w="50800" cap="rnd">
                    <a:solidFill>
                      <a:schemeClr val="accent1"/>
                    </a:solidFill>
                    <a:round/>
                  </a:ln>
                  <a:effectLst/>
                </c:spPr>
                <c:marker>
                  <c:symbol val="none"/>
                </c:marker>
                <c:cat>
                  <c:numRef>
                    <c:extLst>
                      <c:ext uri="{02D57815-91ED-43cb-92C2-25804820EDAC}">
                        <c15:fullRef>
                          <c15:sqref>rivm!$C$129:$C$200</c15:sqref>
                        </c15:fullRef>
                        <c15:formulaRef>
                          <c15:sqref>rivm!$C$129:$C$196</c15:sqref>
                        </c15:formulaRef>
                      </c:ext>
                    </c:extLst>
                    <c:numCache>
                      <c:formatCode>m/d/yyyy</c:formatCode>
                      <c:ptCount val="68"/>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numCache>
                  </c:numRef>
                </c:cat>
                <c:val>
                  <c:numRef>
                    <c:extLst>
                      <c:ext uri="{02D57815-91ED-43cb-92C2-25804820EDAC}">
                        <c15:fullRef>
                          <c15:sqref>rivm!$BA$129:$BA$181</c15:sqref>
                        </c15:fullRef>
                        <c15:formulaRef>
                          <c15:sqref>rivm!$BA$129:$BA$181</c15:sqref>
                        </c15:formulaRef>
                      </c:ext>
                    </c:extLst>
                    <c:numCache>
                      <c:formatCode>General</c:formatCode>
                      <c:ptCount val="53"/>
                      <c:pt idx="6" formatCode="0">
                        <c:v>66.285714285714292</c:v>
                      </c:pt>
                      <c:pt idx="7" formatCode="0">
                        <c:v>70.142857142857139</c:v>
                      </c:pt>
                      <c:pt idx="8" formatCode="0">
                        <c:v>75.285714285714292</c:v>
                      </c:pt>
                      <c:pt idx="9" formatCode="0">
                        <c:v>84.285714285714292</c:v>
                      </c:pt>
                      <c:pt idx="10" formatCode="0">
                        <c:v>95.571428571428569</c:v>
                      </c:pt>
                      <c:pt idx="11" formatCode="0">
                        <c:v>105.14285714285714</c:v>
                      </c:pt>
                      <c:pt idx="12" formatCode="0">
                        <c:v>116.14285714285714</c:v>
                      </c:pt>
                      <c:pt idx="13" formatCode="0">
                        <c:v>128.42857142857142</c:v>
                      </c:pt>
                      <c:pt idx="14" formatCode="0">
                        <c:v>144.42857142857142</c:v>
                      </c:pt>
                      <c:pt idx="15" formatCode="0">
                        <c:v>151</c:v>
                      </c:pt>
                      <c:pt idx="16" formatCode="0">
                        <c:v>161.57142857142858</c:v>
                      </c:pt>
                      <c:pt idx="17" formatCode="0">
                        <c:v>167.28571428571428</c:v>
                      </c:pt>
                      <c:pt idx="18" formatCode="0">
                        <c:v>176.28571428571428</c:v>
                      </c:pt>
                      <c:pt idx="19" formatCode="0">
                        <c:v>186.57142857142858</c:v>
                      </c:pt>
                      <c:pt idx="20" formatCode="0">
                        <c:v>194.14285714285714</c:v>
                      </c:pt>
                      <c:pt idx="21" formatCode="0">
                        <c:v>204.28571428571428</c:v>
                      </c:pt>
                      <c:pt idx="22" formatCode="0">
                        <c:v>214.85714285714286</c:v>
                      </c:pt>
                      <c:pt idx="23" formatCode="0">
                        <c:v>221.85714285714286</c:v>
                      </c:pt>
                      <c:pt idx="24" formatCode="0">
                        <c:v>242.85714285714286</c:v>
                      </c:pt>
                      <c:pt idx="25" formatCode="0">
                        <c:v>257.57142857142856</c:v>
                      </c:pt>
                      <c:pt idx="26" formatCode="0">
                        <c:v>286.57142857142856</c:v>
                      </c:pt>
                      <c:pt idx="27" formatCode="0">
                        <c:v>310</c:v>
                      </c:pt>
                      <c:pt idx="28" formatCode="0">
                        <c:v>331</c:v>
                      </c:pt>
                      <c:pt idx="29" formatCode="0">
                        <c:v>358.57142857142856</c:v>
                      </c:pt>
                      <c:pt idx="30" formatCode="0">
                        <c:v>392</c:v>
                      </c:pt>
                      <c:pt idx="31" formatCode="0">
                        <c:v>417.14285714285717</c:v>
                      </c:pt>
                      <c:pt idx="32" formatCode="0">
                        <c:v>449</c:v>
                      </c:pt>
                      <c:pt idx="33" formatCode="0">
                        <c:v>479</c:v>
                      </c:pt>
                      <c:pt idx="34" formatCode="0">
                        <c:v>507</c:v>
                      </c:pt>
                      <c:pt idx="35" formatCode="0">
                        <c:v>533.71428571428567</c:v>
                      </c:pt>
                      <c:pt idx="36" formatCode="0">
                        <c:v>557.28571428571433</c:v>
                      </c:pt>
                      <c:pt idx="37" formatCode="0">
                        <c:v>576.85714285714289</c:v>
                      </c:pt>
                      <c:pt idx="38" formatCode="0">
                        <c:v>582.42857142857144</c:v>
                      </c:pt>
                      <c:pt idx="39" formatCode="0">
                        <c:v>583.71428571428567</c:v>
                      </c:pt>
                      <c:pt idx="40" formatCode="0">
                        <c:v>576.57142857142856</c:v>
                      </c:pt>
                      <c:pt idx="41" formatCode="0">
                        <c:v>575.28571428571433</c:v>
                      </c:pt>
                      <c:pt idx="42" formatCode="0">
                        <c:v>571.85714285714289</c:v>
                      </c:pt>
                      <c:pt idx="43" formatCode="0">
                        <c:v>567.57142857142856</c:v>
                      </c:pt>
                      <c:pt idx="44" formatCode="0">
                        <c:v>554.14285714285711</c:v>
                      </c:pt>
                      <c:pt idx="45" formatCode="0">
                        <c:v>550.57142857142856</c:v>
                      </c:pt>
                      <c:pt idx="46" formatCode="0">
                        <c:v>539.71428571428567</c:v>
                      </c:pt>
                      <c:pt idx="47" formatCode="0">
                        <c:v>524</c:v>
                      </c:pt>
                      <c:pt idx="48" formatCode="0">
                        <c:v>514.85714285714289</c:v>
                      </c:pt>
                      <c:pt idx="49" formatCode="0">
                        <c:v>501.42857142857144</c:v>
                      </c:pt>
                      <c:pt idx="50" formatCode="0">
                        <c:v>491.14285714285717</c:v>
                      </c:pt>
                      <c:pt idx="51" formatCode="0">
                        <c:v>484.42857142857144</c:v>
                      </c:pt>
                      <c:pt idx="52" formatCode="0">
                        <c:v>486</c:v>
                      </c:pt>
                    </c:numCache>
                  </c:numRef>
                </c:val>
                <c:smooth val="0"/>
                <c:extLst>
                  <c:ext xmlns:c16="http://schemas.microsoft.com/office/drawing/2014/chart" uri="{C3380CC4-5D6E-409C-BE32-E72D297353CC}">
                    <c16:uniqueId val="{00000003-F68E-429C-9BCE-9B28D3C2A27D}"/>
                  </c:ext>
                </c:extLst>
              </c15:ser>
            </c15:filteredLineSeries>
          </c:ext>
        </c:extLst>
      </c:lineChart>
      <c:dateAx>
        <c:axId val="596545392"/>
        <c:scaling>
          <c:orientation val="minMax"/>
        </c:scaling>
        <c:delete val="0"/>
        <c:axPos val="b"/>
        <c:numFmt formatCode="[$-809]dd\ mm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inorUnit val="7"/>
      </c:dateAx>
      <c:valAx>
        <c:axId val="596544408"/>
        <c:scaling>
          <c:orientation val="minMax"/>
          <c:max val="700"/>
          <c:min val="0"/>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majorUnit val="200"/>
        <c:minorUnit val="100"/>
      </c:valAx>
      <c:spPr>
        <a:noFill/>
        <a:ln w="25400">
          <a:noFill/>
        </a:ln>
        <a:effectLst/>
      </c:spPr>
    </c:plotArea>
    <c:legend>
      <c:legendPos val="t"/>
      <c:layout>
        <c:manualLayout>
          <c:xMode val="edge"/>
          <c:yMode val="edge"/>
          <c:x val="9.7903333333333328E-2"/>
          <c:y val="0.17121194444444446"/>
          <c:w val="0.31622541666666665"/>
          <c:h val="0.176985"/>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r>
              <a:rPr lang="nl-NL" sz="2000" b="1" i="0" u="sng" strike="noStrike" baseline="0">
                <a:effectLst/>
              </a:rPr>
              <a:t>besmettingen</a:t>
            </a:r>
            <a:r>
              <a:rPr lang="nl-NL" sz="1400" b="1" i="0" u="none" strike="noStrike" baseline="0">
                <a:effectLst/>
              </a:rPr>
              <a:t> </a:t>
            </a:r>
            <a:r>
              <a:rPr lang="nl-NL" sz="2000" b="1" i="0" u="none" kern="1200" spc="100" baseline="0">
                <a:ln>
                  <a:noFill/>
                </a:ln>
                <a:solidFill>
                  <a:schemeClr val="bg2">
                    <a:lumMod val="25000"/>
                  </a:schemeClr>
                </a:solidFill>
                <a:effectLst/>
              </a:rPr>
              <a:t>COVID-19</a:t>
            </a:r>
            <a:br>
              <a:rPr lang="nl-NL" sz="2000" b="1" i="0" u="none" kern="1200" spc="100" baseline="0">
                <a:ln>
                  <a:noFill/>
                </a:ln>
                <a:solidFill>
                  <a:schemeClr val="bg2">
                    <a:lumMod val="25000"/>
                  </a:schemeClr>
                </a:solidFill>
                <a:effectLst/>
              </a:rPr>
            </a:br>
            <a:r>
              <a:rPr lang="nl-NL" sz="1200" b="0" i="0" u="none" kern="1200" spc="100" baseline="0">
                <a:ln>
                  <a:noFill/>
                </a:ln>
                <a:solidFill>
                  <a:schemeClr val="bg2">
                    <a:lumMod val="25000"/>
                  </a:schemeClr>
                </a:solidFill>
                <a:effectLst/>
              </a:rPr>
              <a:t>besmettingen volgens dag in de statistiek</a:t>
            </a:r>
            <a:br>
              <a:rPr lang="nl-NL" sz="1200" b="0" i="0" u="none" kern="1200" spc="100" baseline="0">
                <a:ln>
                  <a:noFill/>
                </a:ln>
                <a:solidFill>
                  <a:schemeClr val="bg2">
                    <a:lumMod val="25000"/>
                  </a:schemeClr>
                </a:solidFill>
                <a:effectLst/>
              </a:rPr>
            </a:br>
            <a:r>
              <a:rPr lang="nl-NL" sz="1200" b="0" i="0" u="none" kern="1200" spc="100" baseline="0">
                <a:ln>
                  <a:noFill/>
                </a:ln>
                <a:solidFill>
                  <a:schemeClr val="bg2">
                    <a:lumMod val="25000"/>
                  </a:schemeClr>
                </a:solidFill>
                <a:effectLst/>
              </a:rPr>
              <a:t>Het aantal besmettingen voor de laatste dagen kunnen nog sterk stijgen.</a:t>
            </a:r>
            <a:endParaRPr lang="en-NL" sz="2000" b="0">
              <a:solidFill>
                <a:schemeClr val="bg2">
                  <a:lumMod val="25000"/>
                </a:schemeClr>
              </a:solidFill>
              <a:effectLst/>
            </a:endParaRPr>
          </a:p>
        </c:rich>
      </c:tx>
      <c:layout>
        <c:manualLayout>
          <c:xMode val="edge"/>
          <c:yMode val="edge"/>
          <c:x val="0.13767291666666667"/>
          <c:y val="4.084527777777777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9865652777777774"/>
        </c:manualLayout>
      </c:layout>
      <c:barChart>
        <c:barDir val="col"/>
        <c:grouping val="stacked"/>
        <c:varyColors val="0"/>
        <c:ser>
          <c:idx val="0"/>
          <c:order val="1"/>
          <c:tx>
            <c:strRef>
              <c:f>rivm!$AZ$128</c:f>
              <c:strCache>
                <c:ptCount val="1"/>
                <c:pt idx="0">
                  <c:v>Besmettingen tot gisteren</c:v>
                </c:pt>
              </c:strCache>
            </c:strRef>
          </c:tx>
          <c:spPr>
            <a:solidFill>
              <a:schemeClr val="accent1">
                <a:lumMod val="60000"/>
                <a:lumOff val="40000"/>
              </a:schemeClr>
            </a:solidFill>
            <a:ln>
              <a:noFill/>
            </a:ln>
            <a:effectLst/>
          </c:spPr>
          <c:invertIfNegative val="0"/>
          <c:dPt>
            <c:idx val="41"/>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1-47CE-43C8-B7C4-0E248611D0F5}"/>
              </c:ext>
            </c:extLst>
          </c:dPt>
          <c:dPt>
            <c:idx val="42"/>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47CE-43C8-B7C4-0E248611D0F5}"/>
              </c:ext>
            </c:extLst>
          </c:dPt>
          <c:dPt>
            <c:idx val="43"/>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5-47CE-43C8-B7C4-0E248611D0F5}"/>
              </c:ext>
            </c:extLst>
          </c:dPt>
          <c:dPt>
            <c:idx val="44"/>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7-47CE-43C8-B7C4-0E248611D0F5}"/>
              </c:ext>
            </c:extLst>
          </c:dPt>
          <c:dPt>
            <c:idx val="45"/>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9-47CE-43C8-B7C4-0E248611D0F5}"/>
              </c:ext>
            </c:extLst>
          </c:dPt>
          <c:dPt>
            <c:idx val="46"/>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B-47CE-43C8-B7C4-0E248611D0F5}"/>
              </c:ext>
            </c:extLst>
          </c:dPt>
          <c:dPt>
            <c:idx val="47"/>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D-47CE-43C8-B7C4-0E248611D0F5}"/>
              </c:ext>
            </c:extLst>
          </c:dPt>
          <c:dPt>
            <c:idx val="48"/>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F-47CE-43C8-B7C4-0E248611D0F5}"/>
              </c:ext>
            </c:extLst>
          </c:dPt>
          <c:dPt>
            <c:idx val="49"/>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11-47CE-43C8-B7C4-0E248611D0F5}"/>
              </c:ext>
            </c:extLst>
          </c:dPt>
          <c:dPt>
            <c:idx val="5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13-47CE-43C8-B7C4-0E248611D0F5}"/>
              </c:ext>
            </c:extLst>
          </c:dPt>
          <c:dPt>
            <c:idx val="51"/>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15-47CE-43C8-B7C4-0E248611D0F5}"/>
              </c:ext>
            </c:extLst>
          </c:dPt>
          <c:dPt>
            <c:idx val="52"/>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17-47CE-43C8-B7C4-0E248611D0F5}"/>
              </c:ext>
            </c:extLst>
          </c:dPt>
          <c:dPt>
            <c:idx val="53"/>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19-47CE-43C8-B7C4-0E248611D0F5}"/>
              </c:ext>
            </c:extLst>
          </c:dPt>
          <c:dPt>
            <c:idx val="54"/>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1B-47CE-43C8-B7C4-0E248611D0F5}"/>
              </c:ext>
            </c:extLst>
          </c:dPt>
          <c:dPt>
            <c:idx val="55"/>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1D-47CE-43C8-B7C4-0E248611D0F5}"/>
              </c:ext>
            </c:extLst>
          </c:dPt>
          <c:dPt>
            <c:idx val="56"/>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1F-47CE-43C8-B7C4-0E248611D0F5}"/>
              </c:ext>
            </c:extLst>
          </c:dPt>
          <c:dPt>
            <c:idx val="57"/>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21-47CE-43C8-B7C4-0E248611D0F5}"/>
              </c:ext>
            </c:extLst>
          </c:dPt>
          <c:dPt>
            <c:idx val="58"/>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23-47CE-43C8-B7C4-0E248611D0F5}"/>
              </c:ext>
            </c:extLst>
          </c:dPt>
          <c:dPt>
            <c:idx val="59"/>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25-47CE-43C8-B7C4-0E248611D0F5}"/>
              </c:ext>
            </c:extLst>
          </c:dPt>
          <c:dPt>
            <c:idx val="6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27-47CE-43C8-B7C4-0E248611D0F5}"/>
              </c:ext>
            </c:extLst>
          </c:dPt>
          <c:dPt>
            <c:idx val="61"/>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29-47CE-43C8-B7C4-0E248611D0F5}"/>
              </c:ext>
            </c:extLst>
          </c:dPt>
          <c:dPt>
            <c:idx val="62"/>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2B-47CE-43C8-B7C4-0E248611D0F5}"/>
              </c:ext>
            </c:extLst>
          </c:dPt>
          <c:dPt>
            <c:idx val="63"/>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2D-47CE-43C8-B7C4-0E248611D0F5}"/>
              </c:ext>
            </c:extLst>
          </c:dPt>
          <c:dPt>
            <c:idx val="64"/>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2F-47CE-43C8-B7C4-0E248611D0F5}"/>
              </c:ext>
            </c:extLst>
          </c:dPt>
          <c:dPt>
            <c:idx val="65"/>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31-47CE-43C8-B7C4-0E248611D0F5}"/>
              </c:ext>
            </c:extLst>
          </c:dPt>
          <c:cat>
            <c:strLit>
              <c:ptCount val="74"/>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rivm!$AZ$129:$AZ$236</c15:sqref>
                  </c15:fullRef>
                </c:ext>
              </c:extLst>
              <c:f>rivm!$AZ$129:$AZ$202</c:f>
              <c:numCache>
                <c:formatCode>General</c:formatCode>
                <c:ptCount val="74"/>
                <c:pt idx="0">
                  <c:v>73</c:v>
                </c:pt>
                <c:pt idx="1">
                  <c:v>61</c:v>
                </c:pt>
                <c:pt idx="2">
                  <c:v>52</c:v>
                </c:pt>
                <c:pt idx="3">
                  <c:v>51</c:v>
                </c:pt>
                <c:pt idx="4">
                  <c:v>52</c:v>
                </c:pt>
                <c:pt idx="5">
                  <c:v>93</c:v>
                </c:pt>
                <c:pt idx="6">
                  <c:v>82</c:v>
                </c:pt>
                <c:pt idx="7">
                  <c:v>100</c:v>
                </c:pt>
                <c:pt idx="8">
                  <c:v>97</c:v>
                </c:pt>
                <c:pt idx="9">
                  <c:v>116</c:v>
                </c:pt>
                <c:pt idx="10">
                  <c:v>130</c:v>
                </c:pt>
                <c:pt idx="11">
                  <c:v>119</c:v>
                </c:pt>
                <c:pt idx="12">
                  <c:v>170</c:v>
                </c:pt>
                <c:pt idx="13">
                  <c:v>168</c:v>
                </c:pt>
                <c:pt idx="14">
                  <c:v>212</c:v>
                </c:pt>
                <c:pt idx="15">
                  <c:v>143</c:v>
                </c:pt>
                <c:pt idx="16">
                  <c:v>189</c:v>
                </c:pt>
                <c:pt idx="17">
                  <c:v>169</c:v>
                </c:pt>
                <c:pt idx="18">
                  <c:v>182</c:v>
                </c:pt>
                <c:pt idx="19">
                  <c:v>242</c:v>
                </c:pt>
                <c:pt idx="20">
                  <c:v>221</c:v>
                </c:pt>
                <c:pt idx="21">
                  <c:v>283</c:v>
                </c:pt>
                <c:pt idx="22">
                  <c:v>217</c:v>
                </c:pt>
                <c:pt idx="23">
                  <c:v>237</c:v>
                </c:pt>
                <c:pt idx="24">
                  <c:v>316</c:v>
                </c:pt>
                <c:pt idx="25">
                  <c:v>285</c:v>
                </c:pt>
                <c:pt idx="26">
                  <c:v>444</c:v>
                </c:pt>
                <c:pt idx="27">
                  <c:v>384</c:v>
                </c:pt>
                <c:pt idx="28">
                  <c:v>429</c:v>
                </c:pt>
                <c:pt idx="29">
                  <c:v>410</c:v>
                </c:pt>
                <c:pt idx="30">
                  <c:v>472</c:v>
                </c:pt>
                <c:pt idx="31">
                  <c:v>495</c:v>
                </c:pt>
                <c:pt idx="32">
                  <c:v>508</c:v>
                </c:pt>
                <c:pt idx="33">
                  <c:v>656</c:v>
                </c:pt>
                <c:pt idx="34">
                  <c:v>580</c:v>
                </c:pt>
                <c:pt idx="35">
                  <c:v>616</c:v>
                </c:pt>
                <c:pt idx="36">
                  <c:v>574</c:v>
                </c:pt>
                <c:pt idx="37">
                  <c:v>610</c:v>
                </c:pt>
                <c:pt idx="38">
                  <c:v>532</c:v>
                </c:pt>
                <c:pt idx="39">
                  <c:v>517</c:v>
                </c:pt>
                <c:pt idx="40">
                  <c:v>603</c:v>
                </c:pt>
                <c:pt idx="41">
                  <c:v>572</c:v>
                </c:pt>
                <c:pt idx="42">
                  <c:v>591</c:v>
                </c:pt>
                <c:pt idx="43">
                  <c:v>545</c:v>
                </c:pt>
                <c:pt idx="44">
                  <c:v>516</c:v>
                </c:pt>
                <c:pt idx="45">
                  <c:v>507</c:v>
                </c:pt>
                <c:pt idx="46">
                  <c:v>444</c:v>
                </c:pt>
                <c:pt idx="47">
                  <c:v>491</c:v>
                </c:pt>
                <c:pt idx="48">
                  <c:v>511</c:v>
                </c:pt>
                <c:pt idx="49">
                  <c:v>501</c:v>
                </c:pt>
                <c:pt idx="50">
                  <c:v>470</c:v>
                </c:pt>
                <c:pt idx="51">
                  <c:v>467</c:v>
                </c:pt>
                <c:pt idx="52">
                  <c:v>518</c:v>
                </c:pt>
                <c:pt idx="53">
                  <c:v>507</c:v>
                </c:pt>
                <c:pt idx="54">
                  <c:v>521</c:v>
                </c:pt>
                <c:pt idx="55">
                  <c:v>559</c:v>
                </c:pt>
                <c:pt idx="56">
                  <c:v>582</c:v>
                </c:pt>
                <c:pt idx="57">
                  <c:v>506</c:v>
                </c:pt>
                <c:pt idx="58">
                  <c:v>542</c:v>
                </c:pt>
                <c:pt idx="59">
                  <c:v>562</c:v>
                </c:pt>
                <c:pt idx="60">
                  <c:v>552</c:v>
                </c:pt>
                <c:pt idx="61">
                  <c:v>793</c:v>
                </c:pt>
                <c:pt idx="62">
                  <c:v>799</c:v>
                </c:pt>
                <c:pt idx="63">
                  <c:v>746</c:v>
                </c:pt>
                <c:pt idx="64">
                  <c:v>689</c:v>
                </c:pt>
                <c:pt idx="65">
                  <c:v>717</c:v>
                </c:pt>
                <c:pt idx="66">
                  <c:v>601</c:v>
                </c:pt>
                <c:pt idx="67">
                  <c:v>455</c:v>
                </c:pt>
                <c:pt idx="68">
                  <c:v>353</c:v>
                </c:pt>
                <c:pt idx="69">
                  <c:v>289</c:v>
                </c:pt>
                <c:pt idx="70">
                  <c:v>220</c:v>
                </c:pt>
                <c:pt idx="71">
                  <c:v>29</c:v>
                </c:pt>
              </c:numCache>
            </c:numRef>
          </c:val>
          <c:extLst>
            <c:ext xmlns:c16="http://schemas.microsoft.com/office/drawing/2014/chart" uri="{C3380CC4-5D6E-409C-BE32-E72D297353CC}">
              <c16:uniqueId val="{00000032-47CE-43C8-B7C4-0E248611D0F5}"/>
            </c:ext>
          </c:extLst>
        </c:ser>
        <c:ser>
          <c:idx val="2"/>
          <c:order val="2"/>
          <c:tx>
            <c:strRef>
              <c:f>rivm!$AX$128</c:f>
              <c:strCache>
                <c:ptCount val="1"/>
                <c:pt idx="0">
                  <c:v>Toename besmettingen per dag</c:v>
                </c:pt>
              </c:strCache>
            </c:strRef>
          </c:tx>
          <c:spPr>
            <a:solidFill>
              <a:schemeClr val="accent1">
                <a:lumMod val="75000"/>
              </a:schemeClr>
            </a:solidFill>
            <a:ln>
              <a:noFill/>
            </a:ln>
            <a:effectLst/>
          </c:spPr>
          <c:invertIfNegative val="0"/>
          <c:cat>
            <c:strLit>
              <c:ptCount val="74"/>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rivm!$AX$129:$AX$236</c15:sqref>
                  </c15:fullRef>
                </c:ext>
              </c:extLst>
              <c:f>rivm!$AX$129:$AX$202</c:f>
              <c:numCache>
                <c:formatCode>General</c:formatCode>
                <c:ptCount val="74"/>
                <c:pt idx="0">
                  <c:v>0</c:v>
                </c:pt>
                <c:pt idx="1">
                  <c:v>0</c:v>
                </c:pt>
                <c:pt idx="2">
                  <c:v>0</c:v>
                </c:pt>
                <c:pt idx="3">
                  <c:v>0</c:v>
                </c:pt>
                <c:pt idx="4">
                  <c:v>0</c:v>
                </c:pt>
                <c:pt idx="5">
                  <c:v>0</c:v>
                </c:pt>
                <c:pt idx="6">
                  <c:v>0</c:v>
                </c:pt>
                <c:pt idx="7">
                  <c:v>0</c:v>
                </c:pt>
                <c:pt idx="8">
                  <c:v>0</c:v>
                </c:pt>
                <c:pt idx="9">
                  <c:v>-1</c:v>
                </c:pt>
                <c:pt idx="10">
                  <c:v>0</c:v>
                </c:pt>
                <c:pt idx="11">
                  <c:v>0</c:v>
                </c:pt>
                <c:pt idx="12">
                  <c:v>0</c:v>
                </c:pt>
                <c:pt idx="13">
                  <c:v>0</c:v>
                </c:pt>
                <c:pt idx="14">
                  <c:v>0</c:v>
                </c:pt>
                <c:pt idx="15">
                  <c:v>0</c:v>
                </c:pt>
                <c:pt idx="16">
                  <c:v>0</c:v>
                </c:pt>
                <c:pt idx="17">
                  <c:v>1</c:v>
                </c:pt>
                <c:pt idx="18">
                  <c:v>0</c:v>
                </c:pt>
                <c:pt idx="19">
                  <c:v>0</c:v>
                </c:pt>
                <c:pt idx="20">
                  <c:v>0</c:v>
                </c:pt>
                <c:pt idx="21">
                  <c:v>0</c:v>
                </c:pt>
                <c:pt idx="22">
                  <c:v>0</c:v>
                </c:pt>
                <c:pt idx="23">
                  <c:v>1</c:v>
                </c:pt>
                <c:pt idx="24">
                  <c:v>1</c:v>
                </c:pt>
                <c:pt idx="25">
                  <c:v>0</c:v>
                </c:pt>
                <c:pt idx="26">
                  <c:v>1</c:v>
                </c:pt>
                <c:pt idx="27">
                  <c:v>1</c:v>
                </c:pt>
                <c:pt idx="28">
                  <c:v>1</c:v>
                </c:pt>
                <c:pt idx="29">
                  <c:v>0</c:v>
                </c:pt>
                <c:pt idx="30">
                  <c:v>0</c:v>
                </c:pt>
                <c:pt idx="31">
                  <c:v>-2</c:v>
                </c:pt>
                <c:pt idx="32">
                  <c:v>0</c:v>
                </c:pt>
                <c:pt idx="33">
                  <c:v>-1</c:v>
                </c:pt>
                <c:pt idx="34">
                  <c:v>1</c:v>
                </c:pt>
                <c:pt idx="35">
                  <c:v>1</c:v>
                </c:pt>
                <c:pt idx="36">
                  <c:v>1</c:v>
                </c:pt>
                <c:pt idx="37">
                  <c:v>-1</c:v>
                </c:pt>
                <c:pt idx="38">
                  <c:v>0</c:v>
                </c:pt>
                <c:pt idx="39">
                  <c:v>0</c:v>
                </c:pt>
                <c:pt idx="40">
                  <c:v>2</c:v>
                </c:pt>
                <c:pt idx="41">
                  <c:v>0</c:v>
                </c:pt>
                <c:pt idx="42">
                  <c:v>2</c:v>
                </c:pt>
                <c:pt idx="43">
                  <c:v>0</c:v>
                </c:pt>
                <c:pt idx="44">
                  <c:v>-1</c:v>
                </c:pt>
                <c:pt idx="45">
                  <c:v>0</c:v>
                </c:pt>
                <c:pt idx="46">
                  <c:v>-3</c:v>
                </c:pt>
                <c:pt idx="47">
                  <c:v>4</c:v>
                </c:pt>
                <c:pt idx="48">
                  <c:v>-3</c:v>
                </c:pt>
                <c:pt idx="49">
                  <c:v>-2</c:v>
                </c:pt>
                <c:pt idx="50">
                  <c:v>3</c:v>
                </c:pt>
                <c:pt idx="51">
                  <c:v>1</c:v>
                </c:pt>
                <c:pt idx="52">
                  <c:v>0</c:v>
                </c:pt>
                <c:pt idx="53">
                  <c:v>3</c:v>
                </c:pt>
                <c:pt idx="54">
                  <c:v>4</c:v>
                </c:pt>
                <c:pt idx="55">
                  <c:v>3</c:v>
                </c:pt>
                <c:pt idx="56">
                  <c:v>6</c:v>
                </c:pt>
                <c:pt idx="57">
                  <c:v>5</c:v>
                </c:pt>
                <c:pt idx="58">
                  <c:v>-3</c:v>
                </c:pt>
                <c:pt idx="59">
                  <c:v>2</c:v>
                </c:pt>
                <c:pt idx="60">
                  <c:v>8</c:v>
                </c:pt>
                <c:pt idx="61">
                  <c:v>19</c:v>
                </c:pt>
                <c:pt idx="62">
                  <c:v>43</c:v>
                </c:pt>
                <c:pt idx="63">
                  <c:v>38</c:v>
                </c:pt>
                <c:pt idx="64">
                  <c:v>80</c:v>
                </c:pt>
                <c:pt idx="65">
                  <c:v>97</c:v>
                </c:pt>
                <c:pt idx="66">
                  <c:v>145</c:v>
                </c:pt>
                <c:pt idx="67">
                  <c:v>167</c:v>
                </c:pt>
                <c:pt idx="68">
                  <c:v>120</c:v>
                </c:pt>
                <c:pt idx="69">
                  <c:v>57</c:v>
                </c:pt>
                <c:pt idx="70">
                  <c:v>163</c:v>
                </c:pt>
                <c:pt idx="71">
                  <c:v>230</c:v>
                </c:pt>
                <c:pt idx="72">
                  <c:v>76</c:v>
                </c:pt>
                <c:pt idx="73">
                  <c:v>0</c:v>
                </c:pt>
              </c:numCache>
            </c:numRef>
          </c:val>
          <c:extLst>
            <c:ext xmlns:c16="http://schemas.microsoft.com/office/drawing/2014/chart" uri="{C3380CC4-5D6E-409C-BE32-E72D297353CC}">
              <c16:uniqueId val="{00000033-47CE-43C8-B7C4-0E248611D0F5}"/>
            </c:ext>
          </c:extLst>
        </c:ser>
        <c:ser>
          <c:idx val="3"/>
          <c:order val="3"/>
          <c:tx>
            <c:strRef>
              <c:f>rivm!$AY$127</c:f>
              <c:strCache>
                <c:ptCount val="1"/>
                <c:pt idx="0">
                  <c:v>correcties</c:v>
                </c:pt>
              </c:strCache>
            </c:strRef>
          </c:tx>
          <c:spPr>
            <a:solidFill>
              <a:srgbClr val="AA0E0E"/>
            </a:solidFill>
            <a:ln>
              <a:noFill/>
            </a:ln>
            <a:effectLst/>
          </c:spPr>
          <c:invertIfNegative val="0"/>
          <c:cat>
            <c:strLit>
              <c:ptCount val="74"/>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pt idx="74">
                <c:v>13/09/2020</c:v>
              </c:pt>
              <c:pt idx="75">
                <c:v>14/09/2020</c:v>
              </c:pt>
              <c:pt idx="76">
                <c:v>15/09/2020</c:v>
              </c:pt>
              <c:pt idx="77">
                <c:v>16/09/2020</c:v>
              </c:pt>
              <c:pt idx="78">
                <c:v>17/09/2020</c:v>
              </c:pt>
              <c:pt idx="79">
                <c:v>18/09/2020</c:v>
              </c:pt>
              <c:pt idx="80">
                <c:v>19/09/2020</c:v>
              </c:pt>
              <c:pt idx="81">
                <c:v>20/09/2020</c:v>
              </c:pt>
              <c:pt idx="82">
                <c:v>21/09/2020</c:v>
              </c:pt>
              <c:pt idx="83">
                <c:v>22/09/2020</c:v>
              </c:pt>
              <c:pt idx="84">
                <c:v>23/09/2020</c:v>
              </c:pt>
              <c:pt idx="85">
                <c:v>24/09/2020</c:v>
              </c:pt>
              <c:pt idx="86">
                <c:v>25/09/2020</c:v>
              </c:pt>
              <c:pt idx="87">
                <c:v>26/09/2020</c:v>
              </c:pt>
              <c:pt idx="88">
                <c:v>27/09/2020</c:v>
              </c:pt>
              <c:pt idx="89">
                <c:v>28/09/2020</c:v>
              </c:pt>
              <c:pt idx="90">
                <c:v>29/09/2020</c:v>
              </c:pt>
              <c:pt idx="91">
                <c:v>30/09/2020</c:v>
              </c:pt>
              <c:pt idx="92">
                <c:v>01/10/2020</c:v>
              </c:pt>
              <c:pt idx="93">
                <c:v>02/10/2020</c:v>
              </c:pt>
              <c:pt idx="94">
                <c:v>03/10/2020</c:v>
              </c:pt>
              <c:pt idx="95">
                <c:v>04/10/2020</c:v>
              </c:pt>
              <c:pt idx="96">
                <c:v>05/10/2020</c:v>
              </c:pt>
              <c:pt idx="97">
                <c:v>06/10/2020</c:v>
              </c:pt>
              <c:pt idx="98">
                <c:v>07/10/2020</c:v>
              </c:pt>
              <c:pt idx="99">
                <c:v>08/10/2020</c:v>
              </c:pt>
              <c:pt idx="100">
                <c:v>09/10/2020</c:v>
              </c:pt>
              <c:pt idx="101">
                <c:v>10/10/2020</c:v>
              </c:pt>
              <c:pt idx="102">
                <c:v>11/10/2020</c:v>
              </c:pt>
              <c:pt idx="103">
                <c:v>12/10/2020</c:v>
              </c:pt>
              <c:pt idx="104">
                <c:v>13/10/2020</c:v>
              </c:pt>
              <c:pt idx="105">
                <c:v>14/10/2020</c:v>
              </c:pt>
              <c:pt idx="106">
                <c:v>15/10/2020</c:v>
              </c:pt>
              <c:pt idx="107">
                <c:v>16/10/2020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rivm!$AY$129:$AY$200</c15:sqref>
                  </c15:fullRef>
                </c:ext>
              </c:extLst>
              <c:f>rivm!$AY$129:$AY$200</c:f>
              <c:numCache>
                <c:formatCode>General</c:formatCode>
                <c:ptCount val="72"/>
                <c:pt idx="0">
                  <c:v>0</c:v>
                </c:pt>
                <c:pt idx="1">
                  <c:v>0</c:v>
                </c:pt>
                <c:pt idx="2">
                  <c:v>0</c:v>
                </c:pt>
                <c:pt idx="3">
                  <c:v>0</c:v>
                </c:pt>
                <c:pt idx="4">
                  <c:v>0</c:v>
                </c:pt>
                <c:pt idx="5">
                  <c:v>0</c:v>
                </c:pt>
                <c:pt idx="6">
                  <c:v>0</c:v>
                </c:pt>
                <c:pt idx="7">
                  <c:v>0</c:v>
                </c:pt>
                <c:pt idx="8">
                  <c:v>0</c:v>
                </c:pt>
                <c:pt idx="9">
                  <c:v>1</c:v>
                </c:pt>
                <c:pt idx="10">
                  <c:v>0</c:v>
                </c:pt>
                <c:pt idx="11">
                  <c:v>0</c:v>
                </c:pt>
                <c:pt idx="12">
                  <c:v>0</c:v>
                </c:pt>
                <c:pt idx="13">
                  <c:v>0</c:v>
                </c:pt>
                <c:pt idx="14">
                  <c:v>0</c:v>
                </c:pt>
                <c:pt idx="15">
                  <c:v>0</c:v>
                </c:pt>
                <c:pt idx="16">
                  <c:v>0</c:v>
                </c:pt>
                <c:pt idx="17">
                  <c:v>-1</c:v>
                </c:pt>
                <c:pt idx="18">
                  <c:v>0</c:v>
                </c:pt>
                <c:pt idx="19">
                  <c:v>0</c:v>
                </c:pt>
                <c:pt idx="20">
                  <c:v>0</c:v>
                </c:pt>
                <c:pt idx="21">
                  <c:v>0</c:v>
                </c:pt>
                <c:pt idx="22">
                  <c:v>0</c:v>
                </c:pt>
                <c:pt idx="23">
                  <c:v>-1</c:v>
                </c:pt>
                <c:pt idx="24">
                  <c:v>-1</c:v>
                </c:pt>
                <c:pt idx="25">
                  <c:v>0</c:v>
                </c:pt>
                <c:pt idx="26">
                  <c:v>-1</c:v>
                </c:pt>
                <c:pt idx="27">
                  <c:v>-1</c:v>
                </c:pt>
                <c:pt idx="28">
                  <c:v>-1</c:v>
                </c:pt>
                <c:pt idx="29">
                  <c:v>0</c:v>
                </c:pt>
                <c:pt idx="30">
                  <c:v>0</c:v>
                </c:pt>
                <c:pt idx="31">
                  <c:v>2</c:v>
                </c:pt>
                <c:pt idx="32">
                  <c:v>0</c:v>
                </c:pt>
                <c:pt idx="33">
                  <c:v>1</c:v>
                </c:pt>
                <c:pt idx="34">
                  <c:v>-1</c:v>
                </c:pt>
                <c:pt idx="35">
                  <c:v>-1</c:v>
                </c:pt>
                <c:pt idx="36">
                  <c:v>-1</c:v>
                </c:pt>
                <c:pt idx="37">
                  <c:v>1</c:v>
                </c:pt>
                <c:pt idx="38">
                  <c:v>0</c:v>
                </c:pt>
                <c:pt idx="39">
                  <c:v>0</c:v>
                </c:pt>
                <c:pt idx="40">
                  <c:v>-2</c:v>
                </c:pt>
                <c:pt idx="41">
                  <c:v>0</c:v>
                </c:pt>
                <c:pt idx="42">
                  <c:v>-2</c:v>
                </c:pt>
                <c:pt idx="43">
                  <c:v>0</c:v>
                </c:pt>
                <c:pt idx="44">
                  <c:v>1</c:v>
                </c:pt>
                <c:pt idx="45">
                  <c:v>0</c:v>
                </c:pt>
                <c:pt idx="46">
                  <c:v>3</c:v>
                </c:pt>
                <c:pt idx="47">
                  <c:v>-4</c:v>
                </c:pt>
                <c:pt idx="48">
                  <c:v>3</c:v>
                </c:pt>
                <c:pt idx="49">
                  <c:v>2</c:v>
                </c:pt>
                <c:pt idx="50">
                  <c:v>-3</c:v>
                </c:pt>
                <c:pt idx="51">
                  <c:v>-1</c:v>
                </c:pt>
                <c:pt idx="52">
                  <c:v>0</c:v>
                </c:pt>
                <c:pt idx="53">
                  <c:v>-3</c:v>
                </c:pt>
                <c:pt idx="54">
                  <c:v>-4</c:v>
                </c:pt>
                <c:pt idx="55">
                  <c:v>-3</c:v>
                </c:pt>
                <c:pt idx="56">
                  <c:v>-6</c:v>
                </c:pt>
                <c:pt idx="57">
                  <c:v>-5</c:v>
                </c:pt>
                <c:pt idx="58">
                  <c:v>3</c:v>
                </c:pt>
                <c:pt idx="59">
                  <c:v>-2</c:v>
                </c:pt>
                <c:pt idx="60">
                  <c:v>-8</c:v>
                </c:pt>
                <c:pt idx="61">
                  <c:v>-19</c:v>
                </c:pt>
                <c:pt idx="62">
                  <c:v>-43</c:v>
                </c:pt>
                <c:pt idx="63">
                  <c:v>-38</c:v>
                </c:pt>
                <c:pt idx="64">
                  <c:v>-80</c:v>
                </c:pt>
                <c:pt idx="65">
                  <c:v>-97</c:v>
                </c:pt>
                <c:pt idx="66">
                  <c:v>-145</c:v>
                </c:pt>
                <c:pt idx="67">
                  <c:v>-167</c:v>
                </c:pt>
                <c:pt idx="68">
                  <c:v>-120</c:v>
                </c:pt>
                <c:pt idx="69">
                  <c:v>-57</c:v>
                </c:pt>
                <c:pt idx="70">
                  <c:v>-163</c:v>
                </c:pt>
                <c:pt idx="71">
                  <c:v>-230</c:v>
                </c:pt>
              </c:numCache>
            </c:numRef>
          </c:val>
          <c:extLst>
            <c:ext xmlns:c16="http://schemas.microsoft.com/office/drawing/2014/chart" uri="{C3380CC4-5D6E-409C-BE32-E72D297353CC}">
              <c16:uniqueId val="{00000034-47CE-43C8-B7C4-0E248611D0F5}"/>
            </c:ext>
          </c:extLst>
        </c:ser>
        <c:dLbls>
          <c:showLegendKey val="0"/>
          <c:showVal val="0"/>
          <c:showCatName val="0"/>
          <c:showSerName val="0"/>
          <c:showPercent val="0"/>
          <c:showBubbleSize val="0"/>
        </c:dLbls>
        <c:gapWidth val="40"/>
        <c:overlap val="100"/>
        <c:axId val="596545392"/>
        <c:axId val="596544408"/>
      </c:barChart>
      <c:lineChart>
        <c:grouping val="standard"/>
        <c:varyColors val="0"/>
        <c:ser>
          <c:idx val="1"/>
          <c:order val="0"/>
          <c:tx>
            <c:strRef>
              <c:f>rivm!$BA$128</c:f>
              <c:strCache>
                <c:ptCount val="1"/>
                <c:pt idx="0">
                  <c:v>Voortschrijdend gemiddelde (7 dagen)</c:v>
                </c:pt>
              </c:strCache>
            </c:strRef>
          </c:tx>
          <c:spPr>
            <a:ln w="50800" cap="rnd">
              <a:solidFill>
                <a:schemeClr val="accent1"/>
              </a:solidFill>
              <a:round/>
            </a:ln>
            <a:effectLst/>
          </c:spPr>
          <c:marker>
            <c:symbol val="none"/>
          </c:marker>
          <c:cat>
            <c:numRef>
              <c:extLst>
                <c:ext xmlns:c15="http://schemas.microsoft.com/office/drawing/2012/chart" uri="{02D57815-91ED-43cb-92C2-25804820EDAC}">
                  <c15:fullRef>
                    <c15:sqref>rivm!$C$129:$C$236</c15:sqref>
                  </c15:fullRef>
                </c:ext>
              </c:extLst>
              <c:f>rivm!$C$129:$C$202</c:f>
              <c:numCache>
                <c:formatCode>m/d/yyyy</c:formatCode>
                <c:ptCount val="74"/>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rivm!$BA$129:$BA$193</c15:sqref>
                  </c15:fullRef>
                </c:ext>
              </c:extLst>
              <c:f>rivm!$BA$129:$BA$193</c:f>
              <c:numCache>
                <c:formatCode>General</c:formatCode>
                <c:ptCount val="65"/>
                <c:pt idx="6" formatCode="0">
                  <c:v>66.285714285714292</c:v>
                </c:pt>
                <c:pt idx="7" formatCode="0">
                  <c:v>70.142857142857139</c:v>
                </c:pt>
                <c:pt idx="8" formatCode="0">
                  <c:v>75.285714285714292</c:v>
                </c:pt>
                <c:pt idx="9" formatCode="0">
                  <c:v>84.285714285714292</c:v>
                </c:pt>
                <c:pt idx="10" formatCode="0">
                  <c:v>95.571428571428569</c:v>
                </c:pt>
                <c:pt idx="11" formatCode="0">
                  <c:v>105.14285714285714</c:v>
                </c:pt>
                <c:pt idx="12" formatCode="0">
                  <c:v>116.14285714285714</c:v>
                </c:pt>
                <c:pt idx="13" formatCode="0">
                  <c:v>128.42857142857142</c:v>
                </c:pt>
                <c:pt idx="14" formatCode="0">
                  <c:v>144.42857142857142</c:v>
                </c:pt>
                <c:pt idx="15" formatCode="0">
                  <c:v>151</c:v>
                </c:pt>
                <c:pt idx="16" formatCode="0">
                  <c:v>161.57142857142858</c:v>
                </c:pt>
                <c:pt idx="17" formatCode="0">
                  <c:v>167.28571428571428</c:v>
                </c:pt>
                <c:pt idx="18" formatCode="0">
                  <c:v>176.28571428571428</c:v>
                </c:pt>
                <c:pt idx="19" formatCode="0">
                  <c:v>186.57142857142858</c:v>
                </c:pt>
                <c:pt idx="20" formatCode="0">
                  <c:v>194.14285714285714</c:v>
                </c:pt>
                <c:pt idx="21" formatCode="0">
                  <c:v>204.28571428571428</c:v>
                </c:pt>
                <c:pt idx="22" formatCode="0">
                  <c:v>214.85714285714286</c:v>
                </c:pt>
                <c:pt idx="23" formatCode="0">
                  <c:v>221.85714285714286</c:v>
                </c:pt>
                <c:pt idx="24" formatCode="0">
                  <c:v>242.85714285714286</c:v>
                </c:pt>
                <c:pt idx="25" formatCode="0">
                  <c:v>257.57142857142856</c:v>
                </c:pt>
                <c:pt idx="26" formatCode="0">
                  <c:v>286.57142857142856</c:v>
                </c:pt>
                <c:pt idx="27" formatCode="0">
                  <c:v>310</c:v>
                </c:pt>
                <c:pt idx="28" formatCode="0">
                  <c:v>331</c:v>
                </c:pt>
                <c:pt idx="29" formatCode="0">
                  <c:v>358.57142857142856</c:v>
                </c:pt>
                <c:pt idx="30" formatCode="0">
                  <c:v>392</c:v>
                </c:pt>
                <c:pt idx="31" formatCode="0">
                  <c:v>417.14285714285717</c:v>
                </c:pt>
                <c:pt idx="32" formatCode="0">
                  <c:v>449</c:v>
                </c:pt>
                <c:pt idx="33" formatCode="0">
                  <c:v>479</c:v>
                </c:pt>
                <c:pt idx="34" formatCode="0">
                  <c:v>507</c:v>
                </c:pt>
                <c:pt idx="35" formatCode="0">
                  <c:v>533.71428571428567</c:v>
                </c:pt>
                <c:pt idx="36" formatCode="0">
                  <c:v>557.28571428571433</c:v>
                </c:pt>
                <c:pt idx="37" formatCode="0">
                  <c:v>576.85714285714289</c:v>
                </c:pt>
                <c:pt idx="38" formatCode="0">
                  <c:v>582.42857142857144</c:v>
                </c:pt>
                <c:pt idx="39" formatCode="0">
                  <c:v>583.71428571428567</c:v>
                </c:pt>
                <c:pt idx="40" formatCode="0">
                  <c:v>576.57142857142856</c:v>
                </c:pt>
                <c:pt idx="41" formatCode="0">
                  <c:v>575.28571428571433</c:v>
                </c:pt>
                <c:pt idx="42" formatCode="0">
                  <c:v>571.85714285714289</c:v>
                </c:pt>
                <c:pt idx="43" formatCode="0">
                  <c:v>567.57142857142856</c:v>
                </c:pt>
                <c:pt idx="44" formatCode="0">
                  <c:v>554.14285714285711</c:v>
                </c:pt>
                <c:pt idx="45" formatCode="0">
                  <c:v>550.57142857142856</c:v>
                </c:pt>
                <c:pt idx="46" formatCode="0">
                  <c:v>539.71428571428567</c:v>
                </c:pt>
                <c:pt idx="47" formatCode="0">
                  <c:v>524</c:v>
                </c:pt>
                <c:pt idx="48" formatCode="0">
                  <c:v>514.85714285714289</c:v>
                </c:pt>
                <c:pt idx="49" formatCode="0">
                  <c:v>501.42857142857144</c:v>
                </c:pt>
                <c:pt idx="50" formatCode="0">
                  <c:v>491.14285714285717</c:v>
                </c:pt>
                <c:pt idx="51" formatCode="0">
                  <c:v>484.42857142857144</c:v>
                </c:pt>
                <c:pt idx="52" formatCode="0">
                  <c:v>486</c:v>
                </c:pt>
                <c:pt idx="53" formatCode="0">
                  <c:v>495.85714285714283</c:v>
                </c:pt>
                <c:pt idx="54" formatCode="0">
                  <c:v>500.14285714285717</c:v>
                </c:pt>
                <c:pt idx="55" formatCode="0">
                  <c:v>507.85714285714283</c:v>
                </c:pt>
                <c:pt idx="56" formatCode="0">
                  <c:v>520.57142857142856</c:v>
                </c:pt>
                <c:pt idx="57" formatCode="0">
                  <c:v>526</c:v>
                </c:pt>
                <c:pt idx="58" formatCode="0">
                  <c:v>536.14285714285711</c:v>
                </c:pt>
                <c:pt idx="59" formatCode="0">
                  <c:v>542.71428571428567</c:v>
                </c:pt>
                <c:pt idx="60" formatCode="0">
                  <c:v>549.85714285714289</c:v>
                </c:pt>
                <c:pt idx="61" formatCode="0">
                  <c:v>590.85714285714289</c:v>
                </c:pt>
                <c:pt idx="62" formatCode="0">
                  <c:v>630.85714285714289</c:v>
                </c:pt>
                <c:pt idx="63" formatCode="0">
                  <c:v>658.85714285714289</c:v>
                </c:pt>
                <c:pt idx="64" formatCode="0">
                  <c:v>695.71428571428567</c:v>
                </c:pt>
              </c:numCache>
            </c:numRef>
          </c:val>
          <c:smooth val="0"/>
          <c:extLst>
            <c:ext xmlns:c16="http://schemas.microsoft.com/office/drawing/2014/chart" uri="{C3380CC4-5D6E-409C-BE32-E72D297353CC}">
              <c16:uniqueId val="{00000035-47CE-43C8-B7C4-0E248611D0F5}"/>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809]dd\ mm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ax val="850"/>
          <c:min val="0"/>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200"/>
        <c:minorUnit val="100"/>
      </c:valAx>
      <c:spPr>
        <a:noFill/>
        <a:ln w="25400">
          <a:noFill/>
        </a:ln>
        <a:effectLst/>
      </c:spPr>
    </c:plotArea>
    <c:legend>
      <c:legendPos val="t"/>
      <c:layout>
        <c:manualLayout>
          <c:xMode val="edge"/>
          <c:yMode val="edge"/>
          <c:x val="8.2028333333333328E-2"/>
          <c:y val="0.17121194444444446"/>
          <c:w val="0.45726388888888891"/>
          <c:h val="0.15155152777777778"/>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a:t>Verdeling besmette</a:t>
            </a:r>
            <a:r>
              <a:rPr lang="en-US" sz="2000" b="1" baseline="0"/>
              <a:t> personen:</a:t>
            </a:r>
            <a:r>
              <a:rPr lang="en-US" sz="2000" b="1"/>
              <a:t> verschil</a:t>
            </a:r>
            <a:r>
              <a:rPr lang="en-US" sz="2000" b="1" baseline="0"/>
              <a:t> met gisteren</a:t>
            </a:r>
            <a:endParaRPr lang="en-US" sz="2000" b="1"/>
          </a:p>
        </c:rich>
      </c:tx>
      <c:layout>
        <c:manualLayout>
          <c:xMode val="edge"/>
          <c:yMode val="edge"/>
          <c:x val="0.12085208333333333"/>
          <c:y val="5.9972222222222225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7.1505777777777779E-2"/>
          <c:y val="0.12427180555555556"/>
          <c:w val="0.91917699999999991"/>
          <c:h val="0.76626513888888892"/>
        </c:manualLayout>
      </c:layout>
      <c:barChart>
        <c:barDir val="col"/>
        <c:grouping val="clustered"/>
        <c:varyColors val="0"/>
        <c:ser>
          <c:idx val="1"/>
          <c:order val="0"/>
          <c:tx>
            <c:strRef>
              <c:f>rivm!$CV$128</c:f>
              <c:strCache>
                <c:ptCount val="1"/>
                <c:pt idx="0">
                  <c:v>Datum eerste ziektedag (nieuw)</c:v>
                </c:pt>
              </c:strCache>
            </c:strRef>
          </c:tx>
          <c:spPr>
            <a:solidFill>
              <a:schemeClr val="accent6">
                <a:lumMod val="75000"/>
              </a:schemeClr>
            </a:solidFill>
            <a:ln w="25400">
              <a:noFill/>
            </a:ln>
            <a:effectLst/>
          </c:spPr>
          <c:invertIfNegative val="0"/>
          <c:cat>
            <c:numRef>
              <c:extLst>
                <c:ext xmlns:c15="http://schemas.microsoft.com/office/drawing/2012/chart" uri="{02D57815-91ED-43cb-92C2-25804820EDAC}">
                  <c15:fullRef>
                    <c15:sqref>rivm!$CT$129:$CT$205</c15:sqref>
                  </c15:fullRef>
                </c:ext>
              </c:extLst>
              <c:f>rivm!$CT$189:$CT$201</c:f>
              <c:numCache>
                <mc:AlternateContent xmlns:mc="http://schemas.openxmlformats.org/markup-compatibility/2006">
                  <mc:Choice Requires="c16r2">
                    <c16r2:formatcode2>[$-en-NL,1]d\ mmm;@</c16r2:formatcode2>
                  </mc:Choice>
                  <mc:Fallback>
                    <c:formatCode>[$]d\ mmm;@</c:formatCode>
                  </mc:Fallback>
                </mc:AlternateContent>
                <c:ptCount val="13"/>
                <c:pt idx="0">
                  <c:v>44073</c:v>
                </c:pt>
                <c:pt idx="1">
                  <c:v>44074</c:v>
                </c:pt>
                <c:pt idx="2">
                  <c:v>44075</c:v>
                </c:pt>
                <c:pt idx="3">
                  <c:v>44076</c:v>
                </c:pt>
                <c:pt idx="4">
                  <c:v>44077</c:v>
                </c:pt>
                <c:pt idx="5">
                  <c:v>44078</c:v>
                </c:pt>
                <c:pt idx="6">
                  <c:v>44079</c:v>
                </c:pt>
                <c:pt idx="7">
                  <c:v>44080</c:v>
                </c:pt>
                <c:pt idx="8">
                  <c:v>44081</c:v>
                </c:pt>
                <c:pt idx="9">
                  <c:v>44082</c:v>
                </c:pt>
                <c:pt idx="10">
                  <c:v>44083</c:v>
                </c:pt>
                <c:pt idx="11">
                  <c:v>44084</c:v>
                </c:pt>
                <c:pt idx="12">
                  <c:v>44085</c:v>
                </c:pt>
              </c:numCache>
            </c:numRef>
          </c:cat>
          <c:val>
            <c:numRef>
              <c:extLst>
                <c:ext xmlns:c15="http://schemas.microsoft.com/office/drawing/2012/chart" uri="{02D57815-91ED-43cb-92C2-25804820EDAC}">
                  <c15:fullRef>
                    <c15:sqref>rivm!$CV$129:$CV$205</c15:sqref>
                  </c15:fullRef>
                </c:ext>
              </c:extLst>
              <c:f>rivm!$CV$189:$CV$201</c:f>
              <c:numCache>
                <c:formatCode>General</c:formatCode>
                <c:ptCount val="13"/>
                <c:pt idx="0">
                  <c:v>8</c:v>
                </c:pt>
                <c:pt idx="1">
                  <c:v>20</c:v>
                </c:pt>
                <c:pt idx="2">
                  <c:v>44</c:v>
                </c:pt>
                <c:pt idx="3">
                  <c:v>44</c:v>
                </c:pt>
                <c:pt idx="4">
                  <c:v>86</c:v>
                </c:pt>
                <c:pt idx="5">
                  <c:v>101</c:v>
                </c:pt>
                <c:pt idx="6">
                  <c:v>152</c:v>
                </c:pt>
                <c:pt idx="7">
                  <c:v>181</c:v>
                </c:pt>
                <c:pt idx="8">
                  <c:v>156</c:v>
                </c:pt>
                <c:pt idx="9">
                  <c:v>52</c:v>
                </c:pt>
                <c:pt idx="10">
                  <c:v>16</c:v>
                </c:pt>
                <c:pt idx="11">
                  <c:v>10</c:v>
                </c:pt>
                <c:pt idx="12">
                  <c:v>0</c:v>
                </c:pt>
              </c:numCache>
            </c:numRef>
          </c:val>
          <c:extLst>
            <c:ext xmlns:c16="http://schemas.microsoft.com/office/drawing/2014/chart" uri="{C3380CC4-5D6E-409C-BE32-E72D297353CC}">
              <c16:uniqueId val="{00000002-61E7-458E-9B50-1DC21FA47759}"/>
            </c:ext>
          </c:extLst>
        </c:ser>
        <c:ser>
          <c:idx val="2"/>
          <c:order val="1"/>
          <c:tx>
            <c:strRef>
              <c:f>rivm!$CW$128</c:f>
              <c:strCache>
                <c:ptCount val="1"/>
                <c:pt idx="0">
                  <c:v>Datum labuitslag (nieuw)</c:v>
                </c:pt>
              </c:strCache>
            </c:strRef>
          </c:tx>
          <c:spPr>
            <a:solidFill>
              <a:schemeClr val="accent1">
                <a:lumMod val="75000"/>
              </a:schemeClr>
            </a:solidFill>
            <a:ln>
              <a:noFill/>
            </a:ln>
            <a:effectLst/>
          </c:spPr>
          <c:invertIfNegative val="0"/>
          <c:cat>
            <c:numRef>
              <c:extLst>
                <c:ext xmlns:c15="http://schemas.microsoft.com/office/drawing/2012/chart" uri="{02D57815-91ED-43cb-92C2-25804820EDAC}">
                  <c15:fullRef>
                    <c15:sqref>rivm!$CT$129:$CT$205</c15:sqref>
                  </c15:fullRef>
                </c:ext>
              </c:extLst>
              <c:f>rivm!$CT$189:$CT$201</c:f>
              <c:numCache>
                <mc:AlternateContent xmlns:mc="http://schemas.openxmlformats.org/markup-compatibility/2006">
                  <mc:Choice Requires="c16r2">
                    <c16r2:formatcode2>[$-en-NL,1]d\ mmm;@</c16r2:formatcode2>
                  </mc:Choice>
                  <mc:Fallback>
                    <c:formatCode>[$]d\ mmm;@</c:formatCode>
                  </mc:Fallback>
                </mc:AlternateContent>
                <c:ptCount val="13"/>
                <c:pt idx="0">
                  <c:v>44073</c:v>
                </c:pt>
                <c:pt idx="1">
                  <c:v>44074</c:v>
                </c:pt>
                <c:pt idx="2">
                  <c:v>44075</c:v>
                </c:pt>
                <c:pt idx="3">
                  <c:v>44076</c:v>
                </c:pt>
                <c:pt idx="4">
                  <c:v>44077</c:v>
                </c:pt>
                <c:pt idx="5">
                  <c:v>44078</c:v>
                </c:pt>
                <c:pt idx="6">
                  <c:v>44079</c:v>
                </c:pt>
                <c:pt idx="7">
                  <c:v>44080</c:v>
                </c:pt>
                <c:pt idx="8">
                  <c:v>44081</c:v>
                </c:pt>
                <c:pt idx="9">
                  <c:v>44082</c:v>
                </c:pt>
                <c:pt idx="10">
                  <c:v>44083</c:v>
                </c:pt>
                <c:pt idx="11">
                  <c:v>44084</c:v>
                </c:pt>
                <c:pt idx="12">
                  <c:v>44085</c:v>
                </c:pt>
              </c:numCache>
            </c:numRef>
          </c:cat>
          <c:val>
            <c:numRef>
              <c:extLst>
                <c:ext xmlns:c15="http://schemas.microsoft.com/office/drawing/2012/chart" uri="{02D57815-91ED-43cb-92C2-25804820EDAC}">
                  <c15:fullRef>
                    <c15:sqref>rivm!$CW$129:$CW$205</c15:sqref>
                  </c15:fullRef>
                </c:ext>
              </c:extLst>
              <c:f>rivm!$CW$189:$CW$201</c:f>
              <c:numCache>
                <c:formatCode>General</c:formatCode>
                <c:ptCount val="13"/>
                <c:pt idx="0">
                  <c:v>0</c:v>
                </c:pt>
                <c:pt idx="1">
                  <c:v>0</c:v>
                </c:pt>
                <c:pt idx="2">
                  <c:v>0</c:v>
                </c:pt>
                <c:pt idx="3">
                  <c:v>-6</c:v>
                </c:pt>
                <c:pt idx="4">
                  <c:v>-6</c:v>
                </c:pt>
                <c:pt idx="5">
                  <c:v>-3</c:v>
                </c:pt>
                <c:pt idx="6">
                  <c:v>-7</c:v>
                </c:pt>
                <c:pt idx="7">
                  <c:v>-12</c:v>
                </c:pt>
                <c:pt idx="8">
                  <c:v>-31</c:v>
                </c:pt>
                <c:pt idx="9">
                  <c:v>2</c:v>
                </c:pt>
                <c:pt idx="10">
                  <c:v>180</c:v>
                </c:pt>
                <c:pt idx="11">
                  <c:v>176</c:v>
                </c:pt>
                <c:pt idx="12">
                  <c:v>43</c:v>
                </c:pt>
              </c:numCache>
            </c:numRef>
          </c:val>
          <c:extLst>
            <c:ext xmlns:c16="http://schemas.microsoft.com/office/drawing/2014/chart" uri="{C3380CC4-5D6E-409C-BE32-E72D297353CC}">
              <c16:uniqueId val="{00000003-61E7-458E-9B50-1DC21FA47759}"/>
            </c:ext>
          </c:extLst>
        </c:ser>
        <c:ser>
          <c:idx val="0"/>
          <c:order val="2"/>
          <c:tx>
            <c:strRef>
              <c:f>rivm!$CU$128</c:f>
              <c:strCache>
                <c:ptCount val="1"/>
                <c:pt idx="0">
                  <c:v>Melding aan GGD (nieuw)</c:v>
                </c:pt>
              </c:strCache>
            </c:strRef>
          </c:tx>
          <c:spPr>
            <a:solidFill>
              <a:schemeClr val="accent2">
                <a:lumMod val="75000"/>
              </a:schemeClr>
            </a:solidFill>
            <a:ln w="25400">
              <a:noFill/>
            </a:ln>
            <a:effectLst/>
          </c:spPr>
          <c:invertIfNegative val="0"/>
          <c:dPt>
            <c:idx val="6"/>
            <c:invertIfNegative val="0"/>
            <c:bubble3D val="0"/>
            <c:extLst>
              <c:ext xmlns:c16="http://schemas.microsoft.com/office/drawing/2014/chart" uri="{C3380CC4-5D6E-409C-BE32-E72D297353CC}">
                <c16:uniqueId val="{00000000-61E7-458E-9B50-1DC21FA47759}"/>
              </c:ext>
            </c:extLst>
          </c:dPt>
          <c:cat>
            <c:numRef>
              <c:extLst>
                <c:ext xmlns:c15="http://schemas.microsoft.com/office/drawing/2012/chart" uri="{02D57815-91ED-43cb-92C2-25804820EDAC}">
                  <c15:fullRef>
                    <c15:sqref>rivm!$CT$129:$CT$205</c15:sqref>
                  </c15:fullRef>
                </c:ext>
              </c:extLst>
              <c:f>rivm!$CT$189:$CT$201</c:f>
              <c:numCache>
                <mc:AlternateContent xmlns:mc="http://schemas.openxmlformats.org/markup-compatibility/2006">
                  <mc:Choice Requires="c16r2">
                    <c16r2:formatcode2>[$-en-NL,1]d\ mmm;@</c16r2:formatcode2>
                  </mc:Choice>
                  <mc:Fallback>
                    <c:formatCode>[$]d\ mmm;@</c:formatCode>
                  </mc:Fallback>
                </mc:AlternateContent>
                <c:ptCount val="13"/>
                <c:pt idx="0">
                  <c:v>44073</c:v>
                </c:pt>
                <c:pt idx="1">
                  <c:v>44074</c:v>
                </c:pt>
                <c:pt idx="2">
                  <c:v>44075</c:v>
                </c:pt>
                <c:pt idx="3">
                  <c:v>44076</c:v>
                </c:pt>
                <c:pt idx="4">
                  <c:v>44077</c:v>
                </c:pt>
                <c:pt idx="5">
                  <c:v>44078</c:v>
                </c:pt>
                <c:pt idx="6">
                  <c:v>44079</c:v>
                </c:pt>
                <c:pt idx="7">
                  <c:v>44080</c:v>
                </c:pt>
                <c:pt idx="8">
                  <c:v>44081</c:v>
                </c:pt>
                <c:pt idx="9">
                  <c:v>44082</c:v>
                </c:pt>
                <c:pt idx="10">
                  <c:v>44083</c:v>
                </c:pt>
                <c:pt idx="11">
                  <c:v>44084</c:v>
                </c:pt>
                <c:pt idx="12">
                  <c:v>44085</c:v>
                </c:pt>
              </c:numCache>
            </c:numRef>
          </c:cat>
          <c:val>
            <c:numRef>
              <c:extLst>
                <c:ext xmlns:c15="http://schemas.microsoft.com/office/drawing/2012/chart" uri="{02D57815-91ED-43cb-92C2-25804820EDAC}">
                  <c15:fullRef>
                    <c15:sqref>rivm!$CU$129:$CU$205</c15:sqref>
                  </c15:fullRef>
                </c:ext>
              </c:extLst>
              <c:f>rivm!$CU$189:$CU$201</c:f>
              <c:numCache>
                <c:formatCode>General</c:formatCode>
                <c:ptCount val="13"/>
                <c:pt idx="0">
                  <c:v>0</c:v>
                </c:pt>
                <c:pt idx="1">
                  <c:v>-1</c:v>
                </c:pt>
                <c:pt idx="2">
                  <c:v>-1</c:v>
                </c:pt>
                <c:pt idx="3">
                  <c:v>0</c:v>
                </c:pt>
                <c:pt idx="4">
                  <c:v>0</c:v>
                </c:pt>
                <c:pt idx="5">
                  <c:v>-1</c:v>
                </c:pt>
                <c:pt idx="6">
                  <c:v>0</c:v>
                </c:pt>
                <c:pt idx="7">
                  <c:v>-2</c:v>
                </c:pt>
                <c:pt idx="8">
                  <c:v>-5</c:v>
                </c:pt>
                <c:pt idx="9">
                  <c:v>3</c:v>
                </c:pt>
                <c:pt idx="10">
                  <c:v>-33</c:v>
                </c:pt>
                <c:pt idx="11">
                  <c:v>44</c:v>
                </c:pt>
                <c:pt idx="12">
                  <c:v>33</c:v>
                </c:pt>
              </c:numCache>
            </c:numRef>
          </c:val>
          <c:extLst>
            <c:ext xmlns:c16="http://schemas.microsoft.com/office/drawing/2014/chart" uri="{C3380CC4-5D6E-409C-BE32-E72D297353CC}">
              <c16:uniqueId val="{00000001-61E7-458E-9B50-1DC21FA47759}"/>
            </c:ext>
          </c:extLst>
        </c:ser>
        <c:dLbls>
          <c:showLegendKey val="0"/>
          <c:showVal val="0"/>
          <c:showCatName val="0"/>
          <c:showSerName val="0"/>
          <c:showPercent val="0"/>
          <c:showBubbleSize val="0"/>
        </c:dLbls>
        <c:gapWidth val="0"/>
        <c:axId val="309519327"/>
        <c:axId val="1874105423"/>
      </c:barChart>
      <c:dateAx>
        <c:axId val="309519327"/>
        <c:scaling>
          <c:orientation val="minMax"/>
        </c:scaling>
        <c:delete val="0"/>
        <c:axPos val="b"/>
        <c:majorGridlines>
          <c:spPr>
            <a:ln w="15875" cap="flat" cmpd="sng" algn="ctr">
              <a:solidFill>
                <a:schemeClr val="bg2">
                  <a:lumMod val="75000"/>
                </a:schemeClr>
              </a:solidFill>
              <a:round/>
            </a:ln>
            <a:effectLst/>
          </c:spPr>
        </c:majorGridlines>
        <c:numFmt formatCode="[$]d\ mmm;@" c16r2:formatcode2="[$-en-NL,1]d\ mmm;@" sourceLinked="1"/>
        <c:majorTickMark val="cross"/>
        <c:minorTickMark val="none"/>
        <c:tickLblPos val="low"/>
        <c:spPr>
          <a:noFill/>
          <a:ln w="25400" cap="flat" cmpd="sng" algn="ctr">
            <a:solidFill>
              <a:schemeClr val="tx1"/>
            </a:solidFill>
            <a:round/>
          </a:ln>
          <a:effectLst/>
        </c:spPr>
        <c:txPr>
          <a:bodyPr rot="-5400000" spcFirstLastPara="1" vertOverflow="ellipsis"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NL"/>
          </a:p>
        </c:txPr>
        <c:crossAx val="1874105423"/>
        <c:crosses val="autoZero"/>
        <c:auto val="1"/>
        <c:lblOffset val="100"/>
        <c:baseTimeUnit val="days"/>
        <c:majorUnit val="1"/>
        <c:majorTimeUnit val="days"/>
      </c:dateAx>
      <c:valAx>
        <c:axId val="1874105423"/>
        <c:scaling>
          <c:orientation val="minMax"/>
        </c:scaling>
        <c:delete val="0"/>
        <c:axPos val="l"/>
        <c:majorGridlines>
          <c:spPr>
            <a:ln w="12700" cap="flat" cmpd="sng" algn="ctr">
              <a:solidFill>
                <a:schemeClr val="tx1">
                  <a:lumMod val="15000"/>
                  <a:lumOff val="85000"/>
                </a:schemeClr>
              </a:solidFill>
              <a:prstDash val="dash"/>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309519327"/>
        <c:crosses val="autoZero"/>
        <c:crossBetween val="between"/>
      </c:valAx>
      <c:spPr>
        <a:noFill/>
        <a:ln>
          <a:noFill/>
        </a:ln>
        <a:effectLst/>
      </c:spPr>
    </c:plotArea>
    <c:legend>
      <c:legendPos val="r"/>
      <c:layout>
        <c:manualLayout>
          <c:xMode val="edge"/>
          <c:yMode val="edge"/>
          <c:x val="9.1601444444444458E-2"/>
          <c:y val="0.15600000000000003"/>
          <c:w val="0.30444567224304819"/>
          <c:h val="0.21006809311595206"/>
        </c:manualLayout>
      </c:layout>
      <c:overlay val="0"/>
      <c:spPr>
        <a:solidFill>
          <a:schemeClr val="bg1">
            <a:lumMod val="95000"/>
          </a:schemeClr>
        </a:solidFill>
        <a:ln w="25400">
          <a:solidFill>
            <a:schemeClr val="bg2">
              <a:lumMod val="25000"/>
            </a:schemeClr>
          </a:solid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1400" b="1" i="0" u="sng" kern="1200" spc="0" baseline="0">
                <a:solidFill>
                  <a:srgbClr val="000000"/>
                </a:solidFill>
                <a:effectLst/>
              </a:rPr>
              <a:t>Growth factor COVID-19 cases in The Netherlands with a 3 day MA</a:t>
            </a:r>
            <a:r>
              <a:rPr lang="nl-NL" sz="1400" b="1" i="0" kern="1200" spc="0" baseline="0">
                <a:solidFill>
                  <a:srgbClr val="000000"/>
                </a:solidFill>
                <a:effectLst/>
              </a:rPr>
              <a:t>       </a:t>
            </a:r>
            <a:r>
              <a:rPr lang="nl-NL" sz="800" b="1" i="0" kern="1200" spc="0" baseline="0">
                <a:solidFill>
                  <a:srgbClr val="000000"/>
                </a:solidFill>
                <a:effectLst/>
              </a:rPr>
              <a:t>@YorickB</a:t>
            </a:r>
            <a:br>
              <a:rPr lang="nl-NL" sz="1400" b="1" i="0" u="sng" kern="1200" spc="0" baseline="0">
                <a:solidFill>
                  <a:srgbClr val="000000"/>
                </a:solidFill>
                <a:effectLst/>
              </a:rPr>
            </a:br>
            <a:r>
              <a:rPr lang="nl-NL" sz="1000" b="1" i="0" kern="1200" spc="100" baseline="0">
                <a:ln>
                  <a:noFill/>
                </a:ln>
                <a:solidFill>
                  <a:srgbClr val="404040"/>
                </a:solidFill>
                <a:effectLst/>
              </a:rPr>
              <a:t>*source: RIVM, March 26th, 2020</a:t>
            </a:r>
            <a:endParaRPr lang="en-NL">
              <a:effectLst/>
            </a:endParaRPr>
          </a:p>
        </c:rich>
      </c:tx>
      <c:layout>
        <c:manualLayout>
          <c:xMode val="edge"/>
          <c:yMode val="edge"/>
          <c:x val="0.12215759857049843"/>
          <c:y val="1.6498933625730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9.9491613757023589E-2"/>
          <c:y val="0.22749236111111112"/>
          <c:w val="0.82501240250871288"/>
          <c:h val="0.68740166666666669"/>
        </c:manualLayout>
      </c:layout>
      <c:lineChart>
        <c:grouping val="standard"/>
        <c:varyColors val="0"/>
        <c:ser>
          <c:idx val="3"/>
          <c:order val="0"/>
          <c:tx>
            <c:strRef>
              <c:f>GGD!$H$60</c:f>
              <c:strCache>
                <c:ptCount val="1"/>
                <c:pt idx="0">
                  <c:v>Growth %</c:v>
                </c:pt>
              </c:strCache>
            </c:strRef>
          </c:tx>
          <c:spPr>
            <a:ln w="28575" cap="rnd">
              <a:solidFill>
                <a:srgbClr val="C00000"/>
              </a:solidFill>
              <a:round/>
            </a:ln>
            <a:effectLst/>
          </c:spPr>
          <c:marker>
            <c:symbol val="circle"/>
            <c:size val="8"/>
            <c:spPr>
              <a:solidFill>
                <a:srgbClr val="C00000"/>
              </a:solidFill>
              <a:ln w="9525">
                <a:solidFill>
                  <a:srgbClr val="C00000"/>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0-6617-4E00-82D5-379D8AB90B62}"/>
                </c:ext>
              </c:extLst>
            </c:dLbl>
            <c:dLbl>
              <c:idx val="5"/>
              <c:layout>
                <c:manualLayout>
                  <c:x val="-3.5749362672749231E-2"/>
                  <c:y val="-1.971138888888888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617-4E00-82D5-379D8AB90B62}"/>
                </c:ext>
              </c:extLst>
            </c:dLbl>
            <c:dLbl>
              <c:idx val="7"/>
              <c:layout>
                <c:manualLayout>
                  <c:x val="-3.5749362672749294E-2"/>
                  <c:y val="-1.971138888888888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617-4E00-82D5-379D8AB90B62}"/>
                </c:ext>
              </c:extLst>
            </c:dLbl>
            <c:dLbl>
              <c:idx val="10"/>
              <c:layout>
                <c:manualLayout>
                  <c:x val="-3.5749362672749356E-2"/>
                  <c:y val="-2.323916666666666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617-4E00-82D5-379D8AB90B62}"/>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NL"/>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rgbClr val="C00000"/>
                </a:solidFill>
                <a:prstDash val="sysDot"/>
              </a:ln>
              <a:effectLst/>
            </c:spPr>
            <c:trendlineType val="movingAvg"/>
            <c:period val="3"/>
            <c:dispRSqr val="0"/>
            <c:dispEq val="0"/>
          </c:trendline>
          <c:cat>
            <c:numRef>
              <c:f>GGD!$C$68:$C$89</c:f>
              <c:numCache>
                <c:formatCode>m/d/yyyy</c:formatCode>
                <c:ptCount val="22"/>
                <c:pt idx="0">
                  <c:v>43895</c:v>
                </c:pt>
                <c:pt idx="1">
                  <c:v>43896</c:v>
                </c:pt>
                <c:pt idx="2">
                  <c:v>43897</c:v>
                </c:pt>
                <c:pt idx="3">
                  <c:v>43898</c:v>
                </c:pt>
                <c:pt idx="4">
                  <c:v>43899</c:v>
                </c:pt>
                <c:pt idx="5">
                  <c:v>43900</c:v>
                </c:pt>
                <c:pt idx="6">
                  <c:v>43901</c:v>
                </c:pt>
                <c:pt idx="7">
                  <c:v>43902</c:v>
                </c:pt>
                <c:pt idx="8">
                  <c:v>43903</c:v>
                </c:pt>
                <c:pt idx="9">
                  <c:v>43904</c:v>
                </c:pt>
                <c:pt idx="10">
                  <c:v>43905</c:v>
                </c:pt>
                <c:pt idx="11">
                  <c:v>43906</c:v>
                </c:pt>
                <c:pt idx="12">
                  <c:v>43907</c:v>
                </c:pt>
                <c:pt idx="13">
                  <c:v>43908</c:v>
                </c:pt>
                <c:pt idx="14">
                  <c:v>43909</c:v>
                </c:pt>
                <c:pt idx="15">
                  <c:v>43910</c:v>
                </c:pt>
                <c:pt idx="16">
                  <c:v>43911</c:v>
                </c:pt>
                <c:pt idx="17">
                  <c:v>43912</c:v>
                </c:pt>
                <c:pt idx="18">
                  <c:v>43913</c:v>
                </c:pt>
                <c:pt idx="19">
                  <c:v>43914</c:v>
                </c:pt>
                <c:pt idx="20">
                  <c:v>43915</c:v>
                </c:pt>
                <c:pt idx="21">
                  <c:v>43916</c:v>
                </c:pt>
              </c:numCache>
            </c:numRef>
          </c:cat>
          <c:val>
            <c:numRef>
              <c:f>GGD!$H$69:$H$89</c:f>
              <c:numCache>
                <c:formatCode>0%</c:formatCode>
                <c:ptCount val="21"/>
                <c:pt idx="0">
                  <c:v>0.56097560975609762</c:v>
                </c:pt>
                <c:pt idx="1">
                  <c:v>0.46875</c:v>
                </c:pt>
                <c:pt idx="2">
                  <c:v>0.40957446808510634</c:v>
                </c:pt>
                <c:pt idx="3">
                  <c:v>0.21132075471698109</c:v>
                </c:pt>
                <c:pt idx="4">
                  <c:v>0.19003115264797499</c:v>
                </c:pt>
                <c:pt idx="5">
                  <c:v>0.31675392670157065</c:v>
                </c:pt>
                <c:pt idx="6">
                  <c:v>0.22067594433399607</c:v>
                </c:pt>
                <c:pt idx="7">
                  <c:v>0.30944625407166115</c:v>
                </c:pt>
                <c:pt idx="8">
                  <c:v>0.19278606965174139</c:v>
                </c:pt>
                <c:pt idx="9">
                  <c:v>0.1835245046923879</c:v>
                </c:pt>
                <c:pt idx="10">
                  <c:v>0.24493392070484576</c:v>
                </c:pt>
                <c:pt idx="11">
                  <c:v>0.20665251238499649</c:v>
                </c:pt>
                <c:pt idx="12">
                  <c:v>0.20293255131964805</c:v>
                </c:pt>
                <c:pt idx="13">
                  <c:v>0.19941491955143831</c:v>
                </c:pt>
                <c:pt idx="14">
                  <c:v>0.21707317073170729</c:v>
                </c:pt>
                <c:pt idx="15">
                  <c:v>0.21275885103540415</c:v>
                </c:pt>
                <c:pt idx="16">
                  <c:v>0.15780776645552197</c:v>
                </c:pt>
                <c:pt idx="17">
                  <c:v>0.12963843958135102</c:v>
                </c:pt>
                <c:pt idx="18">
                  <c:v>0.17077279427247838</c:v>
                </c:pt>
                <c:pt idx="19">
                  <c:v>0.15323741007194247</c:v>
                </c:pt>
                <c:pt idx="20">
                  <c:v>0.15892077354959455</c:v>
                </c:pt>
              </c:numCache>
            </c:numRef>
          </c:val>
          <c:smooth val="1"/>
          <c:extLst>
            <c:ext xmlns:c16="http://schemas.microsoft.com/office/drawing/2014/chart" uri="{C3380CC4-5D6E-409C-BE32-E72D297353CC}">
              <c16:uniqueId val="{00000005-6617-4E00-82D5-379D8AB90B62}"/>
            </c:ext>
          </c:extLst>
        </c:ser>
        <c:dLbls>
          <c:showLegendKey val="0"/>
          <c:showVal val="0"/>
          <c:showCatName val="0"/>
          <c:showSerName val="0"/>
          <c:showPercent val="0"/>
          <c:showBubbleSize val="0"/>
        </c:dLbls>
        <c:marker val="1"/>
        <c:smooth val="0"/>
        <c:axId val="596612160"/>
        <c:axId val="596613144"/>
      </c:lineChart>
      <c:lineChart>
        <c:grouping val="standard"/>
        <c:varyColors val="0"/>
        <c:ser>
          <c:idx val="0"/>
          <c:order val="1"/>
          <c:tx>
            <c:strRef>
              <c:f>GGD!$E$60</c:f>
              <c:strCache>
                <c:ptCount val="1"/>
                <c:pt idx="0">
                  <c:v>Change in the growth</c:v>
                </c:pt>
              </c:strCache>
            </c:strRef>
          </c:tx>
          <c:spPr>
            <a:ln w="28575" cap="rnd">
              <a:solidFill>
                <a:schemeClr val="accent1">
                  <a:lumMod val="60000"/>
                  <a:lumOff val="40000"/>
                </a:schemeClr>
              </a:solidFill>
              <a:round/>
            </a:ln>
            <a:effectLst/>
          </c:spPr>
          <c:marker>
            <c:symbol val="square"/>
            <c:size val="8"/>
            <c:spPr>
              <a:solidFill>
                <a:schemeClr val="accent1">
                  <a:lumMod val="60000"/>
                  <a:lumOff val="40000"/>
                </a:schemeClr>
              </a:solidFill>
              <a:ln w="9525">
                <a:solidFill>
                  <a:schemeClr val="accent1">
                    <a:lumMod val="60000"/>
                    <a:lumOff val="4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6-6617-4E00-82D5-379D8AB90B62}"/>
                </c:ext>
              </c:extLst>
            </c:dLbl>
            <c:dLbl>
              <c:idx val="3"/>
              <c:layout>
                <c:manualLayout>
                  <c:x val="-1.5642642611648381E-3"/>
                  <c:y val="1.304833333333333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617-4E00-82D5-379D8AB90B62}"/>
                </c:ext>
              </c:extLst>
            </c:dLbl>
            <c:dLbl>
              <c:idx val="4"/>
              <c:layout>
                <c:manualLayout>
                  <c:x val="-5.749080562981012E-2"/>
                  <c:y val="-2.57572222222222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6617-4E00-82D5-379D8AB90B62}"/>
                </c:ext>
              </c:extLst>
            </c:dLbl>
            <c:dLbl>
              <c:idx val="6"/>
              <c:layout>
                <c:manualLayout>
                  <c:x val="-3.3022943781027776E-2"/>
                  <c:y val="1.657611111111111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617-4E00-82D5-379D8AB90B62}"/>
                </c:ext>
              </c:extLst>
            </c:dLbl>
            <c:dLbl>
              <c:idx val="8"/>
              <c:layout>
                <c:manualLayout>
                  <c:x val="-3.3022943781027776E-2"/>
                  <c:y val="2.363166666666666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6617-4E00-82D5-379D8AB90B62}"/>
                </c:ext>
              </c:extLst>
            </c:dLbl>
            <c:dLbl>
              <c:idx val="9"/>
              <c:layout>
                <c:manualLayout>
                  <c:x val="-4.8752283540959243E-2"/>
                  <c:y val="-3.104888888888895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6617-4E00-82D5-379D8AB90B62}"/>
                </c:ext>
              </c:extLst>
            </c:dLbl>
            <c:dLbl>
              <c:idx val="11"/>
              <c:layout>
                <c:manualLayout>
                  <c:x val="-2.2536717274406794E-2"/>
                  <c:y val="-2.752111111111117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6617-4E00-82D5-379D8AB90B62}"/>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NL"/>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lumMod val="60000"/>
                    <a:lumOff val="40000"/>
                  </a:schemeClr>
                </a:solidFill>
                <a:prstDash val="sysDot"/>
              </a:ln>
              <a:effectLst/>
            </c:spPr>
            <c:trendlineType val="movingAvg"/>
            <c:period val="3"/>
            <c:dispRSqr val="0"/>
            <c:dispEq val="0"/>
          </c:trendline>
          <c:cat>
            <c:numRef>
              <c:f>GGD!$C$69:$C$89</c:f>
              <c:numCache>
                <c:formatCode>m/d/yyyy</c:formatCode>
                <c:ptCount val="21"/>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numCache>
            </c:numRef>
          </c:cat>
          <c:val>
            <c:numRef>
              <c:f>GGD!$E$69:$E$89</c:f>
              <c:numCache>
                <c:formatCode>0.00</c:formatCode>
                <c:ptCount val="21"/>
                <c:pt idx="0">
                  <c:v>1.0454545454545454</c:v>
                </c:pt>
                <c:pt idx="1">
                  <c:v>1.3043478260869565</c:v>
                </c:pt>
                <c:pt idx="2">
                  <c:v>1.2833333333333334</c:v>
                </c:pt>
                <c:pt idx="3">
                  <c:v>0.72727272727272729</c:v>
                </c:pt>
                <c:pt idx="4">
                  <c:v>1.0892857142857142</c:v>
                </c:pt>
                <c:pt idx="5">
                  <c:v>1.9836065573770492</c:v>
                </c:pt>
                <c:pt idx="6">
                  <c:v>0.9173553719008265</c:v>
                </c:pt>
                <c:pt idx="7">
                  <c:v>1.7117117117117118</c:v>
                </c:pt>
                <c:pt idx="8">
                  <c:v>0.81578947368421051</c:v>
                </c:pt>
                <c:pt idx="9">
                  <c:v>1.1354838709677419</c:v>
                </c:pt>
                <c:pt idx="10">
                  <c:v>1.5795454545454546</c:v>
                </c:pt>
                <c:pt idx="11">
                  <c:v>1.0503597122302157</c:v>
                </c:pt>
                <c:pt idx="12">
                  <c:v>1.1849315068493151</c:v>
                </c:pt>
                <c:pt idx="13">
                  <c:v>1.1820809248554913</c:v>
                </c:pt>
                <c:pt idx="14">
                  <c:v>1.3056234718826405</c:v>
                </c:pt>
                <c:pt idx="15">
                  <c:v>1.1928838951310861</c:v>
                </c:pt>
                <c:pt idx="16">
                  <c:v>0.89952904238618525</c:v>
                </c:pt>
                <c:pt idx="17">
                  <c:v>0.9511343804537522</c:v>
                </c:pt>
                <c:pt idx="18">
                  <c:v>1.4880733944954128</c:v>
                </c:pt>
                <c:pt idx="19">
                  <c:v>1.0505548705302097</c:v>
                </c:pt>
                <c:pt idx="20">
                  <c:v>1.1960093896713615</c:v>
                </c:pt>
              </c:numCache>
            </c:numRef>
          </c:val>
          <c:smooth val="1"/>
          <c:extLst>
            <c:ext xmlns:c16="http://schemas.microsoft.com/office/drawing/2014/chart" uri="{C3380CC4-5D6E-409C-BE32-E72D297353CC}">
              <c16:uniqueId val="{0000000E-6617-4E00-82D5-379D8AB90B62}"/>
            </c:ext>
          </c:extLst>
        </c:ser>
        <c:dLbls>
          <c:showLegendKey val="0"/>
          <c:showVal val="0"/>
          <c:showCatName val="0"/>
          <c:showSerName val="0"/>
          <c:showPercent val="0"/>
          <c:showBubbleSize val="0"/>
        </c:dLbls>
        <c:marker val="1"/>
        <c:smooth val="0"/>
        <c:axId val="842288120"/>
        <c:axId val="842298944"/>
      </c:lineChart>
      <c:dateAx>
        <c:axId val="596612160"/>
        <c:scaling>
          <c:orientation val="minMax"/>
        </c:scaling>
        <c:delete val="0"/>
        <c:axPos val="b"/>
        <c:numFmt formatCode="d/m;@" sourceLinked="0"/>
        <c:majorTickMark val="out"/>
        <c:minorTickMark val="none"/>
        <c:tickLblPos val="nextTo"/>
        <c:spPr>
          <a:solidFill>
            <a:schemeClr val="bg1">
              <a:lumMod val="95000"/>
            </a:schemeClr>
          </a:solidFill>
          <a:ln w="9525" cap="flat" cmpd="sng" algn="ctr">
            <a:solidFill>
              <a:schemeClr val="tx1"/>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613144"/>
        <c:crosses val="autoZero"/>
        <c:auto val="1"/>
        <c:lblOffset val="100"/>
        <c:baseTimeUnit val="days"/>
        <c:majorUnit val="2"/>
        <c:majorTimeUnit val="days"/>
      </c:dateAx>
      <c:valAx>
        <c:axId val="596613144"/>
        <c:scaling>
          <c:orientation val="minMax"/>
          <c:max val="1"/>
        </c:scaling>
        <c:delete val="0"/>
        <c:axPos val="l"/>
        <c:majorGridlines>
          <c:spPr>
            <a:ln w="9525" cap="flat" cmpd="sng" algn="ctr">
              <a:solidFill>
                <a:schemeClr val="tx1"/>
              </a:solidFill>
              <a:round/>
            </a:ln>
            <a:effectLst/>
          </c:spPr>
        </c:majorGridlines>
        <c:minorGridlines>
          <c:spPr>
            <a:ln w="9525" cap="flat" cmpd="sng" algn="ctr">
              <a:solidFill>
                <a:schemeClr val="bg2">
                  <a:lumMod val="90000"/>
                </a:schemeClr>
              </a:solidFill>
              <a:round/>
            </a:ln>
            <a:effectLst/>
          </c:spPr>
        </c:minorGridlines>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1600" b="1" i="0" u="none" strike="noStrike" kern="1200" baseline="0">
                <a:solidFill>
                  <a:srgbClr val="C00000"/>
                </a:solidFill>
                <a:latin typeface="+mn-lt"/>
                <a:ea typeface="+mn-ea"/>
                <a:cs typeface="+mn-cs"/>
              </a:defRPr>
            </a:pPr>
            <a:endParaRPr lang="en-NL"/>
          </a:p>
        </c:txPr>
        <c:crossAx val="596612160"/>
        <c:crosses val="autoZero"/>
        <c:crossBetween val="midCat"/>
        <c:majorUnit val="0.5"/>
      </c:valAx>
      <c:valAx>
        <c:axId val="842298944"/>
        <c:scaling>
          <c:orientation val="minMax"/>
          <c:max val="2"/>
        </c:scaling>
        <c:delete val="0"/>
        <c:axPos val="r"/>
        <c:numFmt formatCode="0.0" sourceLinked="0"/>
        <c:majorTickMark val="out"/>
        <c:minorTickMark val="none"/>
        <c:tickLblPos val="nextTo"/>
        <c:spPr>
          <a:noFill/>
          <a:ln>
            <a:solidFill>
              <a:schemeClr val="bg2"/>
            </a:solidFill>
          </a:ln>
          <a:effectLst/>
        </c:spPr>
        <c:txPr>
          <a:bodyPr rot="-60000000" spcFirstLastPara="1" vertOverflow="ellipsis" vert="horz" wrap="square" anchor="ctr" anchorCtr="1"/>
          <a:lstStyle/>
          <a:p>
            <a:pPr>
              <a:defRPr sz="1600" b="1" i="0" u="none" strike="noStrike" kern="1200" baseline="0">
                <a:solidFill>
                  <a:schemeClr val="accent1">
                    <a:lumMod val="75000"/>
                  </a:schemeClr>
                </a:solidFill>
                <a:latin typeface="+mn-lt"/>
                <a:ea typeface="+mn-ea"/>
                <a:cs typeface="+mn-cs"/>
              </a:defRPr>
            </a:pPr>
            <a:endParaRPr lang="en-NL"/>
          </a:p>
        </c:txPr>
        <c:crossAx val="842288120"/>
        <c:crosses val="max"/>
        <c:crossBetween val="between"/>
      </c:valAx>
      <c:dateAx>
        <c:axId val="842288120"/>
        <c:scaling>
          <c:orientation val="minMax"/>
        </c:scaling>
        <c:delete val="1"/>
        <c:axPos val="b"/>
        <c:numFmt formatCode="m/d/yyyy" sourceLinked="1"/>
        <c:majorTickMark val="out"/>
        <c:minorTickMark val="none"/>
        <c:tickLblPos val="nextTo"/>
        <c:crossAx val="842298944"/>
        <c:crosses val="autoZero"/>
        <c:auto val="1"/>
        <c:lblOffset val="100"/>
        <c:baseTimeUnit val="days"/>
      </c:dateAx>
      <c:spPr>
        <a:solidFill>
          <a:schemeClr val="bg1">
            <a:lumMod val="95000"/>
          </a:schemeClr>
        </a:solidFill>
        <a:ln>
          <a:solidFill>
            <a:schemeClr val="bg2"/>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800" b="1" i="0" u="none" kern="1200" spc="100" baseline="0">
                <a:ln>
                  <a:noFill/>
                </a:ln>
                <a:solidFill>
                  <a:srgbClr val="000000"/>
                </a:solidFill>
                <a:effectLst/>
              </a:rPr>
              <a:t>@YorickB</a:t>
            </a:r>
            <a:r>
              <a:rPr lang="nl-NL" sz="1400" b="1" i="0" u="none" kern="1200" spc="100" baseline="0">
                <a:ln>
                  <a:noFill/>
                </a:ln>
                <a:solidFill>
                  <a:srgbClr val="000000"/>
                </a:solidFill>
                <a:effectLst/>
              </a:rPr>
              <a:t>          </a:t>
            </a:r>
            <a:r>
              <a:rPr lang="nl-NL" sz="1400" b="1" i="0" u="sng" kern="1200" spc="100" baseline="0">
                <a:ln>
                  <a:noFill/>
                </a:ln>
                <a:solidFill>
                  <a:srgbClr val="000000"/>
                </a:solidFill>
                <a:effectLst/>
              </a:rPr>
              <a:t>Total COVID-19 deaths in The Netherlands per day</a:t>
            </a:r>
            <a:endParaRPr lang="en-NL">
              <a:effectLst/>
            </a:endParaRPr>
          </a:p>
          <a:p>
            <a:pPr>
              <a:defRPr/>
            </a:pPr>
            <a:r>
              <a:rPr lang="nl-NL" sz="900" b="1" i="0" kern="1200" spc="100" baseline="0">
                <a:ln>
                  <a:noFill/>
                </a:ln>
                <a:solidFill>
                  <a:srgbClr val="404040"/>
                </a:solidFill>
                <a:effectLst/>
              </a:rPr>
              <a:t>                                                          *source: RIVM, March 26th, 2020</a:t>
            </a:r>
            <a:endParaRPr lang="en-NL">
              <a:effectLst/>
            </a:endParaRPr>
          </a:p>
        </c:rich>
      </c:tx>
      <c:layout>
        <c:manualLayout>
          <c:xMode val="edge"/>
          <c:yMode val="edge"/>
          <c:x val="6.7669999999999994E-2"/>
          <c:y val="2.144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tx>
            <c:strRef>
              <c:f>GGD!$E$3</c:f>
              <c:strCache>
                <c:ptCount val="1"/>
                <c:pt idx="0">
                  <c:v>Deaths</c:v>
                </c:pt>
              </c:strCache>
            </c:strRef>
          </c:tx>
          <c:spPr>
            <a:solidFill>
              <a:srgbClr val="FF0000">
                <a:alpha val="81000"/>
              </a:srgbClr>
            </a:solidFill>
            <a:ln>
              <a:noFill/>
            </a:ln>
            <a:effectLst>
              <a:outerShdw blurRad="50800" dist="38100" dir="5400000" algn="t" rotWithShape="0">
                <a:prstClr val="black">
                  <a:alpha val="70000"/>
                </a:prstClr>
              </a:outerShdw>
            </a:effectLst>
          </c:spPr>
          <c:invertIfNegative val="0"/>
          <c:dLbls>
            <c:dLbl>
              <c:idx val="19"/>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NL"/>
                </a:p>
              </c:txPr>
              <c:showLegendKey val="0"/>
              <c:showVal val="1"/>
              <c:showCatName val="0"/>
              <c:showSerName val="0"/>
              <c:showPercent val="0"/>
              <c:showBubbleSize val="0"/>
              <c:extLst>
                <c:ext xmlns:c16="http://schemas.microsoft.com/office/drawing/2014/chart" uri="{C3380CC4-5D6E-409C-BE32-E72D297353CC}">
                  <c16:uniqueId val="{00000000-E890-405C-A484-36FF5933B2B8}"/>
                </c:ext>
              </c:extLst>
            </c:dLbl>
            <c:dLbl>
              <c:idx val="20"/>
              <c:spPr>
                <a:noFill/>
                <a:ln>
                  <a:noFill/>
                </a:ln>
                <a:effectLst/>
              </c:spPr>
              <c:txPr>
                <a:bodyPr rot="0" spcFirstLastPara="1" vertOverflow="ellipsis" vert="horz" wrap="square" lIns="38100" tIns="19050" rIns="38100" bIns="19050" anchor="ctr" anchorCtr="1">
                  <a:spAutoFit/>
                </a:bodyPr>
                <a:lstStyle/>
                <a:p>
                  <a:pPr>
                    <a:defRPr sz="2000" b="1" i="0" u="sng" strike="noStrike" kern="1200" baseline="0">
                      <a:solidFill>
                        <a:srgbClr val="C00000"/>
                      </a:solidFill>
                      <a:latin typeface="+mn-lt"/>
                      <a:ea typeface="+mn-ea"/>
                      <a:cs typeface="+mn-cs"/>
                    </a:defRPr>
                  </a:pPr>
                  <a:endParaRPr lang="en-NL"/>
                </a:p>
              </c:txPr>
              <c:showLegendKey val="0"/>
              <c:showVal val="1"/>
              <c:showCatName val="0"/>
              <c:showSerName val="0"/>
              <c:showPercent val="0"/>
              <c:showBubbleSize val="0"/>
              <c:extLst>
                <c:ext xmlns:c16="http://schemas.microsoft.com/office/drawing/2014/chart" uri="{C3380CC4-5D6E-409C-BE32-E72D297353CC}">
                  <c16:uniqueId val="{00000001-E890-405C-A484-36FF5933B2B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xmlns:c15="http://schemas.microsoft.com/office/drawing/2012/chart" uri="{02D57815-91ED-43cb-92C2-25804820EDAC}">
                  <c15:fullRef>
                    <c15:sqref>GGD!$C$6:$C$34</c15:sqref>
                  </c15:fullRef>
                </c:ext>
              </c:extLst>
              <c:f>GGD!$C$14:$C$34</c:f>
              <c:numCache>
                <c:formatCode>m/d/yyyy</c:formatCode>
                <c:ptCount val="21"/>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numCache>
            </c:numRef>
          </c:cat>
          <c:val>
            <c:numRef>
              <c:extLst>
                <c:ext xmlns:c15="http://schemas.microsoft.com/office/drawing/2012/chart" uri="{02D57815-91ED-43cb-92C2-25804820EDAC}">
                  <c15:fullRef>
                    <c15:sqref>GGD!$E$4:$E$32</c15:sqref>
                  </c15:fullRef>
                </c:ext>
              </c:extLst>
              <c:f>GGD!$E$12:$E$32</c:f>
              <c:numCache>
                <c:formatCode>General</c:formatCode>
                <c:ptCount val="21"/>
                <c:pt idx="0">
                  <c:v>1</c:v>
                </c:pt>
                <c:pt idx="1" formatCode="0">
                  <c:v>1</c:v>
                </c:pt>
                <c:pt idx="2" formatCode="0">
                  <c:v>3</c:v>
                </c:pt>
                <c:pt idx="3" formatCode="0">
                  <c:v>3</c:v>
                </c:pt>
                <c:pt idx="4" formatCode="0">
                  <c:v>4</c:v>
                </c:pt>
                <c:pt idx="5" formatCode="0">
                  <c:v>5</c:v>
                </c:pt>
                <c:pt idx="6" formatCode="0">
                  <c:v>5</c:v>
                </c:pt>
                <c:pt idx="7" formatCode="0">
                  <c:v>10</c:v>
                </c:pt>
                <c:pt idx="8" formatCode="0">
                  <c:v>12</c:v>
                </c:pt>
                <c:pt idx="9" formatCode="0">
                  <c:v>20</c:v>
                </c:pt>
                <c:pt idx="10" formatCode="0">
                  <c:v>24</c:v>
                </c:pt>
                <c:pt idx="11" formatCode="0">
                  <c:v>43</c:v>
                </c:pt>
                <c:pt idx="12" formatCode="0">
                  <c:v>58</c:v>
                </c:pt>
                <c:pt idx="13" formatCode="0">
                  <c:v>76</c:v>
                </c:pt>
                <c:pt idx="14" formatCode="0">
                  <c:v>106</c:v>
                </c:pt>
                <c:pt idx="15" formatCode="0">
                  <c:v>136</c:v>
                </c:pt>
                <c:pt idx="16" formatCode="0">
                  <c:v>179</c:v>
                </c:pt>
                <c:pt idx="17" formatCode="0">
                  <c:v>213</c:v>
                </c:pt>
                <c:pt idx="18" formatCode="0">
                  <c:v>276</c:v>
                </c:pt>
                <c:pt idx="19" formatCode="0">
                  <c:v>356</c:v>
                </c:pt>
                <c:pt idx="20" formatCode="0">
                  <c:v>434</c:v>
                </c:pt>
              </c:numCache>
            </c:numRef>
          </c:val>
          <c:extLst>
            <c:ext xmlns:c15="http://schemas.microsoft.com/office/drawing/2012/chart" uri="{02D57815-91ED-43cb-92C2-25804820EDAC}">
              <c15:categoryFilterExceptions>
                <c15:categoryFilterException>
                  <c15:sqref>GGD!$E$4</c15:sqref>
                  <c15:dLbl>
                    <c:idx val="-1"/>
                    <c:delete val="1"/>
                    <c:extLst>
                      <c:ext uri="{CE6537A1-D6FC-4f65-9D91-7224C49458BB}"/>
                      <c:ext xmlns:c16="http://schemas.microsoft.com/office/drawing/2014/chart" uri="{C3380CC4-5D6E-409C-BE32-E72D297353CC}">
                        <c16:uniqueId val="{00000000-0703-46FB-A015-C122F175FC14}"/>
                      </c:ext>
                    </c:extLst>
                  </c15:dLbl>
                </c15:categoryFilterException>
                <c15:categoryFilterException>
                  <c15:sqref>GGD!$E$5</c15:sqref>
                  <c15:dLbl>
                    <c:idx val="-1"/>
                    <c:delete val="1"/>
                    <c:extLst>
                      <c:ext uri="{CE6537A1-D6FC-4f65-9D91-7224C49458BB}"/>
                      <c:ext xmlns:c16="http://schemas.microsoft.com/office/drawing/2014/chart" uri="{C3380CC4-5D6E-409C-BE32-E72D297353CC}">
                        <c16:uniqueId val="{00000001-0703-46FB-A015-C122F175FC14}"/>
                      </c:ext>
                    </c:extLst>
                  </c15:dLbl>
                </c15:categoryFilterException>
                <c15:categoryFilterException>
                  <c15:sqref>GGD!$E$6</c15:sqref>
                  <c15:dLbl>
                    <c:idx val="-1"/>
                    <c:delete val="1"/>
                    <c:extLst>
                      <c:ext uri="{CE6537A1-D6FC-4f65-9D91-7224C49458BB}"/>
                      <c:ext xmlns:c16="http://schemas.microsoft.com/office/drawing/2014/chart" uri="{C3380CC4-5D6E-409C-BE32-E72D297353CC}">
                        <c16:uniqueId val="{00000002-0703-46FB-A015-C122F175FC14}"/>
                      </c:ext>
                    </c:extLst>
                  </c15:dLbl>
                </c15:categoryFilterException>
                <c15:categoryFilterException>
                  <c15:sqref>GGD!$E$7</c15:sqref>
                  <c15:dLbl>
                    <c:idx val="-1"/>
                    <c:delete val="1"/>
                    <c:extLst>
                      <c:ext uri="{CE6537A1-D6FC-4f65-9D91-7224C49458BB}"/>
                      <c:ext xmlns:c16="http://schemas.microsoft.com/office/drawing/2014/chart" uri="{C3380CC4-5D6E-409C-BE32-E72D297353CC}">
                        <c16:uniqueId val="{00000003-0703-46FB-A015-C122F175FC14}"/>
                      </c:ext>
                    </c:extLst>
                  </c15:dLbl>
                </c15:categoryFilterException>
                <c15:categoryFilterException>
                  <c15:sqref>GGD!$E$8</c15:sqref>
                  <c15:dLbl>
                    <c:idx val="-1"/>
                    <c:delete val="1"/>
                    <c:extLst>
                      <c:ext uri="{CE6537A1-D6FC-4f65-9D91-7224C49458BB}"/>
                      <c:ext xmlns:c16="http://schemas.microsoft.com/office/drawing/2014/chart" uri="{C3380CC4-5D6E-409C-BE32-E72D297353CC}">
                        <c16:uniqueId val="{00000004-0703-46FB-A015-C122F175FC14}"/>
                      </c:ext>
                    </c:extLst>
                  </c15:dLbl>
                </c15:categoryFilterException>
                <c15:categoryFilterException>
                  <c15:sqref>GGD!$E$9</c15:sqref>
                  <c15:dLbl>
                    <c:idx val="-1"/>
                    <c:delete val="1"/>
                    <c:extLst>
                      <c:ext uri="{CE6537A1-D6FC-4f65-9D91-7224C49458BB}"/>
                      <c:ext xmlns:c16="http://schemas.microsoft.com/office/drawing/2014/chart" uri="{C3380CC4-5D6E-409C-BE32-E72D297353CC}">
                        <c16:uniqueId val="{00000005-0703-46FB-A015-C122F175FC14}"/>
                      </c:ext>
                    </c:extLst>
                  </c15:dLbl>
                </c15:categoryFilterException>
                <c15:categoryFilterException>
                  <c15:sqref>GGD!$E$10</c15:sqref>
                  <c15:dLbl>
                    <c:idx val="-1"/>
                    <c:delete val="1"/>
                    <c:extLst>
                      <c:ext uri="{CE6537A1-D6FC-4f65-9D91-7224C49458BB}"/>
                      <c:ext xmlns:c16="http://schemas.microsoft.com/office/drawing/2014/chart" uri="{C3380CC4-5D6E-409C-BE32-E72D297353CC}">
                        <c16:uniqueId val="{00000006-0703-46FB-A015-C122F175FC14}"/>
                      </c:ext>
                    </c:extLst>
                  </c15:dLbl>
                </c15:categoryFilterException>
                <c15:categoryFilterException>
                  <c15:sqref>GGD!$E$11</c15:sqref>
                  <c15:dLbl>
                    <c:idx val="-1"/>
                    <c:delete val="1"/>
                    <c:extLst>
                      <c:ext uri="{CE6537A1-D6FC-4f65-9D91-7224C49458BB}"/>
                      <c:ext xmlns:c16="http://schemas.microsoft.com/office/drawing/2014/chart" uri="{C3380CC4-5D6E-409C-BE32-E72D297353CC}">
                        <c16:uniqueId val="{00000007-0703-46FB-A015-C122F175FC14}"/>
                      </c:ext>
                    </c:extLst>
                  </c15:dLbl>
                </c15:categoryFilterException>
              </c15:categoryFilterExceptions>
            </c:ext>
            <c:ext xmlns:c16="http://schemas.microsoft.com/office/drawing/2014/chart" uri="{C3380CC4-5D6E-409C-BE32-E72D297353CC}">
              <c16:uniqueId val="{00000002-E890-405C-A484-36FF5933B2B8}"/>
            </c:ext>
          </c:extLst>
        </c:ser>
        <c:dLbls>
          <c:showLegendKey val="0"/>
          <c:showVal val="0"/>
          <c:showCatName val="0"/>
          <c:showSerName val="0"/>
          <c:showPercent val="0"/>
          <c:showBubbleSize val="0"/>
        </c:dLbls>
        <c:gapWidth val="40"/>
        <c:axId val="596545392"/>
        <c:axId val="596544408"/>
      </c:barChart>
      <c:lineChart>
        <c:grouping val="standard"/>
        <c:varyColors val="0"/>
        <c:ser>
          <c:idx val="1"/>
          <c:order val="1"/>
          <c:tx>
            <c:strRef>
              <c:f>GGD!$D$3</c:f>
              <c:strCache>
                <c:ptCount val="1"/>
                <c:pt idx="0">
                  <c:v>new death</c:v>
                </c:pt>
              </c:strCache>
            </c:strRef>
          </c:tx>
          <c:spPr>
            <a:ln w="25400" cap="rnd">
              <a:noFill/>
              <a:round/>
            </a:ln>
            <a:effectLst/>
          </c:spPr>
          <c:marker>
            <c:symbol val="none"/>
          </c:marker>
          <c:cat>
            <c:strLit>
              <c:ptCount val="21"/>
              <c:pt idx="0">
                <c:v>06/03/2020</c:v>
              </c:pt>
              <c:pt idx="1">
                <c:v>07/03/2020</c:v>
              </c:pt>
              <c:pt idx="2">
                <c:v>08/03/2020</c:v>
              </c:pt>
              <c:pt idx="3">
                <c:v>09/03/2020</c:v>
              </c:pt>
              <c:pt idx="4">
                <c:v>10/03/2020</c:v>
              </c:pt>
              <c:pt idx="5">
                <c:v>11/03/2020</c:v>
              </c:pt>
              <c:pt idx="6">
                <c:v>12/03/2020</c:v>
              </c:pt>
              <c:pt idx="7">
                <c:v>13/03/2020</c:v>
              </c:pt>
              <c:pt idx="8">
                <c:v>14/03/2020</c:v>
              </c:pt>
              <c:pt idx="9">
                <c:v>15/03/2020</c:v>
              </c:pt>
              <c:pt idx="10">
                <c:v>16/03/2020</c:v>
              </c:pt>
              <c:pt idx="11">
                <c:v>17/03/2020</c:v>
              </c:pt>
              <c:pt idx="12">
                <c:v>18/03/2020</c:v>
              </c:pt>
              <c:pt idx="13">
                <c:v>19/03/2020</c:v>
              </c:pt>
              <c:pt idx="14">
                <c:v>20/03/2020</c:v>
              </c:pt>
              <c:pt idx="15">
                <c:v>21/03/2020</c:v>
              </c:pt>
              <c:pt idx="16">
                <c:v>22/03/2020</c:v>
              </c:pt>
              <c:pt idx="17">
                <c:v>23/03/2020</c:v>
              </c:pt>
              <c:pt idx="18">
                <c:v>24/03/2020</c:v>
              </c:pt>
              <c:pt idx="19">
                <c:v>25/03/2020</c:v>
              </c:pt>
              <c:pt idx="20">
                <c:v>26/03/2020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GGD!$D$4:$D$30</c15:sqref>
                  </c15:fullRef>
                </c:ext>
              </c:extLst>
              <c:f>GGD!$D$12:$D$30</c:f>
              <c:numCache>
                <c:formatCode>0</c:formatCode>
                <c:ptCount val="19"/>
                <c:pt idx="0">
                  <c:v>1</c:v>
                </c:pt>
                <c:pt idx="1">
                  <c:v>0</c:v>
                </c:pt>
                <c:pt idx="2">
                  <c:v>2</c:v>
                </c:pt>
                <c:pt idx="3">
                  <c:v>0</c:v>
                </c:pt>
                <c:pt idx="4">
                  <c:v>1</c:v>
                </c:pt>
                <c:pt idx="5">
                  <c:v>1</c:v>
                </c:pt>
                <c:pt idx="6">
                  <c:v>0</c:v>
                </c:pt>
                <c:pt idx="7">
                  <c:v>5</c:v>
                </c:pt>
                <c:pt idx="8">
                  <c:v>2</c:v>
                </c:pt>
                <c:pt idx="9">
                  <c:v>8</c:v>
                </c:pt>
                <c:pt idx="10">
                  <c:v>4</c:v>
                </c:pt>
                <c:pt idx="11">
                  <c:v>19</c:v>
                </c:pt>
                <c:pt idx="12">
                  <c:v>15</c:v>
                </c:pt>
                <c:pt idx="13">
                  <c:v>18</c:v>
                </c:pt>
                <c:pt idx="14">
                  <c:v>30</c:v>
                </c:pt>
                <c:pt idx="15">
                  <c:v>30</c:v>
                </c:pt>
                <c:pt idx="16">
                  <c:v>43</c:v>
                </c:pt>
                <c:pt idx="17">
                  <c:v>34</c:v>
                </c:pt>
                <c:pt idx="18">
                  <c:v>63</c:v>
                </c:pt>
              </c:numCache>
            </c:numRef>
          </c:val>
          <c:smooth val="0"/>
          <c:extLst>
            <c:ext xmlns:c16="http://schemas.microsoft.com/office/drawing/2014/chart" uri="{C3380CC4-5D6E-409C-BE32-E72D297353CC}">
              <c16:uniqueId val="{00000003-E890-405C-A484-36FF5933B2B8}"/>
            </c:ext>
          </c:extLst>
        </c:ser>
        <c:dLbls>
          <c:showLegendKey val="0"/>
          <c:showVal val="0"/>
          <c:showCatName val="0"/>
          <c:showSerName val="0"/>
          <c:showPercent val="0"/>
          <c:showBubbleSize val="0"/>
        </c:dLbls>
        <c:marker val="1"/>
        <c:smooth val="0"/>
        <c:axId val="596545392"/>
        <c:axId val="596544408"/>
      </c:lineChart>
      <c:dateAx>
        <c:axId val="596545392"/>
        <c:scaling>
          <c:orientation val="minMax"/>
        </c:scaling>
        <c:delete val="0"/>
        <c:axPos val="b"/>
        <c:numFmt formatCode="d/m;@"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2"/>
        <c:majorTimeUnit val="days"/>
      </c:dateAx>
      <c:valAx>
        <c:axId val="596544408"/>
        <c:scaling>
          <c:orientation val="minMax"/>
        </c:scaling>
        <c:delete val="1"/>
        <c:axPos val="l"/>
        <c:numFmt formatCode="General" sourceLinked="1"/>
        <c:majorTickMark val="out"/>
        <c:minorTickMark val="none"/>
        <c:tickLblPos val="nextTo"/>
        <c:crossAx val="596545392"/>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800" b="1" i="0" u="none" kern="1200" spc="100" baseline="0">
                <a:ln>
                  <a:noFill/>
                </a:ln>
                <a:solidFill>
                  <a:srgbClr val="000000"/>
                </a:solidFill>
                <a:effectLst/>
              </a:rPr>
              <a:t>@YorickB</a:t>
            </a:r>
            <a:r>
              <a:rPr lang="nl-NL" sz="1400" b="1" i="0" u="none" kern="1200" spc="100" baseline="0">
                <a:ln>
                  <a:noFill/>
                </a:ln>
                <a:solidFill>
                  <a:srgbClr val="000000"/>
                </a:solidFill>
                <a:effectLst/>
              </a:rPr>
              <a:t>                             </a:t>
            </a:r>
            <a:r>
              <a:rPr lang="nl-NL" sz="1400" b="1" i="0" u="sng" kern="1200" spc="100" baseline="0">
                <a:ln>
                  <a:noFill/>
                </a:ln>
                <a:solidFill>
                  <a:srgbClr val="000000"/>
                </a:solidFill>
                <a:effectLst/>
              </a:rPr>
              <a:t>New COVID-19 cases in The Netherlands  - The "Curve"                 and 7 day avarge</a:t>
            </a:r>
            <a:endParaRPr lang="en-NL">
              <a:effectLst/>
            </a:endParaRPr>
          </a:p>
          <a:p>
            <a:pPr>
              <a:defRPr/>
            </a:pPr>
            <a:r>
              <a:rPr lang="nl-NL" sz="900" b="1" i="0" kern="1200" spc="100" baseline="0">
                <a:ln>
                  <a:noFill/>
                </a:ln>
                <a:solidFill>
                  <a:srgbClr val="404040"/>
                </a:solidFill>
                <a:effectLst/>
              </a:rPr>
              <a:t>                                                         *source: RIVM, March 23th, 2020</a:t>
            </a:r>
            <a:endParaRPr lang="en-NL">
              <a:effectLst/>
            </a:endParaRPr>
          </a:p>
        </c:rich>
      </c:tx>
      <c:layout>
        <c:manualLayout>
          <c:xMode val="edge"/>
          <c:yMode val="edge"/>
          <c:x val="2.5336666666666667E-2"/>
          <c:y val="2.497027777777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3"/>
          <c:order val="0"/>
          <c:tx>
            <c:strRef>
              <c:f>GGD!$I$3</c:f>
              <c:strCache>
                <c:ptCount val="1"/>
                <c:pt idx="0">
                  <c:v>New Cases</c:v>
                </c:pt>
              </c:strCache>
            </c:strRef>
          </c:tx>
          <c:spPr>
            <a:solidFill>
              <a:srgbClr val="DA216B">
                <a:alpha val="26000"/>
              </a:srgbClr>
            </a:solidFill>
            <a:ln>
              <a:noFill/>
            </a:ln>
            <a:effectLst/>
          </c:spPr>
          <c:invertIfNegative val="0"/>
          <c:dPt>
            <c:idx val="13"/>
            <c:invertIfNegative val="0"/>
            <c:bubble3D val="0"/>
            <c:spPr>
              <a:solidFill>
                <a:srgbClr val="DA216B">
                  <a:alpha val="26000"/>
                </a:srgbClr>
              </a:solidFill>
              <a:ln>
                <a:noFill/>
              </a:ln>
              <a:effectLst/>
            </c:spPr>
            <c:extLst>
              <c:ext xmlns:c16="http://schemas.microsoft.com/office/drawing/2014/chart" uri="{C3380CC4-5D6E-409C-BE32-E72D297353CC}">
                <c16:uniqueId val="{00000001-E08B-4B79-8768-7A8D1781DC18}"/>
              </c:ext>
            </c:extLst>
          </c:dPt>
          <c:cat>
            <c:numRef>
              <c:f>GGD!$C$6:$C$28</c:f>
              <c:numCache>
                <c:formatCode>m/d/yyyy</c:formatCode>
                <c:ptCount val="23"/>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numCache>
            </c:numRef>
          </c:cat>
          <c:val>
            <c:numRef>
              <c:f>GGD!$I$6:$I$28</c:f>
              <c:numCache>
                <c:formatCode>General</c:formatCode>
                <c:ptCount val="23"/>
                <c:pt idx="0">
                  <c:v>1</c:v>
                </c:pt>
                <c:pt idx="1">
                  <c:v>1</c:v>
                </c:pt>
                <c:pt idx="2">
                  <c:v>4</c:v>
                </c:pt>
                <c:pt idx="3">
                  <c:v>3</c:v>
                </c:pt>
                <c:pt idx="4">
                  <c:v>8</c:v>
                </c:pt>
                <c:pt idx="5">
                  <c:v>6</c:v>
                </c:pt>
                <c:pt idx="6">
                  <c:v>15</c:v>
                </c:pt>
                <c:pt idx="7">
                  <c:v>44</c:v>
                </c:pt>
                <c:pt idx="8">
                  <c:v>46</c:v>
                </c:pt>
                <c:pt idx="9">
                  <c:v>60</c:v>
                </c:pt>
                <c:pt idx="10">
                  <c:v>77</c:v>
                </c:pt>
                <c:pt idx="11">
                  <c:v>56</c:v>
                </c:pt>
                <c:pt idx="12">
                  <c:v>61</c:v>
                </c:pt>
                <c:pt idx="13">
                  <c:v>121</c:v>
                </c:pt>
                <c:pt idx="14">
                  <c:v>111</c:v>
                </c:pt>
                <c:pt idx="15">
                  <c:v>190</c:v>
                </c:pt>
                <c:pt idx="16">
                  <c:v>155</c:v>
                </c:pt>
                <c:pt idx="17">
                  <c:v>176</c:v>
                </c:pt>
                <c:pt idx="18">
                  <c:v>278</c:v>
                </c:pt>
                <c:pt idx="19">
                  <c:v>292</c:v>
                </c:pt>
                <c:pt idx="20">
                  <c:v>346</c:v>
                </c:pt>
                <c:pt idx="21">
                  <c:v>409</c:v>
                </c:pt>
                <c:pt idx="22">
                  <c:v>534</c:v>
                </c:pt>
              </c:numCache>
            </c:numRef>
          </c:val>
          <c:extLst>
            <c:ext xmlns:c16="http://schemas.microsoft.com/office/drawing/2014/chart" uri="{C3380CC4-5D6E-409C-BE32-E72D297353CC}">
              <c16:uniqueId val="{00000002-E08B-4B79-8768-7A8D1781DC18}"/>
            </c:ext>
          </c:extLst>
        </c:ser>
        <c:dLbls>
          <c:showLegendKey val="0"/>
          <c:showVal val="0"/>
          <c:showCatName val="0"/>
          <c:showSerName val="0"/>
          <c:showPercent val="0"/>
          <c:showBubbleSize val="0"/>
        </c:dLbls>
        <c:gapWidth val="40"/>
        <c:axId val="596545392"/>
        <c:axId val="596544408"/>
      </c:barChart>
      <c:dateAx>
        <c:axId val="596545392"/>
        <c:scaling>
          <c:orientation val="minMax"/>
        </c:scaling>
        <c:delete val="0"/>
        <c:axPos val="b"/>
        <c:numFmt formatCode="d/m;@"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2"/>
      </c:dateAx>
      <c:valAx>
        <c:axId val="596544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190500" cap="flat" cmpd="sng" algn="ctr">
      <a:noFill/>
      <a:round/>
    </a:ln>
    <a:effectLst/>
  </c:spPr>
  <c:txPr>
    <a:bodyPr/>
    <a:lstStyle/>
    <a:p>
      <a:pPr>
        <a:defRPr/>
      </a:pPr>
      <a:endParaRPr lang="en-NL"/>
    </a:p>
  </c:txPr>
  <c:printSettings>
    <c:headerFooter/>
    <c:pageMargins b="0.75" l="0.7" r="0.7" t="0.75" header="0.3" footer="0.3"/>
    <c:pageSetup/>
  </c:printSettings>
  <c:userShapes r:id="rId3"/>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800" b="1" i="0" u="none" kern="1200" spc="100" baseline="0">
                <a:ln>
                  <a:noFill/>
                </a:ln>
                <a:solidFill>
                  <a:srgbClr val="000000"/>
                </a:solidFill>
                <a:effectLst/>
              </a:rPr>
              <a:t>@YorickB</a:t>
            </a:r>
            <a:r>
              <a:rPr lang="nl-NL" sz="1400" b="1" i="0" u="none" kern="1200" spc="100" baseline="0">
                <a:ln>
                  <a:noFill/>
                </a:ln>
                <a:solidFill>
                  <a:srgbClr val="000000"/>
                </a:solidFill>
                <a:effectLst/>
              </a:rPr>
              <a:t>          </a:t>
            </a:r>
            <a:r>
              <a:rPr lang="nl-NL" sz="1400" b="1" i="0" u="sng" kern="1200" spc="100" baseline="0">
                <a:ln>
                  <a:noFill/>
                </a:ln>
                <a:solidFill>
                  <a:srgbClr val="000000"/>
                </a:solidFill>
                <a:effectLst/>
              </a:rPr>
              <a:t>Total confirmed COVID-19 cases in The Netherlands</a:t>
            </a:r>
            <a:endParaRPr lang="en-NL">
              <a:effectLst/>
            </a:endParaRPr>
          </a:p>
          <a:p>
            <a:pPr>
              <a:defRPr/>
            </a:pPr>
            <a:r>
              <a:rPr lang="nl-NL" sz="900" b="1" i="0" kern="1200" spc="100" baseline="0">
                <a:ln>
                  <a:noFill/>
                </a:ln>
                <a:solidFill>
                  <a:srgbClr val="404040"/>
                </a:solidFill>
                <a:effectLst/>
              </a:rPr>
              <a:t>                                                          *source: RIVM, March 26th, 2020</a:t>
            </a:r>
            <a:endParaRPr lang="en-NL">
              <a:effectLst/>
            </a:endParaRPr>
          </a:p>
        </c:rich>
      </c:tx>
      <c:layout>
        <c:manualLayout>
          <c:xMode val="edge"/>
          <c:yMode val="edge"/>
          <c:x val="7.28828050678786E-2"/>
          <c:y val="2.144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1"/>
          <c:order val="0"/>
          <c:tx>
            <c:strRef>
              <c:f>GGD!$I$3</c:f>
              <c:strCache>
                <c:ptCount val="1"/>
                <c:pt idx="0">
                  <c:v>New Cases</c:v>
                </c:pt>
              </c:strCache>
            </c:strRef>
          </c:tx>
          <c:spPr>
            <a:solidFill>
              <a:srgbClr val="00B0F0"/>
            </a:solidFill>
            <a:ln>
              <a:noFill/>
            </a:ln>
            <a:effectLst/>
          </c:spPr>
          <c:invertIfNegative val="0"/>
          <c:cat>
            <c:numRef>
              <c:f>GGD!$B$2:$B$32</c:f>
              <c:numCache>
                <c:formatCode>General</c:formatCode>
                <c:ptCount val="31"/>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numCache>
            </c:numRef>
          </c:cat>
          <c:val>
            <c:numRef>
              <c:f>GGD!$I$4:$I$34</c:f>
              <c:numCache>
                <c:formatCode>General</c:formatCode>
                <c:ptCount val="31"/>
                <c:pt idx="2">
                  <c:v>1</c:v>
                </c:pt>
                <c:pt idx="3">
                  <c:v>1</c:v>
                </c:pt>
                <c:pt idx="4">
                  <c:v>4</c:v>
                </c:pt>
                <c:pt idx="5">
                  <c:v>3</c:v>
                </c:pt>
                <c:pt idx="6">
                  <c:v>8</c:v>
                </c:pt>
                <c:pt idx="7">
                  <c:v>6</c:v>
                </c:pt>
                <c:pt idx="8">
                  <c:v>15</c:v>
                </c:pt>
                <c:pt idx="9">
                  <c:v>44</c:v>
                </c:pt>
                <c:pt idx="10">
                  <c:v>46</c:v>
                </c:pt>
                <c:pt idx="11">
                  <c:v>60</c:v>
                </c:pt>
                <c:pt idx="12">
                  <c:v>77</c:v>
                </c:pt>
                <c:pt idx="13">
                  <c:v>56</c:v>
                </c:pt>
                <c:pt idx="14">
                  <c:v>61</c:v>
                </c:pt>
                <c:pt idx="15">
                  <c:v>121</c:v>
                </c:pt>
                <c:pt idx="16">
                  <c:v>111</c:v>
                </c:pt>
                <c:pt idx="17">
                  <c:v>190</c:v>
                </c:pt>
                <c:pt idx="18">
                  <c:v>155</c:v>
                </c:pt>
                <c:pt idx="19">
                  <c:v>176</c:v>
                </c:pt>
                <c:pt idx="20">
                  <c:v>278</c:v>
                </c:pt>
                <c:pt idx="21">
                  <c:v>292</c:v>
                </c:pt>
                <c:pt idx="22">
                  <c:v>346</c:v>
                </c:pt>
                <c:pt idx="23">
                  <c:v>409</c:v>
                </c:pt>
                <c:pt idx="24">
                  <c:v>534</c:v>
                </c:pt>
                <c:pt idx="25" formatCode="0">
                  <c:v>637</c:v>
                </c:pt>
                <c:pt idx="26" formatCode="0">
                  <c:v>573</c:v>
                </c:pt>
                <c:pt idx="27" formatCode="0">
                  <c:v>545</c:v>
                </c:pt>
                <c:pt idx="28">
                  <c:v>811</c:v>
                </c:pt>
                <c:pt idx="29">
                  <c:v>852</c:v>
                </c:pt>
                <c:pt idx="30">
                  <c:v>1019</c:v>
                </c:pt>
              </c:numCache>
            </c:numRef>
          </c:val>
          <c:extLst>
            <c:ext xmlns:c16="http://schemas.microsoft.com/office/drawing/2014/chart" uri="{C3380CC4-5D6E-409C-BE32-E72D297353CC}">
              <c16:uniqueId val="{00000008-2B9F-45BE-B0FB-FFBE280C7C58}"/>
            </c:ext>
          </c:extLst>
        </c:ser>
        <c:ser>
          <c:idx val="0"/>
          <c:order val="1"/>
          <c:tx>
            <c:strRef>
              <c:f>GGD!$AH$42</c:f>
              <c:strCache>
                <c:ptCount val="1"/>
                <c:pt idx="0">
                  <c:v>GGD</c:v>
                </c:pt>
              </c:strCache>
            </c:strRef>
          </c:tx>
          <c:spPr>
            <a:solidFill>
              <a:srgbClr val="FF9B9B"/>
            </a:solidFill>
            <a:ln>
              <a:noFill/>
            </a:ln>
            <a:effectLst/>
          </c:spPr>
          <c:invertIfNegative val="0"/>
          <c:cat>
            <c:numRef>
              <c:f>GGD!$B$2:$B$32</c:f>
              <c:numCache>
                <c:formatCode>General</c:formatCode>
                <c:ptCount val="31"/>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numCache>
            </c:numRef>
          </c:cat>
          <c:val>
            <c:numRef>
              <c:f>GGD!$AH$43:$AH$73</c:f>
              <c:numCache>
                <c:formatCode>General</c:formatCode>
                <c:ptCount val="31"/>
                <c:pt idx="0">
                  <c:v>3</c:v>
                </c:pt>
                <c:pt idx="1">
                  <c:v>0</c:v>
                </c:pt>
                <c:pt idx="2">
                  <c:v>3</c:v>
                </c:pt>
                <c:pt idx="3">
                  <c:v>4</c:v>
                </c:pt>
                <c:pt idx="4">
                  <c:v>12</c:v>
                </c:pt>
                <c:pt idx="5">
                  <c:v>13</c:v>
                </c:pt>
                <c:pt idx="6">
                  <c:v>47</c:v>
                </c:pt>
                <c:pt idx="7">
                  <c:v>40</c:v>
                </c:pt>
                <c:pt idx="8">
                  <c:v>41</c:v>
                </c:pt>
                <c:pt idx="9">
                  <c:v>41</c:v>
                </c:pt>
                <c:pt idx="10">
                  <c:v>33</c:v>
                </c:pt>
                <c:pt idx="11">
                  <c:v>45</c:v>
                </c:pt>
                <c:pt idx="12">
                  <c:v>72</c:v>
                </c:pt>
                <c:pt idx="13">
                  <c:v>77</c:v>
                </c:pt>
                <c:pt idx="14">
                  <c:v>134</c:v>
                </c:pt>
                <c:pt idx="15">
                  <c:v>172</c:v>
                </c:pt>
                <c:pt idx="16">
                  <c:v>184</c:v>
                </c:pt>
                <c:pt idx="17">
                  <c:v>214</c:v>
                </c:pt>
                <c:pt idx="18">
                  <c:v>216</c:v>
                </c:pt>
                <c:pt idx="19">
                  <c:v>232</c:v>
                </c:pt>
                <c:pt idx="20">
                  <c:v>271</c:v>
                </c:pt>
                <c:pt idx="21">
                  <c:v>369</c:v>
                </c:pt>
                <c:pt idx="22">
                  <c:v>456</c:v>
                </c:pt>
                <c:pt idx="23">
                  <c:v>516</c:v>
                </c:pt>
                <c:pt idx="24">
                  <c:v>699</c:v>
                </c:pt>
                <c:pt idx="25">
                  <c:v>656</c:v>
                </c:pt>
                <c:pt idx="26">
                  <c:v>535</c:v>
                </c:pt>
                <c:pt idx="27">
                  <c:v>608</c:v>
                </c:pt>
                <c:pt idx="28">
                  <c:v>993</c:v>
                </c:pt>
                <c:pt idx="29">
                  <c:v>694</c:v>
                </c:pt>
                <c:pt idx="30">
                  <c:v>51</c:v>
                </c:pt>
              </c:numCache>
            </c:numRef>
          </c:val>
          <c:extLst>
            <c:ext xmlns:c16="http://schemas.microsoft.com/office/drawing/2014/chart" uri="{C3380CC4-5D6E-409C-BE32-E72D297353CC}">
              <c16:uniqueId val="{00000005-2B9F-45BE-B0FB-FFBE280C7C58}"/>
            </c:ext>
          </c:extLst>
        </c:ser>
        <c:dLbls>
          <c:showLegendKey val="0"/>
          <c:showVal val="0"/>
          <c:showCatName val="0"/>
          <c:showSerName val="0"/>
          <c:showPercent val="0"/>
          <c:showBubbleSize val="0"/>
        </c:dLbls>
        <c:gapWidth val="100"/>
        <c:axId val="596545392"/>
        <c:axId val="596544408"/>
      </c:barChart>
      <c:lineChart>
        <c:grouping val="standard"/>
        <c:varyColors val="0"/>
        <c:ser>
          <c:idx val="4"/>
          <c:order val="2"/>
          <c:tx>
            <c:strRef>
              <c:f>GGD!$J$3</c:f>
              <c:strCache>
                <c:ptCount val="1"/>
                <c:pt idx="0">
                  <c:v>Cumulative cases</c:v>
                </c:pt>
              </c:strCache>
            </c:strRef>
          </c:tx>
          <c:spPr>
            <a:ln w="50800" cap="rnd">
              <a:solidFill>
                <a:srgbClr val="3BD5D9"/>
              </a:solidFill>
              <a:round/>
            </a:ln>
            <a:effectLst/>
          </c:spPr>
          <c:marker>
            <c:symbol val="none"/>
          </c:marker>
          <c:cat>
            <c:numRef>
              <c:f>GGD!$C$4:$C$34</c:f>
              <c:numCache>
                <c:formatCode>m/d/yyyy</c:formatCode>
                <c:ptCount val="31"/>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numCache>
            </c:numRef>
          </c:cat>
          <c:val>
            <c:numRef>
              <c:f>GGD!$J$4:$J$34</c:f>
              <c:numCache>
                <c:formatCode>General</c:formatCode>
                <c:ptCount val="31"/>
                <c:pt idx="2">
                  <c:v>1</c:v>
                </c:pt>
                <c:pt idx="3">
                  <c:v>2</c:v>
                </c:pt>
                <c:pt idx="4">
                  <c:v>6</c:v>
                </c:pt>
                <c:pt idx="5">
                  <c:v>9</c:v>
                </c:pt>
                <c:pt idx="6">
                  <c:v>17</c:v>
                </c:pt>
                <c:pt idx="7">
                  <c:v>23</c:v>
                </c:pt>
                <c:pt idx="8">
                  <c:v>38</c:v>
                </c:pt>
                <c:pt idx="9">
                  <c:v>82</c:v>
                </c:pt>
                <c:pt idx="10">
                  <c:v>128</c:v>
                </c:pt>
                <c:pt idx="11">
                  <c:v>188</c:v>
                </c:pt>
                <c:pt idx="12">
                  <c:v>265</c:v>
                </c:pt>
                <c:pt idx="13">
                  <c:v>321</c:v>
                </c:pt>
                <c:pt idx="14">
                  <c:v>382</c:v>
                </c:pt>
                <c:pt idx="15">
                  <c:v>503</c:v>
                </c:pt>
                <c:pt idx="16">
                  <c:v>614</c:v>
                </c:pt>
                <c:pt idx="17">
                  <c:v>804</c:v>
                </c:pt>
                <c:pt idx="18">
                  <c:v>959</c:v>
                </c:pt>
                <c:pt idx="19">
                  <c:v>1135</c:v>
                </c:pt>
                <c:pt idx="20">
                  <c:v>1413</c:v>
                </c:pt>
                <c:pt idx="21">
                  <c:v>1705</c:v>
                </c:pt>
                <c:pt idx="22">
                  <c:v>2051</c:v>
                </c:pt>
                <c:pt idx="23">
                  <c:v>2460</c:v>
                </c:pt>
                <c:pt idx="24">
                  <c:v>2994</c:v>
                </c:pt>
                <c:pt idx="25">
                  <c:v>3631</c:v>
                </c:pt>
                <c:pt idx="26">
                  <c:v>4204</c:v>
                </c:pt>
                <c:pt idx="27">
                  <c:v>4749</c:v>
                </c:pt>
                <c:pt idx="28">
                  <c:v>5560</c:v>
                </c:pt>
                <c:pt idx="29">
                  <c:v>6412</c:v>
                </c:pt>
                <c:pt idx="30">
                  <c:v>7431</c:v>
                </c:pt>
              </c:numCache>
            </c:numRef>
          </c:val>
          <c:smooth val="0"/>
          <c:extLst>
            <c:ext xmlns:c16="http://schemas.microsoft.com/office/drawing/2014/chart" uri="{C3380CC4-5D6E-409C-BE32-E72D297353CC}">
              <c16:uniqueId val="{00000007-2B9F-45BE-B0FB-FFBE280C7C58}"/>
            </c:ext>
          </c:extLst>
        </c:ser>
        <c:ser>
          <c:idx val="2"/>
          <c:order val="3"/>
          <c:tx>
            <c:strRef>
              <c:f>GGD!$AJ$42</c:f>
              <c:strCache>
                <c:ptCount val="1"/>
                <c:pt idx="0">
                  <c:v>GGD</c:v>
                </c:pt>
              </c:strCache>
            </c:strRef>
          </c:tx>
          <c:spPr>
            <a:ln w="28575" cap="rnd">
              <a:solidFill>
                <a:srgbClr val="FF0000"/>
              </a:solidFill>
              <a:round/>
            </a:ln>
            <a:effectLst/>
          </c:spPr>
          <c:marker>
            <c:symbol val="none"/>
          </c:marker>
          <c:cat>
            <c:numRef>
              <c:f>GGD!$C$4:$C$34</c:f>
              <c:numCache>
                <c:formatCode>m/d/yyyy</c:formatCode>
                <c:ptCount val="31"/>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numCache>
            </c:numRef>
          </c:cat>
          <c:val>
            <c:numRef>
              <c:f>GGD!$AJ$43:$AJ$73</c:f>
              <c:numCache>
                <c:formatCode>General</c:formatCode>
                <c:ptCount val="31"/>
                <c:pt idx="0">
                  <c:v>3</c:v>
                </c:pt>
                <c:pt idx="1">
                  <c:v>3</c:v>
                </c:pt>
                <c:pt idx="2">
                  <c:v>6</c:v>
                </c:pt>
                <c:pt idx="3">
                  <c:v>10</c:v>
                </c:pt>
                <c:pt idx="4">
                  <c:v>22</c:v>
                </c:pt>
                <c:pt idx="5">
                  <c:v>35</c:v>
                </c:pt>
                <c:pt idx="6">
                  <c:v>82</c:v>
                </c:pt>
                <c:pt idx="7">
                  <c:v>122</c:v>
                </c:pt>
                <c:pt idx="8">
                  <c:v>163</c:v>
                </c:pt>
                <c:pt idx="9">
                  <c:v>204</c:v>
                </c:pt>
                <c:pt idx="10">
                  <c:v>237</c:v>
                </c:pt>
                <c:pt idx="11">
                  <c:v>282</c:v>
                </c:pt>
                <c:pt idx="12">
                  <c:v>354</c:v>
                </c:pt>
                <c:pt idx="13">
                  <c:v>431</c:v>
                </c:pt>
                <c:pt idx="14">
                  <c:v>565</c:v>
                </c:pt>
                <c:pt idx="15">
                  <c:v>737</c:v>
                </c:pt>
                <c:pt idx="16">
                  <c:v>921</c:v>
                </c:pt>
                <c:pt idx="17">
                  <c:v>1135</c:v>
                </c:pt>
                <c:pt idx="18">
                  <c:v>1351</c:v>
                </c:pt>
                <c:pt idx="19">
                  <c:v>1583</c:v>
                </c:pt>
                <c:pt idx="20">
                  <c:v>1854</c:v>
                </c:pt>
                <c:pt idx="21">
                  <c:v>2223</c:v>
                </c:pt>
                <c:pt idx="22">
                  <c:v>2679</c:v>
                </c:pt>
                <c:pt idx="23">
                  <c:v>3195</c:v>
                </c:pt>
                <c:pt idx="24">
                  <c:v>3894</c:v>
                </c:pt>
                <c:pt idx="25">
                  <c:v>4550</c:v>
                </c:pt>
                <c:pt idx="26">
                  <c:v>5085</c:v>
                </c:pt>
                <c:pt idx="27">
                  <c:v>5693</c:v>
                </c:pt>
                <c:pt idx="28">
                  <c:v>6686</c:v>
                </c:pt>
                <c:pt idx="29">
                  <c:v>7380</c:v>
                </c:pt>
                <c:pt idx="30">
                  <c:v>7431</c:v>
                </c:pt>
              </c:numCache>
            </c:numRef>
          </c:val>
          <c:smooth val="0"/>
          <c:extLst>
            <c:ext xmlns:c16="http://schemas.microsoft.com/office/drawing/2014/chart" uri="{C3380CC4-5D6E-409C-BE32-E72D297353CC}">
              <c16:uniqueId val="{00000009-2B9F-45BE-B0FB-FFBE280C7C58}"/>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1"/>
        <c:axPos val="b"/>
        <c:numFmt formatCode="d/m;@" sourceLinked="0"/>
        <c:majorTickMark val="out"/>
        <c:minorTickMark val="none"/>
        <c:tickLblPos val="nextTo"/>
        <c:crossAx val="596544408"/>
        <c:crosses val="autoZero"/>
        <c:auto val="1"/>
        <c:lblAlgn val="ctr"/>
        <c:lblOffset val="100"/>
        <c:tickLblSkip val="3"/>
        <c:noMultiLvlLbl val="0"/>
      </c:catAx>
      <c:valAx>
        <c:axId val="596544408"/>
        <c:scaling>
          <c:logBase val="2"/>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valAx>
      <c:spPr>
        <a:noFill/>
        <a:ln>
          <a:noFill/>
        </a:ln>
        <a:effectLst/>
      </c:spPr>
    </c:plotArea>
    <c:legend>
      <c:legendPos val="t"/>
      <c:layout>
        <c:manualLayout>
          <c:xMode val="edge"/>
          <c:yMode val="edge"/>
          <c:x val="0.13417526624410198"/>
          <c:y val="9.1786769421114398E-2"/>
          <c:w val="0.64880739254588438"/>
          <c:h val="9.6642455008359177E-2"/>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1400" b="1" i="0" u="sng" kern="1200" spc="100" baseline="0">
                <a:ln>
                  <a:noFill/>
                </a:ln>
                <a:solidFill>
                  <a:srgbClr val="000000"/>
                </a:solidFill>
                <a:effectLst/>
              </a:rPr>
              <a:t>Cumulative COVID-19 data in The Netherlands</a:t>
            </a:r>
            <a:endParaRPr lang="en-NL">
              <a:effectLst/>
            </a:endParaRPr>
          </a:p>
          <a:p>
            <a:pPr>
              <a:defRPr/>
            </a:pPr>
            <a:r>
              <a:rPr lang="nl-NL" sz="900" b="1" i="0" kern="1200" spc="100" baseline="0">
                <a:ln>
                  <a:noFill/>
                </a:ln>
                <a:solidFill>
                  <a:srgbClr val="404040"/>
                </a:solidFill>
                <a:effectLst/>
              </a:rPr>
              <a:t>                                          source: RIVM, March 24th</a:t>
            </a:r>
            <a:endParaRPr lang="en-NL">
              <a:effectLst/>
            </a:endParaRPr>
          </a:p>
        </c:rich>
      </c:tx>
      <c:layout>
        <c:manualLayout>
          <c:xMode val="edge"/>
          <c:yMode val="edge"/>
          <c:x val="0.20897553228677332"/>
          <c:y val="2.68360114324704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areaChart>
        <c:grouping val="stacked"/>
        <c:varyColors val="0"/>
        <c:ser>
          <c:idx val="0"/>
          <c:order val="0"/>
          <c:tx>
            <c:strRef>
              <c:f>GGD!$E$3</c:f>
              <c:strCache>
                <c:ptCount val="1"/>
                <c:pt idx="0">
                  <c:v>Deaths</c:v>
                </c:pt>
              </c:strCache>
            </c:strRef>
          </c:tx>
          <c:spPr>
            <a:solidFill>
              <a:srgbClr val="FF0000"/>
            </a:solidFill>
            <a:ln w="25400">
              <a:noFill/>
            </a:ln>
            <a:effectLst/>
          </c:spPr>
          <c:dLbls>
            <c:dLbl>
              <c:idx val="0"/>
              <c:delete val="1"/>
              <c:extLst>
                <c:ext xmlns:c15="http://schemas.microsoft.com/office/drawing/2012/chart" uri="{CE6537A1-D6FC-4f65-9D91-7224C49458BB}"/>
                <c:ext xmlns:c16="http://schemas.microsoft.com/office/drawing/2014/chart" uri="{C3380CC4-5D6E-409C-BE32-E72D297353CC}">
                  <c16:uniqueId val="{00000000-FEC5-4FC1-BD9A-B46988560A51}"/>
                </c:ext>
              </c:extLst>
            </c:dLbl>
            <c:dLbl>
              <c:idx val="1"/>
              <c:delete val="1"/>
              <c:extLst>
                <c:ext xmlns:c15="http://schemas.microsoft.com/office/drawing/2012/chart" uri="{CE6537A1-D6FC-4f65-9D91-7224C49458BB}"/>
                <c:ext xmlns:c16="http://schemas.microsoft.com/office/drawing/2014/chart" uri="{C3380CC4-5D6E-409C-BE32-E72D297353CC}">
                  <c16:uniqueId val="{00000001-FEC5-4FC1-BD9A-B46988560A51}"/>
                </c:ext>
              </c:extLst>
            </c:dLbl>
            <c:dLbl>
              <c:idx val="2"/>
              <c:delete val="1"/>
              <c:extLst>
                <c:ext xmlns:c15="http://schemas.microsoft.com/office/drawing/2012/chart" uri="{CE6537A1-D6FC-4f65-9D91-7224C49458BB}"/>
                <c:ext xmlns:c16="http://schemas.microsoft.com/office/drawing/2014/chart" uri="{C3380CC4-5D6E-409C-BE32-E72D297353CC}">
                  <c16:uniqueId val="{00000002-FEC5-4FC1-BD9A-B46988560A51}"/>
                </c:ext>
              </c:extLst>
            </c:dLbl>
            <c:dLbl>
              <c:idx val="3"/>
              <c:delete val="1"/>
              <c:extLst>
                <c:ext xmlns:c15="http://schemas.microsoft.com/office/drawing/2012/chart" uri="{CE6537A1-D6FC-4f65-9D91-7224C49458BB}"/>
                <c:ext xmlns:c16="http://schemas.microsoft.com/office/drawing/2014/chart" uri="{C3380CC4-5D6E-409C-BE32-E72D297353CC}">
                  <c16:uniqueId val="{00000003-FEC5-4FC1-BD9A-B46988560A51}"/>
                </c:ext>
              </c:extLst>
            </c:dLbl>
            <c:dLbl>
              <c:idx val="4"/>
              <c:delete val="1"/>
              <c:extLst>
                <c:ext xmlns:c15="http://schemas.microsoft.com/office/drawing/2012/chart" uri="{CE6537A1-D6FC-4f65-9D91-7224C49458BB}"/>
                <c:ext xmlns:c16="http://schemas.microsoft.com/office/drawing/2014/chart" uri="{C3380CC4-5D6E-409C-BE32-E72D297353CC}">
                  <c16:uniqueId val="{00000004-FEC5-4FC1-BD9A-B46988560A51}"/>
                </c:ext>
              </c:extLst>
            </c:dLbl>
            <c:dLbl>
              <c:idx val="5"/>
              <c:delete val="1"/>
              <c:extLst>
                <c:ext xmlns:c15="http://schemas.microsoft.com/office/drawing/2012/chart" uri="{CE6537A1-D6FC-4f65-9D91-7224C49458BB}"/>
                <c:ext xmlns:c16="http://schemas.microsoft.com/office/drawing/2014/chart" uri="{C3380CC4-5D6E-409C-BE32-E72D297353CC}">
                  <c16:uniqueId val="{00000005-FEC5-4FC1-BD9A-B46988560A51}"/>
                </c:ext>
              </c:extLst>
            </c:dLbl>
            <c:dLbl>
              <c:idx val="6"/>
              <c:delete val="1"/>
              <c:extLst>
                <c:ext xmlns:c15="http://schemas.microsoft.com/office/drawing/2012/chart" uri="{CE6537A1-D6FC-4f65-9D91-7224C49458BB}"/>
                <c:ext xmlns:c16="http://schemas.microsoft.com/office/drawing/2014/chart" uri="{C3380CC4-5D6E-409C-BE32-E72D297353CC}">
                  <c16:uniqueId val="{00000006-FEC5-4FC1-BD9A-B46988560A51}"/>
                </c:ext>
              </c:extLst>
            </c:dLbl>
            <c:dLbl>
              <c:idx val="7"/>
              <c:delete val="1"/>
              <c:extLst>
                <c:ext xmlns:c15="http://schemas.microsoft.com/office/drawing/2012/chart" uri="{CE6537A1-D6FC-4f65-9D91-7224C49458BB}"/>
                <c:ext xmlns:c16="http://schemas.microsoft.com/office/drawing/2014/chart" uri="{C3380CC4-5D6E-409C-BE32-E72D297353CC}">
                  <c16:uniqueId val="{00000007-FEC5-4FC1-BD9A-B46988560A51}"/>
                </c:ext>
              </c:extLst>
            </c:dLbl>
            <c:dLbl>
              <c:idx val="8"/>
              <c:delete val="1"/>
              <c:extLst>
                <c:ext xmlns:c15="http://schemas.microsoft.com/office/drawing/2012/chart" uri="{CE6537A1-D6FC-4f65-9D91-7224C49458BB}"/>
                <c:ext xmlns:c16="http://schemas.microsoft.com/office/drawing/2014/chart" uri="{C3380CC4-5D6E-409C-BE32-E72D297353CC}">
                  <c16:uniqueId val="{00000008-FEC5-4FC1-BD9A-B46988560A51}"/>
                </c:ext>
              </c:extLst>
            </c:dLbl>
            <c:dLbl>
              <c:idx val="9"/>
              <c:delete val="1"/>
              <c:extLst>
                <c:ext xmlns:c15="http://schemas.microsoft.com/office/drawing/2012/chart" uri="{CE6537A1-D6FC-4f65-9D91-7224C49458BB}"/>
                <c:ext xmlns:c16="http://schemas.microsoft.com/office/drawing/2014/chart" uri="{C3380CC4-5D6E-409C-BE32-E72D297353CC}">
                  <c16:uniqueId val="{00000009-FEC5-4FC1-BD9A-B46988560A51}"/>
                </c:ext>
              </c:extLst>
            </c:dLbl>
            <c:dLbl>
              <c:idx val="10"/>
              <c:delete val="1"/>
              <c:extLst>
                <c:ext xmlns:c15="http://schemas.microsoft.com/office/drawing/2012/chart" uri="{CE6537A1-D6FC-4f65-9D91-7224C49458BB}"/>
                <c:ext xmlns:c16="http://schemas.microsoft.com/office/drawing/2014/chart" uri="{C3380CC4-5D6E-409C-BE32-E72D297353CC}">
                  <c16:uniqueId val="{0000000A-FEC5-4FC1-BD9A-B46988560A51}"/>
                </c:ext>
              </c:extLst>
            </c:dLbl>
            <c:dLbl>
              <c:idx val="11"/>
              <c:delete val="1"/>
              <c:extLst>
                <c:ext xmlns:c15="http://schemas.microsoft.com/office/drawing/2012/chart" uri="{CE6537A1-D6FC-4f65-9D91-7224C49458BB}"/>
                <c:ext xmlns:c16="http://schemas.microsoft.com/office/drawing/2014/chart" uri="{C3380CC4-5D6E-409C-BE32-E72D297353CC}">
                  <c16:uniqueId val="{0000000B-FEC5-4FC1-BD9A-B46988560A51}"/>
                </c:ext>
              </c:extLst>
            </c:dLbl>
            <c:dLbl>
              <c:idx val="19"/>
              <c:delete val="1"/>
              <c:extLst>
                <c:ext xmlns:c15="http://schemas.microsoft.com/office/drawing/2012/chart" uri="{CE6537A1-D6FC-4f65-9D91-7224C49458BB}"/>
                <c:ext xmlns:c16="http://schemas.microsoft.com/office/drawing/2014/chart" uri="{C3380CC4-5D6E-409C-BE32-E72D297353CC}">
                  <c16:uniqueId val="{0000000C-FEC5-4FC1-BD9A-B46988560A5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GGD!$C$6:$C$32</c:f>
              <c:numCache>
                <c:formatCode>m/d/yyyy</c:formatCode>
                <c:ptCount val="27"/>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numCache>
            </c:numRef>
          </c:cat>
          <c:val>
            <c:numRef>
              <c:f>GGD!$E$4:$E$30</c:f>
              <c:numCache>
                <c:formatCode>General</c:formatCode>
                <c:ptCount val="27"/>
                <c:pt idx="0">
                  <c:v>0</c:v>
                </c:pt>
                <c:pt idx="1">
                  <c:v>0</c:v>
                </c:pt>
                <c:pt idx="2">
                  <c:v>0</c:v>
                </c:pt>
                <c:pt idx="3">
                  <c:v>0</c:v>
                </c:pt>
                <c:pt idx="4">
                  <c:v>0</c:v>
                </c:pt>
                <c:pt idx="5">
                  <c:v>0</c:v>
                </c:pt>
                <c:pt idx="6">
                  <c:v>0</c:v>
                </c:pt>
                <c:pt idx="7">
                  <c:v>0</c:v>
                </c:pt>
                <c:pt idx="8">
                  <c:v>1</c:v>
                </c:pt>
                <c:pt idx="9" formatCode="0">
                  <c:v>1</c:v>
                </c:pt>
                <c:pt idx="10" formatCode="0">
                  <c:v>3</c:v>
                </c:pt>
                <c:pt idx="11" formatCode="0">
                  <c:v>3</c:v>
                </c:pt>
                <c:pt idx="12" formatCode="0">
                  <c:v>4</c:v>
                </c:pt>
                <c:pt idx="13" formatCode="0">
                  <c:v>5</c:v>
                </c:pt>
                <c:pt idx="14" formatCode="0">
                  <c:v>5</c:v>
                </c:pt>
                <c:pt idx="15" formatCode="0">
                  <c:v>10</c:v>
                </c:pt>
                <c:pt idx="16" formatCode="0">
                  <c:v>12</c:v>
                </c:pt>
                <c:pt idx="17" formatCode="0">
                  <c:v>20</c:v>
                </c:pt>
                <c:pt idx="18" formatCode="0">
                  <c:v>24</c:v>
                </c:pt>
                <c:pt idx="19" formatCode="0">
                  <c:v>43</c:v>
                </c:pt>
                <c:pt idx="20" formatCode="0">
                  <c:v>58</c:v>
                </c:pt>
                <c:pt idx="21" formatCode="0">
                  <c:v>76</c:v>
                </c:pt>
                <c:pt idx="22" formatCode="0">
                  <c:v>106</c:v>
                </c:pt>
                <c:pt idx="23" formatCode="0">
                  <c:v>136</c:v>
                </c:pt>
                <c:pt idx="24" formatCode="0">
                  <c:v>179</c:v>
                </c:pt>
                <c:pt idx="25" formatCode="0">
                  <c:v>213</c:v>
                </c:pt>
                <c:pt idx="26" formatCode="0">
                  <c:v>276</c:v>
                </c:pt>
              </c:numCache>
            </c:numRef>
          </c:val>
          <c:extLst>
            <c:ext xmlns:c16="http://schemas.microsoft.com/office/drawing/2014/chart" uri="{C3380CC4-5D6E-409C-BE32-E72D297353CC}">
              <c16:uniqueId val="{0000000D-FEC5-4FC1-BD9A-B46988560A51}"/>
            </c:ext>
          </c:extLst>
        </c:ser>
        <c:ser>
          <c:idx val="5"/>
          <c:order val="1"/>
          <c:tx>
            <c:strRef>
              <c:f>GGD!$G$3</c:f>
              <c:strCache>
                <c:ptCount val="1"/>
                <c:pt idx="0">
                  <c:v>Hospitalized</c:v>
                </c:pt>
              </c:strCache>
            </c:strRef>
          </c:tx>
          <c:spPr>
            <a:solidFill>
              <a:schemeClr val="accent2"/>
            </a:solidFill>
            <a:ln>
              <a:noFill/>
            </a:ln>
            <a:effectLst>
              <a:outerShdw blurRad="50800" dist="38100" dir="5400000" algn="t" rotWithShape="0">
                <a:prstClr val="black">
                  <a:alpha val="40000"/>
                </a:prstClr>
              </a:outerShdw>
            </a:effectLst>
          </c:spPr>
          <c:dLbls>
            <c:dLbl>
              <c:idx val="19"/>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FEC5-4FC1-BD9A-B46988560A51}"/>
                </c:ext>
              </c:extLst>
            </c:dLbl>
            <c:dLbl>
              <c:idx val="2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FEC5-4FC1-BD9A-B46988560A51}"/>
                </c:ext>
              </c:extLst>
            </c:dLbl>
            <c:dLbl>
              <c:idx val="2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FEC5-4FC1-BD9A-B46988560A51}"/>
                </c:ext>
              </c:extLst>
            </c:dLbl>
            <c:dLbl>
              <c:idx val="2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FEC5-4FC1-BD9A-B46988560A51}"/>
                </c:ext>
              </c:extLst>
            </c:dLbl>
            <c:dLbl>
              <c:idx val="23"/>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FEC5-4FC1-BD9A-B46988560A51}"/>
                </c:ext>
              </c:extLst>
            </c:dLbl>
            <c:dLbl>
              <c:idx val="2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FEC5-4FC1-BD9A-B46988560A51}"/>
                </c:ext>
              </c:extLst>
            </c:dLbl>
            <c:dLbl>
              <c:idx val="2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FEC5-4FC1-BD9A-B46988560A51}"/>
                </c:ext>
              </c:extLst>
            </c:dLbl>
            <c:dLbl>
              <c:idx val="26"/>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FEC5-4FC1-BD9A-B46988560A51}"/>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GGD!$C$6:$C$32</c:f>
              <c:numCache>
                <c:formatCode>m/d/yyyy</c:formatCode>
                <c:ptCount val="27"/>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numCache>
            </c:numRef>
          </c:cat>
          <c:val>
            <c:numRef>
              <c:f>GGD!$G$4:$G$30</c:f>
              <c:numCache>
                <c:formatCode>General</c:formatCode>
                <c:ptCount val="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115</c:v>
                </c:pt>
                <c:pt idx="16">
                  <c:v>136</c:v>
                </c:pt>
                <c:pt idx="17">
                  <c:v>162</c:v>
                </c:pt>
                <c:pt idx="18">
                  <c:v>205</c:v>
                </c:pt>
                <c:pt idx="19">
                  <c:v>314</c:v>
                </c:pt>
                <c:pt idx="20">
                  <c:v>408</c:v>
                </c:pt>
                <c:pt idx="21">
                  <c:v>489</c:v>
                </c:pt>
                <c:pt idx="22">
                  <c:v>643</c:v>
                </c:pt>
                <c:pt idx="23" formatCode="0">
                  <c:v>836</c:v>
                </c:pt>
                <c:pt idx="24" formatCode="0">
                  <c:v>988</c:v>
                </c:pt>
                <c:pt idx="25" formatCode="0">
                  <c:v>1230</c:v>
                </c:pt>
                <c:pt idx="26">
                  <c:v>1739</c:v>
                </c:pt>
              </c:numCache>
            </c:numRef>
          </c:val>
          <c:extLst>
            <c:ext xmlns:c16="http://schemas.microsoft.com/office/drawing/2014/chart" uri="{C3380CC4-5D6E-409C-BE32-E72D297353CC}">
              <c16:uniqueId val="{00000016-FEC5-4FC1-BD9A-B46988560A51}"/>
            </c:ext>
          </c:extLst>
        </c:ser>
        <c:ser>
          <c:idx val="2"/>
          <c:order val="2"/>
          <c:tx>
            <c:strRef>
              <c:f>GGD!$H$3</c:f>
              <c:strCache>
                <c:ptCount val="1"/>
                <c:pt idx="0">
                  <c:v>vorig</c:v>
                </c:pt>
              </c:strCache>
            </c:strRef>
          </c:tx>
          <c:spPr>
            <a:solidFill>
              <a:schemeClr val="accent1">
                <a:lumMod val="40000"/>
                <a:lumOff val="60000"/>
              </a:schemeClr>
            </a:solidFill>
            <a:ln>
              <a:noFill/>
            </a:ln>
            <a:effectLst>
              <a:outerShdw blurRad="50800" dist="50800" dir="5400000" algn="ctr" rotWithShape="0">
                <a:schemeClr val="tx1">
                  <a:alpha val="70000"/>
                </a:schemeClr>
              </a:outerShdw>
            </a:effectLst>
          </c:spPr>
          <c:cat>
            <c:numRef>
              <c:f>GGD!$C$6:$C$32</c:f>
              <c:numCache>
                <c:formatCode>m/d/yyyy</c:formatCode>
                <c:ptCount val="27"/>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numCache>
            </c:numRef>
          </c:cat>
          <c:val>
            <c:numRef>
              <c:f>GGD!$H$4:$H$30</c:f>
              <c:numCache>
                <c:formatCode>General</c:formatCode>
                <c:ptCount val="27"/>
                <c:pt idx="0">
                  <c:v>0</c:v>
                </c:pt>
                <c:pt idx="1">
                  <c:v>1</c:v>
                </c:pt>
                <c:pt idx="2">
                  <c:v>2</c:v>
                </c:pt>
                <c:pt idx="3">
                  <c:v>6</c:v>
                </c:pt>
                <c:pt idx="4">
                  <c:v>9</c:v>
                </c:pt>
                <c:pt idx="5">
                  <c:v>17</c:v>
                </c:pt>
                <c:pt idx="6">
                  <c:v>23</c:v>
                </c:pt>
                <c:pt idx="7">
                  <c:v>38</c:v>
                </c:pt>
                <c:pt idx="8">
                  <c:v>81</c:v>
                </c:pt>
                <c:pt idx="9">
                  <c:v>127</c:v>
                </c:pt>
                <c:pt idx="10">
                  <c:v>185</c:v>
                </c:pt>
                <c:pt idx="11">
                  <c:v>262</c:v>
                </c:pt>
                <c:pt idx="12">
                  <c:v>317</c:v>
                </c:pt>
                <c:pt idx="13">
                  <c:v>377</c:v>
                </c:pt>
                <c:pt idx="14">
                  <c:v>498</c:v>
                </c:pt>
                <c:pt idx="15">
                  <c:v>489</c:v>
                </c:pt>
                <c:pt idx="16">
                  <c:v>656</c:v>
                </c:pt>
                <c:pt idx="17">
                  <c:v>777</c:v>
                </c:pt>
                <c:pt idx="18">
                  <c:v>906</c:v>
                </c:pt>
                <c:pt idx="19">
                  <c:v>1056</c:v>
                </c:pt>
                <c:pt idx="20">
                  <c:v>1239</c:v>
                </c:pt>
                <c:pt idx="21">
                  <c:v>1486</c:v>
                </c:pt>
                <c:pt idx="22">
                  <c:v>1711</c:v>
                </c:pt>
                <c:pt idx="23">
                  <c:v>2022</c:v>
                </c:pt>
                <c:pt idx="24">
                  <c:v>2464</c:v>
                </c:pt>
                <c:pt idx="25" formatCode="0">
                  <c:v>2761</c:v>
                </c:pt>
                <c:pt idx="26" formatCode="0">
                  <c:v>2734</c:v>
                </c:pt>
              </c:numCache>
            </c:numRef>
          </c:val>
          <c:extLst>
            <c:ext xmlns:c16="http://schemas.microsoft.com/office/drawing/2014/chart" uri="{C3380CC4-5D6E-409C-BE32-E72D297353CC}">
              <c16:uniqueId val="{00000017-FEC5-4FC1-BD9A-B46988560A51}"/>
            </c:ext>
          </c:extLst>
        </c:ser>
        <c:ser>
          <c:idx val="3"/>
          <c:order val="3"/>
          <c:tx>
            <c:strRef>
              <c:f>GGD!$I$3</c:f>
              <c:strCache>
                <c:ptCount val="1"/>
                <c:pt idx="0">
                  <c:v>New Cases</c:v>
                </c:pt>
              </c:strCache>
            </c:strRef>
          </c:tx>
          <c:spPr>
            <a:solidFill>
              <a:srgbClr val="A82610"/>
            </a:solidFill>
            <a:ln>
              <a:noFill/>
            </a:ln>
            <a:effectLst>
              <a:outerShdw blurRad="50800" dist="50800" dir="5400000" algn="ctr" rotWithShape="0">
                <a:schemeClr val="tx1">
                  <a:alpha val="64000"/>
                </a:schemeClr>
              </a:outerShdw>
            </a:effectLst>
          </c:spPr>
          <c:dLbls>
            <c:dLbl>
              <c:idx val="0"/>
              <c:delete val="1"/>
              <c:extLst>
                <c:ext xmlns:c15="http://schemas.microsoft.com/office/drawing/2012/chart" uri="{CE6537A1-D6FC-4f65-9D91-7224C49458BB}"/>
                <c:ext xmlns:c16="http://schemas.microsoft.com/office/drawing/2014/chart" uri="{C3380CC4-5D6E-409C-BE32-E72D297353CC}">
                  <c16:uniqueId val="{00000018-FEC5-4FC1-BD9A-B46988560A51}"/>
                </c:ext>
              </c:extLst>
            </c:dLbl>
            <c:dLbl>
              <c:idx val="1"/>
              <c:delete val="1"/>
              <c:extLst>
                <c:ext xmlns:c15="http://schemas.microsoft.com/office/drawing/2012/chart" uri="{CE6537A1-D6FC-4f65-9D91-7224C49458BB}"/>
                <c:ext xmlns:c16="http://schemas.microsoft.com/office/drawing/2014/chart" uri="{C3380CC4-5D6E-409C-BE32-E72D297353CC}">
                  <c16:uniqueId val="{00000019-FEC5-4FC1-BD9A-B46988560A51}"/>
                </c:ext>
              </c:extLst>
            </c:dLbl>
            <c:dLbl>
              <c:idx val="2"/>
              <c:delete val="1"/>
              <c:extLst>
                <c:ext xmlns:c15="http://schemas.microsoft.com/office/drawing/2012/chart" uri="{CE6537A1-D6FC-4f65-9D91-7224C49458BB}"/>
                <c:ext xmlns:c16="http://schemas.microsoft.com/office/drawing/2014/chart" uri="{C3380CC4-5D6E-409C-BE32-E72D297353CC}">
                  <c16:uniqueId val="{0000001A-FEC5-4FC1-BD9A-B46988560A51}"/>
                </c:ext>
              </c:extLst>
            </c:dLbl>
            <c:dLbl>
              <c:idx val="3"/>
              <c:delete val="1"/>
              <c:extLst>
                <c:ext xmlns:c15="http://schemas.microsoft.com/office/drawing/2012/chart" uri="{CE6537A1-D6FC-4f65-9D91-7224C49458BB}"/>
                <c:ext xmlns:c16="http://schemas.microsoft.com/office/drawing/2014/chart" uri="{C3380CC4-5D6E-409C-BE32-E72D297353CC}">
                  <c16:uniqueId val="{0000001B-FEC5-4FC1-BD9A-B46988560A51}"/>
                </c:ext>
              </c:extLst>
            </c:dLbl>
            <c:dLbl>
              <c:idx val="4"/>
              <c:delete val="1"/>
              <c:extLst>
                <c:ext xmlns:c15="http://schemas.microsoft.com/office/drawing/2012/chart" uri="{CE6537A1-D6FC-4f65-9D91-7224C49458BB}"/>
                <c:ext xmlns:c16="http://schemas.microsoft.com/office/drawing/2014/chart" uri="{C3380CC4-5D6E-409C-BE32-E72D297353CC}">
                  <c16:uniqueId val="{0000001C-FEC5-4FC1-BD9A-B46988560A51}"/>
                </c:ext>
              </c:extLst>
            </c:dLbl>
            <c:dLbl>
              <c:idx val="5"/>
              <c:delete val="1"/>
              <c:extLst>
                <c:ext xmlns:c15="http://schemas.microsoft.com/office/drawing/2012/chart" uri="{CE6537A1-D6FC-4f65-9D91-7224C49458BB}"/>
                <c:ext xmlns:c16="http://schemas.microsoft.com/office/drawing/2014/chart" uri="{C3380CC4-5D6E-409C-BE32-E72D297353CC}">
                  <c16:uniqueId val="{0000001D-FEC5-4FC1-BD9A-B46988560A51}"/>
                </c:ext>
              </c:extLst>
            </c:dLbl>
            <c:dLbl>
              <c:idx val="6"/>
              <c:delete val="1"/>
              <c:extLst>
                <c:ext xmlns:c15="http://schemas.microsoft.com/office/drawing/2012/chart" uri="{CE6537A1-D6FC-4f65-9D91-7224C49458BB}"/>
                <c:ext xmlns:c16="http://schemas.microsoft.com/office/drawing/2014/chart" uri="{C3380CC4-5D6E-409C-BE32-E72D297353CC}">
                  <c16:uniqueId val="{0000001E-FEC5-4FC1-BD9A-B46988560A51}"/>
                </c:ext>
              </c:extLst>
            </c:dLbl>
            <c:dLbl>
              <c:idx val="7"/>
              <c:delete val="1"/>
              <c:extLst>
                <c:ext xmlns:c15="http://schemas.microsoft.com/office/drawing/2012/chart" uri="{CE6537A1-D6FC-4f65-9D91-7224C49458BB}"/>
                <c:ext xmlns:c16="http://schemas.microsoft.com/office/drawing/2014/chart" uri="{C3380CC4-5D6E-409C-BE32-E72D297353CC}">
                  <c16:uniqueId val="{0000001F-FEC5-4FC1-BD9A-B46988560A51}"/>
                </c:ext>
              </c:extLst>
            </c:dLbl>
            <c:dLbl>
              <c:idx val="8"/>
              <c:delete val="1"/>
              <c:extLst>
                <c:ext xmlns:c15="http://schemas.microsoft.com/office/drawing/2012/chart" uri="{CE6537A1-D6FC-4f65-9D91-7224C49458BB}"/>
                <c:ext xmlns:c16="http://schemas.microsoft.com/office/drawing/2014/chart" uri="{C3380CC4-5D6E-409C-BE32-E72D297353CC}">
                  <c16:uniqueId val="{00000020-FEC5-4FC1-BD9A-B46988560A51}"/>
                </c:ext>
              </c:extLst>
            </c:dLbl>
            <c:dLbl>
              <c:idx val="9"/>
              <c:delete val="1"/>
              <c:extLst>
                <c:ext xmlns:c15="http://schemas.microsoft.com/office/drawing/2012/chart" uri="{CE6537A1-D6FC-4f65-9D91-7224C49458BB}"/>
                <c:ext xmlns:c16="http://schemas.microsoft.com/office/drawing/2014/chart" uri="{C3380CC4-5D6E-409C-BE32-E72D297353CC}">
                  <c16:uniqueId val="{00000021-FEC5-4FC1-BD9A-B46988560A51}"/>
                </c:ext>
              </c:extLst>
            </c:dLbl>
            <c:dLbl>
              <c:idx val="10"/>
              <c:layout>
                <c:manualLayout>
                  <c:x val="0"/>
                  <c:y val="-1.112638888888888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FEC5-4FC1-BD9A-B46988560A51}"/>
                </c:ext>
              </c:extLst>
            </c:dLbl>
            <c:dLbl>
              <c:idx val="11"/>
              <c:layout>
                <c:manualLayout>
                  <c:x val="0"/>
                  <c:y val="1.644583333333333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FEC5-4FC1-BD9A-B46988560A51}"/>
                </c:ext>
              </c:extLst>
            </c:dLbl>
            <c:dLbl>
              <c:idx val="12"/>
              <c:layout>
                <c:manualLayout>
                  <c:x val="0"/>
                  <c:y val="9.4486111111111116E-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FEC5-4FC1-BD9A-B46988560A51}"/>
                </c:ext>
              </c:extLst>
            </c:dLbl>
            <c:dLbl>
              <c:idx val="13"/>
              <c:layout>
                <c:manualLayout>
                  <c:x val="6.4945206529221953E-17"/>
                  <c:y val="-5.2464848763908608E-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FEC5-4FC1-BD9A-B46988560A51}"/>
                </c:ext>
              </c:extLst>
            </c:dLbl>
            <c:dLbl>
              <c:idx val="14"/>
              <c:layout>
                <c:manualLayout>
                  <c:x val="-1.7712533667761496E-3"/>
                  <c:y val="2.9066830041808901E-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FEC5-4FC1-BD9A-B46988560A51}"/>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Times New Roman" panose="02020603050405020304" pitchFamily="18" charset="0"/>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GGD!$C$6:$C$32</c:f>
              <c:numCache>
                <c:formatCode>m/d/yyyy</c:formatCode>
                <c:ptCount val="27"/>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numCache>
            </c:numRef>
          </c:cat>
          <c:val>
            <c:numRef>
              <c:f>GGD!$I$6:$I$32</c:f>
              <c:numCache>
                <c:formatCode>General</c:formatCode>
                <c:ptCount val="27"/>
                <c:pt idx="0">
                  <c:v>1</c:v>
                </c:pt>
                <c:pt idx="1">
                  <c:v>1</c:v>
                </c:pt>
                <c:pt idx="2">
                  <c:v>4</c:v>
                </c:pt>
                <c:pt idx="3">
                  <c:v>3</c:v>
                </c:pt>
                <c:pt idx="4">
                  <c:v>8</c:v>
                </c:pt>
                <c:pt idx="5">
                  <c:v>6</c:v>
                </c:pt>
                <c:pt idx="6">
                  <c:v>15</c:v>
                </c:pt>
                <c:pt idx="7">
                  <c:v>44</c:v>
                </c:pt>
                <c:pt idx="8">
                  <c:v>46</c:v>
                </c:pt>
                <c:pt idx="9">
                  <c:v>60</c:v>
                </c:pt>
                <c:pt idx="10">
                  <c:v>77</c:v>
                </c:pt>
                <c:pt idx="11">
                  <c:v>56</c:v>
                </c:pt>
                <c:pt idx="12">
                  <c:v>61</c:v>
                </c:pt>
                <c:pt idx="13">
                  <c:v>121</c:v>
                </c:pt>
                <c:pt idx="14">
                  <c:v>111</c:v>
                </c:pt>
                <c:pt idx="15">
                  <c:v>190</c:v>
                </c:pt>
                <c:pt idx="16">
                  <c:v>155</c:v>
                </c:pt>
                <c:pt idx="17">
                  <c:v>176</c:v>
                </c:pt>
                <c:pt idx="18">
                  <c:v>278</c:v>
                </c:pt>
                <c:pt idx="19">
                  <c:v>292</c:v>
                </c:pt>
                <c:pt idx="20">
                  <c:v>346</c:v>
                </c:pt>
                <c:pt idx="21">
                  <c:v>409</c:v>
                </c:pt>
                <c:pt idx="22">
                  <c:v>534</c:v>
                </c:pt>
                <c:pt idx="23" formatCode="0">
                  <c:v>637</c:v>
                </c:pt>
                <c:pt idx="24" formatCode="0">
                  <c:v>573</c:v>
                </c:pt>
                <c:pt idx="25" formatCode="0">
                  <c:v>545</c:v>
                </c:pt>
                <c:pt idx="26">
                  <c:v>811</c:v>
                </c:pt>
              </c:numCache>
            </c:numRef>
          </c:val>
          <c:extLst>
            <c:ext xmlns:c16="http://schemas.microsoft.com/office/drawing/2014/chart" uri="{C3380CC4-5D6E-409C-BE32-E72D297353CC}">
              <c16:uniqueId val="{00000027-FEC5-4FC1-BD9A-B46988560A51}"/>
            </c:ext>
          </c:extLst>
        </c:ser>
        <c:dLbls>
          <c:showLegendKey val="0"/>
          <c:showVal val="0"/>
          <c:showCatName val="0"/>
          <c:showSerName val="0"/>
          <c:showPercent val="0"/>
          <c:showBubbleSize val="0"/>
        </c:dLbls>
        <c:axId val="596545392"/>
        <c:axId val="596544408"/>
      </c:areaChart>
      <c:dateAx>
        <c:axId val="596545392"/>
        <c:scaling>
          <c:orientation val="minMax"/>
        </c:scaling>
        <c:delete val="0"/>
        <c:axPos val="b"/>
        <c:numFmt formatCode="d/m;@"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2"/>
        <c:majorTimeUnit val="days"/>
      </c:dateAx>
      <c:valAx>
        <c:axId val="596544408"/>
        <c:scaling>
          <c:orientation val="minMax"/>
        </c:scaling>
        <c:delete val="1"/>
        <c:axPos val="l"/>
        <c:numFmt formatCode="General" sourceLinked="1"/>
        <c:majorTickMark val="out"/>
        <c:minorTickMark val="none"/>
        <c:tickLblPos val="nextTo"/>
        <c:crossAx val="596545392"/>
        <c:crosses val="autoZero"/>
        <c:crossBetween val="midCat"/>
      </c:valAx>
      <c:spPr>
        <a:noFill/>
        <a:ln>
          <a:noFill/>
        </a:ln>
        <a:effectLst/>
      </c:spPr>
    </c:plotArea>
    <c:legend>
      <c:legendPos val="t"/>
      <c:legendEntry>
        <c:idx val="2"/>
        <c:delete val="1"/>
      </c:legendEntry>
      <c:layout>
        <c:manualLayout>
          <c:xMode val="edge"/>
          <c:yMode val="edge"/>
          <c:x val="0.27319005005093333"/>
          <c:y val="9.7146250000000003E-2"/>
          <c:w val="0.59585836359009825"/>
          <c:h val="5.0143970215001499E-2"/>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1800" b="1" i="0" baseline="0">
                <a:effectLst/>
              </a:rPr>
              <a:t>COVID-19 </a:t>
            </a:r>
            <a:r>
              <a:rPr lang="nl-NL" sz="1800" b="1" i="0" u="sng" baseline="0">
                <a:effectLst/>
              </a:rPr>
              <a:t>hospitalizations</a:t>
            </a:r>
            <a:r>
              <a:rPr lang="nl-NL" sz="1800" b="1" i="0" baseline="0">
                <a:effectLst/>
              </a:rPr>
              <a:t> in The Netherlands</a:t>
            </a:r>
            <a:endParaRPr lang="en-NL">
              <a:effectLst/>
            </a:endParaRPr>
          </a:p>
        </c:rich>
      </c:tx>
      <c:layout>
        <c:manualLayout>
          <c:xMode val="edge"/>
          <c:yMode val="edge"/>
          <c:x val="0.2085881944444444"/>
          <c:y val="1.41111111111111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9.9491613757023589E-2"/>
          <c:y val="0.22749236111111112"/>
          <c:w val="0.82501240250871288"/>
          <c:h val="0.68740166666666669"/>
        </c:manualLayout>
      </c:layout>
      <c:lineChart>
        <c:grouping val="standard"/>
        <c:varyColors val="0"/>
        <c:ser>
          <c:idx val="3"/>
          <c:order val="0"/>
          <c:tx>
            <c:strRef>
              <c:f>GGD!$N$3</c:f>
              <c:strCache>
                <c:ptCount val="1"/>
                <c:pt idx="0">
                  <c:v>GR hos</c:v>
                </c:pt>
              </c:strCache>
            </c:strRef>
          </c:tx>
          <c:spPr>
            <a:ln w="28575" cap="rnd">
              <a:solidFill>
                <a:srgbClr val="C00000"/>
              </a:solidFill>
              <a:round/>
            </a:ln>
            <a:effectLst/>
          </c:spPr>
          <c:marker>
            <c:symbol val="circle"/>
            <c:size val="8"/>
            <c:spPr>
              <a:solidFill>
                <a:srgbClr val="C00000"/>
              </a:solidFill>
              <a:ln w="9525">
                <a:solidFill>
                  <a:srgbClr val="C00000"/>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0-8068-4F63-A2EB-1A0A45509078}"/>
                </c:ext>
              </c:extLst>
            </c:dLbl>
            <c:dLbl>
              <c:idx val="5"/>
              <c:layout>
                <c:manualLayout>
                  <c:x val="-3.5749362672749231E-2"/>
                  <c:y val="-1.971138888888888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068-4F63-A2EB-1A0A45509078}"/>
                </c:ext>
              </c:extLst>
            </c:dLbl>
            <c:dLbl>
              <c:idx val="7"/>
              <c:layout>
                <c:manualLayout>
                  <c:x val="-3.5749362672749294E-2"/>
                  <c:y val="-1.971138888888888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068-4F63-A2EB-1A0A45509078}"/>
                </c:ext>
              </c:extLst>
            </c:dLbl>
            <c:dLbl>
              <c:idx val="10"/>
              <c:layout>
                <c:manualLayout>
                  <c:x val="-3.5749362672749356E-2"/>
                  <c:y val="-2.323916666666666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068-4F63-A2EB-1A0A4550907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NL"/>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rgbClr val="C00000"/>
                </a:solidFill>
                <a:prstDash val="sysDot"/>
              </a:ln>
              <a:effectLst/>
            </c:spPr>
            <c:trendlineType val="movingAvg"/>
            <c:period val="3"/>
            <c:dispRSqr val="0"/>
            <c:dispEq val="0"/>
          </c:trendline>
          <c:cat>
            <c:numRef>
              <c:f>GGD!$C$24:$C$34</c:f>
              <c:numCache>
                <c:formatCode>m/d/yyyy</c:formatCode>
                <c:ptCount val="11"/>
                <c:pt idx="0">
                  <c:v>43906</c:v>
                </c:pt>
                <c:pt idx="1">
                  <c:v>43907</c:v>
                </c:pt>
                <c:pt idx="2">
                  <c:v>43908</c:v>
                </c:pt>
                <c:pt idx="3">
                  <c:v>43909</c:v>
                </c:pt>
                <c:pt idx="4">
                  <c:v>43910</c:v>
                </c:pt>
                <c:pt idx="5">
                  <c:v>43911</c:v>
                </c:pt>
                <c:pt idx="6">
                  <c:v>43912</c:v>
                </c:pt>
                <c:pt idx="7">
                  <c:v>43913</c:v>
                </c:pt>
                <c:pt idx="8">
                  <c:v>43914</c:v>
                </c:pt>
                <c:pt idx="9">
                  <c:v>43915</c:v>
                </c:pt>
                <c:pt idx="10">
                  <c:v>43916</c:v>
                </c:pt>
              </c:numCache>
            </c:numRef>
          </c:cat>
          <c:val>
            <c:numRef>
              <c:f>GGD!$N$22:$N$32</c:f>
              <c:numCache>
                <c:formatCode>0%</c:formatCode>
                <c:ptCount val="11"/>
                <c:pt idx="0">
                  <c:v>0.26543209876543217</c:v>
                </c:pt>
                <c:pt idx="1">
                  <c:v>0.53170731707317076</c:v>
                </c:pt>
                <c:pt idx="2">
                  <c:v>0.2993630573248407</c:v>
                </c:pt>
                <c:pt idx="3">
                  <c:v>0.19852941176470584</c:v>
                </c:pt>
                <c:pt idx="4">
                  <c:v>0.31492842535787324</c:v>
                </c:pt>
                <c:pt idx="5">
                  <c:v>0.30015552099533438</c:v>
                </c:pt>
                <c:pt idx="6">
                  <c:v>0.18181818181818188</c:v>
                </c:pt>
                <c:pt idx="7">
                  <c:v>0.24493927125506065</c:v>
                </c:pt>
                <c:pt idx="8">
                  <c:v>0.41382113821138211</c:v>
                </c:pt>
                <c:pt idx="9">
                  <c:v>5.5779183438757984E-2</c:v>
                </c:pt>
                <c:pt idx="10">
                  <c:v>0.17156862745098045</c:v>
                </c:pt>
              </c:numCache>
            </c:numRef>
          </c:val>
          <c:smooth val="1"/>
          <c:extLst>
            <c:ext xmlns:c16="http://schemas.microsoft.com/office/drawing/2014/chart" uri="{C3380CC4-5D6E-409C-BE32-E72D297353CC}">
              <c16:uniqueId val="{00000005-8068-4F63-A2EB-1A0A45509078}"/>
            </c:ext>
          </c:extLst>
        </c:ser>
        <c:dLbls>
          <c:showLegendKey val="0"/>
          <c:showVal val="0"/>
          <c:showCatName val="0"/>
          <c:showSerName val="0"/>
          <c:showPercent val="0"/>
          <c:showBubbleSize val="0"/>
        </c:dLbls>
        <c:marker val="1"/>
        <c:smooth val="0"/>
        <c:axId val="596612160"/>
        <c:axId val="596613144"/>
      </c:lineChart>
      <c:lineChart>
        <c:grouping val="standard"/>
        <c:varyColors val="0"/>
        <c:ser>
          <c:idx val="0"/>
          <c:order val="1"/>
          <c:tx>
            <c:strRef>
              <c:f>GGD!$O$3</c:f>
              <c:strCache>
                <c:ptCount val="1"/>
                <c:pt idx="0">
                  <c:v>GF Hos</c:v>
                </c:pt>
              </c:strCache>
            </c:strRef>
          </c:tx>
          <c:spPr>
            <a:ln w="28575" cap="rnd">
              <a:solidFill>
                <a:schemeClr val="accent1">
                  <a:lumMod val="60000"/>
                  <a:lumOff val="40000"/>
                </a:schemeClr>
              </a:solidFill>
              <a:round/>
            </a:ln>
            <a:effectLst/>
          </c:spPr>
          <c:marker>
            <c:symbol val="square"/>
            <c:size val="8"/>
            <c:spPr>
              <a:solidFill>
                <a:schemeClr val="accent1">
                  <a:lumMod val="60000"/>
                  <a:lumOff val="40000"/>
                </a:schemeClr>
              </a:solidFill>
              <a:ln w="9525">
                <a:solidFill>
                  <a:schemeClr val="accent1">
                    <a:lumMod val="60000"/>
                    <a:lumOff val="4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6-8068-4F63-A2EB-1A0A45509078}"/>
                </c:ext>
              </c:extLst>
            </c:dLbl>
            <c:dLbl>
              <c:idx val="3"/>
              <c:layout>
                <c:manualLayout>
                  <c:x val="-1.5642642611648381E-3"/>
                  <c:y val="1.304833333333333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068-4F63-A2EB-1A0A45509078}"/>
                </c:ext>
              </c:extLst>
            </c:dLbl>
            <c:dLbl>
              <c:idx val="4"/>
              <c:layout>
                <c:manualLayout>
                  <c:x val="-5.749080562981012E-2"/>
                  <c:y val="-2.57572222222222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068-4F63-A2EB-1A0A45509078}"/>
                </c:ext>
              </c:extLst>
            </c:dLbl>
            <c:dLbl>
              <c:idx val="6"/>
              <c:layout>
                <c:manualLayout>
                  <c:x val="-3.3022943781027776E-2"/>
                  <c:y val="1.657611111111111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8068-4F63-A2EB-1A0A45509078}"/>
                </c:ext>
              </c:extLst>
            </c:dLbl>
            <c:dLbl>
              <c:idx val="8"/>
              <c:layout>
                <c:manualLayout>
                  <c:x val="-3.3022943781027776E-2"/>
                  <c:y val="2.363166666666666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8068-4F63-A2EB-1A0A45509078}"/>
                </c:ext>
              </c:extLst>
            </c:dLbl>
            <c:dLbl>
              <c:idx val="9"/>
              <c:layout>
                <c:manualLayout>
                  <c:x val="-4.8752283540959243E-2"/>
                  <c:y val="-3.104888888888895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8068-4F63-A2EB-1A0A45509078}"/>
                </c:ext>
              </c:extLst>
            </c:dLbl>
            <c:dLbl>
              <c:idx val="11"/>
              <c:layout>
                <c:manualLayout>
                  <c:x val="-2.2536717274406794E-2"/>
                  <c:y val="-2.752111111111117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8068-4F63-A2EB-1A0A4550907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NL"/>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lumMod val="60000"/>
                    <a:lumOff val="40000"/>
                  </a:schemeClr>
                </a:solidFill>
                <a:prstDash val="sysDot"/>
              </a:ln>
              <a:effectLst/>
            </c:spPr>
            <c:trendlineType val="movingAvg"/>
            <c:period val="3"/>
            <c:dispRSqr val="0"/>
            <c:dispEq val="0"/>
          </c:trendline>
          <c:cat>
            <c:numRef>
              <c:f>GGD!$C$24:$C$34</c:f>
              <c:numCache>
                <c:formatCode>m/d/yyyy</c:formatCode>
                <c:ptCount val="11"/>
                <c:pt idx="0">
                  <c:v>43906</c:v>
                </c:pt>
                <c:pt idx="1">
                  <c:v>43907</c:v>
                </c:pt>
                <c:pt idx="2">
                  <c:v>43908</c:v>
                </c:pt>
                <c:pt idx="3">
                  <c:v>43909</c:v>
                </c:pt>
                <c:pt idx="4">
                  <c:v>43910</c:v>
                </c:pt>
                <c:pt idx="5">
                  <c:v>43911</c:v>
                </c:pt>
                <c:pt idx="6">
                  <c:v>43912</c:v>
                </c:pt>
                <c:pt idx="7">
                  <c:v>43913</c:v>
                </c:pt>
                <c:pt idx="8">
                  <c:v>43914</c:v>
                </c:pt>
                <c:pt idx="9">
                  <c:v>43915</c:v>
                </c:pt>
                <c:pt idx="10">
                  <c:v>43916</c:v>
                </c:pt>
              </c:numCache>
            </c:numRef>
          </c:cat>
          <c:val>
            <c:numRef>
              <c:f>GGD!$O$22:$O$32</c:f>
              <c:numCache>
                <c:formatCode>0.0</c:formatCode>
                <c:ptCount val="11"/>
                <c:pt idx="0">
                  <c:v>1.0623380582228319</c:v>
                </c:pt>
                <c:pt idx="1">
                  <c:v>1.2104223676383106</c:v>
                </c:pt>
                <c:pt idx="2">
                  <c:v>0.8483102762789565</c:v>
                </c:pt>
                <c:pt idx="3">
                  <c:v>0.92239763552479814</c:v>
                </c:pt>
                <c:pt idx="4">
                  <c:v>1.0971181953906182</c:v>
                </c:pt>
                <c:pt idx="5">
                  <c:v>0.98876524069474103</c:v>
                </c:pt>
                <c:pt idx="6">
                  <c:v>0.90898216615919969</c:v>
                </c:pt>
                <c:pt idx="7">
                  <c:v>1.0534101526004358</c:v>
                </c:pt>
                <c:pt idx="8">
                  <c:v>1.1356547028884925</c:v>
                </c:pt>
                <c:pt idx="9">
                  <c:v>0.74675583417462466</c:v>
                </c:pt>
                <c:pt idx="10">
                  <c:v>1.1096720278525354</c:v>
                </c:pt>
              </c:numCache>
            </c:numRef>
          </c:val>
          <c:smooth val="1"/>
          <c:extLst>
            <c:ext xmlns:c16="http://schemas.microsoft.com/office/drawing/2014/chart" uri="{C3380CC4-5D6E-409C-BE32-E72D297353CC}">
              <c16:uniqueId val="{0000000E-8068-4F63-A2EB-1A0A45509078}"/>
            </c:ext>
          </c:extLst>
        </c:ser>
        <c:dLbls>
          <c:showLegendKey val="0"/>
          <c:showVal val="0"/>
          <c:showCatName val="0"/>
          <c:showSerName val="0"/>
          <c:showPercent val="0"/>
          <c:showBubbleSize val="0"/>
        </c:dLbls>
        <c:marker val="1"/>
        <c:smooth val="0"/>
        <c:axId val="842288120"/>
        <c:axId val="842298944"/>
      </c:lineChart>
      <c:dateAx>
        <c:axId val="596612160"/>
        <c:scaling>
          <c:orientation val="minMax"/>
        </c:scaling>
        <c:delete val="0"/>
        <c:axPos val="b"/>
        <c:numFmt formatCode="d/m;@" sourceLinked="0"/>
        <c:majorTickMark val="out"/>
        <c:minorTickMark val="none"/>
        <c:tickLblPos val="nextTo"/>
        <c:spPr>
          <a:solidFill>
            <a:schemeClr val="bg2"/>
          </a:solidFill>
          <a:ln w="9525" cap="flat" cmpd="sng" algn="ctr">
            <a:solidFill>
              <a:schemeClr val="tx1"/>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613144"/>
        <c:crosses val="autoZero"/>
        <c:auto val="1"/>
        <c:lblOffset val="100"/>
        <c:baseTimeUnit val="days"/>
        <c:majorUnit val="2"/>
        <c:majorTimeUnit val="days"/>
      </c:dateAx>
      <c:valAx>
        <c:axId val="596613144"/>
        <c:scaling>
          <c:orientation val="minMax"/>
          <c:max val="1"/>
        </c:scaling>
        <c:delete val="0"/>
        <c:axPos val="l"/>
        <c:majorGridlines>
          <c:spPr>
            <a:ln w="9525" cap="flat" cmpd="sng" algn="ctr">
              <a:solidFill>
                <a:schemeClr val="tx1"/>
              </a:solidFill>
              <a:round/>
            </a:ln>
            <a:effectLst/>
          </c:spPr>
        </c:majorGridlines>
        <c:minorGridlines>
          <c:spPr>
            <a:ln w="9525" cap="flat" cmpd="sng" algn="ctr">
              <a:solidFill>
                <a:schemeClr val="bg2">
                  <a:lumMod val="90000"/>
                </a:schemeClr>
              </a:solidFill>
              <a:round/>
            </a:ln>
            <a:effectLst/>
          </c:spPr>
        </c:minorGridlines>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1600" b="1" i="0" u="none" strike="noStrike" kern="1200" baseline="0">
                <a:solidFill>
                  <a:srgbClr val="C00000"/>
                </a:solidFill>
                <a:latin typeface="+mn-lt"/>
                <a:ea typeface="+mn-ea"/>
                <a:cs typeface="+mn-cs"/>
              </a:defRPr>
            </a:pPr>
            <a:endParaRPr lang="en-NL"/>
          </a:p>
        </c:txPr>
        <c:crossAx val="596612160"/>
        <c:crosses val="autoZero"/>
        <c:crossBetween val="midCat"/>
        <c:majorUnit val="0.5"/>
      </c:valAx>
      <c:valAx>
        <c:axId val="842298944"/>
        <c:scaling>
          <c:orientation val="minMax"/>
          <c:max val="2"/>
        </c:scaling>
        <c:delete val="0"/>
        <c:axPos val="r"/>
        <c:numFmt formatCode="0.0" sourceLinked="0"/>
        <c:majorTickMark val="out"/>
        <c:minorTickMark val="none"/>
        <c:tickLblPos val="nextTo"/>
        <c:spPr>
          <a:noFill/>
          <a:ln>
            <a:solidFill>
              <a:schemeClr val="bg2"/>
            </a:solidFill>
          </a:ln>
          <a:effectLst/>
        </c:spPr>
        <c:txPr>
          <a:bodyPr rot="-60000000" spcFirstLastPara="1" vertOverflow="ellipsis" vert="horz" wrap="square" anchor="ctr" anchorCtr="1"/>
          <a:lstStyle/>
          <a:p>
            <a:pPr>
              <a:defRPr sz="1600" b="1" i="0" u="none" strike="noStrike" kern="1200" baseline="0">
                <a:solidFill>
                  <a:schemeClr val="accent1">
                    <a:lumMod val="75000"/>
                  </a:schemeClr>
                </a:solidFill>
                <a:latin typeface="+mn-lt"/>
                <a:ea typeface="+mn-ea"/>
                <a:cs typeface="+mn-cs"/>
              </a:defRPr>
            </a:pPr>
            <a:endParaRPr lang="en-NL"/>
          </a:p>
        </c:txPr>
        <c:crossAx val="842288120"/>
        <c:crosses val="max"/>
        <c:crossBetween val="between"/>
      </c:valAx>
      <c:dateAx>
        <c:axId val="842288120"/>
        <c:scaling>
          <c:orientation val="minMax"/>
        </c:scaling>
        <c:delete val="1"/>
        <c:axPos val="b"/>
        <c:numFmt formatCode="m/d/yyyy" sourceLinked="1"/>
        <c:majorTickMark val="out"/>
        <c:minorTickMark val="none"/>
        <c:tickLblPos val="nextTo"/>
        <c:crossAx val="842298944"/>
        <c:crosses val="autoZero"/>
        <c:auto val="1"/>
        <c:lblOffset val="100"/>
        <c:baseTimeUnit val="days"/>
      </c:dateAx>
      <c:spPr>
        <a:solidFill>
          <a:srgbClr val="ED7D31">
            <a:lumMod val="20000"/>
            <a:lumOff val="80000"/>
          </a:srgbClr>
        </a:solidFill>
        <a:ln>
          <a:solidFill>
            <a:srgbClr val="ED7D31">
              <a:lumMod val="40000"/>
              <a:lumOff val="60000"/>
            </a:srgbClr>
          </a:solidFill>
        </a:ln>
        <a:effectLst/>
      </c:spPr>
    </c:plotArea>
    <c:plotVisOnly val="1"/>
    <c:dispBlanksAs val="gap"/>
    <c:showDLblsOverMax val="0"/>
    <c:extLst/>
  </c:chart>
  <c:spPr>
    <a:solidFill>
      <a:srgbClr val="ED7D31">
        <a:lumMod val="20000"/>
        <a:lumOff val="80000"/>
      </a:srgb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4"/>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1800" b="1" i="0" baseline="0">
                <a:effectLst/>
              </a:rPr>
              <a:t>COVID-19 De</a:t>
            </a:r>
            <a:r>
              <a:rPr lang="nl-NL" sz="1800" b="1" i="0" u="sng" baseline="0">
                <a:effectLst/>
              </a:rPr>
              <a:t>aths</a:t>
            </a:r>
            <a:r>
              <a:rPr lang="nl-NL" sz="1800" b="1" i="0" baseline="0">
                <a:effectLst/>
              </a:rPr>
              <a:t> in The Netherlands</a:t>
            </a:r>
            <a:endParaRPr lang="en-NL">
              <a:effectLst/>
            </a:endParaRPr>
          </a:p>
        </c:rich>
      </c:tx>
      <c:layout>
        <c:manualLayout>
          <c:xMode val="edge"/>
          <c:yMode val="edge"/>
          <c:x val="0.12215759857049843"/>
          <c:y val="1.6498933625730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9.9491613757023589E-2"/>
          <c:y val="0.22749236111111112"/>
          <c:w val="0.82501240250871288"/>
          <c:h val="0.68740166666666669"/>
        </c:manualLayout>
      </c:layout>
      <c:lineChart>
        <c:grouping val="standard"/>
        <c:varyColors val="0"/>
        <c:ser>
          <c:idx val="3"/>
          <c:order val="0"/>
          <c:tx>
            <c:strRef>
              <c:f>GGD!$Q$3</c:f>
              <c:strCache>
                <c:ptCount val="1"/>
                <c:pt idx="0">
                  <c:v>gr dead</c:v>
                </c:pt>
              </c:strCache>
            </c:strRef>
          </c:tx>
          <c:spPr>
            <a:ln w="28575" cap="rnd">
              <a:solidFill>
                <a:srgbClr val="C00000"/>
              </a:solidFill>
              <a:round/>
            </a:ln>
            <a:effectLst/>
          </c:spPr>
          <c:marker>
            <c:symbol val="circle"/>
            <c:size val="8"/>
            <c:spPr>
              <a:solidFill>
                <a:srgbClr val="C00000"/>
              </a:solidFill>
              <a:ln w="9525">
                <a:solidFill>
                  <a:srgbClr val="C00000"/>
                </a:solidFill>
              </a:ln>
              <a:effectLst/>
            </c:spPr>
          </c:marker>
          <c:dLbls>
            <c:dLbl>
              <c:idx val="2"/>
              <c:layout>
                <c:manualLayout>
                  <c:x val="-3.5749362672749231E-2"/>
                  <c:y val="-1.971138888888888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8BA-4C62-8360-E7C43B66C7A3}"/>
                </c:ext>
              </c:extLst>
            </c:dLbl>
            <c:dLbl>
              <c:idx val="4"/>
              <c:layout>
                <c:manualLayout>
                  <c:x val="-3.5749362672749294E-2"/>
                  <c:y val="-1.971138888888888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8BA-4C62-8360-E7C43B66C7A3}"/>
                </c:ext>
              </c:extLst>
            </c:dLbl>
            <c:dLbl>
              <c:idx val="7"/>
              <c:layout>
                <c:manualLayout>
                  <c:x val="-3.5749362672749356E-2"/>
                  <c:y val="-2.323916666666666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8BA-4C62-8360-E7C43B66C7A3}"/>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NL"/>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rgbClr val="C00000"/>
                </a:solidFill>
                <a:prstDash val="sysDot"/>
              </a:ln>
              <a:effectLst/>
            </c:spPr>
            <c:trendlineType val="movingAvg"/>
            <c:period val="3"/>
            <c:dispRSqr val="0"/>
            <c:dispEq val="0"/>
          </c:trendline>
          <c:cat>
            <c:numRef>
              <c:f>GGD!$C$26:$C$34</c:f>
              <c:numCache>
                <c:formatCode>m/d/yyyy</c:formatCode>
                <c:ptCount val="9"/>
                <c:pt idx="0">
                  <c:v>43908</c:v>
                </c:pt>
                <c:pt idx="1">
                  <c:v>43909</c:v>
                </c:pt>
                <c:pt idx="2">
                  <c:v>43910</c:v>
                </c:pt>
                <c:pt idx="3">
                  <c:v>43911</c:v>
                </c:pt>
                <c:pt idx="4">
                  <c:v>43912</c:v>
                </c:pt>
                <c:pt idx="5">
                  <c:v>43913</c:v>
                </c:pt>
                <c:pt idx="6">
                  <c:v>43914</c:v>
                </c:pt>
                <c:pt idx="7">
                  <c:v>43915</c:v>
                </c:pt>
                <c:pt idx="8">
                  <c:v>43916</c:v>
                </c:pt>
              </c:numCache>
            </c:numRef>
          </c:cat>
          <c:val>
            <c:numRef>
              <c:f>GGD!$Q$24:$Q$32</c:f>
              <c:numCache>
                <c:formatCode>0%</c:formatCode>
                <c:ptCount val="9"/>
                <c:pt idx="0">
                  <c:v>-0.21052631578947367</c:v>
                </c:pt>
                <c:pt idx="1">
                  <c:v>0.19999999999999996</c:v>
                </c:pt>
                <c:pt idx="2">
                  <c:v>0.66666666666666674</c:v>
                </c:pt>
                <c:pt idx="3">
                  <c:v>0</c:v>
                </c:pt>
                <c:pt idx="4">
                  <c:v>0.43333333333333335</c:v>
                </c:pt>
                <c:pt idx="5">
                  <c:v>-0.20930232558139539</c:v>
                </c:pt>
                <c:pt idx="6">
                  <c:v>0.85294117647058831</c:v>
                </c:pt>
                <c:pt idx="7">
                  <c:v>0.26984126984126977</c:v>
                </c:pt>
                <c:pt idx="8">
                  <c:v>-2.5000000000000022E-2</c:v>
                </c:pt>
              </c:numCache>
            </c:numRef>
          </c:val>
          <c:smooth val="1"/>
          <c:extLst>
            <c:ext xmlns:c16="http://schemas.microsoft.com/office/drawing/2014/chart" uri="{C3380CC4-5D6E-409C-BE32-E72D297353CC}">
              <c16:uniqueId val="{00000004-B8BA-4C62-8360-E7C43B66C7A3}"/>
            </c:ext>
          </c:extLst>
        </c:ser>
        <c:dLbls>
          <c:showLegendKey val="0"/>
          <c:showVal val="0"/>
          <c:showCatName val="0"/>
          <c:showSerName val="0"/>
          <c:showPercent val="0"/>
          <c:showBubbleSize val="0"/>
        </c:dLbls>
        <c:marker val="1"/>
        <c:smooth val="0"/>
        <c:axId val="596612160"/>
        <c:axId val="596613144"/>
      </c:lineChart>
      <c:lineChart>
        <c:grouping val="standard"/>
        <c:varyColors val="0"/>
        <c:ser>
          <c:idx val="0"/>
          <c:order val="1"/>
          <c:tx>
            <c:strRef>
              <c:f>GGD!$R$3</c:f>
              <c:strCache>
                <c:ptCount val="1"/>
                <c:pt idx="0">
                  <c:v>GF dead</c:v>
                </c:pt>
              </c:strCache>
            </c:strRef>
          </c:tx>
          <c:spPr>
            <a:ln w="28575" cap="rnd">
              <a:solidFill>
                <a:schemeClr val="accent1">
                  <a:lumMod val="60000"/>
                  <a:lumOff val="40000"/>
                </a:schemeClr>
              </a:solidFill>
              <a:round/>
            </a:ln>
            <a:effectLst/>
          </c:spPr>
          <c:marker>
            <c:symbol val="square"/>
            <c:size val="8"/>
            <c:spPr>
              <a:solidFill>
                <a:schemeClr val="accent1">
                  <a:lumMod val="60000"/>
                  <a:lumOff val="40000"/>
                </a:schemeClr>
              </a:solidFill>
              <a:ln w="9525">
                <a:solidFill>
                  <a:schemeClr val="accent1">
                    <a:lumMod val="60000"/>
                    <a:lumOff val="40000"/>
                  </a:schemeClr>
                </a:solidFill>
              </a:ln>
              <a:effectLst/>
            </c:spPr>
          </c:marker>
          <c:dLbls>
            <c:dLbl>
              <c:idx val="0"/>
              <c:layout>
                <c:manualLayout>
                  <c:x val="-1.5642642611648381E-3"/>
                  <c:y val="1.304833333333333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8BA-4C62-8360-E7C43B66C7A3}"/>
                </c:ext>
              </c:extLst>
            </c:dLbl>
            <c:dLbl>
              <c:idx val="1"/>
              <c:layout>
                <c:manualLayout>
                  <c:x val="-5.749080562981012E-2"/>
                  <c:y val="-2.57572222222222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8BA-4C62-8360-E7C43B66C7A3}"/>
                </c:ext>
              </c:extLst>
            </c:dLbl>
            <c:dLbl>
              <c:idx val="3"/>
              <c:layout>
                <c:manualLayout>
                  <c:x val="-3.3022943781027776E-2"/>
                  <c:y val="1.657611111111111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8BA-4C62-8360-E7C43B66C7A3}"/>
                </c:ext>
              </c:extLst>
            </c:dLbl>
            <c:dLbl>
              <c:idx val="5"/>
              <c:layout>
                <c:manualLayout>
                  <c:x val="-3.3022943781027776E-2"/>
                  <c:y val="2.363166666666666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8BA-4C62-8360-E7C43B66C7A3}"/>
                </c:ext>
              </c:extLst>
            </c:dLbl>
            <c:dLbl>
              <c:idx val="6"/>
              <c:layout>
                <c:manualLayout>
                  <c:x val="-4.8752283540959243E-2"/>
                  <c:y val="-3.104888888888895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B8BA-4C62-8360-E7C43B66C7A3}"/>
                </c:ext>
              </c:extLst>
            </c:dLbl>
            <c:dLbl>
              <c:idx val="11"/>
              <c:layout>
                <c:manualLayout>
                  <c:x val="-2.2536717274406794E-2"/>
                  <c:y val="-2.752111111111117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B8BA-4C62-8360-E7C43B66C7A3}"/>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NL"/>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lumMod val="60000"/>
                    <a:lumOff val="40000"/>
                  </a:schemeClr>
                </a:solidFill>
                <a:prstDash val="sysDot"/>
              </a:ln>
              <a:effectLst/>
            </c:spPr>
            <c:trendlineType val="movingAvg"/>
            <c:period val="3"/>
            <c:dispRSqr val="0"/>
            <c:dispEq val="0"/>
          </c:trendline>
          <c:cat>
            <c:numRef>
              <c:f>GGD!$C$26:$C$34</c:f>
              <c:numCache>
                <c:formatCode>m/d/yyyy</c:formatCode>
                <c:ptCount val="9"/>
                <c:pt idx="0">
                  <c:v>43908</c:v>
                </c:pt>
                <c:pt idx="1">
                  <c:v>43909</c:v>
                </c:pt>
                <c:pt idx="2">
                  <c:v>43910</c:v>
                </c:pt>
                <c:pt idx="3">
                  <c:v>43911</c:v>
                </c:pt>
                <c:pt idx="4">
                  <c:v>43912</c:v>
                </c:pt>
                <c:pt idx="5">
                  <c:v>43913</c:v>
                </c:pt>
                <c:pt idx="6">
                  <c:v>43914</c:v>
                </c:pt>
                <c:pt idx="7">
                  <c:v>43915</c:v>
                </c:pt>
                <c:pt idx="8">
                  <c:v>43916</c:v>
                </c:pt>
              </c:numCache>
            </c:numRef>
          </c:cat>
          <c:val>
            <c:numRef>
              <c:f>GGD!$R$24:$R$32</c:f>
              <c:numCache>
                <c:formatCode>0.00</c:formatCode>
                <c:ptCount val="9"/>
                <c:pt idx="0">
                  <c:v>0.16620498614958448</c:v>
                </c:pt>
                <c:pt idx="1">
                  <c:v>1.52</c:v>
                </c:pt>
                <c:pt idx="2">
                  <c:v>1.3888888888888891</c:v>
                </c:pt>
                <c:pt idx="3">
                  <c:v>0.6</c:v>
                </c:pt>
                <c:pt idx="4">
                  <c:v>1.4333333333333333</c:v>
                </c:pt>
                <c:pt idx="5">
                  <c:v>0.55164954029204971</c:v>
                </c:pt>
                <c:pt idx="6">
                  <c:v>2.3434256055363325</c:v>
                </c:pt>
                <c:pt idx="7">
                  <c:v>0.68531116150163762</c:v>
                </c:pt>
                <c:pt idx="8">
                  <c:v>0.76781250000000001</c:v>
                </c:pt>
              </c:numCache>
            </c:numRef>
          </c:val>
          <c:smooth val="1"/>
          <c:extLst>
            <c:ext xmlns:c16="http://schemas.microsoft.com/office/drawing/2014/chart" uri="{C3380CC4-5D6E-409C-BE32-E72D297353CC}">
              <c16:uniqueId val="{0000000C-B8BA-4C62-8360-E7C43B66C7A3}"/>
            </c:ext>
          </c:extLst>
        </c:ser>
        <c:dLbls>
          <c:showLegendKey val="0"/>
          <c:showVal val="0"/>
          <c:showCatName val="0"/>
          <c:showSerName val="0"/>
          <c:showPercent val="0"/>
          <c:showBubbleSize val="0"/>
        </c:dLbls>
        <c:marker val="1"/>
        <c:smooth val="0"/>
        <c:axId val="842288120"/>
        <c:axId val="842298944"/>
      </c:lineChart>
      <c:dateAx>
        <c:axId val="596612160"/>
        <c:scaling>
          <c:orientation val="minMax"/>
        </c:scaling>
        <c:delete val="0"/>
        <c:axPos val="b"/>
        <c:numFmt formatCode="d/m;@" sourceLinked="0"/>
        <c:majorTickMark val="out"/>
        <c:minorTickMark val="none"/>
        <c:tickLblPos val="nextTo"/>
        <c:spPr>
          <a:solidFill>
            <a:schemeClr val="bg2"/>
          </a:solidFill>
          <a:ln w="9525" cap="flat" cmpd="sng" algn="ctr">
            <a:solidFill>
              <a:schemeClr val="tx1"/>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613144"/>
        <c:crosses val="autoZero"/>
        <c:auto val="1"/>
        <c:lblOffset val="100"/>
        <c:baseTimeUnit val="days"/>
        <c:majorUnit val="2"/>
        <c:majorTimeUnit val="days"/>
      </c:dateAx>
      <c:valAx>
        <c:axId val="596613144"/>
        <c:scaling>
          <c:orientation val="minMax"/>
          <c:max val="1"/>
        </c:scaling>
        <c:delete val="0"/>
        <c:axPos val="l"/>
        <c:majorGridlines>
          <c:spPr>
            <a:ln w="9525" cap="flat" cmpd="sng" algn="ctr">
              <a:solidFill>
                <a:schemeClr val="tx1"/>
              </a:solidFill>
              <a:round/>
            </a:ln>
            <a:effectLst/>
          </c:spPr>
        </c:majorGridlines>
        <c:minorGridlines>
          <c:spPr>
            <a:ln w="9525" cap="flat" cmpd="sng" algn="ctr">
              <a:solidFill>
                <a:schemeClr val="bg2">
                  <a:lumMod val="90000"/>
                </a:schemeClr>
              </a:solidFill>
              <a:round/>
            </a:ln>
            <a:effectLst/>
          </c:spPr>
        </c:minorGridlines>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1600" b="1" i="0" u="none" strike="noStrike" kern="1200" baseline="0">
                <a:solidFill>
                  <a:srgbClr val="C00000"/>
                </a:solidFill>
                <a:latin typeface="+mn-lt"/>
                <a:ea typeface="+mn-ea"/>
                <a:cs typeface="+mn-cs"/>
              </a:defRPr>
            </a:pPr>
            <a:endParaRPr lang="en-NL"/>
          </a:p>
        </c:txPr>
        <c:crossAx val="596612160"/>
        <c:crosses val="autoZero"/>
        <c:crossBetween val="midCat"/>
        <c:majorUnit val="0.5"/>
      </c:valAx>
      <c:valAx>
        <c:axId val="842298944"/>
        <c:scaling>
          <c:orientation val="minMax"/>
          <c:max val="2"/>
        </c:scaling>
        <c:delete val="0"/>
        <c:axPos val="r"/>
        <c:numFmt formatCode="0.0" sourceLinked="0"/>
        <c:majorTickMark val="out"/>
        <c:minorTickMark val="none"/>
        <c:tickLblPos val="nextTo"/>
        <c:spPr>
          <a:noFill/>
          <a:ln>
            <a:solidFill>
              <a:schemeClr val="bg2"/>
            </a:solidFill>
          </a:ln>
          <a:effectLst/>
        </c:spPr>
        <c:txPr>
          <a:bodyPr rot="-60000000" spcFirstLastPara="1" vertOverflow="ellipsis" vert="horz" wrap="square" anchor="ctr" anchorCtr="1"/>
          <a:lstStyle/>
          <a:p>
            <a:pPr>
              <a:defRPr sz="1600" b="1" i="0" u="none" strike="noStrike" kern="1200" baseline="0">
                <a:solidFill>
                  <a:schemeClr val="accent1">
                    <a:lumMod val="75000"/>
                  </a:schemeClr>
                </a:solidFill>
                <a:latin typeface="+mn-lt"/>
                <a:ea typeface="+mn-ea"/>
                <a:cs typeface="+mn-cs"/>
              </a:defRPr>
            </a:pPr>
            <a:endParaRPr lang="en-NL"/>
          </a:p>
        </c:txPr>
        <c:crossAx val="842288120"/>
        <c:crosses val="max"/>
        <c:crossBetween val="between"/>
      </c:valAx>
      <c:dateAx>
        <c:axId val="842288120"/>
        <c:scaling>
          <c:orientation val="minMax"/>
        </c:scaling>
        <c:delete val="1"/>
        <c:axPos val="b"/>
        <c:numFmt formatCode="m/d/yyyy" sourceLinked="1"/>
        <c:majorTickMark val="out"/>
        <c:minorTickMark val="none"/>
        <c:tickLblPos val="nextTo"/>
        <c:crossAx val="842298944"/>
        <c:crosses val="autoZero"/>
        <c:auto val="1"/>
        <c:lblOffset val="100"/>
        <c:baseTimeUnit val="days"/>
      </c:dateAx>
      <c:spPr>
        <a:solidFill>
          <a:srgbClr val="FFE7E7"/>
        </a:solidFill>
        <a:ln>
          <a:solidFill>
            <a:schemeClr val="bg2"/>
          </a:solidFill>
        </a:ln>
        <a:effectLst/>
      </c:spPr>
    </c:plotArea>
    <c:plotVisOnly val="1"/>
    <c:dispBlanksAs val="gap"/>
    <c:showDLblsOverMax val="0"/>
    <c:extLst/>
  </c:chart>
  <c:spPr>
    <a:solidFill>
      <a:srgbClr val="FFE7E7"/>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4"/>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800" b="1" i="0" u="none" kern="1200" spc="100" baseline="0">
                <a:ln>
                  <a:noFill/>
                </a:ln>
                <a:solidFill>
                  <a:srgbClr val="000000"/>
                </a:solidFill>
                <a:effectLst/>
              </a:rPr>
              <a:t>@YorickB</a:t>
            </a:r>
            <a:r>
              <a:rPr lang="nl-NL" sz="1400" b="1" i="0" u="none" kern="1200" spc="100" baseline="0">
                <a:ln>
                  <a:noFill/>
                </a:ln>
                <a:solidFill>
                  <a:srgbClr val="000000"/>
                </a:solidFill>
                <a:effectLst/>
              </a:rPr>
              <a:t>          </a:t>
            </a:r>
            <a:r>
              <a:rPr lang="nl-NL" sz="1400" b="1" i="0" u="sng" kern="1200" spc="100" baseline="0">
                <a:ln>
                  <a:noFill/>
                </a:ln>
                <a:solidFill>
                  <a:srgbClr val="000000"/>
                </a:solidFill>
                <a:effectLst/>
              </a:rPr>
              <a:t>Total confirmed COVID-19 cases in The Netherlands</a:t>
            </a:r>
            <a:endParaRPr lang="en-NL">
              <a:effectLst/>
            </a:endParaRPr>
          </a:p>
          <a:p>
            <a:pPr>
              <a:defRPr/>
            </a:pPr>
            <a:r>
              <a:rPr lang="nl-NL" sz="900" b="1" i="0" kern="1200" spc="100" baseline="0">
                <a:ln>
                  <a:noFill/>
                </a:ln>
                <a:solidFill>
                  <a:srgbClr val="404040"/>
                </a:solidFill>
                <a:effectLst/>
              </a:rPr>
              <a:t>                                                          *source: RIVM, March 26th, 2020</a:t>
            </a:r>
            <a:endParaRPr lang="en-NL">
              <a:effectLst/>
            </a:endParaRPr>
          </a:p>
        </c:rich>
      </c:tx>
      <c:layout>
        <c:manualLayout>
          <c:xMode val="edge"/>
          <c:yMode val="edge"/>
          <c:x val="7.28828050678786E-2"/>
          <c:y val="2.144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1"/>
          <c:tx>
            <c:strRef>
              <c:f>GGD!$I$3</c:f>
              <c:strCache>
                <c:ptCount val="1"/>
                <c:pt idx="0">
                  <c:v>New Cases</c:v>
                </c:pt>
              </c:strCache>
            </c:strRef>
          </c:tx>
          <c:spPr>
            <a:solidFill>
              <a:schemeClr val="accent6">
                <a:lumMod val="40000"/>
                <a:lumOff val="60000"/>
              </a:schemeClr>
            </a:solidFill>
            <a:ln>
              <a:noFill/>
            </a:ln>
            <a:effectLst/>
          </c:spPr>
          <c:invertIfNegative val="0"/>
          <c:dLbls>
            <c:dLbl>
              <c:idx val="28"/>
              <c:layout>
                <c:manualLayout>
                  <c:x val="-3.5277777777779069E-3"/>
                  <c:y val="-1.9788785523844707E-2"/>
                </c:manualLayout>
              </c:layout>
              <c:spPr>
                <a:noFill/>
                <a:ln>
                  <a:noFill/>
                </a:ln>
                <a:effectLst/>
              </c:spPr>
              <c:txPr>
                <a:bodyPr rot="0" spcFirstLastPara="1" vertOverflow="ellipsis" vert="horz" wrap="square" lIns="38100" tIns="19050" rIns="38100" bIns="19050" anchor="ctr" anchorCtr="1">
                  <a:spAutoFit/>
                </a:bodyPr>
                <a:lstStyle/>
                <a:p>
                  <a:pPr>
                    <a:defRPr sz="1600" b="1" i="0" u="sng" strike="noStrike" kern="1200" baseline="0">
                      <a:solidFill>
                        <a:srgbClr val="C00000"/>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14B-4556-A062-0BFD98EAB192}"/>
                </c:ext>
              </c:extLst>
            </c:dLbl>
            <c:spPr>
              <a:noFill/>
              <a:ln>
                <a:noFill/>
              </a:ln>
              <a:effectLst/>
            </c:spPr>
            <c:txPr>
              <a:bodyPr rot="0" spcFirstLastPara="1" vertOverflow="ellipsis" vert="horz" wrap="square" lIns="38100" tIns="19050" rIns="38100" bIns="19050" anchor="ctr" anchorCtr="1">
                <a:spAutoFit/>
              </a:bodyPr>
              <a:lstStyle/>
              <a:p>
                <a:pPr>
                  <a:defRPr sz="900" b="1" i="0" u="sng" strike="noStrike" kern="1200" baseline="0">
                    <a:solidFill>
                      <a:sysClr val="windowText" lastClr="000000"/>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GGD!$B$4:$B$32</c:f>
              <c:numCache>
                <c:formatCode>General</c:formatCode>
                <c:ptCount val="2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numCache>
            </c:numRef>
          </c:cat>
          <c:val>
            <c:numRef>
              <c:f>GGD!$I$6:$I$34</c:f>
              <c:numCache>
                <c:formatCode>General</c:formatCode>
                <c:ptCount val="29"/>
                <c:pt idx="0">
                  <c:v>1</c:v>
                </c:pt>
                <c:pt idx="1">
                  <c:v>1</c:v>
                </c:pt>
                <c:pt idx="2">
                  <c:v>4</c:v>
                </c:pt>
                <c:pt idx="3">
                  <c:v>3</c:v>
                </c:pt>
                <c:pt idx="4">
                  <c:v>8</c:v>
                </c:pt>
                <c:pt idx="5">
                  <c:v>6</c:v>
                </c:pt>
                <c:pt idx="6">
                  <c:v>15</c:v>
                </c:pt>
                <c:pt idx="7">
                  <c:v>44</c:v>
                </c:pt>
                <c:pt idx="8">
                  <c:v>46</c:v>
                </c:pt>
                <c:pt idx="9">
                  <c:v>60</c:v>
                </c:pt>
                <c:pt idx="10">
                  <c:v>77</c:v>
                </c:pt>
                <c:pt idx="11">
                  <c:v>56</c:v>
                </c:pt>
                <c:pt idx="12">
                  <c:v>61</c:v>
                </c:pt>
                <c:pt idx="13">
                  <c:v>121</c:v>
                </c:pt>
                <c:pt idx="14">
                  <c:v>111</c:v>
                </c:pt>
                <c:pt idx="15">
                  <c:v>190</c:v>
                </c:pt>
                <c:pt idx="16">
                  <c:v>155</c:v>
                </c:pt>
                <c:pt idx="17">
                  <c:v>176</c:v>
                </c:pt>
                <c:pt idx="18">
                  <c:v>278</c:v>
                </c:pt>
                <c:pt idx="19">
                  <c:v>292</c:v>
                </c:pt>
                <c:pt idx="20">
                  <c:v>346</c:v>
                </c:pt>
                <c:pt idx="21">
                  <c:v>409</c:v>
                </c:pt>
                <c:pt idx="22">
                  <c:v>534</c:v>
                </c:pt>
                <c:pt idx="23" formatCode="0">
                  <c:v>637</c:v>
                </c:pt>
                <c:pt idx="24" formatCode="0">
                  <c:v>573</c:v>
                </c:pt>
                <c:pt idx="25" formatCode="0">
                  <c:v>545</c:v>
                </c:pt>
                <c:pt idx="26">
                  <c:v>811</c:v>
                </c:pt>
                <c:pt idx="27">
                  <c:v>852</c:v>
                </c:pt>
                <c:pt idx="28">
                  <c:v>1019</c:v>
                </c:pt>
              </c:numCache>
            </c:numRef>
          </c:val>
          <c:extLst>
            <c:ext xmlns:c16="http://schemas.microsoft.com/office/drawing/2014/chart" uri="{C3380CC4-5D6E-409C-BE32-E72D297353CC}">
              <c16:uniqueId val="{00000001-814B-4556-A062-0BFD98EAB192}"/>
            </c:ext>
          </c:extLst>
        </c:ser>
        <c:dLbls>
          <c:showLegendKey val="0"/>
          <c:showVal val="0"/>
          <c:showCatName val="0"/>
          <c:showSerName val="0"/>
          <c:showPercent val="0"/>
          <c:showBubbleSize val="0"/>
        </c:dLbls>
        <c:gapWidth val="100"/>
        <c:axId val="815095888"/>
        <c:axId val="815095232"/>
      </c:barChart>
      <c:lineChart>
        <c:grouping val="standard"/>
        <c:varyColors val="0"/>
        <c:ser>
          <c:idx val="4"/>
          <c:order val="0"/>
          <c:tx>
            <c:strRef>
              <c:f>GGD!$J$3</c:f>
              <c:strCache>
                <c:ptCount val="1"/>
                <c:pt idx="0">
                  <c:v>Cumulative cases</c:v>
                </c:pt>
              </c:strCache>
            </c:strRef>
          </c:tx>
          <c:spPr>
            <a:ln w="50800" cap="rnd">
              <a:solidFill>
                <a:srgbClr val="3BD5D9"/>
              </a:solidFill>
              <a:round/>
            </a:ln>
            <a:effectLst/>
          </c:spPr>
          <c:marker>
            <c:symbol val="none"/>
          </c:marker>
          <c:dLbls>
            <c:dLbl>
              <c:idx val="28"/>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14B-4556-A062-0BFD98EAB192}"/>
                </c:ext>
              </c:extLst>
            </c:dLbl>
            <c:spPr>
              <a:noFill/>
              <a:ln>
                <a:noFill/>
              </a:ln>
              <a:effectLst/>
            </c:spPr>
            <c:txPr>
              <a:bodyPr rot="0" spcFirstLastPara="1" vertOverflow="ellipsis" vert="horz" wrap="square" lIns="38100" tIns="19050" rIns="38100" bIns="19050" anchor="ctr" anchorCtr="1">
                <a:spAutoFit/>
              </a:bodyPr>
              <a:lstStyle/>
              <a:p>
                <a:pPr>
                  <a:defRPr sz="2000" b="1" i="0" u="sng" strike="noStrike" kern="1200" baseline="0">
                    <a:solidFill>
                      <a:srgbClr val="C00000"/>
                    </a:solidFill>
                    <a:latin typeface="+mn-lt"/>
                    <a:ea typeface="+mn-ea"/>
                    <a:cs typeface="+mn-cs"/>
                  </a:defRPr>
                </a:pPr>
                <a:endParaRPr lang="en-NL"/>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GGD!$C$6:$C$34</c:f>
              <c:numCache>
                <c:formatCode>m/d/yyyy</c:formatCode>
                <c:ptCount val="29"/>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numCache>
            </c:numRef>
          </c:cat>
          <c:val>
            <c:numRef>
              <c:f>GGD!$J$6:$J$34</c:f>
              <c:numCache>
                <c:formatCode>General</c:formatCode>
                <c:ptCount val="29"/>
                <c:pt idx="0">
                  <c:v>1</c:v>
                </c:pt>
                <c:pt idx="1">
                  <c:v>2</c:v>
                </c:pt>
                <c:pt idx="2">
                  <c:v>6</c:v>
                </c:pt>
                <c:pt idx="3">
                  <c:v>9</c:v>
                </c:pt>
                <c:pt idx="4">
                  <c:v>17</c:v>
                </c:pt>
                <c:pt idx="5">
                  <c:v>23</c:v>
                </c:pt>
                <c:pt idx="6">
                  <c:v>38</c:v>
                </c:pt>
                <c:pt idx="7">
                  <c:v>82</c:v>
                </c:pt>
                <c:pt idx="8">
                  <c:v>128</c:v>
                </c:pt>
                <c:pt idx="9">
                  <c:v>188</c:v>
                </c:pt>
                <c:pt idx="10">
                  <c:v>265</c:v>
                </c:pt>
                <c:pt idx="11">
                  <c:v>321</c:v>
                </c:pt>
                <c:pt idx="12">
                  <c:v>382</c:v>
                </c:pt>
                <c:pt idx="13">
                  <c:v>503</c:v>
                </c:pt>
                <c:pt idx="14">
                  <c:v>614</c:v>
                </c:pt>
                <c:pt idx="15">
                  <c:v>804</c:v>
                </c:pt>
                <c:pt idx="16">
                  <c:v>959</c:v>
                </c:pt>
                <c:pt idx="17">
                  <c:v>1135</c:v>
                </c:pt>
                <c:pt idx="18">
                  <c:v>1413</c:v>
                </c:pt>
                <c:pt idx="19">
                  <c:v>1705</c:v>
                </c:pt>
                <c:pt idx="20">
                  <c:v>2051</c:v>
                </c:pt>
                <c:pt idx="21">
                  <c:v>2460</c:v>
                </c:pt>
                <c:pt idx="22">
                  <c:v>2994</c:v>
                </c:pt>
                <c:pt idx="23">
                  <c:v>3631</c:v>
                </c:pt>
                <c:pt idx="24">
                  <c:v>4204</c:v>
                </c:pt>
                <c:pt idx="25">
                  <c:v>4749</c:v>
                </c:pt>
                <c:pt idx="26">
                  <c:v>5560</c:v>
                </c:pt>
                <c:pt idx="27">
                  <c:v>6412</c:v>
                </c:pt>
                <c:pt idx="28">
                  <c:v>7431</c:v>
                </c:pt>
              </c:numCache>
            </c:numRef>
          </c:val>
          <c:smooth val="0"/>
          <c:extLst>
            <c:ext xmlns:c16="http://schemas.microsoft.com/office/drawing/2014/chart" uri="{C3380CC4-5D6E-409C-BE32-E72D297353CC}">
              <c16:uniqueId val="{00000003-814B-4556-A062-0BFD98EAB192}"/>
            </c:ext>
          </c:extLst>
        </c:ser>
        <c:dLbls>
          <c:showLegendKey val="0"/>
          <c:showVal val="0"/>
          <c:showCatName val="0"/>
          <c:showSerName val="0"/>
          <c:showPercent val="0"/>
          <c:showBubbleSize val="0"/>
        </c:dLbls>
        <c:marker val="1"/>
        <c:smooth val="0"/>
        <c:axId val="596545392"/>
        <c:axId val="596544408"/>
      </c:lineChart>
      <c:dateAx>
        <c:axId val="596545392"/>
        <c:scaling>
          <c:orientation val="minMax"/>
        </c:scaling>
        <c:delete val="0"/>
        <c:axPos val="b"/>
        <c:numFmt formatCode="d/m;@" sourceLinked="0"/>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3"/>
        <c:majorTimeUnit val="days"/>
      </c:dateAx>
      <c:valAx>
        <c:axId val="596544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valAx>
      <c:valAx>
        <c:axId val="815095232"/>
        <c:scaling>
          <c:orientation val="minMax"/>
          <c:max val="4096"/>
          <c:min val="1"/>
        </c:scaling>
        <c:delete val="1"/>
        <c:axPos val="r"/>
        <c:numFmt formatCode="General" sourceLinked="1"/>
        <c:majorTickMark val="out"/>
        <c:minorTickMark val="none"/>
        <c:tickLblPos val="nextTo"/>
        <c:crossAx val="815095888"/>
        <c:crosses val="max"/>
        <c:crossBetween val="between"/>
      </c:valAx>
      <c:catAx>
        <c:axId val="815095888"/>
        <c:scaling>
          <c:orientation val="minMax"/>
        </c:scaling>
        <c:delete val="1"/>
        <c:axPos val="b"/>
        <c:numFmt formatCode="General" sourceLinked="1"/>
        <c:majorTickMark val="out"/>
        <c:minorTickMark val="none"/>
        <c:tickLblPos val="nextTo"/>
        <c:crossAx val="815095232"/>
        <c:crosses val="autoZero"/>
        <c:auto val="1"/>
        <c:lblAlgn val="ctr"/>
        <c:lblOffset val="100"/>
        <c:noMultiLvlLbl val="0"/>
      </c:catAx>
      <c:spPr>
        <a:noFill/>
        <a:ln>
          <a:noFill/>
        </a:ln>
        <a:effectLst/>
      </c:spPr>
    </c:plotArea>
    <c:legend>
      <c:legendPos val="t"/>
      <c:layout>
        <c:manualLayout>
          <c:xMode val="edge"/>
          <c:yMode val="edge"/>
          <c:x val="0.22909656051554983"/>
          <c:y val="9.5382361111111133E-2"/>
          <c:w val="0.53548541666666671"/>
          <c:h val="4.8957083333333332E-2"/>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800" b="1" i="0" u="none" kern="1200" spc="100" baseline="0">
                <a:ln>
                  <a:noFill/>
                </a:ln>
                <a:solidFill>
                  <a:srgbClr val="000000"/>
                </a:solidFill>
                <a:effectLst/>
              </a:rPr>
              <a:t>@YorickB</a:t>
            </a:r>
            <a:r>
              <a:rPr lang="nl-NL" sz="1400" b="1" i="0" u="none" kern="1200" spc="100" baseline="0">
                <a:ln>
                  <a:noFill/>
                </a:ln>
                <a:solidFill>
                  <a:srgbClr val="000000"/>
                </a:solidFill>
                <a:effectLst/>
              </a:rPr>
              <a:t>          </a:t>
            </a:r>
            <a:r>
              <a:rPr lang="nl-NL" sz="1400" b="1" i="0" u="sng" kern="1200" spc="100" baseline="0">
                <a:ln>
                  <a:noFill/>
                </a:ln>
                <a:solidFill>
                  <a:srgbClr val="000000"/>
                </a:solidFill>
                <a:effectLst/>
              </a:rPr>
              <a:t>Total confirmed COVID-19 cases in The Netherlands</a:t>
            </a:r>
            <a:endParaRPr lang="en-NL">
              <a:effectLst/>
            </a:endParaRPr>
          </a:p>
          <a:p>
            <a:pPr>
              <a:defRPr/>
            </a:pPr>
            <a:r>
              <a:rPr lang="nl-NL" sz="900" b="1" i="0" kern="1200" spc="100" baseline="0">
                <a:ln>
                  <a:noFill/>
                </a:ln>
                <a:solidFill>
                  <a:srgbClr val="404040"/>
                </a:solidFill>
                <a:effectLst/>
              </a:rPr>
              <a:t>                                                          *source: RIVM, March 26th, 2020</a:t>
            </a:r>
            <a:endParaRPr lang="en-NL">
              <a:effectLst/>
            </a:endParaRPr>
          </a:p>
        </c:rich>
      </c:tx>
      <c:layout>
        <c:manualLayout>
          <c:xMode val="edge"/>
          <c:yMode val="edge"/>
          <c:x val="7.28828050678786E-2"/>
          <c:y val="2.144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1"/>
          <c:order val="0"/>
          <c:tx>
            <c:strRef>
              <c:f>GGD!$I$3</c:f>
              <c:strCache>
                <c:ptCount val="1"/>
                <c:pt idx="0">
                  <c:v>New Cases</c:v>
                </c:pt>
              </c:strCache>
            </c:strRef>
          </c:tx>
          <c:spPr>
            <a:solidFill>
              <a:srgbClr val="00B0F0"/>
            </a:solidFill>
            <a:ln>
              <a:noFill/>
            </a:ln>
            <a:effectLst/>
          </c:spPr>
          <c:invertIfNegative val="0"/>
          <c:cat>
            <c:numRef>
              <c:f>GGD!$B$2:$B$32</c:f>
              <c:numCache>
                <c:formatCode>General</c:formatCode>
                <c:ptCount val="31"/>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numCache>
            </c:numRef>
          </c:cat>
          <c:val>
            <c:numRef>
              <c:f>GGD!$I$4:$I$34</c:f>
              <c:numCache>
                <c:formatCode>General</c:formatCode>
                <c:ptCount val="31"/>
                <c:pt idx="2">
                  <c:v>1</c:v>
                </c:pt>
                <c:pt idx="3">
                  <c:v>1</c:v>
                </c:pt>
                <c:pt idx="4">
                  <c:v>4</c:v>
                </c:pt>
                <c:pt idx="5">
                  <c:v>3</c:v>
                </c:pt>
                <c:pt idx="6">
                  <c:v>8</c:v>
                </c:pt>
                <c:pt idx="7">
                  <c:v>6</c:v>
                </c:pt>
                <c:pt idx="8">
                  <c:v>15</c:v>
                </c:pt>
                <c:pt idx="9">
                  <c:v>44</c:v>
                </c:pt>
                <c:pt idx="10">
                  <c:v>46</c:v>
                </c:pt>
                <c:pt idx="11">
                  <c:v>60</c:v>
                </c:pt>
                <c:pt idx="12">
                  <c:v>77</c:v>
                </c:pt>
                <c:pt idx="13">
                  <c:v>56</c:v>
                </c:pt>
                <c:pt idx="14">
                  <c:v>61</c:v>
                </c:pt>
                <c:pt idx="15">
                  <c:v>121</c:v>
                </c:pt>
                <c:pt idx="16">
                  <c:v>111</c:v>
                </c:pt>
                <c:pt idx="17">
                  <c:v>190</c:v>
                </c:pt>
                <c:pt idx="18">
                  <c:v>155</c:v>
                </c:pt>
                <c:pt idx="19">
                  <c:v>176</c:v>
                </c:pt>
                <c:pt idx="20">
                  <c:v>278</c:v>
                </c:pt>
                <c:pt idx="21">
                  <c:v>292</c:v>
                </c:pt>
                <c:pt idx="22">
                  <c:v>346</c:v>
                </c:pt>
                <c:pt idx="23">
                  <c:v>409</c:v>
                </c:pt>
                <c:pt idx="24">
                  <c:v>534</c:v>
                </c:pt>
                <c:pt idx="25" formatCode="0">
                  <c:v>637</c:v>
                </c:pt>
                <c:pt idx="26" formatCode="0">
                  <c:v>573</c:v>
                </c:pt>
                <c:pt idx="27" formatCode="0">
                  <c:v>545</c:v>
                </c:pt>
                <c:pt idx="28">
                  <c:v>811</c:v>
                </c:pt>
                <c:pt idx="29">
                  <c:v>852</c:v>
                </c:pt>
                <c:pt idx="30">
                  <c:v>1019</c:v>
                </c:pt>
              </c:numCache>
            </c:numRef>
          </c:val>
          <c:extLst>
            <c:ext xmlns:c16="http://schemas.microsoft.com/office/drawing/2014/chart" uri="{C3380CC4-5D6E-409C-BE32-E72D297353CC}">
              <c16:uniqueId val="{00000005-AABF-4DAE-98BE-E1F68DC9F54D}"/>
            </c:ext>
          </c:extLst>
        </c:ser>
        <c:ser>
          <c:idx val="0"/>
          <c:order val="1"/>
          <c:tx>
            <c:strRef>
              <c:f>GGD!$AH$42</c:f>
              <c:strCache>
                <c:ptCount val="1"/>
                <c:pt idx="0">
                  <c:v>GGD</c:v>
                </c:pt>
              </c:strCache>
            </c:strRef>
          </c:tx>
          <c:spPr>
            <a:solidFill>
              <a:srgbClr val="FF9B9B"/>
            </a:solidFill>
            <a:ln>
              <a:noFill/>
            </a:ln>
            <a:effectLst/>
          </c:spPr>
          <c:invertIfNegative val="0"/>
          <c:cat>
            <c:numRef>
              <c:f>GGD!$B$2:$B$32</c:f>
              <c:numCache>
                <c:formatCode>General</c:formatCode>
                <c:ptCount val="31"/>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numCache>
            </c:numRef>
          </c:cat>
          <c:val>
            <c:numRef>
              <c:f>GGD!$AH$43:$AH$73</c:f>
              <c:numCache>
                <c:formatCode>General</c:formatCode>
                <c:ptCount val="31"/>
                <c:pt idx="0">
                  <c:v>3</c:v>
                </c:pt>
                <c:pt idx="1">
                  <c:v>0</c:v>
                </c:pt>
                <c:pt idx="2">
                  <c:v>3</c:v>
                </c:pt>
                <c:pt idx="3">
                  <c:v>4</c:v>
                </c:pt>
                <c:pt idx="4">
                  <c:v>12</c:v>
                </c:pt>
                <c:pt idx="5">
                  <c:v>13</c:v>
                </c:pt>
                <c:pt idx="6">
                  <c:v>47</c:v>
                </c:pt>
                <c:pt idx="7">
                  <c:v>40</c:v>
                </c:pt>
                <c:pt idx="8">
                  <c:v>41</c:v>
                </c:pt>
                <c:pt idx="9">
                  <c:v>41</c:v>
                </c:pt>
                <c:pt idx="10">
                  <c:v>33</c:v>
                </c:pt>
                <c:pt idx="11">
                  <c:v>45</c:v>
                </c:pt>
                <c:pt idx="12">
                  <c:v>72</c:v>
                </c:pt>
                <c:pt idx="13">
                  <c:v>77</c:v>
                </c:pt>
                <c:pt idx="14">
                  <c:v>134</c:v>
                </c:pt>
                <c:pt idx="15">
                  <c:v>172</c:v>
                </c:pt>
                <c:pt idx="16">
                  <c:v>184</c:v>
                </c:pt>
                <c:pt idx="17">
                  <c:v>214</c:v>
                </c:pt>
                <c:pt idx="18">
                  <c:v>216</c:v>
                </c:pt>
                <c:pt idx="19">
                  <c:v>232</c:v>
                </c:pt>
                <c:pt idx="20">
                  <c:v>271</c:v>
                </c:pt>
                <c:pt idx="21">
                  <c:v>369</c:v>
                </c:pt>
                <c:pt idx="22">
                  <c:v>456</c:v>
                </c:pt>
                <c:pt idx="23">
                  <c:v>516</c:v>
                </c:pt>
                <c:pt idx="24">
                  <c:v>699</c:v>
                </c:pt>
                <c:pt idx="25">
                  <c:v>656</c:v>
                </c:pt>
                <c:pt idx="26">
                  <c:v>535</c:v>
                </c:pt>
                <c:pt idx="27">
                  <c:v>608</c:v>
                </c:pt>
                <c:pt idx="28">
                  <c:v>993</c:v>
                </c:pt>
                <c:pt idx="29">
                  <c:v>694</c:v>
                </c:pt>
                <c:pt idx="30">
                  <c:v>51</c:v>
                </c:pt>
              </c:numCache>
            </c:numRef>
          </c:val>
          <c:extLst>
            <c:ext xmlns:c16="http://schemas.microsoft.com/office/drawing/2014/chart" uri="{C3380CC4-5D6E-409C-BE32-E72D297353CC}">
              <c16:uniqueId val="{00000006-AABF-4DAE-98BE-E1F68DC9F54D}"/>
            </c:ext>
          </c:extLst>
        </c:ser>
        <c:dLbls>
          <c:showLegendKey val="0"/>
          <c:showVal val="0"/>
          <c:showCatName val="0"/>
          <c:showSerName val="0"/>
          <c:showPercent val="0"/>
          <c:showBubbleSize val="0"/>
        </c:dLbls>
        <c:gapWidth val="100"/>
        <c:axId val="596545392"/>
        <c:axId val="596544408"/>
      </c:barChart>
      <c:lineChart>
        <c:grouping val="standard"/>
        <c:varyColors val="0"/>
        <c:ser>
          <c:idx val="4"/>
          <c:order val="2"/>
          <c:tx>
            <c:strRef>
              <c:f>GGD!$J$3</c:f>
              <c:strCache>
                <c:ptCount val="1"/>
                <c:pt idx="0">
                  <c:v>Cumulative cases</c:v>
                </c:pt>
              </c:strCache>
            </c:strRef>
          </c:tx>
          <c:spPr>
            <a:ln w="50800" cap="rnd">
              <a:solidFill>
                <a:srgbClr val="3BD5D9"/>
              </a:solidFill>
              <a:round/>
            </a:ln>
            <a:effectLst/>
          </c:spPr>
          <c:marker>
            <c:symbol val="circle"/>
            <c:size val="9"/>
            <c:spPr>
              <a:solidFill>
                <a:srgbClr val="3BD5D9"/>
              </a:solidFill>
              <a:ln w="9525">
                <a:solidFill>
                  <a:srgbClr val="3BD5D9"/>
                </a:solidFill>
              </a:ln>
              <a:effectLst/>
            </c:spPr>
          </c:marker>
          <c:cat>
            <c:numRef>
              <c:f>GGD!$C$4:$C$34</c:f>
              <c:numCache>
                <c:formatCode>m/d/yyyy</c:formatCode>
                <c:ptCount val="31"/>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numCache>
            </c:numRef>
          </c:cat>
          <c:val>
            <c:numRef>
              <c:f>GGD!$J$4:$J$34</c:f>
              <c:numCache>
                <c:formatCode>General</c:formatCode>
                <c:ptCount val="31"/>
                <c:pt idx="2">
                  <c:v>1</c:v>
                </c:pt>
                <c:pt idx="3">
                  <c:v>2</c:v>
                </c:pt>
                <c:pt idx="4">
                  <c:v>6</c:v>
                </c:pt>
                <c:pt idx="5">
                  <c:v>9</c:v>
                </c:pt>
                <c:pt idx="6">
                  <c:v>17</c:v>
                </c:pt>
                <c:pt idx="7">
                  <c:v>23</c:v>
                </c:pt>
                <c:pt idx="8">
                  <c:v>38</c:v>
                </c:pt>
                <c:pt idx="9">
                  <c:v>82</c:v>
                </c:pt>
                <c:pt idx="10">
                  <c:v>128</c:v>
                </c:pt>
                <c:pt idx="11">
                  <c:v>188</c:v>
                </c:pt>
                <c:pt idx="12">
                  <c:v>265</c:v>
                </c:pt>
                <c:pt idx="13">
                  <c:v>321</c:v>
                </c:pt>
                <c:pt idx="14">
                  <c:v>382</c:v>
                </c:pt>
                <c:pt idx="15">
                  <c:v>503</c:v>
                </c:pt>
                <c:pt idx="16">
                  <c:v>614</c:v>
                </c:pt>
                <c:pt idx="17">
                  <c:v>804</c:v>
                </c:pt>
                <c:pt idx="18">
                  <c:v>959</c:v>
                </c:pt>
                <c:pt idx="19">
                  <c:v>1135</c:v>
                </c:pt>
                <c:pt idx="20">
                  <c:v>1413</c:v>
                </c:pt>
                <c:pt idx="21">
                  <c:v>1705</c:v>
                </c:pt>
                <c:pt idx="22">
                  <c:v>2051</c:v>
                </c:pt>
                <c:pt idx="23">
                  <c:v>2460</c:v>
                </c:pt>
                <c:pt idx="24">
                  <c:v>2994</c:v>
                </c:pt>
                <c:pt idx="25">
                  <c:v>3631</c:v>
                </c:pt>
                <c:pt idx="26">
                  <c:v>4204</c:v>
                </c:pt>
                <c:pt idx="27">
                  <c:v>4749</c:v>
                </c:pt>
                <c:pt idx="28">
                  <c:v>5560</c:v>
                </c:pt>
                <c:pt idx="29">
                  <c:v>6412</c:v>
                </c:pt>
                <c:pt idx="30">
                  <c:v>7431</c:v>
                </c:pt>
              </c:numCache>
            </c:numRef>
          </c:val>
          <c:smooth val="0"/>
          <c:extLst>
            <c:ext xmlns:c16="http://schemas.microsoft.com/office/drawing/2014/chart" uri="{C3380CC4-5D6E-409C-BE32-E72D297353CC}">
              <c16:uniqueId val="{00000008-AABF-4DAE-98BE-E1F68DC9F54D}"/>
            </c:ext>
          </c:extLst>
        </c:ser>
        <c:ser>
          <c:idx val="2"/>
          <c:order val="3"/>
          <c:tx>
            <c:strRef>
              <c:f>GGD!$AJ$42</c:f>
              <c:strCache>
                <c:ptCount val="1"/>
                <c:pt idx="0">
                  <c:v>GGD</c:v>
                </c:pt>
              </c:strCache>
            </c:strRef>
          </c:tx>
          <c:spPr>
            <a:ln w="28575" cap="rnd">
              <a:solidFill>
                <a:srgbClr val="FF0000"/>
              </a:solidFill>
              <a:round/>
            </a:ln>
            <a:effectLst/>
          </c:spPr>
          <c:marker>
            <c:symbol val="circle"/>
            <c:size val="5"/>
            <c:spPr>
              <a:solidFill>
                <a:schemeClr val="dk1">
                  <a:tint val="75000"/>
                </a:schemeClr>
              </a:solidFill>
              <a:ln w="9525">
                <a:solidFill>
                  <a:schemeClr val="dk1">
                    <a:tint val="75000"/>
                  </a:schemeClr>
                </a:solidFill>
              </a:ln>
              <a:effectLst/>
            </c:spPr>
          </c:marker>
          <c:cat>
            <c:numRef>
              <c:f>GGD!$C$4:$C$34</c:f>
              <c:numCache>
                <c:formatCode>m/d/yyyy</c:formatCode>
                <c:ptCount val="31"/>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numCache>
            </c:numRef>
          </c:cat>
          <c:val>
            <c:numRef>
              <c:f>GGD!$AJ$43:$AJ$73</c:f>
              <c:numCache>
                <c:formatCode>General</c:formatCode>
                <c:ptCount val="31"/>
                <c:pt idx="0">
                  <c:v>3</c:v>
                </c:pt>
                <c:pt idx="1">
                  <c:v>3</c:v>
                </c:pt>
                <c:pt idx="2">
                  <c:v>6</c:v>
                </c:pt>
                <c:pt idx="3">
                  <c:v>10</c:v>
                </c:pt>
                <c:pt idx="4">
                  <c:v>22</c:v>
                </c:pt>
                <c:pt idx="5">
                  <c:v>35</c:v>
                </c:pt>
                <c:pt idx="6">
                  <c:v>82</c:v>
                </c:pt>
                <c:pt idx="7">
                  <c:v>122</c:v>
                </c:pt>
                <c:pt idx="8">
                  <c:v>163</c:v>
                </c:pt>
                <c:pt idx="9">
                  <c:v>204</c:v>
                </c:pt>
                <c:pt idx="10">
                  <c:v>237</c:v>
                </c:pt>
                <c:pt idx="11">
                  <c:v>282</c:v>
                </c:pt>
                <c:pt idx="12">
                  <c:v>354</c:v>
                </c:pt>
                <c:pt idx="13">
                  <c:v>431</c:v>
                </c:pt>
                <c:pt idx="14">
                  <c:v>565</c:v>
                </c:pt>
                <c:pt idx="15">
                  <c:v>737</c:v>
                </c:pt>
                <c:pt idx="16">
                  <c:v>921</c:v>
                </c:pt>
                <c:pt idx="17">
                  <c:v>1135</c:v>
                </c:pt>
                <c:pt idx="18">
                  <c:v>1351</c:v>
                </c:pt>
                <c:pt idx="19">
                  <c:v>1583</c:v>
                </c:pt>
                <c:pt idx="20">
                  <c:v>1854</c:v>
                </c:pt>
                <c:pt idx="21">
                  <c:v>2223</c:v>
                </c:pt>
                <c:pt idx="22">
                  <c:v>2679</c:v>
                </c:pt>
                <c:pt idx="23">
                  <c:v>3195</c:v>
                </c:pt>
                <c:pt idx="24">
                  <c:v>3894</c:v>
                </c:pt>
                <c:pt idx="25">
                  <c:v>4550</c:v>
                </c:pt>
                <c:pt idx="26">
                  <c:v>5085</c:v>
                </c:pt>
                <c:pt idx="27">
                  <c:v>5693</c:v>
                </c:pt>
                <c:pt idx="28">
                  <c:v>6686</c:v>
                </c:pt>
                <c:pt idx="29">
                  <c:v>7380</c:v>
                </c:pt>
                <c:pt idx="30">
                  <c:v>7431</c:v>
                </c:pt>
              </c:numCache>
            </c:numRef>
          </c:val>
          <c:smooth val="0"/>
          <c:extLst>
            <c:ext xmlns:c16="http://schemas.microsoft.com/office/drawing/2014/chart" uri="{C3380CC4-5D6E-409C-BE32-E72D297353CC}">
              <c16:uniqueId val="{00000009-AABF-4DAE-98BE-E1F68DC9F54D}"/>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1"/>
        <c:axPos val="b"/>
        <c:numFmt formatCode="d/m;@" sourceLinked="0"/>
        <c:majorTickMark val="out"/>
        <c:minorTickMark val="none"/>
        <c:tickLblPos val="nextTo"/>
        <c:crossAx val="596544408"/>
        <c:crosses val="autoZero"/>
        <c:auto val="1"/>
        <c:lblAlgn val="ctr"/>
        <c:lblOffset val="100"/>
        <c:tickLblSkip val="3"/>
        <c:noMultiLvlLbl val="0"/>
      </c:catAx>
      <c:valAx>
        <c:axId val="596544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valAx>
      <c:spPr>
        <a:noFill/>
        <a:ln>
          <a:noFill/>
        </a:ln>
        <a:effectLst/>
      </c:spPr>
    </c:plotArea>
    <c:legend>
      <c:legendPos val="t"/>
      <c:layout>
        <c:manualLayout>
          <c:xMode val="edge"/>
          <c:yMode val="edge"/>
          <c:x val="0.13417526624410198"/>
          <c:y val="9.1786769421114398E-2"/>
          <c:w val="0.64880739254588438"/>
          <c:h val="9.6642455008359177E-2"/>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6.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7.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8.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9.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withinLinear" id="14">
  <a:schemeClr val="accent1"/>
</cs:colorStyle>
</file>

<file path=xl/charts/colors15.xml><?xml version="1.0" encoding="utf-8"?>
<cs:colorStyle xmlns:cs="http://schemas.microsoft.com/office/drawing/2012/chartStyle" xmlns:a="http://schemas.openxmlformats.org/drawingml/2006/main" meth="withinLinear" id="14">
  <a:schemeClr val="accent1"/>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withinLinearReversed" id="21">
  <a:schemeClr val="accent1"/>
</cs:colorStyle>
</file>

<file path=xl/charts/colors23.xml><?xml version="1.0" encoding="utf-8"?>
<cs:colorStyle xmlns:cs="http://schemas.microsoft.com/office/drawing/2012/chartStyle" xmlns:a="http://schemas.openxmlformats.org/drawingml/2006/main" meth="withinLinearReversed" id="22">
  <a:schemeClr val="accent2"/>
</cs:colorStyle>
</file>

<file path=xl/charts/colors24.xml><?xml version="1.0" encoding="utf-8"?>
<cs:colorStyle xmlns:cs="http://schemas.microsoft.com/office/drawing/2012/chartStyle" xmlns:a="http://schemas.openxmlformats.org/drawingml/2006/main" meth="withinLinearReversed" id="26">
  <a:schemeClr val="accent6"/>
</cs:colorStyle>
</file>

<file path=xl/charts/colors25.xml><?xml version="1.0" encoding="utf-8"?>
<cs:colorStyle xmlns:cs="http://schemas.microsoft.com/office/drawing/2012/chartStyle" xmlns:a="http://schemas.openxmlformats.org/drawingml/2006/main" meth="withinLinearReversed" id="21">
  <a:schemeClr val="accent1"/>
</cs:colorStyle>
</file>

<file path=xl/charts/colors2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0.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2.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5.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6.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9.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0.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4.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5.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6.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7.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1.xml><?xml version="1.0" encoding="utf-8"?>
<cs:colorStyle xmlns:cs="http://schemas.microsoft.com/office/drawing/2012/chartStyle" xmlns:a="http://schemas.openxmlformats.org/drawingml/2006/main" meth="withinLinear" id="14">
  <a:schemeClr val="accent1"/>
</cs:colorStyle>
</file>

<file path=xl/charts/colors52.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3.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7.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16.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21.xml"/><Relationship Id="rId7" Type="http://schemas.openxmlformats.org/officeDocument/2006/relationships/chart" Target="../charts/chart25.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5" Type="http://schemas.openxmlformats.org/officeDocument/2006/relationships/chart" Target="../charts/chart23.xml"/><Relationship Id="rId4" Type="http://schemas.openxmlformats.org/officeDocument/2006/relationships/chart" Target="../charts/chart22.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s>
</file>

<file path=xl/drawings/_rels/drawing30.xml.rels><?xml version="1.0" encoding="UTF-8" standalone="yes"?>
<Relationships xmlns="http://schemas.openxmlformats.org/package/2006/relationships"><Relationship Id="rId8" Type="http://schemas.openxmlformats.org/officeDocument/2006/relationships/chart" Target="../charts/chart36.xml"/><Relationship Id="rId13" Type="http://schemas.openxmlformats.org/officeDocument/2006/relationships/chart" Target="../charts/chart41.xml"/><Relationship Id="rId18" Type="http://schemas.openxmlformats.org/officeDocument/2006/relationships/chart" Target="../charts/chart46.xml"/><Relationship Id="rId3" Type="http://schemas.openxmlformats.org/officeDocument/2006/relationships/chart" Target="../charts/chart31.xml"/><Relationship Id="rId7" Type="http://schemas.openxmlformats.org/officeDocument/2006/relationships/chart" Target="../charts/chart35.xml"/><Relationship Id="rId12" Type="http://schemas.openxmlformats.org/officeDocument/2006/relationships/chart" Target="../charts/chart40.xml"/><Relationship Id="rId17" Type="http://schemas.openxmlformats.org/officeDocument/2006/relationships/chart" Target="../charts/chart45.xml"/><Relationship Id="rId2" Type="http://schemas.openxmlformats.org/officeDocument/2006/relationships/chart" Target="../charts/chart30.xml"/><Relationship Id="rId16" Type="http://schemas.openxmlformats.org/officeDocument/2006/relationships/chart" Target="../charts/chart44.xml"/><Relationship Id="rId20" Type="http://schemas.openxmlformats.org/officeDocument/2006/relationships/chart" Target="../charts/chart48.xml"/><Relationship Id="rId1" Type="http://schemas.openxmlformats.org/officeDocument/2006/relationships/chart" Target="../charts/chart29.xml"/><Relationship Id="rId6" Type="http://schemas.openxmlformats.org/officeDocument/2006/relationships/chart" Target="../charts/chart34.xml"/><Relationship Id="rId11" Type="http://schemas.openxmlformats.org/officeDocument/2006/relationships/chart" Target="../charts/chart39.xml"/><Relationship Id="rId5" Type="http://schemas.openxmlformats.org/officeDocument/2006/relationships/chart" Target="../charts/chart33.xml"/><Relationship Id="rId15" Type="http://schemas.openxmlformats.org/officeDocument/2006/relationships/chart" Target="../charts/chart43.xml"/><Relationship Id="rId10" Type="http://schemas.openxmlformats.org/officeDocument/2006/relationships/chart" Target="../charts/chart38.xml"/><Relationship Id="rId19" Type="http://schemas.openxmlformats.org/officeDocument/2006/relationships/chart" Target="../charts/chart47.xml"/><Relationship Id="rId4" Type="http://schemas.openxmlformats.org/officeDocument/2006/relationships/chart" Target="../charts/chart32.xml"/><Relationship Id="rId9" Type="http://schemas.openxmlformats.org/officeDocument/2006/relationships/chart" Target="../charts/chart37.xml"/><Relationship Id="rId14" Type="http://schemas.openxmlformats.org/officeDocument/2006/relationships/chart" Target="../charts/chart42.xml"/></Relationships>
</file>

<file path=xl/drawings/_rels/drawing48.xml.rels><?xml version="1.0" encoding="UTF-8" standalone="yes"?>
<Relationships xmlns="http://schemas.openxmlformats.org/package/2006/relationships"><Relationship Id="rId8" Type="http://schemas.openxmlformats.org/officeDocument/2006/relationships/chart" Target="../charts/chart56.xml"/><Relationship Id="rId3" Type="http://schemas.openxmlformats.org/officeDocument/2006/relationships/chart" Target="../charts/chart51.xml"/><Relationship Id="rId7" Type="http://schemas.openxmlformats.org/officeDocument/2006/relationships/chart" Target="../charts/chart55.xml"/><Relationship Id="rId2" Type="http://schemas.openxmlformats.org/officeDocument/2006/relationships/chart" Target="../charts/chart50.xml"/><Relationship Id="rId1" Type="http://schemas.openxmlformats.org/officeDocument/2006/relationships/chart" Target="../charts/chart49.xml"/><Relationship Id="rId6" Type="http://schemas.openxmlformats.org/officeDocument/2006/relationships/chart" Target="../charts/chart54.xml"/><Relationship Id="rId5" Type="http://schemas.openxmlformats.org/officeDocument/2006/relationships/chart" Target="../charts/chart53.xml"/><Relationship Id="rId4" Type="http://schemas.openxmlformats.org/officeDocument/2006/relationships/chart" Target="../charts/chart52.xml"/><Relationship Id="rId9" Type="http://schemas.openxmlformats.org/officeDocument/2006/relationships/chart" Target="../charts/chart57.xml"/></Relationships>
</file>

<file path=xl/drawings/drawing1.xml><?xml version="1.0" encoding="utf-8"?>
<xdr:wsDr xmlns:xdr="http://schemas.openxmlformats.org/drawingml/2006/spreadsheetDrawing" xmlns:a="http://schemas.openxmlformats.org/drawingml/2006/main">
  <xdr:twoCellAnchor>
    <xdr:from>
      <xdr:col>11</xdr:col>
      <xdr:colOff>523875</xdr:colOff>
      <xdr:row>28</xdr:row>
      <xdr:rowOff>161923</xdr:rowOff>
    </xdr:from>
    <xdr:to>
      <xdr:col>23</xdr:col>
      <xdr:colOff>408675</xdr:colOff>
      <xdr:row>66</xdr:row>
      <xdr:rowOff>122923</xdr:rowOff>
    </xdr:to>
    <xdr:graphicFrame macro="">
      <xdr:nvGraphicFramePr>
        <xdr:cNvPr id="5" name="Grafiek 4">
          <a:extLst>
            <a:ext uri="{FF2B5EF4-FFF2-40B4-BE49-F238E27FC236}">
              <a16:creationId xmlns:a16="http://schemas.microsoft.com/office/drawing/2014/main" id="{9215DC27-CEB3-4F6B-9C36-D14B5EB1A4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409575</xdr:colOff>
      <xdr:row>37</xdr:row>
      <xdr:rowOff>9525</xdr:rowOff>
    </xdr:from>
    <xdr:to>
      <xdr:col>23</xdr:col>
      <xdr:colOff>241575</xdr:colOff>
      <xdr:row>52</xdr:row>
      <xdr:rowOff>32025</xdr:rowOff>
    </xdr:to>
    <xdr:graphicFrame macro="">
      <xdr:nvGraphicFramePr>
        <xdr:cNvPr id="6" name="Grafiek 5">
          <a:extLst>
            <a:ext uri="{FF2B5EF4-FFF2-40B4-BE49-F238E27FC236}">
              <a16:creationId xmlns:a16="http://schemas.microsoft.com/office/drawing/2014/main" id="{C4D4E965-B025-4136-91C6-FD32F64C7F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0.304</cdr:x>
      <cdr:y>0.0579</cdr:y>
    </cdr:to>
    <cdr:sp macro="" textlink="">
      <cdr:nvSpPr>
        <cdr:cNvPr id="2" name="Tekstvak 1">
          <a:extLst xmlns:a="http://schemas.openxmlformats.org/drawingml/2006/main">
            <a:ext uri="{FF2B5EF4-FFF2-40B4-BE49-F238E27FC236}">
              <a16:creationId xmlns:a16="http://schemas.microsoft.com/office/drawing/2014/main" id="{9B8A6CF7-4F8C-4CF6-BDCF-B442AA1EC43D}"/>
            </a:ext>
          </a:extLst>
        </cdr:cNvPr>
        <cdr:cNvSpPr txBox="1"/>
      </cdr:nvSpPr>
      <cdr:spPr>
        <a:xfrm xmlns:a="http://schemas.openxmlformats.org/drawingml/2006/main">
          <a:off x="0" y="0"/>
          <a:ext cx="2188782" cy="41688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50000"/>
                </a:schemeClr>
              </a:solidFill>
              <a:effectLst/>
              <a:latin typeface="+mn-lt"/>
              <a:ea typeface="+mn-ea"/>
              <a:cs typeface="+mn-cs"/>
            </a:rPr>
            <a:t>Source: RIVM, June 9th, 12:00 GMT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50000"/>
                </a:schemeClr>
              </a:solidFill>
              <a:effectLst/>
              <a:latin typeface="+mn-lt"/>
              <a:ea typeface="+mn-ea"/>
              <a:cs typeface="+mn-cs"/>
            </a:rPr>
            <a:t>graphic:</a:t>
          </a:r>
          <a:r>
            <a:rPr lang="en-US" sz="1100" b="1" baseline="0">
              <a:solidFill>
                <a:schemeClr val="bg2">
                  <a:lumMod val="50000"/>
                </a:schemeClr>
              </a:solidFill>
              <a:effectLst/>
              <a:latin typeface="+mn-lt"/>
              <a:ea typeface="+mn-ea"/>
              <a:cs typeface="+mn-cs"/>
            </a:rPr>
            <a:t> twitter.com/yorickb</a:t>
          </a:r>
          <a:endParaRPr lang="en-NL">
            <a:solidFill>
              <a:schemeClr val="bg2">
                <a:lumMod val="50000"/>
              </a:schemeClr>
            </a:solidFill>
            <a:effectLst/>
          </a:endParaRPr>
        </a:p>
      </cdr:txBody>
    </cdr:sp>
  </cdr:relSizeAnchor>
</c:userShapes>
</file>

<file path=xl/drawings/drawing3.xml><?xml version="1.0" encoding="utf-8"?>
<xdr:wsDr xmlns:xdr="http://schemas.openxmlformats.org/drawingml/2006/spreadsheetDrawing" xmlns:a="http://schemas.openxmlformats.org/drawingml/2006/main">
  <xdr:oneCellAnchor>
    <xdr:from>
      <xdr:col>27</xdr:col>
      <xdr:colOff>352425</xdr:colOff>
      <xdr:row>46</xdr:row>
      <xdr:rowOff>114300</xdr:rowOff>
    </xdr:from>
    <xdr:ext cx="184731" cy="248209"/>
    <xdr:sp macro="" textlink="">
      <xdr:nvSpPr>
        <xdr:cNvPr id="3" name="Tekstvak 2">
          <a:extLst>
            <a:ext uri="{FF2B5EF4-FFF2-40B4-BE49-F238E27FC236}">
              <a16:creationId xmlns:a16="http://schemas.microsoft.com/office/drawing/2014/main" id="{61B077C6-EC9D-4A30-98F9-1F3A895F202B}"/>
            </a:ext>
          </a:extLst>
        </xdr:cNvPr>
        <xdr:cNvSpPr txBox="1"/>
      </xdr:nvSpPr>
      <xdr:spPr>
        <a:xfrm>
          <a:off x="12049125" y="8896350"/>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twoCellAnchor editAs="absolute">
    <xdr:from>
      <xdr:col>0</xdr:col>
      <xdr:colOff>576942</xdr:colOff>
      <xdr:row>163</xdr:row>
      <xdr:rowOff>41366</xdr:rowOff>
    </xdr:from>
    <xdr:to>
      <xdr:col>15</xdr:col>
      <xdr:colOff>818163</xdr:colOff>
      <xdr:row>196</xdr:row>
      <xdr:rowOff>62100</xdr:rowOff>
    </xdr:to>
    <xdr:graphicFrame macro="">
      <xdr:nvGraphicFramePr>
        <xdr:cNvPr id="4" name="Grafiek 3">
          <a:extLst>
            <a:ext uri="{FF2B5EF4-FFF2-40B4-BE49-F238E27FC236}">
              <a16:creationId xmlns:a16="http://schemas.microsoft.com/office/drawing/2014/main" id="{3BB52C77-1D5F-4FDE-90A3-0423EB3817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530679</xdr:colOff>
      <xdr:row>127</xdr:row>
      <xdr:rowOff>176893</xdr:rowOff>
    </xdr:from>
    <xdr:to>
      <xdr:col>15</xdr:col>
      <xdr:colOff>986893</xdr:colOff>
      <xdr:row>158</xdr:row>
      <xdr:rowOff>31393</xdr:rowOff>
    </xdr:to>
    <xdr:graphicFrame macro="">
      <xdr:nvGraphicFramePr>
        <xdr:cNvPr id="5" name="Grafiek 4">
          <a:extLst>
            <a:ext uri="{FF2B5EF4-FFF2-40B4-BE49-F238E27FC236}">
              <a16:creationId xmlns:a16="http://schemas.microsoft.com/office/drawing/2014/main" id="{27FF648D-C537-43E3-BC35-B0B454EF10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0.00078</cdr:x>
      <cdr:y>0.00934</cdr:y>
    </cdr:from>
    <cdr:to>
      <cdr:x>0.54123</cdr:x>
      <cdr:y>0.06506</cdr:y>
    </cdr:to>
    <cdr:sp macro="" textlink="">
      <cdr:nvSpPr>
        <cdr:cNvPr id="2" name="Tekstvak 1">
          <a:extLst xmlns:a="http://schemas.openxmlformats.org/drawingml/2006/main">
            <a:ext uri="{FF2B5EF4-FFF2-40B4-BE49-F238E27FC236}">
              <a16:creationId xmlns:a16="http://schemas.microsoft.com/office/drawing/2014/main" id="{02CC171C-09D3-41A7-AD05-27229F0068C1}"/>
            </a:ext>
          </a:extLst>
        </cdr:cNvPr>
        <cdr:cNvSpPr txBox="1"/>
      </cdr:nvSpPr>
      <cdr:spPr>
        <a:xfrm xmlns:a="http://schemas.openxmlformats.org/drawingml/2006/main">
          <a:off x="9525" y="57150"/>
          <a:ext cx="6615112" cy="34099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900" b="1">
              <a:effectLst/>
              <a:latin typeface="+mn-lt"/>
              <a:ea typeface="+mn-ea"/>
              <a:cs typeface="+mn-cs"/>
            </a:rPr>
            <a:t>Source: RIVM, April 7rd 11:00 GMT  -  inspired</a:t>
          </a:r>
          <a:r>
            <a:rPr lang="en-US" sz="900" b="1" baseline="0">
              <a:effectLst/>
              <a:latin typeface="+mn-lt"/>
              <a:ea typeface="+mn-ea"/>
              <a:cs typeface="+mn-cs"/>
            </a:rPr>
            <a:t> by Wu, McGoogan - https://jamanetwork.com/journals/jama/fullarticle/2762130</a:t>
          </a:r>
          <a:r>
            <a:rPr lang="en-US" sz="900" b="1">
              <a:effectLst/>
              <a:latin typeface="+mn-lt"/>
              <a:ea typeface="+mn-ea"/>
              <a:cs typeface="+mn-cs"/>
            </a:rPr>
            <a:t>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800" b="1">
              <a:effectLst/>
              <a:latin typeface="+mn-lt"/>
              <a:ea typeface="+mn-ea"/>
              <a:cs typeface="+mn-cs"/>
            </a:rPr>
            <a:t>graphic:</a:t>
          </a:r>
          <a:r>
            <a:rPr lang="en-US" sz="800" b="1" baseline="0">
              <a:effectLst/>
              <a:latin typeface="+mn-lt"/>
              <a:ea typeface="+mn-ea"/>
              <a:cs typeface="+mn-cs"/>
            </a:rPr>
            <a:t> twitter.com/yorickb</a:t>
          </a:r>
          <a:endParaRPr lang="en-NL" sz="800">
            <a:effectLst/>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0.00078</cdr:x>
      <cdr:y>0.00934</cdr:y>
    </cdr:from>
    <cdr:to>
      <cdr:x>0.54123</cdr:x>
      <cdr:y>0.06506</cdr:y>
    </cdr:to>
    <cdr:sp macro="" textlink="">
      <cdr:nvSpPr>
        <cdr:cNvPr id="2" name="Tekstvak 1">
          <a:extLst xmlns:a="http://schemas.openxmlformats.org/drawingml/2006/main">
            <a:ext uri="{FF2B5EF4-FFF2-40B4-BE49-F238E27FC236}">
              <a16:creationId xmlns:a16="http://schemas.microsoft.com/office/drawing/2014/main" id="{02CC171C-09D3-41A7-AD05-27229F0068C1}"/>
            </a:ext>
          </a:extLst>
        </cdr:cNvPr>
        <cdr:cNvSpPr txBox="1"/>
      </cdr:nvSpPr>
      <cdr:spPr>
        <a:xfrm xmlns:a="http://schemas.openxmlformats.org/drawingml/2006/main">
          <a:off x="9525" y="57150"/>
          <a:ext cx="6615112" cy="34099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900" b="1">
              <a:effectLst/>
              <a:latin typeface="+mn-lt"/>
              <a:ea typeface="+mn-ea"/>
              <a:cs typeface="+mn-cs"/>
            </a:rPr>
            <a:t>Source: RIVM, September 1st 12:15 GMT  -  inspired</a:t>
          </a:r>
          <a:r>
            <a:rPr lang="en-US" sz="900" b="1" baseline="0">
              <a:effectLst/>
              <a:latin typeface="+mn-lt"/>
              <a:ea typeface="+mn-ea"/>
              <a:cs typeface="+mn-cs"/>
            </a:rPr>
            <a:t> by Wu, McGoogan - https://jamanetwork.com/journals/jama/fullarticle/2762130</a:t>
          </a:r>
          <a:r>
            <a:rPr lang="en-US" sz="900" b="1">
              <a:effectLst/>
              <a:latin typeface="+mn-lt"/>
              <a:ea typeface="+mn-ea"/>
              <a:cs typeface="+mn-cs"/>
            </a:rPr>
            <a:t>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800" b="1">
              <a:effectLst/>
              <a:latin typeface="+mn-lt"/>
              <a:ea typeface="+mn-ea"/>
              <a:cs typeface="+mn-cs"/>
            </a:rPr>
            <a:t>graphic:</a:t>
          </a:r>
          <a:r>
            <a:rPr lang="en-US" sz="800" b="1" baseline="0">
              <a:effectLst/>
              <a:latin typeface="+mn-lt"/>
              <a:ea typeface="+mn-ea"/>
              <a:cs typeface="+mn-cs"/>
            </a:rPr>
            <a:t> twitter.com/yorickb</a:t>
          </a:r>
          <a:endParaRPr lang="en-NL" sz="800">
            <a:effectLst/>
          </a:endParaRPr>
        </a:p>
      </cdr:txBody>
    </cdr:sp>
  </cdr:relSizeAnchor>
</c:userShapes>
</file>

<file path=xl/drawings/drawing6.xml><?xml version="1.0" encoding="utf-8"?>
<xdr:wsDr xmlns:xdr="http://schemas.openxmlformats.org/drawingml/2006/spreadsheetDrawing" xmlns:a="http://schemas.openxmlformats.org/drawingml/2006/main">
  <xdr:twoCellAnchor>
    <xdr:from>
      <xdr:col>6</xdr:col>
      <xdr:colOff>38101</xdr:colOff>
      <xdr:row>122</xdr:row>
      <xdr:rowOff>148317</xdr:rowOff>
    </xdr:from>
    <xdr:to>
      <xdr:col>17</xdr:col>
      <xdr:colOff>284851</xdr:colOff>
      <xdr:row>160</xdr:row>
      <xdr:rowOff>109317</xdr:rowOff>
    </xdr:to>
    <xdr:graphicFrame macro="">
      <xdr:nvGraphicFramePr>
        <xdr:cNvPr id="2" name="Covid-19-day-195-new-amsterdam">
          <a:extLst>
            <a:ext uri="{FF2B5EF4-FFF2-40B4-BE49-F238E27FC236}">
              <a16:creationId xmlns:a16="http://schemas.microsoft.com/office/drawing/2014/main" id="{9587A339-EC33-4185-82D9-A34B814B45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408214</xdr:colOff>
      <xdr:row>122</xdr:row>
      <xdr:rowOff>25853</xdr:rowOff>
    </xdr:from>
    <xdr:to>
      <xdr:col>30</xdr:col>
      <xdr:colOff>260357</xdr:colOff>
      <xdr:row>159</xdr:row>
      <xdr:rowOff>177353</xdr:rowOff>
    </xdr:to>
    <xdr:graphicFrame macro="">
      <xdr:nvGraphicFramePr>
        <xdr:cNvPr id="3" name="Covid-19-day-195-new-rotterdam">
          <a:extLst>
            <a:ext uri="{FF2B5EF4-FFF2-40B4-BE49-F238E27FC236}">
              <a16:creationId xmlns:a16="http://schemas.microsoft.com/office/drawing/2014/main" id="{A5CEE440-6216-4492-94DC-726359F5CD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438149</xdr:colOff>
      <xdr:row>123</xdr:row>
      <xdr:rowOff>77560</xdr:rowOff>
    </xdr:from>
    <xdr:to>
      <xdr:col>43</xdr:col>
      <xdr:colOff>290292</xdr:colOff>
      <xdr:row>161</xdr:row>
      <xdr:rowOff>38560</xdr:rowOff>
    </xdr:to>
    <xdr:graphicFrame macro="">
      <xdr:nvGraphicFramePr>
        <xdr:cNvPr id="7" name="Covid-19-day-195-new-denHaag">
          <a:extLst>
            <a:ext uri="{FF2B5EF4-FFF2-40B4-BE49-F238E27FC236}">
              <a16:creationId xmlns:a16="http://schemas.microsoft.com/office/drawing/2014/main" id="{F409E1FA-14D6-4382-9747-FD6B7AA38E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45</xdr:col>
      <xdr:colOff>174172</xdr:colOff>
      <xdr:row>123</xdr:row>
      <xdr:rowOff>145596</xdr:rowOff>
    </xdr:from>
    <xdr:to>
      <xdr:col>57</xdr:col>
      <xdr:colOff>58972</xdr:colOff>
      <xdr:row>161</xdr:row>
      <xdr:rowOff>106596</xdr:rowOff>
    </xdr:to>
    <xdr:graphicFrame macro="">
      <xdr:nvGraphicFramePr>
        <xdr:cNvPr id="8" name="Covid-19-day-195-new-utrecht">
          <a:extLst>
            <a:ext uri="{FF2B5EF4-FFF2-40B4-BE49-F238E27FC236}">
              <a16:creationId xmlns:a16="http://schemas.microsoft.com/office/drawing/2014/main" id="{CBA7A7B7-9244-403E-BC2A-7D313353EC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30</xdr:col>
      <xdr:colOff>375557</xdr:colOff>
      <xdr:row>79</xdr:row>
      <xdr:rowOff>1360</xdr:rowOff>
    </xdr:from>
    <xdr:to>
      <xdr:col>42</xdr:col>
      <xdr:colOff>257636</xdr:colOff>
      <xdr:row>116</xdr:row>
      <xdr:rowOff>152860</xdr:rowOff>
    </xdr:to>
    <xdr:graphicFrame macro="">
      <xdr:nvGraphicFramePr>
        <xdr:cNvPr id="9" name="Covid-19-day-195-new-other">
          <a:extLst>
            <a:ext uri="{FF2B5EF4-FFF2-40B4-BE49-F238E27FC236}">
              <a16:creationId xmlns:a16="http://schemas.microsoft.com/office/drawing/2014/main" id="{67FE33C6-AC5C-4F50-AD49-D08B735815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cdr:x>
      <cdr:y>0</cdr:y>
    </cdr:from>
    <cdr:to>
      <cdr:x>0.3055</cdr:x>
      <cdr:y>0.05844</cdr:y>
    </cdr:to>
    <cdr:sp macro="" textlink="">
      <cdr:nvSpPr>
        <cdr:cNvPr id="3" name="Tekstvak 1">
          <a:extLst xmlns:a="http://schemas.openxmlformats.org/drawingml/2006/main">
            <a:ext uri="{FF2B5EF4-FFF2-40B4-BE49-F238E27FC236}">
              <a16:creationId xmlns:a16="http://schemas.microsoft.com/office/drawing/2014/main" id="{C8DF67EC-501E-4E6C-855E-BD5FD293C282}"/>
            </a:ext>
          </a:extLst>
        </cdr:cNvPr>
        <cdr:cNvSpPr txBox="1"/>
      </cdr:nvSpPr>
      <cdr:spPr>
        <a:xfrm xmlns:a="http://schemas.openxmlformats.org/drawingml/2006/main">
          <a:off x="0" y="0"/>
          <a:ext cx="2199596"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bron: RIVM, 11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effectLst/>
              <a:latin typeface="+mn-lt"/>
              <a:ea typeface="+mn-ea"/>
              <a:cs typeface="+mn-cs"/>
            </a:rPr>
            <a:t>twitter.com/yorickb</a:t>
          </a:r>
          <a:endParaRPr lang="en-NL">
            <a:effectLst/>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0.3055</cdr:x>
      <cdr:y>0.05844</cdr:y>
    </cdr:to>
    <cdr:sp macro="" textlink="">
      <cdr:nvSpPr>
        <cdr:cNvPr id="3" name="Tekstvak 1">
          <a:extLst xmlns:a="http://schemas.openxmlformats.org/drawingml/2006/main">
            <a:ext uri="{FF2B5EF4-FFF2-40B4-BE49-F238E27FC236}">
              <a16:creationId xmlns:a16="http://schemas.microsoft.com/office/drawing/2014/main" id="{C8DF67EC-501E-4E6C-855E-BD5FD293C282}"/>
            </a:ext>
          </a:extLst>
        </cdr:cNvPr>
        <cdr:cNvSpPr txBox="1"/>
      </cdr:nvSpPr>
      <cdr:spPr>
        <a:xfrm xmlns:a="http://schemas.openxmlformats.org/drawingml/2006/main">
          <a:off x="0" y="0"/>
          <a:ext cx="2199596"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bron: RIVM, 11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effectLst/>
              <a:latin typeface="+mn-lt"/>
              <a:ea typeface="+mn-ea"/>
              <a:cs typeface="+mn-cs"/>
            </a:rPr>
            <a:t>twitter.com/yorickb</a:t>
          </a:r>
          <a:endParaRPr lang="en-NL">
            <a:effectLst/>
          </a:endParaRPr>
        </a:p>
      </cdr:txBody>
    </cdr:sp>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0.3055</cdr:x>
      <cdr:y>0.05844</cdr:y>
    </cdr:to>
    <cdr:sp macro="" textlink="">
      <cdr:nvSpPr>
        <cdr:cNvPr id="3" name="Tekstvak 1">
          <a:extLst xmlns:a="http://schemas.openxmlformats.org/drawingml/2006/main">
            <a:ext uri="{FF2B5EF4-FFF2-40B4-BE49-F238E27FC236}">
              <a16:creationId xmlns:a16="http://schemas.microsoft.com/office/drawing/2014/main" id="{C8DF67EC-501E-4E6C-855E-BD5FD293C282}"/>
            </a:ext>
          </a:extLst>
        </cdr:cNvPr>
        <cdr:cNvSpPr txBox="1"/>
      </cdr:nvSpPr>
      <cdr:spPr>
        <a:xfrm xmlns:a="http://schemas.openxmlformats.org/drawingml/2006/main">
          <a:off x="0" y="0"/>
          <a:ext cx="2199596"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bron: RIVM,11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effectLst/>
              <a:latin typeface="+mn-lt"/>
              <a:ea typeface="+mn-ea"/>
              <a:cs typeface="+mn-cs"/>
            </a:rPr>
            <a:t>twitter.com/yorickb</a:t>
          </a:r>
          <a:endParaRPr lang="en-NL">
            <a:effectLst/>
          </a:endParaRPr>
        </a:p>
      </cdr:txBody>
    </cdr:sp>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0.30412</cdr:x>
      <cdr:y>0.05844</cdr:y>
    </cdr:to>
    <cdr:sp macro="" textlink="">
      <cdr:nvSpPr>
        <cdr:cNvPr id="3" name="Tekstvak 1">
          <a:extLst xmlns:a="http://schemas.openxmlformats.org/drawingml/2006/main">
            <a:ext uri="{FF2B5EF4-FFF2-40B4-BE49-F238E27FC236}">
              <a16:creationId xmlns:a16="http://schemas.microsoft.com/office/drawing/2014/main" id="{5B50D04D-DD8F-4E94-B58D-9FF731456F6F}"/>
            </a:ext>
          </a:extLst>
        </cdr:cNvPr>
        <cdr:cNvSpPr txBox="1"/>
      </cdr:nvSpPr>
      <cdr:spPr>
        <a:xfrm xmlns:a="http://schemas.openxmlformats.org/drawingml/2006/main">
          <a:off x="0" y="0"/>
          <a:ext cx="2189664"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bron: RIVM, 11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effectLst/>
              <a:latin typeface="+mn-lt"/>
              <a:ea typeface="+mn-ea"/>
              <a:cs typeface="+mn-cs"/>
            </a:rPr>
            <a:t>twitter.com/yorickb</a:t>
          </a:r>
          <a:endParaRPr lang="en-NL">
            <a:effectLst/>
          </a:endParaRPr>
        </a:p>
      </cdr:txBody>
    </cdr:sp>
  </cdr:relSizeAnchor>
</c:userShapes>
</file>

<file path=xl/drawings/drawing11.xml><?xml version="1.0" encoding="utf-8"?>
<c:userShapes xmlns:c="http://schemas.openxmlformats.org/drawingml/2006/chart">
  <cdr:relSizeAnchor xmlns:cdr="http://schemas.openxmlformats.org/drawingml/2006/chartDrawing">
    <cdr:from>
      <cdr:x>0.00703</cdr:x>
      <cdr:y>0.00706</cdr:y>
    </cdr:from>
    <cdr:to>
      <cdr:x>0.31126</cdr:x>
      <cdr:y>0.0655</cdr:y>
    </cdr:to>
    <cdr:sp macro="" textlink="">
      <cdr:nvSpPr>
        <cdr:cNvPr id="3" name="Tekstvak 1">
          <a:extLst xmlns:a="http://schemas.openxmlformats.org/drawingml/2006/main">
            <a:ext uri="{FF2B5EF4-FFF2-40B4-BE49-F238E27FC236}">
              <a16:creationId xmlns:a16="http://schemas.microsoft.com/office/drawing/2014/main" id="{1E36859C-9D87-4F65-AB95-639C1B4896E8}"/>
            </a:ext>
          </a:extLst>
        </cdr:cNvPr>
        <cdr:cNvSpPr txBox="1"/>
      </cdr:nvSpPr>
      <cdr:spPr>
        <a:xfrm xmlns:a="http://schemas.openxmlformats.org/drawingml/2006/main">
          <a:off x="50800" y="50800"/>
          <a:ext cx="2199596"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bron: RIVM, 9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effectLst/>
              <a:latin typeface="+mn-lt"/>
              <a:ea typeface="+mn-ea"/>
              <a:cs typeface="+mn-cs"/>
            </a:rPr>
            <a:t>twitter.com/yorickb</a:t>
          </a:r>
          <a:endParaRPr lang="en-NL">
            <a:effectLst/>
          </a:endParaRPr>
        </a:p>
      </cdr:txBody>
    </cdr:sp>
  </cdr:relSizeAnchor>
</c:userShapes>
</file>

<file path=xl/drawings/drawing12.xml><?xml version="1.0" encoding="utf-8"?>
<xdr:wsDr xmlns:xdr="http://schemas.openxmlformats.org/drawingml/2006/spreadsheetDrawing" xmlns:a="http://schemas.openxmlformats.org/drawingml/2006/main">
  <xdr:twoCellAnchor>
    <xdr:from>
      <xdr:col>8</xdr:col>
      <xdr:colOff>452434</xdr:colOff>
      <xdr:row>57</xdr:row>
      <xdr:rowOff>125011</xdr:rowOff>
    </xdr:from>
    <xdr:to>
      <xdr:col>19</xdr:col>
      <xdr:colOff>520590</xdr:colOff>
      <xdr:row>95</xdr:row>
      <xdr:rowOff>86011</xdr:rowOff>
    </xdr:to>
    <xdr:graphicFrame macro="">
      <xdr:nvGraphicFramePr>
        <xdr:cNvPr id="5" name="Grafiek 4">
          <a:extLst>
            <a:ext uri="{FF2B5EF4-FFF2-40B4-BE49-F238E27FC236}">
              <a16:creationId xmlns:a16="http://schemas.microsoft.com/office/drawing/2014/main" id="{329A15BC-0012-4A14-AEF6-9D9FE3C5FD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488156</xdr:colOff>
      <xdr:row>96</xdr:row>
      <xdr:rowOff>119062</xdr:rowOff>
    </xdr:from>
    <xdr:to>
      <xdr:col>18</xdr:col>
      <xdr:colOff>377718</xdr:colOff>
      <xdr:row>134</xdr:row>
      <xdr:rowOff>80062</xdr:rowOff>
    </xdr:to>
    <xdr:graphicFrame macro="">
      <xdr:nvGraphicFramePr>
        <xdr:cNvPr id="3" name="Grafiek 4">
          <a:extLst>
            <a:ext uri="{FF2B5EF4-FFF2-40B4-BE49-F238E27FC236}">
              <a16:creationId xmlns:a16="http://schemas.microsoft.com/office/drawing/2014/main" id="{43D69C6C-3E66-41F1-9F8A-34E301CA1C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1012032</xdr:colOff>
      <xdr:row>0</xdr:row>
      <xdr:rowOff>428626</xdr:rowOff>
    </xdr:from>
    <xdr:to>
      <xdr:col>13</xdr:col>
      <xdr:colOff>618001</xdr:colOff>
      <xdr:row>48</xdr:row>
      <xdr:rowOff>22688</xdr:rowOff>
    </xdr:to>
    <xdr:graphicFrame macro="">
      <xdr:nvGraphicFramePr>
        <xdr:cNvPr id="4" name="Grafiek 4">
          <a:extLst>
            <a:ext uri="{FF2B5EF4-FFF2-40B4-BE49-F238E27FC236}">
              <a16:creationId xmlns:a16="http://schemas.microsoft.com/office/drawing/2014/main" id="{D52AB3BB-9AF8-499B-A4E3-35E8AC32B5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c:userShapes xmlns:c="http://schemas.openxmlformats.org/drawingml/2006/chart">
  <cdr:relSizeAnchor xmlns:cdr="http://schemas.openxmlformats.org/drawingml/2006/chartDrawing">
    <cdr:from>
      <cdr:x>0</cdr:x>
      <cdr:y>0</cdr:y>
    </cdr:from>
    <cdr:to>
      <cdr:x>0.3249</cdr:x>
      <cdr:y>0.05844</cdr:y>
    </cdr:to>
    <cdr:sp macro="" textlink="">
      <cdr:nvSpPr>
        <cdr:cNvPr id="3" name="Tekstvak 1">
          <a:extLst xmlns:a="http://schemas.openxmlformats.org/drawingml/2006/main">
            <a:ext uri="{FF2B5EF4-FFF2-40B4-BE49-F238E27FC236}">
              <a16:creationId xmlns:a16="http://schemas.microsoft.com/office/drawing/2014/main" id="{BB7F5EBF-3BC9-4D82-B6BB-2A7A1B5557B9}"/>
            </a:ext>
          </a:extLst>
        </cdr:cNvPr>
        <cdr:cNvSpPr txBox="1"/>
      </cdr:nvSpPr>
      <cdr:spPr>
        <a:xfrm xmlns:a="http://schemas.openxmlformats.org/drawingml/2006/main">
          <a:off x="0" y="0"/>
          <a:ext cx="2559780" cy="420747"/>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Bron: RIVM, 8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effectLst/>
              <a:latin typeface="+mn-lt"/>
              <a:ea typeface="+mn-ea"/>
              <a:cs typeface="+mn-cs"/>
            </a:rPr>
            <a:t>twitter.com/yorickb</a:t>
          </a:r>
          <a:endParaRPr lang="en-NL">
            <a:effectLst/>
          </a:endParaRPr>
        </a:p>
      </cdr:txBody>
    </cdr:sp>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0.35553</cdr:x>
      <cdr:y>0.05844</cdr:y>
    </cdr:to>
    <cdr:sp macro="" textlink="">
      <cdr:nvSpPr>
        <cdr:cNvPr id="3" name="Tekstvak 1">
          <a:extLst xmlns:a="http://schemas.openxmlformats.org/drawingml/2006/main">
            <a:ext uri="{FF2B5EF4-FFF2-40B4-BE49-F238E27FC236}">
              <a16:creationId xmlns:a16="http://schemas.microsoft.com/office/drawing/2014/main" id="{BB7F5EBF-3BC9-4D82-B6BB-2A7A1B5557B9}"/>
            </a:ext>
          </a:extLst>
        </cdr:cNvPr>
        <cdr:cNvSpPr txBox="1"/>
      </cdr:nvSpPr>
      <cdr:spPr>
        <a:xfrm xmlns:a="http://schemas.openxmlformats.org/drawingml/2006/main">
          <a:off x="0" y="0"/>
          <a:ext cx="2559780" cy="420747"/>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Bron: RIVM, 8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effectLst/>
              <a:latin typeface="+mn-lt"/>
              <a:ea typeface="+mn-ea"/>
              <a:cs typeface="+mn-cs"/>
            </a:rPr>
            <a:t>twitter.com/yorickb</a:t>
          </a:r>
          <a:endParaRPr lang="en-NL">
            <a:effectLst/>
          </a:endParaRPr>
        </a:p>
      </cdr:txBody>
    </cdr:sp>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0.30412</cdr:x>
      <cdr:y>0.05844</cdr:y>
    </cdr:to>
    <cdr:sp macro="" textlink="">
      <cdr:nvSpPr>
        <cdr:cNvPr id="4" name="Tekstvak 1">
          <a:extLst xmlns:a="http://schemas.openxmlformats.org/drawingml/2006/main">
            <a:ext uri="{FF2B5EF4-FFF2-40B4-BE49-F238E27FC236}">
              <a16:creationId xmlns:a16="http://schemas.microsoft.com/office/drawing/2014/main" id="{5B50D04D-DD8F-4E94-B58D-9FF731456F6F}"/>
            </a:ext>
          </a:extLst>
        </cdr:cNvPr>
        <cdr:cNvSpPr txBox="1"/>
      </cdr:nvSpPr>
      <cdr:spPr>
        <a:xfrm xmlns:a="http://schemas.openxmlformats.org/drawingml/2006/main">
          <a:off x="0" y="0"/>
          <a:ext cx="2189664"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Bron: GGD</a:t>
          </a:r>
          <a:r>
            <a:rPr lang="en-US" sz="1100" b="1" baseline="0">
              <a:effectLst/>
              <a:latin typeface="+mn-lt"/>
              <a:ea typeface="+mn-ea"/>
              <a:cs typeface="+mn-cs"/>
            </a:rPr>
            <a:t> </a:t>
          </a:r>
          <a:r>
            <a:rPr lang="en-US" sz="1100" b="1">
              <a:effectLst/>
              <a:latin typeface="+mn-lt"/>
              <a:ea typeface="+mn-ea"/>
              <a:cs typeface="+mn-cs"/>
            </a:rPr>
            <a:t>GHOR, min vws/rivm, 7 September.</a:t>
          </a:r>
          <a:r>
            <a:rPr lang="en-US" sz="1100" b="1" baseline="0">
              <a:effectLst/>
              <a:latin typeface="+mn-lt"/>
              <a:ea typeface="+mn-ea"/>
              <a:cs typeface="+mn-cs"/>
            </a:rPr>
            <a:t>  10:30</a:t>
          </a:r>
          <a:r>
            <a:rPr lang="en-US" sz="1100" b="1">
              <a:effectLst/>
              <a:latin typeface="+mn-lt"/>
              <a:ea typeface="+mn-ea"/>
              <a:cs typeface="+mn-cs"/>
            </a:rPr>
            <a:t>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effectLst/>
              <a:latin typeface="+mn-lt"/>
              <a:ea typeface="+mn-ea"/>
              <a:cs typeface="+mn-cs"/>
            </a:rPr>
            <a:t>twitter.com/yorickb</a:t>
          </a:r>
          <a:endParaRPr lang="en-NL">
            <a:effectLst/>
          </a:endParaRPr>
        </a:p>
      </cdr:txBody>
    </cdr:sp>
  </cdr:relSizeAnchor>
  <cdr:relSizeAnchor xmlns:cdr="http://schemas.openxmlformats.org/drawingml/2006/chartDrawing">
    <cdr:from>
      <cdr:x>0.12965</cdr:x>
      <cdr:y>0.13891</cdr:y>
    </cdr:from>
    <cdr:to>
      <cdr:x>0.6059</cdr:x>
      <cdr:y>0.1733</cdr:y>
    </cdr:to>
    <cdr:sp macro="" textlink="">
      <cdr:nvSpPr>
        <cdr:cNvPr id="2" name="TextBox 1">
          <a:extLst xmlns:a="http://schemas.openxmlformats.org/drawingml/2006/main">
            <a:ext uri="{FF2B5EF4-FFF2-40B4-BE49-F238E27FC236}">
              <a16:creationId xmlns:a16="http://schemas.microsoft.com/office/drawing/2014/main" id="{C5B8F0B5-1D3F-4641-994A-0BA9A8ABE2E1}"/>
            </a:ext>
          </a:extLst>
        </cdr:cNvPr>
        <cdr:cNvSpPr txBox="1"/>
      </cdr:nvSpPr>
      <cdr:spPr>
        <a:xfrm xmlns:a="http://schemas.openxmlformats.org/drawingml/2006/main">
          <a:off x="1166813" y="1250154"/>
          <a:ext cx="4286250" cy="30956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GB" sz="1400" b="1"/>
            <a:t>Februari voorspelling:</a:t>
          </a:r>
          <a:r>
            <a:rPr lang="en-GB" sz="1400" b="1" baseline="0"/>
            <a:t> 85.000 testen per dag nodig</a:t>
          </a:r>
          <a:endParaRPr lang="en-NL" sz="1400" b="1"/>
        </a:p>
      </cdr:txBody>
    </cdr:sp>
  </cdr:relSizeAnchor>
  <cdr:relSizeAnchor xmlns:cdr="http://schemas.openxmlformats.org/drawingml/2006/chartDrawing">
    <cdr:from>
      <cdr:x>0.13097</cdr:x>
      <cdr:y>0.39555</cdr:y>
    </cdr:from>
    <cdr:to>
      <cdr:x>0.67998</cdr:x>
      <cdr:y>0.43259</cdr:y>
    </cdr:to>
    <cdr:sp macro="" textlink="">
      <cdr:nvSpPr>
        <cdr:cNvPr id="3" name="TextBox 2">
          <a:extLst xmlns:a="http://schemas.openxmlformats.org/drawingml/2006/main">
            <a:ext uri="{FF2B5EF4-FFF2-40B4-BE49-F238E27FC236}">
              <a16:creationId xmlns:a16="http://schemas.microsoft.com/office/drawing/2014/main" id="{DDE283BF-99E1-4938-A7AF-4AE1C49FBB4E}"/>
            </a:ext>
          </a:extLst>
        </cdr:cNvPr>
        <cdr:cNvSpPr txBox="1"/>
      </cdr:nvSpPr>
      <cdr:spPr>
        <a:xfrm xmlns:a="http://schemas.openxmlformats.org/drawingml/2006/main">
          <a:off x="1178719" y="3559968"/>
          <a:ext cx="4941092" cy="33337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GB" sz="1400" b="1"/>
            <a:t>November</a:t>
          </a:r>
          <a:r>
            <a:rPr lang="en-GB" sz="1400" b="1" baseline="0"/>
            <a:t> voorspelling:</a:t>
          </a:r>
          <a:r>
            <a:rPr lang="en-GB" sz="1400" b="1"/>
            <a:t> </a:t>
          </a:r>
          <a:r>
            <a:rPr lang="en-GB" sz="1400" b="1" baseline="0"/>
            <a:t>55.000 </a:t>
          </a:r>
          <a:r>
            <a:rPr lang="en-GB" sz="1400" b="1" baseline="0">
              <a:effectLst/>
              <a:latin typeface="+mn-lt"/>
              <a:ea typeface="+mn-ea"/>
              <a:cs typeface="+mn-cs"/>
            </a:rPr>
            <a:t>testen</a:t>
          </a:r>
          <a:r>
            <a:rPr lang="en-GB" sz="1100" b="1" baseline="0">
              <a:effectLst/>
              <a:latin typeface="+mn-lt"/>
              <a:ea typeface="+mn-ea"/>
              <a:cs typeface="+mn-cs"/>
            </a:rPr>
            <a:t> </a:t>
          </a:r>
          <a:r>
            <a:rPr lang="en-GB" sz="1400" b="1" baseline="0"/>
            <a:t>per dag nodig</a:t>
          </a:r>
          <a:endParaRPr lang="en-NL" sz="1400" b="1"/>
        </a:p>
      </cdr:txBody>
    </cdr:sp>
  </cdr:relSizeAnchor>
  <cdr:relSizeAnchor xmlns:cdr="http://schemas.openxmlformats.org/drawingml/2006/chartDrawing">
    <cdr:from>
      <cdr:x>0.12735</cdr:x>
      <cdr:y>0.54804</cdr:y>
    </cdr:from>
    <cdr:to>
      <cdr:x>0.58603</cdr:x>
      <cdr:y>0.58265</cdr:y>
    </cdr:to>
    <cdr:sp macro="" textlink="">
      <cdr:nvSpPr>
        <cdr:cNvPr id="5" name="TextBox 1">
          <a:extLst xmlns:a="http://schemas.openxmlformats.org/drawingml/2006/main">
            <a:ext uri="{FF2B5EF4-FFF2-40B4-BE49-F238E27FC236}">
              <a16:creationId xmlns:a16="http://schemas.microsoft.com/office/drawing/2014/main" id="{F5109692-0078-42BF-B64E-3A1ABA6D13B2}"/>
            </a:ext>
          </a:extLst>
        </cdr:cNvPr>
        <cdr:cNvSpPr txBox="1"/>
      </cdr:nvSpPr>
      <cdr:spPr>
        <a:xfrm xmlns:a="http://schemas.openxmlformats.org/drawingml/2006/main">
          <a:off x="1146174" y="4932362"/>
          <a:ext cx="4128118" cy="31149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GB" sz="1400" b="1"/>
            <a:t>September</a:t>
          </a:r>
          <a:r>
            <a:rPr lang="en-GB" sz="1400" b="1" baseline="0"/>
            <a:t> voorspelling: 37.500 testen per dag nodig</a:t>
          </a:r>
          <a:endParaRPr lang="en-NL" sz="1400" b="1"/>
        </a:p>
      </cdr:txBody>
    </cdr:sp>
  </cdr:relSizeAnchor>
  <cdr:relSizeAnchor xmlns:cdr="http://schemas.openxmlformats.org/drawingml/2006/chartDrawing">
    <cdr:from>
      <cdr:x>0.127</cdr:x>
      <cdr:y>0.64955</cdr:y>
    </cdr:from>
    <cdr:to>
      <cdr:x>0.77258</cdr:x>
      <cdr:y>0.68262</cdr:y>
    </cdr:to>
    <cdr:sp macro="" textlink="">
      <cdr:nvSpPr>
        <cdr:cNvPr id="6" name="TextBox 5">
          <a:extLst xmlns:a="http://schemas.openxmlformats.org/drawingml/2006/main">
            <a:ext uri="{FF2B5EF4-FFF2-40B4-BE49-F238E27FC236}">
              <a16:creationId xmlns:a16="http://schemas.microsoft.com/office/drawing/2014/main" id="{472ADD94-130A-48E7-86AD-B26731E009E4}"/>
            </a:ext>
          </a:extLst>
        </cdr:cNvPr>
        <cdr:cNvSpPr txBox="1"/>
      </cdr:nvSpPr>
      <cdr:spPr>
        <a:xfrm xmlns:a="http://schemas.openxmlformats.org/drawingml/2006/main">
          <a:off x="1143015" y="5845957"/>
          <a:ext cx="5810220" cy="29763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GB" sz="1400" b="1"/>
            <a:t>Huidige capaciteit  25.000~30.000 testen per dag. Dat is ~ 180.000 per week</a:t>
          </a:r>
        </a:p>
        <a:p xmlns:a="http://schemas.openxmlformats.org/drawingml/2006/main">
          <a:r>
            <a:rPr lang="en-GB" sz="1400" b="1"/>
            <a:t> </a:t>
          </a:r>
        </a:p>
      </cdr:txBody>
    </cdr:sp>
  </cdr:relSizeAnchor>
  <cdr:relSizeAnchor xmlns:cdr="http://schemas.openxmlformats.org/drawingml/2006/chartDrawing">
    <cdr:from>
      <cdr:x>0.655</cdr:x>
      <cdr:y>0.29713</cdr:y>
    </cdr:from>
    <cdr:to>
      <cdr:x>0.71656</cdr:x>
      <cdr:y>0.68615</cdr:y>
    </cdr:to>
    <cdr:sp macro="" textlink="">
      <cdr:nvSpPr>
        <cdr:cNvPr id="7" name="TextBox 5">
          <a:extLst xmlns:a="http://schemas.openxmlformats.org/drawingml/2006/main">
            <a:ext uri="{FF2B5EF4-FFF2-40B4-BE49-F238E27FC236}">
              <a16:creationId xmlns:a16="http://schemas.microsoft.com/office/drawing/2014/main" id="{60541EEF-D02D-45A4-A356-A49AF4700E86}"/>
            </a:ext>
          </a:extLst>
        </cdr:cNvPr>
        <cdr:cNvSpPr txBox="1"/>
      </cdr:nvSpPr>
      <cdr:spPr>
        <a:xfrm xmlns:a="http://schemas.openxmlformats.org/drawingml/2006/main" rot="18134915">
          <a:off x="4421456" y="4147701"/>
          <a:ext cx="3501180" cy="55404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GB" sz="1400" b="1"/>
            <a:t>Capaciteit met (Duitse) (non-)medische</a:t>
          </a:r>
          <a:r>
            <a:rPr lang="en-GB" sz="1400" b="1" baseline="0"/>
            <a:t> labs</a:t>
          </a:r>
          <a:br>
            <a:rPr lang="en-GB" sz="1400" b="1" baseline="0"/>
          </a:br>
          <a:r>
            <a:rPr lang="en-GB" sz="1400" b="1" baseline="0"/>
            <a:t>Minister koopt dit nu in, opschaling is begonnen</a:t>
          </a:r>
          <a:br>
            <a:rPr lang="en-GB" sz="1400" b="1" baseline="0"/>
          </a:br>
          <a:endParaRPr lang="en-NL" sz="1400" b="1"/>
        </a:p>
      </cdr:txBody>
    </cdr:sp>
  </cdr:relSizeAnchor>
  <cdr:relSizeAnchor xmlns:cdr="http://schemas.openxmlformats.org/drawingml/2006/chartDrawing">
    <cdr:from>
      <cdr:x>0.12868</cdr:x>
      <cdr:y>0.2689</cdr:y>
    </cdr:from>
    <cdr:to>
      <cdr:x>0.67769</cdr:x>
      <cdr:y>0.30595</cdr:y>
    </cdr:to>
    <cdr:sp macro="" textlink="">
      <cdr:nvSpPr>
        <cdr:cNvPr id="8" name="TextBox 1">
          <a:extLst xmlns:a="http://schemas.openxmlformats.org/drawingml/2006/main">
            <a:ext uri="{FF2B5EF4-FFF2-40B4-BE49-F238E27FC236}">
              <a16:creationId xmlns:a16="http://schemas.microsoft.com/office/drawing/2014/main" id="{58444EAB-F371-43B2-A331-6A4FCCC97E3E}"/>
            </a:ext>
          </a:extLst>
        </cdr:cNvPr>
        <cdr:cNvSpPr txBox="1"/>
      </cdr:nvSpPr>
      <cdr:spPr>
        <a:xfrm xmlns:a="http://schemas.openxmlformats.org/drawingml/2006/main">
          <a:off x="1158082" y="2420144"/>
          <a:ext cx="4941092" cy="33337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400" b="1"/>
            <a:t>December</a:t>
          </a:r>
          <a:r>
            <a:rPr lang="en-GB" sz="1400" b="1" baseline="0"/>
            <a:t> voorspelling: 70.000 </a:t>
          </a:r>
          <a:r>
            <a:rPr lang="en-GB" sz="1400" b="1" baseline="0">
              <a:effectLst/>
              <a:latin typeface="+mn-lt"/>
              <a:ea typeface="+mn-ea"/>
              <a:cs typeface="+mn-cs"/>
            </a:rPr>
            <a:t>testen</a:t>
          </a:r>
          <a:r>
            <a:rPr lang="en-GB" sz="1100" b="1" baseline="0">
              <a:effectLst/>
              <a:latin typeface="+mn-lt"/>
              <a:ea typeface="+mn-ea"/>
              <a:cs typeface="+mn-cs"/>
            </a:rPr>
            <a:t> </a:t>
          </a:r>
          <a:r>
            <a:rPr lang="en-GB" sz="1400" b="1" baseline="0"/>
            <a:t>per dag nodig</a:t>
          </a:r>
          <a:endParaRPr lang="en-NL" sz="1400" b="1"/>
        </a:p>
      </cdr:txBody>
    </cdr:sp>
  </cdr:relSizeAnchor>
</c:userShapes>
</file>

<file path=xl/drawings/drawing16.xml><?xml version="1.0" encoding="utf-8"?>
<xdr:wsDr xmlns:xdr="http://schemas.openxmlformats.org/drawingml/2006/spreadsheetDrawing" xmlns:a="http://schemas.openxmlformats.org/drawingml/2006/main">
  <xdr:oneCellAnchor>
    <xdr:from>
      <xdr:col>18</xdr:col>
      <xdr:colOff>352425</xdr:colOff>
      <xdr:row>0</xdr:row>
      <xdr:rowOff>0</xdr:rowOff>
    </xdr:from>
    <xdr:ext cx="184731" cy="248209"/>
    <xdr:sp macro="" textlink="">
      <xdr:nvSpPr>
        <xdr:cNvPr id="7" name="Tekstvak 6">
          <a:extLst>
            <a:ext uri="{FF2B5EF4-FFF2-40B4-BE49-F238E27FC236}">
              <a16:creationId xmlns:a16="http://schemas.microsoft.com/office/drawing/2014/main" id="{43ECE7EE-1DE9-45EB-B120-10844C553D2D}"/>
            </a:ext>
          </a:extLst>
        </xdr:cNvPr>
        <xdr:cNvSpPr txBox="1"/>
      </xdr:nvSpPr>
      <xdr:spPr>
        <a:xfrm>
          <a:off x="11287125" y="8877300"/>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twoCellAnchor editAs="absolute">
    <xdr:from>
      <xdr:col>13</xdr:col>
      <xdr:colOff>369628</xdr:colOff>
      <xdr:row>116</xdr:row>
      <xdr:rowOff>179436</xdr:rowOff>
    </xdr:from>
    <xdr:to>
      <xdr:col>24</xdr:col>
      <xdr:colOff>368728</xdr:colOff>
      <xdr:row>154</xdr:row>
      <xdr:rowOff>140436</xdr:rowOff>
    </xdr:to>
    <xdr:graphicFrame macro="">
      <xdr:nvGraphicFramePr>
        <xdr:cNvPr id="10" name="Grafiek 10">
          <a:extLst>
            <a:ext uri="{FF2B5EF4-FFF2-40B4-BE49-F238E27FC236}">
              <a16:creationId xmlns:a16="http://schemas.microsoft.com/office/drawing/2014/main" id="{348AE75B-F9EE-41FA-A357-C8016F264F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24</xdr:col>
      <xdr:colOff>542925</xdr:colOff>
      <xdr:row>164</xdr:row>
      <xdr:rowOff>161925</xdr:rowOff>
    </xdr:from>
    <xdr:to>
      <xdr:col>29</xdr:col>
      <xdr:colOff>14925</xdr:colOff>
      <xdr:row>178</xdr:row>
      <xdr:rowOff>14925</xdr:rowOff>
    </xdr:to>
    <xdr:graphicFrame macro="">
      <xdr:nvGraphicFramePr>
        <xdr:cNvPr id="12" name="Grafiek 10">
          <a:extLst>
            <a:ext uri="{FF2B5EF4-FFF2-40B4-BE49-F238E27FC236}">
              <a16:creationId xmlns:a16="http://schemas.microsoft.com/office/drawing/2014/main" id="{3EF0FA8D-5A2B-4278-A243-B4A70B1A4D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13</xdr:col>
      <xdr:colOff>333375</xdr:colOff>
      <xdr:row>157</xdr:row>
      <xdr:rowOff>76200</xdr:rowOff>
    </xdr:from>
    <xdr:to>
      <xdr:col>24</xdr:col>
      <xdr:colOff>332475</xdr:colOff>
      <xdr:row>195</xdr:row>
      <xdr:rowOff>37200</xdr:rowOff>
    </xdr:to>
    <xdr:graphicFrame macro="">
      <xdr:nvGraphicFramePr>
        <xdr:cNvPr id="2" name="Grafiek 10">
          <a:extLst>
            <a:ext uri="{FF2B5EF4-FFF2-40B4-BE49-F238E27FC236}">
              <a16:creationId xmlns:a16="http://schemas.microsoft.com/office/drawing/2014/main" id="{2CA30631-A515-449C-BD9D-29A839363B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7.xml><?xml version="1.0" encoding="utf-8"?>
<c:userShapes xmlns:c="http://schemas.openxmlformats.org/drawingml/2006/chart">
  <cdr:relSizeAnchor xmlns:cdr="http://schemas.openxmlformats.org/drawingml/2006/chartDrawing">
    <cdr:from>
      <cdr:x>0.09525</cdr:x>
      <cdr:y>0.14949</cdr:y>
    </cdr:from>
    <cdr:to>
      <cdr:x>0.34925</cdr:x>
      <cdr:y>0.29369</cdr:y>
    </cdr:to>
    <cdr:sp macro="" textlink="">
      <cdr:nvSpPr>
        <cdr:cNvPr id="2" name="Tekstvak 1">
          <a:extLst xmlns:a="http://schemas.openxmlformats.org/drawingml/2006/main">
            <a:ext uri="{FF2B5EF4-FFF2-40B4-BE49-F238E27FC236}">
              <a16:creationId xmlns:a16="http://schemas.microsoft.com/office/drawing/2014/main" id="{D3ACEC3C-3CA8-4FF4-BD46-0DB5B84DB542}"/>
            </a:ext>
          </a:extLst>
        </cdr:cNvPr>
        <cdr:cNvSpPr txBox="1"/>
      </cdr:nvSpPr>
      <cdr:spPr>
        <a:xfrm xmlns:a="http://schemas.openxmlformats.org/drawingml/2006/main">
          <a:off x="685800" y="1076324"/>
          <a:ext cx="1828800" cy="103822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0.03704</cdr:x>
      <cdr:y>0.14155</cdr:y>
    </cdr:from>
    <cdr:to>
      <cdr:x>0.48948</cdr:x>
      <cdr:y>0.26855</cdr:y>
    </cdr:to>
    <cdr:sp macro="" textlink="">
      <cdr:nvSpPr>
        <cdr:cNvPr id="3" name="Tekstvak 2">
          <a:extLst xmlns:a="http://schemas.openxmlformats.org/drawingml/2006/main">
            <a:ext uri="{FF2B5EF4-FFF2-40B4-BE49-F238E27FC236}">
              <a16:creationId xmlns:a16="http://schemas.microsoft.com/office/drawing/2014/main" id="{5D12B165-BFC1-4439-A33F-EAAC8CB2CA0C}"/>
            </a:ext>
          </a:extLst>
        </cdr:cNvPr>
        <cdr:cNvSpPr txBox="1"/>
      </cdr:nvSpPr>
      <cdr:spPr>
        <a:xfrm xmlns:a="http://schemas.openxmlformats.org/drawingml/2006/main">
          <a:off x="266699" y="1019175"/>
          <a:ext cx="3257551"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900" b="1">
            <a:solidFill>
              <a:schemeClr val="bg1">
                <a:lumMod val="50000"/>
              </a:schemeClr>
            </a:solidFill>
          </a:endParaRPr>
        </a:p>
      </cdr:txBody>
    </cdr:sp>
  </cdr:relSizeAnchor>
  <cdr:relSizeAnchor xmlns:cdr="http://schemas.openxmlformats.org/drawingml/2006/chartDrawing">
    <cdr:from>
      <cdr:x>0.11947</cdr:x>
      <cdr:y>0.01994</cdr:y>
    </cdr:from>
    <cdr:to>
      <cdr:x>0.83162</cdr:x>
      <cdr:y>0.07735</cdr:y>
    </cdr:to>
    <cdr:sp macro="" textlink="">
      <cdr:nvSpPr>
        <cdr:cNvPr id="7" name="Tekstvak 6">
          <a:extLst xmlns:a="http://schemas.openxmlformats.org/drawingml/2006/main">
            <a:ext uri="{FF2B5EF4-FFF2-40B4-BE49-F238E27FC236}">
              <a16:creationId xmlns:a16="http://schemas.microsoft.com/office/drawing/2014/main" id="{50865F89-97E5-43AD-BCC1-6E3970504A6F}"/>
            </a:ext>
          </a:extLst>
        </cdr:cNvPr>
        <cdr:cNvSpPr txBox="1"/>
      </cdr:nvSpPr>
      <cdr:spPr>
        <a:xfrm xmlns:a="http://schemas.openxmlformats.org/drawingml/2006/main">
          <a:off x="861294" y="143499"/>
          <a:ext cx="5134263" cy="4132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0.10279</cdr:x>
      <cdr:y>0.34374</cdr:y>
    </cdr:from>
    <cdr:to>
      <cdr:x>0.55663</cdr:x>
      <cdr:y>0.38377</cdr:y>
    </cdr:to>
    <cdr:sp macro="" textlink="">
      <cdr:nvSpPr>
        <cdr:cNvPr id="10" name="Tekstvak 1">
          <a:extLst xmlns:a="http://schemas.openxmlformats.org/drawingml/2006/main">
            <a:ext uri="{FF2B5EF4-FFF2-40B4-BE49-F238E27FC236}">
              <a16:creationId xmlns:a16="http://schemas.microsoft.com/office/drawing/2014/main" id="{E825A8BE-09AE-42B1-B2AA-D748463D63E6}"/>
            </a:ext>
          </a:extLst>
        </cdr:cNvPr>
        <cdr:cNvSpPr txBox="1"/>
      </cdr:nvSpPr>
      <cdr:spPr>
        <a:xfrm xmlns:a="http://schemas.openxmlformats.org/drawingml/2006/main">
          <a:off x="729318" y="2602621"/>
          <a:ext cx="3220097" cy="303086"/>
        </a:xfrm>
        <a:prstGeom xmlns:a="http://schemas.openxmlformats.org/drawingml/2006/main" prst="rect">
          <a:avLst/>
        </a:prstGeom>
        <a:solidFill xmlns:a="http://schemas.openxmlformats.org/drawingml/2006/main">
          <a:schemeClr val="tx2">
            <a:lumMod val="20000"/>
            <a:lumOff val="80000"/>
            <a:alpha val="78000"/>
          </a:schemeClr>
        </a:solidFill>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t>Normal max capacity:</a:t>
          </a:r>
          <a:r>
            <a:rPr lang="en-US" sz="1800" b="1" baseline="0"/>
            <a:t> </a:t>
          </a:r>
          <a:r>
            <a:rPr lang="en-US" sz="1800" b="1"/>
            <a:t>1.150 beds</a:t>
          </a:r>
          <a:endParaRPr lang="LID4096" sz="900" b="1"/>
        </a:p>
      </cdr:txBody>
    </cdr:sp>
  </cdr:relSizeAnchor>
  <cdr:relSizeAnchor xmlns:cdr="http://schemas.openxmlformats.org/drawingml/2006/chartDrawing">
    <cdr:from>
      <cdr:x>0.1536</cdr:x>
      <cdr:y>0.13909</cdr:y>
    </cdr:from>
    <cdr:to>
      <cdr:x>0.58575</cdr:x>
      <cdr:y>0.20671</cdr:y>
    </cdr:to>
    <cdr:sp macro="" textlink="">
      <cdr:nvSpPr>
        <cdr:cNvPr id="11" name="Tekstvak 10">
          <a:extLst xmlns:a="http://schemas.openxmlformats.org/drawingml/2006/main">
            <a:ext uri="{FF2B5EF4-FFF2-40B4-BE49-F238E27FC236}">
              <a16:creationId xmlns:a16="http://schemas.microsoft.com/office/drawing/2014/main" id="{2EB76238-F3D6-4D0E-B872-0963B99520AE}"/>
            </a:ext>
          </a:extLst>
        </cdr:cNvPr>
        <cdr:cNvSpPr txBox="1"/>
      </cdr:nvSpPr>
      <cdr:spPr>
        <a:xfrm xmlns:a="http://schemas.openxmlformats.org/drawingml/2006/main">
          <a:off x="1105953" y="1001429"/>
          <a:ext cx="3111480" cy="48686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600"/>
        </a:p>
      </cdr:txBody>
    </cdr:sp>
  </cdr:relSizeAnchor>
  <cdr:relSizeAnchor xmlns:cdr="http://schemas.openxmlformats.org/drawingml/2006/chartDrawing">
    <cdr:from>
      <cdr:x>0</cdr:x>
      <cdr:y>0</cdr:y>
    </cdr:from>
    <cdr:to>
      <cdr:x>0.27975</cdr:x>
      <cdr:y>0.04735</cdr:y>
    </cdr:to>
    <cdr:sp macro="" textlink="">
      <cdr:nvSpPr>
        <cdr:cNvPr id="9" name="Tekstvak 1">
          <a:extLst xmlns:a="http://schemas.openxmlformats.org/drawingml/2006/main">
            <a:ext uri="{FF2B5EF4-FFF2-40B4-BE49-F238E27FC236}">
              <a16:creationId xmlns:a16="http://schemas.microsoft.com/office/drawing/2014/main" id="{0EDFCB68-42BA-4BC8-B9FF-60E27A19DC2C}"/>
            </a:ext>
          </a:extLst>
        </cdr:cNvPr>
        <cdr:cNvSpPr txBox="1"/>
      </cdr:nvSpPr>
      <cdr:spPr>
        <a:xfrm xmlns:a="http://schemas.openxmlformats.org/drawingml/2006/main">
          <a:off x="0" y="0"/>
          <a:ext cx="2014200" cy="34092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900" b="1">
              <a:effectLst/>
              <a:latin typeface="+mn-lt"/>
              <a:ea typeface="+mn-ea"/>
              <a:cs typeface="+mn-cs"/>
            </a:rPr>
            <a:t>Source: LCPS,</a:t>
          </a:r>
          <a:r>
            <a:rPr lang="en-US" sz="900" b="1" baseline="0">
              <a:effectLst/>
              <a:latin typeface="+mn-lt"/>
              <a:ea typeface="+mn-ea"/>
              <a:cs typeface="+mn-cs"/>
            </a:rPr>
            <a:t> September 5</a:t>
          </a:r>
          <a:r>
            <a:rPr lang="en-US" sz="900" b="1">
              <a:effectLst/>
              <a:latin typeface="+mn-lt"/>
              <a:ea typeface="+mn-ea"/>
              <a:cs typeface="+mn-cs"/>
            </a:rPr>
            <a:t>, 14:00 GMT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800" b="1">
              <a:effectLst/>
              <a:latin typeface="+mn-lt"/>
              <a:ea typeface="+mn-ea"/>
              <a:cs typeface="+mn-cs"/>
            </a:rPr>
            <a:t>Graphic:</a:t>
          </a:r>
          <a:r>
            <a:rPr lang="en-US" sz="800" b="1" baseline="0">
              <a:effectLst/>
              <a:latin typeface="+mn-lt"/>
              <a:ea typeface="+mn-ea"/>
              <a:cs typeface="+mn-cs"/>
            </a:rPr>
            <a:t> </a:t>
          </a:r>
          <a:r>
            <a:rPr lang="en-US" sz="900" b="1" baseline="0">
              <a:effectLst/>
              <a:latin typeface="+mn-lt"/>
              <a:ea typeface="+mn-ea"/>
              <a:cs typeface="+mn-cs"/>
            </a:rPr>
            <a:t>@yorickb</a:t>
          </a:r>
          <a:endParaRPr lang="en-NL" sz="800">
            <a:effectLst/>
          </a:endParaRPr>
        </a:p>
      </cdr:txBody>
    </cdr:sp>
  </cdr:relSizeAnchor>
</c:userShapes>
</file>

<file path=xl/drawings/drawing18.xml><?xml version="1.0" encoding="utf-8"?>
<c:userShapes xmlns:c="http://schemas.openxmlformats.org/drawingml/2006/chart">
  <cdr:relSizeAnchor xmlns:cdr="http://schemas.openxmlformats.org/drawingml/2006/chartDrawing">
    <cdr:from>
      <cdr:x>0.09525</cdr:x>
      <cdr:y>0.14949</cdr:y>
    </cdr:from>
    <cdr:to>
      <cdr:x>0.34925</cdr:x>
      <cdr:y>0.29369</cdr:y>
    </cdr:to>
    <cdr:sp macro="" textlink="">
      <cdr:nvSpPr>
        <cdr:cNvPr id="2" name="Tekstvak 1">
          <a:extLst xmlns:a="http://schemas.openxmlformats.org/drawingml/2006/main">
            <a:ext uri="{FF2B5EF4-FFF2-40B4-BE49-F238E27FC236}">
              <a16:creationId xmlns:a16="http://schemas.microsoft.com/office/drawing/2014/main" id="{D3ACEC3C-3CA8-4FF4-BD46-0DB5B84DB542}"/>
            </a:ext>
          </a:extLst>
        </cdr:cNvPr>
        <cdr:cNvSpPr txBox="1"/>
      </cdr:nvSpPr>
      <cdr:spPr>
        <a:xfrm xmlns:a="http://schemas.openxmlformats.org/drawingml/2006/main">
          <a:off x="685800" y="1076324"/>
          <a:ext cx="1828800" cy="103822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0.03704</cdr:x>
      <cdr:y>0.14155</cdr:y>
    </cdr:from>
    <cdr:to>
      <cdr:x>0.48948</cdr:x>
      <cdr:y>0.26855</cdr:y>
    </cdr:to>
    <cdr:sp macro="" textlink="">
      <cdr:nvSpPr>
        <cdr:cNvPr id="3" name="Tekstvak 2">
          <a:extLst xmlns:a="http://schemas.openxmlformats.org/drawingml/2006/main">
            <a:ext uri="{FF2B5EF4-FFF2-40B4-BE49-F238E27FC236}">
              <a16:creationId xmlns:a16="http://schemas.microsoft.com/office/drawing/2014/main" id="{5D12B165-BFC1-4439-A33F-EAAC8CB2CA0C}"/>
            </a:ext>
          </a:extLst>
        </cdr:cNvPr>
        <cdr:cNvSpPr txBox="1"/>
      </cdr:nvSpPr>
      <cdr:spPr>
        <a:xfrm xmlns:a="http://schemas.openxmlformats.org/drawingml/2006/main">
          <a:off x="266699" y="1019175"/>
          <a:ext cx="3257551"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900" b="1">
            <a:solidFill>
              <a:schemeClr val="bg1">
                <a:lumMod val="50000"/>
              </a:schemeClr>
            </a:solidFill>
          </a:endParaRPr>
        </a:p>
      </cdr:txBody>
    </cdr:sp>
  </cdr:relSizeAnchor>
  <cdr:relSizeAnchor xmlns:cdr="http://schemas.openxmlformats.org/drawingml/2006/chartDrawing">
    <cdr:from>
      <cdr:x>0.11947</cdr:x>
      <cdr:y>0.01994</cdr:y>
    </cdr:from>
    <cdr:to>
      <cdr:x>0.83162</cdr:x>
      <cdr:y>0.07735</cdr:y>
    </cdr:to>
    <cdr:sp macro="" textlink="">
      <cdr:nvSpPr>
        <cdr:cNvPr id="7" name="Tekstvak 6">
          <a:extLst xmlns:a="http://schemas.openxmlformats.org/drawingml/2006/main">
            <a:ext uri="{FF2B5EF4-FFF2-40B4-BE49-F238E27FC236}">
              <a16:creationId xmlns:a16="http://schemas.microsoft.com/office/drawing/2014/main" id="{50865F89-97E5-43AD-BCC1-6E3970504A6F}"/>
            </a:ext>
          </a:extLst>
        </cdr:cNvPr>
        <cdr:cNvSpPr txBox="1"/>
      </cdr:nvSpPr>
      <cdr:spPr>
        <a:xfrm xmlns:a="http://schemas.openxmlformats.org/drawingml/2006/main">
          <a:off x="861294" y="143499"/>
          <a:ext cx="5134263" cy="4132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0.1536</cdr:x>
      <cdr:y>0.13909</cdr:y>
    </cdr:from>
    <cdr:to>
      <cdr:x>0.58575</cdr:x>
      <cdr:y>0.20671</cdr:y>
    </cdr:to>
    <cdr:sp macro="" textlink="">
      <cdr:nvSpPr>
        <cdr:cNvPr id="11" name="Tekstvak 10">
          <a:extLst xmlns:a="http://schemas.openxmlformats.org/drawingml/2006/main">
            <a:ext uri="{FF2B5EF4-FFF2-40B4-BE49-F238E27FC236}">
              <a16:creationId xmlns:a16="http://schemas.microsoft.com/office/drawing/2014/main" id="{2EB76238-F3D6-4D0E-B872-0963B99520AE}"/>
            </a:ext>
          </a:extLst>
        </cdr:cNvPr>
        <cdr:cNvSpPr txBox="1"/>
      </cdr:nvSpPr>
      <cdr:spPr>
        <a:xfrm xmlns:a="http://schemas.openxmlformats.org/drawingml/2006/main">
          <a:off x="1105953" y="1001429"/>
          <a:ext cx="3111480" cy="48686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600"/>
        </a:p>
      </cdr:txBody>
    </cdr:sp>
  </cdr:relSizeAnchor>
</c:userShapes>
</file>

<file path=xl/drawings/drawing19.xml><?xml version="1.0" encoding="utf-8"?>
<c:userShapes xmlns:c="http://schemas.openxmlformats.org/drawingml/2006/chart">
  <cdr:relSizeAnchor xmlns:cdr="http://schemas.openxmlformats.org/drawingml/2006/chartDrawing">
    <cdr:from>
      <cdr:x>0.09525</cdr:x>
      <cdr:y>0.14949</cdr:y>
    </cdr:from>
    <cdr:to>
      <cdr:x>0.34925</cdr:x>
      <cdr:y>0.29369</cdr:y>
    </cdr:to>
    <cdr:sp macro="" textlink="">
      <cdr:nvSpPr>
        <cdr:cNvPr id="2" name="Tekstvak 1">
          <a:extLst xmlns:a="http://schemas.openxmlformats.org/drawingml/2006/main">
            <a:ext uri="{FF2B5EF4-FFF2-40B4-BE49-F238E27FC236}">
              <a16:creationId xmlns:a16="http://schemas.microsoft.com/office/drawing/2014/main" id="{D3ACEC3C-3CA8-4FF4-BD46-0DB5B84DB542}"/>
            </a:ext>
          </a:extLst>
        </cdr:cNvPr>
        <cdr:cNvSpPr txBox="1"/>
      </cdr:nvSpPr>
      <cdr:spPr>
        <a:xfrm xmlns:a="http://schemas.openxmlformats.org/drawingml/2006/main">
          <a:off x="685800" y="1076324"/>
          <a:ext cx="1828800" cy="103822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0.03704</cdr:x>
      <cdr:y>0.14155</cdr:y>
    </cdr:from>
    <cdr:to>
      <cdr:x>0.48948</cdr:x>
      <cdr:y>0.26855</cdr:y>
    </cdr:to>
    <cdr:sp macro="" textlink="">
      <cdr:nvSpPr>
        <cdr:cNvPr id="3" name="Tekstvak 2">
          <a:extLst xmlns:a="http://schemas.openxmlformats.org/drawingml/2006/main">
            <a:ext uri="{FF2B5EF4-FFF2-40B4-BE49-F238E27FC236}">
              <a16:creationId xmlns:a16="http://schemas.microsoft.com/office/drawing/2014/main" id="{5D12B165-BFC1-4439-A33F-EAAC8CB2CA0C}"/>
            </a:ext>
          </a:extLst>
        </cdr:cNvPr>
        <cdr:cNvSpPr txBox="1"/>
      </cdr:nvSpPr>
      <cdr:spPr>
        <a:xfrm xmlns:a="http://schemas.openxmlformats.org/drawingml/2006/main">
          <a:off x="266699" y="1019175"/>
          <a:ext cx="3257551"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900" b="1">
            <a:solidFill>
              <a:schemeClr val="bg1">
                <a:lumMod val="50000"/>
              </a:schemeClr>
            </a:solidFill>
          </a:endParaRPr>
        </a:p>
      </cdr:txBody>
    </cdr:sp>
  </cdr:relSizeAnchor>
  <cdr:relSizeAnchor xmlns:cdr="http://schemas.openxmlformats.org/drawingml/2006/chartDrawing">
    <cdr:from>
      <cdr:x>0.11947</cdr:x>
      <cdr:y>0.01994</cdr:y>
    </cdr:from>
    <cdr:to>
      <cdr:x>0.83162</cdr:x>
      <cdr:y>0.07735</cdr:y>
    </cdr:to>
    <cdr:sp macro="" textlink="">
      <cdr:nvSpPr>
        <cdr:cNvPr id="7" name="Tekstvak 6">
          <a:extLst xmlns:a="http://schemas.openxmlformats.org/drawingml/2006/main">
            <a:ext uri="{FF2B5EF4-FFF2-40B4-BE49-F238E27FC236}">
              <a16:creationId xmlns:a16="http://schemas.microsoft.com/office/drawing/2014/main" id="{50865F89-97E5-43AD-BCC1-6E3970504A6F}"/>
            </a:ext>
          </a:extLst>
        </cdr:cNvPr>
        <cdr:cNvSpPr txBox="1"/>
      </cdr:nvSpPr>
      <cdr:spPr>
        <a:xfrm xmlns:a="http://schemas.openxmlformats.org/drawingml/2006/main">
          <a:off x="861294" y="143499"/>
          <a:ext cx="5134263" cy="4132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cdr:x>
      <cdr:y>0</cdr:y>
    </cdr:from>
    <cdr:to>
      <cdr:x>0.27975</cdr:x>
      <cdr:y>0.04735</cdr:y>
    </cdr:to>
    <cdr:sp macro="" textlink="">
      <cdr:nvSpPr>
        <cdr:cNvPr id="8" name="Tekstvak 1">
          <a:extLst xmlns:a="http://schemas.openxmlformats.org/drawingml/2006/main">
            <a:ext uri="{FF2B5EF4-FFF2-40B4-BE49-F238E27FC236}">
              <a16:creationId xmlns:a16="http://schemas.microsoft.com/office/drawing/2014/main" id="{6FD44D09-3A5D-45F2-8F76-8111B448B79A}"/>
            </a:ext>
          </a:extLst>
        </cdr:cNvPr>
        <cdr:cNvSpPr txBox="1"/>
      </cdr:nvSpPr>
      <cdr:spPr>
        <a:xfrm xmlns:a="http://schemas.openxmlformats.org/drawingml/2006/main">
          <a:off x="0" y="0"/>
          <a:ext cx="2016865" cy="34081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900" b="1">
              <a:effectLst/>
              <a:latin typeface="+mn-lt"/>
              <a:ea typeface="+mn-ea"/>
              <a:cs typeface="+mn-cs"/>
            </a:rPr>
            <a:t>Bron: LCPS,</a:t>
          </a:r>
          <a:r>
            <a:rPr lang="en-US" sz="900" b="1" baseline="0">
              <a:effectLst/>
              <a:latin typeface="+mn-lt"/>
              <a:ea typeface="+mn-ea"/>
              <a:cs typeface="+mn-cs"/>
            </a:rPr>
            <a:t> 11 september,</a:t>
          </a:r>
          <a:r>
            <a:rPr lang="en-US" sz="900" b="1">
              <a:effectLst/>
              <a:latin typeface="+mn-lt"/>
              <a:ea typeface="+mn-ea"/>
              <a:cs typeface="+mn-cs"/>
            </a:rPr>
            <a:t>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900" b="1" baseline="0">
              <a:effectLst/>
              <a:latin typeface="+mn-lt"/>
              <a:ea typeface="+mn-ea"/>
              <a:cs typeface="+mn-cs"/>
            </a:rPr>
            <a:t>@yorickb</a:t>
          </a:r>
          <a:endParaRPr lang="en-NL" sz="800">
            <a:effectLst/>
          </a:endParaRPr>
        </a:p>
      </cdr:txBody>
    </cdr:sp>
  </cdr:relSizeAnchor>
  <cdr:relSizeAnchor xmlns:cdr="http://schemas.openxmlformats.org/drawingml/2006/chartDrawing">
    <cdr:from>
      <cdr:x>0.1536</cdr:x>
      <cdr:y>0.13909</cdr:y>
    </cdr:from>
    <cdr:to>
      <cdr:x>0.58575</cdr:x>
      <cdr:y>0.20671</cdr:y>
    </cdr:to>
    <cdr:sp macro="" textlink="">
      <cdr:nvSpPr>
        <cdr:cNvPr id="11" name="Tekstvak 10">
          <a:extLst xmlns:a="http://schemas.openxmlformats.org/drawingml/2006/main">
            <a:ext uri="{FF2B5EF4-FFF2-40B4-BE49-F238E27FC236}">
              <a16:creationId xmlns:a16="http://schemas.microsoft.com/office/drawing/2014/main" id="{2EB76238-F3D6-4D0E-B872-0963B99520AE}"/>
            </a:ext>
          </a:extLst>
        </cdr:cNvPr>
        <cdr:cNvSpPr txBox="1"/>
      </cdr:nvSpPr>
      <cdr:spPr>
        <a:xfrm xmlns:a="http://schemas.openxmlformats.org/drawingml/2006/main">
          <a:off x="1105953" y="1001429"/>
          <a:ext cx="3111480" cy="48686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600"/>
        </a:p>
      </cdr:txBody>
    </cdr:sp>
  </cdr:relSizeAnchor>
</c:userShapes>
</file>

<file path=xl/drawings/drawing20.xml><?xml version="1.0" encoding="utf-8"?>
<xdr:wsDr xmlns:xdr="http://schemas.openxmlformats.org/drawingml/2006/spreadsheetDrawing" xmlns:a="http://schemas.openxmlformats.org/drawingml/2006/main">
  <xdr:twoCellAnchor>
    <xdr:from>
      <xdr:col>6</xdr:col>
      <xdr:colOff>28573</xdr:colOff>
      <xdr:row>9</xdr:row>
      <xdr:rowOff>57148</xdr:rowOff>
    </xdr:from>
    <xdr:to>
      <xdr:col>17</xdr:col>
      <xdr:colOff>523873</xdr:colOff>
      <xdr:row>47</xdr:row>
      <xdr:rowOff>19048</xdr:rowOff>
    </xdr:to>
    <xdr:graphicFrame macro="">
      <xdr:nvGraphicFramePr>
        <xdr:cNvPr id="2" name="Chart 1">
          <a:extLst>
            <a:ext uri="{FF2B5EF4-FFF2-40B4-BE49-F238E27FC236}">
              <a16:creationId xmlns:a16="http://schemas.microsoft.com/office/drawing/2014/main" id="{19D733D5-918D-4E07-9DD8-1F0E551F58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104774</xdr:colOff>
      <xdr:row>16</xdr:row>
      <xdr:rowOff>171450</xdr:rowOff>
    </xdr:from>
    <xdr:to>
      <xdr:col>11</xdr:col>
      <xdr:colOff>600074</xdr:colOff>
      <xdr:row>54</xdr:row>
      <xdr:rowOff>133350</xdr:rowOff>
    </xdr:to>
    <xdr:graphicFrame macro="">
      <xdr:nvGraphicFramePr>
        <xdr:cNvPr id="3" name="Chart 2a">
          <a:extLst>
            <a:ext uri="{FF2B5EF4-FFF2-40B4-BE49-F238E27FC236}">
              <a16:creationId xmlns:a16="http://schemas.microsoft.com/office/drawing/2014/main" id="{3136EACB-3BAA-4D13-A79B-A0E2F83013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14</xdr:col>
      <xdr:colOff>409575</xdr:colOff>
      <xdr:row>4</xdr:row>
      <xdr:rowOff>47625</xdr:rowOff>
    </xdr:from>
    <xdr:to>
      <xdr:col>32</xdr:col>
      <xdr:colOff>236775</xdr:colOff>
      <xdr:row>32</xdr:row>
      <xdr:rowOff>113625</xdr:rowOff>
    </xdr:to>
    <xdr:graphicFrame macro="">
      <xdr:nvGraphicFramePr>
        <xdr:cNvPr id="3" name="Chart 2">
          <a:extLst>
            <a:ext uri="{FF2B5EF4-FFF2-40B4-BE49-F238E27FC236}">
              <a16:creationId xmlns:a16="http://schemas.microsoft.com/office/drawing/2014/main" id="{17AEE395-6E9A-4682-B1D8-AAD20BAB54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c:userShapes xmlns:c="http://schemas.openxmlformats.org/drawingml/2006/chart">
  <cdr:relSizeAnchor xmlns:cdr="http://schemas.openxmlformats.org/drawingml/2006/chartDrawing">
    <cdr:from>
      <cdr:x>0</cdr:x>
      <cdr:y>0</cdr:y>
    </cdr:from>
    <cdr:to>
      <cdr:x>0.28442</cdr:x>
      <cdr:y>0.07792</cdr:y>
    </cdr:to>
    <cdr:sp macro="" textlink="">
      <cdr:nvSpPr>
        <cdr:cNvPr id="2" name="Tekstvak 1">
          <a:extLst xmlns:a="http://schemas.openxmlformats.org/drawingml/2006/main">
            <a:ext uri="{FF2B5EF4-FFF2-40B4-BE49-F238E27FC236}">
              <a16:creationId xmlns:a16="http://schemas.microsoft.com/office/drawing/2014/main" id="{7F800C79-9A15-489E-A14D-DEED3BB97D7A}"/>
            </a:ext>
          </a:extLst>
        </cdr:cNvPr>
        <cdr:cNvSpPr txBox="1"/>
      </cdr:nvSpPr>
      <cdr:spPr>
        <a:xfrm xmlns:a="http://schemas.openxmlformats.org/drawingml/2006/main">
          <a:off x="0" y="0"/>
          <a:ext cx="2559816"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Bron: RIVM, 8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effectLst/>
              <a:latin typeface="+mn-lt"/>
              <a:ea typeface="+mn-ea"/>
              <a:cs typeface="+mn-cs"/>
            </a:rPr>
            <a:t>twitter.com/yorickb</a:t>
          </a:r>
          <a:endParaRPr lang="en-NL">
            <a:effectLst/>
          </a:endParaRPr>
        </a:p>
      </cdr:txBody>
    </cdr:sp>
  </cdr:relSizeAnchor>
</c:userShapes>
</file>

<file path=xl/drawings/drawing23.xml><?xml version="1.0" encoding="utf-8"?>
<xdr:wsDr xmlns:xdr="http://schemas.openxmlformats.org/drawingml/2006/spreadsheetDrawing" xmlns:a="http://schemas.openxmlformats.org/drawingml/2006/main">
  <xdr:twoCellAnchor>
    <xdr:from>
      <xdr:col>153</xdr:col>
      <xdr:colOff>446315</xdr:colOff>
      <xdr:row>49</xdr:row>
      <xdr:rowOff>68036</xdr:rowOff>
    </xdr:from>
    <xdr:to>
      <xdr:col>171</xdr:col>
      <xdr:colOff>227250</xdr:colOff>
      <xdr:row>86</xdr:row>
      <xdr:rowOff>189600</xdr:rowOff>
    </xdr:to>
    <xdr:graphicFrame macro="">
      <xdr:nvGraphicFramePr>
        <xdr:cNvPr id="6" name="Chart 5">
          <a:extLst>
            <a:ext uri="{FF2B5EF4-FFF2-40B4-BE49-F238E27FC236}">
              <a16:creationId xmlns:a16="http://schemas.microsoft.com/office/drawing/2014/main" id="{6C9918CA-3D32-458E-A138-70D527504C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198</xdr:col>
      <xdr:colOff>90413</xdr:colOff>
      <xdr:row>83</xdr:row>
      <xdr:rowOff>48682</xdr:rowOff>
    </xdr:from>
    <xdr:to>
      <xdr:col>212</xdr:col>
      <xdr:colOff>522147</xdr:colOff>
      <xdr:row>121</xdr:row>
      <xdr:rowOff>3029</xdr:rowOff>
    </xdr:to>
    <xdr:graphicFrame macro="">
      <xdr:nvGraphicFramePr>
        <xdr:cNvPr id="15" name="Chart 6">
          <a:extLst>
            <a:ext uri="{FF2B5EF4-FFF2-40B4-BE49-F238E27FC236}">
              <a16:creationId xmlns:a16="http://schemas.microsoft.com/office/drawing/2014/main" id="{1C3934CC-D366-488D-99BA-007E58F1DA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180</xdr:col>
      <xdr:colOff>106138</xdr:colOff>
      <xdr:row>47</xdr:row>
      <xdr:rowOff>89809</xdr:rowOff>
    </xdr:from>
    <xdr:to>
      <xdr:col>194</xdr:col>
      <xdr:colOff>533638</xdr:colOff>
      <xdr:row>85</xdr:row>
      <xdr:rowOff>1823</xdr:rowOff>
    </xdr:to>
    <xdr:graphicFrame macro="">
      <xdr:nvGraphicFramePr>
        <xdr:cNvPr id="14" name="Chart 7">
          <a:extLst>
            <a:ext uri="{FF2B5EF4-FFF2-40B4-BE49-F238E27FC236}">
              <a16:creationId xmlns:a16="http://schemas.microsoft.com/office/drawing/2014/main" id="{34834433-B47A-45B0-ADF2-A13A6DE5C5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213</xdr:col>
      <xdr:colOff>368300</xdr:colOff>
      <xdr:row>85</xdr:row>
      <xdr:rowOff>24870</xdr:rowOff>
    </xdr:from>
    <xdr:to>
      <xdr:col>225</xdr:col>
      <xdr:colOff>248866</xdr:colOff>
      <xdr:row>113</xdr:row>
      <xdr:rowOff>81344</xdr:rowOff>
    </xdr:to>
    <xdr:graphicFrame macro="">
      <xdr:nvGraphicFramePr>
        <xdr:cNvPr id="8" name="Chart 7">
          <a:extLst>
            <a:ext uri="{FF2B5EF4-FFF2-40B4-BE49-F238E27FC236}">
              <a16:creationId xmlns:a16="http://schemas.microsoft.com/office/drawing/2014/main" id="{5A34C57B-9D48-43FF-BB42-148272264A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219</xdr:col>
      <xdr:colOff>211668</xdr:colOff>
      <xdr:row>119</xdr:row>
      <xdr:rowOff>118533</xdr:rowOff>
    </xdr:from>
    <xdr:to>
      <xdr:col>231</xdr:col>
      <xdr:colOff>96468</xdr:colOff>
      <xdr:row>147</xdr:row>
      <xdr:rowOff>155958</xdr:rowOff>
    </xdr:to>
    <xdr:graphicFrame macro="">
      <xdr:nvGraphicFramePr>
        <xdr:cNvPr id="13" name="Chart 12">
          <a:extLst>
            <a:ext uri="{FF2B5EF4-FFF2-40B4-BE49-F238E27FC236}">
              <a16:creationId xmlns:a16="http://schemas.microsoft.com/office/drawing/2014/main" id="{78118495-17E4-4ECF-A83E-082B28E78E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219</xdr:col>
      <xdr:colOff>179917</xdr:colOff>
      <xdr:row>148</xdr:row>
      <xdr:rowOff>127000</xdr:rowOff>
    </xdr:from>
    <xdr:to>
      <xdr:col>231</xdr:col>
      <xdr:colOff>60483</xdr:colOff>
      <xdr:row>176</xdr:row>
      <xdr:rowOff>162309</xdr:rowOff>
    </xdr:to>
    <xdr:graphicFrame macro="">
      <xdr:nvGraphicFramePr>
        <xdr:cNvPr id="16" name="Chart 15">
          <a:extLst>
            <a:ext uri="{FF2B5EF4-FFF2-40B4-BE49-F238E27FC236}">
              <a16:creationId xmlns:a16="http://schemas.microsoft.com/office/drawing/2014/main" id="{EC408122-9860-46CA-A20E-941800B75E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200</xdr:col>
      <xdr:colOff>169333</xdr:colOff>
      <xdr:row>84</xdr:row>
      <xdr:rowOff>169334</xdr:rowOff>
    </xdr:from>
    <xdr:to>
      <xdr:col>213</xdr:col>
      <xdr:colOff>283791</xdr:colOff>
      <xdr:row>113</xdr:row>
      <xdr:rowOff>179916</xdr:rowOff>
    </xdr:to>
    <xdr:graphicFrame macro="">
      <xdr:nvGraphicFramePr>
        <xdr:cNvPr id="2" name="Chart 1">
          <a:extLst>
            <a:ext uri="{FF2B5EF4-FFF2-40B4-BE49-F238E27FC236}">
              <a16:creationId xmlns:a16="http://schemas.microsoft.com/office/drawing/2014/main" id="{37E9ADE0-5668-4402-90C0-1702C783E2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4.xml><?xml version="1.0" encoding="utf-8"?>
<c:userShapes xmlns:c="http://schemas.openxmlformats.org/drawingml/2006/chart">
  <cdr:relSizeAnchor xmlns:cdr="http://schemas.openxmlformats.org/drawingml/2006/chartDrawing">
    <cdr:from>
      <cdr:x>0</cdr:x>
      <cdr:y>0</cdr:y>
    </cdr:from>
    <cdr:to>
      <cdr:x>0.28443</cdr:x>
      <cdr:y>0.05844</cdr:y>
    </cdr:to>
    <cdr:sp macro="" textlink="">
      <cdr:nvSpPr>
        <cdr:cNvPr id="3" name="Tekstvak 1">
          <a:extLst xmlns:a="http://schemas.openxmlformats.org/drawingml/2006/main">
            <a:ext uri="{FF2B5EF4-FFF2-40B4-BE49-F238E27FC236}">
              <a16:creationId xmlns:a16="http://schemas.microsoft.com/office/drawing/2014/main" id="{FEBA3488-9472-4EF0-BF4E-2D52F501308F}"/>
            </a:ext>
          </a:extLst>
        </cdr:cNvPr>
        <cdr:cNvSpPr txBox="1"/>
      </cdr:nvSpPr>
      <cdr:spPr>
        <a:xfrm xmlns:a="http://schemas.openxmlformats.org/drawingml/2006/main">
          <a:off x="0" y="0"/>
          <a:ext cx="2559846"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bron: RIVM, 10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effectLst/>
              <a:latin typeface="+mn-lt"/>
              <a:ea typeface="+mn-ea"/>
              <a:cs typeface="+mn-cs"/>
            </a:rPr>
            <a:t>twitter.com/yorickb</a:t>
          </a:r>
          <a:endParaRPr lang="en-NL">
            <a:effectLst/>
          </a:endParaRPr>
        </a:p>
      </cdr:txBody>
    </cdr:sp>
  </cdr:relSizeAnchor>
</c:userShapes>
</file>

<file path=xl/drawings/drawing25.xml><?xml version="1.0" encoding="utf-8"?>
<c:userShapes xmlns:c="http://schemas.openxmlformats.org/drawingml/2006/chart">
  <cdr:relSizeAnchor xmlns:cdr="http://schemas.openxmlformats.org/drawingml/2006/chartDrawing">
    <cdr:from>
      <cdr:x>0</cdr:x>
      <cdr:y>0</cdr:y>
    </cdr:from>
    <cdr:to>
      <cdr:x>0.28443</cdr:x>
      <cdr:y>0.06854</cdr:y>
    </cdr:to>
    <cdr:sp macro="" textlink="">
      <cdr:nvSpPr>
        <cdr:cNvPr id="3" name="Tekstvak 1">
          <a:extLst xmlns:a="http://schemas.openxmlformats.org/drawingml/2006/main">
            <a:ext uri="{FF2B5EF4-FFF2-40B4-BE49-F238E27FC236}">
              <a16:creationId xmlns:a16="http://schemas.microsoft.com/office/drawing/2014/main" id="{FEBA3488-9472-4EF0-BF4E-2D52F501308F}"/>
            </a:ext>
          </a:extLst>
        </cdr:cNvPr>
        <cdr:cNvSpPr txBox="1"/>
      </cdr:nvSpPr>
      <cdr:spPr>
        <a:xfrm xmlns:a="http://schemas.openxmlformats.org/drawingml/2006/main">
          <a:off x="0" y="0"/>
          <a:ext cx="2559846" cy="49348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Source: RIVM, September</a:t>
          </a:r>
          <a:r>
            <a:rPr lang="en-US" sz="1100" b="1" baseline="0">
              <a:effectLst/>
              <a:latin typeface="+mn-lt"/>
              <a:ea typeface="+mn-ea"/>
              <a:cs typeface="+mn-cs"/>
            </a:rPr>
            <a:t> 5</a:t>
          </a:r>
          <a:r>
            <a:rPr lang="en-US" sz="1100" b="1">
              <a:effectLst/>
              <a:latin typeface="+mn-lt"/>
              <a:ea typeface="+mn-ea"/>
              <a:cs typeface="+mn-cs"/>
            </a:rPr>
            <a:t>, 12:15 GMT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graphic:</a:t>
          </a:r>
          <a:r>
            <a:rPr lang="en-US" sz="1100" b="1" baseline="0">
              <a:effectLst/>
              <a:latin typeface="+mn-lt"/>
              <a:ea typeface="+mn-ea"/>
              <a:cs typeface="+mn-cs"/>
            </a:rPr>
            <a:t> twitter.com/yorickb</a:t>
          </a:r>
          <a:endParaRPr lang="en-NL">
            <a:effectLst/>
          </a:endParaRPr>
        </a:p>
      </cdr:txBody>
    </cdr:sp>
  </cdr:relSizeAnchor>
</c:userShapes>
</file>

<file path=xl/drawings/drawing26.xml><?xml version="1.0" encoding="utf-8"?>
<xdr:wsDr xmlns:xdr="http://schemas.openxmlformats.org/drawingml/2006/spreadsheetDrawing" xmlns:a="http://schemas.openxmlformats.org/drawingml/2006/main">
  <xdr:oneCellAnchor>
    <xdr:from>
      <xdr:col>13</xdr:col>
      <xdr:colOff>352425</xdr:colOff>
      <xdr:row>53</xdr:row>
      <xdr:rowOff>114300</xdr:rowOff>
    </xdr:from>
    <xdr:ext cx="184731" cy="248209"/>
    <xdr:sp macro="" textlink="">
      <xdr:nvSpPr>
        <xdr:cNvPr id="9" name="Tekstvak 8">
          <a:extLst>
            <a:ext uri="{FF2B5EF4-FFF2-40B4-BE49-F238E27FC236}">
              <a16:creationId xmlns:a16="http://schemas.microsoft.com/office/drawing/2014/main" id="{4DDC06BB-FB3C-4EF7-A1EE-DF4B1BAD583C}"/>
            </a:ext>
          </a:extLst>
        </xdr:cNvPr>
        <xdr:cNvSpPr txBox="1"/>
      </xdr:nvSpPr>
      <xdr:spPr>
        <a:xfrm>
          <a:off x="10144125" y="8877300"/>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twoCellAnchor editAs="absolute">
    <xdr:from>
      <xdr:col>173</xdr:col>
      <xdr:colOff>574862</xdr:colOff>
      <xdr:row>9</xdr:row>
      <xdr:rowOff>111475</xdr:rowOff>
    </xdr:from>
    <xdr:to>
      <xdr:col>187</xdr:col>
      <xdr:colOff>231962</xdr:colOff>
      <xdr:row>47</xdr:row>
      <xdr:rowOff>73375</xdr:rowOff>
    </xdr:to>
    <xdr:graphicFrame macro="">
      <xdr:nvGraphicFramePr>
        <xdr:cNvPr id="11" name="prov">
          <a:extLst>
            <a:ext uri="{FF2B5EF4-FFF2-40B4-BE49-F238E27FC236}">
              <a16:creationId xmlns:a16="http://schemas.microsoft.com/office/drawing/2014/main" id="{8892E5DA-831A-40E1-BC20-BCF7893DE6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352425</xdr:colOff>
      <xdr:row>111</xdr:row>
      <xdr:rowOff>0</xdr:rowOff>
    </xdr:from>
    <xdr:ext cx="184731" cy="248209"/>
    <xdr:sp macro="" textlink="">
      <xdr:nvSpPr>
        <xdr:cNvPr id="7" name="Tekstvak 6">
          <a:extLst>
            <a:ext uri="{FF2B5EF4-FFF2-40B4-BE49-F238E27FC236}">
              <a16:creationId xmlns:a16="http://schemas.microsoft.com/office/drawing/2014/main" id="{62BE09AE-C46B-4673-944B-CE2629B6CEF5}"/>
            </a:ext>
          </a:extLst>
        </xdr:cNvPr>
        <xdr:cNvSpPr txBox="1"/>
      </xdr:nvSpPr>
      <xdr:spPr>
        <a:xfrm>
          <a:off x="10816318" y="8577943"/>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twoCellAnchor editAs="absolute">
    <xdr:from>
      <xdr:col>187</xdr:col>
      <xdr:colOff>538735</xdr:colOff>
      <xdr:row>9</xdr:row>
      <xdr:rowOff>79762</xdr:rowOff>
    </xdr:from>
    <xdr:to>
      <xdr:col>201</xdr:col>
      <xdr:colOff>195835</xdr:colOff>
      <xdr:row>47</xdr:row>
      <xdr:rowOff>41662</xdr:rowOff>
    </xdr:to>
    <xdr:graphicFrame macro="">
      <xdr:nvGraphicFramePr>
        <xdr:cNvPr id="12" name="prov-log">
          <a:extLst>
            <a:ext uri="{FF2B5EF4-FFF2-40B4-BE49-F238E27FC236}">
              <a16:creationId xmlns:a16="http://schemas.microsoft.com/office/drawing/2014/main" id="{47B50488-6443-402F-9782-0EF703D5DD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13</xdr:col>
      <xdr:colOff>352425</xdr:colOff>
      <xdr:row>111</xdr:row>
      <xdr:rowOff>0</xdr:rowOff>
    </xdr:from>
    <xdr:ext cx="184731" cy="248209"/>
    <xdr:sp macro="" textlink="">
      <xdr:nvSpPr>
        <xdr:cNvPr id="8" name="Tekstvak 7">
          <a:extLst>
            <a:ext uri="{FF2B5EF4-FFF2-40B4-BE49-F238E27FC236}">
              <a16:creationId xmlns:a16="http://schemas.microsoft.com/office/drawing/2014/main" id="{CF33C40E-982F-48A3-9F8A-2B98E72C4A4D}"/>
            </a:ext>
          </a:extLst>
        </xdr:cNvPr>
        <xdr:cNvSpPr txBox="1"/>
      </xdr:nvSpPr>
      <xdr:spPr>
        <a:xfrm>
          <a:off x="9734550" y="206692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twoCellAnchor>
    <xdr:from>
      <xdr:col>158</xdr:col>
      <xdr:colOff>603889</xdr:colOff>
      <xdr:row>9</xdr:row>
      <xdr:rowOff>40515</xdr:rowOff>
    </xdr:from>
    <xdr:to>
      <xdr:col>172</xdr:col>
      <xdr:colOff>260989</xdr:colOff>
      <xdr:row>47</xdr:row>
      <xdr:rowOff>2415</xdr:rowOff>
    </xdr:to>
    <xdr:graphicFrame macro="">
      <xdr:nvGraphicFramePr>
        <xdr:cNvPr id="4" name="prov-new">
          <a:extLst>
            <a:ext uri="{FF2B5EF4-FFF2-40B4-BE49-F238E27FC236}">
              <a16:creationId xmlns:a16="http://schemas.microsoft.com/office/drawing/2014/main" id="{62BCF73F-FE5B-4AE4-A712-A55FBBC8F8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7.xml><?xml version="1.0" encoding="utf-8"?>
<c:userShapes xmlns:c="http://schemas.openxmlformats.org/drawingml/2006/chart">
  <cdr:relSizeAnchor xmlns:cdr="http://schemas.openxmlformats.org/drawingml/2006/chartDrawing">
    <cdr:from>
      <cdr:x>0.00565</cdr:x>
      <cdr:y>0.00705</cdr:y>
    </cdr:from>
    <cdr:to>
      <cdr:x>0.29146</cdr:x>
      <cdr:y>0.0655</cdr:y>
    </cdr:to>
    <cdr:sp macro="" textlink="">
      <cdr:nvSpPr>
        <cdr:cNvPr id="3" name="Tekstvak 1">
          <a:extLst xmlns:a="http://schemas.openxmlformats.org/drawingml/2006/main">
            <a:ext uri="{FF2B5EF4-FFF2-40B4-BE49-F238E27FC236}">
              <a16:creationId xmlns:a16="http://schemas.microsoft.com/office/drawing/2014/main" id="{0DFEB970-9AF7-4D32-B292-026E0EE80414}"/>
            </a:ext>
          </a:extLst>
        </cdr:cNvPr>
        <cdr:cNvSpPr txBox="1"/>
      </cdr:nvSpPr>
      <cdr:spPr>
        <a:xfrm xmlns:a="http://schemas.openxmlformats.org/drawingml/2006/main">
          <a:off x="50800" y="50800"/>
          <a:ext cx="2569889" cy="4208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11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28.xml><?xml version="1.0" encoding="utf-8"?>
<c:userShapes xmlns:c="http://schemas.openxmlformats.org/drawingml/2006/chart">
  <cdr:relSizeAnchor xmlns:cdr="http://schemas.openxmlformats.org/drawingml/2006/chartDrawing">
    <cdr:from>
      <cdr:x>0</cdr:x>
      <cdr:y>0</cdr:y>
    </cdr:from>
    <cdr:to>
      <cdr:x>0.28581</cdr:x>
      <cdr:y>0.05845</cdr:y>
    </cdr:to>
    <cdr:sp macro="" textlink="">
      <cdr:nvSpPr>
        <cdr:cNvPr id="4" name="Tekstvak 1">
          <a:extLst xmlns:a="http://schemas.openxmlformats.org/drawingml/2006/main">
            <a:ext uri="{FF2B5EF4-FFF2-40B4-BE49-F238E27FC236}">
              <a16:creationId xmlns:a16="http://schemas.microsoft.com/office/drawing/2014/main" id="{604650D8-B71A-4942-96B4-213976AFB59F}"/>
            </a:ext>
          </a:extLst>
        </cdr:cNvPr>
        <cdr:cNvSpPr txBox="1"/>
      </cdr:nvSpPr>
      <cdr:spPr>
        <a:xfrm xmlns:a="http://schemas.openxmlformats.org/drawingml/2006/main">
          <a:off x="0" y="0"/>
          <a:ext cx="2583143"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11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29.xml><?xml version="1.0" encoding="utf-8"?>
<c:userShapes xmlns:c="http://schemas.openxmlformats.org/drawingml/2006/chart">
  <cdr:relSizeAnchor xmlns:cdr="http://schemas.openxmlformats.org/drawingml/2006/chartDrawing">
    <cdr:from>
      <cdr:x>0.00565</cdr:x>
      <cdr:y>0.00705</cdr:y>
    </cdr:from>
    <cdr:to>
      <cdr:x>0.29146</cdr:x>
      <cdr:y>0.0655</cdr:y>
    </cdr:to>
    <cdr:sp macro="" textlink="">
      <cdr:nvSpPr>
        <cdr:cNvPr id="3" name="Tekstvak 1">
          <a:extLst xmlns:a="http://schemas.openxmlformats.org/drawingml/2006/main">
            <a:ext uri="{FF2B5EF4-FFF2-40B4-BE49-F238E27FC236}">
              <a16:creationId xmlns:a16="http://schemas.microsoft.com/office/drawing/2014/main" id="{0DFEB970-9AF7-4D32-B292-026E0EE80414}"/>
            </a:ext>
          </a:extLst>
        </cdr:cNvPr>
        <cdr:cNvSpPr txBox="1"/>
      </cdr:nvSpPr>
      <cdr:spPr>
        <a:xfrm xmlns:a="http://schemas.openxmlformats.org/drawingml/2006/main">
          <a:off x="50800" y="50800"/>
          <a:ext cx="2569889" cy="4208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11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30.xml><?xml version="1.0" encoding="utf-8"?>
<xdr:wsDr xmlns:xdr="http://schemas.openxmlformats.org/drawingml/2006/spreadsheetDrawing" xmlns:a="http://schemas.openxmlformats.org/drawingml/2006/main">
  <xdr:twoCellAnchor editAs="absolute">
    <xdr:from>
      <xdr:col>0</xdr:col>
      <xdr:colOff>103659</xdr:colOff>
      <xdr:row>284</xdr:row>
      <xdr:rowOff>184051</xdr:rowOff>
    </xdr:from>
    <xdr:to>
      <xdr:col>14</xdr:col>
      <xdr:colOff>162065</xdr:colOff>
      <xdr:row>322</xdr:row>
      <xdr:rowOff>145051</xdr:rowOff>
    </xdr:to>
    <xdr:graphicFrame macro="">
      <xdr:nvGraphicFramePr>
        <xdr:cNvPr id="2" name="Grafiek 8">
          <a:extLst>
            <a:ext uri="{FF2B5EF4-FFF2-40B4-BE49-F238E27FC236}">
              <a16:creationId xmlns:a16="http://schemas.microsoft.com/office/drawing/2014/main" id="{382F508F-BDC1-4951-90E6-1C5263E8BF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25</xdr:col>
      <xdr:colOff>410512</xdr:colOff>
      <xdr:row>240</xdr:row>
      <xdr:rowOff>100761</xdr:rowOff>
    </xdr:from>
    <xdr:to>
      <xdr:col>36</xdr:col>
      <xdr:colOff>276262</xdr:colOff>
      <xdr:row>278</xdr:row>
      <xdr:rowOff>61761</xdr:rowOff>
    </xdr:to>
    <xdr:graphicFrame macro="">
      <xdr:nvGraphicFramePr>
        <xdr:cNvPr id="3" name="Grafiek 1">
          <a:extLst>
            <a:ext uri="{FF2B5EF4-FFF2-40B4-BE49-F238E27FC236}">
              <a16:creationId xmlns:a16="http://schemas.microsoft.com/office/drawing/2014/main" id="{3C454DFF-D68A-4F83-B6A5-73EA28CC03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13</xdr:col>
      <xdr:colOff>348565</xdr:colOff>
      <xdr:row>241</xdr:row>
      <xdr:rowOff>1101</xdr:rowOff>
    </xdr:from>
    <xdr:to>
      <xdr:col>24</xdr:col>
      <xdr:colOff>634315</xdr:colOff>
      <xdr:row>281</xdr:row>
      <xdr:rowOff>1101</xdr:rowOff>
    </xdr:to>
    <xdr:graphicFrame macro="">
      <xdr:nvGraphicFramePr>
        <xdr:cNvPr id="4" name="Grafiek 1">
          <a:extLst>
            <a:ext uri="{FF2B5EF4-FFF2-40B4-BE49-F238E27FC236}">
              <a16:creationId xmlns:a16="http://schemas.microsoft.com/office/drawing/2014/main" id="{719142BA-3D89-4A4D-9DB2-F88EC9DEEB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15</xdr:col>
      <xdr:colOff>159273</xdr:colOff>
      <xdr:row>284</xdr:row>
      <xdr:rowOff>61581</xdr:rowOff>
    </xdr:from>
    <xdr:to>
      <xdr:col>28</xdr:col>
      <xdr:colOff>491523</xdr:colOff>
      <xdr:row>322</xdr:row>
      <xdr:rowOff>22581</xdr:rowOff>
    </xdr:to>
    <xdr:graphicFrame macro="">
      <xdr:nvGraphicFramePr>
        <xdr:cNvPr id="5" name="Chart 1">
          <a:extLst>
            <a:ext uri="{FF2B5EF4-FFF2-40B4-BE49-F238E27FC236}">
              <a16:creationId xmlns:a16="http://schemas.microsoft.com/office/drawing/2014/main" id="{3FBCB2EE-27D6-4F41-8171-EC45E33787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42</xdr:col>
      <xdr:colOff>73151</xdr:colOff>
      <xdr:row>278</xdr:row>
      <xdr:rowOff>174957</xdr:rowOff>
    </xdr:from>
    <xdr:to>
      <xdr:col>55</xdr:col>
      <xdr:colOff>542984</xdr:colOff>
      <xdr:row>316</xdr:row>
      <xdr:rowOff>135957</xdr:rowOff>
    </xdr:to>
    <xdr:graphicFrame macro="">
      <xdr:nvGraphicFramePr>
        <xdr:cNvPr id="6" name="Grafiek 3">
          <a:extLst>
            <a:ext uri="{FF2B5EF4-FFF2-40B4-BE49-F238E27FC236}">
              <a16:creationId xmlns:a16="http://schemas.microsoft.com/office/drawing/2014/main" id="{C15A592D-45B1-4129-B510-7664EDAFFB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19</xdr:col>
      <xdr:colOff>61332</xdr:colOff>
      <xdr:row>250</xdr:row>
      <xdr:rowOff>123518</xdr:rowOff>
    </xdr:from>
    <xdr:to>
      <xdr:col>23</xdr:col>
      <xdr:colOff>274332</xdr:colOff>
      <xdr:row>265</xdr:row>
      <xdr:rowOff>146018</xdr:rowOff>
    </xdr:to>
    <xdr:graphicFrame macro="">
      <xdr:nvGraphicFramePr>
        <xdr:cNvPr id="10" name="Grafiek 1">
          <a:extLst>
            <a:ext uri="{FF2B5EF4-FFF2-40B4-BE49-F238E27FC236}">
              <a16:creationId xmlns:a16="http://schemas.microsoft.com/office/drawing/2014/main" id="{08D3F1B1-1DE1-461F-8234-BB21F8BB03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31</xdr:col>
      <xdr:colOff>415698</xdr:colOff>
      <xdr:row>249</xdr:row>
      <xdr:rowOff>148997</xdr:rowOff>
    </xdr:from>
    <xdr:to>
      <xdr:col>35</xdr:col>
      <xdr:colOff>628698</xdr:colOff>
      <xdr:row>264</xdr:row>
      <xdr:rowOff>171497</xdr:rowOff>
    </xdr:to>
    <xdr:graphicFrame macro="">
      <xdr:nvGraphicFramePr>
        <xdr:cNvPr id="11" name="Grafiek 1">
          <a:extLst>
            <a:ext uri="{FF2B5EF4-FFF2-40B4-BE49-F238E27FC236}">
              <a16:creationId xmlns:a16="http://schemas.microsoft.com/office/drawing/2014/main" id="{95FE9DE7-3FCE-4068-A7E5-2FF31D0BD5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10</xdr:col>
      <xdr:colOff>36404</xdr:colOff>
      <xdr:row>168</xdr:row>
      <xdr:rowOff>148166</xdr:rowOff>
    </xdr:from>
    <xdr:to>
      <xdr:col>20</xdr:col>
      <xdr:colOff>569804</xdr:colOff>
      <xdr:row>206</xdr:row>
      <xdr:rowOff>110066</xdr:rowOff>
    </xdr:to>
    <xdr:graphicFrame macro="">
      <xdr:nvGraphicFramePr>
        <xdr:cNvPr id="12" name="org">
          <a:extLst>
            <a:ext uri="{FF2B5EF4-FFF2-40B4-BE49-F238E27FC236}">
              <a16:creationId xmlns:a16="http://schemas.microsoft.com/office/drawing/2014/main" id="{24ACF576-8B7B-47CD-B53B-C4BB2B9F1B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92</xdr:col>
      <xdr:colOff>292553</xdr:colOff>
      <xdr:row>277</xdr:row>
      <xdr:rowOff>46946</xdr:rowOff>
    </xdr:from>
    <xdr:to>
      <xdr:col>104</xdr:col>
      <xdr:colOff>377378</xdr:colOff>
      <xdr:row>315</xdr:row>
      <xdr:rowOff>7946</xdr:rowOff>
    </xdr:to>
    <xdr:graphicFrame macro="">
      <xdr:nvGraphicFramePr>
        <xdr:cNvPr id="13" name="Grafiek 3">
          <a:extLst>
            <a:ext uri="{FF2B5EF4-FFF2-40B4-BE49-F238E27FC236}">
              <a16:creationId xmlns:a16="http://schemas.microsoft.com/office/drawing/2014/main" id="{0797705C-DCE8-4557-9F2F-C07E745808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563809</xdr:colOff>
      <xdr:row>240</xdr:row>
      <xdr:rowOff>179985</xdr:rowOff>
    </xdr:from>
    <xdr:to>
      <xdr:col>12</xdr:col>
      <xdr:colOff>153334</xdr:colOff>
      <xdr:row>278</xdr:row>
      <xdr:rowOff>140985</xdr:rowOff>
    </xdr:to>
    <xdr:graphicFrame macro="">
      <xdr:nvGraphicFramePr>
        <xdr:cNvPr id="14" name="Grafiek 1">
          <a:extLst>
            <a:ext uri="{FF2B5EF4-FFF2-40B4-BE49-F238E27FC236}">
              <a16:creationId xmlns:a16="http://schemas.microsoft.com/office/drawing/2014/main" id="{42CA1546-1901-4172-BC30-9F3C6DFFC0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48</xdr:col>
      <xdr:colOff>294106</xdr:colOff>
      <xdr:row>239</xdr:row>
      <xdr:rowOff>93984</xdr:rowOff>
    </xdr:from>
    <xdr:to>
      <xdr:col>59</xdr:col>
      <xdr:colOff>598906</xdr:colOff>
      <xdr:row>277</xdr:row>
      <xdr:rowOff>55884</xdr:rowOff>
    </xdr:to>
    <xdr:graphicFrame macro="">
      <xdr:nvGraphicFramePr>
        <xdr:cNvPr id="16" name="new-2a">
          <a:extLst>
            <a:ext uri="{FF2B5EF4-FFF2-40B4-BE49-F238E27FC236}">
              <a16:creationId xmlns:a16="http://schemas.microsoft.com/office/drawing/2014/main" id="{64DE0204-E95A-490B-B7FD-51766DBF6C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60</xdr:col>
      <xdr:colOff>306734</xdr:colOff>
      <xdr:row>239</xdr:row>
      <xdr:rowOff>114050</xdr:rowOff>
    </xdr:from>
    <xdr:to>
      <xdr:col>71</xdr:col>
      <xdr:colOff>497234</xdr:colOff>
      <xdr:row>277</xdr:row>
      <xdr:rowOff>75950</xdr:rowOff>
    </xdr:to>
    <xdr:graphicFrame macro="">
      <xdr:nvGraphicFramePr>
        <xdr:cNvPr id="17" name="new-3a">
          <a:extLst>
            <a:ext uri="{FF2B5EF4-FFF2-40B4-BE49-F238E27FC236}">
              <a16:creationId xmlns:a16="http://schemas.microsoft.com/office/drawing/2014/main" id="{D066BC36-3F0D-4D14-9B70-59E9A74A0C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56</xdr:col>
      <xdr:colOff>437175</xdr:colOff>
      <xdr:row>278</xdr:row>
      <xdr:rowOff>157843</xdr:rowOff>
    </xdr:from>
    <xdr:to>
      <xdr:col>73</xdr:col>
      <xdr:colOff>414393</xdr:colOff>
      <xdr:row>316</xdr:row>
      <xdr:rowOff>118843</xdr:rowOff>
    </xdr:to>
    <xdr:graphicFrame macro="">
      <xdr:nvGraphicFramePr>
        <xdr:cNvPr id="18" name="WoW-1">
          <a:extLst>
            <a:ext uri="{FF2B5EF4-FFF2-40B4-BE49-F238E27FC236}">
              <a16:creationId xmlns:a16="http://schemas.microsoft.com/office/drawing/2014/main" id="{3F2E345F-225C-4C2C-81C4-20C9F93F57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74</xdr:col>
      <xdr:colOff>327251</xdr:colOff>
      <xdr:row>278</xdr:row>
      <xdr:rowOff>166686</xdr:rowOff>
    </xdr:from>
    <xdr:to>
      <xdr:col>86</xdr:col>
      <xdr:colOff>212951</xdr:colOff>
      <xdr:row>316</xdr:row>
      <xdr:rowOff>128586</xdr:rowOff>
    </xdr:to>
    <xdr:graphicFrame macro="">
      <xdr:nvGraphicFramePr>
        <xdr:cNvPr id="19" name="WoW-2">
          <a:extLst>
            <a:ext uri="{FF2B5EF4-FFF2-40B4-BE49-F238E27FC236}">
              <a16:creationId xmlns:a16="http://schemas.microsoft.com/office/drawing/2014/main" id="{57EA8EF2-6BE7-4AF4-A41A-FB3CFCD59C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73</xdr:col>
      <xdr:colOff>90032</xdr:colOff>
      <xdr:row>239</xdr:row>
      <xdr:rowOff>17084</xdr:rowOff>
    </xdr:from>
    <xdr:to>
      <xdr:col>84</xdr:col>
      <xdr:colOff>585332</xdr:colOff>
      <xdr:row>276</xdr:row>
      <xdr:rowOff>169484</xdr:rowOff>
    </xdr:to>
    <xdr:graphicFrame macro="">
      <xdr:nvGraphicFramePr>
        <xdr:cNvPr id="20" name="new-1b-raw">
          <a:extLst>
            <a:ext uri="{FF2B5EF4-FFF2-40B4-BE49-F238E27FC236}">
              <a16:creationId xmlns:a16="http://schemas.microsoft.com/office/drawing/2014/main" id="{77073255-9F39-4BB3-AFB8-B294ABA0E0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absolute">
    <xdr:from>
      <xdr:col>72</xdr:col>
      <xdr:colOff>62204</xdr:colOff>
      <xdr:row>200</xdr:row>
      <xdr:rowOff>80086</xdr:rowOff>
    </xdr:from>
    <xdr:to>
      <xdr:col>86</xdr:col>
      <xdr:colOff>489704</xdr:colOff>
      <xdr:row>238</xdr:row>
      <xdr:rowOff>41086</xdr:rowOff>
    </xdr:to>
    <xdr:graphicFrame macro="">
      <xdr:nvGraphicFramePr>
        <xdr:cNvPr id="21" name="new-1b-raw-all">
          <a:extLst>
            <a:ext uri="{FF2B5EF4-FFF2-40B4-BE49-F238E27FC236}">
              <a16:creationId xmlns:a16="http://schemas.microsoft.com/office/drawing/2014/main" id="{B32ACC1E-4903-488C-995E-DF0708E179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75</xdr:col>
      <xdr:colOff>570341</xdr:colOff>
      <xdr:row>158</xdr:row>
      <xdr:rowOff>163532</xdr:rowOff>
    </xdr:from>
    <xdr:to>
      <xdr:col>87</xdr:col>
      <xdr:colOff>456041</xdr:colOff>
      <xdr:row>196</xdr:row>
      <xdr:rowOff>125432</xdr:rowOff>
    </xdr:to>
    <xdr:graphicFrame macro="">
      <xdr:nvGraphicFramePr>
        <xdr:cNvPr id="22" name="new-raw-type">
          <a:extLst>
            <a:ext uri="{FF2B5EF4-FFF2-40B4-BE49-F238E27FC236}">
              <a16:creationId xmlns:a16="http://schemas.microsoft.com/office/drawing/2014/main" id="{B2AE7D9E-65CC-4530-813E-D96FE40909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89</xdr:col>
      <xdr:colOff>377785</xdr:colOff>
      <xdr:row>86</xdr:row>
      <xdr:rowOff>155495</xdr:rowOff>
    </xdr:from>
    <xdr:to>
      <xdr:col>100</xdr:col>
      <xdr:colOff>492304</xdr:colOff>
      <xdr:row>125</xdr:row>
      <xdr:rowOff>24480</xdr:rowOff>
    </xdr:to>
    <xdr:graphicFrame macro="">
      <xdr:nvGraphicFramePr>
        <xdr:cNvPr id="23" name="Grafiek 1">
          <a:extLst>
            <a:ext uri="{FF2B5EF4-FFF2-40B4-BE49-F238E27FC236}">
              <a16:creationId xmlns:a16="http://schemas.microsoft.com/office/drawing/2014/main" id="{43980ECB-0539-4FDC-865D-F8E7693568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absolute">
    <xdr:from>
      <xdr:col>37</xdr:col>
      <xdr:colOff>450848</xdr:colOff>
      <xdr:row>239</xdr:row>
      <xdr:rowOff>92075</xdr:rowOff>
    </xdr:from>
    <xdr:to>
      <xdr:col>48</xdr:col>
      <xdr:colOff>12698</xdr:colOff>
      <xdr:row>277</xdr:row>
      <xdr:rowOff>53975</xdr:rowOff>
    </xdr:to>
    <xdr:graphicFrame macro="">
      <xdr:nvGraphicFramePr>
        <xdr:cNvPr id="24" name="new-1a">
          <a:extLst>
            <a:ext uri="{FF2B5EF4-FFF2-40B4-BE49-F238E27FC236}">
              <a16:creationId xmlns:a16="http://schemas.microsoft.com/office/drawing/2014/main" id="{EA239293-B3E0-4A52-9A24-EFE09B764C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75</xdr:col>
      <xdr:colOff>560918</xdr:colOff>
      <xdr:row>120</xdr:row>
      <xdr:rowOff>158748</xdr:rowOff>
    </xdr:from>
    <xdr:to>
      <xdr:col>87</xdr:col>
      <xdr:colOff>446618</xdr:colOff>
      <xdr:row>158</xdr:row>
      <xdr:rowOff>92073</xdr:rowOff>
    </xdr:to>
    <xdr:graphicFrame macro="">
      <xdr:nvGraphicFramePr>
        <xdr:cNvPr id="31" name="new-raw-type-netto">
          <a:extLst>
            <a:ext uri="{FF2B5EF4-FFF2-40B4-BE49-F238E27FC236}">
              <a16:creationId xmlns:a16="http://schemas.microsoft.com/office/drawing/2014/main" id="{1121A939-5897-4955-9F5E-36E246E6B1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31.xml><?xml version="1.0" encoding="utf-8"?>
<c:userShapes xmlns:c="http://schemas.openxmlformats.org/drawingml/2006/chart">
  <cdr:relSizeAnchor xmlns:cdr="http://schemas.openxmlformats.org/drawingml/2006/chartDrawing">
    <cdr:from>
      <cdr:x>0</cdr:x>
      <cdr:y>0</cdr:y>
    </cdr:from>
    <cdr:to>
      <cdr:x>0.4757</cdr:x>
      <cdr:y>0.04735</cdr:y>
    </cdr:to>
    <cdr:sp macro="" textlink="">
      <cdr:nvSpPr>
        <cdr:cNvPr id="2" name="Tekstvak 1">
          <a:extLst xmlns:a="http://schemas.openxmlformats.org/drawingml/2006/main">
            <a:ext uri="{FF2B5EF4-FFF2-40B4-BE49-F238E27FC236}">
              <a16:creationId xmlns:a16="http://schemas.microsoft.com/office/drawing/2014/main" id="{085B2B38-79DF-4CA0-A254-26F03859DEFA}"/>
            </a:ext>
          </a:extLst>
        </cdr:cNvPr>
        <cdr:cNvSpPr txBox="1"/>
      </cdr:nvSpPr>
      <cdr:spPr>
        <a:xfrm xmlns:a="http://schemas.openxmlformats.org/drawingml/2006/main">
          <a:off x="0" y="0"/>
          <a:ext cx="4334666" cy="28922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900" b="1">
              <a:effectLst/>
              <a:latin typeface="+mn-lt"/>
              <a:ea typeface="+mn-ea"/>
              <a:cs typeface="+mn-cs"/>
            </a:rPr>
            <a:t>Source: RIVM, daily number at 2pm</a:t>
          </a:r>
          <a:r>
            <a:rPr lang="en-US" sz="900" b="1" baseline="0">
              <a:effectLst/>
              <a:latin typeface="+mn-lt"/>
              <a:ea typeface="+mn-ea"/>
              <a:cs typeface="+mn-cs"/>
            </a:rPr>
            <a:t> local time. </a:t>
          </a:r>
          <a:r>
            <a:rPr lang="en-US" sz="900" b="1">
              <a:effectLst/>
              <a:latin typeface="+mn-lt"/>
              <a:ea typeface="+mn-ea"/>
              <a:cs typeface="+mn-cs"/>
            </a:rPr>
            <a:t> September</a:t>
          </a:r>
          <a:r>
            <a:rPr lang="en-US" sz="900" b="1" baseline="0">
              <a:effectLst/>
              <a:latin typeface="+mn-lt"/>
              <a:ea typeface="+mn-ea"/>
              <a:cs typeface="+mn-cs"/>
            </a:rPr>
            <a:t> 8st</a:t>
          </a:r>
          <a:r>
            <a:rPr lang="en-US" sz="900" b="1">
              <a:effectLst/>
              <a:latin typeface="+mn-lt"/>
              <a:ea typeface="+mn-ea"/>
              <a:cs typeface="+mn-cs"/>
            </a:rPr>
            <a:t>, 12:15GMT  - inspired by </a:t>
          </a:r>
          <a:r>
            <a:rPr lang="nl-NL" sz="900">
              <a:hlinkClick xmlns:r="http://schemas.openxmlformats.org/officeDocument/2006/relationships" r:id=""/>
            </a:rPr>
            <a:t>https://aatishb.com/covidtrends/</a:t>
          </a:r>
          <a:r>
            <a:rPr lang="en-US" sz="900" b="1">
              <a:effectLst/>
              <a:latin typeface="+mn-lt"/>
              <a:ea typeface="+mn-ea"/>
              <a:cs typeface="+mn-cs"/>
            </a:rPr>
            <a:t>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800" b="1">
              <a:effectLst/>
              <a:latin typeface="+mn-lt"/>
              <a:ea typeface="+mn-ea"/>
              <a:cs typeface="+mn-cs"/>
            </a:rPr>
            <a:t>graphic:</a:t>
          </a:r>
          <a:r>
            <a:rPr lang="en-US" sz="800" b="1" baseline="0">
              <a:effectLst/>
              <a:latin typeface="+mn-lt"/>
              <a:ea typeface="+mn-ea"/>
              <a:cs typeface="+mn-cs"/>
            </a:rPr>
            <a:t> twitter.com/yorickb</a:t>
          </a:r>
          <a:endParaRPr lang="en-NL" sz="800">
            <a:effectLst/>
          </a:endParaRPr>
        </a:p>
      </cdr:txBody>
    </cdr:sp>
  </cdr:relSizeAnchor>
</c:userShapes>
</file>

<file path=xl/drawings/drawing32.xml><?xml version="1.0" encoding="utf-8"?>
<c:userShapes xmlns:c="http://schemas.openxmlformats.org/drawingml/2006/chart">
  <cdr:relSizeAnchor xmlns:cdr="http://schemas.openxmlformats.org/drawingml/2006/chartDrawing">
    <cdr:from>
      <cdr:x>0.00706</cdr:x>
      <cdr:y>0.00706</cdr:y>
    </cdr:from>
    <cdr:to>
      <cdr:x>0.45349</cdr:x>
      <cdr:y>0.0655</cdr:y>
    </cdr:to>
    <cdr:sp macro="" textlink="">
      <cdr:nvSpPr>
        <cdr:cNvPr id="4" name="Tekstvak 1">
          <a:extLst xmlns:a="http://schemas.openxmlformats.org/drawingml/2006/main">
            <a:ext uri="{FF2B5EF4-FFF2-40B4-BE49-F238E27FC236}">
              <a16:creationId xmlns:a16="http://schemas.microsoft.com/office/drawing/2014/main" id="{DE9364B1-FADE-4163-87AE-584AF785A24D}"/>
            </a:ext>
          </a:extLst>
        </cdr:cNvPr>
        <cdr:cNvSpPr txBox="1"/>
      </cdr:nvSpPr>
      <cdr:spPr>
        <a:xfrm xmlns:a="http://schemas.openxmlformats.org/drawingml/2006/main">
          <a:off x="50800" y="50800"/>
          <a:ext cx="3214349"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10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33.xml><?xml version="1.0" encoding="utf-8"?>
<c:userShapes xmlns:c="http://schemas.openxmlformats.org/drawingml/2006/chart">
  <cdr:relSizeAnchor xmlns:cdr="http://schemas.openxmlformats.org/drawingml/2006/chartDrawing">
    <cdr:from>
      <cdr:x>0.00667</cdr:x>
      <cdr:y>0.00667</cdr:y>
    </cdr:from>
    <cdr:to>
      <cdr:x>0.4285</cdr:x>
      <cdr:y>0.06189</cdr:y>
    </cdr:to>
    <cdr:sp macro="" textlink="">
      <cdr:nvSpPr>
        <cdr:cNvPr id="3" name="Tekstvak 1">
          <a:extLst xmlns:a="http://schemas.openxmlformats.org/drawingml/2006/main">
            <a:ext uri="{FF2B5EF4-FFF2-40B4-BE49-F238E27FC236}">
              <a16:creationId xmlns:a16="http://schemas.microsoft.com/office/drawing/2014/main" id="{DE9364B1-FADE-4163-87AE-584AF785A24D}"/>
            </a:ext>
          </a:extLst>
        </cdr:cNvPr>
        <cdr:cNvSpPr txBox="1"/>
      </cdr:nvSpPr>
      <cdr:spPr>
        <a:xfrm xmlns:a="http://schemas.openxmlformats.org/drawingml/2006/main">
          <a:off x="50800" y="50800"/>
          <a:ext cx="3214349"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10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34.xml><?xml version="1.0" encoding="utf-8"?>
<c:userShapes xmlns:c="http://schemas.openxmlformats.org/drawingml/2006/chart">
  <cdr:relSizeAnchor xmlns:cdr="http://schemas.openxmlformats.org/drawingml/2006/chartDrawing">
    <cdr:from>
      <cdr:x>0.00564</cdr:x>
      <cdr:y>0.00706</cdr:y>
    </cdr:from>
    <cdr:to>
      <cdr:x>0.36279</cdr:x>
      <cdr:y>0.0655</cdr:y>
    </cdr:to>
    <cdr:sp macro="" textlink="">
      <cdr:nvSpPr>
        <cdr:cNvPr id="3" name="Tekstvak 1">
          <a:extLst xmlns:a="http://schemas.openxmlformats.org/drawingml/2006/main">
            <a:ext uri="{FF2B5EF4-FFF2-40B4-BE49-F238E27FC236}">
              <a16:creationId xmlns:a16="http://schemas.microsoft.com/office/drawing/2014/main" id="{DE9364B1-FADE-4163-87AE-584AF785A24D}"/>
            </a:ext>
          </a:extLst>
        </cdr:cNvPr>
        <cdr:cNvSpPr txBox="1"/>
      </cdr:nvSpPr>
      <cdr:spPr>
        <a:xfrm xmlns:a="http://schemas.openxmlformats.org/drawingml/2006/main">
          <a:off x="50800" y="50800"/>
          <a:ext cx="3214349"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10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35.xml><?xml version="1.0" encoding="utf-8"?>
<c:userShapes xmlns:c="http://schemas.openxmlformats.org/drawingml/2006/chart">
  <cdr:relSizeAnchor xmlns:cdr="http://schemas.openxmlformats.org/drawingml/2006/chartDrawing">
    <cdr:from>
      <cdr:x>0.0057</cdr:x>
      <cdr:y>0.00706</cdr:y>
    </cdr:from>
    <cdr:to>
      <cdr:x>0.29395</cdr:x>
      <cdr:y>0.06551</cdr:y>
    </cdr:to>
    <cdr:sp macro="" textlink="">
      <cdr:nvSpPr>
        <cdr:cNvPr id="3" name="Tekstvak 1">
          <a:extLst xmlns:a="http://schemas.openxmlformats.org/drawingml/2006/main">
            <a:ext uri="{FF2B5EF4-FFF2-40B4-BE49-F238E27FC236}">
              <a16:creationId xmlns:a16="http://schemas.microsoft.com/office/drawing/2014/main" id="{0DFEB970-9AF7-4D32-B292-026E0EE80414}"/>
            </a:ext>
          </a:extLst>
        </cdr:cNvPr>
        <cdr:cNvSpPr txBox="1"/>
      </cdr:nvSpPr>
      <cdr:spPr>
        <a:xfrm xmlns:a="http://schemas.openxmlformats.org/drawingml/2006/main">
          <a:off x="50800" y="50800"/>
          <a:ext cx="2569889" cy="4208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11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36.xml><?xml version="1.0" encoding="utf-8"?>
<c:userShapes xmlns:c="http://schemas.openxmlformats.org/drawingml/2006/chart">
  <cdr:relSizeAnchor xmlns:cdr="http://schemas.openxmlformats.org/drawingml/2006/chartDrawing">
    <cdr:from>
      <cdr:x>0</cdr:x>
      <cdr:y>0</cdr:y>
    </cdr:from>
    <cdr:to>
      <cdr:x>0.48566</cdr:x>
      <cdr:y>0.04735</cdr:y>
    </cdr:to>
    <cdr:sp macro="" textlink="">
      <cdr:nvSpPr>
        <cdr:cNvPr id="3" name="Tekstvak 1">
          <a:extLst xmlns:a="http://schemas.openxmlformats.org/drawingml/2006/main">
            <a:ext uri="{FF2B5EF4-FFF2-40B4-BE49-F238E27FC236}">
              <a16:creationId xmlns:a16="http://schemas.microsoft.com/office/drawing/2014/main" id="{0AAF9AA3-868B-4497-BDF0-1C5B74DAA80F}"/>
            </a:ext>
          </a:extLst>
        </cdr:cNvPr>
        <cdr:cNvSpPr txBox="1"/>
      </cdr:nvSpPr>
      <cdr:spPr>
        <a:xfrm xmlns:a="http://schemas.openxmlformats.org/drawingml/2006/main">
          <a:off x="0" y="0"/>
          <a:ext cx="3502478" cy="34092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Bron: RIVM,</a:t>
          </a:r>
          <a:r>
            <a:rPr lang="en-US" sz="900" b="1" baseline="0">
              <a:solidFill>
                <a:schemeClr val="bg2">
                  <a:lumMod val="50000"/>
                </a:schemeClr>
              </a:solidFill>
              <a:effectLst/>
              <a:latin typeface="+mn-lt"/>
              <a:ea typeface="+mn-ea"/>
              <a:cs typeface="+mn-cs"/>
            </a:rPr>
            <a:t> 11 September</a:t>
          </a:r>
          <a:r>
            <a:rPr lang="en-US" sz="900" b="1">
              <a:solidFill>
                <a:schemeClr val="bg2">
                  <a:lumMod val="50000"/>
                </a:schemeClr>
              </a:solidFill>
              <a:effectLst/>
              <a:latin typeface="+mn-lt"/>
              <a:ea typeface="+mn-ea"/>
              <a:cs typeface="+mn-cs"/>
            </a:rPr>
            <a:t>, Het dagelijks getal om 14:15 uur.</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800" b="1" baseline="0">
              <a:solidFill>
                <a:schemeClr val="bg2">
                  <a:lumMod val="50000"/>
                </a:schemeClr>
              </a:solidFill>
              <a:effectLst/>
              <a:latin typeface="+mn-lt"/>
              <a:ea typeface="+mn-ea"/>
              <a:cs typeface="+mn-cs"/>
            </a:rPr>
            <a:t>twitter.com/yorickb</a:t>
          </a:r>
          <a:endParaRPr lang="en-NL" sz="800">
            <a:solidFill>
              <a:schemeClr val="bg2">
                <a:lumMod val="50000"/>
              </a:schemeClr>
            </a:solidFill>
            <a:effectLst/>
          </a:endParaRPr>
        </a:p>
      </cdr:txBody>
    </cdr:sp>
  </cdr:relSizeAnchor>
</c:userShapes>
</file>

<file path=xl/drawings/drawing37.xml><?xml version="1.0" encoding="utf-8"?>
<c:userShapes xmlns:c="http://schemas.openxmlformats.org/drawingml/2006/chart">
  <cdr:relSizeAnchor xmlns:cdr="http://schemas.openxmlformats.org/drawingml/2006/chartDrawing">
    <cdr:from>
      <cdr:x>0</cdr:x>
      <cdr:y>0</cdr:y>
    </cdr:from>
    <cdr:to>
      <cdr:x>0.42241</cdr:x>
      <cdr:y>0.05844</cdr:y>
    </cdr:to>
    <cdr:sp macro="" textlink="">
      <cdr:nvSpPr>
        <cdr:cNvPr id="4" name="Tekstvak 1">
          <a:extLst xmlns:a="http://schemas.openxmlformats.org/drawingml/2006/main">
            <a:ext uri="{FF2B5EF4-FFF2-40B4-BE49-F238E27FC236}">
              <a16:creationId xmlns:a16="http://schemas.microsoft.com/office/drawing/2014/main" id="{DE9364B1-FADE-4163-87AE-584AF785A24D}"/>
            </a:ext>
          </a:extLst>
        </cdr:cNvPr>
        <cdr:cNvSpPr txBox="1"/>
      </cdr:nvSpPr>
      <cdr:spPr>
        <a:xfrm xmlns:a="http://schemas.openxmlformats.org/drawingml/2006/main">
          <a:off x="0" y="0"/>
          <a:ext cx="3214349"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10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38.xml><?xml version="1.0" encoding="utf-8"?>
<c:userShapes xmlns:c="http://schemas.openxmlformats.org/drawingml/2006/chart">
  <cdr:relSizeAnchor xmlns:cdr="http://schemas.openxmlformats.org/drawingml/2006/chartDrawing">
    <cdr:from>
      <cdr:x>0.00705</cdr:x>
      <cdr:y>0.00706</cdr:y>
    </cdr:from>
    <cdr:to>
      <cdr:x>0.45289</cdr:x>
      <cdr:y>0.0655</cdr:y>
    </cdr:to>
    <cdr:sp macro="" textlink="">
      <cdr:nvSpPr>
        <cdr:cNvPr id="3" name="Tekstvak 1">
          <a:extLst xmlns:a="http://schemas.openxmlformats.org/drawingml/2006/main">
            <a:ext uri="{FF2B5EF4-FFF2-40B4-BE49-F238E27FC236}">
              <a16:creationId xmlns:a16="http://schemas.microsoft.com/office/drawing/2014/main" id="{DE9364B1-FADE-4163-87AE-584AF785A24D}"/>
            </a:ext>
          </a:extLst>
        </cdr:cNvPr>
        <cdr:cNvSpPr txBox="1"/>
      </cdr:nvSpPr>
      <cdr:spPr>
        <a:xfrm xmlns:a="http://schemas.openxmlformats.org/drawingml/2006/main">
          <a:off x="50800" y="50800"/>
          <a:ext cx="3214349"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10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39.xml><?xml version="1.0" encoding="utf-8"?>
<c:userShapes xmlns:c="http://schemas.openxmlformats.org/drawingml/2006/chart">
  <cdr:relSizeAnchor xmlns:cdr="http://schemas.openxmlformats.org/drawingml/2006/chartDrawing">
    <cdr:from>
      <cdr:x>0.00712</cdr:x>
      <cdr:y>0.00705</cdr:y>
    </cdr:from>
    <cdr:to>
      <cdr:x>0.3675</cdr:x>
      <cdr:y>0.0655</cdr:y>
    </cdr:to>
    <cdr:sp macro="" textlink="">
      <cdr:nvSpPr>
        <cdr:cNvPr id="4" name="Tekstvak 1">
          <a:extLst xmlns:a="http://schemas.openxmlformats.org/drawingml/2006/main">
            <a:ext uri="{FF2B5EF4-FFF2-40B4-BE49-F238E27FC236}">
              <a16:creationId xmlns:a16="http://schemas.microsoft.com/office/drawing/2014/main" id="{0DFEB970-9AF7-4D32-B292-026E0EE80414}"/>
            </a:ext>
          </a:extLst>
        </cdr:cNvPr>
        <cdr:cNvSpPr txBox="1"/>
      </cdr:nvSpPr>
      <cdr:spPr>
        <a:xfrm xmlns:a="http://schemas.openxmlformats.org/drawingml/2006/main">
          <a:off x="50800" y="50800"/>
          <a:ext cx="2569889" cy="4208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11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0.xml><?xml version="1.0" encoding="utf-8"?>
<c:userShapes xmlns:c="http://schemas.openxmlformats.org/drawingml/2006/chart">
  <cdr:relSizeAnchor xmlns:cdr="http://schemas.openxmlformats.org/drawingml/2006/chartDrawing">
    <cdr:from>
      <cdr:x>0.00711</cdr:x>
      <cdr:y>0.00705</cdr:y>
    </cdr:from>
    <cdr:to>
      <cdr:x>0.36685</cdr:x>
      <cdr:y>0.0655</cdr:y>
    </cdr:to>
    <cdr:sp macro="" textlink="">
      <cdr:nvSpPr>
        <cdr:cNvPr id="3" name="Tekstvak 1">
          <a:extLst xmlns:a="http://schemas.openxmlformats.org/drawingml/2006/main">
            <a:ext uri="{FF2B5EF4-FFF2-40B4-BE49-F238E27FC236}">
              <a16:creationId xmlns:a16="http://schemas.microsoft.com/office/drawing/2014/main" id="{0DFEB970-9AF7-4D32-B292-026E0EE80414}"/>
            </a:ext>
          </a:extLst>
        </cdr:cNvPr>
        <cdr:cNvSpPr txBox="1"/>
      </cdr:nvSpPr>
      <cdr:spPr>
        <a:xfrm xmlns:a="http://schemas.openxmlformats.org/drawingml/2006/main">
          <a:off x="50800" y="50800"/>
          <a:ext cx="2569889" cy="4208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11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1.xml><?xml version="1.0" encoding="utf-8"?>
<c:userShapes xmlns:c="http://schemas.openxmlformats.org/drawingml/2006/chart">
  <cdr:relSizeAnchor xmlns:cdr="http://schemas.openxmlformats.org/drawingml/2006/chartDrawing">
    <cdr:from>
      <cdr:x>0.00473</cdr:x>
      <cdr:y>0.00706</cdr:y>
    </cdr:from>
    <cdr:to>
      <cdr:x>0.244</cdr:x>
      <cdr:y>0.06551</cdr:y>
    </cdr:to>
    <cdr:sp macro="" textlink="">
      <cdr:nvSpPr>
        <cdr:cNvPr id="3" name="Tekstvak 1">
          <a:extLst xmlns:a="http://schemas.openxmlformats.org/drawingml/2006/main">
            <a:ext uri="{FF2B5EF4-FFF2-40B4-BE49-F238E27FC236}">
              <a16:creationId xmlns:a16="http://schemas.microsoft.com/office/drawing/2014/main" id="{0DFEB970-9AF7-4D32-B292-026E0EE80414}"/>
            </a:ext>
          </a:extLst>
        </cdr:cNvPr>
        <cdr:cNvSpPr txBox="1"/>
      </cdr:nvSpPr>
      <cdr:spPr>
        <a:xfrm xmlns:a="http://schemas.openxmlformats.org/drawingml/2006/main">
          <a:off x="50800" y="50800"/>
          <a:ext cx="2569889" cy="4208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11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2.xml><?xml version="1.0" encoding="utf-8"?>
<c:userShapes xmlns:c="http://schemas.openxmlformats.org/drawingml/2006/chart">
  <cdr:relSizeAnchor xmlns:cdr="http://schemas.openxmlformats.org/drawingml/2006/chartDrawing">
    <cdr:from>
      <cdr:x>0.00713</cdr:x>
      <cdr:y>0.00705</cdr:y>
    </cdr:from>
    <cdr:to>
      <cdr:x>0.36783</cdr:x>
      <cdr:y>0.0655</cdr:y>
    </cdr:to>
    <cdr:sp macro="" textlink="">
      <cdr:nvSpPr>
        <cdr:cNvPr id="3" name="Tekstvak 1">
          <a:extLst xmlns:a="http://schemas.openxmlformats.org/drawingml/2006/main">
            <a:ext uri="{FF2B5EF4-FFF2-40B4-BE49-F238E27FC236}">
              <a16:creationId xmlns:a16="http://schemas.microsoft.com/office/drawing/2014/main" id="{0DFEB970-9AF7-4D32-B292-026E0EE80414}"/>
            </a:ext>
          </a:extLst>
        </cdr:cNvPr>
        <cdr:cNvSpPr txBox="1"/>
      </cdr:nvSpPr>
      <cdr:spPr>
        <a:xfrm xmlns:a="http://schemas.openxmlformats.org/drawingml/2006/main">
          <a:off x="50800" y="50800"/>
          <a:ext cx="2569889" cy="4208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11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3.xml><?xml version="1.0" encoding="utf-8"?>
<c:userShapes xmlns:c="http://schemas.openxmlformats.org/drawingml/2006/chart">
  <cdr:relSizeAnchor xmlns:cdr="http://schemas.openxmlformats.org/drawingml/2006/chartDrawing">
    <cdr:from>
      <cdr:x>0.00573</cdr:x>
      <cdr:y>0.00706</cdr:y>
    </cdr:from>
    <cdr:to>
      <cdr:x>0.29536</cdr:x>
      <cdr:y>0.06551</cdr:y>
    </cdr:to>
    <cdr:sp macro="" textlink="">
      <cdr:nvSpPr>
        <cdr:cNvPr id="4" name="Tekstvak 1">
          <a:extLst xmlns:a="http://schemas.openxmlformats.org/drawingml/2006/main">
            <a:ext uri="{FF2B5EF4-FFF2-40B4-BE49-F238E27FC236}">
              <a16:creationId xmlns:a16="http://schemas.microsoft.com/office/drawing/2014/main" id="{0DFEB970-9AF7-4D32-B292-026E0EE80414}"/>
            </a:ext>
          </a:extLst>
        </cdr:cNvPr>
        <cdr:cNvSpPr txBox="1"/>
      </cdr:nvSpPr>
      <cdr:spPr>
        <a:xfrm xmlns:a="http://schemas.openxmlformats.org/drawingml/2006/main">
          <a:off x="50800" y="50800"/>
          <a:ext cx="2569889" cy="4208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11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4.xml><?xml version="1.0" encoding="utf-8"?>
<c:userShapes xmlns:c="http://schemas.openxmlformats.org/drawingml/2006/chart">
  <cdr:relSizeAnchor xmlns:cdr="http://schemas.openxmlformats.org/drawingml/2006/chartDrawing">
    <cdr:from>
      <cdr:x>0.00713</cdr:x>
      <cdr:y>0.00705</cdr:y>
    </cdr:from>
    <cdr:to>
      <cdr:x>0.36783</cdr:x>
      <cdr:y>0.0655</cdr:y>
    </cdr:to>
    <cdr:sp macro="" textlink="">
      <cdr:nvSpPr>
        <cdr:cNvPr id="3" name="Tekstvak 1">
          <a:extLst xmlns:a="http://schemas.openxmlformats.org/drawingml/2006/main">
            <a:ext uri="{FF2B5EF4-FFF2-40B4-BE49-F238E27FC236}">
              <a16:creationId xmlns:a16="http://schemas.microsoft.com/office/drawing/2014/main" id="{0DFEB970-9AF7-4D32-B292-026E0EE80414}"/>
            </a:ext>
          </a:extLst>
        </cdr:cNvPr>
        <cdr:cNvSpPr txBox="1"/>
      </cdr:nvSpPr>
      <cdr:spPr>
        <a:xfrm xmlns:a="http://schemas.openxmlformats.org/drawingml/2006/main">
          <a:off x="50800" y="50800"/>
          <a:ext cx="2569889" cy="4208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11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5.xml><?xml version="1.0" encoding="utf-8"?>
<c:userShapes xmlns:c="http://schemas.openxmlformats.org/drawingml/2006/chart">
  <cdr:relSizeAnchor xmlns:cdr="http://schemas.openxmlformats.org/drawingml/2006/chartDrawing">
    <cdr:from>
      <cdr:x>0.00703</cdr:x>
      <cdr:y>0.00696</cdr:y>
    </cdr:from>
    <cdr:to>
      <cdr:x>0.45183</cdr:x>
      <cdr:y>0.06461</cdr:y>
    </cdr:to>
    <cdr:sp macro="" textlink="">
      <cdr:nvSpPr>
        <cdr:cNvPr id="3" name="Tekstvak 1">
          <a:extLst xmlns:a="http://schemas.openxmlformats.org/drawingml/2006/main">
            <a:ext uri="{FF2B5EF4-FFF2-40B4-BE49-F238E27FC236}">
              <a16:creationId xmlns:a16="http://schemas.microsoft.com/office/drawing/2014/main" id="{DE9364B1-FADE-4163-87AE-584AF785A24D}"/>
            </a:ext>
          </a:extLst>
        </cdr:cNvPr>
        <cdr:cNvSpPr txBox="1"/>
      </cdr:nvSpPr>
      <cdr:spPr>
        <a:xfrm xmlns:a="http://schemas.openxmlformats.org/drawingml/2006/main">
          <a:off x="50800" y="50800"/>
          <a:ext cx="3214349"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10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6.xml><?xml version="1.0" encoding="utf-8"?>
<c:userShapes xmlns:c="http://schemas.openxmlformats.org/drawingml/2006/chart">
  <cdr:relSizeAnchor xmlns:cdr="http://schemas.openxmlformats.org/drawingml/2006/chartDrawing">
    <cdr:from>
      <cdr:x>0.00706</cdr:x>
      <cdr:y>0.00705</cdr:y>
    </cdr:from>
    <cdr:to>
      <cdr:x>0.3641</cdr:x>
      <cdr:y>0.0655</cdr:y>
    </cdr:to>
    <cdr:sp macro="" textlink="">
      <cdr:nvSpPr>
        <cdr:cNvPr id="3" name="Tekstvak 1">
          <a:extLst xmlns:a="http://schemas.openxmlformats.org/drawingml/2006/main">
            <a:ext uri="{FF2B5EF4-FFF2-40B4-BE49-F238E27FC236}">
              <a16:creationId xmlns:a16="http://schemas.microsoft.com/office/drawing/2014/main" id="{0DFEB970-9AF7-4D32-B292-026E0EE80414}"/>
            </a:ext>
          </a:extLst>
        </cdr:cNvPr>
        <cdr:cNvSpPr txBox="1"/>
      </cdr:nvSpPr>
      <cdr:spPr>
        <a:xfrm xmlns:a="http://schemas.openxmlformats.org/drawingml/2006/main">
          <a:off x="50800" y="50800"/>
          <a:ext cx="2569889" cy="4208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11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7.xml><?xml version="1.0" encoding="utf-8"?>
<c:userShapes xmlns:c="http://schemas.openxmlformats.org/drawingml/2006/chart">
  <cdr:relSizeAnchor xmlns:cdr="http://schemas.openxmlformats.org/drawingml/2006/chartDrawing">
    <cdr:from>
      <cdr:x>0.00713</cdr:x>
      <cdr:y>0.00704</cdr:y>
    </cdr:from>
    <cdr:to>
      <cdr:x>0.36783</cdr:x>
      <cdr:y>0.06533</cdr:y>
    </cdr:to>
    <cdr:sp macro="" textlink="">
      <cdr:nvSpPr>
        <cdr:cNvPr id="4" name="Tekstvak 1">
          <a:extLst xmlns:a="http://schemas.openxmlformats.org/drawingml/2006/main">
            <a:ext uri="{FF2B5EF4-FFF2-40B4-BE49-F238E27FC236}">
              <a16:creationId xmlns:a16="http://schemas.microsoft.com/office/drawing/2014/main" id="{0DFEB970-9AF7-4D32-B292-026E0EE80414}"/>
            </a:ext>
          </a:extLst>
        </cdr:cNvPr>
        <cdr:cNvSpPr txBox="1"/>
      </cdr:nvSpPr>
      <cdr:spPr>
        <a:xfrm xmlns:a="http://schemas.openxmlformats.org/drawingml/2006/main">
          <a:off x="50800" y="50800"/>
          <a:ext cx="2569889" cy="4208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11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8.xml><?xml version="1.0" encoding="utf-8"?>
<xdr:wsDr xmlns:xdr="http://schemas.openxmlformats.org/drawingml/2006/spreadsheetDrawing" xmlns:a="http://schemas.openxmlformats.org/drawingml/2006/main">
  <xdr:oneCellAnchor>
    <xdr:from>
      <xdr:col>17</xdr:col>
      <xdr:colOff>352425</xdr:colOff>
      <xdr:row>46</xdr:row>
      <xdr:rowOff>114300</xdr:rowOff>
    </xdr:from>
    <xdr:ext cx="184731" cy="248209"/>
    <xdr:sp macro="" textlink="">
      <xdr:nvSpPr>
        <xdr:cNvPr id="3" name="Tekstvak 2">
          <a:extLst>
            <a:ext uri="{FF2B5EF4-FFF2-40B4-BE49-F238E27FC236}">
              <a16:creationId xmlns:a16="http://schemas.microsoft.com/office/drawing/2014/main" id="{FE4FD216-B114-4C95-ABFD-3422A8D3F741}"/>
            </a:ext>
          </a:extLst>
        </xdr:cNvPr>
        <xdr:cNvSpPr txBox="1"/>
      </xdr:nvSpPr>
      <xdr:spPr>
        <a:xfrm>
          <a:off x="12658725" y="8896350"/>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twoCellAnchor editAs="absolute">
    <xdr:from>
      <xdr:col>18</xdr:col>
      <xdr:colOff>486981</xdr:colOff>
      <xdr:row>40</xdr:row>
      <xdr:rowOff>136296</xdr:rowOff>
    </xdr:from>
    <xdr:to>
      <xdr:col>30</xdr:col>
      <xdr:colOff>348196</xdr:colOff>
      <xdr:row>78</xdr:row>
      <xdr:rowOff>97296</xdr:rowOff>
    </xdr:to>
    <xdr:graphicFrame macro="">
      <xdr:nvGraphicFramePr>
        <xdr:cNvPr id="4" name="Grafiek 17">
          <a:extLst>
            <a:ext uri="{FF2B5EF4-FFF2-40B4-BE49-F238E27FC236}">
              <a16:creationId xmlns:a16="http://schemas.microsoft.com/office/drawing/2014/main" id="{D0FA2456-F4F9-47EC-8DD1-1BB2955F2A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30</xdr:col>
      <xdr:colOff>4340</xdr:colOff>
      <xdr:row>80</xdr:row>
      <xdr:rowOff>165121</xdr:rowOff>
    </xdr:from>
    <xdr:to>
      <xdr:col>41</xdr:col>
      <xdr:colOff>323208</xdr:colOff>
      <xdr:row>117</xdr:row>
      <xdr:rowOff>168886</xdr:rowOff>
    </xdr:to>
    <xdr:graphicFrame macro="">
      <xdr:nvGraphicFramePr>
        <xdr:cNvPr id="5" name="Grafiek 1">
          <a:extLst>
            <a:ext uri="{FF2B5EF4-FFF2-40B4-BE49-F238E27FC236}">
              <a16:creationId xmlns:a16="http://schemas.microsoft.com/office/drawing/2014/main" id="{25FF6360-BC03-4EED-8EE3-AAE29AA3B5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11</xdr:col>
      <xdr:colOff>588509</xdr:colOff>
      <xdr:row>130</xdr:row>
      <xdr:rowOff>147410</xdr:rowOff>
    </xdr:from>
    <xdr:to>
      <xdr:col>22</xdr:col>
      <xdr:colOff>227473</xdr:colOff>
      <xdr:row>168</xdr:row>
      <xdr:rowOff>108410</xdr:rowOff>
    </xdr:to>
    <xdr:graphicFrame macro="">
      <xdr:nvGraphicFramePr>
        <xdr:cNvPr id="6" name="Grafiek 10">
          <a:extLst>
            <a:ext uri="{FF2B5EF4-FFF2-40B4-BE49-F238E27FC236}">
              <a16:creationId xmlns:a16="http://schemas.microsoft.com/office/drawing/2014/main" id="{4FD78783-D11F-46EB-A7D6-BC8FBFB418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31</xdr:col>
      <xdr:colOff>115146</xdr:colOff>
      <xdr:row>3</xdr:row>
      <xdr:rowOff>35830</xdr:rowOff>
    </xdr:from>
    <xdr:to>
      <xdr:col>42</xdr:col>
      <xdr:colOff>427664</xdr:colOff>
      <xdr:row>39</xdr:row>
      <xdr:rowOff>178420</xdr:rowOff>
    </xdr:to>
    <xdr:graphicFrame macro="">
      <xdr:nvGraphicFramePr>
        <xdr:cNvPr id="7" name="Grafiek 6">
          <a:extLst>
            <a:ext uri="{FF2B5EF4-FFF2-40B4-BE49-F238E27FC236}">
              <a16:creationId xmlns:a16="http://schemas.microsoft.com/office/drawing/2014/main" id="{0362B1E1-BD9E-4861-9C32-6AC4A17A4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xdr:col>
      <xdr:colOff>717413</xdr:colOff>
      <xdr:row>131</xdr:row>
      <xdr:rowOff>14355</xdr:rowOff>
    </xdr:from>
    <xdr:to>
      <xdr:col>11</xdr:col>
      <xdr:colOff>242273</xdr:colOff>
      <xdr:row>167</xdr:row>
      <xdr:rowOff>185934</xdr:rowOff>
    </xdr:to>
    <xdr:graphicFrame macro="">
      <xdr:nvGraphicFramePr>
        <xdr:cNvPr id="8" name="Grafiek 7">
          <a:extLst>
            <a:ext uri="{FF2B5EF4-FFF2-40B4-BE49-F238E27FC236}">
              <a16:creationId xmlns:a16="http://schemas.microsoft.com/office/drawing/2014/main" id="{6E212AA8-919B-41EA-AB29-A9A29094A1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17</xdr:col>
      <xdr:colOff>170090</xdr:colOff>
      <xdr:row>80</xdr:row>
      <xdr:rowOff>95704</xdr:rowOff>
    </xdr:from>
    <xdr:to>
      <xdr:col>28</xdr:col>
      <xdr:colOff>285305</xdr:colOff>
      <xdr:row>118</xdr:row>
      <xdr:rowOff>56704</xdr:rowOff>
    </xdr:to>
    <xdr:graphicFrame macro="">
      <xdr:nvGraphicFramePr>
        <xdr:cNvPr id="9" name="Grafiek 8">
          <a:extLst>
            <a:ext uri="{FF2B5EF4-FFF2-40B4-BE49-F238E27FC236}">
              <a16:creationId xmlns:a16="http://schemas.microsoft.com/office/drawing/2014/main" id="{B308EBFA-818D-4872-973B-DBB7133982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23</xdr:col>
      <xdr:colOff>176893</xdr:colOff>
      <xdr:row>130</xdr:row>
      <xdr:rowOff>188686</xdr:rowOff>
    </xdr:from>
    <xdr:to>
      <xdr:col>34</xdr:col>
      <xdr:colOff>593732</xdr:colOff>
      <xdr:row>168</xdr:row>
      <xdr:rowOff>149686</xdr:rowOff>
    </xdr:to>
    <xdr:graphicFrame macro="">
      <xdr:nvGraphicFramePr>
        <xdr:cNvPr id="10" name="Grafiek 9">
          <a:extLst>
            <a:ext uri="{FF2B5EF4-FFF2-40B4-BE49-F238E27FC236}">
              <a16:creationId xmlns:a16="http://schemas.microsoft.com/office/drawing/2014/main" id="{794F00C3-7BA1-460F-8109-73E0ED8A47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18</xdr:col>
      <xdr:colOff>486522</xdr:colOff>
      <xdr:row>2</xdr:row>
      <xdr:rowOff>183964</xdr:rowOff>
    </xdr:from>
    <xdr:to>
      <xdr:col>30</xdr:col>
      <xdr:colOff>334663</xdr:colOff>
      <xdr:row>39</xdr:row>
      <xdr:rowOff>125915</xdr:rowOff>
    </xdr:to>
    <xdr:graphicFrame macro="">
      <xdr:nvGraphicFramePr>
        <xdr:cNvPr id="11" name="Grafiek 10">
          <a:extLst>
            <a:ext uri="{FF2B5EF4-FFF2-40B4-BE49-F238E27FC236}">
              <a16:creationId xmlns:a16="http://schemas.microsoft.com/office/drawing/2014/main" id="{058E5DE3-16B8-44CD-A220-D79457C8E0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31</xdr:col>
      <xdr:colOff>95250</xdr:colOff>
      <xdr:row>40</xdr:row>
      <xdr:rowOff>79375</xdr:rowOff>
    </xdr:from>
    <xdr:to>
      <xdr:col>42</xdr:col>
      <xdr:colOff>407768</xdr:colOff>
      <xdr:row>77</xdr:row>
      <xdr:rowOff>94965</xdr:rowOff>
    </xdr:to>
    <xdr:graphicFrame macro="">
      <xdr:nvGraphicFramePr>
        <xdr:cNvPr id="12" name="Grafiek 11">
          <a:extLst>
            <a:ext uri="{FF2B5EF4-FFF2-40B4-BE49-F238E27FC236}">
              <a16:creationId xmlns:a16="http://schemas.microsoft.com/office/drawing/2014/main" id="{17912FC9-480A-4659-BC31-12F060C202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49.xml><?xml version="1.0" encoding="utf-8"?>
<c:userShapes xmlns:c="http://schemas.openxmlformats.org/drawingml/2006/chart">
  <cdr:relSizeAnchor xmlns:cdr="http://schemas.openxmlformats.org/drawingml/2006/chartDrawing">
    <cdr:from>
      <cdr:x>0.63054</cdr:x>
      <cdr:y>0.178</cdr:y>
    </cdr:from>
    <cdr:to>
      <cdr:x>0.75744</cdr:x>
      <cdr:y>0.37</cdr:y>
    </cdr:to>
    <cdr:sp macro="" textlink="">
      <cdr:nvSpPr>
        <cdr:cNvPr id="2" name="Tekstvak 1">
          <a:extLst xmlns:a="http://schemas.openxmlformats.org/drawingml/2006/main">
            <a:ext uri="{FF2B5EF4-FFF2-40B4-BE49-F238E27FC236}">
              <a16:creationId xmlns:a16="http://schemas.microsoft.com/office/drawing/2014/main" id="{BD2119B5-6DE3-40F8-975A-496A1F17AB35}"/>
            </a:ext>
          </a:extLst>
        </cdr:cNvPr>
        <cdr:cNvSpPr txBox="1"/>
      </cdr:nvSpPr>
      <cdr:spPr>
        <a:xfrm xmlns:a="http://schemas.openxmlformats.org/drawingml/2006/main">
          <a:off x="4543425" y="847725"/>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0.43591</cdr:x>
      <cdr:y>0.10407</cdr:y>
    </cdr:from>
    <cdr:to>
      <cdr:x>0.98695</cdr:x>
      <cdr:y>0.24165</cdr:y>
    </cdr:to>
    <cdr:sp macro="" textlink="">
      <cdr:nvSpPr>
        <cdr:cNvPr id="3" name="Tekstvak 2">
          <a:extLst xmlns:a="http://schemas.openxmlformats.org/drawingml/2006/main">
            <a:ext uri="{FF2B5EF4-FFF2-40B4-BE49-F238E27FC236}">
              <a16:creationId xmlns:a16="http://schemas.microsoft.com/office/drawing/2014/main" id="{B8FB9B65-5655-41BD-9366-704DD66A070F}"/>
            </a:ext>
          </a:extLst>
        </cdr:cNvPr>
        <cdr:cNvSpPr txBox="1"/>
      </cdr:nvSpPr>
      <cdr:spPr>
        <a:xfrm xmlns:a="http://schemas.openxmlformats.org/drawingml/2006/main">
          <a:off x="3113065" y="749294"/>
          <a:ext cx="3935247" cy="99057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nl-NL" sz="1000" b="1" u="none">
              <a:solidFill>
                <a:schemeClr val="accent1"/>
              </a:solidFill>
              <a:latin typeface="Verdana Pro" panose="020B0604030504040204" pitchFamily="34" charset="0"/>
            </a:rPr>
            <a:t>         </a:t>
          </a:r>
          <a:r>
            <a:rPr lang="nl-NL" sz="1000" b="1" u="sng" baseline="0">
              <a:solidFill>
                <a:schemeClr val="accent1"/>
              </a:solidFill>
              <a:latin typeface="Verdana Pro" panose="020B0604030504040204" pitchFamily="34" charset="0"/>
            </a:rPr>
            <a:t>change in the growth:</a:t>
          </a:r>
          <a:br>
            <a:rPr lang="nl-NL" sz="1000" b="1" baseline="0">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Higher than   1 ---&gt;   Exponential phase (growing</a:t>
          </a:r>
          <a:r>
            <a:rPr lang="nl-NL" sz="1000" b="1" baseline="0">
              <a:solidFill>
                <a:schemeClr val="accent1"/>
              </a:solidFill>
              <a:latin typeface="Verdana Pro" panose="020B0604030504040204" pitchFamily="34" charset="0"/>
            </a:rPr>
            <a:t> fast)</a:t>
          </a:r>
          <a:br>
            <a:rPr lang="nl-NL" sz="1000" b="1">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                       1 ---&gt;   Inflection point (halfway there)</a:t>
          </a:r>
          <a:br>
            <a:rPr lang="nl-NL" sz="1000" b="1">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Lower than    1 ---&gt;   We will be fine</a:t>
          </a:r>
          <a:endParaRPr lang="LID4096" sz="1000" b="1">
            <a:solidFill>
              <a:schemeClr val="accent1"/>
            </a:solidFill>
            <a:latin typeface="Verdana Pro" panose="020B0604030504040204" pitchFamily="34" charset="0"/>
          </a:endParaRPr>
        </a:p>
      </cdr:txBody>
    </cdr:sp>
  </cdr:relSizeAnchor>
  <cdr:relSizeAnchor xmlns:cdr="http://schemas.openxmlformats.org/drawingml/2006/chartDrawing">
    <cdr:from>
      <cdr:x>0.04191</cdr:x>
      <cdr:y>0.10539</cdr:y>
    </cdr:from>
    <cdr:to>
      <cdr:x>0.3184</cdr:x>
      <cdr:y>0.23239</cdr:y>
    </cdr:to>
    <cdr:sp macro="" textlink="">
      <cdr:nvSpPr>
        <cdr:cNvPr id="4" name="Tekstvak 3">
          <a:extLst xmlns:a="http://schemas.openxmlformats.org/drawingml/2006/main">
            <a:ext uri="{FF2B5EF4-FFF2-40B4-BE49-F238E27FC236}">
              <a16:creationId xmlns:a16="http://schemas.microsoft.com/office/drawing/2014/main" id="{7371B0DF-88DF-4F5D-A990-9CE38A25936F}"/>
            </a:ext>
          </a:extLst>
        </cdr:cNvPr>
        <cdr:cNvSpPr txBox="1"/>
      </cdr:nvSpPr>
      <cdr:spPr>
        <a:xfrm xmlns:a="http://schemas.openxmlformats.org/drawingml/2006/main">
          <a:off x="299321" y="758822"/>
          <a:ext cx="197455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000" b="1" u="sng">
              <a:solidFill>
                <a:srgbClr val="C00000"/>
              </a:solidFill>
              <a:effectLst/>
              <a:latin typeface="Verdana Pro" panose="020B0604030504040204" pitchFamily="34" charset="0"/>
              <a:ea typeface="+mn-ea"/>
              <a:cs typeface="+mn-cs"/>
            </a:rPr>
            <a:t>Growth factor:</a:t>
          </a:r>
          <a:r>
            <a:rPr lang="en-US" sz="1000" b="1" baseline="0">
              <a:solidFill>
                <a:srgbClr val="C00000"/>
              </a:solidFill>
              <a:effectLst/>
              <a:latin typeface="Verdana Pro" panose="020B0604030504040204" pitchFamily="34" charset="0"/>
              <a:ea typeface="+mn-ea"/>
              <a:cs typeface="+mn-cs"/>
            </a:rPr>
            <a:t>  Lower is better</a:t>
          </a:r>
          <a:endParaRPr lang="en-NL" sz="1000" b="1">
            <a:solidFill>
              <a:srgbClr val="C00000"/>
            </a:solidFill>
            <a:effectLst/>
            <a:latin typeface="Verdana Pro" panose="020B0604030504040204" pitchFamily="34" charset="0"/>
          </a:endParaRPr>
        </a:p>
        <a:p xmlns:a="http://schemas.openxmlformats.org/drawingml/2006/main">
          <a:endParaRPr lang="LID4096" sz="1100"/>
        </a:p>
      </cdr:txBody>
    </cdr:sp>
  </cdr:relSizeAnchor>
</c:userShapes>
</file>

<file path=xl/drawings/drawing50.xml><?xml version="1.0" encoding="utf-8"?>
<c:userShapes xmlns:c="http://schemas.openxmlformats.org/drawingml/2006/chart">
  <cdr:relSizeAnchor xmlns:cdr="http://schemas.openxmlformats.org/drawingml/2006/chartDrawing">
    <cdr:from>
      <cdr:x>0.09525</cdr:x>
      <cdr:y>0.14949</cdr:y>
    </cdr:from>
    <cdr:to>
      <cdr:x>0.34925</cdr:x>
      <cdr:y>0.29369</cdr:y>
    </cdr:to>
    <cdr:sp macro="" textlink="">
      <cdr:nvSpPr>
        <cdr:cNvPr id="2" name="Tekstvak 1">
          <a:extLst xmlns:a="http://schemas.openxmlformats.org/drawingml/2006/main">
            <a:ext uri="{FF2B5EF4-FFF2-40B4-BE49-F238E27FC236}">
              <a16:creationId xmlns:a16="http://schemas.microsoft.com/office/drawing/2014/main" id="{D3ACEC3C-3CA8-4FF4-BD46-0DB5B84DB542}"/>
            </a:ext>
          </a:extLst>
        </cdr:cNvPr>
        <cdr:cNvSpPr txBox="1"/>
      </cdr:nvSpPr>
      <cdr:spPr>
        <a:xfrm xmlns:a="http://schemas.openxmlformats.org/drawingml/2006/main">
          <a:off x="685800" y="1076324"/>
          <a:ext cx="1828800" cy="103822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0.03704</cdr:x>
      <cdr:y>0.14155</cdr:y>
    </cdr:from>
    <cdr:to>
      <cdr:x>0.48948</cdr:x>
      <cdr:y>0.26855</cdr:y>
    </cdr:to>
    <cdr:sp macro="" textlink="">
      <cdr:nvSpPr>
        <cdr:cNvPr id="3" name="Tekstvak 2">
          <a:extLst xmlns:a="http://schemas.openxmlformats.org/drawingml/2006/main">
            <a:ext uri="{FF2B5EF4-FFF2-40B4-BE49-F238E27FC236}">
              <a16:creationId xmlns:a16="http://schemas.microsoft.com/office/drawing/2014/main" id="{5D12B165-BFC1-4439-A33F-EAAC8CB2CA0C}"/>
            </a:ext>
          </a:extLst>
        </cdr:cNvPr>
        <cdr:cNvSpPr txBox="1"/>
      </cdr:nvSpPr>
      <cdr:spPr>
        <a:xfrm xmlns:a="http://schemas.openxmlformats.org/drawingml/2006/main">
          <a:off x="266699" y="1019175"/>
          <a:ext cx="3257551"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900" b="1">
            <a:solidFill>
              <a:schemeClr val="bg1">
                <a:lumMod val="50000"/>
              </a:schemeClr>
            </a:solidFill>
          </a:endParaRPr>
        </a:p>
      </cdr:txBody>
    </cdr:sp>
  </cdr:relSizeAnchor>
</c:userShapes>
</file>

<file path=xl/drawings/drawing51.xml><?xml version="1.0" encoding="utf-8"?>
<c:userShapes xmlns:c="http://schemas.openxmlformats.org/drawingml/2006/chart">
  <cdr:relSizeAnchor xmlns:cdr="http://schemas.openxmlformats.org/drawingml/2006/chartDrawing">
    <cdr:from>
      <cdr:x>0.63054</cdr:x>
      <cdr:y>0.178</cdr:y>
    </cdr:from>
    <cdr:to>
      <cdr:x>0.75744</cdr:x>
      <cdr:y>0.37</cdr:y>
    </cdr:to>
    <cdr:sp macro="" textlink="">
      <cdr:nvSpPr>
        <cdr:cNvPr id="2" name="Tekstvak 1">
          <a:extLst xmlns:a="http://schemas.openxmlformats.org/drawingml/2006/main">
            <a:ext uri="{FF2B5EF4-FFF2-40B4-BE49-F238E27FC236}">
              <a16:creationId xmlns:a16="http://schemas.microsoft.com/office/drawing/2014/main" id="{BD2119B5-6DE3-40F8-975A-496A1F17AB35}"/>
            </a:ext>
          </a:extLst>
        </cdr:cNvPr>
        <cdr:cNvSpPr txBox="1"/>
      </cdr:nvSpPr>
      <cdr:spPr>
        <a:xfrm xmlns:a="http://schemas.openxmlformats.org/drawingml/2006/main">
          <a:off x="4543425" y="847725"/>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0.43591</cdr:x>
      <cdr:y>0.10407</cdr:y>
    </cdr:from>
    <cdr:to>
      <cdr:x>0.98695</cdr:x>
      <cdr:y>0.24165</cdr:y>
    </cdr:to>
    <cdr:sp macro="" textlink="">
      <cdr:nvSpPr>
        <cdr:cNvPr id="3" name="Tekstvak 2">
          <a:extLst xmlns:a="http://schemas.openxmlformats.org/drawingml/2006/main">
            <a:ext uri="{FF2B5EF4-FFF2-40B4-BE49-F238E27FC236}">
              <a16:creationId xmlns:a16="http://schemas.microsoft.com/office/drawing/2014/main" id="{B8FB9B65-5655-41BD-9366-704DD66A070F}"/>
            </a:ext>
          </a:extLst>
        </cdr:cNvPr>
        <cdr:cNvSpPr txBox="1"/>
      </cdr:nvSpPr>
      <cdr:spPr>
        <a:xfrm xmlns:a="http://schemas.openxmlformats.org/drawingml/2006/main">
          <a:off x="3113065" y="749294"/>
          <a:ext cx="3935247" cy="99057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nl-NL" sz="1000" b="1" u="none">
              <a:solidFill>
                <a:schemeClr val="accent1"/>
              </a:solidFill>
              <a:latin typeface="Verdana Pro" panose="020B0604030504040204" pitchFamily="34" charset="0"/>
            </a:rPr>
            <a:t>         </a:t>
          </a:r>
          <a:r>
            <a:rPr lang="nl-NL" sz="1000" b="1" u="sng" baseline="0">
              <a:solidFill>
                <a:schemeClr val="accent1"/>
              </a:solidFill>
              <a:latin typeface="Verdana Pro" panose="020B0604030504040204" pitchFamily="34" charset="0"/>
            </a:rPr>
            <a:t>change in the growth:</a:t>
          </a:r>
          <a:br>
            <a:rPr lang="nl-NL" sz="1000" b="1" baseline="0">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Higher than   1 ---&gt;   Exponential phase (growing</a:t>
          </a:r>
          <a:r>
            <a:rPr lang="nl-NL" sz="1000" b="1" baseline="0">
              <a:solidFill>
                <a:schemeClr val="accent1"/>
              </a:solidFill>
              <a:latin typeface="Verdana Pro" panose="020B0604030504040204" pitchFamily="34" charset="0"/>
            </a:rPr>
            <a:t> fast)</a:t>
          </a:r>
          <a:br>
            <a:rPr lang="nl-NL" sz="1000" b="1">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                       1 ---&gt;   Inflection point (halfway there)</a:t>
          </a:r>
          <a:br>
            <a:rPr lang="nl-NL" sz="1000" b="1">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Lower than    1 ---&gt;   We will be fine</a:t>
          </a:r>
          <a:endParaRPr lang="LID4096" sz="1000" b="1">
            <a:solidFill>
              <a:schemeClr val="accent1"/>
            </a:solidFill>
            <a:latin typeface="Verdana Pro" panose="020B0604030504040204" pitchFamily="34" charset="0"/>
          </a:endParaRPr>
        </a:p>
      </cdr:txBody>
    </cdr:sp>
  </cdr:relSizeAnchor>
  <cdr:relSizeAnchor xmlns:cdr="http://schemas.openxmlformats.org/drawingml/2006/chartDrawing">
    <cdr:from>
      <cdr:x>0.04191</cdr:x>
      <cdr:y>0.10539</cdr:y>
    </cdr:from>
    <cdr:to>
      <cdr:x>0.3184</cdr:x>
      <cdr:y>0.23239</cdr:y>
    </cdr:to>
    <cdr:sp macro="" textlink="">
      <cdr:nvSpPr>
        <cdr:cNvPr id="4" name="Tekstvak 3">
          <a:extLst xmlns:a="http://schemas.openxmlformats.org/drawingml/2006/main">
            <a:ext uri="{FF2B5EF4-FFF2-40B4-BE49-F238E27FC236}">
              <a16:creationId xmlns:a16="http://schemas.microsoft.com/office/drawing/2014/main" id="{7371B0DF-88DF-4F5D-A990-9CE38A25936F}"/>
            </a:ext>
          </a:extLst>
        </cdr:cNvPr>
        <cdr:cNvSpPr txBox="1"/>
      </cdr:nvSpPr>
      <cdr:spPr>
        <a:xfrm xmlns:a="http://schemas.openxmlformats.org/drawingml/2006/main">
          <a:off x="299321" y="758822"/>
          <a:ext cx="197455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000" b="1" u="sng">
              <a:solidFill>
                <a:srgbClr val="C00000"/>
              </a:solidFill>
              <a:effectLst/>
              <a:latin typeface="Verdana Pro" panose="020B0604030504040204" pitchFamily="34" charset="0"/>
              <a:ea typeface="+mn-ea"/>
              <a:cs typeface="+mn-cs"/>
            </a:rPr>
            <a:t>Growth factor:</a:t>
          </a:r>
          <a:r>
            <a:rPr lang="en-US" sz="1000" b="1" baseline="0">
              <a:solidFill>
                <a:srgbClr val="C00000"/>
              </a:solidFill>
              <a:effectLst/>
              <a:latin typeface="Verdana Pro" panose="020B0604030504040204" pitchFamily="34" charset="0"/>
              <a:ea typeface="+mn-ea"/>
              <a:cs typeface="+mn-cs"/>
            </a:rPr>
            <a:t>  Lower is better</a:t>
          </a:r>
          <a:endParaRPr lang="en-NL" sz="1000" b="1">
            <a:solidFill>
              <a:srgbClr val="C00000"/>
            </a:solidFill>
            <a:effectLst/>
            <a:latin typeface="Verdana Pro" panose="020B0604030504040204" pitchFamily="34" charset="0"/>
          </a:endParaRPr>
        </a:p>
        <a:p xmlns:a="http://schemas.openxmlformats.org/drawingml/2006/main">
          <a:endParaRPr lang="LID4096" sz="1100"/>
        </a:p>
      </cdr:txBody>
    </cdr:sp>
  </cdr:relSizeAnchor>
  <cdr:relSizeAnchor xmlns:cdr="http://schemas.openxmlformats.org/drawingml/2006/chartDrawing">
    <cdr:from>
      <cdr:x>0.09966</cdr:x>
      <cdr:y>0.29621</cdr:y>
    </cdr:from>
    <cdr:to>
      <cdr:x>0.43469</cdr:x>
      <cdr:y>0.36447</cdr:y>
    </cdr:to>
    <cdr:sp macro="" textlink="">
      <cdr:nvSpPr>
        <cdr:cNvPr id="5" name="Tekstvak 1">
          <a:extLst xmlns:a="http://schemas.openxmlformats.org/drawingml/2006/main">
            <a:ext uri="{FF2B5EF4-FFF2-40B4-BE49-F238E27FC236}">
              <a16:creationId xmlns:a16="http://schemas.microsoft.com/office/drawing/2014/main" id="{B16FA6B1-D003-4290-BA04-F05A4B16254B}"/>
            </a:ext>
          </a:extLst>
        </cdr:cNvPr>
        <cdr:cNvSpPr txBox="1"/>
      </cdr:nvSpPr>
      <cdr:spPr>
        <a:xfrm xmlns:a="http://schemas.openxmlformats.org/drawingml/2006/main">
          <a:off x="717550" y="2132692"/>
          <a:ext cx="2412245" cy="49149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Source: RIVM, March 24th, 13:00 GMT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graphic:</a:t>
          </a:r>
          <a:r>
            <a:rPr lang="en-US" sz="1100" b="1" baseline="0">
              <a:effectLst/>
              <a:latin typeface="+mn-lt"/>
              <a:ea typeface="+mn-ea"/>
              <a:cs typeface="+mn-cs"/>
            </a:rPr>
            <a:t> twitter.com/yorickb</a:t>
          </a:r>
          <a:endParaRPr lang="en-NL">
            <a:effectLst/>
          </a:endParaRPr>
        </a:p>
      </cdr:txBody>
    </cdr:sp>
  </cdr:relSizeAnchor>
</c:userShapes>
</file>

<file path=xl/drawings/drawing52.xml><?xml version="1.0" encoding="utf-8"?>
<c:userShapes xmlns:c="http://schemas.openxmlformats.org/drawingml/2006/chart">
  <cdr:relSizeAnchor xmlns:cdr="http://schemas.openxmlformats.org/drawingml/2006/chartDrawing">
    <cdr:from>
      <cdr:x>0.63054</cdr:x>
      <cdr:y>0.178</cdr:y>
    </cdr:from>
    <cdr:to>
      <cdr:x>0.75744</cdr:x>
      <cdr:y>0.37</cdr:y>
    </cdr:to>
    <cdr:sp macro="" textlink="">
      <cdr:nvSpPr>
        <cdr:cNvPr id="2" name="Tekstvak 1">
          <a:extLst xmlns:a="http://schemas.openxmlformats.org/drawingml/2006/main">
            <a:ext uri="{FF2B5EF4-FFF2-40B4-BE49-F238E27FC236}">
              <a16:creationId xmlns:a16="http://schemas.microsoft.com/office/drawing/2014/main" id="{BD2119B5-6DE3-40F8-975A-496A1F17AB35}"/>
            </a:ext>
          </a:extLst>
        </cdr:cNvPr>
        <cdr:cNvSpPr txBox="1"/>
      </cdr:nvSpPr>
      <cdr:spPr>
        <a:xfrm xmlns:a="http://schemas.openxmlformats.org/drawingml/2006/main">
          <a:off x="4543425" y="847725"/>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0.43591</cdr:x>
      <cdr:y>0.10407</cdr:y>
    </cdr:from>
    <cdr:to>
      <cdr:x>0.98695</cdr:x>
      <cdr:y>0.24165</cdr:y>
    </cdr:to>
    <cdr:sp macro="" textlink="">
      <cdr:nvSpPr>
        <cdr:cNvPr id="3" name="Tekstvak 2">
          <a:extLst xmlns:a="http://schemas.openxmlformats.org/drawingml/2006/main">
            <a:ext uri="{FF2B5EF4-FFF2-40B4-BE49-F238E27FC236}">
              <a16:creationId xmlns:a16="http://schemas.microsoft.com/office/drawing/2014/main" id="{B8FB9B65-5655-41BD-9366-704DD66A070F}"/>
            </a:ext>
          </a:extLst>
        </cdr:cNvPr>
        <cdr:cNvSpPr txBox="1"/>
      </cdr:nvSpPr>
      <cdr:spPr>
        <a:xfrm xmlns:a="http://schemas.openxmlformats.org/drawingml/2006/main">
          <a:off x="3113065" y="749294"/>
          <a:ext cx="3935247" cy="99057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nl-NL" sz="1000" b="1" u="none">
              <a:solidFill>
                <a:schemeClr val="accent1"/>
              </a:solidFill>
              <a:latin typeface="Verdana Pro" panose="020B0604030504040204" pitchFamily="34" charset="0"/>
            </a:rPr>
            <a:t>         </a:t>
          </a:r>
          <a:r>
            <a:rPr lang="nl-NL" sz="1000" b="1" u="sng" baseline="0">
              <a:solidFill>
                <a:schemeClr val="accent1"/>
              </a:solidFill>
              <a:latin typeface="Verdana Pro" panose="020B0604030504040204" pitchFamily="34" charset="0"/>
            </a:rPr>
            <a:t>change in the growth:</a:t>
          </a:r>
          <a:br>
            <a:rPr lang="nl-NL" sz="1000" b="1" baseline="0">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Higher than   1 ---&gt;   Exponential phase (growing</a:t>
          </a:r>
          <a:r>
            <a:rPr lang="nl-NL" sz="1000" b="1" baseline="0">
              <a:solidFill>
                <a:schemeClr val="accent1"/>
              </a:solidFill>
              <a:latin typeface="Verdana Pro" panose="020B0604030504040204" pitchFamily="34" charset="0"/>
            </a:rPr>
            <a:t> fast)</a:t>
          </a:r>
          <a:br>
            <a:rPr lang="nl-NL" sz="1000" b="1">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                       1 ---&gt;   Inflection point (halfway there)</a:t>
          </a:r>
          <a:br>
            <a:rPr lang="nl-NL" sz="1000" b="1">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Lower than    1 ---&gt;   We will be fine</a:t>
          </a:r>
          <a:endParaRPr lang="LID4096" sz="1000" b="1">
            <a:solidFill>
              <a:schemeClr val="accent1"/>
            </a:solidFill>
            <a:latin typeface="Verdana Pro" panose="020B0604030504040204" pitchFamily="34" charset="0"/>
          </a:endParaRPr>
        </a:p>
      </cdr:txBody>
    </cdr:sp>
  </cdr:relSizeAnchor>
  <cdr:relSizeAnchor xmlns:cdr="http://schemas.openxmlformats.org/drawingml/2006/chartDrawing">
    <cdr:from>
      <cdr:x>0.04191</cdr:x>
      <cdr:y>0.10539</cdr:y>
    </cdr:from>
    <cdr:to>
      <cdr:x>0.3184</cdr:x>
      <cdr:y>0.23239</cdr:y>
    </cdr:to>
    <cdr:sp macro="" textlink="">
      <cdr:nvSpPr>
        <cdr:cNvPr id="4" name="Tekstvak 3">
          <a:extLst xmlns:a="http://schemas.openxmlformats.org/drawingml/2006/main">
            <a:ext uri="{FF2B5EF4-FFF2-40B4-BE49-F238E27FC236}">
              <a16:creationId xmlns:a16="http://schemas.microsoft.com/office/drawing/2014/main" id="{7371B0DF-88DF-4F5D-A990-9CE38A25936F}"/>
            </a:ext>
          </a:extLst>
        </cdr:cNvPr>
        <cdr:cNvSpPr txBox="1"/>
      </cdr:nvSpPr>
      <cdr:spPr>
        <a:xfrm xmlns:a="http://schemas.openxmlformats.org/drawingml/2006/main">
          <a:off x="299321" y="758822"/>
          <a:ext cx="197455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000" b="1" u="sng">
              <a:solidFill>
                <a:srgbClr val="C00000"/>
              </a:solidFill>
              <a:effectLst/>
              <a:latin typeface="Verdana Pro" panose="020B0604030504040204" pitchFamily="34" charset="0"/>
              <a:ea typeface="+mn-ea"/>
              <a:cs typeface="+mn-cs"/>
            </a:rPr>
            <a:t>Growth factor:</a:t>
          </a:r>
          <a:r>
            <a:rPr lang="en-US" sz="1000" b="1" baseline="0">
              <a:solidFill>
                <a:srgbClr val="C00000"/>
              </a:solidFill>
              <a:effectLst/>
              <a:latin typeface="Verdana Pro" panose="020B0604030504040204" pitchFamily="34" charset="0"/>
              <a:ea typeface="+mn-ea"/>
              <a:cs typeface="+mn-cs"/>
            </a:rPr>
            <a:t>  Lower is better</a:t>
          </a:r>
          <a:endParaRPr lang="en-NL" sz="1000" b="1">
            <a:solidFill>
              <a:srgbClr val="C00000"/>
            </a:solidFill>
            <a:effectLst/>
            <a:latin typeface="Verdana Pro" panose="020B0604030504040204" pitchFamily="34" charset="0"/>
          </a:endParaRPr>
        </a:p>
        <a:p xmlns:a="http://schemas.openxmlformats.org/drawingml/2006/main">
          <a:endParaRPr lang="LID4096" sz="11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www.rijksoverheid.nl/actueel/nieuws/2020/03/24/aanvullende-maatregelen-23-maart" TargetMode="External"/><Relationship Id="rId13" Type="http://schemas.openxmlformats.org/officeDocument/2006/relationships/hyperlink" Target="https://www.rivm.nl/nieuws/resultaat-steekproef-4-ziekenhuismedewerkers-heeft-coronavirus" TargetMode="External"/><Relationship Id="rId18" Type="http://schemas.openxmlformats.org/officeDocument/2006/relationships/hyperlink" Target="https://www.rijksoverheid.nl/actueel/nieuws/2020/03/24/aanvullende-maatregelen-23-maart" TargetMode="External"/><Relationship Id="rId3" Type="http://schemas.openxmlformats.org/officeDocument/2006/relationships/hyperlink" Target="https://www.rijksoverheid.nl/onderwerpen/coronavirus-covid-19/nieuws/2020/03/09/hygienemaatregelen-van-belang-om-verspreiding-coronavirus-tegen-te-gaan" TargetMode="External"/><Relationship Id="rId7" Type="http://schemas.openxmlformats.org/officeDocument/2006/relationships/hyperlink" Target="https://www.rijksoverheid.nl/actueel/nieuws/2020/03/19/bezoek-aan-verpleeghuizen-niet-langer-mogelijk-vanwege-corona" TargetMode="External"/><Relationship Id="rId12" Type="http://schemas.openxmlformats.org/officeDocument/2006/relationships/hyperlink" Target="https://www.rijksoverheid.nl/onderwerpen/coronavirus-covid-19/nieuws/2020/03/09/hygienemaatregelen-van-belang-om-verspreiding-coronavirus-tegen-te-gaan" TargetMode="External"/><Relationship Id="rId17" Type="http://schemas.openxmlformats.org/officeDocument/2006/relationships/hyperlink" Target="https://www.rijksoverheid.nl/actueel/nieuws/2020/03/19/bezoek-aan-verpleeghuizen-niet-langer-mogelijk-vanwege-corona" TargetMode="External"/><Relationship Id="rId2" Type="http://schemas.openxmlformats.org/officeDocument/2006/relationships/hyperlink" Target="https://www.rivm.nl/nieuws/patient-met-nieuw-coronavirus-overleden" TargetMode="External"/><Relationship Id="rId16" Type="http://schemas.openxmlformats.org/officeDocument/2006/relationships/hyperlink" Target="https://www.rijksoverheid.nl/actueel/nieuws/2020/03/15/aanvullende-maatregelen-onderwijs-horeca-sport" TargetMode="External"/><Relationship Id="rId20" Type="http://schemas.openxmlformats.org/officeDocument/2006/relationships/drawing" Target="../drawings/drawing3.xml"/><Relationship Id="rId1" Type="http://schemas.openxmlformats.org/officeDocument/2006/relationships/hyperlink" Target="https://www.rivm.nl/nieuws/patient-met-nieuw-coronavirus-in-nederland" TargetMode="External"/><Relationship Id="rId6" Type="http://schemas.openxmlformats.org/officeDocument/2006/relationships/hyperlink" Target="https://www.rijksoverheid.nl/actueel/nieuws/2020/03/15/aanvullende-maatregelen-onderwijs-horeca-sport" TargetMode="External"/><Relationship Id="rId11" Type="http://schemas.openxmlformats.org/officeDocument/2006/relationships/hyperlink" Target="https://www.rivm.nl/nieuws/covid-19-nieuwe-aanwijzing-voor-inwoners-noord-brabant" TargetMode="External"/><Relationship Id="rId5" Type="http://schemas.openxmlformats.org/officeDocument/2006/relationships/hyperlink" Target="https://www.rivm.nl/nieuws/uitbreiding-maatregelen-coronavirus" TargetMode="External"/><Relationship Id="rId15" Type="http://schemas.openxmlformats.org/officeDocument/2006/relationships/hyperlink" Target="https://www.rijksoverheid.nl/onderwerpen/coronavirus-covid-19/nieuws/2020/03/12/nieuwe-maatregelen-tegen-verspreiding-coronavirus-in-nederland" TargetMode="External"/><Relationship Id="rId10" Type="http://schemas.openxmlformats.org/officeDocument/2006/relationships/hyperlink" Target="https://www.rivm.nl/nieuws/patient-met-nieuw-coronavirus-overleden" TargetMode="External"/><Relationship Id="rId19" Type="http://schemas.openxmlformats.org/officeDocument/2006/relationships/printerSettings" Target="../printerSettings/printerSettings2.bin"/><Relationship Id="rId4" Type="http://schemas.openxmlformats.org/officeDocument/2006/relationships/hyperlink" Target="https://www.rivm.nl/nieuws/resultaat-steekproef-4-ziekenhuismedewerkers-heeft-coronavirus" TargetMode="External"/><Relationship Id="rId9" Type="http://schemas.openxmlformats.org/officeDocument/2006/relationships/hyperlink" Target="https://www.rivm.nl/nieuws/patient-met-nieuw-coronavirus-in-nederland" TargetMode="External"/><Relationship Id="rId14" Type="http://schemas.openxmlformats.org/officeDocument/2006/relationships/hyperlink" Target="https://www.rivm.nl/nieuws/uitbreiding-maatregelen-coronavirus"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4.xml.rels><?xml version="1.0" encoding="UTF-8" standalone="yes"?>
<Relationships xmlns="http://schemas.openxmlformats.org/package/2006/relationships"><Relationship Id="rId3" Type="http://schemas.openxmlformats.org/officeDocument/2006/relationships/hyperlink" Target="https://www.nu.nl/binnenland/6075157/oproep-ggd-laat-je-niet-testen-zonder-symptomen-testlocaties-overbelast.html?redirect=1" TargetMode="External"/><Relationship Id="rId7" Type="http://schemas.openxmlformats.org/officeDocument/2006/relationships/drawing" Target="../drawings/drawing12.xml"/><Relationship Id="rId2" Type="http://schemas.openxmlformats.org/officeDocument/2006/relationships/hyperlink" Target="https://nos.nl/artikel/2345725-nederland-wil-hulp-van-duitse-coronatestlabs.html" TargetMode="External"/><Relationship Id="rId1" Type="http://schemas.openxmlformats.org/officeDocument/2006/relationships/hyperlink" Target="https://nos.nl/nieuwsuur/artikel/2345657-vws-wil-100-000-tests-in-januari-maar-30-000-is-nu-al-te-veel-gevraagd.html" TargetMode="External"/><Relationship Id="rId6" Type="http://schemas.openxmlformats.org/officeDocument/2006/relationships/printerSettings" Target="../printerSettings/printerSettings3.bin"/><Relationship Id="rId5" Type="http://schemas.openxmlformats.org/officeDocument/2006/relationships/hyperlink" Target="https://www.tweedekamer.nl/kamerstukken/brieven_regering/detail?id=2020Z15191&amp;did=2020D32748" TargetMode="External"/><Relationship Id="rId4" Type="http://schemas.openxmlformats.org/officeDocument/2006/relationships/hyperlink" Target="https://nos.nl/artikel/2345786-de-jonge-komende-weken-veel-meer-duitse-testcapaciteit.html"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F18F9-6961-458D-9CB0-460D884D6AB1}">
  <sheetPr codeName="Sheet1"/>
  <dimension ref="D3:K26"/>
  <sheetViews>
    <sheetView topLeftCell="G13" workbookViewId="0">
      <selection activeCell="I44" sqref="I44"/>
    </sheetView>
  </sheetViews>
  <sheetFormatPr defaultRowHeight="15" x14ac:dyDescent="0.25"/>
  <sheetData>
    <row r="3" spans="4:11" x14ac:dyDescent="0.25">
      <c r="G3" s="2" t="s">
        <v>135</v>
      </c>
      <c r="K3" t="s">
        <v>137</v>
      </c>
    </row>
    <row r="4" spans="4:11" x14ac:dyDescent="0.25">
      <c r="D4" s="14">
        <v>43966</v>
      </c>
      <c r="E4" s="14">
        <v>43980</v>
      </c>
      <c r="F4" s="2">
        <v>1190</v>
      </c>
      <c r="G4" s="2">
        <v>1715</v>
      </c>
      <c r="H4" s="2">
        <v>2291</v>
      </c>
      <c r="K4">
        <v>17424106</v>
      </c>
    </row>
    <row r="5" spans="4:11" x14ac:dyDescent="0.25">
      <c r="D5" s="14">
        <v>43981</v>
      </c>
      <c r="E5" s="14">
        <v>43957</v>
      </c>
      <c r="F5">
        <v>1025</v>
      </c>
      <c r="G5">
        <v>1525</v>
      </c>
      <c r="H5">
        <v>2103</v>
      </c>
      <c r="K5" s="132">
        <v>17424106</v>
      </c>
    </row>
    <row r="19" spans="7:10" x14ac:dyDescent="0.25">
      <c r="I19" t="s">
        <v>137</v>
      </c>
      <c r="J19" s="2" t="s">
        <v>135</v>
      </c>
    </row>
    <row r="20" spans="7:10" x14ac:dyDescent="0.25">
      <c r="H20" s="14">
        <v>43980</v>
      </c>
      <c r="I20">
        <f>G25-J20</f>
        <v>17422391</v>
      </c>
      <c r="J20" s="2">
        <v>1715</v>
      </c>
    </row>
    <row r="21" spans="7:10" x14ac:dyDescent="0.25">
      <c r="H21" s="14">
        <v>43957</v>
      </c>
      <c r="I21" s="132">
        <f>G26-J21</f>
        <v>17422581</v>
      </c>
      <c r="J21" s="132">
        <v>1525</v>
      </c>
    </row>
    <row r="24" spans="7:10" x14ac:dyDescent="0.25">
      <c r="J24" t="s">
        <v>138</v>
      </c>
    </row>
    <row r="25" spans="7:10" x14ac:dyDescent="0.25">
      <c r="G25">
        <v>17424106</v>
      </c>
      <c r="H25" t="s">
        <v>140</v>
      </c>
      <c r="I25">
        <f>G25-J25</f>
        <v>17422391</v>
      </c>
      <c r="J25" s="131">
        <v>1715</v>
      </c>
    </row>
    <row r="26" spans="7:10" x14ac:dyDescent="0.25">
      <c r="G26">
        <v>17424106</v>
      </c>
      <c r="H26" t="s">
        <v>139</v>
      </c>
      <c r="I26">
        <f>G26-J26</f>
        <v>17422581</v>
      </c>
      <c r="J26" s="131">
        <v>1525</v>
      </c>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593FF-BCCD-4C40-BC31-EF12425B72E7}">
  <sheetPr codeName="Sheet2"/>
  <dimension ref="A3:AZ209"/>
  <sheetViews>
    <sheetView topLeftCell="S20" zoomScaleNormal="100" workbookViewId="0">
      <selection activeCell="AD31" sqref="AD31"/>
    </sheetView>
  </sheetViews>
  <sheetFormatPr defaultRowHeight="15" x14ac:dyDescent="0.25"/>
  <cols>
    <col min="3" max="3" width="17" bestFit="1" customWidth="1"/>
    <col min="5" max="5" width="14.140625" style="6" customWidth="1"/>
    <col min="11" max="11" width="13.42578125" bestFit="1" customWidth="1"/>
    <col min="12" max="12" width="10" bestFit="1" customWidth="1"/>
    <col min="13" max="13" width="10" customWidth="1"/>
    <col min="14" max="14" width="22.42578125" bestFit="1" customWidth="1"/>
    <col min="15" max="15" width="16.28515625" bestFit="1" customWidth="1"/>
    <col min="16" max="16" width="16.28515625" customWidth="1"/>
    <col min="17" max="17" width="9.85546875" customWidth="1"/>
    <col min="18" max="18" width="9.42578125" bestFit="1" customWidth="1"/>
    <col min="19" max="19" width="14.140625" customWidth="1"/>
    <col min="20" max="21" width="3.7109375" style="2" bestFit="1" customWidth="1"/>
    <col min="23" max="23" width="14.7109375" bestFit="1" customWidth="1"/>
    <col min="24" max="25" width="10.28515625" customWidth="1"/>
    <col min="26" max="26" width="6.42578125" customWidth="1"/>
    <col min="27" max="27" width="10.28515625" customWidth="1"/>
    <col min="28" max="28" width="14.28515625" bestFit="1" customWidth="1"/>
    <col min="32" max="32" width="12" bestFit="1" customWidth="1"/>
  </cols>
  <sheetData>
    <row r="3" spans="2:52" x14ac:dyDescent="0.25">
      <c r="AZ3" s="12"/>
    </row>
    <row r="4" spans="2:52" x14ac:dyDescent="0.25">
      <c r="AZ4" s="12"/>
    </row>
    <row r="5" spans="2:52" x14ac:dyDescent="0.25">
      <c r="AZ5" s="12"/>
    </row>
    <row r="6" spans="2:52" x14ac:dyDescent="0.25">
      <c r="AZ6" s="12"/>
    </row>
    <row r="10" spans="2:52" ht="15.75" thickBot="1" x14ac:dyDescent="0.3"/>
    <row r="11" spans="2:52" x14ac:dyDescent="0.25">
      <c r="E11" s="4" t="s">
        <v>62</v>
      </c>
      <c r="F11" s="2" t="s">
        <v>3</v>
      </c>
      <c r="G11" s="101" t="s">
        <v>42</v>
      </c>
      <c r="H11" s="2" t="s">
        <v>0</v>
      </c>
      <c r="I11" s="2" t="s">
        <v>76</v>
      </c>
      <c r="J11" s="2" t="s">
        <v>71</v>
      </c>
      <c r="K11" t="s">
        <v>81</v>
      </c>
      <c r="L11" s="59" t="s">
        <v>82</v>
      </c>
      <c r="M11" s="52"/>
      <c r="N11" s="2" t="s">
        <v>83</v>
      </c>
      <c r="O11" s="2" t="s">
        <v>90</v>
      </c>
      <c r="P11" s="2"/>
      <c r="Q11" s="2"/>
      <c r="R11" s="2" t="s">
        <v>51</v>
      </c>
      <c r="S11" s="3" t="s">
        <v>4</v>
      </c>
      <c r="T11" s="3"/>
      <c r="U11" s="3"/>
    </row>
    <row r="12" spans="2:52" x14ac:dyDescent="0.25">
      <c r="S12" s="1">
        <v>43866</v>
      </c>
      <c r="T12" s="3"/>
      <c r="U12" s="3"/>
    </row>
    <row r="13" spans="2:52" x14ac:dyDescent="0.25">
      <c r="S13" s="1">
        <v>43867</v>
      </c>
      <c r="T13" s="3"/>
      <c r="U13" s="3"/>
    </row>
    <row r="14" spans="2:52" x14ac:dyDescent="0.25">
      <c r="S14" s="1">
        <v>43868</v>
      </c>
      <c r="T14" s="3"/>
      <c r="U14" s="3"/>
    </row>
    <row r="15" spans="2:52" x14ac:dyDescent="0.25">
      <c r="J15" s="2"/>
      <c r="S15" s="1">
        <v>43869</v>
      </c>
      <c r="T15" s="3"/>
      <c r="U15" s="3"/>
      <c r="V15" s="2"/>
      <c r="W15" s="2"/>
      <c r="Y15" s="2"/>
      <c r="Z15" s="2"/>
      <c r="AA15" s="2"/>
      <c r="AB15" s="2"/>
    </row>
    <row r="16" spans="2:52" x14ac:dyDescent="0.25">
      <c r="B16">
        <v>-18</v>
      </c>
      <c r="S16" s="1">
        <v>43870</v>
      </c>
      <c r="T16" s="3"/>
      <c r="U16" s="3"/>
    </row>
    <row r="17" spans="1:30" x14ac:dyDescent="0.25">
      <c r="B17">
        <v>-17</v>
      </c>
      <c r="S17" s="1">
        <v>43871</v>
      </c>
      <c r="T17" s="3"/>
      <c r="U17" s="3"/>
    </row>
    <row r="18" spans="1:30" x14ac:dyDescent="0.25">
      <c r="B18">
        <v>-16</v>
      </c>
      <c r="M18" s="71">
        <f>O31</f>
        <v>0</v>
      </c>
      <c r="S18" s="1">
        <v>43872</v>
      </c>
      <c r="T18" s="3"/>
      <c r="U18" s="3"/>
      <c r="AD18" t="s">
        <v>95</v>
      </c>
    </row>
    <row r="19" spans="1:30" ht="15.75" thickBot="1" x14ac:dyDescent="0.3">
      <c r="B19">
        <v>-15</v>
      </c>
      <c r="M19" s="71">
        <f>O32</f>
        <v>0</v>
      </c>
      <c r="N19" s="2">
        <v>0</v>
      </c>
      <c r="S19" s="1">
        <v>43873</v>
      </c>
      <c r="T19" s="3"/>
      <c r="U19" s="3"/>
      <c r="AD19" t="s">
        <v>96</v>
      </c>
    </row>
    <row r="20" spans="1:30" ht="15.75" thickBot="1" x14ac:dyDescent="0.3">
      <c r="B20">
        <v>-14</v>
      </c>
      <c r="D20" s="15">
        <f t="shared" ref="D20:D51" si="0">G34</f>
        <v>1</v>
      </c>
      <c r="E20" s="29"/>
      <c r="F20" s="23"/>
      <c r="G20" s="23"/>
      <c r="H20" s="23"/>
      <c r="I20" s="23"/>
      <c r="J20" s="23"/>
      <c r="K20" s="23"/>
      <c r="L20" s="23"/>
      <c r="M20" s="102">
        <f>O33</f>
        <v>0</v>
      </c>
      <c r="N20" s="37">
        <f t="shared" ref="N20:N57" si="1">Q34</f>
        <v>3</v>
      </c>
      <c r="O20" s="23"/>
      <c r="P20" s="23"/>
      <c r="Q20" s="23"/>
      <c r="R20" s="23"/>
      <c r="S20" s="103">
        <v>43874</v>
      </c>
      <c r="T20" s="3"/>
      <c r="U20" s="3"/>
      <c r="AD20" t="s">
        <v>97</v>
      </c>
    </row>
    <row r="21" spans="1:30" x14ac:dyDescent="0.25">
      <c r="B21">
        <v>-13</v>
      </c>
      <c r="D21">
        <f t="shared" si="0"/>
        <v>8</v>
      </c>
      <c r="M21" s="71">
        <f t="shared" ref="M21:M57" si="2">O34</f>
        <v>3</v>
      </c>
      <c r="N21" s="51">
        <f t="shared" si="1"/>
        <v>4</v>
      </c>
      <c r="S21" s="1">
        <v>43875</v>
      </c>
      <c r="T21" s="3"/>
      <c r="U21" s="3"/>
      <c r="AD21" t="s">
        <v>98</v>
      </c>
    </row>
    <row r="22" spans="1:30" x14ac:dyDescent="0.25">
      <c r="B22">
        <v>-12</v>
      </c>
      <c r="D22">
        <f t="shared" si="0"/>
        <v>1</v>
      </c>
      <c r="M22" s="71">
        <f t="shared" si="2"/>
        <v>4</v>
      </c>
      <c r="N22" s="51">
        <f t="shared" si="1"/>
        <v>12</v>
      </c>
      <c r="S22" s="1">
        <v>43876</v>
      </c>
      <c r="T22" s="3"/>
      <c r="U22" s="3"/>
      <c r="AD22" t="s">
        <v>99</v>
      </c>
    </row>
    <row r="23" spans="1:30" x14ac:dyDescent="0.25">
      <c r="B23">
        <v>-11</v>
      </c>
      <c r="D23">
        <f t="shared" si="0"/>
        <v>10</v>
      </c>
      <c r="M23" s="71">
        <f t="shared" si="2"/>
        <v>12</v>
      </c>
      <c r="N23" s="51">
        <f t="shared" si="1"/>
        <v>13</v>
      </c>
      <c r="S23" s="1">
        <v>43877</v>
      </c>
      <c r="T23" s="3"/>
      <c r="U23" s="3"/>
      <c r="W23" t="s">
        <v>38</v>
      </c>
    </row>
    <row r="24" spans="1:30" x14ac:dyDescent="0.25">
      <c r="B24">
        <v>-10</v>
      </c>
      <c r="D24">
        <f t="shared" si="0"/>
        <v>14</v>
      </c>
      <c r="K24" s="72">
        <f t="shared" ref="K24:K47" si="3">L42</f>
        <v>1</v>
      </c>
      <c r="M24" s="71">
        <f t="shared" si="2"/>
        <v>13</v>
      </c>
      <c r="N24" s="71">
        <f>Q38</f>
        <v>47</v>
      </c>
      <c r="S24" s="1">
        <v>43878</v>
      </c>
      <c r="T24" s="3"/>
      <c r="U24" s="3"/>
    </row>
    <row r="25" spans="1:30" x14ac:dyDescent="0.25">
      <c r="B25">
        <v>-9</v>
      </c>
      <c r="D25">
        <f t="shared" si="0"/>
        <v>6</v>
      </c>
      <c r="K25" s="72">
        <f t="shared" si="3"/>
        <v>0</v>
      </c>
      <c r="M25" s="71">
        <f t="shared" si="2"/>
        <v>48</v>
      </c>
      <c r="N25" s="51">
        <f t="shared" si="1"/>
        <v>40</v>
      </c>
      <c r="S25" s="1">
        <v>43879</v>
      </c>
      <c r="T25" s="3"/>
      <c r="U25" s="3"/>
    </row>
    <row r="26" spans="1:30" x14ac:dyDescent="0.25">
      <c r="B26">
        <v>-8</v>
      </c>
      <c r="D26">
        <f t="shared" si="0"/>
        <v>13</v>
      </c>
      <c r="K26" s="72">
        <f t="shared" si="3"/>
        <v>2</v>
      </c>
      <c r="M26" s="71">
        <f t="shared" si="2"/>
        <v>40</v>
      </c>
      <c r="N26" s="51">
        <f t="shared" si="1"/>
        <v>41</v>
      </c>
      <c r="S26" s="1">
        <v>43880</v>
      </c>
      <c r="T26" s="3"/>
      <c r="U26" s="3"/>
    </row>
    <row r="27" spans="1:30" x14ac:dyDescent="0.25">
      <c r="B27">
        <v>-7</v>
      </c>
      <c r="D27">
        <f t="shared" si="0"/>
        <v>13</v>
      </c>
      <c r="K27" s="72">
        <f t="shared" si="3"/>
        <v>0</v>
      </c>
      <c r="M27" s="71">
        <f t="shared" si="2"/>
        <v>41</v>
      </c>
      <c r="N27" s="51">
        <f t="shared" si="1"/>
        <v>41</v>
      </c>
      <c r="S27" s="1">
        <v>43881</v>
      </c>
      <c r="T27" s="3"/>
      <c r="U27" s="3"/>
    </row>
    <row r="28" spans="1:30" x14ac:dyDescent="0.25">
      <c r="B28">
        <v>-6</v>
      </c>
      <c r="D28">
        <f t="shared" si="0"/>
        <v>20</v>
      </c>
      <c r="K28" s="72">
        <f t="shared" si="3"/>
        <v>1</v>
      </c>
      <c r="M28" s="71">
        <f t="shared" si="2"/>
        <v>41</v>
      </c>
      <c r="N28" s="51">
        <f t="shared" si="1"/>
        <v>32</v>
      </c>
      <c r="S28" s="1">
        <v>43882</v>
      </c>
      <c r="T28" s="3"/>
      <c r="U28" s="3"/>
      <c r="V28" t="s">
        <v>129</v>
      </c>
    </row>
    <row r="29" spans="1:30" x14ac:dyDescent="0.25">
      <c r="A29" s="17"/>
      <c r="B29" s="17">
        <v>-5</v>
      </c>
      <c r="C29" s="17"/>
      <c r="D29">
        <f t="shared" si="0"/>
        <v>17</v>
      </c>
      <c r="E29" s="41"/>
      <c r="F29" s="17"/>
      <c r="G29" s="17"/>
      <c r="H29" s="17"/>
      <c r="K29" s="72">
        <f t="shared" si="3"/>
        <v>1</v>
      </c>
      <c r="M29" s="71">
        <f t="shared" si="2"/>
        <v>33</v>
      </c>
      <c r="N29" s="51">
        <f t="shared" si="1"/>
        <v>45</v>
      </c>
      <c r="O29" s="17"/>
      <c r="P29" s="17"/>
      <c r="Q29" s="17"/>
      <c r="S29" s="50">
        <v>43883</v>
      </c>
      <c r="T29" s="54"/>
      <c r="U29" s="54"/>
    </row>
    <row r="30" spans="1:30" x14ac:dyDescent="0.25">
      <c r="A30" s="17"/>
      <c r="B30" s="17">
        <v>-4</v>
      </c>
      <c r="C30" s="17"/>
      <c r="D30">
        <f t="shared" si="0"/>
        <v>25</v>
      </c>
      <c r="E30" s="41"/>
      <c r="F30" s="17"/>
      <c r="G30" s="17"/>
      <c r="H30" s="17"/>
      <c r="K30" s="72">
        <f t="shared" si="3"/>
        <v>0</v>
      </c>
      <c r="M30" s="71">
        <f t="shared" si="2"/>
        <v>45</v>
      </c>
      <c r="N30" s="51">
        <f t="shared" si="1"/>
        <v>72</v>
      </c>
      <c r="O30" s="17"/>
      <c r="P30" s="17"/>
      <c r="Q30" s="17"/>
      <c r="S30" s="50">
        <v>43884</v>
      </c>
      <c r="T30" s="54"/>
      <c r="U30" s="54"/>
    </row>
    <row r="31" spans="1:30" x14ac:dyDescent="0.25">
      <c r="A31" s="17"/>
      <c r="B31" s="17">
        <v>-3</v>
      </c>
      <c r="C31" s="17"/>
      <c r="D31">
        <f t="shared" si="0"/>
        <v>47</v>
      </c>
      <c r="E31" s="41"/>
      <c r="F31" s="17"/>
      <c r="G31" s="17"/>
      <c r="H31" s="17"/>
      <c r="K31" s="72">
        <f t="shared" si="3"/>
        <v>5</v>
      </c>
      <c r="L31" s="71"/>
      <c r="M31" s="71">
        <f t="shared" si="2"/>
        <v>71</v>
      </c>
      <c r="N31" s="51">
        <f t="shared" si="1"/>
        <v>76</v>
      </c>
      <c r="O31" s="17"/>
      <c r="P31" s="17"/>
      <c r="Q31" s="17"/>
      <c r="S31" s="50">
        <v>43885</v>
      </c>
      <c r="T31" s="54"/>
      <c r="U31" s="54"/>
    </row>
    <row r="32" spans="1:30" x14ac:dyDescent="0.25">
      <c r="A32" s="17"/>
      <c r="B32" s="17">
        <v>-2</v>
      </c>
      <c r="C32" s="17"/>
      <c r="D32">
        <f t="shared" si="0"/>
        <v>39</v>
      </c>
      <c r="E32" s="41"/>
      <c r="F32" s="17"/>
      <c r="G32" s="17"/>
      <c r="H32" s="17"/>
      <c r="K32" s="72">
        <f t="shared" si="3"/>
        <v>2</v>
      </c>
      <c r="L32" s="71"/>
      <c r="M32" s="71">
        <f t="shared" si="2"/>
        <v>77</v>
      </c>
      <c r="N32" s="51">
        <f t="shared" si="1"/>
        <v>138</v>
      </c>
      <c r="O32" s="17"/>
      <c r="P32" s="17"/>
      <c r="Q32" s="17"/>
      <c r="S32" s="50">
        <v>43886</v>
      </c>
      <c r="T32" s="54"/>
      <c r="U32" s="54"/>
    </row>
    <row r="33" spans="1:43" x14ac:dyDescent="0.25">
      <c r="A33" s="17"/>
      <c r="B33" s="17">
        <v>-1</v>
      </c>
      <c r="C33" s="17"/>
      <c r="D33">
        <f t="shared" si="0"/>
        <v>54</v>
      </c>
      <c r="E33" s="41"/>
      <c r="F33" s="17"/>
      <c r="G33" s="17"/>
      <c r="H33" s="17"/>
      <c r="K33" s="72">
        <f t="shared" si="3"/>
        <v>8</v>
      </c>
      <c r="L33" s="71"/>
      <c r="M33" s="71">
        <f t="shared" si="2"/>
        <v>136</v>
      </c>
      <c r="N33" s="51">
        <f t="shared" si="1"/>
        <v>169</v>
      </c>
      <c r="O33" s="17"/>
      <c r="P33" s="17"/>
      <c r="Q33" s="17"/>
      <c r="S33" s="50">
        <v>43887</v>
      </c>
      <c r="T33" s="54"/>
      <c r="U33" s="54"/>
    </row>
    <row r="34" spans="1:43" x14ac:dyDescent="0.25">
      <c r="A34" s="17"/>
      <c r="B34" s="17">
        <v>0</v>
      </c>
      <c r="C34" s="51">
        <v>1</v>
      </c>
      <c r="D34">
        <f t="shared" si="0"/>
        <v>81</v>
      </c>
      <c r="E34" s="52"/>
      <c r="F34" s="51">
        <v>0</v>
      </c>
      <c r="G34" s="51">
        <v>1</v>
      </c>
      <c r="H34" s="44">
        <v>0</v>
      </c>
      <c r="K34" s="72">
        <f t="shared" si="3"/>
        <v>4</v>
      </c>
      <c r="L34" s="71"/>
      <c r="M34" s="71">
        <f t="shared" si="2"/>
        <v>172</v>
      </c>
      <c r="N34" s="51">
        <f t="shared" si="1"/>
        <v>184</v>
      </c>
      <c r="O34" s="51">
        <v>3</v>
      </c>
      <c r="P34" s="71">
        <v>1</v>
      </c>
      <c r="Q34" s="71">
        <v>3</v>
      </c>
      <c r="R34" s="8">
        <f t="shared" ref="R34:R41" si="4">F34+H34+O34</f>
        <v>3</v>
      </c>
      <c r="S34" s="50">
        <v>43888</v>
      </c>
      <c r="T34" s="52">
        <v>1</v>
      </c>
      <c r="U34" s="54"/>
      <c r="V34" s="21" t="s">
        <v>21</v>
      </c>
      <c r="Z34" t="s">
        <v>85</v>
      </c>
      <c r="AA34" s="6"/>
      <c r="AG34" t="s">
        <v>39</v>
      </c>
    </row>
    <row r="35" spans="1:43" x14ac:dyDescent="0.25">
      <c r="A35" s="17"/>
      <c r="B35" s="17"/>
      <c r="C35" s="51">
        <v>2</v>
      </c>
      <c r="D35">
        <f t="shared" si="0"/>
        <v>87</v>
      </c>
      <c r="E35" s="52"/>
      <c r="F35" s="51">
        <v>0</v>
      </c>
      <c r="G35" s="51">
        <v>8</v>
      </c>
      <c r="H35" s="44">
        <f t="shared" ref="H35:H41" si="5">R34</f>
        <v>3</v>
      </c>
      <c r="K35" s="72">
        <f t="shared" si="3"/>
        <v>19</v>
      </c>
      <c r="L35" s="71"/>
      <c r="M35" s="71">
        <f t="shared" si="2"/>
        <v>183</v>
      </c>
      <c r="N35" s="51">
        <f t="shared" si="1"/>
        <v>220</v>
      </c>
      <c r="O35" s="51">
        <v>4</v>
      </c>
      <c r="P35" s="71">
        <v>1</v>
      </c>
      <c r="Q35" s="71">
        <v>4</v>
      </c>
      <c r="R35" s="8">
        <f t="shared" si="4"/>
        <v>7</v>
      </c>
      <c r="S35" s="50">
        <v>43889</v>
      </c>
      <c r="T35" s="52">
        <v>2</v>
      </c>
      <c r="U35" s="54"/>
      <c r="AA35" s="6"/>
      <c r="AM35" s="2"/>
      <c r="AN35" s="2"/>
      <c r="AP35" s="2"/>
      <c r="AQ35" s="2"/>
    </row>
    <row r="36" spans="1:43" x14ac:dyDescent="0.25">
      <c r="A36" s="17"/>
      <c r="B36" s="17"/>
      <c r="C36" s="51">
        <v>3</v>
      </c>
      <c r="D36">
        <f t="shared" si="0"/>
        <v>90</v>
      </c>
      <c r="E36" s="52"/>
      <c r="F36" s="51">
        <v>0</v>
      </c>
      <c r="G36" s="51">
        <v>1</v>
      </c>
      <c r="H36" s="44">
        <f t="shared" si="5"/>
        <v>7</v>
      </c>
      <c r="K36" s="72">
        <f t="shared" si="3"/>
        <v>15</v>
      </c>
      <c r="L36" s="71"/>
      <c r="M36" s="71">
        <f t="shared" si="2"/>
        <v>217</v>
      </c>
      <c r="N36" s="51">
        <f t="shared" si="1"/>
        <v>222</v>
      </c>
      <c r="O36" s="51">
        <v>12</v>
      </c>
      <c r="P36" s="71">
        <v>4</v>
      </c>
      <c r="Q36" s="71">
        <v>12</v>
      </c>
      <c r="R36" s="8">
        <f t="shared" si="4"/>
        <v>19</v>
      </c>
      <c r="S36" s="50">
        <v>43890</v>
      </c>
      <c r="T36" s="52">
        <v>3</v>
      </c>
      <c r="U36" s="54"/>
      <c r="V36" t="s">
        <v>40</v>
      </c>
      <c r="AA36" s="6"/>
      <c r="AF36" s="3">
        <v>43888</v>
      </c>
      <c r="AG36" s="21" t="s">
        <v>21</v>
      </c>
      <c r="AN36" s="6"/>
      <c r="AP36" s="4"/>
      <c r="AQ36" s="2"/>
    </row>
    <row r="37" spans="1:43" x14ac:dyDescent="0.25">
      <c r="A37" s="17"/>
      <c r="B37" s="17"/>
      <c r="C37" s="51">
        <v>4</v>
      </c>
      <c r="D37">
        <f t="shared" si="0"/>
        <v>101</v>
      </c>
      <c r="E37" s="52"/>
      <c r="F37" s="51">
        <v>0</v>
      </c>
      <c r="G37" s="51">
        <v>10</v>
      </c>
      <c r="H37" s="44">
        <f t="shared" si="5"/>
        <v>19</v>
      </c>
      <c r="K37" s="72">
        <f t="shared" si="3"/>
        <v>18</v>
      </c>
      <c r="L37" s="71"/>
      <c r="M37" s="71">
        <f t="shared" si="2"/>
        <v>221</v>
      </c>
      <c r="N37" s="51">
        <f t="shared" si="1"/>
        <v>234</v>
      </c>
      <c r="O37" s="51">
        <v>13</v>
      </c>
      <c r="P37" s="71">
        <v>3</v>
      </c>
      <c r="Q37" s="71">
        <v>13</v>
      </c>
      <c r="R37" s="8">
        <f t="shared" si="4"/>
        <v>32</v>
      </c>
      <c r="S37" s="50">
        <v>43891</v>
      </c>
      <c r="T37" s="52">
        <v>4</v>
      </c>
      <c r="U37" s="54"/>
      <c r="V37" t="s">
        <v>22</v>
      </c>
      <c r="AA37" s="6"/>
      <c r="AF37" s="3">
        <v>43889</v>
      </c>
      <c r="AN37" s="6"/>
      <c r="AP37" s="4"/>
      <c r="AQ37" s="4"/>
    </row>
    <row r="38" spans="1:43" x14ac:dyDescent="0.25">
      <c r="A38" s="17"/>
      <c r="B38" s="17"/>
      <c r="C38" s="51">
        <v>5</v>
      </c>
      <c r="D38">
        <f t="shared" si="0"/>
        <v>184</v>
      </c>
      <c r="E38" s="52"/>
      <c r="F38" s="51">
        <v>0</v>
      </c>
      <c r="G38" s="51">
        <v>14</v>
      </c>
      <c r="H38" s="44">
        <f t="shared" si="5"/>
        <v>32</v>
      </c>
      <c r="K38" s="72">
        <f t="shared" si="3"/>
        <v>30</v>
      </c>
      <c r="L38" s="71"/>
      <c r="M38" s="71">
        <f t="shared" si="2"/>
        <v>233</v>
      </c>
      <c r="N38" s="51">
        <f t="shared" si="1"/>
        <v>271</v>
      </c>
      <c r="O38" s="51">
        <v>48</v>
      </c>
      <c r="P38" s="71">
        <v>8</v>
      </c>
      <c r="Q38" s="71">
        <v>47</v>
      </c>
      <c r="R38" s="8">
        <f t="shared" si="4"/>
        <v>80</v>
      </c>
      <c r="S38" s="50">
        <v>43892</v>
      </c>
      <c r="T38" s="52">
        <v>5</v>
      </c>
      <c r="U38" s="54"/>
      <c r="AA38" s="6"/>
      <c r="AF38" s="3">
        <v>43890</v>
      </c>
      <c r="AG38" t="s">
        <v>40</v>
      </c>
      <c r="AN38" s="6"/>
      <c r="AP38" s="4"/>
      <c r="AQ38" s="4"/>
    </row>
    <row r="39" spans="1:43" x14ac:dyDescent="0.25">
      <c r="A39" s="17"/>
      <c r="B39" s="17"/>
      <c r="C39" s="51">
        <v>6</v>
      </c>
      <c r="D39">
        <f t="shared" si="0"/>
        <v>179</v>
      </c>
      <c r="E39" s="52"/>
      <c r="F39" s="51">
        <v>0</v>
      </c>
      <c r="G39" s="51">
        <v>6</v>
      </c>
      <c r="H39" s="44">
        <f t="shared" si="5"/>
        <v>80</v>
      </c>
      <c r="K39" s="72">
        <f t="shared" si="3"/>
        <v>30</v>
      </c>
      <c r="M39" s="71">
        <f t="shared" si="2"/>
        <v>272</v>
      </c>
      <c r="N39" s="51">
        <f t="shared" si="1"/>
        <v>374</v>
      </c>
      <c r="O39" s="51">
        <v>40</v>
      </c>
      <c r="P39" s="71">
        <v>6</v>
      </c>
      <c r="Q39" s="71">
        <v>40</v>
      </c>
      <c r="R39" s="8">
        <f t="shared" si="4"/>
        <v>120</v>
      </c>
      <c r="S39" s="50">
        <v>43893</v>
      </c>
      <c r="T39" s="52">
        <v>6</v>
      </c>
      <c r="U39" s="54"/>
      <c r="AA39" s="6"/>
      <c r="AF39" s="3">
        <v>43891</v>
      </c>
      <c r="AG39" t="s">
        <v>22</v>
      </c>
      <c r="AN39" s="6"/>
      <c r="AP39" s="4"/>
      <c r="AQ39" s="4"/>
    </row>
    <row r="40" spans="1:43" x14ac:dyDescent="0.25">
      <c r="A40" s="17"/>
      <c r="B40" s="17"/>
      <c r="C40" s="51">
        <v>7</v>
      </c>
      <c r="D40">
        <f t="shared" si="0"/>
        <v>246</v>
      </c>
      <c r="E40" s="52"/>
      <c r="F40" s="51">
        <v>0</v>
      </c>
      <c r="G40" s="51">
        <v>13</v>
      </c>
      <c r="H40" s="44">
        <f t="shared" si="5"/>
        <v>120</v>
      </c>
      <c r="K40" s="72">
        <f t="shared" si="3"/>
        <v>43</v>
      </c>
      <c r="M40" s="71">
        <f t="shared" si="2"/>
        <v>374</v>
      </c>
      <c r="N40" s="51">
        <f t="shared" si="1"/>
        <v>461</v>
      </c>
      <c r="O40" s="51">
        <v>41</v>
      </c>
      <c r="P40" s="71">
        <v>15</v>
      </c>
      <c r="Q40" s="71">
        <v>41</v>
      </c>
      <c r="R40" s="8">
        <f t="shared" si="4"/>
        <v>161</v>
      </c>
      <c r="S40" s="50">
        <v>43894</v>
      </c>
      <c r="T40" s="52">
        <v>7</v>
      </c>
      <c r="U40" s="54"/>
      <c r="AA40" s="6"/>
      <c r="AF40" s="3">
        <v>43892</v>
      </c>
      <c r="AN40" s="6"/>
      <c r="AP40" s="4"/>
      <c r="AQ40" s="4"/>
    </row>
    <row r="41" spans="1:43" x14ac:dyDescent="0.25">
      <c r="A41" s="17"/>
      <c r="B41" s="17"/>
      <c r="C41" s="51">
        <v>8</v>
      </c>
      <c r="D41">
        <f t="shared" si="0"/>
        <v>350</v>
      </c>
      <c r="E41" s="52"/>
      <c r="F41" s="51">
        <v>0</v>
      </c>
      <c r="G41" s="51">
        <v>13</v>
      </c>
      <c r="H41" s="44">
        <f t="shared" si="5"/>
        <v>161</v>
      </c>
      <c r="K41" s="72">
        <f t="shared" si="3"/>
        <v>34</v>
      </c>
      <c r="M41" s="71">
        <f t="shared" si="2"/>
        <v>641</v>
      </c>
      <c r="N41" s="51">
        <f t="shared" si="1"/>
        <v>515</v>
      </c>
      <c r="O41" s="51">
        <v>41</v>
      </c>
      <c r="P41" s="71">
        <v>44</v>
      </c>
      <c r="Q41" s="71">
        <v>41</v>
      </c>
      <c r="R41" s="8">
        <f t="shared" si="4"/>
        <v>202</v>
      </c>
      <c r="S41" s="50">
        <v>43895</v>
      </c>
      <c r="T41" s="52">
        <v>8</v>
      </c>
      <c r="U41" s="54"/>
      <c r="AA41" s="6"/>
      <c r="AF41" s="3">
        <v>43893</v>
      </c>
      <c r="AN41" s="6"/>
      <c r="AP41" s="4"/>
      <c r="AQ41" s="4"/>
    </row>
    <row r="42" spans="1:43" x14ac:dyDescent="0.25">
      <c r="A42" s="17">
        <v>1</v>
      </c>
      <c r="B42" s="17"/>
      <c r="C42" s="51">
        <v>9</v>
      </c>
      <c r="D42">
        <f t="shared" si="0"/>
        <v>333</v>
      </c>
      <c r="E42" s="52">
        <v>1</v>
      </c>
      <c r="F42" s="51">
        <v>1</v>
      </c>
      <c r="G42" s="51">
        <v>20</v>
      </c>
      <c r="H42" s="44">
        <f t="shared" ref="H42:H60" si="6">R41-F42-G42</f>
        <v>181</v>
      </c>
      <c r="K42" s="72">
        <f t="shared" si="3"/>
        <v>63</v>
      </c>
      <c r="L42" s="71">
        <v>1</v>
      </c>
      <c r="M42" s="71">
        <f t="shared" si="2"/>
        <v>515</v>
      </c>
      <c r="N42" s="51">
        <f t="shared" si="1"/>
        <v>700</v>
      </c>
      <c r="O42" s="51">
        <v>33</v>
      </c>
      <c r="P42" s="71">
        <v>46</v>
      </c>
      <c r="Q42" s="71">
        <v>32</v>
      </c>
      <c r="R42" s="8">
        <f t="shared" ref="R42:R60" si="7">F42+H42+O42+G42</f>
        <v>235</v>
      </c>
      <c r="S42" s="50">
        <v>43896</v>
      </c>
      <c r="T42" s="52">
        <v>9</v>
      </c>
      <c r="U42" s="54"/>
      <c r="V42" s="21" t="s">
        <v>23</v>
      </c>
      <c r="AA42" s="6"/>
      <c r="AF42" s="3">
        <v>43894</v>
      </c>
      <c r="AN42" s="6"/>
      <c r="AP42" s="4"/>
      <c r="AQ42" s="4"/>
    </row>
    <row r="43" spans="1:43" x14ac:dyDescent="0.25">
      <c r="A43" s="17">
        <v>2</v>
      </c>
      <c r="B43" s="17"/>
      <c r="C43" s="51">
        <v>10</v>
      </c>
      <c r="D43">
        <f t="shared" si="0"/>
        <v>280</v>
      </c>
      <c r="E43" s="52">
        <v>0</v>
      </c>
      <c r="F43" s="52">
        <f t="shared" ref="F43:F52" si="8">F42+E43</f>
        <v>1</v>
      </c>
      <c r="G43" s="51">
        <v>17</v>
      </c>
      <c r="H43" s="44">
        <f t="shared" si="6"/>
        <v>217</v>
      </c>
      <c r="K43" s="72">
        <f t="shared" si="3"/>
        <v>80</v>
      </c>
      <c r="L43" s="71">
        <v>0</v>
      </c>
      <c r="M43" s="71">
        <f t="shared" si="2"/>
        <v>704</v>
      </c>
      <c r="N43" s="51">
        <f t="shared" si="1"/>
        <v>668</v>
      </c>
      <c r="O43" s="51">
        <v>45</v>
      </c>
      <c r="P43" s="71">
        <v>60</v>
      </c>
      <c r="Q43" s="71">
        <v>45</v>
      </c>
      <c r="R43" s="8">
        <f t="shared" si="7"/>
        <v>280</v>
      </c>
      <c r="S43" s="50">
        <v>43897</v>
      </c>
      <c r="T43" s="52">
        <v>10</v>
      </c>
      <c r="U43" s="54"/>
      <c r="V43" t="s">
        <v>25</v>
      </c>
      <c r="Z43" s="10"/>
      <c r="AA43" s="10"/>
      <c r="AF43" s="3">
        <v>43895</v>
      </c>
      <c r="AN43" s="6"/>
      <c r="AP43" s="4"/>
      <c r="AQ43" s="4"/>
    </row>
    <row r="44" spans="1:43" ht="15.75" thickBot="1" x14ac:dyDescent="0.3">
      <c r="A44" s="17">
        <v>3</v>
      </c>
      <c r="B44" s="17"/>
      <c r="C44" s="51">
        <v>11</v>
      </c>
      <c r="D44">
        <f t="shared" si="0"/>
        <v>301</v>
      </c>
      <c r="E44" s="52">
        <v>2</v>
      </c>
      <c r="F44" s="52">
        <f t="shared" si="8"/>
        <v>3</v>
      </c>
      <c r="G44" s="51">
        <v>25</v>
      </c>
      <c r="H44" s="44">
        <f t="shared" si="6"/>
        <v>252</v>
      </c>
      <c r="K44" s="72">
        <f t="shared" si="3"/>
        <v>78</v>
      </c>
      <c r="L44" s="71">
        <v>2</v>
      </c>
      <c r="M44" s="71">
        <f t="shared" si="2"/>
        <v>669</v>
      </c>
      <c r="N44" s="51">
        <f t="shared" si="1"/>
        <v>542</v>
      </c>
      <c r="O44" s="51">
        <v>71</v>
      </c>
      <c r="P44" s="71">
        <v>77</v>
      </c>
      <c r="Q44" s="71">
        <v>72</v>
      </c>
      <c r="R44" s="8">
        <f t="shared" si="7"/>
        <v>351</v>
      </c>
      <c r="S44" s="50">
        <v>43898</v>
      </c>
      <c r="T44" s="52">
        <v>11</v>
      </c>
      <c r="U44" s="54"/>
      <c r="Z44" s="10"/>
      <c r="AA44" s="10"/>
      <c r="AF44" s="3">
        <v>43896</v>
      </c>
      <c r="AG44" s="21" t="s">
        <v>23</v>
      </c>
      <c r="AI44" s="21" t="s">
        <v>24</v>
      </c>
      <c r="AN44" s="6"/>
      <c r="AP44" s="4"/>
      <c r="AQ44" s="4"/>
    </row>
    <row r="45" spans="1:43" ht="15.75" thickBot="1" x14ac:dyDescent="0.3">
      <c r="A45" s="17">
        <v>4</v>
      </c>
      <c r="B45" s="17"/>
      <c r="C45" s="51">
        <v>12</v>
      </c>
      <c r="D45">
        <f t="shared" si="0"/>
        <v>558</v>
      </c>
      <c r="E45" s="52">
        <v>0</v>
      </c>
      <c r="F45" s="52">
        <f t="shared" si="8"/>
        <v>3</v>
      </c>
      <c r="G45" s="51">
        <v>47</v>
      </c>
      <c r="H45" s="44">
        <f t="shared" si="6"/>
        <v>301</v>
      </c>
      <c r="K45" s="72">
        <f t="shared" si="3"/>
        <v>112</v>
      </c>
      <c r="L45" s="71">
        <v>0</v>
      </c>
      <c r="M45" s="71">
        <f t="shared" si="2"/>
        <v>545</v>
      </c>
      <c r="N45" s="51">
        <f t="shared" si="1"/>
        <v>622</v>
      </c>
      <c r="O45" s="51">
        <v>77</v>
      </c>
      <c r="P45" s="71">
        <v>56</v>
      </c>
      <c r="Q45" s="71">
        <v>76</v>
      </c>
      <c r="R45" s="38">
        <f t="shared" si="7"/>
        <v>428</v>
      </c>
      <c r="S45" s="50">
        <v>43899</v>
      </c>
      <c r="T45" s="52">
        <v>12</v>
      </c>
      <c r="U45" s="54"/>
      <c r="V45" s="48" t="s">
        <v>86</v>
      </c>
      <c r="W45" s="23"/>
      <c r="Y45" s="23"/>
      <c r="Z45" s="49"/>
      <c r="AA45" s="10"/>
      <c r="AF45" s="3">
        <v>43897</v>
      </c>
      <c r="AG45" t="s">
        <v>25</v>
      </c>
      <c r="AN45" s="6"/>
      <c r="AP45" s="4"/>
      <c r="AQ45" s="4"/>
    </row>
    <row r="46" spans="1:43" x14ac:dyDescent="0.25">
      <c r="A46" s="17">
        <v>5</v>
      </c>
      <c r="B46" s="17"/>
      <c r="C46" s="51">
        <v>13</v>
      </c>
      <c r="D46">
        <f t="shared" si="0"/>
        <v>478</v>
      </c>
      <c r="E46" s="52">
        <v>1</v>
      </c>
      <c r="F46" s="52">
        <f t="shared" si="8"/>
        <v>4</v>
      </c>
      <c r="G46" s="51">
        <v>39</v>
      </c>
      <c r="H46" s="44">
        <f t="shared" si="6"/>
        <v>385</v>
      </c>
      <c r="K46" s="72">
        <f t="shared" si="3"/>
        <v>93</v>
      </c>
      <c r="L46" s="71">
        <v>1</v>
      </c>
      <c r="M46" s="71">
        <f t="shared" si="2"/>
        <v>621</v>
      </c>
      <c r="N46" s="51">
        <f t="shared" si="1"/>
        <v>1128</v>
      </c>
      <c r="O46" s="51">
        <v>136</v>
      </c>
      <c r="P46" s="71">
        <v>61</v>
      </c>
      <c r="Q46" s="71">
        <v>138</v>
      </c>
      <c r="R46" s="8">
        <f t="shared" si="7"/>
        <v>564</v>
      </c>
      <c r="S46" s="50">
        <v>43900</v>
      </c>
      <c r="T46" s="52">
        <v>13</v>
      </c>
      <c r="U46" s="54"/>
      <c r="V46" s="21" t="s">
        <v>27</v>
      </c>
      <c r="Z46" s="10"/>
      <c r="AA46" s="10"/>
      <c r="AF46" s="3">
        <v>43898</v>
      </c>
      <c r="AN46" s="6"/>
      <c r="AP46" s="4"/>
      <c r="AQ46" s="4"/>
    </row>
    <row r="47" spans="1:43" x14ac:dyDescent="0.25">
      <c r="A47" s="17">
        <v>6</v>
      </c>
      <c r="B47" s="17"/>
      <c r="C47" s="51">
        <v>14</v>
      </c>
      <c r="D47">
        <f t="shared" si="0"/>
        <v>512</v>
      </c>
      <c r="E47" s="52">
        <v>1</v>
      </c>
      <c r="F47" s="52">
        <f t="shared" si="8"/>
        <v>5</v>
      </c>
      <c r="G47" s="51">
        <v>54</v>
      </c>
      <c r="H47" s="44">
        <f t="shared" si="6"/>
        <v>505</v>
      </c>
      <c r="K47" s="72">
        <f t="shared" si="3"/>
        <v>132</v>
      </c>
      <c r="L47" s="71">
        <v>1</v>
      </c>
      <c r="M47" s="71">
        <f t="shared" si="2"/>
        <v>1131</v>
      </c>
      <c r="N47" s="51">
        <f t="shared" si="1"/>
        <v>1052</v>
      </c>
      <c r="O47" s="51">
        <v>172</v>
      </c>
      <c r="P47" s="71">
        <v>121</v>
      </c>
      <c r="Q47" s="71">
        <v>169</v>
      </c>
      <c r="R47" s="8">
        <f t="shared" si="7"/>
        <v>736</v>
      </c>
      <c r="S47" s="50">
        <v>43901</v>
      </c>
      <c r="T47" s="52">
        <v>14</v>
      </c>
      <c r="U47" s="54"/>
      <c r="V47" t="s">
        <v>28</v>
      </c>
      <c r="Z47" s="10"/>
      <c r="AA47" s="10"/>
      <c r="AF47" s="3">
        <v>43899</v>
      </c>
      <c r="AG47" s="21" t="s">
        <v>26</v>
      </c>
      <c r="AN47" s="6"/>
      <c r="AP47" s="4"/>
      <c r="AQ47" s="4"/>
    </row>
    <row r="48" spans="1:43" x14ac:dyDescent="0.25">
      <c r="A48" s="17">
        <v>7</v>
      </c>
      <c r="B48" s="17"/>
      <c r="C48" s="51">
        <v>15</v>
      </c>
      <c r="D48">
        <f t="shared" si="0"/>
        <v>490</v>
      </c>
      <c r="E48" s="52">
        <v>0</v>
      </c>
      <c r="F48" s="52">
        <f t="shared" si="8"/>
        <v>5</v>
      </c>
      <c r="G48" s="51">
        <v>81</v>
      </c>
      <c r="H48" s="44">
        <f t="shared" si="6"/>
        <v>650</v>
      </c>
      <c r="K48" s="72">
        <f>L66</f>
        <v>93</v>
      </c>
      <c r="L48" s="71">
        <v>0</v>
      </c>
      <c r="M48" s="71">
        <f t="shared" si="2"/>
        <v>1053</v>
      </c>
      <c r="N48" s="51">
        <f t="shared" si="1"/>
        <v>1056</v>
      </c>
      <c r="O48" s="51">
        <v>183</v>
      </c>
      <c r="P48" s="71">
        <v>111</v>
      </c>
      <c r="Q48" s="71">
        <v>184</v>
      </c>
      <c r="R48" s="8">
        <f t="shared" si="7"/>
        <v>919</v>
      </c>
      <c r="S48" s="50">
        <v>43902</v>
      </c>
      <c r="T48" s="52">
        <v>15</v>
      </c>
      <c r="U48" s="54"/>
      <c r="V48" s="21" t="s">
        <v>87</v>
      </c>
      <c r="Z48" s="10"/>
      <c r="AA48" s="10"/>
      <c r="AF48" s="3">
        <v>43900</v>
      </c>
      <c r="AG48" s="21" t="s">
        <v>27</v>
      </c>
      <c r="AM48" s="5"/>
      <c r="AN48" s="6"/>
    </row>
    <row r="49" spans="1:43" x14ac:dyDescent="0.25">
      <c r="A49" s="17">
        <v>8</v>
      </c>
      <c r="B49" s="17"/>
      <c r="C49" s="51">
        <v>16</v>
      </c>
      <c r="D49">
        <f t="shared" si="0"/>
        <v>611</v>
      </c>
      <c r="E49" s="52">
        <v>5</v>
      </c>
      <c r="F49" s="52">
        <f t="shared" si="8"/>
        <v>10</v>
      </c>
      <c r="G49" s="51">
        <v>87</v>
      </c>
      <c r="H49" s="44">
        <f t="shared" si="6"/>
        <v>822</v>
      </c>
      <c r="L49" s="71">
        <v>5</v>
      </c>
      <c r="M49" s="71">
        <f t="shared" si="2"/>
        <v>1050</v>
      </c>
      <c r="N49" s="51">
        <f t="shared" si="1"/>
        <v>1193</v>
      </c>
      <c r="O49" s="51">
        <v>217</v>
      </c>
      <c r="P49" s="71">
        <v>190</v>
      </c>
      <c r="Q49" s="71">
        <v>220</v>
      </c>
      <c r="R49" s="8">
        <f t="shared" si="7"/>
        <v>1136</v>
      </c>
      <c r="S49" s="50">
        <v>43903</v>
      </c>
      <c r="T49" s="52">
        <v>16</v>
      </c>
      <c r="U49" s="54"/>
      <c r="Z49" s="10"/>
      <c r="AA49" s="10"/>
      <c r="AF49" s="3">
        <v>43901</v>
      </c>
      <c r="AG49" t="s">
        <v>28</v>
      </c>
      <c r="AI49" t="s">
        <v>29</v>
      </c>
      <c r="AJ49" t="s">
        <v>30</v>
      </c>
      <c r="AK49" t="s">
        <v>31</v>
      </c>
      <c r="AL49" t="s">
        <v>32</v>
      </c>
      <c r="AN49" s="6"/>
    </row>
    <row r="50" spans="1:43" ht="15.75" x14ac:dyDescent="0.25">
      <c r="A50" s="17">
        <v>9</v>
      </c>
      <c r="B50" s="17"/>
      <c r="C50" s="51">
        <v>17</v>
      </c>
      <c r="D50">
        <f t="shared" si="0"/>
        <v>340</v>
      </c>
      <c r="E50" s="52">
        <v>2</v>
      </c>
      <c r="F50" s="52">
        <f t="shared" si="8"/>
        <v>12</v>
      </c>
      <c r="G50" s="51">
        <v>90</v>
      </c>
      <c r="H50" s="44">
        <f t="shared" si="6"/>
        <v>1034</v>
      </c>
      <c r="I50" s="2">
        <v>45</v>
      </c>
      <c r="J50" s="4">
        <f t="shared" ref="J50:J62" si="9">I50-I49</f>
        <v>45</v>
      </c>
      <c r="L50" s="71">
        <v>2</v>
      </c>
      <c r="M50" s="71">
        <f t="shared" si="2"/>
        <v>1193</v>
      </c>
      <c r="N50" s="51">
        <f t="shared" si="1"/>
        <v>992</v>
      </c>
      <c r="O50" s="51">
        <v>221</v>
      </c>
      <c r="P50" s="71">
        <v>155</v>
      </c>
      <c r="Q50" s="71">
        <v>222</v>
      </c>
      <c r="R50" s="8">
        <f t="shared" si="7"/>
        <v>1357</v>
      </c>
      <c r="S50" s="50">
        <v>43904</v>
      </c>
      <c r="T50" s="52">
        <v>17</v>
      </c>
      <c r="U50" s="54"/>
      <c r="W50" s="10"/>
      <c r="Z50" s="10"/>
      <c r="AA50" s="18"/>
      <c r="AF50" s="3">
        <v>43902</v>
      </c>
      <c r="AG50" s="21" t="s">
        <v>33</v>
      </c>
      <c r="AJ50" s="21" t="s">
        <v>34</v>
      </c>
      <c r="AN50" s="6"/>
      <c r="AQ50" s="22" t="s">
        <v>35</v>
      </c>
    </row>
    <row r="51" spans="1:43" x14ac:dyDescent="0.25">
      <c r="A51" s="17">
        <v>10</v>
      </c>
      <c r="B51" s="17"/>
      <c r="C51" s="51">
        <v>18</v>
      </c>
      <c r="D51">
        <f t="shared" si="0"/>
        <v>300</v>
      </c>
      <c r="E51" s="52">
        <v>8</v>
      </c>
      <c r="F51" s="52">
        <f t="shared" si="8"/>
        <v>20</v>
      </c>
      <c r="G51" s="51">
        <v>101</v>
      </c>
      <c r="H51" s="44">
        <f t="shared" si="6"/>
        <v>1236</v>
      </c>
      <c r="I51" s="2">
        <v>55</v>
      </c>
      <c r="J51" s="4">
        <f t="shared" si="9"/>
        <v>10</v>
      </c>
      <c r="L51" s="71">
        <v>8</v>
      </c>
      <c r="M51" s="71">
        <f t="shared" si="2"/>
        <v>994</v>
      </c>
      <c r="N51" s="51">
        <f t="shared" si="1"/>
        <v>748</v>
      </c>
      <c r="O51" s="51">
        <v>233</v>
      </c>
      <c r="P51" s="71">
        <v>176</v>
      </c>
      <c r="Q51" s="71">
        <v>234</v>
      </c>
      <c r="R51" s="8">
        <f t="shared" si="7"/>
        <v>1590</v>
      </c>
      <c r="S51" s="50">
        <v>43905</v>
      </c>
      <c r="T51" s="52">
        <v>18</v>
      </c>
      <c r="U51" s="54"/>
      <c r="V51" s="21" t="s">
        <v>88</v>
      </c>
      <c r="W51" s="10"/>
      <c r="X51" s="18"/>
      <c r="Y51" s="7"/>
      <c r="Z51" s="10"/>
      <c r="AA51" s="18"/>
      <c r="AB51" s="10"/>
      <c r="AF51" s="3">
        <v>43903</v>
      </c>
      <c r="AN51" s="6"/>
    </row>
    <row r="52" spans="1:43" x14ac:dyDescent="0.25">
      <c r="A52" s="17">
        <v>11</v>
      </c>
      <c r="B52" s="17"/>
      <c r="C52" s="51">
        <v>19</v>
      </c>
      <c r="D52">
        <f t="shared" ref="D52:D115" si="10">G66</f>
        <v>503</v>
      </c>
      <c r="E52" s="52">
        <v>4</v>
      </c>
      <c r="F52" s="52">
        <f t="shared" si="8"/>
        <v>24</v>
      </c>
      <c r="G52" s="51">
        <v>184</v>
      </c>
      <c r="H52" s="44">
        <f t="shared" si="6"/>
        <v>1382</v>
      </c>
      <c r="I52" s="2">
        <v>96</v>
      </c>
      <c r="J52" s="4">
        <f t="shared" si="9"/>
        <v>41</v>
      </c>
      <c r="L52" s="71">
        <v>4</v>
      </c>
      <c r="M52" s="71">
        <f t="shared" si="2"/>
        <v>744</v>
      </c>
      <c r="N52" s="51">
        <f t="shared" si="1"/>
        <v>807</v>
      </c>
      <c r="O52" s="51">
        <v>272</v>
      </c>
      <c r="P52" s="71">
        <v>278</v>
      </c>
      <c r="Q52" s="71">
        <v>271</v>
      </c>
      <c r="R52" s="8">
        <f t="shared" si="7"/>
        <v>1862</v>
      </c>
      <c r="S52" s="50">
        <v>43906</v>
      </c>
      <c r="T52" s="52">
        <v>19</v>
      </c>
      <c r="U52" s="54"/>
      <c r="V52" t="s">
        <v>54</v>
      </c>
      <c r="W52" s="10"/>
      <c r="X52" s="18"/>
      <c r="Y52" s="7"/>
      <c r="Z52" s="10"/>
      <c r="AA52" s="18"/>
      <c r="AB52" s="10"/>
      <c r="AF52" s="3">
        <v>43904</v>
      </c>
      <c r="AM52" s="4"/>
      <c r="AN52" s="6"/>
    </row>
    <row r="53" spans="1:43" x14ac:dyDescent="0.25">
      <c r="A53" s="17">
        <v>12</v>
      </c>
      <c r="B53" s="17"/>
      <c r="C53" s="51">
        <v>20</v>
      </c>
      <c r="D53">
        <f t="shared" si="10"/>
        <v>341</v>
      </c>
      <c r="E53" s="52">
        <v>19</v>
      </c>
      <c r="F53" s="52">
        <f>F52+E53</f>
        <v>43</v>
      </c>
      <c r="G53" s="51">
        <v>179</v>
      </c>
      <c r="H53" s="44">
        <f t="shared" si="6"/>
        <v>1640</v>
      </c>
      <c r="I53" s="2">
        <v>135</v>
      </c>
      <c r="J53" s="4">
        <f t="shared" si="9"/>
        <v>39</v>
      </c>
      <c r="L53" s="71">
        <v>19</v>
      </c>
      <c r="M53" s="71">
        <f t="shared" si="2"/>
        <v>802</v>
      </c>
      <c r="N53" s="51">
        <f t="shared" si="1"/>
        <v>1131</v>
      </c>
      <c r="O53" s="51">
        <v>374</v>
      </c>
      <c r="P53" s="71">
        <v>292</v>
      </c>
      <c r="Q53" s="71">
        <v>374</v>
      </c>
      <c r="R53" s="8">
        <f t="shared" si="7"/>
        <v>2236</v>
      </c>
      <c r="S53" s="50">
        <v>43907</v>
      </c>
      <c r="T53" s="52">
        <v>20</v>
      </c>
      <c r="U53" s="54"/>
      <c r="W53" s="10"/>
      <c r="X53" s="18"/>
      <c r="Y53" s="7"/>
      <c r="Z53" s="10"/>
      <c r="AA53" s="18"/>
      <c r="AB53" s="10"/>
      <c r="AF53" s="3">
        <v>43905</v>
      </c>
      <c r="AG53" s="21" t="s">
        <v>36</v>
      </c>
      <c r="AK53" t="s">
        <v>37</v>
      </c>
      <c r="AN53" s="6"/>
    </row>
    <row r="54" spans="1:43" x14ac:dyDescent="0.25">
      <c r="A54">
        <v>13</v>
      </c>
      <c r="C54" s="2">
        <v>21</v>
      </c>
      <c r="D54">
        <f t="shared" si="10"/>
        <v>363</v>
      </c>
      <c r="E54" s="4">
        <v>15</v>
      </c>
      <c r="F54" s="52">
        <f t="shared" ref="F54:F63" si="11">F53+E54</f>
        <v>58</v>
      </c>
      <c r="G54" s="2">
        <v>246</v>
      </c>
      <c r="H54" s="44">
        <f t="shared" si="6"/>
        <v>1932</v>
      </c>
      <c r="I54" s="2">
        <v>177</v>
      </c>
      <c r="J54" s="4">
        <f t="shared" si="9"/>
        <v>42</v>
      </c>
      <c r="L54" s="71">
        <v>15</v>
      </c>
      <c r="M54" s="71">
        <f t="shared" si="2"/>
        <v>1127</v>
      </c>
      <c r="N54" s="51">
        <f t="shared" si="1"/>
        <v>1042</v>
      </c>
      <c r="O54" s="51">
        <v>641</v>
      </c>
      <c r="P54" s="71">
        <v>346</v>
      </c>
      <c r="Q54" s="71">
        <v>461</v>
      </c>
      <c r="R54" s="8">
        <f t="shared" si="7"/>
        <v>2877</v>
      </c>
      <c r="S54" s="1">
        <v>43908</v>
      </c>
      <c r="T54" s="52">
        <v>21</v>
      </c>
      <c r="U54" s="3"/>
      <c r="W54" s="10"/>
      <c r="X54" s="18"/>
      <c r="Y54" s="7"/>
      <c r="Z54" s="10"/>
      <c r="AA54" s="18"/>
      <c r="AB54" s="10"/>
      <c r="AF54" s="3">
        <v>43906</v>
      </c>
      <c r="AG54" t="s">
        <v>54</v>
      </c>
      <c r="AN54" s="6"/>
    </row>
    <row r="55" spans="1:43" x14ac:dyDescent="0.25">
      <c r="A55">
        <v>14</v>
      </c>
      <c r="C55" s="2">
        <v>22</v>
      </c>
      <c r="D55">
        <f t="shared" si="10"/>
        <v>351</v>
      </c>
      <c r="E55" s="4">
        <v>18</v>
      </c>
      <c r="F55" s="52">
        <f t="shared" si="11"/>
        <v>76</v>
      </c>
      <c r="G55" s="2">
        <v>350</v>
      </c>
      <c r="H55" s="44">
        <f t="shared" si="6"/>
        <v>2451</v>
      </c>
      <c r="I55" s="2">
        <v>210</v>
      </c>
      <c r="J55" s="4">
        <f t="shared" si="9"/>
        <v>33</v>
      </c>
      <c r="L55" s="71">
        <v>18</v>
      </c>
      <c r="M55" s="71">
        <f t="shared" si="2"/>
        <v>1026</v>
      </c>
      <c r="N55" s="51">
        <f t="shared" si="1"/>
        <v>1032</v>
      </c>
      <c r="O55" s="51">
        <v>515</v>
      </c>
      <c r="P55" s="71">
        <v>409</v>
      </c>
      <c r="Q55" s="71">
        <v>515</v>
      </c>
      <c r="R55" s="8">
        <f t="shared" si="7"/>
        <v>3392</v>
      </c>
      <c r="S55" s="1">
        <v>43909</v>
      </c>
      <c r="T55" s="52">
        <v>22</v>
      </c>
      <c r="U55" s="3"/>
      <c r="V55" s="21" t="s">
        <v>52</v>
      </c>
      <c r="W55" s="10"/>
      <c r="X55" s="18"/>
      <c r="Y55" s="7"/>
      <c r="Z55" s="10"/>
      <c r="AA55" s="18"/>
      <c r="AB55" s="10"/>
      <c r="AF55" s="3">
        <v>43907</v>
      </c>
      <c r="AN55" s="6"/>
    </row>
    <row r="56" spans="1:43" x14ac:dyDescent="0.25">
      <c r="A56">
        <v>15</v>
      </c>
      <c r="C56" s="2">
        <v>23</v>
      </c>
      <c r="D56">
        <f t="shared" si="10"/>
        <v>334</v>
      </c>
      <c r="E56" s="4">
        <v>30</v>
      </c>
      <c r="F56" s="52">
        <f t="shared" si="11"/>
        <v>106</v>
      </c>
      <c r="G56" s="2">
        <v>333</v>
      </c>
      <c r="H56" s="44">
        <f t="shared" si="6"/>
        <v>2953</v>
      </c>
      <c r="I56" s="2">
        <v>281</v>
      </c>
      <c r="J56" s="4">
        <f t="shared" si="9"/>
        <v>71</v>
      </c>
      <c r="L56" s="71">
        <v>30</v>
      </c>
      <c r="M56" s="71">
        <f t="shared" si="2"/>
        <v>924</v>
      </c>
      <c r="N56" s="51">
        <f t="shared" si="1"/>
        <v>1227</v>
      </c>
      <c r="O56" s="51">
        <v>704</v>
      </c>
      <c r="P56" s="71">
        <v>534</v>
      </c>
      <c r="Q56" s="71">
        <v>700</v>
      </c>
      <c r="R56" s="8">
        <f t="shared" si="7"/>
        <v>4096</v>
      </c>
      <c r="S56" s="1">
        <v>43910</v>
      </c>
      <c r="T56" s="52">
        <v>23</v>
      </c>
      <c r="U56" s="3"/>
      <c r="V56" t="s">
        <v>53</v>
      </c>
      <c r="W56" s="10"/>
      <c r="X56" s="18"/>
      <c r="Y56" s="7"/>
      <c r="Z56" s="10"/>
      <c r="AA56" s="18"/>
      <c r="AB56" s="10"/>
      <c r="AF56" s="3">
        <v>43908</v>
      </c>
      <c r="AG56" t="s">
        <v>515</v>
      </c>
      <c r="AN56" s="6"/>
    </row>
    <row r="57" spans="1:43" x14ac:dyDescent="0.25">
      <c r="A57">
        <v>16</v>
      </c>
      <c r="C57" s="2">
        <v>24</v>
      </c>
      <c r="D57">
        <f t="shared" si="10"/>
        <v>197</v>
      </c>
      <c r="E57" s="4">
        <v>30</v>
      </c>
      <c r="F57" s="52">
        <f t="shared" si="11"/>
        <v>136</v>
      </c>
      <c r="G57" s="4">
        <v>280</v>
      </c>
      <c r="H57" s="44">
        <f t="shared" si="6"/>
        <v>3680</v>
      </c>
      <c r="I57" s="4">
        <v>354</v>
      </c>
      <c r="J57" s="4">
        <f t="shared" si="9"/>
        <v>73</v>
      </c>
      <c r="L57" s="71">
        <v>30</v>
      </c>
      <c r="M57" s="71">
        <f t="shared" si="2"/>
        <v>832</v>
      </c>
      <c r="N57" s="51">
        <f t="shared" si="1"/>
        <v>1098</v>
      </c>
      <c r="O57" s="51">
        <v>669</v>
      </c>
      <c r="P57" s="71">
        <v>637</v>
      </c>
      <c r="Q57" s="71">
        <v>668</v>
      </c>
      <c r="R57" s="8">
        <f t="shared" si="7"/>
        <v>4765</v>
      </c>
      <c r="S57" s="1">
        <v>43911</v>
      </c>
      <c r="T57" s="52">
        <v>24</v>
      </c>
      <c r="U57" s="3"/>
      <c r="W57" s="10"/>
      <c r="X57" s="18"/>
      <c r="Y57" s="7"/>
      <c r="Z57" s="10"/>
      <c r="AA57" s="18"/>
      <c r="AB57" s="10"/>
      <c r="AF57" s="3">
        <v>43909</v>
      </c>
      <c r="AG57" s="21" t="s">
        <v>52</v>
      </c>
      <c r="AN57" s="6"/>
    </row>
    <row r="58" spans="1:43" x14ac:dyDescent="0.25">
      <c r="A58">
        <v>17</v>
      </c>
      <c r="C58" s="2">
        <v>25</v>
      </c>
      <c r="D58">
        <f t="shared" si="10"/>
        <v>215</v>
      </c>
      <c r="E58" s="4">
        <v>43</v>
      </c>
      <c r="F58" s="52">
        <f t="shared" si="11"/>
        <v>179</v>
      </c>
      <c r="G58" s="4">
        <v>301</v>
      </c>
      <c r="H58" s="44">
        <f t="shared" si="6"/>
        <v>4285</v>
      </c>
      <c r="I58" s="4">
        <v>407</v>
      </c>
      <c r="J58" s="4">
        <f t="shared" si="9"/>
        <v>53</v>
      </c>
      <c r="L58" s="71">
        <v>43</v>
      </c>
      <c r="N58" s="51">
        <f>Q72</f>
        <v>854</v>
      </c>
      <c r="O58" s="51">
        <v>545</v>
      </c>
      <c r="P58" s="71">
        <v>573</v>
      </c>
      <c r="Q58" s="71">
        <v>542</v>
      </c>
      <c r="R58" s="8">
        <f t="shared" si="7"/>
        <v>5310</v>
      </c>
      <c r="S58" s="1">
        <v>43912</v>
      </c>
      <c r="T58" s="52">
        <v>25</v>
      </c>
      <c r="U58" s="3"/>
      <c r="V58" t="s">
        <v>57</v>
      </c>
      <c r="W58" s="10"/>
      <c r="X58" s="18"/>
      <c r="Y58" s="7"/>
      <c r="Z58" s="10"/>
      <c r="AA58" s="18"/>
      <c r="AB58" s="10"/>
      <c r="AF58" s="3">
        <v>43910</v>
      </c>
      <c r="AG58" t="s">
        <v>53</v>
      </c>
      <c r="AI58" s="4"/>
      <c r="AN58" s="6"/>
    </row>
    <row r="59" spans="1:43" x14ac:dyDescent="0.25">
      <c r="A59">
        <v>18</v>
      </c>
      <c r="C59" s="2">
        <v>26</v>
      </c>
      <c r="D59">
        <f t="shared" si="10"/>
        <v>313</v>
      </c>
      <c r="E59" s="52">
        <v>34</v>
      </c>
      <c r="F59" s="52">
        <f t="shared" si="11"/>
        <v>213</v>
      </c>
      <c r="G59" s="52">
        <v>558</v>
      </c>
      <c r="H59" s="46">
        <f t="shared" si="6"/>
        <v>4539</v>
      </c>
      <c r="I59" s="4">
        <v>487</v>
      </c>
      <c r="J59" s="4">
        <f t="shared" si="9"/>
        <v>80</v>
      </c>
      <c r="L59" s="71">
        <v>34</v>
      </c>
      <c r="N59" s="51">
        <f>Q73</f>
        <v>774</v>
      </c>
      <c r="O59" s="51">
        <v>621</v>
      </c>
      <c r="P59" s="71">
        <v>545</v>
      </c>
      <c r="Q59" s="71">
        <v>622</v>
      </c>
      <c r="R59" s="8">
        <f t="shared" si="7"/>
        <v>5931</v>
      </c>
      <c r="S59" s="1">
        <v>43913</v>
      </c>
      <c r="T59" s="52">
        <v>26</v>
      </c>
      <c r="V59" s="21" t="s">
        <v>80</v>
      </c>
      <c r="W59" s="10"/>
      <c r="X59" s="18"/>
      <c r="Y59" s="7"/>
      <c r="Z59" s="10"/>
      <c r="AA59" s="18"/>
      <c r="AB59" s="10"/>
      <c r="AF59" s="3">
        <v>43911</v>
      </c>
      <c r="AI59" s="4"/>
      <c r="AN59" s="6"/>
    </row>
    <row r="60" spans="1:43" x14ac:dyDescent="0.25">
      <c r="A60">
        <v>19</v>
      </c>
      <c r="C60" s="2">
        <v>27</v>
      </c>
      <c r="D60">
        <f t="shared" si="10"/>
        <v>192</v>
      </c>
      <c r="E60" s="52">
        <v>63</v>
      </c>
      <c r="F60" s="52">
        <f t="shared" si="11"/>
        <v>276</v>
      </c>
      <c r="G60" s="51">
        <v>478</v>
      </c>
      <c r="H60" s="46">
        <f t="shared" si="6"/>
        <v>5177</v>
      </c>
      <c r="I60" s="4">
        <v>546</v>
      </c>
      <c r="J60" s="4">
        <f t="shared" si="9"/>
        <v>59</v>
      </c>
      <c r="L60" s="71">
        <v>63</v>
      </c>
      <c r="N60" s="51">
        <f>Q74</f>
        <v>1089</v>
      </c>
      <c r="O60" s="51">
        <v>1131</v>
      </c>
      <c r="P60" s="71">
        <v>811</v>
      </c>
      <c r="Q60" s="71">
        <v>1128</v>
      </c>
      <c r="R60" s="8">
        <f t="shared" si="7"/>
        <v>7062</v>
      </c>
      <c r="S60" s="1">
        <v>43914</v>
      </c>
      <c r="T60" s="52">
        <v>27</v>
      </c>
      <c r="U60" s="4">
        <v>1</v>
      </c>
      <c r="V60" s="11"/>
      <c r="W60" s="10"/>
      <c r="X60" s="18"/>
      <c r="Y60" s="7"/>
      <c r="Z60" s="10"/>
      <c r="AA60" s="18"/>
      <c r="AB60" s="10"/>
      <c r="AF60" s="3">
        <v>43912</v>
      </c>
      <c r="AG60" t="s">
        <v>57</v>
      </c>
      <c r="AI60" s="4"/>
      <c r="AN60" s="6"/>
    </row>
    <row r="61" spans="1:43" x14ac:dyDescent="0.25">
      <c r="A61">
        <v>20</v>
      </c>
      <c r="C61" s="2">
        <v>28</v>
      </c>
      <c r="D61">
        <f t="shared" si="10"/>
        <v>190</v>
      </c>
      <c r="E61" s="52">
        <v>80</v>
      </c>
      <c r="F61" s="52">
        <f t="shared" si="11"/>
        <v>356</v>
      </c>
      <c r="G61" s="51">
        <v>512</v>
      </c>
      <c r="H61" s="2"/>
      <c r="I61" s="4">
        <v>644</v>
      </c>
      <c r="J61" s="4">
        <f t="shared" si="9"/>
        <v>98</v>
      </c>
      <c r="L61" s="71">
        <v>80</v>
      </c>
      <c r="N61" s="51">
        <f t="shared" ref="N61:N74" si="12">Q75</f>
        <v>1344</v>
      </c>
      <c r="O61" s="51">
        <v>1053</v>
      </c>
      <c r="P61" s="71">
        <v>852</v>
      </c>
      <c r="Q61" s="71">
        <v>1052</v>
      </c>
      <c r="R61" s="2"/>
      <c r="S61" s="1">
        <v>43915</v>
      </c>
      <c r="T61" s="52">
        <v>28</v>
      </c>
      <c r="U61" s="4">
        <v>2</v>
      </c>
      <c r="AF61" s="3">
        <v>43913</v>
      </c>
      <c r="AG61" s="21" t="s">
        <v>80</v>
      </c>
      <c r="AI61" s="4"/>
      <c r="AN61" s="6"/>
    </row>
    <row r="62" spans="1:43" x14ac:dyDescent="0.25">
      <c r="C62" s="2">
        <v>29</v>
      </c>
      <c r="D62">
        <f t="shared" si="10"/>
        <v>187</v>
      </c>
      <c r="E62" s="52">
        <v>78</v>
      </c>
      <c r="F62" s="52">
        <f t="shared" si="11"/>
        <v>434</v>
      </c>
      <c r="G62" s="51">
        <v>490</v>
      </c>
      <c r="H62" s="2"/>
      <c r="I62" s="4">
        <v>761</v>
      </c>
      <c r="J62" s="4">
        <f t="shared" si="9"/>
        <v>117</v>
      </c>
      <c r="L62" s="71">
        <v>78</v>
      </c>
      <c r="M62" s="71"/>
      <c r="N62" s="51">
        <f t="shared" si="12"/>
        <v>1315</v>
      </c>
      <c r="O62" s="51">
        <v>1050</v>
      </c>
      <c r="P62" s="71">
        <v>1019</v>
      </c>
      <c r="Q62" s="71">
        <v>1056</v>
      </c>
      <c r="R62" s="2"/>
      <c r="S62" s="1">
        <v>43916</v>
      </c>
      <c r="T62" s="52">
        <v>29</v>
      </c>
      <c r="U62" s="4">
        <v>3</v>
      </c>
      <c r="Z62" t="s">
        <v>67</v>
      </c>
      <c r="AF62" s="3">
        <v>43914</v>
      </c>
      <c r="AI62" s="4"/>
      <c r="AN62" s="6"/>
    </row>
    <row r="63" spans="1:43" x14ac:dyDescent="0.25">
      <c r="C63" s="2">
        <v>30</v>
      </c>
      <c r="D63">
        <f t="shared" si="10"/>
        <v>171</v>
      </c>
      <c r="E63" s="52">
        <v>112</v>
      </c>
      <c r="F63" s="52">
        <f t="shared" si="11"/>
        <v>546</v>
      </c>
      <c r="G63" s="52">
        <v>611</v>
      </c>
      <c r="H63" s="2">
        <v>349</v>
      </c>
      <c r="I63" s="4">
        <v>809</v>
      </c>
      <c r="J63" s="4">
        <f>I63-I62</f>
        <v>48</v>
      </c>
      <c r="L63" s="71">
        <v>112</v>
      </c>
      <c r="M63" s="71"/>
      <c r="N63" s="51">
        <f t="shared" si="12"/>
        <v>1389</v>
      </c>
      <c r="O63" s="51">
        <v>1193</v>
      </c>
      <c r="P63" s="71">
        <v>1172</v>
      </c>
      <c r="Q63" s="71">
        <v>1193</v>
      </c>
      <c r="R63" s="2"/>
      <c r="S63" s="1">
        <v>43917</v>
      </c>
      <c r="T63" s="52">
        <v>30</v>
      </c>
      <c r="U63" s="4">
        <v>4</v>
      </c>
    </row>
    <row r="64" spans="1:43" x14ac:dyDescent="0.25">
      <c r="D64">
        <f t="shared" si="10"/>
        <v>132</v>
      </c>
      <c r="E64" s="4"/>
      <c r="F64" s="2"/>
      <c r="G64" s="2">
        <v>340</v>
      </c>
      <c r="H64" s="2"/>
      <c r="I64" s="4"/>
      <c r="J64" s="4"/>
      <c r="L64" s="72">
        <v>93</v>
      </c>
      <c r="M64" s="72"/>
      <c r="N64" s="51">
        <f t="shared" si="12"/>
        <v>1043</v>
      </c>
      <c r="O64" s="2">
        <v>994</v>
      </c>
      <c r="P64" s="72">
        <v>1159</v>
      </c>
      <c r="Q64" s="72">
        <v>992</v>
      </c>
      <c r="R64" s="2"/>
      <c r="S64" s="1">
        <v>43918</v>
      </c>
      <c r="T64" s="52">
        <v>31</v>
      </c>
      <c r="U64" s="4">
        <v>5</v>
      </c>
    </row>
    <row r="65" spans="2:23" x14ac:dyDescent="0.25">
      <c r="B65" s="10"/>
      <c r="C65" s="6"/>
      <c r="D65">
        <f t="shared" si="10"/>
        <v>126</v>
      </c>
      <c r="E65" s="4"/>
      <c r="F65" s="4"/>
      <c r="G65" s="4">
        <v>300</v>
      </c>
      <c r="H65" s="4"/>
      <c r="I65" s="6"/>
      <c r="J65" s="6"/>
      <c r="K65" s="6"/>
      <c r="L65" s="77">
        <v>132</v>
      </c>
      <c r="M65" s="77"/>
      <c r="N65" s="51">
        <f t="shared" si="12"/>
        <v>820</v>
      </c>
      <c r="O65" s="4">
        <v>744</v>
      </c>
      <c r="P65" s="77">
        <v>1104</v>
      </c>
      <c r="Q65" s="77">
        <v>748</v>
      </c>
      <c r="R65" s="4"/>
      <c r="S65" s="1">
        <v>43919</v>
      </c>
      <c r="T65" s="52">
        <v>32</v>
      </c>
      <c r="U65" s="4">
        <v>6</v>
      </c>
    </row>
    <row r="66" spans="2:23" ht="15.75" thickBot="1" x14ac:dyDescent="0.3">
      <c r="B66" s="10"/>
      <c r="C66" s="6"/>
      <c r="D66">
        <f t="shared" si="10"/>
        <v>135</v>
      </c>
      <c r="E66" s="4"/>
      <c r="F66" s="4"/>
      <c r="G66" s="4">
        <v>503</v>
      </c>
      <c r="H66" s="4"/>
      <c r="I66" s="6"/>
      <c r="J66" s="6"/>
      <c r="K66" s="6"/>
      <c r="L66" s="78">
        <v>93</v>
      </c>
      <c r="M66" s="82"/>
      <c r="N66" s="51">
        <f t="shared" si="12"/>
        <v>759</v>
      </c>
      <c r="O66" s="4">
        <v>802</v>
      </c>
      <c r="P66" s="77">
        <v>884</v>
      </c>
      <c r="Q66" s="77">
        <v>807</v>
      </c>
      <c r="R66" s="4"/>
      <c r="S66" s="1">
        <v>43920</v>
      </c>
      <c r="T66" s="52">
        <v>33</v>
      </c>
      <c r="U66" s="4">
        <v>7</v>
      </c>
    </row>
    <row r="67" spans="2:23" x14ac:dyDescent="0.25">
      <c r="B67" s="10"/>
      <c r="C67" s="6"/>
      <c r="D67">
        <f t="shared" si="10"/>
        <v>159</v>
      </c>
      <c r="F67" s="6"/>
      <c r="G67" s="6">
        <v>341</v>
      </c>
      <c r="H67" s="6"/>
      <c r="I67" s="6"/>
      <c r="J67" s="6"/>
      <c r="K67" s="6"/>
      <c r="L67" s="6"/>
      <c r="M67" s="6"/>
      <c r="N67" s="51">
        <f t="shared" si="12"/>
        <v>804</v>
      </c>
      <c r="O67" s="4">
        <v>1127</v>
      </c>
      <c r="P67" s="77">
        <v>845</v>
      </c>
      <c r="Q67" s="77">
        <v>1131</v>
      </c>
      <c r="R67" s="6"/>
      <c r="S67" s="1">
        <v>43921</v>
      </c>
      <c r="T67" s="52">
        <v>34</v>
      </c>
      <c r="U67" s="4">
        <v>8</v>
      </c>
    </row>
    <row r="68" spans="2:23" x14ac:dyDescent="0.25">
      <c r="B68" s="10"/>
      <c r="C68" s="6"/>
      <c r="D68">
        <f t="shared" si="10"/>
        <v>106</v>
      </c>
      <c r="F68" s="6"/>
      <c r="G68" s="6">
        <v>363</v>
      </c>
      <c r="H68" s="6"/>
      <c r="I68" s="6"/>
      <c r="J68" s="6"/>
      <c r="K68" s="6"/>
      <c r="L68" s="6"/>
      <c r="M68" s="6"/>
      <c r="N68" s="51">
        <f t="shared" si="12"/>
        <v>1098</v>
      </c>
      <c r="O68" s="4">
        <v>1026</v>
      </c>
      <c r="P68" s="77">
        <v>1019</v>
      </c>
      <c r="Q68" s="77">
        <v>1042</v>
      </c>
      <c r="R68" s="6"/>
      <c r="S68" s="1">
        <v>43922</v>
      </c>
      <c r="T68" s="52">
        <v>35</v>
      </c>
      <c r="U68" s="4">
        <v>9</v>
      </c>
    </row>
    <row r="69" spans="2:23" x14ac:dyDescent="0.25">
      <c r="B69" s="10"/>
      <c r="C69" s="6"/>
      <c r="D69">
        <f t="shared" si="10"/>
        <v>101</v>
      </c>
      <c r="F69" s="6"/>
      <c r="G69" s="6">
        <v>351</v>
      </c>
      <c r="H69" s="6"/>
      <c r="I69" s="6"/>
      <c r="J69" s="6"/>
      <c r="K69" s="6"/>
      <c r="L69" s="6"/>
      <c r="M69" s="6"/>
      <c r="N69" s="51">
        <f t="shared" si="12"/>
        <v>1158</v>
      </c>
      <c r="O69" s="81">
        <v>924</v>
      </c>
      <c r="P69" s="77">
        <v>1083</v>
      </c>
      <c r="Q69" s="77">
        <v>1032</v>
      </c>
      <c r="R69" s="6"/>
      <c r="S69" s="1">
        <v>43923</v>
      </c>
      <c r="T69" s="52">
        <v>36</v>
      </c>
      <c r="U69" s="4">
        <v>10</v>
      </c>
    </row>
    <row r="70" spans="2:23" x14ac:dyDescent="0.25">
      <c r="B70" s="10"/>
      <c r="C70" s="6"/>
      <c r="D70">
        <f t="shared" si="10"/>
        <v>122</v>
      </c>
      <c r="F70" s="6"/>
      <c r="G70" s="6">
        <v>334</v>
      </c>
      <c r="H70" s="6"/>
      <c r="I70" s="6"/>
      <c r="J70" s="6"/>
      <c r="K70" s="6"/>
      <c r="L70" s="6"/>
      <c r="M70" s="6"/>
      <c r="N70" s="51">
        <f t="shared" si="12"/>
        <v>1262</v>
      </c>
      <c r="O70" s="81">
        <v>832</v>
      </c>
      <c r="P70" s="77">
        <v>1026</v>
      </c>
      <c r="Q70" s="77">
        <v>1227</v>
      </c>
      <c r="R70" s="6"/>
      <c r="S70" s="1">
        <v>43924</v>
      </c>
      <c r="T70" s="52">
        <v>37</v>
      </c>
      <c r="U70" s="4">
        <v>11</v>
      </c>
    </row>
    <row r="71" spans="2:23" x14ac:dyDescent="0.25">
      <c r="B71" s="10"/>
      <c r="C71" s="6"/>
      <c r="D71">
        <f t="shared" si="10"/>
        <v>71</v>
      </c>
      <c r="F71" s="6"/>
      <c r="G71" s="6">
        <v>197</v>
      </c>
      <c r="H71" s="6"/>
      <c r="I71" s="6"/>
      <c r="J71" s="6"/>
      <c r="K71" s="6"/>
      <c r="L71" s="6"/>
      <c r="M71" s="6"/>
      <c r="N71" s="51">
        <f t="shared" si="12"/>
        <v>982</v>
      </c>
      <c r="O71" s="81"/>
      <c r="P71" s="77">
        <v>904</v>
      </c>
      <c r="Q71" s="77">
        <v>1098</v>
      </c>
      <c r="R71" s="6"/>
      <c r="S71" s="1">
        <v>43925</v>
      </c>
      <c r="T71" s="52">
        <v>38</v>
      </c>
      <c r="U71" s="4">
        <v>12</v>
      </c>
    </row>
    <row r="72" spans="2:23" x14ac:dyDescent="0.25">
      <c r="B72" s="10"/>
      <c r="C72" s="6"/>
      <c r="D72">
        <f t="shared" si="10"/>
        <v>60</v>
      </c>
      <c r="F72" s="6"/>
      <c r="G72" s="6">
        <v>215</v>
      </c>
      <c r="H72" s="6"/>
      <c r="I72" s="6"/>
      <c r="J72" s="6"/>
      <c r="K72" s="6"/>
      <c r="L72" s="6"/>
      <c r="M72" s="6"/>
      <c r="N72" s="51">
        <f t="shared" si="12"/>
        <v>611</v>
      </c>
      <c r="O72" s="79"/>
      <c r="P72" s="77"/>
      <c r="Q72" s="80">
        <v>854</v>
      </c>
      <c r="R72" s="6"/>
      <c r="S72" s="1">
        <v>43926</v>
      </c>
      <c r="T72" s="52">
        <v>39</v>
      </c>
      <c r="U72" s="4">
        <v>13</v>
      </c>
    </row>
    <row r="73" spans="2:23" x14ac:dyDescent="0.25">
      <c r="B73" s="10"/>
      <c r="C73" s="6"/>
      <c r="D73">
        <f t="shared" si="10"/>
        <v>90</v>
      </c>
      <c r="F73" s="6"/>
      <c r="G73" s="6">
        <v>313</v>
      </c>
      <c r="H73" s="6"/>
      <c r="I73" s="6"/>
      <c r="J73" s="6"/>
      <c r="K73" s="6"/>
      <c r="L73" s="6"/>
      <c r="M73" s="6"/>
      <c r="N73" s="51">
        <f t="shared" si="12"/>
        <v>576</v>
      </c>
      <c r="O73" s="79"/>
      <c r="P73" s="79"/>
      <c r="Q73" s="84">
        <v>774</v>
      </c>
      <c r="R73" s="6"/>
      <c r="S73" s="1">
        <v>43927</v>
      </c>
      <c r="T73" s="52">
        <v>40</v>
      </c>
      <c r="U73" s="4">
        <v>14</v>
      </c>
    </row>
    <row r="74" spans="2:23" x14ac:dyDescent="0.25">
      <c r="B74" s="10"/>
      <c r="C74" s="6"/>
      <c r="D74">
        <f t="shared" si="10"/>
        <v>70</v>
      </c>
      <c r="F74" s="6"/>
      <c r="G74" s="6">
        <v>192</v>
      </c>
      <c r="H74" s="6"/>
      <c r="I74" s="6"/>
      <c r="J74" s="6"/>
      <c r="K74" s="6"/>
      <c r="L74" s="6"/>
      <c r="M74" s="6"/>
      <c r="N74" s="51">
        <f t="shared" si="12"/>
        <v>602</v>
      </c>
      <c r="O74" s="79"/>
      <c r="P74" s="79"/>
      <c r="Q74" s="80">
        <v>1089</v>
      </c>
      <c r="R74" s="6"/>
      <c r="S74" s="1">
        <v>43928</v>
      </c>
      <c r="T74" s="52">
        <v>41</v>
      </c>
      <c r="U74" s="4">
        <v>15</v>
      </c>
    </row>
    <row r="75" spans="2:23" x14ac:dyDescent="0.25">
      <c r="B75" s="10"/>
      <c r="C75" s="6"/>
      <c r="D75">
        <f t="shared" si="10"/>
        <v>70</v>
      </c>
      <c r="F75" s="6"/>
      <c r="G75" s="6">
        <v>190</v>
      </c>
      <c r="H75" s="6"/>
      <c r="I75" s="6"/>
      <c r="J75" s="6"/>
      <c r="K75" s="6"/>
      <c r="L75" s="6"/>
      <c r="M75" s="6"/>
      <c r="N75" s="51">
        <f>Q89</f>
        <v>110</v>
      </c>
      <c r="O75" s="79"/>
      <c r="P75" s="79"/>
      <c r="Q75" s="80">
        <v>1344</v>
      </c>
      <c r="R75" s="6"/>
      <c r="S75" s="1">
        <v>43929</v>
      </c>
      <c r="T75" s="52">
        <v>42</v>
      </c>
      <c r="U75" s="4">
        <v>16</v>
      </c>
      <c r="W75" t="s">
        <v>67</v>
      </c>
    </row>
    <row r="76" spans="2:23" x14ac:dyDescent="0.25">
      <c r="B76" s="10"/>
      <c r="C76" s="6"/>
      <c r="D76">
        <f t="shared" si="10"/>
        <v>77</v>
      </c>
      <c r="F76" s="6"/>
      <c r="G76" s="6">
        <v>187</v>
      </c>
      <c r="H76" s="6"/>
      <c r="I76" s="6"/>
      <c r="J76" s="6"/>
      <c r="K76" s="6"/>
      <c r="L76" s="6"/>
      <c r="M76" s="6"/>
      <c r="N76" s="6"/>
      <c r="O76" s="79"/>
      <c r="P76" s="79"/>
      <c r="Q76" s="81">
        <v>1315</v>
      </c>
      <c r="R76" s="6"/>
      <c r="S76" s="1">
        <v>43930</v>
      </c>
      <c r="T76" s="52">
        <v>43</v>
      </c>
      <c r="U76" s="4">
        <v>17</v>
      </c>
    </row>
    <row r="77" spans="2:23" x14ac:dyDescent="0.25">
      <c r="B77" s="10"/>
      <c r="C77" s="6"/>
      <c r="D77" s="132">
        <f t="shared" si="10"/>
        <v>43</v>
      </c>
      <c r="F77" s="6"/>
      <c r="G77" s="6">
        <v>171</v>
      </c>
      <c r="H77" s="6"/>
      <c r="I77" s="6"/>
      <c r="J77" s="6"/>
      <c r="K77" s="6"/>
      <c r="L77" s="6"/>
      <c r="M77" s="6"/>
      <c r="N77" s="6"/>
      <c r="O77" s="79"/>
      <c r="P77" s="79"/>
      <c r="Q77" s="81">
        <v>1389</v>
      </c>
      <c r="R77" s="6"/>
      <c r="S77" s="1">
        <v>43931</v>
      </c>
      <c r="T77" s="52">
        <v>44</v>
      </c>
      <c r="U77" s="4">
        <v>18</v>
      </c>
    </row>
    <row r="78" spans="2:23" x14ac:dyDescent="0.25">
      <c r="B78" s="10"/>
      <c r="C78" s="6"/>
      <c r="D78" s="132">
        <f t="shared" si="10"/>
        <v>45</v>
      </c>
      <c r="F78" s="6"/>
      <c r="G78" s="6">
        <v>132</v>
      </c>
      <c r="H78" s="6"/>
      <c r="I78" s="6"/>
      <c r="J78" s="6"/>
      <c r="K78" s="6"/>
      <c r="L78" s="6"/>
      <c r="M78" s="6"/>
      <c r="N78" s="6"/>
      <c r="O78" s="79"/>
      <c r="P78" s="79"/>
      <c r="Q78" s="81">
        <v>1043</v>
      </c>
      <c r="R78" s="6"/>
      <c r="S78" s="1">
        <v>43932</v>
      </c>
      <c r="T78" s="52">
        <v>45</v>
      </c>
      <c r="U78" s="4">
        <v>19</v>
      </c>
    </row>
    <row r="79" spans="2:23" x14ac:dyDescent="0.25">
      <c r="B79" s="10"/>
      <c r="C79" s="6"/>
      <c r="D79" s="132">
        <f t="shared" si="10"/>
        <v>31</v>
      </c>
      <c r="F79" s="6"/>
      <c r="G79" s="6">
        <v>126</v>
      </c>
      <c r="H79" s="6"/>
      <c r="I79" s="6"/>
      <c r="J79" s="6"/>
      <c r="K79" s="6"/>
      <c r="L79" s="6"/>
      <c r="M79" s="6"/>
      <c r="N79" s="6"/>
      <c r="O79" s="79"/>
      <c r="P79" s="79"/>
      <c r="Q79" s="81">
        <v>820</v>
      </c>
      <c r="R79" s="6"/>
      <c r="S79" s="1">
        <v>43933</v>
      </c>
      <c r="T79" s="52">
        <v>46</v>
      </c>
      <c r="U79" s="4">
        <v>20</v>
      </c>
    </row>
    <row r="80" spans="2:23" x14ac:dyDescent="0.25">
      <c r="B80" s="10"/>
      <c r="C80" s="6"/>
      <c r="D80" s="132">
        <f t="shared" si="10"/>
        <v>38</v>
      </c>
      <c r="F80" s="6"/>
      <c r="G80" s="6">
        <v>135</v>
      </c>
      <c r="H80" s="6"/>
      <c r="I80" s="6"/>
      <c r="J80" s="6"/>
      <c r="K80" s="6"/>
      <c r="L80" s="6"/>
      <c r="M80" s="6"/>
      <c r="N80" s="6"/>
      <c r="O80" s="79"/>
      <c r="P80" s="79"/>
      <c r="Q80" s="79">
        <v>759</v>
      </c>
      <c r="R80" s="6"/>
      <c r="S80" s="1">
        <v>43934</v>
      </c>
      <c r="T80" s="52">
        <v>47</v>
      </c>
      <c r="U80" s="4">
        <v>21</v>
      </c>
    </row>
    <row r="81" spans="2:21" x14ac:dyDescent="0.25">
      <c r="B81" s="10"/>
      <c r="C81" s="6"/>
      <c r="D81" s="132">
        <f t="shared" si="10"/>
        <v>60</v>
      </c>
      <c r="F81" s="6"/>
      <c r="G81" s="6">
        <v>159</v>
      </c>
      <c r="H81" s="6"/>
      <c r="I81" s="6"/>
      <c r="J81" s="6"/>
      <c r="K81" s="6"/>
      <c r="L81" s="6"/>
      <c r="M81" s="6"/>
      <c r="N81" s="6"/>
      <c r="O81" s="79"/>
      <c r="P81" s="79"/>
      <c r="Q81" s="79">
        <v>804</v>
      </c>
      <c r="R81" s="6"/>
      <c r="S81" s="1">
        <v>43935</v>
      </c>
      <c r="T81" s="52">
        <v>48</v>
      </c>
      <c r="U81" s="4">
        <v>22</v>
      </c>
    </row>
    <row r="82" spans="2:21" x14ac:dyDescent="0.25">
      <c r="B82" s="10"/>
      <c r="C82" s="6"/>
      <c r="D82" s="132">
        <f t="shared" si="10"/>
        <v>39</v>
      </c>
      <c r="F82" s="6"/>
      <c r="G82" s="6">
        <v>106</v>
      </c>
      <c r="H82" s="6"/>
      <c r="I82" s="6"/>
      <c r="J82" s="6"/>
      <c r="K82" s="6"/>
      <c r="L82" s="6"/>
      <c r="M82" s="6"/>
      <c r="N82" s="6"/>
      <c r="O82" s="79"/>
      <c r="P82" s="79"/>
      <c r="Q82" s="79">
        <v>1098</v>
      </c>
      <c r="R82" s="6"/>
      <c r="S82" s="1">
        <v>43936</v>
      </c>
      <c r="T82" s="52">
        <v>49</v>
      </c>
      <c r="U82" s="4">
        <v>23</v>
      </c>
    </row>
    <row r="83" spans="2:21" x14ac:dyDescent="0.25">
      <c r="B83" s="10"/>
      <c r="C83" s="6"/>
      <c r="D83" s="132">
        <f t="shared" si="10"/>
        <v>35</v>
      </c>
      <c r="F83" s="6"/>
      <c r="G83" s="6">
        <v>101</v>
      </c>
      <c r="H83" s="6"/>
      <c r="I83" s="6"/>
      <c r="J83" s="6"/>
      <c r="K83" s="6"/>
      <c r="L83" s="6"/>
      <c r="M83" s="6"/>
      <c r="N83" s="6"/>
      <c r="O83" s="79"/>
      <c r="P83" s="79"/>
      <c r="Q83" s="79">
        <v>1158</v>
      </c>
      <c r="R83" s="6"/>
      <c r="S83" s="1">
        <v>43937</v>
      </c>
      <c r="T83" s="52">
        <v>50</v>
      </c>
      <c r="U83" s="4">
        <v>24</v>
      </c>
    </row>
    <row r="84" spans="2:21" x14ac:dyDescent="0.25">
      <c r="B84" s="10"/>
      <c r="C84" s="6"/>
      <c r="D84" s="132">
        <f t="shared" si="10"/>
        <v>29</v>
      </c>
      <c r="F84" s="6"/>
      <c r="G84" s="6">
        <v>122</v>
      </c>
      <c r="H84" s="6"/>
      <c r="I84" s="6"/>
      <c r="J84" s="6"/>
      <c r="K84" s="6"/>
      <c r="L84" s="6"/>
      <c r="M84" s="6"/>
      <c r="N84" s="6"/>
      <c r="O84" s="79"/>
      <c r="P84" s="79"/>
      <c r="Q84" s="79">
        <v>1262</v>
      </c>
      <c r="R84" s="6"/>
      <c r="S84" s="1">
        <v>43938</v>
      </c>
      <c r="T84" s="52">
        <v>51</v>
      </c>
      <c r="U84" s="4">
        <v>25</v>
      </c>
    </row>
    <row r="85" spans="2:21" x14ac:dyDescent="0.25">
      <c r="B85" s="10"/>
      <c r="C85" s="6"/>
      <c r="D85" s="132">
        <f t="shared" si="10"/>
        <v>16</v>
      </c>
      <c r="F85" s="6"/>
      <c r="G85" s="6">
        <v>71</v>
      </c>
      <c r="H85" s="6"/>
      <c r="I85" s="6"/>
      <c r="J85" s="6"/>
      <c r="K85" s="6"/>
      <c r="L85" s="6"/>
      <c r="M85" s="6"/>
      <c r="N85" s="6"/>
      <c r="O85" s="79"/>
      <c r="P85" s="79"/>
      <c r="Q85" s="79">
        <v>982</v>
      </c>
      <c r="R85" s="6"/>
      <c r="S85" s="1">
        <v>43939</v>
      </c>
      <c r="T85" s="52">
        <v>52</v>
      </c>
      <c r="U85" s="4">
        <v>26</v>
      </c>
    </row>
    <row r="86" spans="2:21" x14ac:dyDescent="0.25">
      <c r="B86" s="10"/>
      <c r="C86" s="6"/>
      <c r="D86" s="132">
        <f t="shared" si="10"/>
        <v>33</v>
      </c>
      <c r="F86" s="6"/>
      <c r="G86" s="6">
        <v>60</v>
      </c>
      <c r="H86" s="6"/>
      <c r="I86" s="6"/>
      <c r="J86" s="6"/>
      <c r="K86" s="6"/>
      <c r="L86" s="6"/>
      <c r="M86" s="6"/>
      <c r="N86" s="6"/>
      <c r="O86" s="79"/>
      <c r="P86" s="79"/>
      <c r="Q86" s="79">
        <v>611</v>
      </c>
      <c r="R86" s="6"/>
      <c r="S86" s="1">
        <v>43940</v>
      </c>
      <c r="T86" s="52">
        <v>53</v>
      </c>
      <c r="U86" s="4">
        <v>27</v>
      </c>
    </row>
    <row r="87" spans="2:21" x14ac:dyDescent="0.25">
      <c r="C87" s="6"/>
      <c r="D87" s="132">
        <f t="shared" si="10"/>
        <v>32</v>
      </c>
      <c r="F87" s="6"/>
      <c r="G87" s="6">
        <v>90</v>
      </c>
      <c r="H87" s="6"/>
      <c r="I87" s="6"/>
      <c r="J87" s="6"/>
      <c r="K87" s="6"/>
      <c r="L87" s="6"/>
      <c r="M87" s="6"/>
      <c r="N87" s="6"/>
      <c r="O87" s="79"/>
      <c r="P87" s="79"/>
      <c r="Q87" s="79">
        <v>576</v>
      </c>
      <c r="R87" s="6"/>
      <c r="S87" s="1">
        <v>43941</v>
      </c>
      <c r="T87" s="52">
        <v>54</v>
      </c>
      <c r="U87" s="4">
        <v>28</v>
      </c>
    </row>
    <row r="88" spans="2:21" x14ac:dyDescent="0.25">
      <c r="C88" s="6"/>
      <c r="D88" s="132">
        <f t="shared" si="10"/>
        <v>15</v>
      </c>
      <c r="F88" s="6"/>
      <c r="G88" s="6">
        <v>70</v>
      </c>
      <c r="H88" s="6"/>
      <c r="I88" s="6"/>
      <c r="J88" s="6"/>
      <c r="K88" s="6"/>
      <c r="L88" s="6"/>
      <c r="M88" s="6"/>
      <c r="N88" s="6"/>
      <c r="O88" s="6"/>
      <c r="P88" s="6"/>
      <c r="Q88" s="6">
        <v>602</v>
      </c>
      <c r="R88" s="6"/>
      <c r="S88" s="1">
        <v>43942</v>
      </c>
      <c r="T88" s="52">
        <v>55</v>
      </c>
      <c r="U88" s="4">
        <v>29</v>
      </c>
    </row>
    <row r="89" spans="2:21" x14ac:dyDescent="0.25">
      <c r="C89" s="6"/>
      <c r="D89" s="132">
        <f t="shared" si="10"/>
        <v>36</v>
      </c>
      <c r="F89" s="6"/>
      <c r="G89" s="6">
        <v>70</v>
      </c>
      <c r="H89" s="6"/>
      <c r="I89" s="6"/>
      <c r="J89" s="6"/>
      <c r="K89" s="6"/>
      <c r="L89" s="6"/>
      <c r="M89" s="6"/>
      <c r="N89" s="6"/>
      <c r="O89" s="6"/>
      <c r="P89" s="6"/>
      <c r="Q89" s="6">
        <v>110</v>
      </c>
      <c r="R89" s="6"/>
      <c r="S89" s="1">
        <v>43943</v>
      </c>
      <c r="T89" s="52">
        <v>56</v>
      </c>
      <c r="U89" s="4">
        <v>30</v>
      </c>
    </row>
    <row r="90" spans="2:21" x14ac:dyDescent="0.25">
      <c r="C90" s="6"/>
      <c r="D90" s="132">
        <f t="shared" si="10"/>
        <v>26</v>
      </c>
      <c r="F90" s="6"/>
      <c r="G90" s="6">
        <v>77</v>
      </c>
      <c r="H90" s="6"/>
      <c r="I90" s="6"/>
      <c r="J90" s="6"/>
      <c r="K90" s="6"/>
      <c r="L90" s="6"/>
      <c r="M90" s="6"/>
      <c r="N90" s="6"/>
      <c r="O90" s="6"/>
      <c r="P90" s="6"/>
      <c r="Q90" s="6"/>
      <c r="R90" s="6"/>
      <c r="S90" s="1">
        <v>43944</v>
      </c>
      <c r="T90" s="52">
        <v>57</v>
      </c>
      <c r="U90" s="4">
        <v>31</v>
      </c>
    </row>
    <row r="91" spans="2:21" x14ac:dyDescent="0.25">
      <c r="C91" s="6"/>
      <c r="D91" s="132">
        <f t="shared" si="10"/>
        <v>27</v>
      </c>
      <c r="F91" s="6"/>
      <c r="G91" s="6">
        <v>43</v>
      </c>
      <c r="H91" s="6"/>
      <c r="I91" s="6"/>
      <c r="J91" s="6"/>
      <c r="K91" s="6"/>
      <c r="L91" s="6"/>
      <c r="M91" s="6"/>
      <c r="N91" s="6"/>
      <c r="O91" s="6"/>
      <c r="P91" s="6"/>
      <c r="Q91" s="6"/>
      <c r="R91" s="6"/>
      <c r="S91" s="1">
        <v>43945</v>
      </c>
      <c r="T91" s="52">
        <v>58</v>
      </c>
      <c r="U91" s="4">
        <v>32</v>
      </c>
    </row>
    <row r="92" spans="2:21" x14ac:dyDescent="0.25">
      <c r="C92" s="6"/>
      <c r="D92" s="132">
        <f t="shared" si="10"/>
        <v>16</v>
      </c>
      <c r="F92" s="6"/>
      <c r="G92" s="6">
        <v>45</v>
      </c>
      <c r="H92" s="6"/>
      <c r="I92" s="6"/>
      <c r="J92" s="6"/>
      <c r="K92" s="6"/>
      <c r="L92" s="6"/>
      <c r="M92" s="6"/>
      <c r="N92" s="6"/>
      <c r="O92" s="6"/>
      <c r="P92" s="6"/>
      <c r="Q92" s="6"/>
      <c r="R92" s="6"/>
      <c r="S92" s="1">
        <v>43946</v>
      </c>
      <c r="T92" s="52">
        <v>59</v>
      </c>
      <c r="U92" s="4">
        <v>33</v>
      </c>
    </row>
    <row r="93" spans="2:21" x14ac:dyDescent="0.25">
      <c r="C93" s="6"/>
      <c r="D93" s="132">
        <f t="shared" si="10"/>
        <v>13</v>
      </c>
      <c r="F93" s="6"/>
      <c r="G93" s="6">
        <v>31</v>
      </c>
      <c r="H93" s="6"/>
      <c r="I93" s="6"/>
      <c r="J93" s="6"/>
      <c r="K93" s="6"/>
      <c r="L93" s="6"/>
      <c r="M93" s="6"/>
      <c r="N93" s="6"/>
      <c r="O93" s="6"/>
      <c r="P93" s="6"/>
      <c r="Q93" s="6"/>
      <c r="R93" s="6"/>
      <c r="S93" s="1">
        <v>43947</v>
      </c>
      <c r="T93" s="52">
        <v>60</v>
      </c>
      <c r="U93" s="4">
        <v>34</v>
      </c>
    </row>
    <row r="94" spans="2:21" x14ac:dyDescent="0.25">
      <c r="C94" s="6"/>
      <c r="D94" s="132">
        <f t="shared" si="10"/>
        <v>22</v>
      </c>
      <c r="F94" s="6"/>
      <c r="G94" s="6">
        <v>38</v>
      </c>
      <c r="H94" s="6"/>
      <c r="I94" s="6"/>
      <c r="J94" s="6"/>
      <c r="K94" s="6"/>
      <c r="L94" s="6"/>
      <c r="M94" s="6"/>
      <c r="N94" s="6"/>
      <c r="O94" s="6"/>
      <c r="P94" s="6"/>
      <c r="Q94" s="6"/>
      <c r="R94" s="6"/>
      <c r="S94" s="1">
        <v>43948</v>
      </c>
      <c r="T94" s="52">
        <v>61</v>
      </c>
      <c r="U94" s="4">
        <v>35</v>
      </c>
    </row>
    <row r="95" spans="2:21" x14ac:dyDescent="0.25">
      <c r="C95" s="6"/>
      <c r="D95" s="132">
        <f t="shared" si="10"/>
        <v>10</v>
      </c>
      <c r="F95" s="6"/>
      <c r="G95" s="6">
        <v>60</v>
      </c>
      <c r="H95" s="6"/>
      <c r="I95" s="6"/>
      <c r="J95" s="6"/>
      <c r="K95" s="6"/>
      <c r="L95" s="6"/>
      <c r="M95" s="6"/>
      <c r="N95" s="6"/>
      <c r="O95" s="6"/>
      <c r="P95" s="6"/>
      <c r="Q95" s="6"/>
      <c r="R95" s="6"/>
      <c r="S95" s="1">
        <v>43949</v>
      </c>
      <c r="T95" s="52">
        <v>62</v>
      </c>
      <c r="U95" s="4">
        <v>36</v>
      </c>
    </row>
    <row r="96" spans="2:21" x14ac:dyDescent="0.25">
      <c r="C96" s="6"/>
      <c r="D96" s="132">
        <f t="shared" si="10"/>
        <v>19</v>
      </c>
      <c r="F96" s="6"/>
      <c r="G96" s="6">
        <v>39</v>
      </c>
      <c r="H96" s="6"/>
      <c r="I96" s="6"/>
      <c r="J96" s="6"/>
      <c r="K96" s="6"/>
      <c r="L96" s="6"/>
      <c r="M96" s="6"/>
      <c r="N96" s="6"/>
      <c r="O96" s="6"/>
      <c r="P96" s="6"/>
      <c r="Q96" s="6"/>
      <c r="R96" s="6"/>
      <c r="S96" s="1">
        <v>43950</v>
      </c>
      <c r="T96" s="52">
        <v>63</v>
      </c>
      <c r="U96" s="4">
        <v>37</v>
      </c>
    </row>
    <row r="97" spans="3:34" x14ac:dyDescent="0.25">
      <c r="C97" s="6"/>
      <c r="D97" s="132">
        <f t="shared" si="10"/>
        <v>11</v>
      </c>
      <c r="F97" s="6"/>
      <c r="G97" s="6">
        <v>35</v>
      </c>
      <c r="H97" s="6"/>
      <c r="I97" s="6"/>
      <c r="J97" s="6"/>
      <c r="K97" s="6"/>
      <c r="L97" s="6"/>
      <c r="M97" s="6"/>
      <c r="N97" s="6"/>
      <c r="O97" s="6"/>
      <c r="P97" s="6"/>
      <c r="Q97" s="6"/>
      <c r="R97" s="6"/>
      <c r="S97" s="1">
        <v>43951</v>
      </c>
      <c r="T97" s="52">
        <v>64</v>
      </c>
      <c r="U97" s="4">
        <v>38</v>
      </c>
    </row>
    <row r="98" spans="3:34" x14ac:dyDescent="0.25">
      <c r="C98" s="6"/>
      <c r="D98" s="132">
        <f t="shared" si="10"/>
        <v>10</v>
      </c>
      <c r="F98" s="6"/>
      <c r="G98" s="6">
        <v>29</v>
      </c>
      <c r="H98" s="6"/>
      <c r="I98" s="6"/>
      <c r="J98" s="6"/>
      <c r="K98" s="6"/>
      <c r="L98" s="6"/>
      <c r="M98" s="6"/>
      <c r="N98" s="6"/>
      <c r="O98" s="6"/>
      <c r="P98" s="6"/>
      <c r="Q98" s="6"/>
      <c r="R98" s="6"/>
      <c r="S98" s="1">
        <v>43952</v>
      </c>
      <c r="T98" s="52">
        <v>65</v>
      </c>
      <c r="U98" s="4">
        <v>39</v>
      </c>
    </row>
    <row r="99" spans="3:34" x14ac:dyDescent="0.25">
      <c r="C99" s="6"/>
      <c r="D99" s="132">
        <f t="shared" si="10"/>
        <v>8</v>
      </c>
      <c r="F99" s="6"/>
      <c r="G99" s="6">
        <v>16</v>
      </c>
      <c r="H99" s="6"/>
      <c r="I99" s="6"/>
      <c r="J99" s="6"/>
      <c r="K99" s="6"/>
      <c r="L99" s="6"/>
      <c r="M99" s="6"/>
      <c r="N99" s="6"/>
      <c r="O99" s="6"/>
      <c r="P99" s="6"/>
      <c r="Q99" s="6"/>
      <c r="R99" s="6"/>
      <c r="S99" s="1">
        <v>43953</v>
      </c>
      <c r="T99" s="52">
        <v>66</v>
      </c>
      <c r="U99" s="4">
        <v>40</v>
      </c>
    </row>
    <row r="100" spans="3:34" x14ac:dyDescent="0.25">
      <c r="C100" s="6"/>
      <c r="D100" s="132">
        <f t="shared" si="10"/>
        <v>6</v>
      </c>
      <c r="F100" s="6"/>
      <c r="G100" s="6">
        <v>33</v>
      </c>
      <c r="H100" s="6"/>
      <c r="I100" s="6"/>
      <c r="J100" s="6"/>
      <c r="K100" s="6"/>
      <c r="L100" s="6"/>
      <c r="M100" s="6"/>
      <c r="N100" s="6"/>
      <c r="O100" s="6"/>
      <c r="P100" s="6"/>
      <c r="Q100" s="6"/>
      <c r="R100" s="6"/>
      <c r="S100" s="1">
        <v>43954</v>
      </c>
      <c r="T100" s="52">
        <v>67</v>
      </c>
      <c r="U100" s="4">
        <v>41</v>
      </c>
      <c r="AB100" s="17"/>
      <c r="AC100" s="17"/>
      <c r="AD100" s="17"/>
      <c r="AE100" s="17"/>
      <c r="AF100" s="17"/>
      <c r="AG100" s="17"/>
      <c r="AH100" s="17"/>
    </row>
    <row r="101" spans="3:34" x14ac:dyDescent="0.25">
      <c r="C101" s="6"/>
      <c r="D101" s="132">
        <f t="shared" si="10"/>
        <v>11</v>
      </c>
      <c r="F101" s="6"/>
      <c r="G101" s="6">
        <v>32</v>
      </c>
      <c r="H101" s="6"/>
      <c r="I101" s="6"/>
      <c r="J101" s="6"/>
      <c r="K101" s="6"/>
      <c r="L101" s="6"/>
      <c r="M101" s="6"/>
      <c r="N101" s="6"/>
      <c r="O101" s="6"/>
      <c r="P101" s="6"/>
      <c r="Q101" s="6"/>
      <c r="R101" s="6"/>
      <c r="S101" s="1">
        <v>43955</v>
      </c>
      <c r="T101" s="52">
        <v>68</v>
      </c>
      <c r="U101" s="4">
        <v>42</v>
      </c>
      <c r="AB101" s="17"/>
      <c r="AC101" s="17"/>
      <c r="AD101" s="17"/>
      <c r="AE101" s="17"/>
      <c r="AF101" s="17"/>
      <c r="AG101" s="17"/>
      <c r="AH101" s="17"/>
    </row>
    <row r="102" spans="3:34" x14ac:dyDescent="0.25">
      <c r="C102" s="41"/>
      <c r="D102" s="132">
        <f t="shared" si="10"/>
        <v>7</v>
      </c>
      <c r="E102" s="41"/>
      <c r="F102" s="41"/>
      <c r="G102" s="41">
        <v>15</v>
      </c>
      <c r="H102" s="6"/>
      <c r="I102" s="6"/>
      <c r="J102" s="6"/>
      <c r="K102" s="6"/>
      <c r="L102" s="6"/>
      <c r="M102" s="6"/>
      <c r="N102" s="6"/>
      <c r="O102" s="41"/>
      <c r="P102" s="41"/>
      <c r="Q102" s="41"/>
      <c r="R102" s="41"/>
      <c r="S102" s="1">
        <v>43956</v>
      </c>
      <c r="T102" s="52">
        <v>69</v>
      </c>
      <c r="U102" s="4">
        <v>43</v>
      </c>
      <c r="V102" s="17"/>
      <c r="W102" s="17"/>
      <c r="X102" s="17"/>
      <c r="Y102" s="16"/>
      <c r="Z102" s="25"/>
      <c r="AA102" s="17"/>
      <c r="AB102" s="17"/>
      <c r="AC102" s="17"/>
      <c r="AD102" s="17"/>
      <c r="AE102" s="17"/>
      <c r="AF102" s="17"/>
      <c r="AG102" s="17"/>
      <c r="AH102" s="17"/>
    </row>
    <row r="103" spans="3:34" x14ac:dyDescent="0.25">
      <c r="C103" s="41"/>
      <c r="D103" s="132">
        <f t="shared" si="10"/>
        <v>9</v>
      </c>
      <c r="E103" s="41"/>
      <c r="F103" s="41"/>
      <c r="G103" s="41">
        <v>36</v>
      </c>
      <c r="H103" s="6"/>
      <c r="I103" s="6"/>
      <c r="J103" s="6"/>
      <c r="K103" s="6"/>
      <c r="L103" s="6"/>
      <c r="M103" s="6"/>
      <c r="N103" s="6"/>
      <c r="O103" s="41"/>
      <c r="P103" s="41"/>
      <c r="Q103" s="41"/>
      <c r="R103" s="41"/>
      <c r="S103" s="1">
        <v>43957</v>
      </c>
      <c r="T103" s="52">
        <v>70</v>
      </c>
      <c r="U103" s="4">
        <v>44</v>
      </c>
      <c r="V103" s="17"/>
      <c r="W103" s="28"/>
      <c r="X103" s="17"/>
      <c r="Y103" s="16"/>
      <c r="Z103" s="17"/>
      <c r="AA103" s="17"/>
      <c r="AB103" s="17"/>
      <c r="AC103" s="17"/>
      <c r="AD103" s="17"/>
      <c r="AE103" s="17"/>
      <c r="AF103" s="17"/>
      <c r="AG103" s="17"/>
      <c r="AH103" s="17"/>
    </row>
    <row r="104" spans="3:34" x14ac:dyDescent="0.25">
      <c r="C104" s="41"/>
      <c r="D104" s="132">
        <f t="shared" si="10"/>
        <v>9</v>
      </c>
      <c r="E104" s="41"/>
      <c r="F104" s="41"/>
      <c r="G104" s="41">
        <v>26</v>
      </c>
      <c r="H104" s="6"/>
      <c r="I104" s="6"/>
      <c r="J104" s="6"/>
      <c r="K104" s="6"/>
      <c r="L104" s="6"/>
      <c r="M104" s="6"/>
      <c r="N104" s="6"/>
      <c r="O104" s="41"/>
      <c r="P104" s="41"/>
      <c r="Q104" s="41"/>
      <c r="R104" s="41"/>
      <c r="S104" s="1">
        <v>43958</v>
      </c>
      <c r="T104" s="52">
        <v>71</v>
      </c>
      <c r="U104" s="4">
        <v>45</v>
      </c>
      <c r="V104" s="17"/>
      <c r="W104" s="28"/>
      <c r="X104" s="17"/>
      <c r="Y104" s="16"/>
      <c r="Z104" s="17"/>
      <c r="AA104" s="17"/>
      <c r="AB104" s="17"/>
      <c r="AC104" s="17"/>
      <c r="AD104" s="17"/>
      <c r="AE104" s="17"/>
      <c r="AF104" s="17"/>
      <c r="AG104" s="17"/>
      <c r="AH104" s="17"/>
    </row>
    <row r="105" spans="3:34" x14ac:dyDescent="0.25">
      <c r="C105" s="41"/>
      <c r="D105" s="132">
        <f t="shared" si="10"/>
        <v>9</v>
      </c>
      <c r="E105" s="41"/>
      <c r="F105" s="41"/>
      <c r="G105" s="41">
        <v>27</v>
      </c>
      <c r="H105" s="6"/>
      <c r="I105" s="6"/>
      <c r="J105" s="6"/>
      <c r="K105" s="6"/>
      <c r="L105" s="6"/>
      <c r="M105" s="6"/>
      <c r="N105" s="6"/>
      <c r="O105" s="41"/>
      <c r="P105" s="41"/>
      <c r="Q105" s="41"/>
      <c r="R105" s="41"/>
      <c r="S105" s="1">
        <v>43959</v>
      </c>
      <c r="T105" s="52">
        <v>72</v>
      </c>
      <c r="U105" s="4">
        <v>46</v>
      </c>
      <c r="V105" s="17"/>
      <c r="W105" s="28"/>
      <c r="X105" s="17"/>
      <c r="Y105" s="16"/>
      <c r="Z105" s="17"/>
      <c r="AA105" s="17"/>
      <c r="AB105" s="17"/>
      <c r="AC105" s="17"/>
      <c r="AD105" s="17"/>
      <c r="AE105" s="17"/>
      <c r="AF105" s="17"/>
      <c r="AG105" s="17"/>
      <c r="AH105" s="17"/>
    </row>
    <row r="106" spans="3:34" x14ac:dyDescent="0.25">
      <c r="C106" s="17"/>
      <c r="D106" s="132">
        <f t="shared" si="10"/>
        <v>4</v>
      </c>
      <c r="E106" s="41"/>
      <c r="F106" s="17"/>
      <c r="G106" s="17">
        <v>16</v>
      </c>
      <c r="O106" s="26"/>
      <c r="P106" s="26"/>
      <c r="Q106" s="26"/>
      <c r="R106" s="17"/>
      <c r="S106" s="1">
        <v>43960</v>
      </c>
      <c r="T106" s="52">
        <v>73</v>
      </c>
      <c r="U106" s="4">
        <v>47</v>
      </c>
      <c r="V106" s="17"/>
      <c r="W106" s="28"/>
      <c r="X106" s="17"/>
      <c r="Y106" s="16"/>
      <c r="Z106" s="17"/>
      <c r="AA106" s="17"/>
      <c r="AB106" s="17"/>
      <c r="AC106" s="17"/>
      <c r="AD106" s="17"/>
      <c r="AE106" s="17"/>
      <c r="AF106" s="17"/>
      <c r="AG106" s="17"/>
      <c r="AH106" s="17"/>
    </row>
    <row r="107" spans="3:34" x14ac:dyDescent="0.25">
      <c r="C107" s="17"/>
      <c r="D107" s="132">
        <f t="shared" si="10"/>
        <v>2</v>
      </c>
      <c r="E107" s="41"/>
      <c r="F107" s="17"/>
      <c r="G107" s="17">
        <v>13</v>
      </c>
      <c r="O107" s="26"/>
      <c r="P107" s="26"/>
      <c r="Q107" s="26"/>
      <c r="R107" s="17"/>
      <c r="S107" s="1">
        <v>43961</v>
      </c>
      <c r="T107" s="52">
        <v>74</v>
      </c>
      <c r="U107" s="4">
        <v>48</v>
      </c>
      <c r="V107" s="17"/>
      <c r="W107" s="28"/>
      <c r="X107" s="17"/>
      <c r="Y107" s="16"/>
      <c r="Z107" s="17"/>
      <c r="AA107" s="17"/>
      <c r="AB107" s="17"/>
      <c r="AC107" s="17"/>
      <c r="AD107" s="17"/>
      <c r="AE107" s="17"/>
      <c r="AF107" s="17"/>
      <c r="AG107" s="17"/>
      <c r="AH107" s="17"/>
    </row>
    <row r="108" spans="3:34" x14ac:dyDescent="0.25">
      <c r="C108" s="17"/>
      <c r="D108" s="132">
        <f t="shared" si="10"/>
        <v>12</v>
      </c>
      <c r="E108" s="41"/>
      <c r="F108" s="17"/>
      <c r="G108" s="17">
        <v>22</v>
      </c>
      <c r="O108" s="26"/>
      <c r="P108" s="26"/>
      <c r="Q108" s="26"/>
      <c r="R108" s="17"/>
      <c r="S108" s="1">
        <v>43962</v>
      </c>
      <c r="T108" s="52">
        <v>75</v>
      </c>
      <c r="U108" s="4">
        <v>49</v>
      </c>
      <c r="V108" s="17" t="s">
        <v>121</v>
      </c>
      <c r="W108" s="28"/>
      <c r="X108" s="17"/>
      <c r="Y108" s="16"/>
      <c r="Z108" s="17"/>
      <c r="AA108" s="17"/>
      <c r="AB108" s="17"/>
      <c r="AC108" s="17"/>
      <c r="AD108" s="17"/>
      <c r="AE108" s="17"/>
      <c r="AF108" s="17"/>
      <c r="AG108" s="17"/>
      <c r="AH108" s="17"/>
    </row>
    <row r="109" spans="3:34" x14ac:dyDescent="0.25">
      <c r="C109" s="17"/>
      <c r="D109" s="132">
        <f t="shared" si="10"/>
        <v>4</v>
      </c>
      <c r="E109" s="41"/>
      <c r="F109" s="17"/>
      <c r="G109" s="17">
        <v>10</v>
      </c>
      <c r="O109" s="26"/>
      <c r="P109" s="26"/>
      <c r="Q109" s="26"/>
      <c r="R109" s="17"/>
      <c r="S109" s="1">
        <v>43963</v>
      </c>
      <c r="T109" s="52">
        <v>76</v>
      </c>
      <c r="U109" s="4">
        <v>50</v>
      </c>
      <c r="V109" s="17"/>
      <c r="W109" s="28"/>
      <c r="X109" s="17"/>
      <c r="Y109" s="16"/>
      <c r="Z109" s="17"/>
      <c r="AA109" s="17"/>
      <c r="AB109" s="17"/>
      <c r="AC109" s="17"/>
      <c r="AD109" s="17"/>
      <c r="AE109" s="17"/>
      <c r="AF109" s="17"/>
      <c r="AG109" s="17"/>
      <c r="AH109" s="17"/>
    </row>
    <row r="110" spans="3:34" x14ac:dyDescent="0.25">
      <c r="C110" s="17"/>
      <c r="D110" s="132">
        <f t="shared" si="10"/>
        <v>2</v>
      </c>
      <c r="E110" s="41"/>
      <c r="F110" s="17"/>
      <c r="G110" s="17">
        <v>19</v>
      </c>
      <c r="O110" s="26"/>
      <c r="P110" s="26"/>
      <c r="Q110" s="26"/>
      <c r="R110" s="17"/>
      <c r="S110" s="1">
        <v>43964</v>
      </c>
      <c r="T110" s="52">
        <v>77</v>
      </c>
      <c r="U110" s="4">
        <v>51</v>
      </c>
      <c r="V110" s="17"/>
      <c r="W110" s="28"/>
      <c r="X110" s="17"/>
      <c r="Y110" s="16"/>
      <c r="Z110" s="17"/>
      <c r="AA110" s="17"/>
      <c r="AB110" s="17"/>
      <c r="AC110" s="17"/>
      <c r="AD110" s="17"/>
      <c r="AE110" s="17"/>
      <c r="AF110" s="17"/>
      <c r="AG110" s="17"/>
      <c r="AH110" s="17"/>
    </row>
    <row r="111" spans="3:34" x14ac:dyDescent="0.25">
      <c r="C111" s="17"/>
      <c r="D111" s="132">
        <f t="shared" si="10"/>
        <v>0</v>
      </c>
      <c r="E111" s="41"/>
      <c r="F111" s="17"/>
      <c r="G111" s="17">
        <v>11</v>
      </c>
      <c r="O111" s="26"/>
      <c r="P111" s="26"/>
      <c r="Q111" s="26"/>
      <c r="R111" s="17"/>
      <c r="S111" s="1">
        <v>43965</v>
      </c>
      <c r="T111" s="52">
        <v>78</v>
      </c>
      <c r="U111" s="4">
        <v>52</v>
      </c>
      <c r="V111" s="17"/>
      <c r="W111" s="28"/>
      <c r="X111" s="17"/>
      <c r="Y111" s="16"/>
      <c r="Z111" s="17"/>
      <c r="AA111" s="17"/>
      <c r="AB111" s="17"/>
      <c r="AC111" s="17"/>
      <c r="AD111" s="17"/>
      <c r="AE111" s="17"/>
      <c r="AF111" s="17"/>
      <c r="AG111" s="17"/>
      <c r="AH111" s="17"/>
    </row>
    <row r="112" spans="3:34" x14ac:dyDescent="0.25">
      <c r="C112" s="17"/>
      <c r="D112" s="132">
        <f t="shared" si="10"/>
        <v>0</v>
      </c>
      <c r="E112" s="41"/>
      <c r="F112" s="17"/>
      <c r="G112" s="17">
        <v>10</v>
      </c>
      <c r="O112" s="26"/>
      <c r="P112" s="26"/>
      <c r="Q112" s="26"/>
      <c r="R112" s="17"/>
      <c r="S112" s="1">
        <v>43966</v>
      </c>
      <c r="T112" s="52">
        <v>79</v>
      </c>
      <c r="U112" s="4">
        <v>53</v>
      </c>
      <c r="V112" s="17"/>
      <c r="W112" s="28"/>
      <c r="X112" s="17"/>
      <c r="Y112" s="16"/>
      <c r="Z112" s="17"/>
      <c r="AA112" s="17"/>
      <c r="AB112" s="17"/>
      <c r="AC112" s="17"/>
      <c r="AD112" s="17"/>
      <c r="AE112" s="17"/>
      <c r="AF112" s="17"/>
      <c r="AG112" s="17"/>
      <c r="AH112" s="17"/>
    </row>
    <row r="113" spans="3:35" x14ac:dyDescent="0.25">
      <c r="C113" s="17"/>
      <c r="D113" s="132">
        <f t="shared" si="10"/>
        <v>0</v>
      </c>
      <c r="E113" s="41"/>
      <c r="F113" s="17"/>
      <c r="G113" s="17">
        <v>8</v>
      </c>
      <c r="O113" s="26"/>
      <c r="P113" s="26"/>
      <c r="Q113" s="26"/>
      <c r="R113" s="17"/>
      <c r="S113" s="1">
        <v>43967</v>
      </c>
      <c r="T113" s="52">
        <v>80</v>
      </c>
      <c r="U113" s="4">
        <v>54</v>
      </c>
      <c r="V113" s="17"/>
      <c r="W113" s="28"/>
      <c r="X113" s="17"/>
      <c r="Y113" s="16"/>
      <c r="Z113" s="17"/>
      <c r="AA113" s="17"/>
      <c r="AB113" s="17"/>
      <c r="AC113" s="17"/>
      <c r="AD113" s="17"/>
      <c r="AE113" s="17"/>
      <c r="AF113" s="17"/>
      <c r="AG113" s="17"/>
      <c r="AH113" s="17"/>
    </row>
    <row r="114" spans="3:35" x14ac:dyDescent="0.25">
      <c r="C114" s="17"/>
      <c r="D114" s="132">
        <f t="shared" si="10"/>
        <v>0</v>
      </c>
      <c r="E114" s="41"/>
      <c r="F114" s="17"/>
      <c r="G114" s="17">
        <v>6</v>
      </c>
      <c r="O114" s="26"/>
      <c r="P114" s="26"/>
      <c r="Q114" s="26"/>
      <c r="R114" s="17"/>
      <c r="S114" s="1">
        <v>43968</v>
      </c>
      <c r="T114" s="52">
        <v>81</v>
      </c>
      <c r="U114" s="4">
        <v>55</v>
      </c>
      <c r="V114" s="17"/>
      <c r="W114" s="28"/>
      <c r="X114" s="17"/>
      <c r="Y114" s="16"/>
      <c r="Z114" s="17"/>
      <c r="AA114" s="17"/>
      <c r="AB114" s="17"/>
      <c r="AC114" s="17"/>
      <c r="AD114" s="17"/>
      <c r="AE114" s="17"/>
      <c r="AF114" s="17"/>
      <c r="AG114" s="17"/>
      <c r="AH114" s="17"/>
    </row>
    <row r="115" spans="3:35" x14ac:dyDescent="0.25">
      <c r="C115" s="17"/>
      <c r="D115" s="132">
        <f t="shared" si="10"/>
        <v>0</v>
      </c>
      <c r="E115" s="41"/>
      <c r="F115" s="17"/>
      <c r="G115" s="17">
        <v>11</v>
      </c>
      <c r="O115" s="17"/>
      <c r="P115" s="17"/>
      <c r="Q115" s="17"/>
      <c r="R115" s="17"/>
      <c r="S115" s="1">
        <v>43969</v>
      </c>
      <c r="T115" s="52">
        <v>82</v>
      </c>
      <c r="U115" s="4">
        <v>56</v>
      </c>
      <c r="V115" s="17"/>
      <c r="W115" s="17"/>
      <c r="X115" s="17"/>
      <c r="Y115" s="24"/>
      <c r="Z115" s="17"/>
      <c r="AA115" s="17"/>
      <c r="AB115" s="17"/>
      <c r="AC115" s="17"/>
      <c r="AD115" s="17"/>
      <c r="AE115" s="17"/>
      <c r="AF115" s="17"/>
      <c r="AG115" s="17"/>
      <c r="AH115" s="17"/>
    </row>
    <row r="116" spans="3:35" x14ac:dyDescent="0.25">
      <c r="C116" s="17"/>
      <c r="D116" s="132">
        <f>G130</f>
        <v>0</v>
      </c>
      <c r="E116" s="41"/>
      <c r="F116" s="17"/>
      <c r="G116" s="17">
        <v>7</v>
      </c>
      <c r="O116" s="17"/>
      <c r="P116" s="17"/>
      <c r="Q116" s="17"/>
      <c r="R116" s="17"/>
      <c r="S116" s="1">
        <v>43970</v>
      </c>
      <c r="T116" s="52">
        <v>83</v>
      </c>
      <c r="U116" s="4">
        <v>57</v>
      </c>
      <c r="V116" s="17"/>
      <c r="W116" s="28"/>
      <c r="X116" s="17"/>
      <c r="Y116" s="17"/>
      <c r="Z116" s="17"/>
      <c r="AA116" s="17"/>
      <c r="AB116" s="17"/>
      <c r="AC116" s="17"/>
      <c r="AD116" s="17"/>
      <c r="AE116" s="17"/>
      <c r="AF116" s="17"/>
      <c r="AG116" s="17"/>
      <c r="AH116" s="17"/>
    </row>
    <row r="117" spans="3:35" x14ac:dyDescent="0.25">
      <c r="C117" s="17"/>
      <c r="D117" s="132">
        <f>G131</f>
        <v>0</v>
      </c>
      <c r="E117" s="41"/>
      <c r="F117" s="17"/>
      <c r="G117" s="17">
        <v>9</v>
      </c>
      <c r="O117" s="17"/>
      <c r="P117" s="17"/>
      <c r="Q117" s="17"/>
      <c r="R117" s="17"/>
      <c r="S117" s="1">
        <v>43971</v>
      </c>
      <c r="T117" s="52">
        <v>84</v>
      </c>
      <c r="U117" s="4">
        <v>58</v>
      </c>
      <c r="V117" s="17"/>
      <c r="W117" s="17"/>
      <c r="X117" s="17"/>
      <c r="Y117" s="17"/>
      <c r="Z117" s="17"/>
      <c r="AA117" s="17"/>
      <c r="AB117" s="17"/>
      <c r="AC117" s="17"/>
      <c r="AD117" s="17"/>
      <c r="AE117" s="17"/>
      <c r="AF117" s="17"/>
      <c r="AG117" s="17"/>
      <c r="AH117" s="17"/>
    </row>
    <row r="118" spans="3:35" x14ac:dyDescent="0.25">
      <c r="C118" s="17"/>
      <c r="E118" s="41"/>
      <c r="F118" s="17"/>
      <c r="G118" s="17">
        <v>9</v>
      </c>
      <c r="O118" s="17"/>
      <c r="P118" s="17"/>
      <c r="Q118" s="17"/>
      <c r="R118" s="17"/>
      <c r="S118" s="1">
        <v>43972</v>
      </c>
      <c r="T118" s="52">
        <v>85</v>
      </c>
      <c r="U118" s="4">
        <v>59</v>
      </c>
      <c r="V118" s="17"/>
      <c r="W118" s="17"/>
      <c r="X118" s="17"/>
      <c r="Y118" s="17"/>
      <c r="Z118" s="17"/>
      <c r="AA118" s="17"/>
      <c r="AB118" s="17"/>
      <c r="AC118" s="17"/>
      <c r="AD118" s="17"/>
      <c r="AE118" s="17"/>
      <c r="AF118" s="17"/>
      <c r="AG118" s="17"/>
      <c r="AH118" s="17"/>
    </row>
    <row r="119" spans="3:35" x14ac:dyDescent="0.25">
      <c r="C119" s="17"/>
      <c r="E119" s="41"/>
      <c r="F119" s="17"/>
      <c r="G119" s="17">
        <v>9</v>
      </c>
      <c r="O119" s="17"/>
      <c r="P119" s="17"/>
      <c r="Q119" s="17"/>
      <c r="R119" s="17"/>
      <c r="S119" s="1">
        <v>43973</v>
      </c>
      <c r="T119" s="52">
        <v>86</v>
      </c>
      <c r="U119" s="4">
        <v>60</v>
      </c>
      <c r="V119" s="17"/>
      <c r="W119" s="17"/>
      <c r="X119" s="17"/>
      <c r="Y119" s="17"/>
      <c r="Z119" s="17"/>
      <c r="AA119" s="17"/>
      <c r="AB119" s="17"/>
      <c r="AC119" s="17"/>
      <c r="AD119" s="17"/>
      <c r="AE119" s="17"/>
      <c r="AF119" s="17"/>
      <c r="AG119" s="17"/>
      <c r="AH119" s="17"/>
    </row>
    <row r="120" spans="3:35" x14ac:dyDescent="0.25">
      <c r="C120" s="17"/>
      <c r="E120" s="41"/>
      <c r="F120" s="17"/>
      <c r="G120" s="17">
        <v>4</v>
      </c>
      <c r="O120" s="17"/>
      <c r="P120" s="17"/>
      <c r="Q120" s="17"/>
      <c r="R120" s="17"/>
      <c r="S120" s="1">
        <v>43974</v>
      </c>
      <c r="T120" s="52">
        <v>87</v>
      </c>
      <c r="U120" s="4">
        <v>61</v>
      </c>
      <c r="V120" s="17"/>
      <c r="W120" s="17"/>
      <c r="X120" s="17"/>
      <c r="Y120" s="17"/>
      <c r="Z120" s="17"/>
      <c r="AA120" s="17"/>
      <c r="AB120" s="17"/>
      <c r="AC120" s="17"/>
      <c r="AD120" s="17"/>
      <c r="AE120" s="17"/>
      <c r="AF120" s="17"/>
      <c r="AG120" s="17"/>
      <c r="AH120" s="17"/>
    </row>
    <row r="121" spans="3:35" x14ac:dyDescent="0.25">
      <c r="C121" s="17"/>
      <c r="E121" s="41"/>
      <c r="F121" s="17"/>
      <c r="G121" s="17">
        <v>2</v>
      </c>
      <c r="O121" s="17"/>
      <c r="P121" s="17"/>
      <c r="Q121" s="17"/>
      <c r="R121" s="17"/>
      <c r="S121" s="1">
        <v>43975</v>
      </c>
      <c r="T121" s="52">
        <v>88</v>
      </c>
      <c r="U121" s="4">
        <v>62</v>
      </c>
      <c r="V121" s="17"/>
      <c r="W121" s="17"/>
      <c r="X121" s="17"/>
      <c r="Y121" s="17"/>
      <c r="Z121" s="17"/>
      <c r="AA121" s="17"/>
      <c r="AB121" s="17"/>
      <c r="AC121" s="17"/>
      <c r="AD121" s="17"/>
      <c r="AE121" s="17"/>
      <c r="AF121" s="17"/>
      <c r="AG121" s="17"/>
      <c r="AH121" s="17"/>
    </row>
    <row r="122" spans="3:35" x14ac:dyDescent="0.25">
      <c r="C122" s="17"/>
      <c r="E122" s="41"/>
      <c r="F122" s="17"/>
      <c r="G122" s="17">
        <v>12</v>
      </c>
      <c r="O122" s="17"/>
      <c r="P122" s="17"/>
      <c r="Q122" s="17"/>
      <c r="R122" s="17"/>
      <c r="S122" s="1">
        <v>43976</v>
      </c>
      <c r="T122" s="52">
        <v>89</v>
      </c>
      <c r="U122" s="4">
        <v>63</v>
      </c>
      <c r="V122" s="17"/>
      <c r="W122" s="17"/>
      <c r="X122" s="17"/>
      <c r="Y122" s="17"/>
      <c r="Z122" s="17"/>
      <c r="AA122" s="17"/>
      <c r="AB122" s="17"/>
      <c r="AC122" s="17"/>
      <c r="AD122" s="17"/>
      <c r="AE122" s="17"/>
      <c r="AF122" s="17"/>
      <c r="AG122" s="17"/>
      <c r="AH122" s="17"/>
      <c r="AI122" s="14"/>
    </row>
    <row r="123" spans="3:35" x14ac:dyDescent="0.25">
      <c r="C123" s="17"/>
      <c r="E123" s="41"/>
      <c r="F123" s="17"/>
      <c r="G123" s="17">
        <v>4</v>
      </c>
      <c r="O123" s="17"/>
      <c r="P123" s="17"/>
      <c r="Q123" s="17"/>
      <c r="R123" s="17"/>
      <c r="S123" s="1">
        <v>43977</v>
      </c>
      <c r="T123" s="52">
        <v>90</v>
      </c>
      <c r="U123" s="4">
        <v>64</v>
      </c>
      <c r="V123" s="17"/>
      <c r="W123" s="17"/>
      <c r="X123" s="17"/>
      <c r="Y123" s="17"/>
      <c r="Z123" s="17"/>
      <c r="AA123" s="17"/>
      <c r="AB123" s="17"/>
      <c r="AC123" s="17"/>
      <c r="AD123" s="17"/>
      <c r="AE123" s="17"/>
      <c r="AF123" s="17"/>
      <c r="AG123" s="17"/>
      <c r="AH123" s="17"/>
    </row>
    <row r="124" spans="3:35" x14ac:dyDescent="0.25">
      <c r="C124" s="17"/>
      <c r="E124" s="41"/>
      <c r="F124" s="17"/>
      <c r="G124" s="17">
        <v>2</v>
      </c>
      <c r="O124" s="17"/>
      <c r="P124" s="17"/>
      <c r="Q124" s="17"/>
      <c r="R124" s="17"/>
      <c r="S124" s="1">
        <v>43978</v>
      </c>
      <c r="T124" s="52">
        <v>91</v>
      </c>
      <c r="U124" s="4">
        <v>65</v>
      </c>
      <c r="V124" s="17"/>
      <c r="W124" s="17"/>
      <c r="X124" s="17"/>
      <c r="Y124" s="17"/>
      <c r="Z124" s="17"/>
      <c r="AA124" s="17"/>
      <c r="AB124" s="17"/>
      <c r="AC124" s="17"/>
      <c r="AD124" s="17"/>
      <c r="AE124" s="17"/>
      <c r="AF124" s="17"/>
      <c r="AG124" s="17"/>
      <c r="AH124" s="17"/>
    </row>
    <row r="125" spans="3:35" x14ac:dyDescent="0.25">
      <c r="C125" s="17"/>
      <c r="E125" s="41"/>
      <c r="F125" s="17"/>
      <c r="G125" s="17">
        <v>0</v>
      </c>
      <c r="O125" s="17"/>
      <c r="P125" s="17"/>
      <c r="Q125" s="17"/>
      <c r="R125" s="17"/>
      <c r="S125" s="1">
        <v>43979</v>
      </c>
      <c r="T125" s="52">
        <v>92</v>
      </c>
      <c r="U125" s="4">
        <v>66</v>
      </c>
      <c r="V125" s="17"/>
      <c r="W125" s="17"/>
      <c r="X125" s="17"/>
      <c r="Y125" s="17"/>
      <c r="Z125" s="17"/>
      <c r="AA125" s="17"/>
      <c r="AB125" s="17"/>
      <c r="AC125" s="17"/>
      <c r="AD125" s="17"/>
      <c r="AE125" s="17"/>
      <c r="AF125" s="17"/>
      <c r="AG125" s="17"/>
      <c r="AH125" s="17"/>
    </row>
    <row r="126" spans="3:35" x14ac:dyDescent="0.25">
      <c r="C126" s="17"/>
      <c r="E126" s="41"/>
      <c r="F126" s="17"/>
      <c r="G126" s="17">
        <v>0</v>
      </c>
      <c r="O126" s="17"/>
      <c r="P126" s="17"/>
      <c r="Q126" s="17"/>
      <c r="R126" s="17"/>
      <c r="S126" s="1">
        <v>43980</v>
      </c>
      <c r="T126" s="52">
        <v>93</v>
      </c>
      <c r="U126" s="4">
        <v>67</v>
      </c>
      <c r="V126" s="17"/>
      <c r="W126" s="17"/>
      <c r="X126" s="17"/>
      <c r="Y126" s="17"/>
      <c r="Z126" s="17"/>
      <c r="AA126" s="17"/>
      <c r="AB126" s="17"/>
      <c r="AC126" s="17"/>
      <c r="AD126" s="17"/>
      <c r="AE126" s="17"/>
      <c r="AF126" s="17"/>
      <c r="AG126" s="17"/>
      <c r="AH126" s="17"/>
    </row>
    <row r="127" spans="3:35" x14ac:dyDescent="0.25">
      <c r="C127" s="17"/>
      <c r="E127" s="41"/>
      <c r="F127" s="17"/>
      <c r="G127" s="17">
        <v>0</v>
      </c>
      <c r="O127" s="17"/>
      <c r="P127" s="17"/>
      <c r="Q127" s="17"/>
      <c r="R127" s="17"/>
      <c r="S127" s="1">
        <v>43981</v>
      </c>
      <c r="T127" s="52">
        <v>94</v>
      </c>
      <c r="U127" s="4">
        <v>68</v>
      </c>
      <c r="V127" s="17"/>
      <c r="W127" s="17"/>
      <c r="X127" s="17"/>
      <c r="Y127" s="17"/>
      <c r="Z127" s="17"/>
      <c r="AA127" s="17"/>
      <c r="AB127" s="17"/>
      <c r="AC127" s="17"/>
      <c r="AD127" s="17"/>
      <c r="AE127" s="17"/>
      <c r="AF127" s="17"/>
      <c r="AG127" s="17"/>
      <c r="AH127" s="17"/>
    </row>
    <row r="128" spans="3:35" x14ac:dyDescent="0.25">
      <c r="C128" s="17"/>
      <c r="E128" s="41"/>
      <c r="F128" s="25"/>
      <c r="G128" s="25"/>
      <c r="O128" s="25"/>
      <c r="P128" s="25"/>
      <c r="Q128" s="25"/>
      <c r="R128" s="25"/>
      <c r="S128" s="1">
        <v>43982</v>
      </c>
      <c r="T128" s="52">
        <v>95</v>
      </c>
      <c r="U128" s="4">
        <v>69</v>
      </c>
      <c r="V128" s="25"/>
      <c r="W128" s="25"/>
      <c r="X128" s="25"/>
      <c r="Y128" s="25"/>
      <c r="Z128" s="25"/>
      <c r="AA128" s="25"/>
      <c r="AB128" s="25"/>
      <c r="AC128" s="25"/>
      <c r="AD128" s="25"/>
      <c r="AE128" s="25"/>
      <c r="AF128" s="25"/>
      <c r="AG128" s="25"/>
      <c r="AH128" s="25"/>
      <c r="AI128" s="14"/>
    </row>
    <row r="129" spans="3:35" x14ac:dyDescent="0.25">
      <c r="C129" s="17"/>
      <c r="E129" s="42"/>
      <c r="F129" s="17"/>
      <c r="G129" s="17"/>
      <c r="O129" s="17"/>
      <c r="P129" s="17"/>
      <c r="Q129" s="17"/>
      <c r="R129" s="17"/>
      <c r="S129" s="1">
        <v>43983</v>
      </c>
      <c r="T129" s="52">
        <v>96</v>
      </c>
      <c r="U129" s="4">
        <v>70</v>
      </c>
      <c r="V129" s="17"/>
      <c r="W129" s="17"/>
      <c r="X129" s="17"/>
      <c r="Y129" s="17"/>
      <c r="Z129" s="17"/>
      <c r="AA129" s="17"/>
      <c r="AB129" s="17"/>
      <c r="AC129" s="26"/>
      <c r="AD129" s="26"/>
      <c r="AE129" s="26"/>
      <c r="AF129" s="17"/>
      <c r="AG129" s="26"/>
      <c r="AH129" s="26"/>
      <c r="AI129" s="20"/>
    </row>
    <row r="130" spans="3:35" x14ac:dyDescent="0.25">
      <c r="C130" s="17"/>
      <c r="E130" s="42"/>
      <c r="F130" s="17"/>
      <c r="G130" s="17"/>
      <c r="O130" s="17"/>
      <c r="P130" s="17"/>
      <c r="Q130" s="17"/>
      <c r="R130" s="17"/>
      <c r="S130" s="1">
        <v>43984</v>
      </c>
      <c r="T130" s="52">
        <v>97</v>
      </c>
      <c r="U130" s="4">
        <v>71</v>
      </c>
      <c r="V130" s="17"/>
      <c r="W130" s="17"/>
      <c r="X130" s="17"/>
      <c r="Y130" s="17"/>
      <c r="Z130" s="17"/>
      <c r="AA130" s="17"/>
      <c r="AB130" s="17"/>
      <c r="AC130" s="26"/>
      <c r="AD130" s="26"/>
      <c r="AE130" s="26"/>
      <c r="AF130" s="17"/>
      <c r="AG130" s="26"/>
      <c r="AH130" s="26"/>
      <c r="AI130" s="20"/>
    </row>
    <row r="131" spans="3:35" x14ac:dyDescent="0.25">
      <c r="C131" s="17"/>
      <c r="E131" s="42"/>
      <c r="F131" s="17"/>
      <c r="G131" s="17"/>
      <c r="O131" s="17"/>
      <c r="P131" s="17"/>
      <c r="Q131" s="17"/>
      <c r="R131" s="17"/>
      <c r="S131" s="16"/>
      <c r="T131" s="51"/>
      <c r="U131" s="51"/>
      <c r="V131" s="17"/>
      <c r="W131" s="17"/>
      <c r="X131" s="17"/>
      <c r="Y131" s="17"/>
      <c r="Z131" s="17"/>
      <c r="AA131" s="17"/>
      <c r="AB131" s="17"/>
      <c r="AC131" s="26"/>
      <c r="AD131" s="26"/>
      <c r="AE131" s="26"/>
      <c r="AF131" s="17"/>
      <c r="AG131" s="26"/>
      <c r="AH131" s="26"/>
      <c r="AI131" s="20"/>
    </row>
    <row r="132" spans="3:35" x14ac:dyDescent="0.25">
      <c r="C132" s="17"/>
      <c r="E132" s="42"/>
      <c r="F132" s="17"/>
      <c r="G132" s="17"/>
      <c r="O132" s="17"/>
      <c r="P132" s="17"/>
      <c r="Q132" s="17"/>
      <c r="R132" s="17"/>
      <c r="S132" s="16"/>
      <c r="T132" s="51"/>
      <c r="U132" s="51"/>
      <c r="V132" s="17"/>
      <c r="W132" s="17"/>
      <c r="X132" s="17"/>
      <c r="Y132" s="17"/>
      <c r="Z132" s="17"/>
      <c r="AA132" s="17"/>
      <c r="AB132" s="17"/>
      <c r="AC132" s="26"/>
      <c r="AD132" s="26"/>
      <c r="AE132" s="26"/>
      <c r="AF132" s="17"/>
      <c r="AG132" s="26"/>
      <c r="AH132" s="26"/>
      <c r="AI132" s="20"/>
    </row>
    <row r="133" spans="3:35" x14ac:dyDescent="0.25">
      <c r="C133" s="17"/>
      <c r="E133" s="42"/>
      <c r="F133" s="17"/>
      <c r="G133" s="17"/>
      <c r="O133" s="17"/>
      <c r="P133" s="17"/>
      <c r="Q133" s="17"/>
      <c r="R133" s="17"/>
      <c r="S133" s="16"/>
      <c r="T133" s="51"/>
      <c r="U133" s="51"/>
      <c r="V133" s="17"/>
      <c r="W133" s="17"/>
      <c r="X133" s="17"/>
      <c r="Y133" s="17"/>
      <c r="Z133" s="17"/>
      <c r="AA133" s="17"/>
      <c r="AB133" s="17"/>
      <c r="AC133" s="26"/>
      <c r="AD133" s="26"/>
      <c r="AE133" s="26"/>
      <c r="AF133" s="17"/>
      <c r="AG133" s="26"/>
      <c r="AH133" s="26"/>
      <c r="AI133" s="20"/>
    </row>
    <row r="134" spans="3:35" x14ac:dyDescent="0.25">
      <c r="C134" s="17"/>
      <c r="E134" s="42"/>
      <c r="F134" s="17"/>
      <c r="G134" s="17"/>
      <c r="O134" s="17"/>
      <c r="P134" s="17"/>
      <c r="Q134" s="17"/>
      <c r="R134" s="17"/>
      <c r="S134" s="16"/>
      <c r="T134" s="51"/>
      <c r="U134" s="51"/>
      <c r="V134" s="17"/>
      <c r="W134" s="17"/>
      <c r="X134" s="17"/>
      <c r="Y134" s="17"/>
      <c r="Z134" s="17"/>
      <c r="AA134" s="17"/>
      <c r="AB134" s="17"/>
      <c r="AC134" s="26"/>
      <c r="AD134" s="26"/>
      <c r="AE134" s="26"/>
      <c r="AF134" s="17"/>
      <c r="AG134" s="26"/>
      <c r="AH134" s="26"/>
      <c r="AI134" s="20"/>
    </row>
    <row r="135" spans="3:35" x14ac:dyDescent="0.25">
      <c r="C135" s="17"/>
      <c r="E135" s="42"/>
      <c r="F135" s="17"/>
      <c r="G135" s="17"/>
      <c r="O135" s="17"/>
      <c r="P135" s="17"/>
      <c r="Q135" s="17"/>
      <c r="R135" s="17"/>
      <c r="S135" s="16"/>
      <c r="T135" s="51"/>
      <c r="U135" s="51"/>
      <c r="V135" s="17"/>
      <c r="W135" s="17"/>
      <c r="X135" s="17"/>
      <c r="Y135" s="17"/>
      <c r="Z135" s="17"/>
      <c r="AA135" s="17"/>
      <c r="AB135" s="17"/>
      <c r="AC135" s="26"/>
      <c r="AD135" s="26"/>
      <c r="AE135" s="26"/>
      <c r="AF135" s="17"/>
      <c r="AG135" s="26"/>
      <c r="AH135" s="26"/>
      <c r="AI135" s="20"/>
    </row>
    <row r="136" spans="3:35" x14ac:dyDescent="0.25">
      <c r="C136" s="17"/>
      <c r="E136" s="42"/>
      <c r="F136" s="17"/>
      <c r="G136" s="17"/>
      <c r="O136" s="17"/>
      <c r="P136" s="17"/>
      <c r="Q136" s="17"/>
      <c r="R136" s="17"/>
      <c r="S136" s="16"/>
      <c r="T136" s="51"/>
      <c r="U136" s="51"/>
      <c r="V136" s="17"/>
      <c r="W136" s="17"/>
      <c r="X136" s="17"/>
      <c r="Y136" s="17"/>
      <c r="Z136" s="17"/>
      <c r="AA136" s="17"/>
      <c r="AB136" s="17"/>
      <c r="AC136" s="26"/>
      <c r="AD136" s="26"/>
      <c r="AE136" s="26"/>
      <c r="AF136" s="17"/>
      <c r="AG136" s="26"/>
      <c r="AH136" s="26"/>
      <c r="AI136" s="20"/>
    </row>
    <row r="137" spans="3:35" x14ac:dyDescent="0.25">
      <c r="C137" s="17"/>
      <c r="E137" s="42"/>
      <c r="F137" s="17"/>
      <c r="G137" s="17"/>
      <c r="O137" s="17"/>
      <c r="P137" s="17"/>
      <c r="Q137" s="17"/>
      <c r="R137" s="17"/>
      <c r="S137" s="16"/>
      <c r="T137" s="51"/>
      <c r="U137" s="51"/>
      <c r="V137" s="17"/>
      <c r="W137" s="17"/>
      <c r="X137" s="17"/>
      <c r="Y137" s="17"/>
      <c r="Z137" s="17"/>
      <c r="AA137" s="17"/>
      <c r="AB137" s="17"/>
      <c r="AC137" s="26"/>
      <c r="AD137" s="26"/>
      <c r="AE137" s="26"/>
      <c r="AF137" s="17"/>
      <c r="AG137" s="26"/>
      <c r="AH137" s="26"/>
      <c r="AI137" s="20"/>
    </row>
    <row r="138" spans="3:35" x14ac:dyDescent="0.25">
      <c r="C138" s="17"/>
      <c r="E138" s="42"/>
      <c r="F138" s="17"/>
      <c r="G138" s="17"/>
      <c r="O138" s="17"/>
      <c r="P138" s="17"/>
      <c r="Q138" s="17"/>
      <c r="R138" s="17"/>
      <c r="S138" s="16"/>
      <c r="T138" s="51"/>
      <c r="U138" s="51"/>
      <c r="V138" s="17"/>
      <c r="W138" s="17"/>
      <c r="X138" s="17"/>
      <c r="Y138" s="17"/>
      <c r="Z138" s="17"/>
      <c r="AA138" s="17"/>
      <c r="AB138" s="17"/>
      <c r="AC138" s="26"/>
      <c r="AD138" s="26"/>
      <c r="AE138" s="26"/>
      <c r="AF138" s="17"/>
      <c r="AG138" s="26"/>
      <c r="AH138" s="26"/>
      <c r="AI138" s="20"/>
    </row>
    <row r="139" spans="3:35" x14ac:dyDescent="0.25">
      <c r="C139" s="17"/>
      <c r="E139" s="42"/>
      <c r="F139" s="17"/>
      <c r="G139" s="17"/>
      <c r="O139" s="17"/>
      <c r="P139" s="17"/>
      <c r="Q139" s="17"/>
      <c r="R139" s="17"/>
      <c r="S139" s="16"/>
      <c r="T139" s="51"/>
      <c r="U139" s="51"/>
      <c r="V139" s="17"/>
      <c r="W139" s="17"/>
      <c r="X139" s="17"/>
      <c r="Y139" s="17"/>
      <c r="Z139" s="17"/>
      <c r="AA139" s="17"/>
      <c r="AB139" s="17"/>
      <c r="AC139" s="26"/>
      <c r="AD139" s="26"/>
      <c r="AE139" s="26"/>
      <c r="AF139" s="17"/>
      <c r="AG139" s="26"/>
      <c r="AH139" s="26"/>
      <c r="AI139" s="20"/>
    </row>
    <row r="140" spans="3:35" x14ac:dyDescent="0.25">
      <c r="C140" s="17"/>
      <c r="E140" s="42"/>
      <c r="F140" s="17"/>
      <c r="G140" s="17"/>
      <c r="O140" s="17"/>
      <c r="P140" s="17"/>
      <c r="Q140" s="17"/>
      <c r="R140" s="17"/>
      <c r="S140" s="16"/>
      <c r="T140" s="51"/>
      <c r="U140" s="51"/>
      <c r="V140" s="17"/>
      <c r="W140" s="17"/>
      <c r="X140" s="17"/>
      <c r="Y140" s="17"/>
      <c r="Z140" s="17"/>
      <c r="AA140" s="17"/>
      <c r="AB140" s="17"/>
      <c r="AC140" s="26"/>
      <c r="AD140" s="26"/>
      <c r="AE140" s="26"/>
      <c r="AF140" s="17"/>
      <c r="AG140" s="26"/>
      <c r="AH140" s="26"/>
      <c r="AI140" s="20"/>
    </row>
    <row r="141" spans="3:35" x14ac:dyDescent="0.25">
      <c r="C141" s="17"/>
      <c r="E141" s="42"/>
      <c r="F141" s="17"/>
      <c r="G141" s="17"/>
      <c r="O141" s="17"/>
      <c r="P141" s="17"/>
      <c r="Q141" s="17"/>
      <c r="R141" s="17"/>
      <c r="S141" s="16"/>
      <c r="T141" s="51"/>
      <c r="U141" s="51"/>
      <c r="V141" s="17"/>
      <c r="W141" s="17"/>
      <c r="X141" s="17"/>
      <c r="Y141" s="17"/>
      <c r="Z141" s="17"/>
      <c r="AA141" s="17"/>
      <c r="AB141" s="17"/>
      <c r="AC141" s="26"/>
      <c r="AD141" s="17"/>
      <c r="AE141" s="17"/>
      <c r="AF141" s="17"/>
      <c r="AG141" s="17"/>
      <c r="AH141" s="17"/>
    </row>
    <row r="142" spans="3:35" x14ac:dyDescent="0.25">
      <c r="C142" s="17"/>
      <c r="E142" s="41"/>
      <c r="F142" s="17"/>
      <c r="G142" s="17"/>
      <c r="O142" s="17"/>
      <c r="P142" s="17"/>
      <c r="Q142" s="17"/>
      <c r="R142" s="17"/>
      <c r="S142" s="17"/>
      <c r="T142" s="51"/>
      <c r="U142" s="51"/>
      <c r="V142" s="17"/>
      <c r="W142" s="17"/>
      <c r="X142" s="17"/>
      <c r="Y142" s="17"/>
      <c r="Z142" s="17"/>
      <c r="AA142" s="17"/>
      <c r="AB142" s="17"/>
      <c r="AC142" s="17"/>
      <c r="AD142" s="17"/>
      <c r="AE142" s="17"/>
      <c r="AF142" s="17"/>
      <c r="AG142" s="17"/>
      <c r="AH142" s="17"/>
    </row>
    <row r="186" spans="6:6" x14ac:dyDescent="0.25">
      <c r="F186" s="2"/>
    </row>
    <row r="187" spans="6:6" x14ac:dyDescent="0.25">
      <c r="F187" s="2"/>
    </row>
    <row r="188" spans="6:6" x14ac:dyDescent="0.25">
      <c r="F188" s="2"/>
    </row>
    <row r="189" spans="6:6" x14ac:dyDescent="0.25">
      <c r="F189" s="2"/>
    </row>
    <row r="190" spans="6:6" x14ac:dyDescent="0.25">
      <c r="F190" s="2"/>
    </row>
    <row r="191" spans="6:6" x14ac:dyDescent="0.25">
      <c r="F191" s="2"/>
    </row>
    <row r="192" spans="6:6" x14ac:dyDescent="0.25">
      <c r="F192" s="2"/>
    </row>
    <row r="193" spans="6:6" x14ac:dyDescent="0.25">
      <c r="F193" s="2"/>
    </row>
    <row r="194" spans="6:6" x14ac:dyDescent="0.25">
      <c r="F194" s="2"/>
    </row>
    <row r="195" spans="6:6" x14ac:dyDescent="0.25">
      <c r="F195" s="2"/>
    </row>
    <row r="196" spans="6:6" x14ac:dyDescent="0.25">
      <c r="F196" s="2"/>
    </row>
    <row r="197" spans="6:6" x14ac:dyDescent="0.25">
      <c r="F197" s="2"/>
    </row>
    <row r="198" spans="6:6" x14ac:dyDescent="0.25">
      <c r="F198" s="2"/>
    </row>
    <row r="199" spans="6:6" x14ac:dyDescent="0.25">
      <c r="F199" s="2"/>
    </row>
    <row r="200" spans="6:6" x14ac:dyDescent="0.25">
      <c r="F200" s="2"/>
    </row>
    <row r="201" spans="6:6" x14ac:dyDescent="0.25">
      <c r="F201" s="2"/>
    </row>
    <row r="202" spans="6:6" x14ac:dyDescent="0.25">
      <c r="F202" s="2"/>
    </row>
    <row r="203" spans="6:6" x14ac:dyDescent="0.25">
      <c r="F203" s="2"/>
    </row>
    <row r="204" spans="6:6" x14ac:dyDescent="0.25">
      <c r="F204" s="2"/>
    </row>
    <row r="205" spans="6:6" x14ac:dyDescent="0.25">
      <c r="F205" s="2"/>
    </row>
    <row r="206" spans="6:6" x14ac:dyDescent="0.25">
      <c r="F206" s="2"/>
    </row>
    <row r="207" spans="6:6" x14ac:dyDescent="0.25">
      <c r="F207" s="2"/>
    </row>
    <row r="208" spans="6:6" x14ac:dyDescent="0.25">
      <c r="F208" s="2"/>
    </row>
    <row r="209" spans="6:6" x14ac:dyDescent="0.25">
      <c r="F209" s="2"/>
    </row>
  </sheetData>
  <hyperlinks>
    <hyperlink ref="V34" r:id="rId1" xr:uid="{EF52642E-249C-4780-A01D-AEC4D601969C}"/>
    <hyperlink ref="V42" r:id="rId2" xr:uid="{3211CB9E-4F89-4723-B775-E7947264180C}"/>
    <hyperlink ref="V45" r:id="rId3" display="Nieuwe maatregel: stop met handen schudden! " xr:uid="{9BC8C1AB-806C-4CB7-8D09-C31D5AB655C9}"/>
    <hyperlink ref="V46" r:id="rId4" xr:uid="{16847259-809A-4C29-9A38-219F8B35EF56}"/>
    <hyperlink ref="V48" r:id="rId5" display="Uitbreiding maatregelen coronavirus" xr:uid="{E3396BB5-1F8E-4D92-BC8C-6DAA067445E7}"/>
    <hyperlink ref="V51" r:id="rId6" display="Aanvullende maatregelen onderwijs, horeca, sport " xr:uid="{EF370FD1-4755-48DE-BC46-7F40E41FA319}"/>
    <hyperlink ref="V55" r:id="rId7" xr:uid="{B6D35B46-B3DE-4487-B540-8010AC436684}"/>
    <hyperlink ref="V59" r:id="rId8" xr:uid="{0EC29F60-4509-4C48-9F04-9CD0F830C1B8}"/>
    <hyperlink ref="AG36" r:id="rId9" xr:uid="{2510C3B2-70CC-4D26-A963-F10AC93E1A6B}"/>
    <hyperlink ref="AG44" r:id="rId10" xr:uid="{ADA423A5-10C7-4F02-904E-92BE4E8FEE1A}"/>
    <hyperlink ref="AI44" r:id="rId11" display=" Iemand met koorts en luchtwegklachten en die de afgelopen 14 dagen in een gebied is geweest waar COVID-19 wijdverspreid is, kan worden getest op COVID-19.  // Het RIVM Rijksinstituut voor Volksgezondheid en Milieu  adviseert inwoners van de provincie Noord-Brabant bij verkoudheid,  //hoesten of koorts hun sociale contacten te beperken. Dit betekent: blijf thuis. //  Mocht je klachten hebben en toch het huis willen verlaten, probeer dan zo veel mogelijk afstand te houden tot anderen. " xr:uid="{9F93CCC9-27FF-4607-9BE5-F65A36DEAD7F}"/>
    <hyperlink ref="AG47" r:id="rId12" xr:uid="{C2CB69B1-7633-4A45-B194-702AC5D0C7A5}"/>
    <hyperlink ref="AG48" r:id="rId13" xr:uid="{88C9E05C-F723-468C-9856-CDFB3ADCC5A2}"/>
    <hyperlink ref="AG50" r:id="rId14" xr:uid="{8957AD58-92CE-4E64-AB00-E2FE438F47B2}"/>
    <hyperlink ref="AJ50" r:id="rId15" xr:uid="{49A4D103-5F9A-42EC-8385-293C9DBF4600}"/>
    <hyperlink ref="AG53" r:id="rId16" xr:uid="{60805190-8A7B-41B1-BE99-10C7CBE5B7A3}"/>
    <hyperlink ref="AG57" r:id="rId17" xr:uid="{018A75D2-8C44-4336-8869-AB96FBC76279}"/>
    <hyperlink ref="AG61" r:id="rId18" xr:uid="{DB6D6466-01E6-4E3E-8BDF-5A6A8974FA3D}"/>
  </hyperlinks>
  <pageMargins left="0.7" right="0.7" top="0.75" bottom="0.75" header="0.3" footer="0.3"/>
  <pageSetup paperSize="9" orientation="portrait" r:id="rId19"/>
  <drawing r:id="rId2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51BC0-9B6B-4F0E-A62F-B9D1EE45071A}">
  <sheetPr codeName="Sheet3"/>
  <dimension ref="A3:AB195"/>
  <sheetViews>
    <sheetView topLeftCell="A43" zoomScale="70" zoomScaleNormal="70" workbookViewId="0">
      <selection activeCell="M121" sqref="M121"/>
    </sheetView>
  </sheetViews>
  <sheetFormatPr defaultRowHeight="15" x14ac:dyDescent="0.25"/>
  <cols>
    <col min="1" max="14" width="9.140625" style="132"/>
    <col min="15" max="15" width="12.42578125" style="132" bestFit="1" customWidth="1"/>
    <col min="16" max="16384" width="9.140625" style="132"/>
  </cols>
  <sheetData>
    <row r="3" spans="1:28" x14ac:dyDescent="0.25">
      <c r="A3" s="132" t="s">
        <v>351</v>
      </c>
      <c r="B3" s="132" t="s">
        <v>350</v>
      </c>
      <c r="D3" s="132" t="s">
        <v>349</v>
      </c>
      <c r="F3" s="132" t="s">
        <v>348</v>
      </c>
      <c r="H3" s="132" t="s">
        <v>6</v>
      </c>
      <c r="J3" s="132" t="s">
        <v>347</v>
      </c>
      <c r="O3" s="1"/>
      <c r="P3" s="132" t="s">
        <v>346</v>
      </c>
      <c r="Q3" s="132" t="s">
        <v>345</v>
      </c>
      <c r="S3" s="132" t="s">
        <v>344</v>
      </c>
      <c r="T3" s="132" t="s">
        <v>343</v>
      </c>
      <c r="V3" s="132" t="s">
        <v>342</v>
      </c>
      <c r="W3" s="132" t="s">
        <v>341</v>
      </c>
      <c r="X3" s="132" t="s">
        <v>340</v>
      </c>
      <c r="Y3" s="132" t="s">
        <v>339</v>
      </c>
      <c r="AA3" s="132" t="s">
        <v>338</v>
      </c>
      <c r="AB3" s="132" t="s">
        <v>337</v>
      </c>
    </row>
    <row r="4" spans="1:28" x14ac:dyDescent="0.25">
      <c r="A4" s="132" t="s">
        <v>336</v>
      </c>
      <c r="B4" s="132">
        <v>20</v>
      </c>
      <c r="D4" s="132">
        <v>20</v>
      </c>
      <c r="F4" s="132">
        <v>8</v>
      </c>
      <c r="H4" s="132">
        <v>26</v>
      </c>
      <c r="J4" s="132">
        <v>67</v>
      </c>
      <c r="O4" s="1">
        <v>43903</v>
      </c>
    </row>
    <row r="5" spans="1:28" x14ac:dyDescent="0.25">
      <c r="A5" s="132" t="s">
        <v>335</v>
      </c>
      <c r="B5" s="132">
        <v>31</v>
      </c>
      <c r="C5" s="132">
        <f t="shared" ref="C5:C36" si="0">B5-B4</f>
        <v>11</v>
      </c>
      <c r="D5" s="132">
        <v>24</v>
      </c>
      <c r="E5" s="132">
        <f t="shared" ref="E5:E36" si="1">D5-D4</f>
        <v>4</v>
      </c>
      <c r="F5" s="132">
        <v>9</v>
      </c>
      <c r="G5" s="132">
        <f t="shared" ref="G5:G36" si="2">F5-F4</f>
        <v>1</v>
      </c>
      <c r="H5" s="132">
        <v>30</v>
      </c>
      <c r="I5" s="132">
        <f t="shared" ref="I5:I36" si="3">H5-H4</f>
        <v>4</v>
      </c>
      <c r="J5" s="132">
        <v>68</v>
      </c>
      <c r="K5" s="132">
        <f t="shared" ref="K5:K36" si="4">J5-J4</f>
        <v>1</v>
      </c>
      <c r="O5" s="1">
        <v>43904</v>
      </c>
      <c r="P5" s="132">
        <f t="shared" ref="P5:P36" si="5">E5</f>
        <v>4</v>
      </c>
      <c r="S5" s="132">
        <f t="shared" ref="S5:S36" si="6">C5</f>
        <v>11</v>
      </c>
      <c r="V5" s="132">
        <f t="shared" ref="V5:V36" si="7">G5</f>
        <v>1</v>
      </c>
      <c r="X5" s="132">
        <f t="shared" ref="X5:X36" si="8">I5</f>
        <v>4</v>
      </c>
      <c r="Z5" s="132">
        <f t="shared" ref="Z5:Z36" si="9">K5</f>
        <v>1</v>
      </c>
    </row>
    <row r="6" spans="1:28" x14ac:dyDescent="0.25">
      <c r="A6" s="132" t="s">
        <v>334</v>
      </c>
      <c r="B6" s="132">
        <v>31</v>
      </c>
      <c r="C6" s="132">
        <f t="shared" si="0"/>
        <v>0</v>
      </c>
      <c r="D6" s="132">
        <v>25</v>
      </c>
      <c r="E6" s="132">
        <f t="shared" si="1"/>
        <v>1</v>
      </c>
      <c r="F6" s="132">
        <v>10</v>
      </c>
      <c r="G6" s="132">
        <f t="shared" si="2"/>
        <v>1</v>
      </c>
      <c r="H6" s="132">
        <v>38</v>
      </c>
      <c r="I6" s="132">
        <f t="shared" si="3"/>
        <v>8</v>
      </c>
      <c r="J6" s="132">
        <v>68</v>
      </c>
      <c r="K6" s="132">
        <f t="shared" si="4"/>
        <v>0</v>
      </c>
      <c r="O6" s="1">
        <v>43905</v>
      </c>
      <c r="P6" s="132">
        <f t="shared" si="5"/>
        <v>1</v>
      </c>
      <c r="S6" s="132">
        <f t="shared" si="6"/>
        <v>0</v>
      </c>
      <c r="V6" s="132">
        <f t="shared" si="7"/>
        <v>1</v>
      </c>
      <c r="X6" s="132">
        <f t="shared" si="8"/>
        <v>8</v>
      </c>
      <c r="Z6" s="132">
        <f t="shared" si="9"/>
        <v>0</v>
      </c>
    </row>
    <row r="7" spans="1:28" x14ac:dyDescent="0.25">
      <c r="A7" s="132" t="s">
        <v>333</v>
      </c>
      <c r="B7" s="132">
        <v>39</v>
      </c>
      <c r="C7" s="132">
        <f t="shared" si="0"/>
        <v>8</v>
      </c>
      <c r="D7" s="132">
        <v>30</v>
      </c>
      <c r="E7" s="132">
        <f t="shared" si="1"/>
        <v>5</v>
      </c>
      <c r="F7" s="132">
        <v>14</v>
      </c>
      <c r="G7" s="132">
        <f t="shared" si="2"/>
        <v>4</v>
      </c>
      <c r="H7" s="132">
        <v>48</v>
      </c>
      <c r="I7" s="132">
        <f t="shared" si="3"/>
        <v>10</v>
      </c>
      <c r="J7" s="132">
        <v>84</v>
      </c>
      <c r="K7" s="132">
        <f t="shared" si="4"/>
        <v>16</v>
      </c>
      <c r="O7" s="1">
        <v>43906</v>
      </c>
      <c r="P7" s="132">
        <f t="shared" si="5"/>
        <v>5</v>
      </c>
      <c r="S7" s="132">
        <f t="shared" si="6"/>
        <v>8</v>
      </c>
      <c r="V7" s="132">
        <f t="shared" si="7"/>
        <v>4</v>
      </c>
      <c r="X7" s="132">
        <f t="shared" si="8"/>
        <v>10</v>
      </c>
      <c r="Z7" s="132">
        <f t="shared" si="9"/>
        <v>16</v>
      </c>
    </row>
    <row r="8" spans="1:28" x14ac:dyDescent="0.25">
      <c r="A8" s="132" t="s">
        <v>332</v>
      </c>
      <c r="B8" s="132">
        <v>56</v>
      </c>
      <c r="C8" s="132">
        <f t="shared" si="0"/>
        <v>17</v>
      </c>
      <c r="D8" s="132">
        <v>41</v>
      </c>
      <c r="E8" s="132">
        <f t="shared" si="1"/>
        <v>11</v>
      </c>
      <c r="F8" s="132">
        <v>17</v>
      </c>
      <c r="G8" s="132">
        <f t="shared" si="2"/>
        <v>3</v>
      </c>
      <c r="H8" s="132">
        <v>60</v>
      </c>
      <c r="I8" s="132">
        <f t="shared" si="3"/>
        <v>12</v>
      </c>
      <c r="J8" s="132">
        <v>88</v>
      </c>
      <c r="K8" s="132">
        <f t="shared" si="4"/>
        <v>4</v>
      </c>
      <c r="O8" s="1">
        <v>43907</v>
      </c>
      <c r="P8" s="132">
        <f t="shared" si="5"/>
        <v>11</v>
      </c>
      <c r="S8" s="132">
        <f t="shared" si="6"/>
        <v>17</v>
      </c>
      <c r="V8" s="132">
        <f t="shared" si="7"/>
        <v>3</v>
      </c>
      <c r="X8" s="132">
        <f t="shared" si="8"/>
        <v>12</v>
      </c>
      <c r="Z8" s="132">
        <f t="shared" si="9"/>
        <v>4</v>
      </c>
    </row>
    <row r="9" spans="1:28" x14ac:dyDescent="0.25">
      <c r="A9" s="132" t="s">
        <v>331</v>
      </c>
      <c r="B9" s="132">
        <v>61</v>
      </c>
      <c r="C9" s="132">
        <f t="shared" si="0"/>
        <v>5</v>
      </c>
      <c r="D9" s="132">
        <v>58</v>
      </c>
      <c r="E9" s="132">
        <f t="shared" si="1"/>
        <v>17</v>
      </c>
      <c r="F9" s="132">
        <v>21</v>
      </c>
      <c r="G9" s="132">
        <f t="shared" si="2"/>
        <v>4</v>
      </c>
      <c r="H9" s="132">
        <v>69</v>
      </c>
      <c r="I9" s="132">
        <f t="shared" si="3"/>
        <v>9</v>
      </c>
      <c r="J9" s="132">
        <v>95</v>
      </c>
      <c r="K9" s="132">
        <f t="shared" si="4"/>
        <v>7</v>
      </c>
      <c r="O9" s="1">
        <v>43908</v>
      </c>
      <c r="P9" s="132">
        <f t="shared" si="5"/>
        <v>17</v>
      </c>
      <c r="S9" s="132">
        <f t="shared" si="6"/>
        <v>5</v>
      </c>
      <c r="V9" s="132">
        <f t="shared" si="7"/>
        <v>4</v>
      </c>
      <c r="X9" s="132">
        <f t="shared" si="8"/>
        <v>9</v>
      </c>
      <c r="Z9" s="132">
        <f t="shared" si="9"/>
        <v>7</v>
      </c>
    </row>
    <row r="10" spans="1:28" x14ac:dyDescent="0.25">
      <c r="A10" s="132" t="s">
        <v>330</v>
      </c>
      <c r="B10" s="132">
        <v>85</v>
      </c>
      <c r="C10" s="132">
        <f t="shared" si="0"/>
        <v>24</v>
      </c>
      <c r="D10" s="132">
        <v>81</v>
      </c>
      <c r="E10" s="132">
        <f t="shared" si="1"/>
        <v>23</v>
      </c>
      <c r="F10" s="132">
        <v>27</v>
      </c>
      <c r="G10" s="132">
        <f t="shared" si="2"/>
        <v>6</v>
      </c>
      <c r="H10" s="132">
        <v>83</v>
      </c>
      <c r="I10" s="132">
        <f t="shared" si="3"/>
        <v>14</v>
      </c>
      <c r="J10" s="132">
        <v>119</v>
      </c>
      <c r="K10" s="132">
        <f t="shared" si="4"/>
        <v>24</v>
      </c>
      <c r="O10" s="1">
        <v>43909</v>
      </c>
      <c r="P10" s="132">
        <f t="shared" si="5"/>
        <v>23</v>
      </c>
      <c r="S10" s="132">
        <f t="shared" si="6"/>
        <v>24</v>
      </c>
      <c r="V10" s="132">
        <f t="shared" si="7"/>
        <v>6</v>
      </c>
      <c r="X10" s="132">
        <f t="shared" si="8"/>
        <v>14</v>
      </c>
      <c r="Z10" s="132">
        <f t="shared" si="9"/>
        <v>24</v>
      </c>
    </row>
    <row r="11" spans="1:28" x14ac:dyDescent="0.25">
      <c r="A11" s="132" t="s">
        <v>329</v>
      </c>
      <c r="B11" s="132">
        <v>195</v>
      </c>
      <c r="C11" s="132">
        <f t="shared" si="0"/>
        <v>110</v>
      </c>
      <c r="D11" s="132">
        <v>114</v>
      </c>
      <c r="E11" s="132">
        <f t="shared" si="1"/>
        <v>33</v>
      </c>
      <c r="F11" s="132">
        <v>64</v>
      </c>
      <c r="G11" s="132">
        <f t="shared" si="2"/>
        <v>37</v>
      </c>
      <c r="H11" s="132">
        <v>122</v>
      </c>
      <c r="I11" s="132">
        <f t="shared" si="3"/>
        <v>39</v>
      </c>
      <c r="J11" s="132">
        <v>138</v>
      </c>
      <c r="K11" s="132">
        <f t="shared" si="4"/>
        <v>19</v>
      </c>
      <c r="O11" s="1">
        <v>43910</v>
      </c>
      <c r="P11" s="132">
        <f t="shared" si="5"/>
        <v>33</v>
      </c>
      <c r="Q11" s="132">
        <f t="shared" ref="Q11:Q42" si="10">SUM(P5:P11)/7</f>
        <v>13.428571428571429</v>
      </c>
      <c r="S11" s="132">
        <f t="shared" si="6"/>
        <v>110</v>
      </c>
      <c r="T11" s="132">
        <f t="shared" ref="T11:T42" si="11">SUM(S5:S11)/7</f>
        <v>25</v>
      </c>
      <c r="V11" s="132">
        <f t="shared" si="7"/>
        <v>37</v>
      </c>
      <c r="W11" s="132">
        <f t="shared" ref="W11:W42" si="12">SUM(V5:V11)/7</f>
        <v>8</v>
      </c>
      <c r="X11" s="132">
        <f t="shared" si="8"/>
        <v>39</v>
      </c>
      <c r="Y11" s="132">
        <f t="shared" ref="Y11:Y42" si="13">SUM(X5:X11)/7</f>
        <v>13.714285714285714</v>
      </c>
      <c r="Z11" s="132">
        <f t="shared" si="9"/>
        <v>19</v>
      </c>
      <c r="AA11" s="132">
        <f t="shared" ref="AA11:AA42" si="14">SUM(Z5:Z11)/7</f>
        <v>10.142857142857142</v>
      </c>
    </row>
    <row r="12" spans="1:28" x14ac:dyDescent="0.25">
      <c r="A12" s="132" t="s">
        <v>328</v>
      </c>
      <c r="B12" s="132">
        <v>163</v>
      </c>
      <c r="C12" s="132">
        <f t="shared" si="0"/>
        <v>-32</v>
      </c>
      <c r="D12" s="132">
        <v>121</v>
      </c>
      <c r="E12" s="132">
        <f t="shared" si="1"/>
        <v>7</v>
      </c>
      <c r="F12" s="132">
        <v>45</v>
      </c>
      <c r="G12" s="132">
        <f t="shared" si="2"/>
        <v>-19</v>
      </c>
      <c r="H12" s="132">
        <v>123</v>
      </c>
      <c r="I12" s="132">
        <f t="shared" si="3"/>
        <v>1</v>
      </c>
      <c r="J12" s="132">
        <v>154</v>
      </c>
      <c r="K12" s="132">
        <f t="shared" si="4"/>
        <v>16</v>
      </c>
      <c r="O12" s="1">
        <v>43911</v>
      </c>
      <c r="P12" s="132">
        <f t="shared" si="5"/>
        <v>7</v>
      </c>
      <c r="Q12" s="132">
        <f t="shared" si="10"/>
        <v>13.857142857142858</v>
      </c>
      <c r="S12" s="132">
        <f t="shared" si="6"/>
        <v>-32</v>
      </c>
      <c r="T12" s="132">
        <f t="shared" si="11"/>
        <v>18.857142857142858</v>
      </c>
      <c r="V12" s="132">
        <f t="shared" si="7"/>
        <v>-19</v>
      </c>
      <c r="W12" s="132">
        <f t="shared" si="12"/>
        <v>5.1428571428571432</v>
      </c>
      <c r="X12" s="132">
        <f t="shared" si="8"/>
        <v>1</v>
      </c>
      <c r="Y12" s="132">
        <f t="shared" si="13"/>
        <v>13.285714285714286</v>
      </c>
      <c r="Z12" s="132">
        <f t="shared" si="9"/>
        <v>16</v>
      </c>
      <c r="AA12" s="132">
        <f t="shared" si="14"/>
        <v>12.285714285714286</v>
      </c>
    </row>
    <row r="13" spans="1:28" x14ac:dyDescent="0.25">
      <c r="A13" s="132" t="s">
        <v>327</v>
      </c>
      <c r="B13" s="132">
        <v>190</v>
      </c>
      <c r="C13" s="132">
        <f t="shared" si="0"/>
        <v>27</v>
      </c>
      <c r="D13" s="132">
        <v>140</v>
      </c>
      <c r="E13" s="132">
        <f t="shared" si="1"/>
        <v>19</v>
      </c>
      <c r="F13" s="132">
        <v>48</v>
      </c>
      <c r="G13" s="132">
        <f t="shared" si="2"/>
        <v>3</v>
      </c>
      <c r="H13" s="132">
        <v>133</v>
      </c>
      <c r="I13" s="132">
        <f t="shared" si="3"/>
        <v>10</v>
      </c>
      <c r="J13" s="132">
        <v>178</v>
      </c>
      <c r="K13" s="132">
        <f t="shared" si="4"/>
        <v>24</v>
      </c>
      <c r="O13" s="1">
        <v>43912</v>
      </c>
      <c r="P13" s="132">
        <f t="shared" si="5"/>
        <v>19</v>
      </c>
      <c r="Q13" s="132">
        <f t="shared" si="10"/>
        <v>16.428571428571427</v>
      </c>
      <c r="S13" s="132">
        <f t="shared" si="6"/>
        <v>27</v>
      </c>
      <c r="T13" s="132">
        <f t="shared" si="11"/>
        <v>22.714285714285715</v>
      </c>
      <c r="V13" s="132">
        <f t="shared" si="7"/>
        <v>3</v>
      </c>
      <c r="W13" s="132">
        <f t="shared" si="12"/>
        <v>5.4285714285714288</v>
      </c>
      <c r="X13" s="132">
        <f t="shared" si="8"/>
        <v>10</v>
      </c>
      <c r="Y13" s="132">
        <f t="shared" si="13"/>
        <v>13.571428571428571</v>
      </c>
      <c r="Z13" s="132">
        <f t="shared" si="9"/>
        <v>24</v>
      </c>
      <c r="AA13" s="132">
        <f t="shared" si="14"/>
        <v>15.714285714285714</v>
      </c>
    </row>
    <row r="14" spans="1:28" x14ac:dyDescent="0.25">
      <c r="A14" s="132" t="s">
        <v>326</v>
      </c>
      <c r="B14" s="132">
        <v>205</v>
      </c>
      <c r="C14" s="132">
        <f t="shared" si="0"/>
        <v>15</v>
      </c>
      <c r="D14" s="132">
        <v>150</v>
      </c>
      <c r="E14" s="132">
        <f t="shared" si="1"/>
        <v>10</v>
      </c>
      <c r="F14" s="132">
        <v>54</v>
      </c>
      <c r="G14" s="132">
        <f t="shared" si="2"/>
        <v>6</v>
      </c>
      <c r="H14" s="132">
        <v>147</v>
      </c>
      <c r="I14" s="132">
        <f t="shared" si="3"/>
        <v>14</v>
      </c>
      <c r="J14" s="132">
        <v>193</v>
      </c>
      <c r="K14" s="132">
        <f t="shared" si="4"/>
        <v>15</v>
      </c>
      <c r="O14" s="1">
        <v>43913</v>
      </c>
      <c r="P14" s="132">
        <f t="shared" si="5"/>
        <v>10</v>
      </c>
      <c r="Q14" s="132">
        <f t="shared" si="10"/>
        <v>17.142857142857142</v>
      </c>
      <c r="S14" s="132">
        <f t="shared" si="6"/>
        <v>15</v>
      </c>
      <c r="T14" s="132">
        <f t="shared" si="11"/>
        <v>23.714285714285715</v>
      </c>
      <c r="V14" s="132">
        <f t="shared" si="7"/>
        <v>6</v>
      </c>
      <c r="W14" s="132">
        <f t="shared" si="12"/>
        <v>5.7142857142857144</v>
      </c>
      <c r="X14" s="132">
        <f t="shared" si="8"/>
        <v>14</v>
      </c>
      <c r="Y14" s="132">
        <f t="shared" si="13"/>
        <v>14.142857142857142</v>
      </c>
      <c r="Z14" s="132">
        <f t="shared" si="9"/>
        <v>15</v>
      </c>
      <c r="AA14" s="132">
        <f t="shared" si="14"/>
        <v>15.571428571428571</v>
      </c>
    </row>
    <row r="15" spans="1:28" x14ac:dyDescent="0.25">
      <c r="A15" s="132" t="s">
        <v>325</v>
      </c>
      <c r="B15" s="132">
        <v>252</v>
      </c>
      <c r="C15" s="132">
        <f t="shared" si="0"/>
        <v>47</v>
      </c>
      <c r="D15" s="132">
        <v>165</v>
      </c>
      <c r="E15" s="132">
        <f t="shared" si="1"/>
        <v>15</v>
      </c>
      <c r="F15" s="132">
        <v>64</v>
      </c>
      <c r="G15" s="132">
        <f t="shared" si="2"/>
        <v>10</v>
      </c>
      <c r="H15" s="132">
        <v>162</v>
      </c>
      <c r="I15" s="132">
        <f t="shared" si="3"/>
        <v>15</v>
      </c>
      <c r="J15" s="132">
        <v>211</v>
      </c>
      <c r="K15" s="132">
        <f t="shared" si="4"/>
        <v>18</v>
      </c>
      <c r="O15" s="1">
        <v>43914</v>
      </c>
      <c r="P15" s="132">
        <f t="shared" si="5"/>
        <v>15</v>
      </c>
      <c r="Q15" s="132">
        <f t="shared" si="10"/>
        <v>17.714285714285715</v>
      </c>
      <c r="S15" s="132">
        <f t="shared" si="6"/>
        <v>47</v>
      </c>
      <c r="T15" s="132">
        <f t="shared" si="11"/>
        <v>28</v>
      </c>
      <c r="V15" s="132">
        <f t="shared" si="7"/>
        <v>10</v>
      </c>
      <c r="W15" s="132">
        <f t="shared" si="12"/>
        <v>6.7142857142857144</v>
      </c>
      <c r="X15" s="132">
        <f t="shared" si="8"/>
        <v>15</v>
      </c>
      <c r="Y15" s="132">
        <f t="shared" si="13"/>
        <v>14.571428571428571</v>
      </c>
      <c r="Z15" s="132">
        <f t="shared" si="9"/>
        <v>18</v>
      </c>
      <c r="AA15" s="132">
        <f t="shared" si="14"/>
        <v>17.571428571428573</v>
      </c>
    </row>
    <row r="16" spans="1:28" x14ac:dyDescent="0.25">
      <c r="A16" s="132" t="s">
        <v>324</v>
      </c>
      <c r="B16" s="132">
        <v>299</v>
      </c>
      <c r="C16" s="132">
        <f t="shared" si="0"/>
        <v>47</v>
      </c>
      <c r="D16" s="132">
        <v>188</v>
      </c>
      <c r="E16" s="132">
        <f t="shared" si="1"/>
        <v>23</v>
      </c>
      <c r="F16" s="132">
        <v>83</v>
      </c>
      <c r="G16" s="132">
        <f t="shared" si="2"/>
        <v>19</v>
      </c>
      <c r="H16" s="132">
        <v>193</v>
      </c>
      <c r="I16" s="132">
        <f t="shared" si="3"/>
        <v>31</v>
      </c>
      <c r="J16" s="132">
        <v>224</v>
      </c>
      <c r="K16" s="132">
        <f t="shared" si="4"/>
        <v>13</v>
      </c>
      <c r="O16" s="1">
        <v>43915</v>
      </c>
      <c r="P16" s="132">
        <f t="shared" si="5"/>
        <v>23</v>
      </c>
      <c r="Q16" s="132">
        <f t="shared" si="10"/>
        <v>18.571428571428573</v>
      </c>
      <c r="S16" s="132">
        <f t="shared" si="6"/>
        <v>47</v>
      </c>
      <c r="T16" s="132">
        <f t="shared" si="11"/>
        <v>34</v>
      </c>
      <c r="V16" s="132">
        <f t="shared" si="7"/>
        <v>19</v>
      </c>
      <c r="W16" s="132">
        <f t="shared" si="12"/>
        <v>8.8571428571428577</v>
      </c>
      <c r="X16" s="132">
        <f t="shared" si="8"/>
        <v>31</v>
      </c>
      <c r="Y16" s="132">
        <f t="shared" si="13"/>
        <v>17.714285714285715</v>
      </c>
      <c r="Z16" s="132">
        <f t="shared" si="9"/>
        <v>13</v>
      </c>
      <c r="AA16" s="132">
        <f t="shared" si="14"/>
        <v>18.428571428571427</v>
      </c>
    </row>
    <row r="17" spans="1:27" x14ac:dyDescent="0.25">
      <c r="A17" s="132" t="s">
        <v>323</v>
      </c>
      <c r="B17" s="132">
        <v>353</v>
      </c>
      <c r="C17" s="132">
        <f t="shared" si="0"/>
        <v>54</v>
      </c>
      <c r="D17" s="132">
        <v>206</v>
      </c>
      <c r="E17" s="132">
        <f t="shared" si="1"/>
        <v>18</v>
      </c>
      <c r="F17" s="132">
        <v>104</v>
      </c>
      <c r="G17" s="132">
        <f t="shared" si="2"/>
        <v>21</v>
      </c>
      <c r="H17" s="132">
        <v>217</v>
      </c>
      <c r="I17" s="132">
        <f t="shared" si="3"/>
        <v>24</v>
      </c>
      <c r="J17" s="132">
        <v>230</v>
      </c>
      <c r="K17" s="132">
        <f t="shared" si="4"/>
        <v>6</v>
      </c>
      <c r="O17" s="1">
        <v>43916</v>
      </c>
      <c r="P17" s="132">
        <f t="shared" si="5"/>
        <v>18</v>
      </c>
      <c r="Q17" s="132">
        <f t="shared" si="10"/>
        <v>17.857142857142858</v>
      </c>
      <c r="S17" s="132">
        <f t="shared" si="6"/>
        <v>54</v>
      </c>
      <c r="T17" s="132">
        <f t="shared" si="11"/>
        <v>38.285714285714285</v>
      </c>
      <c r="V17" s="132">
        <f t="shared" si="7"/>
        <v>21</v>
      </c>
      <c r="W17" s="132">
        <f t="shared" si="12"/>
        <v>11</v>
      </c>
      <c r="X17" s="132">
        <f t="shared" si="8"/>
        <v>24</v>
      </c>
      <c r="Y17" s="132">
        <f t="shared" si="13"/>
        <v>19.142857142857142</v>
      </c>
      <c r="Z17" s="132">
        <f t="shared" si="9"/>
        <v>6</v>
      </c>
      <c r="AA17" s="132">
        <f t="shared" si="14"/>
        <v>15.857142857142858</v>
      </c>
    </row>
    <row r="18" spans="1:27" x14ac:dyDescent="0.25">
      <c r="A18" s="132" t="s">
        <v>322</v>
      </c>
      <c r="B18" s="132">
        <v>415</v>
      </c>
      <c r="C18" s="132">
        <f t="shared" si="0"/>
        <v>62</v>
      </c>
      <c r="D18" s="132">
        <v>251</v>
      </c>
      <c r="E18" s="132">
        <f t="shared" si="1"/>
        <v>45</v>
      </c>
      <c r="F18" s="132">
        <v>126</v>
      </c>
      <c r="G18" s="132">
        <f t="shared" si="2"/>
        <v>22</v>
      </c>
      <c r="H18" s="132">
        <v>245</v>
      </c>
      <c r="I18" s="132">
        <f t="shared" si="3"/>
        <v>28</v>
      </c>
      <c r="J18" s="132">
        <v>255</v>
      </c>
      <c r="K18" s="132">
        <f t="shared" si="4"/>
        <v>25</v>
      </c>
      <c r="O18" s="1">
        <v>43917</v>
      </c>
      <c r="P18" s="132">
        <f t="shared" si="5"/>
        <v>45</v>
      </c>
      <c r="Q18" s="132">
        <f t="shared" si="10"/>
        <v>19.571428571428573</v>
      </c>
      <c r="S18" s="132">
        <f t="shared" si="6"/>
        <v>62</v>
      </c>
      <c r="T18" s="132">
        <f t="shared" si="11"/>
        <v>31.428571428571427</v>
      </c>
      <c r="V18" s="132">
        <f t="shared" si="7"/>
        <v>22</v>
      </c>
      <c r="W18" s="132">
        <f t="shared" si="12"/>
        <v>8.8571428571428577</v>
      </c>
      <c r="X18" s="132">
        <f t="shared" si="8"/>
        <v>28</v>
      </c>
      <c r="Y18" s="132">
        <f t="shared" si="13"/>
        <v>17.571428571428573</v>
      </c>
      <c r="Z18" s="132">
        <f t="shared" si="9"/>
        <v>25</v>
      </c>
      <c r="AA18" s="132">
        <f t="shared" si="14"/>
        <v>16.714285714285715</v>
      </c>
    </row>
    <row r="19" spans="1:27" x14ac:dyDescent="0.25">
      <c r="A19" s="132" t="s">
        <v>321</v>
      </c>
      <c r="B19" s="132">
        <v>483</v>
      </c>
      <c r="C19" s="132">
        <f t="shared" si="0"/>
        <v>68</v>
      </c>
      <c r="D19" s="132">
        <v>310</v>
      </c>
      <c r="E19" s="132">
        <f t="shared" si="1"/>
        <v>59</v>
      </c>
      <c r="F19" s="132">
        <v>163</v>
      </c>
      <c r="G19" s="132">
        <f t="shared" si="2"/>
        <v>37</v>
      </c>
      <c r="H19" s="132">
        <v>268</v>
      </c>
      <c r="I19" s="132">
        <f t="shared" si="3"/>
        <v>23</v>
      </c>
      <c r="J19" s="132">
        <v>285</v>
      </c>
      <c r="K19" s="132">
        <f t="shared" si="4"/>
        <v>30</v>
      </c>
      <c r="O19" s="1">
        <v>43918</v>
      </c>
      <c r="P19" s="132">
        <f t="shared" si="5"/>
        <v>59</v>
      </c>
      <c r="Q19" s="132">
        <f t="shared" si="10"/>
        <v>27</v>
      </c>
      <c r="S19" s="132">
        <f t="shared" si="6"/>
        <v>68</v>
      </c>
      <c r="T19" s="132">
        <f t="shared" si="11"/>
        <v>45.714285714285715</v>
      </c>
      <c r="V19" s="132">
        <f t="shared" si="7"/>
        <v>37</v>
      </c>
      <c r="W19" s="132">
        <f t="shared" si="12"/>
        <v>16.857142857142858</v>
      </c>
      <c r="X19" s="132">
        <f t="shared" si="8"/>
        <v>23</v>
      </c>
      <c r="Y19" s="132">
        <f t="shared" si="13"/>
        <v>20.714285714285715</v>
      </c>
      <c r="Z19" s="132">
        <f t="shared" si="9"/>
        <v>30</v>
      </c>
      <c r="AA19" s="132">
        <f t="shared" si="14"/>
        <v>18.714285714285715</v>
      </c>
    </row>
    <row r="20" spans="1:27" x14ac:dyDescent="0.25">
      <c r="A20" s="132" t="s">
        <v>320</v>
      </c>
      <c r="B20" s="132">
        <v>538</v>
      </c>
      <c r="C20" s="132">
        <f t="shared" si="0"/>
        <v>55</v>
      </c>
      <c r="D20" s="132">
        <v>344</v>
      </c>
      <c r="E20" s="132">
        <f t="shared" si="1"/>
        <v>34</v>
      </c>
      <c r="F20" s="132">
        <v>177</v>
      </c>
      <c r="G20" s="132">
        <f t="shared" si="2"/>
        <v>14</v>
      </c>
      <c r="H20" s="132">
        <v>293</v>
      </c>
      <c r="I20" s="132">
        <f t="shared" si="3"/>
        <v>25</v>
      </c>
      <c r="J20" s="132">
        <v>307</v>
      </c>
      <c r="K20" s="132">
        <f t="shared" si="4"/>
        <v>22</v>
      </c>
      <c r="O20" s="1">
        <v>43919</v>
      </c>
      <c r="P20" s="132">
        <f t="shared" si="5"/>
        <v>34</v>
      </c>
      <c r="Q20" s="132">
        <f t="shared" si="10"/>
        <v>29.142857142857142</v>
      </c>
      <c r="S20" s="132">
        <f t="shared" si="6"/>
        <v>55</v>
      </c>
      <c r="T20" s="132">
        <f t="shared" si="11"/>
        <v>49.714285714285715</v>
      </c>
      <c r="V20" s="132">
        <f t="shared" si="7"/>
        <v>14</v>
      </c>
      <c r="W20" s="132">
        <f t="shared" si="12"/>
        <v>18.428571428571427</v>
      </c>
      <c r="X20" s="132">
        <f t="shared" si="8"/>
        <v>25</v>
      </c>
      <c r="Y20" s="132">
        <f t="shared" si="13"/>
        <v>22.857142857142858</v>
      </c>
      <c r="Z20" s="132">
        <f t="shared" si="9"/>
        <v>22</v>
      </c>
      <c r="AA20" s="132">
        <f t="shared" si="14"/>
        <v>18.428571428571427</v>
      </c>
    </row>
    <row r="21" spans="1:27" x14ac:dyDescent="0.25">
      <c r="A21" s="132" t="s">
        <v>319</v>
      </c>
      <c r="B21" s="132">
        <v>578</v>
      </c>
      <c r="C21" s="132">
        <f t="shared" si="0"/>
        <v>40</v>
      </c>
      <c r="D21" s="132">
        <v>378</v>
      </c>
      <c r="E21" s="132">
        <f t="shared" si="1"/>
        <v>34</v>
      </c>
      <c r="F21" s="132">
        <v>183</v>
      </c>
      <c r="G21" s="132">
        <f t="shared" si="2"/>
        <v>6</v>
      </c>
      <c r="H21" s="132">
        <v>310</v>
      </c>
      <c r="I21" s="132">
        <f t="shared" si="3"/>
        <v>17</v>
      </c>
      <c r="J21" s="132">
        <v>333</v>
      </c>
      <c r="K21" s="132">
        <f t="shared" si="4"/>
        <v>26</v>
      </c>
      <c r="O21" s="1">
        <v>43920</v>
      </c>
      <c r="P21" s="132">
        <f t="shared" si="5"/>
        <v>34</v>
      </c>
      <c r="Q21" s="132">
        <f t="shared" si="10"/>
        <v>32.571428571428569</v>
      </c>
      <c r="S21" s="132">
        <f t="shared" si="6"/>
        <v>40</v>
      </c>
      <c r="T21" s="132">
        <f t="shared" si="11"/>
        <v>53.285714285714285</v>
      </c>
      <c r="V21" s="132">
        <f t="shared" si="7"/>
        <v>6</v>
      </c>
      <c r="W21" s="132">
        <f t="shared" si="12"/>
        <v>18.428571428571427</v>
      </c>
      <c r="X21" s="132">
        <f t="shared" si="8"/>
        <v>17</v>
      </c>
      <c r="Y21" s="132">
        <f t="shared" si="13"/>
        <v>23.285714285714285</v>
      </c>
      <c r="Z21" s="132">
        <f t="shared" si="9"/>
        <v>26</v>
      </c>
      <c r="AA21" s="132">
        <f t="shared" si="14"/>
        <v>20</v>
      </c>
    </row>
    <row r="22" spans="1:27" x14ac:dyDescent="0.25">
      <c r="A22" s="132" t="s">
        <v>318</v>
      </c>
      <c r="B22" s="132">
        <v>626</v>
      </c>
      <c r="C22" s="132">
        <f t="shared" si="0"/>
        <v>48</v>
      </c>
      <c r="D22" s="132">
        <v>405</v>
      </c>
      <c r="E22" s="132">
        <f t="shared" si="1"/>
        <v>27</v>
      </c>
      <c r="F22" s="132">
        <v>205</v>
      </c>
      <c r="G22" s="132">
        <f t="shared" si="2"/>
        <v>22</v>
      </c>
      <c r="H22" s="132">
        <v>333</v>
      </c>
      <c r="I22" s="132">
        <f t="shared" si="3"/>
        <v>23</v>
      </c>
      <c r="J22" s="132">
        <v>345</v>
      </c>
      <c r="K22" s="132">
        <f t="shared" si="4"/>
        <v>12</v>
      </c>
      <c r="O22" s="1">
        <v>43921</v>
      </c>
      <c r="P22" s="132">
        <f t="shared" si="5"/>
        <v>27</v>
      </c>
      <c r="Q22" s="132">
        <f t="shared" si="10"/>
        <v>34.285714285714285</v>
      </c>
      <c r="S22" s="132">
        <f t="shared" si="6"/>
        <v>48</v>
      </c>
      <c r="T22" s="132">
        <f t="shared" si="11"/>
        <v>53.428571428571431</v>
      </c>
      <c r="V22" s="132">
        <f t="shared" si="7"/>
        <v>22</v>
      </c>
      <c r="W22" s="132">
        <f t="shared" si="12"/>
        <v>20.142857142857142</v>
      </c>
      <c r="X22" s="132">
        <f t="shared" si="8"/>
        <v>23</v>
      </c>
      <c r="Y22" s="132">
        <f t="shared" si="13"/>
        <v>24.428571428571427</v>
      </c>
      <c r="Z22" s="132">
        <f t="shared" si="9"/>
        <v>12</v>
      </c>
      <c r="AA22" s="132">
        <f t="shared" si="14"/>
        <v>19.142857142857142</v>
      </c>
    </row>
    <row r="23" spans="1:27" x14ac:dyDescent="0.25">
      <c r="A23" s="132" t="s">
        <v>317</v>
      </c>
      <c r="B23" s="132">
        <v>674</v>
      </c>
      <c r="C23" s="132">
        <f t="shared" si="0"/>
        <v>48</v>
      </c>
      <c r="D23" s="132">
        <v>458</v>
      </c>
      <c r="E23" s="132">
        <f t="shared" si="1"/>
        <v>53</v>
      </c>
      <c r="F23" s="132">
        <v>229</v>
      </c>
      <c r="G23" s="132">
        <f t="shared" si="2"/>
        <v>24</v>
      </c>
      <c r="H23" s="132">
        <v>349</v>
      </c>
      <c r="I23" s="132">
        <f t="shared" si="3"/>
        <v>16</v>
      </c>
      <c r="J23" s="132">
        <v>352</v>
      </c>
      <c r="K23" s="132">
        <f t="shared" si="4"/>
        <v>7</v>
      </c>
      <c r="O23" s="1">
        <v>43922</v>
      </c>
      <c r="P23" s="132">
        <f t="shared" si="5"/>
        <v>53</v>
      </c>
      <c r="Q23" s="132">
        <f t="shared" si="10"/>
        <v>38.571428571428569</v>
      </c>
      <c r="S23" s="132">
        <f t="shared" si="6"/>
        <v>48</v>
      </c>
      <c r="T23" s="132">
        <f t="shared" si="11"/>
        <v>53.571428571428569</v>
      </c>
      <c r="V23" s="132">
        <f t="shared" si="7"/>
        <v>24</v>
      </c>
      <c r="W23" s="132">
        <f t="shared" si="12"/>
        <v>20.857142857142858</v>
      </c>
      <c r="X23" s="132">
        <f t="shared" si="8"/>
        <v>16</v>
      </c>
      <c r="Y23" s="132">
        <f t="shared" si="13"/>
        <v>22.285714285714285</v>
      </c>
      <c r="Z23" s="132">
        <f t="shared" si="9"/>
        <v>7</v>
      </c>
      <c r="AA23" s="132">
        <f t="shared" si="14"/>
        <v>18.285714285714285</v>
      </c>
    </row>
    <row r="24" spans="1:27" x14ac:dyDescent="0.25">
      <c r="A24" s="132" t="s">
        <v>316</v>
      </c>
      <c r="B24" s="132">
        <v>730</v>
      </c>
      <c r="C24" s="132">
        <f t="shared" si="0"/>
        <v>56</v>
      </c>
      <c r="D24" s="132">
        <v>506</v>
      </c>
      <c r="E24" s="132">
        <f t="shared" si="1"/>
        <v>48</v>
      </c>
      <c r="F24" s="132">
        <v>268</v>
      </c>
      <c r="G24" s="132">
        <f t="shared" si="2"/>
        <v>39</v>
      </c>
      <c r="H24" s="132">
        <v>378</v>
      </c>
      <c r="I24" s="132">
        <f t="shared" si="3"/>
        <v>29</v>
      </c>
      <c r="J24" s="132">
        <v>371</v>
      </c>
      <c r="K24" s="132">
        <f t="shared" si="4"/>
        <v>19</v>
      </c>
      <c r="O24" s="1">
        <v>43923</v>
      </c>
      <c r="P24" s="132">
        <f t="shared" si="5"/>
        <v>48</v>
      </c>
      <c r="Q24" s="132">
        <f t="shared" si="10"/>
        <v>42.857142857142854</v>
      </c>
      <c r="S24" s="132">
        <f t="shared" si="6"/>
        <v>56</v>
      </c>
      <c r="T24" s="132">
        <f t="shared" si="11"/>
        <v>53.857142857142854</v>
      </c>
      <c r="V24" s="132">
        <f t="shared" si="7"/>
        <v>39</v>
      </c>
      <c r="W24" s="132">
        <f t="shared" si="12"/>
        <v>23.428571428571427</v>
      </c>
      <c r="X24" s="132">
        <f t="shared" si="8"/>
        <v>29</v>
      </c>
      <c r="Y24" s="132">
        <f t="shared" si="13"/>
        <v>23</v>
      </c>
      <c r="Z24" s="132">
        <f t="shared" si="9"/>
        <v>19</v>
      </c>
      <c r="AA24" s="132">
        <f t="shared" si="14"/>
        <v>20.142857142857142</v>
      </c>
    </row>
    <row r="25" spans="1:27" x14ac:dyDescent="0.25">
      <c r="A25" s="132" t="s">
        <v>315</v>
      </c>
      <c r="B25" s="132">
        <v>771</v>
      </c>
      <c r="C25" s="132">
        <f t="shared" si="0"/>
        <v>41</v>
      </c>
      <c r="D25" s="132">
        <v>554</v>
      </c>
      <c r="E25" s="132">
        <f t="shared" si="1"/>
        <v>48</v>
      </c>
      <c r="F25" s="132">
        <v>296</v>
      </c>
      <c r="G25" s="132">
        <f t="shared" si="2"/>
        <v>28</v>
      </c>
      <c r="H25" s="132">
        <v>396</v>
      </c>
      <c r="I25" s="132">
        <f t="shared" si="3"/>
        <v>18</v>
      </c>
      <c r="J25" s="132">
        <v>379</v>
      </c>
      <c r="K25" s="132">
        <f t="shared" si="4"/>
        <v>8</v>
      </c>
      <c r="O25" s="1">
        <v>43924</v>
      </c>
      <c r="P25" s="132">
        <f t="shared" si="5"/>
        <v>48</v>
      </c>
      <c r="Q25" s="132">
        <f t="shared" si="10"/>
        <v>43.285714285714285</v>
      </c>
      <c r="S25" s="132">
        <f t="shared" si="6"/>
        <v>41</v>
      </c>
      <c r="T25" s="132">
        <f t="shared" si="11"/>
        <v>50.857142857142854</v>
      </c>
      <c r="V25" s="132">
        <f t="shared" si="7"/>
        <v>28</v>
      </c>
      <c r="W25" s="132">
        <f t="shared" si="12"/>
        <v>24.285714285714285</v>
      </c>
      <c r="X25" s="132">
        <f t="shared" si="8"/>
        <v>18</v>
      </c>
      <c r="Y25" s="132">
        <f t="shared" si="13"/>
        <v>21.571428571428573</v>
      </c>
      <c r="Z25" s="132">
        <f t="shared" si="9"/>
        <v>8</v>
      </c>
      <c r="AA25" s="132">
        <f t="shared" si="14"/>
        <v>17.714285714285715</v>
      </c>
    </row>
    <row r="26" spans="1:27" x14ac:dyDescent="0.25">
      <c r="A26" s="132" t="s">
        <v>314</v>
      </c>
      <c r="B26" s="132">
        <v>818</v>
      </c>
      <c r="C26" s="132">
        <f t="shared" si="0"/>
        <v>47</v>
      </c>
      <c r="D26" s="132">
        <v>584</v>
      </c>
      <c r="E26" s="132">
        <f t="shared" si="1"/>
        <v>30</v>
      </c>
      <c r="F26" s="132">
        <v>337</v>
      </c>
      <c r="G26" s="132">
        <f t="shared" si="2"/>
        <v>41</v>
      </c>
      <c r="H26" s="132">
        <v>409</v>
      </c>
      <c r="I26" s="132">
        <f t="shared" si="3"/>
        <v>13</v>
      </c>
      <c r="J26" s="132">
        <v>393</v>
      </c>
      <c r="K26" s="132">
        <f t="shared" si="4"/>
        <v>14</v>
      </c>
      <c r="O26" s="1">
        <v>43925</v>
      </c>
      <c r="P26" s="132">
        <f t="shared" si="5"/>
        <v>30</v>
      </c>
      <c r="Q26" s="132">
        <f t="shared" si="10"/>
        <v>39.142857142857146</v>
      </c>
      <c r="S26" s="132">
        <f t="shared" si="6"/>
        <v>47</v>
      </c>
      <c r="T26" s="132">
        <f t="shared" si="11"/>
        <v>47.857142857142854</v>
      </c>
      <c r="V26" s="132">
        <f t="shared" si="7"/>
        <v>41</v>
      </c>
      <c r="W26" s="132">
        <f t="shared" si="12"/>
        <v>24.857142857142858</v>
      </c>
      <c r="X26" s="132">
        <f t="shared" si="8"/>
        <v>13</v>
      </c>
      <c r="Y26" s="132">
        <f t="shared" si="13"/>
        <v>20.142857142857142</v>
      </c>
      <c r="Z26" s="132">
        <f t="shared" si="9"/>
        <v>14</v>
      </c>
      <c r="AA26" s="132">
        <f t="shared" si="14"/>
        <v>15.428571428571429</v>
      </c>
    </row>
    <row r="27" spans="1:27" x14ac:dyDescent="0.25">
      <c r="A27" s="132" t="s">
        <v>313</v>
      </c>
      <c r="B27" s="132">
        <v>887</v>
      </c>
      <c r="C27" s="132">
        <f t="shared" si="0"/>
        <v>69</v>
      </c>
      <c r="D27" s="132">
        <v>674</v>
      </c>
      <c r="E27" s="132">
        <f t="shared" si="1"/>
        <v>90</v>
      </c>
      <c r="F27" s="132">
        <v>374</v>
      </c>
      <c r="G27" s="132">
        <f t="shared" si="2"/>
        <v>37</v>
      </c>
      <c r="H27" s="132">
        <v>424</v>
      </c>
      <c r="I27" s="132">
        <f t="shared" si="3"/>
        <v>15</v>
      </c>
      <c r="J27" s="132">
        <v>398</v>
      </c>
      <c r="K27" s="132">
        <f t="shared" si="4"/>
        <v>5</v>
      </c>
      <c r="O27" s="1">
        <v>43926</v>
      </c>
      <c r="P27" s="132">
        <f t="shared" si="5"/>
        <v>90</v>
      </c>
      <c r="Q27" s="132">
        <f t="shared" si="10"/>
        <v>47.142857142857146</v>
      </c>
      <c r="S27" s="132">
        <f t="shared" si="6"/>
        <v>69</v>
      </c>
      <c r="T27" s="132">
        <f t="shared" si="11"/>
        <v>49.857142857142854</v>
      </c>
      <c r="V27" s="132">
        <f t="shared" si="7"/>
        <v>37</v>
      </c>
      <c r="W27" s="132">
        <f t="shared" si="12"/>
        <v>28.142857142857142</v>
      </c>
      <c r="X27" s="132">
        <f t="shared" si="8"/>
        <v>15</v>
      </c>
      <c r="Y27" s="132">
        <f t="shared" si="13"/>
        <v>18.714285714285715</v>
      </c>
      <c r="Z27" s="132">
        <f t="shared" si="9"/>
        <v>5</v>
      </c>
      <c r="AA27" s="132">
        <f t="shared" si="14"/>
        <v>13</v>
      </c>
    </row>
    <row r="28" spans="1:27" x14ac:dyDescent="0.25">
      <c r="A28" s="132" t="s">
        <v>312</v>
      </c>
      <c r="B28" s="132">
        <v>916</v>
      </c>
      <c r="C28" s="132">
        <f t="shared" si="0"/>
        <v>29</v>
      </c>
      <c r="D28" s="132">
        <v>757</v>
      </c>
      <c r="E28" s="132">
        <f t="shared" si="1"/>
        <v>83</v>
      </c>
      <c r="F28" s="132">
        <v>391</v>
      </c>
      <c r="G28" s="132">
        <f t="shared" si="2"/>
        <v>17</v>
      </c>
      <c r="H28" s="132">
        <v>438</v>
      </c>
      <c r="I28" s="132">
        <f t="shared" si="3"/>
        <v>14</v>
      </c>
      <c r="J28" s="132">
        <v>407</v>
      </c>
      <c r="K28" s="132">
        <f t="shared" si="4"/>
        <v>9</v>
      </c>
      <c r="O28" s="1">
        <v>43927</v>
      </c>
      <c r="P28" s="132">
        <f t="shared" si="5"/>
        <v>83</v>
      </c>
      <c r="Q28" s="132">
        <f t="shared" si="10"/>
        <v>54.142857142857146</v>
      </c>
      <c r="S28" s="132">
        <f t="shared" si="6"/>
        <v>29</v>
      </c>
      <c r="T28" s="132">
        <f t="shared" si="11"/>
        <v>48.285714285714285</v>
      </c>
      <c r="V28" s="132">
        <f t="shared" si="7"/>
        <v>17</v>
      </c>
      <c r="W28" s="132">
        <f t="shared" si="12"/>
        <v>29.714285714285715</v>
      </c>
      <c r="X28" s="132">
        <f t="shared" si="8"/>
        <v>14</v>
      </c>
      <c r="Y28" s="132">
        <f t="shared" si="13"/>
        <v>18.285714285714285</v>
      </c>
      <c r="Z28" s="132">
        <f t="shared" si="9"/>
        <v>9</v>
      </c>
      <c r="AA28" s="132">
        <f t="shared" si="14"/>
        <v>10.571428571428571</v>
      </c>
    </row>
    <row r="29" spans="1:27" x14ac:dyDescent="0.25">
      <c r="A29" s="132" t="s">
        <v>311</v>
      </c>
      <c r="B29" s="132">
        <v>940</v>
      </c>
      <c r="C29" s="132">
        <f t="shared" si="0"/>
        <v>24</v>
      </c>
      <c r="D29" s="132">
        <v>792</v>
      </c>
      <c r="E29" s="132">
        <f t="shared" si="1"/>
        <v>35</v>
      </c>
      <c r="F29" s="132">
        <v>412</v>
      </c>
      <c r="G29" s="132">
        <f t="shared" si="2"/>
        <v>21</v>
      </c>
      <c r="H29" s="132">
        <v>450</v>
      </c>
      <c r="I29" s="132">
        <f t="shared" si="3"/>
        <v>12</v>
      </c>
      <c r="J29" s="132">
        <v>416</v>
      </c>
      <c r="K29" s="132">
        <f t="shared" si="4"/>
        <v>9</v>
      </c>
      <c r="O29" s="1">
        <v>43928</v>
      </c>
      <c r="P29" s="132">
        <f t="shared" si="5"/>
        <v>35</v>
      </c>
      <c r="Q29" s="132">
        <f t="shared" si="10"/>
        <v>55.285714285714285</v>
      </c>
      <c r="S29" s="132">
        <f t="shared" si="6"/>
        <v>24</v>
      </c>
      <c r="T29" s="132">
        <f t="shared" si="11"/>
        <v>44.857142857142854</v>
      </c>
      <c r="V29" s="132">
        <f t="shared" si="7"/>
        <v>21</v>
      </c>
      <c r="W29" s="132">
        <f t="shared" si="12"/>
        <v>29.571428571428573</v>
      </c>
      <c r="X29" s="132">
        <f t="shared" si="8"/>
        <v>12</v>
      </c>
      <c r="Y29" s="132">
        <f t="shared" si="13"/>
        <v>16.714285714285715</v>
      </c>
      <c r="Z29" s="132">
        <f t="shared" si="9"/>
        <v>9</v>
      </c>
      <c r="AA29" s="132">
        <f t="shared" si="14"/>
        <v>10.142857142857142</v>
      </c>
    </row>
    <row r="30" spans="1:27" x14ac:dyDescent="0.25">
      <c r="A30" s="132" t="s">
        <v>310</v>
      </c>
      <c r="B30" s="132">
        <v>951</v>
      </c>
      <c r="C30" s="132">
        <f t="shared" si="0"/>
        <v>11</v>
      </c>
      <c r="D30" s="132">
        <v>863</v>
      </c>
      <c r="E30" s="132">
        <f t="shared" si="1"/>
        <v>71</v>
      </c>
      <c r="F30" s="132">
        <v>441</v>
      </c>
      <c r="G30" s="132">
        <f t="shared" si="2"/>
        <v>29</v>
      </c>
      <c r="H30" s="132">
        <v>470</v>
      </c>
      <c r="I30" s="132">
        <f t="shared" si="3"/>
        <v>20</v>
      </c>
      <c r="J30" s="132">
        <v>426</v>
      </c>
      <c r="K30" s="132">
        <f t="shared" si="4"/>
        <v>10</v>
      </c>
      <c r="O30" s="1">
        <v>43929</v>
      </c>
      <c r="P30" s="132">
        <f t="shared" si="5"/>
        <v>71</v>
      </c>
      <c r="Q30" s="132">
        <f t="shared" si="10"/>
        <v>57.857142857142854</v>
      </c>
      <c r="S30" s="132">
        <f t="shared" si="6"/>
        <v>11</v>
      </c>
      <c r="T30" s="132">
        <f t="shared" si="11"/>
        <v>39.571428571428569</v>
      </c>
      <c r="V30" s="132">
        <f t="shared" si="7"/>
        <v>29</v>
      </c>
      <c r="W30" s="132">
        <f t="shared" si="12"/>
        <v>30.285714285714285</v>
      </c>
      <c r="X30" s="132">
        <f t="shared" si="8"/>
        <v>20</v>
      </c>
      <c r="Y30" s="132">
        <f t="shared" si="13"/>
        <v>17.285714285714285</v>
      </c>
      <c r="Z30" s="132">
        <f t="shared" si="9"/>
        <v>10</v>
      </c>
      <c r="AA30" s="132">
        <f t="shared" si="14"/>
        <v>10.571428571428571</v>
      </c>
    </row>
    <row r="31" spans="1:27" x14ac:dyDescent="0.25">
      <c r="A31" s="132" t="s">
        <v>309</v>
      </c>
      <c r="B31" s="132">
        <v>1004</v>
      </c>
      <c r="C31" s="132">
        <f t="shared" si="0"/>
        <v>53</v>
      </c>
      <c r="D31" s="132">
        <v>947</v>
      </c>
      <c r="E31" s="132">
        <f t="shared" si="1"/>
        <v>84</v>
      </c>
      <c r="F31" s="132">
        <v>473</v>
      </c>
      <c r="G31" s="132">
        <f t="shared" si="2"/>
        <v>32</v>
      </c>
      <c r="H31" s="132">
        <v>480</v>
      </c>
      <c r="I31" s="132">
        <f t="shared" si="3"/>
        <v>10</v>
      </c>
      <c r="J31" s="132">
        <v>441</v>
      </c>
      <c r="K31" s="132">
        <f t="shared" si="4"/>
        <v>15</v>
      </c>
      <c r="O31" s="1">
        <v>43930</v>
      </c>
      <c r="P31" s="132">
        <f t="shared" si="5"/>
        <v>84</v>
      </c>
      <c r="Q31" s="132">
        <f t="shared" si="10"/>
        <v>63</v>
      </c>
      <c r="S31" s="132">
        <f t="shared" si="6"/>
        <v>53</v>
      </c>
      <c r="T31" s="132">
        <f t="shared" si="11"/>
        <v>39.142857142857146</v>
      </c>
      <c r="V31" s="132">
        <f t="shared" si="7"/>
        <v>32</v>
      </c>
      <c r="W31" s="132">
        <f t="shared" si="12"/>
        <v>29.285714285714285</v>
      </c>
      <c r="X31" s="132">
        <f t="shared" si="8"/>
        <v>10</v>
      </c>
      <c r="Y31" s="132">
        <f t="shared" si="13"/>
        <v>14.571428571428571</v>
      </c>
      <c r="Z31" s="132">
        <f t="shared" si="9"/>
        <v>15</v>
      </c>
      <c r="AA31" s="132">
        <f t="shared" si="14"/>
        <v>10</v>
      </c>
    </row>
    <row r="32" spans="1:27" x14ac:dyDescent="0.25">
      <c r="A32" s="132" t="s">
        <v>308</v>
      </c>
      <c r="B32" s="132">
        <v>1087</v>
      </c>
      <c r="C32" s="132">
        <f t="shared" si="0"/>
        <v>83</v>
      </c>
      <c r="D32" s="132">
        <v>985</v>
      </c>
      <c r="E32" s="132">
        <f t="shared" si="1"/>
        <v>38</v>
      </c>
      <c r="F32" s="132">
        <v>506</v>
      </c>
      <c r="G32" s="132">
        <f t="shared" si="2"/>
        <v>33</v>
      </c>
      <c r="H32" s="132">
        <v>496</v>
      </c>
      <c r="I32" s="132">
        <f t="shared" si="3"/>
        <v>16</v>
      </c>
      <c r="J32" s="132">
        <v>460</v>
      </c>
      <c r="K32" s="132">
        <f t="shared" si="4"/>
        <v>19</v>
      </c>
      <c r="O32" s="1">
        <v>43931</v>
      </c>
      <c r="P32" s="132">
        <f t="shared" si="5"/>
        <v>38</v>
      </c>
      <c r="Q32" s="132">
        <f t="shared" si="10"/>
        <v>61.571428571428569</v>
      </c>
      <c r="S32" s="132">
        <f t="shared" si="6"/>
        <v>83</v>
      </c>
      <c r="T32" s="132">
        <f t="shared" si="11"/>
        <v>45.142857142857146</v>
      </c>
      <c r="V32" s="132">
        <f t="shared" si="7"/>
        <v>33</v>
      </c>
      <c r="W32" s="132">
        <f t="shared" si="12"/>
        <v>30</v>
      </c>
      <c r="X32" s="132">
        <f t="shared" si="8"/>
        <v>16</v>
      </c>
      <c r="Y32" s="132">
        <f t="shared" si="13"/>
        <v>14.285714285714286</v>
      </c>
      <c r="Z32" s="132">
        <f t="shared" si="9"/>
        <v>19</v>
      </c>
      <c r="AA32" s="132">
        <f t="shared" si="14"/>
        <v>11.571428571428571</v>
      </c>
    </row>
    <row r="33" spans="1:27" x14ac:dyDescent="0.25">
      <c r="A33" s="132" t="s">
        <v>307</v>
      </c>
      <c r="B33" s="132">
        <v>1137</v>
      </c>
      <c r="C33" s="132">
        <f t="shared" si="0"/>
        <v>50</v>
      </c>
      <c r="D33" s="132">
        <v>1120</v>
      </c>
      <c r="E33" s="132">
        <f t="shared" si="1"/>
        <v>135</v>
      </c>
      <c r="F33" s="132">
        <v>554</v>
      </c>
      <c r="G33" s="132">
        <f t="shared" si="2"/>
        <v>48</v>
      </c>
      <c r="H33" s="132">
        <v>510</v>
      </c>
      <c r="I33" s="132">
        <f t="shared" si="3"/>
        <v>14</v>
      </c>
      <c r="J33" s="132">
        <v>471</v>
      </c>
      <c r="K33" s="132">
        <f t="shared" si="4"/>
        <v>11</v>
      </c>
      <c r="O33" s="1">
        <v>43932</v>
      </c>
      <c r="P33" s="132">
        <f t="shared" si="5"/>
        <v>135</v>
      </c>
      <c r="Q33" s="132">
        <f t="shared" si="10"/>
        <v>76.571428571428569</v>
      </c>
      <c r="S33" s="132">
        <f t="shared" si="6"/>
        <v>50</v>
      </c>
      <c r="T33" s="132">
        <f t="shared" si="11"/>
        <v>45.571428571428569</v>
      </c>
      <c r="V33" s="132">
        <f t="shared" si="7"/>
        <v>48</v>
      </c>
      <c r="W33" s="132">
        <f t="shared" si="12"/>
        <v>31</v>
      </c>
      <c r="X33" s="132">
        <f t="shared" si="8"/>
        <v>14</v>
      </c>
      <c r="Y33" s="132">
        <f t="shared" si="13"/>
        <v>14.428571428571429</v>
      </c>
      <c r="Z33" s="132">
        <f t="shared" si="9"/>
        <v>11</v>
      </c>
      <c r="AA33" s="132">
        <f t="shared" si="14"/>
        <v>11.142857142857142</v>
      </c>
    </row>
    <row r="34" spans="1:27" x14ac:dyDescent="0.25">
      <c r="A34" s="132" t="s">
        <v>306</v>
      </c>
      <c r="B34" s="132">
        <v>1182</v>
      </c>
      <c r="C34" s="132">
        <f t="shared" si="0"/>
        <v>45</v>
      </c>
      <c r="D34" s="132">
        <v>1180</v>
      </c>
      <c r="E34" s="132">
        <f t="shared" si="1"/>
        <v>60</v>
      </c>
      <c r="F34" s="132">
        <v>581</v>
      </c>
      <c r="G34" s="132">
        <f t="shared" si="2"/>
        <v>27</v>
      </c>
      <c r="H34" s="132">
        <v>533</v>
      </c>
      <c r="I34" s="132">
        <f t="shared" si="3"/>
        <v>23</v>
      </c>
      <c r="J34" s="132">
        <v>480</v>
      </c>
      <c r="K34" s="132">
        <f t="shared" si="4"/>
        <v>9</v>
      </c>
      <c r="O34" s="1">
        <v>43933</v>
      </c>
      <c r="P34" s="132">
        <f t="shared" si="5"/>
        <v>60</v>
      </c>
      <c r="Q34" s="132">
        <f t="shared" si="10"/>
        <v>72.285714285714292</v>
      </c>
      <c r="S34" s="132">
        <f t="shared" si="6"/>
        <v>45</v>
      </c>
      <c r="T34" s="132">
        <f t="shared" si="11"/>
        <v>42.142857142857146</v>
      </c>
      <c r="V34" s="132">
        <f t="shared" si="7"/>
        <v>27</v>
      </c>
      <c r="W34" s="132">
        <f t="shared" si="12"/>
        <v>29.571428571428573</v>
      </c>
      <c r="X34" s="132">
        <f t="shared" si="8"/>
        <v>23</v>
      </c>
      <c r="Y34" s="132">
        <f t="shared" si="13"/>
        <v>15.571428571428571</v>
      </c>
      <c r="Z34" s="132">
        <f t="shared" si="9"/>
        <v>9</v>
      </c>
      <c r="AA34" s="132">
        <f t="shared" si="14"/>
        <v>11.714285714285714</v>
      </c>
    </row>
    <row r="35" spans="1:27" x14ac:dyDescent="0.25">
      <c r="A35" s="132" t="s">
        <v>305</v>
      </c>
      <c r="B35" s="132">
        <v>1212</v>
      </c>
      <c r="C35" s="132">
        <f t="shared" si="0"/>
        <v>30</v>
      </c>
      <c r="D35" s="132">
        <v>1230</v>
      </c>
      <c r="E35" s="132">
        <f t="shared" si="1"/>
        <v>50</v>
      </c>
      <c r="F35" s="132">
        <v>617</v>
      </c>
      <c r="G35" s="132">
        <f t="shared" si="2"/>
        <v>36</v>
      </c>
      <c r="H35" s="132">
        <v>558</v>
      </c>
      <c r="I35" s="132">
        <f t="shared" si="3"/>
        <v>25</v>
      </c>
      <c r="J35" s="132">
        <v>503</v>
      </c>
      <c r="K35" s="132">
        <f t="shared" si="4"/>
        <v>23</v>
      </c>
      <c r="O35" s="1">
        <v>43934</v>
      </c>
      <c r="P35" s="132">
        <f t="shared" si="5"/>
        <v>50</v>
      </c>
      <c r="Q35" s="132">
        <f t="shared" si="10"/>
        <v>67.571428571428569</v>
      </c>
      <c r="S35" s="132">
        <f t="shared" si="6"/>
        <v>30</v>
      </c>
      <c r="T35" s="132">
        <f t="shared" si="11"/>
        <v>42.285714285714285</v>
      </c>
      <c r="V35" s="132">
        <f t="shared" si="7"/>
        <v>36</v>
      </c>
      <c r="W35" s="132">
        <f t="shared" si="12"/>
        <v>32.285714285714285</v>
      </c>
      <c r="X35" s="132">
        <f t="shared" si="8"/>
        <v>25</v>
      </c>
      <c r="Y35" s="132">
        <f t="shared" si="13"/>
        <v>17.142857142857142</v>
      </c>
      <c r="Z35" s="132">
        <f t="shared" si="9"/>
        <v>23</v>
      </c>
      <c r="AA35" s="132">
        <f t="shared" si="14"/>
        <v>13.714285714285714</v>
      </c>
    </row>
    <row r="36" spans="1:27" x14ac:dyDescent="0.25">
      <c r="A36" s="132" t="s">
        <v>304</v>
      </c>
      <c r="B36" s="132">
        <v>1258</v>
      </c>
      <c r="C36" s="132">
        <f t="shared" si="0"/>
        <v>46</v>
      </c>
      <c r="D36" s="132">
        <v>1281</v>
      </c>
      <c r="E36" s="132">
        <f t="shared" si="1"/>
        <v>51</v>
      </c>
      <c r="F36" s="132">
        <v>635</v>
      </c>
      <c r="G36" s="132">
        <f t="shared" si="2"/>
        <v>18</v>
      </c>
      <c r="H36" s="132">
        <v>577</v>
      </c>
      <c r="I36" s="132">
        <f t="shared" si="3"/>
        <v>19</v>
      </c>
      <c r="J36" s="132">
        <v>505</v>
      </c>
      <c r="K36" s="132">
        <f t="shared" si="4"/>
        <v>2</v>
      </c>
      <c r="O36" s="1">
        <v>43935</v>
      </c>
      <c r="P36" s="132">
        <f t="shared" si="5"/>
        <v>51</v>
      </c>
      <c r="Q36" s="132">
        <f t="shared" si="10"/>
        <v>69.857142857142861</v>
      </c>
      <c r="S36" s="132">
        <f t="shared" si="6"/>
        <v>46</v>
      </c>
      <c r="T36" s="132">
        <f t="shared" si="11"/>
        <v>45.428571428571431</v>
      </c>
      <c r="V36" s="132">
        <f t="shared" si="7"/>
        <v>18</v>
      </c>
      <c r="W36" s="132">
        <f t="shared" si="12"/>
        <v>31.857142857142858</v>
      </c>
      <c r="X36" s="132">
        <f t="shared" si="8"/>
        <v>19</v>
      </c>
      <c r="Y36" s="132">
        <f t="shared" si="13"/>
        <v>18.142857142857142</v>
      </c>
      <c r="Z36" s="132">
        <f t="shared" si="9"/>
        <v>2</v>
      </c>
      <c r="AA36" s="132">
        <f t="shared" si="14"/>
        <v>12.714285714285714</v>
      </c>
    </row>
    <row r="37" spans="1:27" x14ac:dyDescent="0.25">
      <c r="A37" s="132" t="s">
        <v>303</v>
      </c>
      <c r="B37" s="132">
        <v>1285</v>
      </c>
      <c r="C37" s="132">
        <f t="shared" ref="C37:C68" si="15">B37-B36</f>
        <v>27</v>
      </c>
      <c r="D37" s="132">
        <v>1323</v>
      </c>
      <c r="E37" s="132">
        <f t="shared" ref="E37:E68" si="16">D37-D36</f>
        <v>42</v>
      </c>
      <c r="F37" s="132">
        <v>662</v>
      </c>
      <c r="G37" s="132">
        <f t="shared" ref="G37:G68" si="17">F37-F36</f>
        <v>27</v>
      </c>
      <c r="H37" s="132">
        <v>591</v>
      </c>
      <c r="I37" s="132">
        <f t="shared" ref="I37:I68" si="18">H37-H36</f>
        <v>14</v>
      </c>
      <c r="J37" s="132">
        <v>511</v>
      </c>
      <c r="K37" s="132">
        <f t="shared" ref="K37:K68" si="19">J37-J36</f>
        <v>6</v>
      </c>
      <c r="O37" s="1">
        <v>43936</v>
      </c>
      <c r="P37" s="132">
        <f t="shared" ref="P37:P68" si="20">E37</f>
        <v>42</v>
      </c>
      <c r="Q37" s="132">
        <f t="shared" si="10"/>
        <v>65.714285714285708</v>
      </c>
      <c r="S37" s="132">
        <f t="shared" ref="S37:S68" si="21">C37</f>
        <v>27</v>
      </c>
      <c r="T37" s="132">
        <f t="shared" si="11"/>
        <v>47.714285714285715</v>
      </c>
      <c r="V37" s="132">
        <f t="shared" ref="V37:V68" si="22">G37</f>
        <v>27</v>
      </c>
      <c r="W37" s="132">
        <f t="shared" si="12"/>
        <v>31.571428571428573</v>
      </c>
      <c r="X37" s="132">
        <f t="shared" ref="X37:X68" si="23">I37</f>
        <v>14</v>
      </c>
      <c r="Y37" s="132">
        <f t="shared" si="13"/>
        <v>17.285714285714285</v>
      </c>
      <c r="Z37" s="132">
        <f t="shared" ref="Z37:Z68" si="24">K37</f>
        <v>6</v>
      </c>
      <c r="AA37" s="132">
        <f t="shared" si="14"/>
        <v>12.142857142857142</v>
      </c>
    </row>
    <row r="38" spans="1:27" x14ac:dyDescent="0.25">
      <c r="A38" s="132" t="s">
        <v>302</v>
      </c>
      <c r="B38" s="132">
        <v>1340</v>
      </c>
      <c r="C38" s="132">
        <f t="shared" si="15"/>
        <v>55</v>
      </c>
      <c r="D38" s="132">
        <v>1374</v>
      </c>
      <c r="E38" s="132">
        <f t="shared" si="16"/>
        <v>51</v>
      </c>
      <c r="F38" s="132">
        <v>704</v>
      </c>
      <c r="G38" s="132">
        <f t="shared" si="17"/>
        <v>42</v>
      </c>
      <c r="H38" s="132">
        <v>605</v>
      </c>
      <c r="I38" s="132">
        <f t="shared" si="18"/>
        <v>14</v>
      </c>
      <c r="J38" s="132">
        <v>528</v>
      </c>
      <c r="K38" s="132">
        <f t="shared" si="19"/>
        <v>17</v>
      </c>
      <c r="O38" s="1">
        <v>43937</v>
      </c>
      <c r="P38" s="132">
        <f t="shared" si="20"/>
        <v>51</v>
      </c>
      <c r="Q38" s="132">
        <f t="shared" si="10"/>
        <v>61</v>
      </c>
      <c r="S38" s="132">
        <f t="shared" si="21"/>
        <v>55</v>
      </c>
      <c r="T38" s="132">
        <f t="shared" si="11"/>
        <v>48</v>
      </c>
      <c r="V38" s="132">
        <f t="shared" si="22"/>
        <v>42</v>
      </c>
      <c r="W38" s="132">
        <f t="shared" si="12"/>
        <v>33</v>
      </c>
      <c r="X38" s="132">
        <f t="shared" si="23"/>
        <v>14</v>
      </c>
      <c r="Y38" s="132">
        <f t="shared" si="13"/>
        <v>17.857142857142858</v>
      </c>
      <c r="Z38" s="132">
        <f t="shared" si="24"/>
        <v>17</v>
      </c>
      <c r="AA38" s="132">
        <f t="shared" si="14"/>
        <v>12.428571428571429</v>
      </c>
    </row>
    <row r="39" spans="1:27" x14ac:dyDescent="0.25">
      <c r="A39" s="132" t="s">
        <v>301</v>
      </c>
      <c r="B39" s="132">
        <v>1413</v>
      </c>
      <c r="C39" s="132">
        <f t="shared" si="15"/>
        <v>73</v>
      </c>
      <c r="D39" s="132">
        <v>1420</v>
      </c>
      <c r="E39" s="132">
        <f t="shared" si="16"/>
        <v>46</v>
      </c>
      <c r="F39" s="132">
        <v>737</v>
      </c>
      <c r="G39" s="132">
        <f t="shared" si="17"/>
        <v>33</v>
      </c>
      <c r="H39" s="132">
        <v>624</v>
      </c>
      <c r="I39" s="132">
        <f t="shared" si="18"/>
        <v>19</v>
      </c>
      <c r="J39" s="132">
        <v>544</v>
      </c>
      <c r="K39" s="132">
        <f t="shared" si="19"/>
        <v>16</v>
      </c>
      <c r="O39" s="1">
        <v>43938</v>
      </c>
      <c r="P39" s="132">
        <f t="shared" si="20"/>
        <v>46</v>
      </c>
      <c r="Q39" s="132">
        <f t="shared" si="10"/>
        <v>62.142857142857146</v>
      </c>
      <c r="S39" s="132">
        <f t="shared" si="21"/>
        <v>73</v>
      </c>
      <c r="T39" s="132">
        <f t="shared" si="11"/>
        <v>46.571428571428569</v>
      </c>
      <c r="V39" s="132">
        <f t="shared" si="22"/>
        <v>33</v>
      </c>
      <c r="W39" s="132">
        <f t="shared" si="12"/>
        <v>33</v>
      </c>
      <c r="X39" s="132">
        <f t="shared" si="23"/>
        <v>19</v>
      </c>
      <c r="Y39" s="132">
        <f t="shared" si="13"/>
        <v>18.285714285714285</v>
      </c>
      <c r="Z39" s="132">
        <f t="shared" si="24"/>
        <v>16</v>
      </c>
      <c r="AA39" s="132">
        <f t="shared" si="14"/>
        <v>12</v>
      </c>
    </row>
    <row r="40" spans="1:27" x14ac:dyDescent="0.25">
      <c r="A40" s="132" t="s">
        <v>300</v>
      </c>
      <c r="B40" s="132">
        <v>1481</v>
      </c>
      <c r="C40" s="132">
        <f t="shared" si="15"/>
        <v>68</v>
      </c>
      <c r="D40" s="132">
        <v>1502</v>
      </c>
      <c r="E40" s="132">
        <f t="shared" si="16"/>
        <v>82</v>
      </c>
      <c r="F40" s="132">
        <v>790</v>
      </c>
      <c r="G40" s="132">
        <f t="shared" si="17"/>
        <v>53</v>
      </c>
      <c r="H40" s="132">
        <v>639</v>
      </c>
      <c r="I40" s="132">
        <f t="shared" si="18"/>
        <v>15</v>
      </c>
      <c r="J40" s="132">
        <v>550</v>
      </c>
      <c r="K40" s="132">
        <f t="shared" si="19"/>
        <v>6</v>
      </c>
      <c r="O40" s="1">
        <v>43939</v>
      </c>
      <c r="P40" s="132">
        <f t="shared" si="20"/>
        <v>82</v>
      </c>
      <c r="Q40" s="132">
        <f t="shared" si="10"/>
        <v>54.571428571428569</v>
      </c>
      <c r="S40" s="132">
        <f t="shared" si="21"/>
        <v>68</v>
      </c>
      <c r="T40" s="132">
        <f t="shared" si="11"/>
        <v>49.142857142857146</v>
      </c>
      <c r="V40" s="132">
        <f t="shared" si="22"/>
        <v>53</v>
      </c>
      <c r="W40" s="132">
        <f t="shared" si="12"/>
        <v>33.714285714285715</v>
      </c>
      <c r="X40" s="132">
        <f t="shared" si="23"/>
        <v>15</v>
      </c>
      <c r="Y40" s="132">
        <f t="shared" si="13"/>
        <v>18.428571428571427</v>
      </c>
      <c r="Z40" s="132">
        <f t="shared" si="24"/>
        <v>6</v>
      </c>
      <c r="AA40" s="132">
        <f t="shared" si="14"/>
        <v>11.285714285714286</v>
      </c>
    </row>
    <row r="41" spans="1:27" x14ac:dyDescent="0.25">
      <c r="A41" s="132" t="s">
        <v>299</v>
      </c>
      <c r="B41" s="132">
        <v>1535</v>
      </c>
      <c r="C41" s="132">
        <f t="shared" si="15"/>
        <v>54</v>
      </c>
      <c r="D41" s="132">
        <v>1557</v>
      </c>
      <c r="E41" s="132">
        <f t="shared" si="16"/>
        <v>55</v>
      </c>
      <c r="F41" s="132">
        <v>847</v>
      </c>
      <c r="G41" s="132">
        <f t="shared" si="17"/>
        <v>57</v>
      </c>
      <c r="H41" s="132">
        <v>652</v>
      </c>
      <c r="I41" s="132">
        <f t="shared" si="18"/>
        <v>13</v>
      </c>
      <c r="J41" s="132">
        <v>565</v>
      </c>
      <c r="K41" s="132">
        <f t="shared" si="19"/>
        <v>15</v>
      </c>
      <c r="O41" s="1">
        <v>43940</v>
      </c>
      <c r="P41" s="132">
        <f t="shared" si="20"/>
        <v>55</v>
      </c>
      <c r="Q41" s="132">
        <f t="shared" si="10"/>
        <v>53.857142857142854</v>
      </c>
      <c r="S41" s="132">
        <f t="shared" si="21"/>
        <v>54</v>
      </c>
      <c r="T41" s="132">
        <f t="shared" si="11"/>
        <v>50.428571428571431</v>
      </c>
      <c r="V41" s="132">
        <f t="shared" si="22"/>
        <v>57</v>
      </c>
      <c r="W41" s="132">
        <f t="shared" si="12"/>
        <v>38</v>
      </c>
      <c r="X41" s="132">
        <f t="shared" si="23"/>
        <v>13</v>
      </c>
      <c r="Y41" s="132">
        <f t="shared" si="13"/>
        <v>17</v>
      </c>
      <c r="Z41" s="132">
        <f t="shared" si="24"/>
        <v>15</v>
      </c>
      <c r="AA41" s="132">
        <f t="shared" si="14"/>
        <v>12.142857142857142</v>
      </c>
    </row>
    <row r="42" spans="1:27" x14ac:dyDescent="0.25">
      <c r="A42" s="132" t="s">
        <v>298</v>
      </c>
      <c r="B42" s="132">
        <v>1570</v>
      </c>
      <c r="C42" s="132">
        <f t="shared" si="15"/>
        <v>35</v>
      </c>
      <c r="D42" s="132">
        <v>1586</v>
      </c>
      <c r="E42" s="132">
        <f t="shared" si="16"/>
        <v>29</v>
      </c>
      <c r="F42" s="132">
        <v>870</v>
      </c>
      <c r="G42" s="132">
        <f t="shared" si="17"/>
        <v>23</v>
      </c>
      <c r="H42" s="132">
        <v>659</v>
      </c>
      <c r="I42" s="132">
        <f t="shared" si="18"/>
        <v>7</v>
      </c>
      <c r="J42" s="132">
        <v>580</v>
      </c>
      <c r="K42" s="132">
        <f t="shared" si="19"/>
        <v>15</v>
      </c>
      <c r="O42" s="1">
        <v>43941</v>
      </c>
      <c r="P42" s="132">
        <f t="shared" si="20"/>
        <v>29</v>
      </c>
      <c r="Q42" s="132">
        <f t="shared" si="10"/>
        <v>50.857142857142854</v>
      </c>
      <c r="S42" s="132">
        <f t="shared" si="21"/>
        <v>35</v>
      </c>
      <c r="T42" s="132">
        <f t="shared" si="11"/>
        <v>51.142857142857146</v>
      </c>
      <c r="V42" s="132">
        <f t="shared" si="22"/>
        <v>23</v>
      </c>
      <c r="W42" s="132">
        <f t="shared" si="12"/>
        <v>36.142857142857146</v>
      </c>
      <c r="X42" s="132">
        <f t="shared" si="23"/>
        <v>7</v>
      </c>
      <c r="Y42" s="132">
        <f t="shared" si="13"/>
        <v>14.428571428571429</v>
      </c>
      <c r="Z42" s="132">
        <f t="shared" si="24"/>
        <v>15</v>
      </c>
      <c r="AA42" s="132">
        <f t="shared" si="14"/>
        <v>11</v>
      </c>
    </row>
    <row r="43" spans="1:27" x14ac:dyDescent="0.25">
      <c r="A43" s="132" t="s">
        <v>297</v>
      </c>
      <c r="B43" s="132">
        <v>1608</v>
      </c>
      <c r="C43" s="132">
        <f t="shared" si="15"/>
        <v>38</v>
      </c>
      <c r="D43" s="132">
        <v>1620</v>
      </c>
      <c r="E43" s="132">
        <f t="shared" si="16"/>
        <v>34</v>
      </c>
      <c r="F43" s="132">
        <v>888</v>
      </c>
      <c r="G43" s="132">
        <f t="shared" si="17"/>
        <v>18</v>
      </c>
      <c r="H43" s="132">
        <v>675</v>
      </c>
      <c r="I43" s="132">
        <f t="shared" si="18"/>
        <v>16</v>
      </c>
      <c r="J43" s="132">
        <v>597</v>
      </c>
      <c r="K43" s="132">
        <f t="shared" si="19"/>
        <v>17</v>
      </c>
      <c r="O43" s="1">
        <v>43942</v>
      </c>
      <c r="P43" s="132">
        <f t="shared" si="20"/>
        <v>34</v>
      </c>
      <c r="Q43" s="132">
        <f t="shared" ref="Q43:Q74" si="25">SUM(P37:P43)/7</f>
        <v>48.428571428571431</v>
      </c>
      <c r="S43" s="132">
        <f t="shared" si="21"/>
        <v>38</v>
      </c>
      <c r="T43" s="132">
        <f t="shared" ref="T43:T74" si="26">SUM(S37:S43)/7</f>
        <v>50</v>
      </c>
      <c r="V43" s="132">
        <f t="shared" si="22"/>
        <v>18</v>
      </c>
      <c r="W43" s="132">
        <f t="shared" ref="W43:W74" si="27">SUM(V37:V43)/7</f>
        <v>36.142857142857146</v>
      </c>
      <c r="X43" s="132">
        <f t="shared" si="23"/>
        <v>16</v>
      </c>
      <c r="Y43" s="132">
        <f t="shared" ref="Y43:Y74" si="28">SUM(X37:X43)/7</f>
        <v>14</v>
      </c>
      <c r="Z43" s="132">
        <f t="shared" si="24"/>
        <v>17</v>
      </c>
      <c r="AA43" s="132">
        <f t="shared" ref="AA43:AA74" si="29">SUM(Z37:Z43)/7</f>
        <v>13.142857142857142</v>
      </c>
    </row>
    <row r="44" spans="1:27" x14ac:dyDescent="0.25">
      <c r="A44" s="132" t="s">
        <v>296</v>
      </c>
      <c r="B44" s="132">
        <v>1647</v>
      </c>
      <c r="C44" s="132">
        <f t="shared" si="15"/>
        <v>39</v>
      </c>
      <c r="D44" s="132">
        <v>1651</v>
      </c>
      <c r="E44" s="132">
        <f t="shared" si="16"/>
        <v>31</v>
      </c>
      <c r="F44" s="132">
        <v>921</v>
      </c>
      <c r="G44" s="132">
        <f t="shared" si="17"/>
        <v>33</v>
      </c>
      <c r="H44" s="132">
        <v>683</v>
      </c>
      <c r="I44" s="132">
        <f t="shared" si="18"/>
        <v>8</v>
      </c>
      <c r="J44" s="132">
        <v>598</v>
      </c>
      <c r="K44" s="132">
        <f t="shared" si="19"/>
        <v>1</v>
      </c>
      <c r="O44" s="1">
        <v>43943</v>
      </c>
      <c r="P44" s="132">
        <f t="shared" si="20"/>
        <v>31</v>
      </c>
      <c r="Q44" s="132">
        <f t="shared" si="25"/>
        <v>46.857142857142854</v>
      </c>
      <c r="S44" s="132">
        <f t="shared" si="21"/>
        <v>39</v>
      </c>
      <c r="T44" s="132">
        <f t="shared" si="26"/>
        <v>51.714285714285715</v>
      </c>
      <c r="V44" s="132">
        <f t="shared" si="22"/>
        <v>33</v>
      </c>
      <c r="W44" s="132">
        <f t="shared" si="27"/>
        <v>37</v>
      </c>
      <c r="X44" s="132">
        <f t="shared" si="23"/>
        <v>8</v>
      </c>
      <c r="Y44" s="132">
        <f t="shared" si="28"/>
        <v>13.142857142857142</v>
      </c>
      <c r="Z44" s="132">
        <f t="shared" si="24"/>
        <v>1</v>
      </c>
      <c r="AA44" s="132">
        <f t="shared" si="29"/>
        <v>12.428571428571429</v>
      </c>
    </row>
    <row r="45" spans="1:27" x14ac:dyDescent="0.25">
      <c r="A45" s="132" t="s">
        <v>295</v>
      </c>
      <c r="B45" s="132">
        <v>1698</v>
      </c>
      <c r="C45" s="132">
        <f t="shared" si="15"/>
        <v>51</v>
      </c>
      <c r="D45" s="132">
        <v>1701</v>
      </c>
      <c r="E45" s="132">
        <f t="shared" si="16"/>
        <v>50</v>
      </c>
      <c r="F45" s="132">
        <v>958</v>
      </c>
      <c r="G45" s="132">
        <f t="shared" si="17"/>
        <v>37</v>
      </c>
      <c r="H45" s="132">
        <v>699</v>
      </c>
      <c r="I45" s="132">
        <f t="shared" si="18"/>
        <v>16</v>
      </c>
      <c r="J45" s="132">
        <v>608</v>
      </c>
      <c r="K45" s="132">
        <f t="shared" si="19"/>
        <v>10</v>
      </c>
      <c r="O45" s="1">
        <v>43944</v>
      </c>
      <c r="P45" s="132">
        <f t="shared" si="20"/>
        <v>50</v>
      </c>
      <c r="Q45" s="132">
        <f t="shared" si="25"/>
        <v>46.714285714285715</v>
      </c>
      <c r="S45" s="132">
        <f t="shared" si="21"/>
        <v>51</v>
      </c>
      <c r="T45" s="132">
        <f t="shared" si="26"/>
        <v>51.142857142857146</v>
      </c>
      <c r="V45" s="132">
        <f t="shared" si="22"/>
        <v>37</v>
      </c>
      <c r="W45" s="132">
        <f t="shared" si="27"/>
        <v>36.285714285714285</v>
      </c>
      <c r="X45" s="132">
        <f t="shared" si="23"/>
        <v>16</v>
      </c>
      <c r="Y45" s="132">
        <f t="shared" si="28"/>
        <v>13.428571428571429</v>
      </c>
      <c r="Z45" s="132">
        <f t="shared" si="24"/>
        <v>10</v>
      </c>
      <c r="AA45" s="132">
        <f t="shared" si="29"/>
        <v>11.428571428571429</v>
      </c>
    </row>
    <row r="46" spans="1:27" x14ac:dyDescent="0.25">
      <c r="A46" s="132" t="s">
        <v>294</v>
      </c>
      <c r="B46" s="132">
        <v>1731</v>
      </c>
      <c r="C46" s="132">
        <f t="shared" si="15"/>
        <v>33</v>
      </c>
      <c r="D46" s="132">
        <v>1746</v>
      </c>
      <c r="E46" s="132">
        <f t="shared" si="16"/>
        <v>45</v>
      </c>
      <c r="F46" s="132">
        <v>993</v>
      </c>
      <c r="G46" s="132">
        <f t="shared" si="17"/>
        <v>35</v>
      </c>
      <c r="H46" s="132">
        <v>719</v>
      </c>
      <c r="I46" s="132">
        <f t="shared" si="18"/>
        <v>20</v>
      </c>
      <c r="J46" s="132">
        <v>621</v>
      </c>
      <c r="K46" s="132">
        <f t="shared" si="19"/>
        <v>13</v>
      </c>
      <c r="O46" s="1">
        <v>43945</v>
      </c>
      <c r="P46" s="132">
        <f t="shared" si="20"/>
        <v>45</v>
      </c>
      <c r="Q46" s="132">
        <f t="shared" si="25"/>
        <v>46.571428571428569</v>
      </c>
      <c r="S46" s="132">
        <f t="shared" si="21"/>
        <v>33</v>
      </c>
      <c r="T46" s="132">
        <f t="shared" si="26"/>
        <v>45.428571428571431</v>
      </c>
      <c r="V46" s="132">
        <f t="shared" si="22"/>
        <v>35</v>
      </c>
      <c r="W46" s="132">
        <f t="shared" si="27"/>
        <v>36.571428571428569</v>
      </c>
      <c r="X46" s="132">
        <f t="shared" si="23"/>
        <v>20</v>
      </c>
      <c r="Y46" s="132">
        <f t="shared" si="28"/>
        <v>13.571428571428571</v>
      </c>
      <c r="Z46" s="132">
        <f t="shared" si="24"/>
        <v>13</v>
      </c>
      <c r="AA46" s="132">
        <f t="shared" si="29"/>
        <v>11</v>
      </c>
    </row>
    <row r="47" spans="1:27" x14ac:dyDescent="0.25">
      <c r="A47" s="132" t="s">
        <v>293</v>
      </c>
      <c r="B47" s="132">
        <v>1773</v>
      </c>
      <c r="C47" s="132">
        <f t="shared" si="15"/>
        <v>42</v>
      </c>
      <c r="D47" s="132">
        <v>1788</v>
      </c>
      <c r="E47" s="132">
        <f t="shared" si="16"/>
        <v>42</v>
      </c>
      <c r="F47" s="132">
        <v>1028</v>
      </c>
      <c r="G47" s="132">
        <f t="shared" si="17"/>
        <v>35</v>
      </c>
      <c r="H47" s="132">
        <v>732</v>
      </c>
      <c r="I47" s="132">
        <f t="shared" si="18"/>
        <v>13</v>
      </c>
      <c r="J47" s="132">
        <v>632</v>
      </c>
      <c r="K47" s="132">
        <f t="shared" si="19"/>
        <v>11</v>
      </c>
      <c r="O47" s="1">
        <v>43946</v>
      </c>
      <c r="P47" s="132">
        <f t="shared" si="20"/>
        <v>42</v>
      </c>
      <c r="Q47" s="132">
        <f t="shared" si="25"/>
        <v>40.857142857142854</v>
      </c>
      <c r="S47" s="132">
        <f t="shared" si="21"/>
        <v>42</v>
      </c>
      <c r="T47" s="132">
        <f t="shared" si="26"/>
        <v>41.714285714285715</v>
      </c>
      <c r="V47" s="132">
        <f t="shared" si="22"/>
        <v>35</v>
      </c>
      <c r="W47" s="132">
        <f t="shared" si="27"/>
        <v>34</v>
      </c>
      <c r="X47" s="132">
        <f t="shared" si="23"/>
        <v>13</v>
      </c>
      <c r="Y47" s="132">
        <f t="shared" si="28"/>
        <v>13.285714285714286</v>
      </c>
      <c r="Z47" s="132">
        <f t="shared" si="24"/>
        <v>11</v>
      </c>
      <c r="AA47" s="132">
        <f t="shared" si="29"/>
        <v>11.714285714285714</v>
      </c>
    </row>
    <row r="48" spans="1:27" x14ac:dyDescent="0.25">
      <c r="A48" s="132" t="s">
        <v>292</v>
      </c>
      <c r="B48" s="132">
        <v>1814</v>
      </c>
      <c r="C48" s="132">
        <f t="shared" si="15"/>
        <v>41</v>
      </c>
      <c r="D48" s="132">
        <v>1823</v>
      </c>
      <c r="E48" s="132">
        <f t="shared" si="16"/>
        <v>35</v>
      </c>
      <c r="F48" s="132">
        <v>1058</v>
      </c>
      <c r="G48" s="132">
        <f t="shared" si="17"/>
        <v>30</v>
      </c>
      <c r="H48" s="132">
        <v>759</v>
      </c>
      <c r="I48" s="132">
        <f t="shared" si="18"/>
        <v>27</v>
      </c>
      <c r="J48" s="132">
        <v>640</v>
      </c>
      <c r="K48" s="132">
        <f t="shared" si="19"/>
        <v>8</v>
      </c>
      <c r="O48" s="1">
        <v>43947</v>
      </c>
      <c r="P48" s="132">
        <f t="shared" si="20"/>
        <v>35</v>
      </c>
      <c r="Q48" s="132">
        <f t="shared" si="25"/>
        <v>38</v>
      </c>
      <c r="S48" s="132">
        <f t="shared" si="21"/>
        <v>41</v>
      </c>
      <c r="T48" s="132">
        <f t="shared" si="26"/>
        <v>39.857142857142854</v>
      </c>
      <c r="V48" s="132">
        <f t="shared" si="22"/>
        <v>30</v>
      </c>
      <c r="W48" s="132">
        <f t="shared" si="27"/>
        <v>30.142857142857142</v>
      </c>
      <c r="X48" s="132">
        <f t="shared" si="23"/>
        <v>27</v>
      </c>
      <c r="Y48" s="132">
        <f t="shared" si="28"/>
        <v>15.285714285714286</v>
      </c>
      <c r="Z48" s="132">
        <f t="shared" si="24"/>
        <v>8</v>
      </c>
      <c r="AA48" s="132">
        <f t="shared" si="29"/>
        <v>10.714285714285714</v>
      </c>
    </row>
    <row r="49" spans="1:27" x14ac:dyDescent="0.25">
      <c r="A49" s="132" t="s">
        <v>291</v>
      </c>
      <c r="B49" s="132">
        <v>1834</v>
      </c>
      <c r="C49" s="132">
        <f t="shared" si="15"/>
        <v>20</v>
      </c>
      <c r="D49" s="132">
        <v>1857</v>
      </c>
      <c r="E49" s="132">
        <f t="shared" si="16"/>
        <v>34</v>
      </c>
      <c r="F49" s="132">
        <v>1079</v>
      </c>
      <c r="G49" s="132">
        <f t="shared" si="17"/>
        <v>21</v>
      </c>
      <c r="H49" s="132">
        <v>766</v>
      </c>
      <c r="I49" s="132">
        <f t="shared" si="18"/>
        <v>7</v>
      </c>
      <c r="J49" s="132">
        <v>644</v>
      </c>
      <c r="K49" s="132">
        <f t="shared" si="19"/>
        <v>4</v>
      </c>
      <c r="O49" s="1">
        <v>43948</v>
      </c>
      <c r="P49" s="132">
        <f t="shared" si="20"/>
        <v>34</v>
      </c>
      <c r="Q49" s="132">
        <f t="shared" si="25"/>
        <v>38.714285714285715</v>
      </c>
      <c r="S49" s="132">
        <f t="shared" si="21"/>
        <v>20</v>
      </c>
      <c r="T49" s="132">
        <f t="shared" si="26"/>
        <v>37.714285714285715</v>
      </c>
      <c r="V49" s="132">
        <f t="shared" si="22"/>
        <v>21</v>
      </c>
      <c r="W49" s="132">
        <f t="shared" si="27"/>
        <v>29.857142857142858</v>
      </c>
      <c r="X49" s="132">
        <f t="shared" si="23"/>
        <v>7</v>
      </c>
      <c r="Y49" s="132">
        <f t="shared" si="28"/>
        <v>15.285714285714286</v>
      </c>
      <c r="Z49" s="132">
        <f t="shared" si="24"/>
        <v>4</v>
      </c>
      <c r="AA49" s="132">
        <f t="shared" si="29"/>
        <v>9.1428571428571423</v>
      </c>
    </row>
    <row r="50" spans="1:27" x14ac:dyDescent="0.25">
      <c r="A50" s="132" t="s">
        <v>290</v>
      </c>
      <c r="B50" s="132">
        <v>1849</v>
      </c>
      <c r="C50" s="132">
        <f t="shared" si="15"/>
        <v>15</v>
      </c>
      <c r="D50" s="132">
        <v>1860</v>
      </c>
      <c r="E50" s="132">
        <f t="shared" si="16"/>
        <v>3</v>
      </c>
      <c r="F50" s="132">
        <v>1081</v>
      </c>
      <c r="G50" s="132">
        <f t="shared" si="17"/>
        <v>2</v>
      </c>
      <c r="H50" s="132">
        <v>777</v>
      </c>
      <c r="I50" s="132">
        <f t="shared" si="18"/>
        <v>11</v>
      </c>
      <c r="J50" s="132">
        <v>643</v>
      </c>
      <c r="K50" s="132">
        <f t="shared" si="19"/>
        <v>-1</v>
      </c>
      <c r="O50" s="1">
        <v>43949</v>
      </c>
      <c r="P50" s="132">
        <f t="shared" si="20"/>
        <v>3</v>
      </c>
      <c r="Q50" s="132">
        <f t="shared" si="25"/>
        <v>34.285714285714285</v>
      </c>
      <c r="S50" s="132">
        <f t="shared" si="21"/>
        <v>15</v>
      </c>
      <c r="T50" s="132">
        <f t="shared" si="26"/>
        <v>34.428571428571431</v>
      </c>
      <c r="V50" s="132">
        <f t="shared" si="22"/>
        <v>2</v>
      </c>
      <c r="W50" s="132">
        <f t="shared" si="27"/>
        <v>27.571428571428573</v>
      </c>
      <c r="X50" s="132">
        <f t="shared" si="23"/>
        <v>11</v>
      </c>
      <c r="Y50" s="132">
        <f t="shared" si="28"/>
        <v>14.571428571428571</v>
      </c>
      <c r="Z50" s="132">
        <f t="shared" si="24"/>
        <v>-1</v>
      </c>
      <c r="AA50" s="132">
        <f t="shared" si="29"/>
        <v>6.5714285714285712</v>
      </c>
    </row>
    <row r="51" spans="1:27" x14ac:dyDescent="0.25">
      <c r="A51" s="132" t="s">
        <v>289</v>
      </c>
      <c r="B51" s="132">
        <v>1887</v>
      </c>
      <c r="C51" s="132">
        <f t="shared" si="15"/>
        <v>38</v>
      </c>
      <c r="D51" s="132">
        <v>1890</v>
      </c>
      <c r="E51" s="132">
        <f t="shared" si="16"/>
        <v>30</v>
      </c>
      <c r="F51" s="132">
        <v>1090</v>
      </c>
      <c r="G51" s="132">
        <f t="shared" si="17"/>
        <v>9</v>
      </c>
      <c r="H51" s="132">
        <v>788</v>
      </c>
      <c r="I51" s="132">
        <f t="shared" si="18"/>
        <v>11</v>
      </c>
      <c r="J51" s="132">
        <v>644</v>
      </c>
      <c r="K51" s="132">
        <f t="shared" si="19"/>
        <v>1</v>
      </c>
      <c r="O51" s="1">
        <v>43950</v>
      </c>
      <c r="P51" s="132">
        <f t="shared" si="20"/>
        <v>30</v>
      </c>
      <c r="Q51" s="132">
        <f t="shared" si="25"/>
        <v>34.142857142857146</v>
      </c>
      <c r="S51" s="132">
        <f t="shared" si="21"/>
        <v>38</v>
      </c>
      <c r="T51" s="132">
        <f t="shared" si="26"/>
        <v>34.285714285714285</v>
      </c>
      <c r="V51" s="132">
        <f t="shared" si="22"/>
        <v>9</v>
      </c>
      <c r="W51" s="132">
        <f t="shared" si="27"/>
        <v>24.142857142857142</v>
      </c>
      <c r="X51" s="132">
        <f t="shared" si="23"/>
        <v>11</v>
      </c>
      <c r="Y51" s="132">
        <f t="shared" si="28"/>
        <v>15</v>
      </c>
      <c r="Z51" s="132">
        <f t="shared" si="24"/>
        <v>1</v>
      </c>
      <c r="AA51" s="132">
        <f t="shared" si="29"/>
        <v>6.5714285714285712</v>
      </c>
    </row>
    <row r="52" spans="1:27" x14ac:dyDescent="0.25">
      <c r="A52" s="132" t="s">
        <v>288</v>
      </c>
      <c r="B52" s="132">
        <v>1913</v>
      </c>
      <c r="C52" s="132">
        <f t="shared" si="15"/>
        <v>26</v>
      </c>
      <c r="D52" s="132">
        <v>1926</v>
      </c>
      <c r="E52" s="132">
        <f t="shared" si="16"/>
        <v>36</v>
      </c>
      <c r="F52" s="132">
        <v>1117</v>
      </c>
      <c r="G52" s="132">
        <f t="shared" si="17"/>
        <v>27</v>
      </c>
      <c r="H52" s="132">
        <v>802</v>
      </c>
      <c r="I52" s="132">
        <f t="shared" si="18"/>
        <v>14</v>
      </c>
      <c r="J52" s="132">
        <v>649</v>
      </c>
      <c r="K52" s="132">
        <f t="shared" si="19"/>
        <v>5</v>
      </c>
      <c r="O52" s="1">
        <v>43951</v>
      </c>
      <c r="P52" s="132">
        <f t="shared" si="20"/>
        <v>36</v>
      </c>
      <c r="Q52" s="132">
        <f t="shared" si="25"/>
        <v>32.142857142857146</v>
      </c>
      <c r="S52" s="132">
        <f t="shared" si="21"/>
        <v>26</v>
      </c>
      <c r="T52" s="132">
        <f t="shared" si="26"/>
        <v>30.714285714285715</v>
      </c>
      <c r="V52" s="132">
        <f t="shared" si="22"/>
        <v>27</v>
      </c>
      <c r="W52" s="132">
        <f t="shared" si="27"/>
        <v>22.714285714285715</v>
      </c>
      <c r="X52" s="132">
        <f t="shared" si="23"/>
        <v>14</v>
      </c>
      <c r="Y52" s="132">
        <f t="shared" si="28"/>
        <v>14.714285714285714</v>
      </c>
      <c r="Z52" s="132">
        <f t="shared" si="24"/>
        <v>5</v>
      </c>
      <c r="AA52" s="132">
        <f t="shared" si="29"/>
        <v>5.8571428571428568</v>
      </c>
    </row>
    <row r="53" spans="1:27" x14ac:dyDescent="0.25">
      <c r="A53" s="132" t="s">
        <v>287</v>
      </c>
      <c r="B53" s="132">
        <v>1944</v>
      </c>
      <c r="C53" s="132">
        <f t="shared" si="15"/>
        <v>31</v>
      </c>
      <c r="D53" s="132">
        <v>1967</v>
      </c>
      <c r="E53" s="132">
        <f t="shared" si="16"/>
        <v>41</v>
      </c>
      <c r="F53" s="132">
        <v>1144</v>
      </c>
      <c r="G53" s="132">
        <f t="shared" si="17"/>
        <v>27</v>
      </c>
      <c r="H53" s="132">
        <v>815</v>
      </c>
      <c r="I53" s="132">
        <f t="shared" si="18"/>
        <v>13</v>
      </c>
      <c r="J53" s="132">
        <v>659</v>
      </c>
      <c r="K53" s="132">
        <f t="shared" si="19"/>
        <v>10</v>
      </c>
      <c r="O53" s="1">
        <v>43952</v>
      </c>
      <c r="P53" s="132">
        <f t="shared" si="20"/>
        <v>41</v>
      </c>
      <c r="Q53" s="132">
        <f t="shared" si="25"/>
        <v>31.571428571428573</v>
      </c>
      <c r="S53" s="132">
        <f t="shared" si="21"/>
        <v>31</v>
      </c>
      <c r="T53" s="132">
        <f t="shared" si="26"/>
        <v>30.428571428571427</v>
      </c>
      <c r="V53" s="132">
        <f t="shared" si="22"/>
        <v>27</v>
      </c>
      <c r="W53" s="132">
        <f t="shared" si="27"/>
        <v>21.571428571428573</v>
      </c>
      <c r="X53" s="132">
        <f t="shared" si="23"/>
        <v>13</v>
      </c>
      <c r="Y53" s="132">
        <f t="shared" si="28"/>
        <v>13.714285714285714</v>
      </c>
      <c r="Z53" s="132">
        <f t="shared" si="24"/>
        <v>10</v>
      </c>
      <c r="AA53" s="132">
        <f t="shared" si="29"/>
        <v>5.4285714285714288</v>
      </c>
    </row>
    <row r="54" spans="1:27" x14ac:dyDescent="0.25">
      <c r="A54" s="132" t="s">
        <v>286</v>
      </c>
      <c r="B54" s="132">
        <v>1979</v>
      </c>
      <c r="C54" s="132">
        <f t="shared" si="15"/>
        <v>35</v>
      </c>
      <c r="D54" s="132">
        <v>1999</v>
      </c>
      <c r="E54" s="132">
        <f t="shared" si="16"/>
        <v>32</v>
      </c>
      <c r="F54" s="132">
        <v>1164</v>
      </c>
      <c r="G54" s="132">
        <f t="shared" si="17"/>
        <v>20</v>
      </c>
      <c r="H54" s="132">
        <v>829</v>
      </c>
      <c r="I54" s="132">
        <f t="shared" si="18"/>
        <v>14</v>
      </c>
      <c r="J54" s="132">
        <v>671</v>
      </c>
      <c r="K54" s="132">
        <f t="shared" si="19"/>
        <v>12</v>
      </c>
      <c r="O54" s="1">
        <v>43953</v>
      </c>
      <c r="P54" s="132">
        <f t="shared" si="20"/>
        <v>32</v>
      </c>
      <c r="Q54" s="132">
        <f t="shared" si="25"/>
        <v>30.142857142857142</v>
      </c>
      <c r="S54" s="132">
        <f t="shared" si="21"/>
        <v>35</v>
      </c>
      <c r="T54" s="132">
        <f t="shared" si="26"/>
        <v>29.428571428571427</v>
      </c>
      <c r="V54" s="132">
        <f t="shared" si="22"/>
        <v>20</v>
      </c>
      <c r="W54" s="132">
        <f t="shared" si="27"/>
        <v>19.428571428571427</v>
      </c>
      <c r="X54" s="132">
        <f t="shared" si="23"/>
        <v>14</v>
      </c>
      <c r="Y54" s="132">
        <f t="shared" si="28"/>
        <v>13.857142857142858</v>
      </c>
      <c r="Z54" s="132">
        <f t="shared" si="24"/>
        <v>12</v>
      </c>
      <c r="AA54" s="132">
        <f t="shared" si="29"/>
        <v>5.5714285714285712</v>
      </c>
    </row>
    <row r="55" spans="1:27" x14ac:dyDescent="0.25">
      <c r="A55" s="132" t="s">
        <v>285</v>
      </c>
      <c r="B55" s="132">
        <v>1993</v>
      </c>
      <c r="C55" s="132">
        <f t="shared" si="15"/>
        <v>14</v>
      </c>
      <c r="D55" s="132">
        <v>2025</v>
      </c>
      <c r="E55" s="132">
        <f t="shared" si="16"/>
        <v>26</v>
      </c>
      <c r="F55" s="132">
        <v>1181</v>
      </c>
      <c r="G55" s="132">
        <f t="shared" si="17"/>
        <v>17</v>
      </c>
      <c r="H55" s="132">
        <v>842</v>
      </c>
      <c r="I55" s="132">
        <f t="shared" si="18"/>
        <v>13</v>
      </c>
      <c r="J55" s="132">
        <v>675</v>
      </c>
      <c r="K55" s="132">
        <f t="shared" si="19"/>
        <v>4</v>
      </c>
      <c r="O55" s="1">
        <v>43954</v>
      </c>
      <c r="P55" s="132">
        <f t="shared" si="20"/>
        <v>26</v>
      </c>
      <c r="Q55" s="132">
        <f t="shared" si="25"/>
        <v>28.857142857142858</v>
      </c>
      <c r="S55" s="132">
        <f t="shared" si="21"/>
        <v>14</v>
      </c>
      <c r="T55" s="132">
        <f t="shared" si="26"/>
        <v>25.571428571428573</v>
      </c>
      <c r="V55" s="132">
        <f t="shared" si="22"/>
        <v>17</v>
      </c>
      <c r="W55" s="132">
        <f t="shared" si="27"/>
        <v>17.571428571428573</v>
      </c>
      <c r="X55" s="132">
        <f t="shared" si="23"/>
        <v>13</v>
      </c>
      <c r="Y55" s="132">
        <f t="shared" si="28"/>
        <v>11.857142857142858</v>
      </c>
      <c r="Z55" s="132">
        <f t="shared" si="24"/>
        <v>4</v>
      </c>
      <c r="AA55" s="132">
        <f t="shared" si="29"/>
        <v>5</v>
      </c>
    </row>
    <row r="56" spans="1:27" x14ac:dyDescent="0.25">
      <c r="A56" s="132" t="s">
        <v>284</v>
      </c>
      <c r="B56" s="132">
        <v>1998</v>
      </c>
      <c r="C56" s="132">
        <f t="shared" si="15"/>
        <v>5</v>
      </c>
      <c r="D56" s="132">
        <v>2025</v>
      </c>
      <c r="E56" s="132">
        <f t="shared" si="16"/>
        <v>0</v>
      </c>
      <c r="F56" s="132">
        <v>1185</v>
      </c>
      <c r="G56" s="132">
        <f t="shared" si="17"/>
        <v>4</v>
      </c>
      <c r="H56" s="132">
        <v>846</v>
      </c>
      <c r="I56" s="132">
        <f t="shared" si="18"/>
        <v>4</v>
      </c>
      <c r="J56" s="132">
        <v>676</v>
      </c>
      <c r="K56" s="132">
        <f t="shared" si="19"/>
        <v>1</v>
      </c>
      <c r="O56" s="1">
        <v>43955</v>
      </c>
      <c r="P56" s="132">
        <f t="shared" si="20"/>
        <v>0</v>
      </c>
      <c r="Q56" s="132">
        <f t="shared" si="25"/>
        <v>24</v>
      </c>
      <c r="S56" s="132">
        <f t="shared" si="21"/>
        <v>5</v>
      </c>
      <c r="T56" s="132">
        <f t="shared" si="26"/>
        <v>23.428571428571427</v>
      </c>
      <c r="V56" s="132">
        <f t="shared" si="22"/>
        <v>4</v>
      </c>
      <c r="W56" s="132">
        <f t="shared" si="27"/>
        <v>15.142857142857142</v>
      </c>
      <c r="X56" s="132">
        <f t="shared" si="23"/>
        <v>4</v>
      </c>
      <c r="Y56" s="132">
        <f t="shared" si="28"/>
        <v>11.428571428571429</v>
      </c>
      <c r="Z56" s="132">
        <f t="shared" si="24"/>
        <v>1</v>
      </c>
      <c r="AA56" s="132">
        <f t="shared" si="29"/>
        <v>4.5714285714285712</v>
      </c>
    </row>
    <row r="57" spans="1:27" x14ac:dyDescent="0.25">
      <c r="A57" s="132" t="s">
        <v>283</v>
      </c>
      <c r="B57" s="132">
        <v>2039</v>
      </c>
      <c r="C57" s="132">
        <f t="shared" si="15"/>
        <v>41</v>
      </c>
      <c r="D57" s="132">
        <v>2056</v>
      </c>
      <c r="E57" s="132">
        <f t="shared" si="16"/>
        <v>31</v>
      </c>
      <c r="F57" s="132">
        <v>1194</v>
      </c>
      <c r="G57" s="132">
        <f t="shared" si="17"/>
        <v>9</v>
      </c>
      <c r="H57" s="132">
        <v>858</v>
      </c>
      <c r="I57" s="132">
        <f t="shared" si="18"/>
        <v>12</v>
      </c>
      <c r="J57" s="132">
        <v>680</v>
      </c>
      <c r="K57" s="132">
        <f t="shared" si="19"/>
        <v>4</v>
      </c>
      <c r="O57" s="1">
        <v>43956</v>
      </c>
      <c r="P57" s="132">
        <f t="shared" si="20"/>
        <v>31</v>
      </c>
      <c r="Q57" s="132">
        <f t="shared" si="25"/>
        <v>28</v>
      </c>
      <c r="S57" s="132">
        <f t="shared" si="21"/>
        <v>41</v>
      </c>
      <c r="T57" s="132">
        <f t="shared" si="26"/>
        <v>27.142857142857142</v>
      </c>
      <c r="V57" s="132">
        <f t="shared" si="22"/>
        <v>9</v>
      </c>
      <c r="W57" s="132">
        <f t="shared" si="27"/>
        <v>16.142857142857142</v>
      </c>
      <c r="X57" s="132">
        <f t="shared" si="23"/>
        <v>12</v>
      </c>
      <c r="Y57" s="132">
        <f t="shared" si="28"/>
        <v>11.571428571428571</v>
      </c>
      <c r="Z57" s="132">
        <f t="shared" si="24"/>
        <v>4</v>
      </c>
      <c r="AA57" s="132">
        <f t="shared" si="29"/>
        <v>5.2857142857142856</v>
      </c>
    </row>
    <row r="58" spans="1:27" x14ac:dyDescent="0.25">
      <c r="A58" s="132" t="s">
        <v>282</v>
      </c>
      <c r="B58" s="132">
        <v>2071</v>
      </c>
      <c r="C58" s="132">
        <f t="shared" si="15"/>
        <v>32</v>
      </c>
      <c r="D58" s="132">
        <v>2061</v>
      </c>
      <c r="E58" s="132">
        <f t="shared" si="16"/>
        <v>5</v>
      </c>
      <c r="F58" s="132">
        <v>1199</v>
      </c>
      <c r="G58" s="132">
        <f t="shared" si="17"/>
        <v>5</v>
      </c>
      <c r="H58" s="132">
        <v>859</v>
      </c>
      <c r="I58" s="132">
        <f t="shared" si="18"/>
        <v>1</v>
      </c>
      <c r="J58" s="132">
        <v>682</v>
      </c>
      <c r="K58" s="132">
        <f t="shared" si="19"/>
        <v>2</v>
      </c>
      <c r="O58" s="1">
        <v>43957</v>
      </c>
      <c r="P58" s="132">
        <f t="shared" si="20"/>
        <v>5</v>
      </c>
      <c r="Q58" s="132">
        <f t="shared" si="25"/>
        <v>24.428571428571427</v>
      </c>
      <c r="S58" s="132">
        <f t="shared" si="21"/>
        <v>32</v>
      </c>
      <c r="T58" s="132">
        <f t="shared" si="26"/>
        <v>26.285714285714285</v>
      </c>
      <c r="V58" s="132">
        <f t="shared" si="22"/>
        <v>5</v>
      </c>
      <c r="W58" s="132">
        <f t="shared" si="27"/>
        <v>15.571428571428571</v>
      </c>
      <c r="X58" s="132">
        <f t="shared" si="23"/>
        <v>1</v>
      </c>
      <c r="Y58" s="132">
        <f t="shared" si="28"/>
        <v>10.142857142857142</v>
      </c>
      <c r="Z58" s="132">
        <f t="shared" si="24"/>
        <v>2</v>
      </c>
      <c r="AA58" s="132">
        <f t="shared" si="29"/>
        <v>5.4285714285714288</v>
      </c>
    </row>
    <row r="59" spans="1:27" x14ac:dyDescent="0.25">
      <c r="A59" s="132" t="s">
        <v>281</v>
      </c>
      <c r="B59" s="132">
        <v>2107</v>
      </c>
      <c r="C59" s="132">
        <f t="shared" si="15"/>
        <v>36</v>
      </c>
      <c r="D59" s="132">
        <v>2095</v>
      </c>
      <c r="E59" s="132">
        <f t="shared" si="16"/>
        <v>34</v>
      </c>
      <c r="F59" s="132">
        <v>1212</v>
      </c>
      <c r="G59" s="132">
        <f t="shared" si="17"/>
        <v>13</v>
      </c>
      <c r="H59" s="132">
        <v>901</v>
      </c>
      <c r="I59" s="132">
        <f t="shared" si="18"/>
        <v>42</v>
      </c>
      <c r="J59" s="132">
        <v>687</v>
      </c>
      <c r="K59" s="132">
        <f t="shared" si="19"/>
        <v>5</v>
      </c>
      <c r="O59" s="1">
        <v>43958</v>
      </c>
      <c r="P59" s="132">
        <f t="shared" si="20"/>
        <v>34</v>
      </c>
      <c r="Q59" s="132">
        <f t="shared" si="25"/>
        <v>24.142857142857142</v>
      </c>
      <c r="S59" s="132">
        <f t="shared" si="21"/>
        <v>36</v>
      </c>
      <c r="T59" s="132">
        <f t="shared" si="26"/>
        <v>27.714285714285715</v>
      </c>
      <c r="V59" s="132">
        <f t="shared" si="22"/>
        <v>13</v>
      </c>
      <c r="W59" s="132">
        <f t="shared" si="27"/>
        <v>13.571428571428571</v>
      </c>
      <c r="X59" s="132">
        <f t="shared" si="23"/>
        <v>42</v>
      </c>
      <c r="Y59" s="132">
        <f t="shared" si="28"/>
        <v>14.142857142857142</v>
      </c>
      <c r="Z59" s="132">
        <f t="shared" si="24"/>
        <v>5</v>
      </c>
      <c r="AA59" s="132">
        <f t="shared" si="29"/>
        <v>5.4285714285714288</v>
      </c>
    </row>
    <row r="60" spans="1:27" x14ac:dyDescent="0.25">
      <c r="A60" s="132" t="s">
        <v>280</v>
      </c>
      <c r="B60" s="132">
        <v>2128</v>
      </c>
      <c r="C60" s="132">
        <f t="shared" si="15"/>
        <v>21</v>
      </c>
      <c r="D60" s="132">
        <v>2104</v>
      </c>
      <c r="E60" s="132">
        <f t="shared" si="16"/>
        <v>9</v>
      </c>
      <c r="F60" s="132">
        <v>1223</v>
      </c>
      <c r="G60" s="132">
        <f t="shared" si="17"/>
        <v>11</v>
      </c>
      <c r="H60" s="132">
        <v>908</v>
      </c>
      <c r="I60" s="132">
        <f t="shared" si="18"/>
        <v>7</v>
      </c>
      <c r="J60" s="132">
        <v>688</v>
      </c>
      <c r="K60" s="132">
        <f t="shared" si="19"/>
        <v>1</v>
      </c>
      <c r="O60" s="1">
        <v>43959</v>
      </c>
      <c r="P60" s="132">
        <f t="shared" si="20"/>
        <v>9</v>
      </c>
      <c r="Q60" s="132">
        <f t="shared" si="25"/>
        <v>19.571428571428573</v>
      </c>
      <c r="S60" s="132">
        <f t="shared" si="21"/>
        <v>21</v>
      </c>
      <c r="T60" s="132">
        <f t="shared" si="26"/>
        <v>26.285714285714285</v>
      </c>
      <c r="V60" s="132">
        <f t="shared" si="22"/>
        <v>11</v>
      </c>
      <c r="W60" s="132">
        <f t="shared" si="27"/>
        <v>11.285714285714286</v>
      </c>
      <c r="X60" s="132">
        <f t="shared" si="23"/>
        <v>7</v>
      </c>
      <c r="Y60" s="132">
        <f t="shared" si="28"/>
        <v>13.285714285714286</v>
      </c>
      <c r="Z60" s="132">
        <f t="shared" si="24"/>
        <v>1</v>
      </c>
      <c r="AA60" s="132">
        <f t="shared" si="29"/>
        <v>4.1428571428571432</v>
      </c>
    </row>
    <row r="61" spans="1:27" x14ac:dyDescent="0.25">
      <c r="A61" s="132" t="s">
        <v>279</v>
      </c>
      <c r="B61" s="132">
        <v>2142</v>
      </c>
      <c r="C61" s="132">
        <f t="shared" si="15"/>
        <v>14</v>
      </c>
      <c r="D61" s="132">
        <v>2122</v>
      </c>
      <c r="E61" s="132">
        <f t="shared" si="16"/>
        <v>18</v>
      </c>
      <c r="F61" s="132">
        <v>1232</v>
      </c>
      <c r="G61" s="132">
        <f t="shared" si="17"/>
        <v>9</v>
      </c>
      <c r="H61" s="132">
        <v>912</v>
      </c>
      <c r="I61" s="132">
        <f t="shared" si="18"/>
        <v>4</v>
      </c>
      <c r="J61" s="132">
        <v>694</v>
      </c>
      <c r="K61" s="132">
        <f t="shared" si="19"/>
        <v>6</v>
      </c>
      <c r="O61" s="1">
        <v>43960</v>
      </c>
      <c r="P61" s="132">
        <f t="shared" si="20"/>
        <v>18</v>
      </c>
      <c r="Q61" s="132">
        <f t="shared" si="25"/>
        <v>17.571428571428573</v>
      </c>
      <c r="S61" s="132">
        <f t="shared" si="21"/>
        <v>14</v>
      </c>
      <c r="T61" s="132">
        <f t="shared" si="26"/>
        <v>23.285714285714285</v>
      </c>
      <c r="V61" s="132">
        <f t="shared" si="22"/>
        <v>9</v>
      </c>
      <c r="W61" s="132">
        <f t="shared" si="27"/>
        <v>9.7142857142857135</v>
      </c>
      <c r="X61" s="132">
        <f t="shared" si="23"/>
        <v>4</v>
      </c>
      <c r="Y61" s="132">
        <f t="shared" si="28"/>
        <v>11.857142857142858</v>
      </c>
      <c r="Z61" s="132">
        <f t="shared" si="24"/>
        <v>6</v>
      </c>
      <c r="AA61" s="132">
        <f t="shared" si="29"/>
        <v>3.2857142857142856</v>
      </c>
    </row>
    <row r="62" spans="1:27" x14ac:dyDescent="0.25">
      <c r="A62" s="132" t="s">
        <v>278</v>
      </c>
      <c r="B62" s="132">
        <v>2161</v>
      </c>
      <c r="C62" s="132">
        <f t="shared" si="15"/>
        <v>19</v>
      </c>
      <c r="D62" s="132">
        <v>2135</v>
      </c>
      <c r="E62" s="132">
        <f t="shared" si="16"/>
        <v>13</v>
      </c>
      <c r="F62" s="132">
        <v>1246</v>
      </c>
      <c r="G62" s="132">
        <f t="shared" si="17"/>
        <v>14</v>
      </c>
      <c r="H62" s="132">
        <v>925</v>
      </c>
      <c r="I62" s="132">
        <f t="shared" si="18"/>
        <v>13</v>
      </c>
      <c r="J62" s="132">
        <v>700</v>
      </c>
      <c r="K62" s="132">
        <f t="shared" si="19"/>
        <v>6</v>
      </c>
      <c r="O62" s="1">
        <v>43961</v>
      </c>
      <c r="P62" s="132">
        <f t="shared" si="20"/>
        <v>13</v>
      </c>
      <c r="Q62" s="132">
        <f t="shared" si="25"/>
        <v>15.714285714285714</v>
      </c>
      <c r="S62" s="132">
        <f t="shared" si="21"/>
        <v>19</v>
      </c>
      <c r="T62" s="132">
        <f t="shared" si="26"/>
        <v>24</v>
      </c>
      <c r="V62" s="132">
        <f t="shared" si="22"/>
        <v>14</v>
      </c>
      <c r="W62" s="132">
        <f t="shared" si="27"/>
        <v>9.2857142857142865</v>
      </c>
      <c r="X62" s="132">
        <f t="shared" si="23"/>
        <v>13</v>
      </c>
      <c r="Y62" s="132">
        <f t="shared" si="28"/>
        <v>11.857142857142858</v>
      </c>
      <c r="Z62" s="132">
        <f t="shared" si="24"/>
        <v>6</v>
      </c>
      <c r="AA62" s="132">
        <f t="shared" si="29"/>
        <v>3.5714285714285716</v>
      </c>
    </row>
    <row r="63" spans="1:27" x14ac:dyDescent="0.25">
      <c r="A63" s="132" t="s">
        <v>277</v>
      </c>
      <c r="B63" s="132">
        <v>2183</v>
      </c>
      <c r="C63" s="132">
        <f t="shared" si="15"/>
        <v>22</v>
      </c>
      <c r="D63" s="132">
        <v>2139</v>
      </c>
      <c r="E63" s="132">
        <f t="shared" si="16"/>
        <v>4</v>
      </c>
      <c r="F63" s="132">
        <v>1258</v>
      </c>
      <c r="G63" s="132">
        <f t="shared" si="17"/>
        <v>12</v>
      </c>
      <c r="H63" s="132">
        <v>927</v>
      </c>
      <c r="I63" s="132">
        <f t="shared" si="18"/>
        <v>2</v>
      </c>
      <c r="J63" s="132">
        <v>705</v>
      </c>
      <c r="K63" s="132">
        <f t="shared" si="19"/>
        <v>5</v>
      </c>
      <c r="O63" s="1">
        <v>43962</v>
      </c>
      <c r="P63" s="132">
        <f t="shared" si="20"/>
        <v>4</v>
      </c>
      <c r="Q63" s="132">
        <f t="shared" si="25"/>
        <v>16.285714285714285</v>
      </c>
      <c r="S63" s="132">
        <f t="shared" si="21"/>
        <v>22</v>
      </c>
      <c r="T63" s="132">
        <f t="shared" si="26"/>
        <v>26.428571428571427</v>
      </c>
      <c r="V63" s="132">
        <f t="shared" si="22"/>
        <v>12</v>
      </c>
      <c r="W63" s="132">
        <f t="shared" si="27"/>
        <v>10.428571428571429</v>
      </c>
      <c r="X63" s="132">
        <f t="shared" si="23"/>
        <v>2</v>
      </c>
      <c r="Y63" s="132">
        <f t="shared" si="28"/>
        <v>11.571428571428571</v>
      </c>
      <c r="Z63" s="132">
        <f t="shared" si="24"/>
        <v>5</v>
      </c>
      <c r="AA63" s="132">
        <f t="shared" si="29"/>
        <v>4.1428571428571432</v>
      </c>
    </row>
    <row r="64" spans="1:27" x14ac:dyDescent="0.25">
      <c r="A64" s="132" t="s">
        <v>276</v>
      </c>
      <c r="B64" s="132">
        <v>2192</v>
      </c>
      <c r="C64" s="132">
        <f t="shared" si="15"/>
        <v>9</v>
      </c>
      <c r="D64" s="132">
        <v>2161</v>
      </c>
      <c r="E64" s="132">
        <f t="shared" si="16"/>
        <v>22</v>
      </c>
      <c r="F64" s="132">
        <v>1265</v>
      </c>
      <c r="G64" s="132">
        <f t="shared" si="17"/>
        <v>7</v>
      </c>
      <c r="H64" s="132">
        <v>934</v>
      </c>
      <c r="I64" s="132">
        <f t="shared" si="18"/>
        <v>7</v>
      </c>
      <c r="J64" s="132">
        <v>708</v>
      </c>
      <c r="K64" s="132">
        <f t="shared" si="19"/>
        <v>3</v>
      </c>
      <c r="O64" s="1">
        <v>43963</v>
      </c>
      <c r="P64" s="132">
        <f t="shared" si="20"/>
        <v>22</v>
      </c>
      <c r="Q64" s="132">
        <f t="shared" si="25"/>
        <v>15</v>
      </c>
      <c r="S64" s="132">
        <f t="shared" si="21"/>
        <v>9</v>
      </c>
      <c r="T64" s="132">
        <f t="shared" si="26"/>
        <v>21.857142857142858</v>
      </c>
      <c r="V64" s="132">
        <f t="shared" si="22"/>
        <v>7</v>
      </c>
      <c r="W64" s="132">
        <f t="shared" si="27"/>
        <v>10.142857142857142</v>
      </c>
      <c r="X64" s="132">
        <f t="shared" si="23"/>
        <v>7</v>
      </c>
      <c r="Y64" s="132">
        <f t="shared" si="28"/>
        <v>10.857142857142858</v>
      </c>
      <c r="Z64" s="132">
        <f t="shared" si="24"/>
        <v>3</v>
      </c>
      <c r="AA64" s="132">
        <f t="shared" si="29"/>
        <v>4</v>
      </c>
    </row>
    <row r="65" spans="1:27" x14ac:dyDescent="0.25">
      <c r="A65" s="132" t="s">
        <v>275</v>
      </c>
      <c r="B65" s="132">
        <v>2203</v>
      </c>
      <c r="C65" s="132">
        <f t="shared" si="15"/>
        <v>11</v>
      </c>
      <c r="D65" s="132">
        <v>2178</v>
      </c>
      <c r="E65" s="132">
        <f t="shared" si="16"/>
        <v>17</v>
      </c>
      <c r="F65" s="132">
        <v>1279</v>
      </c>
      <c r="G65" s="132">
        <f t="shared" si="17"/>
        <v>14</v>
      </c>
      <c r="H65" s="132">
        <v>941</v>
      </c>
      <c r="I65" s="132">
        <f t="shared" si="18"/>
        <v>7</v>
      </c>
      <c r="J65" s="132">
        <v>711</v>
      </c>
      <c r="K65" s="132">
        <f t="shared" si="19"/>
        <v>3</v>
      </c>
      <c r="O65" s="1">
        <v>43964</v>
      </c>
      <c r="P65" s="132">
        <f t="shared" si="20"/>
        <v>17</v>
      </c>
      <c r="Q65" s="132">
        <f t="shared" si="25"/>
        <v>16.714285714285715</v>
      </c>
      <c r="S65" s="132">
        <f t="shared" si="21"/>
        <v>11</v>
      </c>
      <c r="T65" s="132">
        <f t="shared" si="26"/>
        <v>18.857142857142858</v>
      </c>
      <c r="V65" s="132">
        <f t="shared" si="22"/>
        <v>14</v>
      </c>
      <c r="W65" s="132">
        <f t="shared" si="27"/>
        <v>11.428571428571429</v>
      </c>
      <c r="X65" s="132">
        <f t="shared" si="23"/>
        <v>7</v>
      </c>
      <c r="Y65" s="132">
        <f t="shared" si="28"/>
        <v>11.714285714285714</v>
      </c>
      <c r="Z65" s="132">
        <f t="shared" si="24"/>
        <v>3</v>
      </c>
      <c r="AA65" s="132">
        <f t="shared" si="29"/>
        <v>4.1428571428571432</v>
      </c>
    </row>
    <row r="66" spans="1:27" x14ac:dyDescent="0.25">
      <c r="A66" s="132" t="s">
        <v>274</v>
      </c>
      <c r="B66" s="132">
        <v>2223</v>
      </c>
      <c r="C66" s="132">
        <f t="shared" si="15"/>
        <v>20</v>
      </c>
      <c r="D66" s="132">
        <v>2194</v>
      </c>
      <c r="E66" s="132">
        <f t="shared" si="16"/>
        <v>16</v>
      </c>
      <c r="F66" s="132">
        <v>1293</v>
      </c>
      <c r="G66" s="132">
        <f t="shared" si="17"/>
        <v>14</v>
      </c>
      <c r="H66" s="132">
        <v>950</v>
      </c>
      <c r="I66" s="132">
        <f t="shared" si="18"/>
        <v>9</v>
      </c>
      <c r="J66" s="132">
        <v>714</v>
      </c>
      <c r="K66" s="132">
        <f t="shared" si="19"/>
        <v>3</v>
      </c>
      <c r="O66" s="1">
        <v>43965</v>
      </c>
      <c r="P66" s="132">
        <f t="shared" si="20"/>
        <v>16</v>
      </c>
      <c r="Q66" s="132">
        <f t="shared" si="25"/>
        <v>14.142857142857142</v>
      </c>
      <c r="S66" s="132">
        <f t="shared" si="21"/>
        <v>20</v>
      </c>
      <c r="T66" s="132">
        <f t="shared" si="26"/>
        <v>16.571428571428573</v>
      </c>
      <c r="V66" s="132">
        <f t="shared" si="22"/>
        <v>14</v>
      </c>
      <c r="W66" s="132">
        <f t="shared" si="27"/>
        <v>11.571428571428571</v>
      </c>
      <c r="X66" s="132">
        <f t="shared" si="23"/>
        <v>9</v>
      </c>
      <c r="Y66" s="132">
        <f t="shared" si="28"/>
        <v>7</v>
      </c>
      <c r="Z66" s="132">
        <f t="shared" si="24"/>
        <v>3</v>
      </c>
      <c r="AA66" s="132">
        <f t="shared" si="29"/>
        <v>3.8571428571428572</v>
      </c>
    </row>
    <row r="67" spans="1:27" x14ac:dyDescent="0.25">
      <c r="A67" s="132" t="s">
        <v>273</v>
      </c>
      <c r="B67" s="132">
        <v>2236</v>
      </c>
      <c r="C67" s="132">
        <f t="shared" si="15"/>
        <v>13</v>
      </c>
      <c r="D67" s="132">
        <v>2205</v>
      </c>
      <c r="E67" s="132">
        <f t="shared" si="16"/>
        <v>11</v>
      </c>
      <c r="F67" s="132">
        <v>1304</v>
      </c>
      <c r="G67" s="132">
        <f t="shared" si="17"/>
        <v>11</v>
      </c>
      <c r="H67" s="132">
        <v>954</v>
      </c>
      <c r="I67" s="132">
        <f t="shared" si="18"/>
        <v>4</v>
      </c>
      <c r="J67" s="132">
        <v>716</v>
      </c>
      <c r="K67" s="132">
        <f t="shared" si="19"/>
        <v>2</v>
      </c>
      <c r="O67" s="1">
        <v>43966</v>
      </c>
      <c r="P67" s="132">
        <f t="shared" si="20"/>
        <v>11</v>
      </c>
      <c r="Q67" s="132">
        <f t="shared" si="25"/>
        <v>14.428571428571429</v>
      </c>
      <c r="S67" s="132">
        <f t="shared" si="21"/>
        <v>13</v>
      </c>
      <c r="T67" s="132">
        <f t="shared" si="26"/>
        <v>15.428571428571429</v>
      </c>
      <c r="V67" s="132">
        <f t="shared" si="22"/>
        <v>11</v>
      </c>
      <c r="W67" s="132">
        <f t="shared" si="27"/>
        <v>11.571428571428571</v>
      </c>
      <c r="X67" s="132">
        <f t="shared" si="23"/>
        <v>4</v>
      </c>
      <c r="Y67" s="132">
        <f t="shared" si="28"/>
        <v>6.5714285714285712</v>
      </c>
      <c r="Z67" s="132">
        <f t="shared" si="24"/>
        <v>2</v>
      </c>
      <c r="AA67" s="132">
        <f t="shared" si="29"/>
        <v>4</v>
      </c>
    </row>
    <row r="68" spans="1:27" x14ac:dyDescent="0.25">
      <c r="A68" s="132" t="s">
        <v>272</v>
      </c>
      <c r="B68" s="132">
        <v>2250</v>
      </c>
      <c r="C68" s="132">
        <f t="shared" si="15"/>
        <v>14</v>
      </c>
      <c r="D68" s="132">
        <v>2229</v>
      </c>
      <c r="E68" s="132">
        <f t="shared" si="16"/>
        <v>24</v>
      </c>
      <c r="F68" s="132">
        <v>1311</v>
      </c>
      <c r="G68" s="132">
        <f t="shared" si="17"/>
        <v>7</v>
      </c>
      <c r="H68" s="132">
        <v>964</v>
      </c>
      <c r="I68" s="132">
        <f t="shared" si="18"/>
        <v>10</v>
      </c>
      <c r="J68" s="132">
        <v>717</v>
      </c>
      <c r="K68" s="132">
        <f t="shared" si="19"/>
        <v>1</v>
      </c>
      <c r="O68" s="1">
        <v>43967</v>
      </c>
      <c r="P68" s="132">
        <f t="shared" si="20"/>
        <v>24</v>
      </c>
      <c r="Q68" s="132">
        <f t="shared" si="25"/>
        <v>15.285714285714286</v>
      </c>
      <c r="S68" s="132">
        <f t="shared" si="21"/>
        <v>14</v>
      </c>
      <c r="T68" s="132">
        <f t="shared" si="26"/>
        <v>15.428571428571429</v>
      </c>
      <c r="V68" s="132">
        <f t="shared" si="22"/>
        <v>7</v>
      </c>
      <c r="W68" s="132">
        <f t="shared" si="27"/>
        <v>11.285714285714286</v>
      </c>
      <c r="X68" s="132">
        <f t="shared" si="23"/>
        <v>10</v>
      </c>
      <c r="Y68" s="132">
        <f t="shared" si="28"/>
        <v>7.4285714285714288</v>
      </c>
      <c r="Z68" s="132">
        <f t="shared" si="24"/>
        <v>1</v>
      </c>
      <c r="AA68" s="132">
        <f t="shared" si="29"/>
        <v>3.2857142857142856</v>
      </c>
    </row>
    <row r="69" spans="1:27" x14ac:dyDescent="0.25">
      <c r="A69" s="132" t="s">
        <v>271</v>
      </c>
      <c r="B69" s="132">
        <v>2256</v>
      </c>
      <c r="C69" s="132">
        <f t="shared" ref="C69:C100" si="30">B69-B68</f>
        <v>6</v>
      </c>
      <c r="D69" s="132">
        <v>2236</v>
      </c>
      <c r="E69" s="132">
        <f t="shared" ref="E69:E100" si="31">D69-D68</f>
        <v>7</v>
      </c>
      <c r="F69" s="132">
        <v>1319</v>
      </c>
      <c r="G69" s="132">
        <f t="shared" ref="G69:G100" si="32">F69-F68</f>
        <v>8</v>
      </c>
      <c r="H69" s="132">
        <v>970</v>
      </c>
      <c r="I69" s="132">
        <f t="shared" ref="I69:I100" si="33">H69-H68</f>
        <v>6</v>
      </c>
      <c r="J69" s="132">
        <v>718</v>
      </c>
      <c r="K69" s="132">
        <f t="shared" ref="K69:K132" si="34">J69-J68</f>
        <v>1</v>
      </c>
      <c r="O69" s="1">
        <v>43968</v>
      </c>
      <c r="P69" s="132">
        <f t="shared" ref="P69:P100" si="35">E69</f>
        <v>7</v>
      </c>
      <c r="Q69" s="132">
        <f t="shared" si="25"/>
        <v>14.428571428571429</v>
      </c>
      <c r="S69" s="132">
        <f t="shared" ref="S69:S100" si="36">C69</f>
        <v>6</v>
      </c>
      <c r="T69" s="132">
        <f t="shared" si="26"/>
        <v>13.571428571428571</v>
      </c>
      <c r="V69" s="132">
        <f t="shared" ref="V69:V100" si="37">G69</f>
        <v>8</v>
      </c>
      <c r="W69" s="132">
        <f t="shared" si="27"/>
        <v>10.428571428571429</v>
      </c>
      <c r="X69" s="132">
        <f t="shared" ref="X69:X100" si="38">I69</f>
        <v>6</v>
      </c>
      <c r="Y69" s="132">
        <f t="shared" si="28"/>
        <v>6.4285714285714288</v>
      </c>
      <c r="Z69" s="132">
        <f t="shared" ref="Z69:Z100" si="39">K69</f>
        <v>1</v>
      </c>
      <c r="AA69" s="132">
        <f t="shared" si="29"/>
        <v>2.5714285714285716</v>
      </c>
    </row>
    <row r="70" spans="1:27" x14ac:dyDescent="0.25">
      <c r="A70" s="132" t="s">
        <v>270</v>
      </c>
      <c r="B70" s="132">
        <v>2260</v>
      </c>
      <c r="C70" s="132">
        <f t="shared" si="30"/>
        <v>4</v>
      </c>
      <c r="D70" s="132">
        <v>2258</v>
      </c>
      <c r="E70" s="132">
        <f t="shared" si="31"/>
        <v>22</v>
      </c>
      <c r="F70" s="132">
        <v>1325</v>
      </c>
      <c r="G70" s="132">
        <f t="shared" si="32"/>
        <v>6</v>
      </c>
      <c r="H70" s="132">
        <v>973</v>
      </c>
      <c r="I70" s="132">
        <f t="shared" si="33"/>
        <v>3</v>
      </c>
      <c r="J70" s="132">
        <v>719</v>
      </c>
      <c r="K70" s="132">
        <f t="shared" si="34"/>
        <v>1</v>
      </c>
      <c r="O70" s="1">
        <v>43969</v>
      </c>
      <c r="P70" s="132">
        <f t="shared" si="35"/>
        <v>22</v>
      </c>
      <c r="Q70" s="132">
        <f t="shared" si="25"/>
        <v>17</v>
      </c>
      <c r="S70" s="132">
        <f t="shared" si="36"/>
        <v>4</v>
      </c>
      <c r="T70" s="132">
        <f t="shared" si="26"/>
        <v>11</v>
      </c>
      <c r="V70" s="132">
        <f t="shared" si="37"/>
        <v>6</v>
      </c>
      <c r="W70" s="132">
        <f t="shared" si="27"/>
        <v>9.5714285714285712</v>
      </c>
      <c r="X70" s="132">
        <f t="shared" si="38"/>
        <v>3</v>
      </c>
      <c r="Y70" s="132">
        <f t="shared" si="28"/>
        <v>6.5714285714285712</v>
      </c>
      <c r="Z70" s="132">
        <f t="shared" si="39"/>
        <v>1</v>
      </c>
      <c r="AA70" s="132">
        <f t="shared" si="29"/>
        <v>2</v>
      </c>
    </row>
    <row r="71" spans="1:27" x14ac:dyDescent="0.25">
      <c r="A71" s="132" t="s">
        <v>269</v>
      </c>
      <c r="B71" s="132">
        <v>2265</v>
      </c>
      <c r="C71" s="132">
        <f t="shared" si="30"/>
        <v>5</v>
      </c>
      <c r="D71" s="132">
        <v>2264</v>
      </c>
      <c r="E71" s="132">
        <f t="shared" si="31"/>
        <v>6</v>
      </c>
      <c r="F71" s="132">
        <v>1337</v>
      </c>
      <c r="G71" s="132">
        <f t="shared" si="32"/>
        <v>12</v>
      </c>
      <c r="H71" s="132">
        <v>973</v>
      </c>
      <c r="I71" s="132">
        <f t="shared" si="33"/>
        <v>0</v>
      </c>
      <c r="J71" s="132">
        <v>719</v>
      </c>
      <c r="K71" s="132">
        <f t="shared" si="34"/>
        <v>0</v>
      </c>
      <c r="O71" s="1">
        <v>43970</v>
      </c>
      <c r="P71" s="132">
        <f t="shared" si="35"/>
        <v>6</v>
      </c>
      <c r="Q71" s="132">
        <f t="shared" si="25"/>
        <v>14.714285714285714</v>
      </c>
      <c r="S71" s="132">
        <f t="shared" si="36"/>
        <v>5</v>
      </c>
      <c r="T71" s="132">
        <f t="shared" si="26"/>
        <v>10.428571428571429</v>
      </c>
      <c r="V71" s="132">
        <f t="shared" si="37"/>
        <v>12</v>
      </c>
      <c r="W71" s="132">
        <f t="shared" si="27"/>
        <v>10.285714285714286</v>
      </c>
      <c r="X71" s="132">
        <f t="shared" si="38"/>
        <v>0</v>
      </c>
      <c r="Y71" s="132">
        <f t="shared" si="28"/>
        <v>5.5714285714285712</v>
      </c>
      <c r="Z71" s="132">
        <f t="shared" si="39"/>
        <v>0</v>
      </c>
      <c r="AA71" s="132">
        <f t="shared" si="29"/>
        <v>1.5714285714285714</v>
      </c>
    </row>
    <row r="72" spans="1:27" x14ac:dyDescent="0.25">
      <c r="A72" s="132" t="s">
        <v>268</v>
      </c>
      <c r="B72" s="132">
        <v>2275</v>
      </c>
      <c r="C72" s="132">
        <f t="shared" si="30"/>
        <v>10</v>
      </c>
      <c r="D72" s="132">
        <v>2273</v>
      </c>
      <c r="E72" s="132">
        <f t="shared" si="31"/>
        <v>9</v>
      </c>
      <c r="F72" s="132">
        <v>1343</v>
      </c>
      <c r="G72" s="132">
        <f t="shared" si="32"/>
        <v>6</v>
      </c>
      <c r="H72" s="132">
        <v>981</v>
      </c>
      <c r="I72" s="132">
        <f t="shared" si="33"/>
        <v>8</v>
      </c>
      <c r="J72" s="132">
        <v>727</v>
      </c>
      <c r="K72" s="132">
        <f t="shared" si="34"/>
        <v>8</v>
      </c>
      <c r="O72" s="1">
        <v>43971</v>
      </c>
      <c r="P72" s="132">
        <f t="shared" si="35"/>
        <v>9</v>
      </c>
      <c r="Q72" s="132">
        <f t="shared" si="25"/>
        <v>13.571428571428571</v>
      </c>
      <c r="S72" s="132">
        <f t="shared" si="36"/>
        <v>10</v>
      </c>
      <c r="T72" s="132">
        <f t="shared" si="26"/>
        <v>10.285714285714286</v>
      </c>
      <c r="V72" s="132">
        <f t="shared" si="37"/>
        <v>6</v>
      </c>
      <c r="W72" s="132">
        <f t="shared" si="27"/>
        <v>9.1428571428571423</v>
      </c>
      <c r="X72" s="132">
        <f t="shared" si="38"/>
        <v>8</v>
      </c>
      <c r="Y72" s="132">
        <f t="shared" si="28"/>
        <v>5.7142857142857144</v>
      </c>
      <c r="Z72" s="132">
        <f t="shared" si="39"/>
        <v>8</v>
      </c>
      <c r="AA72" s="132">
        <f t="shared" si="29"/>
        <v>2.2857142857142856</v>
      </c>
    </row>
    <row r="73" spans="1:27" x14ac:dyDescent="0.25">
      <c r="A73" s="132" t="s">
        <v>267</v>
      </c>
      <c r="B73" s="132">
        <v>2288</v>
      </c>
      <c r="C73" s="132">
        <f t="shared" si="30"/>
        <v>13</v>
      </c>
      <c r="D73" s="132">
        <v>2299</v>
      </c>
      <c r="E73" s="132">
        <f t="shared" si="31"/>
        <v>26</v>
      </c>
      <c r="F73" s="132">
        <v>1357</v>
      </c>
      <c r="G73" s="132">
        <f t="shared" si="32"/>
        <v>14</v>
      </c>
      <c r="H73" s="132">
        <v>991</v>
      </c>
      <c r="I73" s="132">
        <f t="shared" si="33"/>
        <v>10</v>
      </c>
      <c r="J73" s="132">
        <v>726</v>
      </c>
      <c r="K73" s="132">
        <f t="shared" si="34"/>
        <v>-1</v>
      </c>
      <c r="O73" s="1">
        <v>43972</v>
      </c>
      <c r="P73" s="132">
        <f t="shared" si="35"/>
        <v>26</v>
      </c>
      <c r="Q73" s="132">
        <f t="shared" si="25"/>
        <v>15</v>
      </c>
      <c r="S73" s="132">
        <f t="shared" si="36"/>
        <v>13</v>
      </c>
      <c r="T73" s="132">
        <f t="shared" si="26"/>
        <v>9.2857142857142865</v>
      </c>
      <c r="V73" s="132">
        <f t="shared" si="37"/>
        <v>14</v>
      </c>
      <c r="W73" s="132">
        <f t="shared" si="27"/>
        <v>9.1428571428571423</v>
      </c>
      <c r="X73" s="132">
        <f t="shared" si="38"/>
        <v>10</v>
      </c>
      <c r="Y73" s="132">
        <f t="shared" si="28"/>
        <v>5.8571428571428568</v>
      </c>
      <c r="Z73" s="132">
        <f t="shared" si="39"/>
        <v>-1</v>
      </c>
      <c r="AA73" s="132">
        <f t="shared" si="29"/>
        <v>1.7142857142857142</v>
      </c>
    </row>
    <row r="74" spans="1:27" x14ac:dyDescent="0.25">
      <c r="A74" s="132" t="s">
        <v>266</v>
      </c>
      <c r="B74" s="132">
        <v>2297</v>
      </c>
      <c r="C74" s="132">
        <f t="shared" si="30"/>
        <v>9</v>
      </c>
      <c r="D74" s="132">
        <v>2312</v>
      </c>
      <c r="E74" s="132">
        <f t="shared" si="31"/>
        <v>13</v>
      </c>
      <c r="F74" s="132">
        <v>1364</v>
      </c>
      <c r="G74" s="132">
        <f t="shared" si="32"/>
        <v>7</v>
      </c>
      <c r="H74" s="132">
        <v>997</v>
      </c>
      <c r="I74" s="132">
        <f t="shared" si="33"/>
        <v>6</v>
      </c>
      <c r="J74" s="132">
        <v>731</v>
      </c>
      <c r="K74" s="132">
        <f t="shared" si="34"/>
        <v>5</v>
      </c>
      <c r="O74" s="1">
        <v>43973</v>
      </c>
      <c r="P74" s="132">
        <f t="shared" si="35"/>
        <v>13</v>
      </c>
      <c r="Q74" s="132">
        <f t="shared" si="25"/>
        <v>15.285714285714286</v>
      </c>
      <c r="S74" s="132">
        <f t="shared" si="36"/>
        <v>9</v>
      </c>
      <c r="T74" s="132">
        <f t="shared" si="26"/>
        <v>8.7142857142857135</v>
      </c>
      <c r="V74" s="132">
        <f t="shared" si="37"/>
        <v>7</v>
      </c>
      <c r="W74" s="132">
        <f t="shared" si="27"/>
        <v>8.5714285714285712</v>
      </c>
      <c r="X74" s="132">
        <f t="shared" si="38"/>
        <v>6</v>
      </c>
      <c r="Y74" s="132">
        <f t="shared" si="28"/>
        <v>6.1428571428571432</v>
      </c>
      <c r="Z74" s="132">
        <f t="shared" si="39"/>
        <v>5</v>
      </c>
      <c r="AA74" s="132">
        <f t="shared" si="29"/>
        <v>2.1428571428571428</v>
      </c>
    </row>
    <row r="75" spans="1:27" x14ac:dyDescent="0.25">
      <c r="A75" s="132" t="s">
        <v>265</v>
      </c>
      <c r="B75" s="132">
        <v>2304</v>
      </c>
      <c r="C75" s="132">
        <f t="shared" si="30"/>
        <v>7</v>
      </c>
      <c r="D75" s="132">
        <v>2317</v>
      </c>
      <c r="E75" s="132">
        <f t="shared" si="31"/>
        <v>5</v>
      </c>
      <c r="F75" s="132">
        <v>1383</v>
      </c>
      <c r="G75" s="132">
        <f t="shared" si="32"/>
        <v>19</v>
      </c>
      <c r="H75" s="132">
        <v>1006</v>
      </c>
      <c r="I75" s="132">
        <f t="shared" si="33"/>
        <v>9</v>
      </c>
      <c r="J75" s="132">
        <v>734</v>
      </c>
      <c r="K75" s="132">
        <f t="shared" si="34"/>
        <v>3</v>
      </c>
      <c r="O75" s="1">
        <v>43974</v>
      </c>
      <c r="P75" s="132">
        <f t="shared" si="35"/>
        <v>5</v>
      </c>
      <c r="Q75" s="132">
        <f t="shared" ref="Q75:Q106" si="40">SUM(P69:P75)/7</f>
        <v>12.571428571428571</v>
      </c>
      <c r="S75" s="132">
        <f t="shared" si="36"/>
        <v>7</v>
      </c>
      <c r="T75" s="132">
        <f t="shared" ref="T75:T106" si="41">SUM(S69:S75)/7</f>
        <v>7.7142857142857144</v>
      </c>
      <c r="V75" s="132">
        <f t="shared" si="37"/>
        <v>19</v>
      </c>
      <c r="W75" s="132">
        <f t="shared" ref="W75:W106" si="42">SUM(V69:V75)/7</f>
        <v>10.285714285714286</v>
      </c>
      <c r="X75" s="132">
        <f t="shared" si="38"/>
        <v>9</v>
      </c>
      <c r="Y75" s="132">
        <f t="shared" ref="Y75:Y106" si="43">SUM(X69:X75)/7</f>
        <v>6</v>
      </c>
      <c r="Z75" s="132">
        <f t="shared" si="39"/>
        <v>3</v>
      </c>
      <c r="AA75" s="132">
        <f t="shared" ref="AA75:AA106" si="44">SUM(Z69:Z75)/7</f>
        <v>2.4285714285714284</v>
      </c>
    </row>
    <row r="76" spans="1:27" x14ac:dyDescent="0.25">
      <c r="A76" s="132" t="s">
        <v>264</v>
      </c>
      <c r="B76" s="132">
        <v>2308</v>
      </c>
      <c r="C76" s="132">
        <f t="shared" si="30"/>
        <v>4</v>
      </c>
      <c r="D76" s="132">
        <v>2327</v>
      </c>
      <c r="E76" s="132">
        <f t="shared" si="31"/>
        <v>10</v>
      </c>
      <c r="F76" s="132">
        <v>1394</v>
      </c>
      <c r="G76" s="132">
        <f t="shared" si="32"/>
        <v>11</v>
      </c>
      <c r="H76" s="132">
        <v>1010</v>
      </c>
      <c r="I76" s="132">
        <f t="shared" si="33"/>
        <v>4</v>
      </c>
      <c r="J76" s="132">
        <v>737</v>
      </c>
      <c r="K76" s="132">
        <f t="shared" si="34"/>
        <v>3</v>
      </c>
      <c r="O76" s="1">
        <v>43975</v>
      </c>
      <c r="P76" s="132">
        <f t="shared" si="35"/>
        <v>10</v>
      </c>
      <c r="Q76" s="132">
        <f t="shared" si="40"/>
        <v>13</v>
      </c>
      <c r="S76" s="132">
        <f t="shared" si="36"/>
        <v>4</v>
      </c>
      <c r="T76" s="132">
        <f t="shared" si="41"/>
        <v>7.4285714285714288</v>
      </c>
      <c r="V76" s="132">
        <f t="shared" si="37"/>
        <v>11</v>
      </c>
      <c r="W76" s="132">
        <f t="shared" si="42"/>
        <v>10.714285714285714</v>
      </c>
      <c r="X76" s="132">
        <f t="shared" si="38"/>
        <v>4</v>
      </c>
      <c r="Y76" s="132">
        <f t="shared" si="43"/>
        <v>5.7142857142857144</v>
      </c>
      <c r="Z76" s="132">
        <f t="shared" si="39"/>
        <v>3</v>
      </c>
      <c r="AA76" s="132">
        <f t="shared" si="44"/>
        <v>2.7142857142857144</v>
      </c>
    </row>
    <row r="77" spans="1:27" x14ac:dyDescent="0.25">
      <c r="A77" s="132" t="s">
        <v>263</v>
      </c>
      <c r="B77" s="132">
        <v>2312</v>
      </c>
      <c r="C77" s="132">
        <f t="shared" si="30"/>
        <v>4</v>
      </c>
      <c r="D77" s="132">
        <v>2341</v>
      </c>
      <c r="E77" s="132">
        <f t="shared" si="31"/>
        <v>14</v>
      </c>
      <c r="F77" s="132">
        <v>1404</v>
      </c>
      <c r="G77" s="132">
        <f t="shared" si="32"/>
        <v>10</v>
      </c>
      <c r="H77" s="132">
        <v>1016</v>
      </c>
      <c r="I77" s="132">
        <f t="shared" si="33"/>
        <v>6</v>
      </c>
      <c r="J77" s="132">
        <v>739</v>
      </c>
      <c r="K77" s="132">
        <f t="shared" si="34"/>
        <v>2</v>
      </c>
      <c r="O77" s="1">
        <v>43976</v>
      </c>
      <c r="P77" s="132">
        <f t="shared" si="35"/>
        <v>14</v>
      </c>
      <c r="Q77" s="132">
        <f t="shared" si="40"/>
        <v>11.857142857142858</v>
      </c>
      <c r="S77" s="132">
        <f t="shared" si="36"/>
        <v>4</v>
      </c>
      <c r="T77" s="132">
        <f t="shared" si="41"/>
        <v>7.4285714285714288</v>
      </c>
      <c r="V77" s="132">
        <f t="shared" si="37"/>
        <v>10</v>
      </c>
      <c r="W77" s="132">
        <f t="shared" si="42"/>
        <v>11.285714285714286</v>
      </c>
      <c r="X77" s="132">
        <f t="shared" si="38"/>
        <v>6</v>
      </c>
      <c r="Y77" s="132">
        <f t="shared" si="43"/>
        <v>6.1428571428571432</v>
      </c>
      <c r="Z77" s="132">
        <f t="shared" si="39"/>
        <v>2</v>
      </c>
      <c r="AA77" s="132">
        <f t="shared" si="44"/>
        <v>2.8571428571428572</v>
      </c>
    </row>
    <row r="78" spans="1:27" x14ac:dyDescent="0.25">
      <c r="A78" s="132" t="s">
        <v>262</v>
      </c>
      <c r="B78" s="132">
        <v>2316</v>
      </c>
      <c r="C78" s="132">
        <f t="shared" si="30"/>
        <v>4</v>
      </c>
      <c r="D78" s="132">
        <v>2346</v>
      </c>
      <c r="E78" s="132">
        <f t="shared" si="31"/>
        <v>5</v>
      </c>
      <c r="F78" s="132">
        <v>1414</v>
      </c>
      <c r="G78" s="132">
        <f t="shared" si="32"/>
        <v>10</v>
      </c>
      <c r="H78" s="132">
        <v>1021</v>
      </c>
      <c r="I78" s="132">
        <f t="shared" si="33"/>
        <v>5</v>
      </c>
      <c r="J78" s="132">
        <v>740</v>
      </c>
      <c r="K78" s="132">
        <f t="shared" si="34"/>
        <v>1</v>
      </c>
      <c r="O78" s="1">
        <v>43977</v>
      </c>
      <c r="P78" s="132">
        <f t="shared" si="35"/>
        <v>5</v>
      </c>
      <c r="Q78" s="132">
        <f t="shared" si="40"/>
        <v>11.714285714285714</v>
      </c>
      <c r="S78" s="132">
        <f t="shared" si="36"/>
        <v>4</v>
      </c>
      <c r="T78" s="132">
        <f t="shared" si="41"/>
        <v>7.2857142857142856</v>
      </c>
      <c r="V78" s="132">
        <f t="shared" si="37"/>
        <v>10</v>
      </c>
      <c r="W78" s="132">
        <f t="shared" si="42"/>
        <v>11</v>
      </c>
      <c r="X78" s="132">
        <f t="shared" si="38"/>
        <v>5</v>
      </c>
      <c r="Y78" s="132">
        <f t="shared" si="43"/>
        <v>6.8571428571428568</v>
      </c>
      <c r="Z78" s="132">
        <f t="shared" si="39"/>
        <v>1</v>
      </c>
      <c r="AA78" s="132">
        <f t="shared" si="44"/>
        <v>3</v>
      </c>
    </row>
    <row r="79" spans="1:27" x14ac:dyDescent="0.25">
      <c r="A79" s="132" t="s">
        <v>261</v>
      </c>
      <c r="B79" s="132">
        <v>2322</v>
      </c>
      <c r="C79" s="132">
        <f t="shared" si="30"/>
        <v>6</v>
      </c>
      <c r="D79" s="132">
        <v>2357</v>
      </c>
      <c r="E79" s="132">
        <f t="shared" si="31"/>
        <v>11</v>
      </c>
      <c r="F79" s="132">
        <v>1426</v>
      </c>
      <c r="G79" s="132">
        <f t="shared" si="32"/>
        <v>12</v>
      </c>
      <c r="H79" s="132">
        <v>1029</v>
      </c>
      <c r="I79" s="132">
        <f t="shared" si="33"/>
        <v>8</v>
      </c>
      <c r="J79" s="132">
        <v>745</v>
      </c>
      <c r="K79" s="132">
        <f t="shared" si="34"/>
        <v>5</v>
      </c>
      <c r="O79" s="1">
        <v>43978</v>
      </c>
      <c r="P79" s="132">
        <f t="shared" si="35"/>
        <v>11</v>
      </c>
      <c r="Q79" s="132">
        <f t="shared" si="40"/>
        <v>12</v>
      </c>
      <c r="S79" s="132">
        <f t="shared" si="36"/>
        <v>6</v>
      </c>
      <c r="T79" s="132">
        <f t="shared" si="41"/>
        <v>6.7142857142857144</v>
      </c>
      <c r="V79" s="132">
        <f t="shared" si="37"/>
        <v>12</v>
      </c>
      <c r="W79" s="132">
        <f t="shared" si="42"/>
        <v>11.857142857142858</v>
      </c>
      <c r="X79" s="132">
        <f t="shared" si="38"/>
        <v>8</v>
      </c>
      <c r="Y79" s="132">
        <f t="shared" si="43"/>
        <v>6.8571428571428568</v>
      </c>
      <c r="Z79" s="132">
        <f t="shared" si="39"/>
        <v>5</v>
      </c>
      <c r="AA79" s="132">
        <f t="shared" si="44"/>
        <v>2.5714285714285716</v>
      </c>
    </row>
    <row r="80" spans="1:27" x14ac:dyDescent="0.25">
      <c r="A80" s="132" t="s">
        <v>260</v>
      </c>
      <c r="B80" s="132">
        <v>2329</v>
      </c>
      <c r="C80" s="132">
        <f t="shared" si="30"/>
        <v>7</v>
      </c>
      <c r="D80" s="132">
        <v>2363</v>
      </c>
      <c r="E80" s="132">
        <f t="shared" si="31"/>
        <v>6</v>
      </c>
      <c r="F80" s="132">
        <v>1441</v>
      </c>
      <c r="G80" s="132">
        <f t="shared" si="32"/>
        <v>15</v>
      </c>
      <c r="H80" s="132">
        <v>1041</v>
      </c>
      <c r="I80" s="132">
        <f t="shared" si="33"/>
        <v>12</v>
      </c>
      <c r="J80" s="132">
        <v>749</v>
      </c>
      <c r="K80" s="132">
        <f t="shared" si="34"/>
        <v>4</v>
      </c>
      <c r="O80" s="1">
        <v>43979</v>
      </c>
      <c r="P80" s="132">
        <f t="shared" si="35"/>
        <v>6</v>
      </c>
      <c r="Q80" s="132">
        <f t="shared" si="40"/>
        <v>9.1428571428571423</v>
      </c>
      <c r="S80" s="132">
        <f t="shared" si="36"/>
        <v>7</v>
      </c>
      <c r="T80" s="132">
        <f t="shared" si="41"/>
        <v>5.8571428571428568</v>
      </c>
      <c r="V80" s="132">
        <f t="shared" si="37"/>
        <v>15</v>
      </c>
      <c r="W80" s="132">
        <f t="shared" si="42"/>
        <v>12</v>
      </c>
      <c r="X80" s="132">
        <f t="shared" si="38"/>
        <v>12</v>
      </c>
      <c r="Y80" s="132">
        <f t="shared" si="43"/>
        <v>7.1428571428571432</v>
      </c>
      <c r="Z80" s="132">
        <f t="shared" si="39"/>
        <v>4</v>
      </c>
      <c r="AA80" s="132">
        <f t="shared" si="44"/>
        <v>3.2857142857142856</v>
      </c>
    </row>
    <row r="81" spans="1:27" x14ac:dyDescent="0.25">
      <c r="A81" s="132" t="s">
        <v>259</v>
      </c>
      <c r="B81" s="132">
        <v>2339</v>
      </c>
      <c r="C81" s="132">
        <f t="shared" si="30"/>
        <v>10</v>
      </c>
      <c r="D81" s="132">
        <v>2366</v>
      </c>
      <c r="E81" s="132">
        <f t="shared" si="31"/>
        <v>3</v>
      </c>
      <c r="F81" s="132">
        <v>1458</v>
      </c>
      <c r="G81" s="132">
        <f t="shared" si="32"/>
        <v>17</v>
      </c>
      <c r="H81" s="132">
        <v>1054</v>
      </c>
      <c r="I81" s="132">
        <f t="shared" si="33"/>
        <v>13</v>
      </c>
      <c r="J81" s="132">
        <v>755</v>
      </c>
      <c r="K81" s="132">
        <f t="shared" si="34"/>
        <v>6</v>
      </c>
      <c r="O81" s="1">
        <v>43980</v>
      </c>
      <c r="P81" s="132">
        <f t="shared" si="35"/>
        <v>3</v>
      </c>
      <c r="Q81" s="132">
        <f t="shared" si="40"/>
        <v>7.7142857142857144</v>
      </c>
      <c r="S81" s="132">
        <f t="shared" si="36"/>
        <v>10</v>
      </c>
      <c r="T81" s="132">
        <f t="shared" si="41"/>
        <v>6</v>
      </c>
      <c r="V81" s="132">
        <f t="shared" si="37"/>
        <v>17</v>
      </c>
      <c r="W81" s="132">
        <f t="shared" si="42"/>
        <v>13.428571428571429</v>
      </c>
      <c r="X81" s="132">
        <f t="shared" si="38"/>
        <v>13</v>
      </c>
      <c r="Y81" s="132">
        <f t="shared" si="43"/>
        <v>8.1428571428571423</v>
      </c>
      <c r="Z81" s="132">
        <f t="shared" si="39"/>
        <v>6</v>
      </c>
      <c r="AA81" s="132">
        <f t="shared" si="44"/>
        <v>3.4285714285714284</v>
      </c>
    </row>
    <row r="82" spans="1:27" x14ac:dyDescent="0.25">
      <c r="A82" s="132" t="s">
        <v>258</v>
      </c>
      <c r="B82" s="132">
        <v>2345</v>
      </c>
      <c r="C82" s="132">
        <f t="shared" si="30"/>
        <v>6</v>
      </c>
      <c r="D82" s="132">
        <v>2372</v>
      </c>
      <c r="E82" s="132">
        <f t="shared" si="31"/>
        <v>6</v>
      </c>
      <c r="F82" s="132">
        <v>1474</v>
      </c>
      <c r="G82" s="132">
        <f t="shared" si="32"/>
        <v>16</v>
      </c>
      <c r="H82" s="132">
        <v>1059</v>
      </c>
      <c r="I82" s="132">
        <f t="shared" si="33"/>
        <v>5</v>
      </c>
      <c r="J82" s="132">
        <v>756</v>
      </c>
      <c r="K82" s="132">
        <f t="shared" si="34"/>
        <v>1</v>
      </c>
      <c r="O82" s="1">
        <v>43981</v>
      </c>
      <c r="P82" s="132">
        <f t="shared" si="35"/>
        <v>6</v>
      </c>
      <c r="Q82" s="132">
        <f t="shared" si="40"/>
        <v>7.8571428571428568</v>
      </c>
      <c r="S82" s="132">
        <f t="shared" si="36"/>
        <v>6</v>
      </c>
      <c r="T82" s="132">
        <f t="shared" si="41"/>
        <v>5.8571428571428568</v>
      </c>
      <c r="V82" s="132">
        <f t="shared" si="37"/>
        <v>16</v>
      </c>
      <c r="W82" s="132">
        <f t="shared" si="42"/>
        <v>13</v>
      </c>
      <c r="X82" s="132">
        <f t="shared" si="38"/>
        <v>5</v>
      </c>
      <c r="Y82" s="132">
        <f t="shared" si="43"/>
        <v>7.5714285714285712</v>
      </c>
      <c r="Z82" s="132">
        <f t="shared" si="39"/>
        <v>1</v>
      </c>
      <c r="AA82" s="132">
        <f t="shared" si="44"/>
        <v>3.1428571428571428</v>
      </c>
    </row>
    <row r="83" spans="1:27" x14ac:dyDescent="0.25">
      <c r="A83" s="132" t="s">
        <v>257</v>
      </c>
      <c r="B83" s="132">
        <v>2354</v>
      </c>
      <c r="C83" s="132">
        <f t="shared" si="30"/>
        <v>9</v>
      </c>
      <c r="D83" s="132">
        <v>2373</v>
      </c>
      <c r="E83" s="132">
        <f t="shared" si="31"/>
        <v>1</v>
      </c>
      <c r="F83" s="132">
        <v>1482</v>
      </c>
      <c r="G83" s="132">
        <f t="shared" si="32"/>
        <v>8</v>
      </c>
      <c r="H83" s="132">
        <v>1077</v>
      </c>
      <c r="I83" s="132">
        <f t="shared" si="33"/>
        <v>18</v>
      </c>
      <c r="J83" s="132">
        <v>761</v>
      </c>
      <c r="K83" s="132">
        <f t="shared" si="34"/>
        <v>5</v>
      </c>
      <c r="O83" s="1">
        <v>43982</v>
      </c>
      <c r="P83" s="132">
        <f t="shared" si="35"/>
        <v>1</v>
      </c>
      <c r="Q83" s="132">
        <f t="shared" si="40"/>
        <v>6.5714285714285712</v>
      </c>
      <c r="S83" s="132">
        <f t="shared" si="36"/>
        <v>9</v>
      </c>
      <c r="T83" s="132">
        <f t="shared" si="41"/>
        <v>6.5714285714285712</v>
      </c>
      <c r="V83" s="132">
        <f t="shared" si="37"/>
        <v>8</v>
      </c>
      <c r="W83" s="132">
        <f t="shared" si="42"/>
        <v>12.571428571428571</v>
      </c>
      <c r="X83" s="132">
        <f t="shared" si="38"/>
        <v>18</v>
      </c>
      <c r="Y83" s="132">
        <f t="shared" si="43"/>
        <v>9.5714285714285712</v>
      </c>
      <c r="Z83" s="132">
        <f t="shared" si="39"/>
        <v>5</v>
      </c>
      <c r="AA83" s="132">
        <f t="shared" si="44"/>
        <v>3.4285714285714284</v>
      </c>
    </row>
    <row r="84" spans="1:27" x14ac:dyDescent="0.25">
      <c r="A84" s="132" t="s">
        <v>256</v>
      </c>
      <c r="B84" s="132">
        <v>2363</v>
      </c>
      <c r="C84" s="132">
        <f t="shared" si="30"/>
        <v>9</v>
      </c>
      <c r="D84" s="132">
        <v>2376</v>
      </c>
      <c r="E84" s="132">
        <f t="shared" si="31"/>
        <v>3</v>
      </c>
      <c r="F84" s="132">
        <v>1491</v>
      </c>
      <c r="G84" s="132">
        <f t="shared" si="32"/>
        <v>9</v>
      </c>
      <c r="H84" s="132">
        <v>1084</v>
      </c>
      <c r="I84" s="132">
        <f t="shared" si="33"/>
        <v>7</v>
      </c>
      <c r="J84" s="132">
        <v>764</v>
      </c>
      <c r="K84" s="132">
        <f t="shared" si="34"/>
        <v>3</v>
      </c>
      <c r="O84" s="1">
        <v>43983</v>
      </c>
      <c r="P84" s="132">
        <f t="shared" si="35"/>
        <v>3</v>
      </c>
      <c r="Q84" s="132">
        <f t="shared" si="40"/>
        <v>5</v>
      </c>
      <c r="S84" s="132">
        <f t="shared" si="36"/>
        <v>9</v>
      </c>
      <c r="T84" s="132">
        <f t="shared" si="41"/>
        <v>7.2857142857142856</v>
      </c>
      <c r="V84" s="132">
        <f t="shared" si="37"/>
        <v>9</v>
      </c>
      <c r="W84" s="132">
        <f t="shared" si="42"/>
        <v>12.428571428571429</v>
      </c>
      <c r="X84" s="132">
        <f t="shared" si="38"/>
        <v>7</v>
      </c>
      <c r="Y84" s="132">
        <f t="shared" si="43"/>
        <v>9.7142857142857135</v>
      </c>
      <c r="Z84" s="132">
        <f t="shared" si="39"/>
        <v>3</v>
      </c>
      <c r="AA84" s="132">
        <f t="shared" si="44"/>
        <v>3.5714285714285716</v>
      </c>
    </row>
    <row r="85" spans="1:27" x14ac:dyDescent="0.25">
      <c r="A85" s="132" t="s">
        <v>255</v>
      </c>
      <c r="B85" s="132">
        <v>2364</v>
      </c>
      <c r="C85" s="132">
        <f t="shared" si="30"/>
        <v>1</v>
      </c>
      <c r="D85" s="132">
        <v>2378</v>
      </c>
      <c r="E85" s="132">
        <f t="shared" si="31"/>
        <v>2</v>
      </c>
      <c r="F85" s="132">
        <v>1505</v>
      </c>
      <c r="G85" s="132">
        <f t="shared" si="32"/>
        <v>14</v>
      </c>
      <c r="H85" s="132">
        <v>1092</v>
      </c>
      <c r="I85" s="132">
        <f t="shared" si="33"/>
        <v>8</v>
      </c>
      <c r="J85" s="132">
        <v>764</v>
      </c>
      <c r="K85" s="132">
        <f t="shared" si="34"/>
        <v>0</v>
      </c>
      <c r="O85" s="1">
        <v>43984</v>
      </c>
      <c r="P85" s="132">
        <f t="shared" si="35"/>
        <v>2</v>
      </c>
      <c r="Q85" s="132">
        <f t="shared" si="40"/>
        <v>4.5714285714285712</v>
      </c>
      <c r="S85" s="132">
        <f t="shared" si="36"/>
        <v>1</v>
      </c>
      <c r="T85" s="132">
        <f t="shared" si="41"/>
        <v>6.8571428571428568</v>
      </c>
      <c r="V85" s="132">
        <f t="shared" si="37"/>
        <v>14</v>
      </c>
      <c r="W85" s="132">
        <f t="shared" si="42"/>
        <v>13</v>
      </c>
      <c r="X85" s="132">
        <f t="shared" si="38"/>
        <v>8</v>
      </c>
      <c r="Y85" s="132">
        <f t="shared" si="43"/>
        <v>10.142857142857142</v>
      </c>
      <c r="Z85" s="132">
        <f t="shared" si="39"/>
        <v>0</v>
      </c>
      <c r="AA85" s="132">
        <f t="shared" si="44"/>
        <v>3.4285714285714284</v>
      </c>
    </row>
    <row r="86" spans="1:27" x14ac:dyDescent="0.25">
      <c r="A86" s="132" t="s">
        <v>254</v>
      </c>
      <c r="B86" s="132">
        <v>2367</v>
      </c>
      <c r="C86" s="132">
        <f t="shared" si="30"/>
        <v>3</v>
      </c>
      <c r="D86" s="132">
        <v>2384</v>
      </c>
      <c r="E86" s="132">
        <f t="shared" si="31"/>
        <v>6</v>
      </c>
      <c r="F86" s="132">
        <v>1506</v>
      </c>
      <c r="G86" s="132">
        <f t="shared" si="32"/>
        <v>1</v>
      </c>
      <c r="H86" s="132">
        <v>1099</v>
      </c>
      <c r="I86" s="132">
        <f t="shared" si="33"/>
        <v>7</v>
      </c>
      <c r="J86" s="132">
        <v>766</v>
      </c>
      <c r="K86" s="132">
        <f t="shared" si="34"/>
        <v>2</v>
      </c>
      <c r="O86" s="1">
        <v>43985</v>
      </c>
      <c r="P86" s="132">
        <f t="shared" si="35"/>
        <v>6</v>
      </c>
      <c r="Q86" s="132">
        <f t="shared" si="40"/>
        <v>3.8571428571428572</v>
      </c>
      <c r="S86" s="132">
        <f t="shared" si="36"/>
        <v>3</v>
      </c>
      <c r="T86" s="132">
        <f t="shared" si="41"/>
        <v>6.4285714285714288</v>
      </c>
      <c r="V86" s="132">
        <f t="shared" si="37"/>
        <v>1</v>
      </c>
      <c r="W86" s="132">
        <f t="shared" si="42"/>
        <v>11.428571428571429</v>
      </c>
      <c r="X86" s="132">
        <f t="shared" si="38"/>
        <v>7</v>
      </c>
      <c r="Y86" s="132">
        <f t="shared" si="43"/>
        <v>10</v>
      </c>
      <c r="Z86" s="132">
        <f t="shared" si="39"/>
        <v>2</v>
      </c>
      <c r="AA86" s="132">
        <f t="shared" si="44"/>
        <v>3</v>
      </c>
    </row>
    <row r="87" spans="1:27" x14ac:dyDescent="0.25">
      <c r="A87" s="132" t="s">
        <v>253</v>
      </c>
      <c r="B87" s="132">
        <v>2367</v>
      </c>
      <c r="C87" s="132">
        <f t="shared" si="30"/>
        <v>0</v>
      </c>
      <c r="D87" s="132">
        <v>2395</v>
      </c>
      <c r="E87" s="132">
        <f t="shared" si="31"/>
        <v>11</v>
      </c>
      <c r="F87" s="132">
        <v>1519</v>
      </c>
      <c r="G87" s="132">
        <f t="shared" si="32"/>
        <v>13</v>
      </c>
      <c r="H87" s="132">
        <v>1112</v>
      </c>
      <c r="I87" s="132">
        <f t="shared" si="33"/>
        <v>13</v>
      </c>
      <c r="J87" s="132">
        <v>768</v>
      </c>
      <c r="K87" s="132">
        <f t="shared" si="34"/>
        <v>2</v>
      </c>
      <c r="O87" s="1">
        <v>43986</v>
      </c>
      <c r="P87" s="132">
        <f t="shared" si="35"/>
        <v>11</v>
      </c>
      <c r="Q87" s="132">
        <f t="shared" si="40"/>
        <v>4.5714285714285712</v>
      </c>
      <c r="S87" s="132">
        <f t="shared" si="36"/>
        <v>0</v>
      </c>
      <c r="T87" s="132">
        <f t="shared" si="41"/>
        <v>5.4285714285714288</v>
      </c>
      <c r="V87" s="132">
        <f t="shared" si="37"/>
        <v>13</v>
      </c>
      <c r="W87" s="132">
        <f t="shared" si="42"/>
        <v>11.142857142857142</v>
      </c>
      <c r="X87" s="132">
        <f t="shared" si="38"/>
        <v>13</v>
      </c>
      <c r="Y87" s="132">
        <f t="shared" si="43"/>
        <v>10.142857142857142</v>
      </c>
      <c r="Z87" s="132">
        <f t="shared" si="39"/>
        <v>2</v>
      </c>
      <c r="AA87" s="132">
        <f t="shared" si="44"/>
        <v>2.7142857142857144</v>
      </c>
    </row>
    <row r="88" spans="1:27" x14ac:dyDescent="0.25">
      <c r="A88" s="132" t="s">
        <v>252</v>
      </c>
      <c r="B88" s="132">
        <v>2367</v>
      </c>
      <c r="C88" s="132">
        <f t="shared" si="30"/>
        <v>0</v>
      </c>
      <c r="D88" s="132">
        <v>2416</v>
      </c>
      <c r="E88" s="132">
        <f t="shared" si="31"/>
        <v>21</v>
      </c>
      <c r="F88" s="132">
        <v>1531</v>
      </c>
      <c r="G88" s="132">
        <f t="shared" si="32"/>
        <v>12</v>
      </c>
      <c r="H88" s="132">
        <v>1129</v>
      </c>
      <c r="I88" s="132">
        <f t="shared" si="33"/>
        <v>17</v>
      </c>
      <c r="J88" s="132">
        <v>772</v>
      </c>
      <c r="K88" s="132">
        <f t="shared" si="34"/>
        <v>4</v>
      </c>
      <c r="O88" s="1">
        <v>43987</v>
      </c>
      <c r="P88" s="132">
        <f t="shared" si="35"/>
        <v>21</v>
      </c>
      <c r="Q88" s="132">
        <f t="shared" si="40"/>
        <v>7.1428571428571432</v>
      </c>
      <c r="S88" s="132">
        <f t="shared" si="36"/>
        <v>0</v>
      </c>
      <c r="T88" s="132">
        <f t="shared" si="41"/>
        <v>4</v>
      </c>
      <c r="V88" s="132">
        <f t="shared" si="37"/>
        <v>12</v>
      </c>
      <c r="W88" s="132">
        <f t="shared" si="42"/>
        <v>10.428571428571429</v>
      </c>
      <c r="X88" s="132">
        <f t="shared" si="38"/>
        <v>17</v>
      </c>
      <c r="Y88" s="132">
        <f t="shared" si="43"/>
        <v>10.714285714285714</v>
      </c>
      <c r="Z88" s="132">
        <f t="shared" si="39"/>
        <v>4</v>
      </c>
      <c r="AA88" s="132">
        <f t="shared" si="44"/>
        <v>2.4285714285714284</v>
      </c>
    </row>
    <row r="89" spans="1:27" x14ac:dyDescent="0.25">
      <c r="A89" s="132" t="s">
        <v>251</v>
      </c>
      <c r="B89" s="132">
        <v>2367</v>
      </c>
      <c r="C89" s="132">
        <f t="shared" si="30"/>
        <v>0</v>
      </c>
      <c r="D89" s="132">
        <v>2434</v>
      </c>
      <c r="E89" s="132">
        <f t="shared" si="31"/>
        <v>18</v>
      </c>
      <c r="F89" s="132">
        <v>1550</v>
      </c>
      <c r="G89" s="132">
        <f t="shared" si="32"/>
        <v>19</v>
      </c>
      <c r="H89" s="132">
        <v>1139</v>
      </c>
      <c r="I89" s="132">
        <f t="shared" si="33"/>
        <v>10</v>
      </c>
      <c r="J89" s="132">
        <v>774</v>
      </c>
      <c r="K89" s="132">
        <f t="shared" si="34"/>
        <v>2</v>
      </c>
      <c r="O89" s="1">
        <v>43988</v>
      </c>
      <c r="P89" s="132">
        <f t="shared" si="35"/>
        <v>18</v>
      </c>
      <c r="Q89" s="132">
        <f t="shared" si="40"/>
        <v>8.8571428571428577</v>
      </c>
      <c r="S89" s="132">
        <f t="shared" si="36"/>
        <v>0</v>
      </c>
      <c r="T89" s="132">
        <f t="shared" si="41"/>
        <v>3.1428571428571428</v>
      </c>
      <c r="V89" s="132">
        <f t="shared" si="37"/>
        <v>19</v>
      </c>
      <c r="W89" s="132">
        <f t="shared" si="42"/>
        <v>10.857142857142858</v>
      </c>
      <c r="X89" s="132">
        <f t="shared" si="38"/>
        <v>10</v>
      </c>
      <c r="Y89" s="132">
        <f t="shared" si="43"/>
        <v>11.428571428571429</v>
      </c>
      <c r="Z89" s="132">
        <f t="shared" si="39"/>
        <v>2</v>
      </c>
      <c r="AA89" s="132">
        <f t="shared" si="44"/>
        <v>2.5714285714285716</v>
      </c>
    </row>
    <row r="90" spans="1:27" x14ac:dyDescent="0.25">
      <c r="A90" s="132" t="s">
        <v>250</v>
      </c>
      <c r="B90" s="132">
        <v>2430</v>
      </c>
      <c r="C90" s="132">
        <f t="shared" si="30"/>
        <v>63</v>
      </c>
      <c r="D90" s="132">
        <v>2454</v>
      </c>
      <c r="E90" s="132">
        <f t="shared" si="31"/>
        <v>20</v>
      </c>
      <c r="F90" s="132">
        <v>1561</v>
      </c>
      <c r="G90" s="132">
        <f t="shared" si="32"/>
        <v>11</v>
      </c>
      <c r="H90" s="132">
        <v>1148</v>
      </c>
      <c r="I90" s="132">
        <f t="shared" si="33"/>
        <v>9</v>
      </c>
      <c r="J90" s="132">
        <v>776</v>
      </c>
      <c r="K90" s="132">
        <f t="shared" si="34"/>
        <v>2</v>
      </c>
      <c r="O90" s="1">
        <v>43989</v>
      </c>
      <c r="P90" s="132">
        <f t="shared" si="35"/>
        <v>20</v>
      </c>
      <c r="Q90" s="132">
        <f t="shared" si="40"/>
        <v>11.571428571428571</v>
      </c>
      <c r="S90" s="132">
        <f t="shared" si="36"/>
        <v>63</v>
      </c>
      <c r="T90" s="132">
        <f t="shared" si="41"/>
        <v>10.857142857142858</v>
      </c>
      <c r="V90" s="132">
        <f t="shared" si="37"/>
        <v>11</v>
      </c>
      <c r="W90" s="132">
        <f t="shared" si="42"/>
        <v>11.285714285714286</v>
      </c>
      <c r="X90" s="132">
        <f t="shared" si="38"/>
        <v>9</v>
      </c>
      <c r="Y90" s="132">
        <f t="shared" si="43"/>
        <v>10.142857142857142</v>
      </c>
      <c r="Z90" s="132">
        <f t="shared" si="39"/>
        <v>2</v>
      </c>
      <c r="AA90" s="132">
        <f t="shared" si="44"/>
        <v>2.1428571428571428</v>
      </c>
    </row>
    <row r="91" spans="1:27" x14ac:dyDescent="0.25">
      <c r="A91" s="132" t="s">
        <v>249</v>
      </c>
      <c r="B91" s="132">
        <v>2447</v>
      </c>
      <c r="C91" s="132">
        <f t="shared" si="30"/>
        <v>17</v>
      </c>
      <c r="D91" s="132">
        <v>2465</v>
      </c>
      <c r="E91" s="132">
        <f t="shared" si="31"/>
        <v>11</v>
      </c>
      <c r="F91" s="132">
        <v>1567</v>
      </c>
      <c r="G91" s="132">
        <f t="shared" si="32"/>
        <v>6</v>
      </c>
      <c r="H91" s="132">
        <v>1156</v>
      </c>
      <c r="I91" s="132">
        <f t="shared" si="33"/>
        <v>8</v>
      </c>
      <c r="J91" s="132">
        <v>778</v>
      </c>
      <c r="K91" s="132">
        <f t="shared" si="34"/>
        <v>2</v>
      </c>
      <c r="O91" s="1">
        <v>43990</v>
      </c>
      <c r="P91" s="132">
        <f t="shared" si="35"/>
        <v>11</v>
      </c>
      <c r="Q91" s="132">
        <f t="shared" si="40"/>
        <v>12.714285714285714</v>
      </c>
      <c r="S91" s="132">
        <f t="shared" si="36"/>
        <v>17</v>
      </c>
      <c r="T91" s="132">
        <f t="shared" si="41"/>
        <v>12</v>
      </c>
      <c r="V91" s="132">
        <f t="shared" si="37"/>
        <v>6</v>
      </c>
      <c r="W91" s="132">
        <f t="shared" si="42"/>
        <v>10.857142857142858</v>
      </c>
      <c r="X91" s="132">
        <f t="shared" si="38"/>
        <v>8</v>
      </c>
      <c r="Y91" s="132">
        <f t="shared" si="43"/>
        <v>10.285714285714286</v>
      </c>
      <c r="Z91" s="132">
        <f t="shared" si="39"/>
        <v>2</v>
      </c>
      <c r="AA91" s="132">
        <f t="shared" si="44"/>
        <v>2</v>
      </c>
    </row>
    <row r="92" spans="1:27" x14ac:dyDescent="0.25">
      <c r="A92" s="132" t="s">
        <v>248</v>
      </c>
      <c r="B92" s="132">
        <v>2458</v>
      </c>
      <c r="C92" s="132">
        <f t="shared" si="30"/>
        <v>11</v>
      </c>
      <c r="D92" s="132">
        <v>2479</v>
      </c>
      <c r="E92" s="132">
        <f t="shared" si="31"/>
        <v>14</v>
      </c>
      <c r="F92" s="132">
        <v>1588</v>
      </c>
      <c r="G92" s="132">
        <f t="shared" si="32"/>
        <v>21</v>
      </c>
      <c r="H92" s="132">
        <v>1163</v>
      </c>
      <c r="I92" s="132">
        <f t="shared" si="33"/>
        <v>7</v>
      </c>
      <c r="J92" s="132">
        <v>780</v>
      </c>
      <c r="K92" s="132">
        <f t="shared" si="34"/>
        <v>2</v>
      </c>
      <c r="O92" s="1">
        <v>43991</v>
      </c>
      <c r="P92" s="132">
        <f t="shared" si="35"/>
        <v>14</v>
      </c>
      <c r="Q92" s="132">
        <f t="shared" si="40"/>
        <v>14.428571428571429</v>
      </c>
      <c r="S92" s="132">
        <f t="shared" si="36"/>
        <v>11</v>
      </c>
      <c r="T92" s="132">
        <f t="shared" si="41"/>
        <v>13.428571428571429</v>
      </c>
      <c r="V92" s="132">
        <f t="shared" si="37"/>
        <v>21</v>
      </c>
      <c r="W92" s="132">
        <f t="shared" si="42"/>
        <v>11.857142857142858</v>
      </c>
      <c r="X92" s="132">
        <f t="shared" si="38"/>
        <v>7</v>
      </c>
      <c r="Y92" s="132">
        <f t="shared" si="43"/>
        <v>10.142857142857142</v>
      </c>
      <c r="Z92" s="132">
        <f t="shared" si="39"/>
        <v>2</v>
      </c>
      <c r="AA92" s="132">
        <f t="shared" si="44"/>
        <v>2.2857142857142856</v>
      </c>
    </row>
    <row r="93" spans="1:27" x14ac:dyDescent="0.25">
      <c r="A93" s="132" t="s">
        <v>247</v>
      </c>
      <c r="B93" s="132">
        <v>2482</v>
      </c>
      <c r="C93" s="132">
        <f t="shared" si="30"/>
        <v>24</v>
      </c>
      <c r="D93" s="132">
        <v>2493</v>
      </c>
      <c r="E93" s="132">
        <f t="shared" si="31"/>
        <v>14</v>
      </c>
      <c r="F93" s="132">
        <v>1600</v>
      </c>
      <c r="G93" s="132">
        <f t="shared" si="32"/>
        <v>12</v>
      </c>
      <c r="H93" s="132">
        <v>1173</v>
      </c>
      <c r="I93" s="132">
        <f t="shared" si="33"/>
        <v>10</v>
      </c>
      <c r="J93" s="132">
        <v>782</v>
      </c>
      <c r="K93" s="132">
        <f t="shared" si="34"/>
        <v>2</v>
      </c>
      <c r="O93" s="1">
        <v>43992</v>
      </c>
      <c r="P93" s="132">
        <f t="shared" si="35"/>
        <v>14</v>
      </c>
      <c r="Q93" s="132">
        <f t="shared" si="40"/>
        <v>15.571428571428571</v>
      </c>
      <c r="S93" s="132">
        <f t="shared" si="36"/>
        <v>24</v>
      </c>
      <c r="T93" s="132">
        <f t="shared" si="41"/>
        <v>16.428571428571427</v>
      </c>
      <c r="V93" s="132">
        <f t="shared" si="37"/>
        <v>12</v>
      </c>
      <c r="W93" s="132">
        <f t="shared" si="42"/>
        <v>13.428571428571429</v>
      </c>
      <c r="X93" s="132">
        <f t="shared" si="38"/>
        <v>10</v>
      </c>
      <c r="Y93" s="132">
        <f t="shared" si="43"/>
        <v>10.571428571428571</v>
      </c>
      <c r="Z93" s="132">
        <f t="shared" si="39"/>
        <v>2</v>
      </c>
      <c r="AA93" s="132">
        <f t="shared" si="44"/>
        <v>2.2857142857142856</v>
      </c>
    </row>
    <row r="94" spans="1:27" x14ac:dyDescent="0.25">
      <c r="A94" s="132" t="s">
        <v>246</v>
      </c>
      <c r="B94" s="132">
        <v>2498</v>
      </c>
      <c r="C94" s="132">
        <f t="shared" si="30"/>
        <v>16</v>
      </c>
      <c r="D94" s="132">
        <v>2505</v>
      </c>
      <c r="E94" s="132">
        <f t="shared" si="31"/>
        <v>12</v>
      </c>
      <c r="F94" s="132">
        <v>1618</v>
      </c>
      <c r="G94" s="132">
        <f t="shared" si="32"/>
        <v>18</v>
      </c>
      <c r="H94" s="132">
        <v>1181</v>
      </c>
      <c r="I94" s="132">
        <f t="shared" si="33"/>
        <v>8</v>
      </c>
      <c r="J94" s="132">
        <v>784</v>
      </c>
      <c r="K94" s="132">
        <f t="shared" si="34"/>
        <v>2</v>
      </c>
      <c r="O94" s="1">
        <v>43993</v>
      </c>
      <c r="P94" s="132">
        <f t="shared" si="35"/>
        <v>12</v>
      </c>
      <c r="Q94" s="132">
        <f t="shared" si="40"/>
        <v>15.714285714285714</v>
      </c>
      <c r="S94" s="132">
        <f t="shared" si="36"/>
        <v>16</v>
      </c>
      <c r="T94" s="132">
        <f t="shared" si="41"/>
        <v>18.714285714285715</v>
      </c>
      <c r="V94" s="132">
        <f t="shared" si="37"/>
        <v>18</v>
      </c>
      <c r="W94" s="132">
        <f t="shared" si="42"/>
        <v>14.142857142857142</v>
      </c>
      <c r="X94" s="132">
        <f t="shared" si="38"/>
        <v>8</v>
      </c>
      <c r="Y94" s="132">
        <f t="shared" si="43"/>
        <v>9.8571428571428577</v>
      </c>
      <c r="Z94" s="132">
        <f t="shared" si="39"/>
        <v>2</v>
      </c>
      <c r="AA94" s="132">
        <f t="shared" si="44"/>
        <v>2.2857142857142856</v>
      </c>
    </row>
    <row r="95" spans="1:27" x14ac:dyDescent="0.25">
      <c r="A95" s="132" t="s">
        <v>245</v>
      </c>
      <c r="B95" s="132">
        <v>2506</v>
      </c>
      <c r="C95" s="132">
        <f t="shared" si="30"/>
        <v>8</v>
      </c>
      <c r="D95" s="132">
        <v>2532</v>
      </c>
      <c r="E95" s="132">
        <f t="shared" si="31"/>
        <v>27</v>
      </c>
      <c r="F95" s="132">
        <v>1640</v>
      </c>
      <c r="G95" s="132">
        <f t="shared" si="32"/>
        <v>22</v>
      </c>
      <c r="H95" s="132">
        <v>1191</v>
      </c>
      <c r="I95" s="132">
        <f t="shared" si="33"/>
        <v>10</v>
      </c>
      <c r="J95" s="132">
        <v>785</v>
      </c>
      <c r="K95" s="132">
        <f t="shared" si="34"/>
        <v>1</v>
      </c>
      <c r="O95" s="1">
        <v>43994</v>
      </c>
      <c r="P95" s="132">
        <f t="shared" si="35"/>
        <v>27</v>
      </c>
      <c r="Q95" s="132">
        <f t="shared" si="40"/>
        <v>16.571428571428573</v>
      </c>
      <c r="S95" s="132">
        <f t="shared" si="36"/>
        <v>8</v>
      </c>
      <c r="T95" s="132">
        <f t="shared" si="41"/>
        <v>19.857142857142858</v>
      </c>
      <c r="V95" s="132">
        <f t="shared" si="37"/>
        <v>22</v>
      </c>
      <c r="W95" s="132">
        <f t="shared" si="42"/>
        <v>15.571428571428571</v>
      </c>
      <c r="X95" s="132">
        <f t="shared" si="38"/>
        <v>10</v>
      </c>
      <c r="Y95" s="132">
        <f t="shared" si="43"/>
        <v>8.8571428571428577</v>
      </c>
      <c r="Z95" s="132">
        <f t="shared" si="39"/>
        <v>1</v>
      </c>
      <c r="AA95" s="132">
        <f t="shared" si="44"/>
        <v>1.8571428571428572</v>
      </c>
    </row>
    <row r="96" spans="1:27" x14ac:dyDescent="0.25">
      <c r="A96" s="132" t="s">
        <v>244</v>
      </c>
      <c r="B96" s="132">
        <v>2528</v>
      </c>
      <c r="C96" s="132">
        <f t="shared" si="30"/>
        <v>22</v>
      </c>
      <c r="D96" s="132">
        <v>2550</v>
      </c>
      <c r="E96" s="132">
        <f t="shared" si="31"/>
        <v>18</v>
      </c>
      <c r="F96" s="132">
        <v>1651</v>
      </c>
      <c r="G96" s="132">
        <f t="shared" si="32"/>
        <v>11</v>
      </c>
      <c r="H96" s="132">
        <v>1194</v>
      </c>
      <c r="I96" s="132">
        <f t="shared" si="33"/>
        <v>3</v>
      </c>
      <c r="J96" s="132">
        <v>789</v>
      </c>
      <c r="K96" s="132">
        <f t="shared" si="34"/>
        <v>4</v>
      </c>
      <c r="O96" s="1">
        <v>43995</v>
      </c>
      <c r="P96" s="132">
        <f t="shared" si="35"/>
        <v>18</v>
      </c>
      <c r="Q96" s="132">
        <f t="shared" si="40"/>
        <v>16.571428571428573</v>
      </c>
      <c r="S96" s="132">
        <f t="shared" si="36"/>
        <v>22</v>
      </c>
      <c r="T96" s="132">
        <f t="shared" si="41"/>
        <v>23</v>
      </c>
      <c r="V96" s="132">
        <f t="shared" si="37"/>
        <v>11</v>
      </c>
      <c r="W96" s="132">
        <f t="shared" si="42"/>
        <v>14.428571428571429</v>
      </c>
      <c r="X96" s="132">
        <f t="shared" si="38"/>
        <v>3</v>
      </c>
      <c r="Y96" s="132">
        <f t="shared" si="43"/>
        <v>7.8571428571428568</v>
      </c>
      <c r="Z96" s="132">
        <f t="shared" si="39"/>
        <v>4</v>
      </c>
      <c r="AA96" s="132">
        <f t="shared" si="44"/>
        <v>2.1428571428571428</v>
      </c>
    </row>
    <row r="97" spans="1:27" x14ac:dyDescent="0.25">
      <c r="A97" s="132" t="s">
        <v>243</v>
      </c>
      <c r="B97" s="132">
        <v>2539</v>
      </c>
      <c r="C97" s="132">
        <f t="shared" si="30"/>
        <v>11</v>
      </c>
      <c r="D97" s="132">
        <v>2559</v>
      </c>
      <c r="E97" s="132">
        <f t="shared" si="31"/>
        <v>9</v>
      </c>
      <c r="F97" s="132">
        <v>1660</v>
      </c>
      <c r="G97" s="132">
        <f t="shared" si="32"/>
        <v>9</v>
      </c>
      <c r="H97" s="132">
        <v>1203</v>
      </c>
      <c r="I97" s="132">
        <f t="shared" si="33"/>
        <v>9</v>
      </c>
      <c r="J97" s="132">
        <v>793</v>
      </c>
      <c r="K97" s="132">
        <f t="shared" si="34"/>
        <v>4</v>
      </c>
      <c r="O97" s="1">
        <v>43996</v>
      </c>
      <c r="P97" s="132">
        <f t="shared" si="35"/>
        <v>9</v>
      </c>
      <c r="Q97" s="132">
        <f t="shared" si="40"/>
        <v>15</v>
      </c>
      <c r="S97" s="132">
        <f t="shared" si="36"/>
        <v>11</v>
      </c>
      <c r="T97" s="132">
        <f t="shared" si="41"/>
        <v>15.571428571428571</v>
      </c>
      <c r="V97" s="132">
        <f t="shared" si="37"/>
        <v>9</v>
      </c>
      <c r="W97" s="132">
        <f t="shared" si="42"/>
        <v>14.142857142857142</v>
      </c>
      <c r="X97" s="132">
        <f t="shared" si="38"/>
        <v>9</v>
      </c>
      <c r="Y97" s="132">
        <f t="shared" si="43"/>
        <v>7.8571428571428568</v>
      </c>
      <c r="Z97" s="132">
        <f t="shared" si="39"/>
        <v>4</v>
      </c>
      <c r="AA97" s="132">
        <f t="shared" si="44"/>
        <v>2.4285714285714284</v>
      </c>
    </row>
    <row r="98" spans="1:27" x14ac:dyDescent="0.25">
      <c r="A98" s="132" t="s">
        <v>242</v>
      </c>
      <c r="B98" s="132">
        <v>2552</v>
      </c>
      <c r="C98" s="132">
        <f t="shared" si="30"/>
        <v>13</v>
      </c>
      <c r="D98" s="132">
        <v>2568</v>
      </c>
      <c r="E98" s="132">
        <f t="shared" si="31"/>
        <v>9</v>
      </c>
      <c r="F98" s="132">
        <v>1679</v>
      </c>
      <c r="G98" s="132">
        <f t="shared" si="32"/>
        <v>19</v>
      </c>
      <c r="H98" s="132">
        <v>1211</v>
      </c>
      <c r="I98" s="132">
        <f t="shared" si="33"/>
        <v>8</v>
      </c>
      <c r="J98" s="132">
        <v>794</v>
      </c>
      <c r="K98" s="132">
        <f t="shared" si="34"/>
        <v>1</v>
      </c>
      <c r="O98" s="1">
        <v>43997</v>
      </c>
      <c r="P98" s="132">
        <f t="shared" si="35"/>
        <v>9</v>
      </c>
      <c r="Q98" s="132">
        <f t="shared" si="40"/>
        <v>14.714285714285714</v>
      </c>
      <c r="S98" s="132">
        <f t="shared" si="36"/>
        <v>13</v>
      </c>
      <c r="T98" s="132">
        <f t="shared" si="41"/>
        <v>15</v>
      </c>
      <c r="V98" s="132">
        <f t="shared" si="37"/>
        <v>19</v>
      </c>
      <c r="W98" s="132">
        <f t="shared" si="42"/>
        <v>16</v>
      </c>
      <c r="X98" s="132">
        <f t="shared" si="38"/>
        <v>8</v>
      </c>
      <c r="Y98" s="132">
        <f t="shared" si="43"/>
        <v>7.8571428571428568</v>
      </c>
      <c r="Z98" s="132">
        <f t="shared" si="39"/>
        <v>1</v>
      </c>
      <c r="AA98" s="132">
        <f t="shared" si="44"/>
        <v>2.2857142857142856</v>
      </c>
    </row>
    <row r="99" spans="1:27" x14ac:dyDescent="0.25">
      <c r="A99" s="132" t="s">
        <v>241</v>
      </c>
      <c r="B99" s="132">
        <v>2571</v>
      </c>
      <c r="C99" s="132">
        <f t="shared" si="30"/>
        <v>19</v>
      </c>
      <c r="D99" s="132">
        <v>2585</v>
      </c>
      <c r="E99" s="132">
        <f t="shared" si="31"/>
        <v>17</v>
      </c>
      <c r="F99" s="132">
        <v>1684</v>
      </c>
      <c r="G99" s="132">
        <f t="shared" si="32"/>
        <v>5</v>
      </c>
      <c r="H99" s="132">
        <v>1221</v>
      </c>
      <c r="I99" s="132">
        <f t="shared" si="33"/>
        <v>10</v>
      </c>
      <c r="J99" s="132">
        <v>797</v>
      </c>
      <c r="K99" s="132">
        <f t="shared" si="34"/>
        <v>3</v>
      </c>
      <c r="O99" s="1">
        <v>43998</v>
      </c>
      <c r="P99" s="132">
        <f t="shared" si="35"/>
        <v>17</v>
      </c>
      <c r="Q99" s="132">
        <f t="shared" si="40"/>
        <v>15.142857142857142</v>
      </c>
      <c r="S99" s="132">
        <f t="shared" si="36"/>
        <v>19</v>
      </c>
      <c r="T99" s="132">
        <f t="shared" si="41"/>
        <v>16.142857142857142</v>
      </c>
      <c r="V99" s="132">
        <f t="shared" si="37"/>
        <v>5</v>
      </c>
      <c r="W99" s="132">
        <f t="shared" si="42"/>
        <v>13.714285714285714</v>
      </c>
      <c r="X99" s="132">
        <f t="shared" si="38"/>
        <v>10</v>
      </c>
      <c r="Y99" s="132">
        <f t="shared" si="43"/>
        <v>8.2857142857142865</v>
      </c>
      <c r="Z99" s="132">
        <f t="shared" si="39"/>
        <v>3</v>
      </c>
      <c r="AA99" s="132">
        <f t="shared" si="44"/>
        <v>2.4285714285714284</v>
      </c>
    </row>
    <row r="100" spans="1:27" x14ac:dyDescent="0.25">
      <c r="A100" s="132" t="s">
        <v>240</v>
      </c>
      <c r="B100" s="132">
        <v>2582</v>
      </c>
      <c r="C100" s="132">
        <f t="shared" si="30"/>
        <v>11</v>
      </c>
      <c r="D100" s="132">
        <v>2594</v>
      </c>
      <c r="E100" s="132">
        <f t="shared" si="31"/>
        <v>9</v>
      </c>
      <c r="F100" s="132">
        <v>1692</v>
      </c>
      <c r="G100" s="132">
        <f t="shared" si="32"/>
        <v>8</v>
      </c>
      <c r="H100" s="132">
        <v>1228</v>
      </c>
      <c r="I100" s="132">
        <f t="shared" si="33"/>
        <v>7</v>
      </c>
      <c r="J100" s="132">
        <v>803</v>
      </c>
      <c r="K100" s="132">
        <f t="shared" si="34"/>
        <v>6</v>
      </c>
      <c r="O100" s="1">
        <v>43999</v>
      </c>
      <c r="P100" s="132">
        <f t="shared" si="35"/>
        <v>9</v>
      </c>
      <c r="Q100" s="132">
        <f t="shared" si="40"/>
        <v>14.428571428571429</v>
      </c>
      <c r="S100" s="132">
        <f t="shared" si="36"/>
        <v>11</v>
      </c>
      <c r="T100" s="132">
        <f t="shared" si="41"/>
        <v>14.285714285714286</v>
      </c>
      <c r="V100" s="132">
        <f t="shared" si="37"/>
        <v>8</v>
      </c>
      <c r="W100" s="132">
        <f t="shared" si="42"/>
        <v>13.142857142857142</v>
      </c>
      <c r="X100" s="132">
        <f t="shared" si="38"/>
        <v>7</v>
      </c>
      <c r="Y100" s="132">
        <f t="shared" si="43"/>
        <v>7.8571428571428568</v>
      </c>
      <c r="Z100" s="132">
        <f t="shared" si="39"/>
        <v>6</v>
      </c>
      <c r="AA100" s="132">
        <f t="shared" si="44"/>
        <v>3</v>
      </c>
    </row>
    <row r="101" spans="1:27" x14ac:dyDescent="0.25">
      <c r="A101" s="132" t="s">
        <v>239</v>
      </c>
      <c r="B101" s="132">
        <v>2592</v>
      </c>
      <c r="C101" s="132">
        <f t="shared" ref="C101:C132" si="45">B101-B100</f>
        <v>10</v>
      </c>
      <c r="D101" s="132">
        <v>2602</v>
      </c>
      <c r="E101" s="132">
        <f t="shared" ref="E101:E132" si="46">D101-D100</f>
        <v>8</v>
      </c>
      <c r="F101" s="132">
        <v>1706</v>
      </c>
      <c r="G101" s="132">
        <f t="shared" ref="G101:G132" si="47">F101-F100</f>
        <v>14</v>
      </c>
      <c r="H101" s="132">
        <v>1232</v>
      </c>
      <c r="I101" s="132">
        <f t="shared" ref="I101:I132" si="48">H101-H100</f>
        <v>4</v>
      </c>
      <c r="J101" s="132">
        <v>806</v>
      </c>
      <c r="K101" s="132">
        <f t="shared" si="34"/>
        <v>3</v>
      </c>
      <c r="O101" s="1">
        <v>44000</v>
      </c>
      <c r="P101" s="132">
        <f t="shared" ref="P101:P132" si="49">E101</f>
        <v>8</v>
      </c>
      <c r="Q101" s="132">
        <f t="shared" si="40"/>
        <v>13.857142857142858</v>
      </c>
      <c r="S101" s="132">
        <f t="shared" ref="S101:S132" si="50">C101</f>
        <v>10</v>
      </c>
      <c r="T101" s="132">
        <f t="shared" si="41"/>
        <v>13.428571428571429</v>
      </c>
      <c r="V101" s="132">
        <f t="shared" ref="V101:V132" si="51">G101</f>
        <v>14</v>
      </c>
      <c r="W101" s="132">
        <f t="shared" si="42"/>
        <v>12.571428571428571</v>
      </c>
      <c r="X101" s="132">
        <f t="shared" ref="X101:X132" si="52">I101</f>
        <v>4</v>
      </c>
      <c r="Y101" s="132">
        <f t="shared" si="43"/>
        <v>7.2857142857142856</v>
      </c>
      <c r="Z101" s="132">
        <f t="shared" ref="Z101:Z132" si="53">K101</f>
        <v>3</v>
      </c>
      <c r="AA101" s="132">
        <f t="shared" si="44"/>
        <v>3.1428571428571428</v>
      </c>
    </row>
    <row r="102" spans="1:27" x14ac:dyDescent="0.25">
      <c r="A102" s="132" t="s">
        <v>238</v>
      </c>
      <c r="B102" s="132">
        <v>2594</v>
      </c>
      <c r="C102" s="132">
        <f t="shared" si="45"/>
        <v>2</v>
      </c>
      <c r="D102" s="132">
        <v>2610</v>
      </c>
      <c r="E102" s="132">
        <f t="shared" si="46"/>
        <v>8</v>
      </c>
      <c r="F102" s="132">
        <v>1716</v>
      </c>
      <c r="G102" s="132">
        <f t="shared" si="47"/>
        <v>10</v>
      </c>
      <c r="H102" s="132">
        <v>1235</v>
      </c>
      <c r="I102" s="132">
        <f t="shared" si="48"/>
        <v>3</v>
      </c>
      <c r="J102" s="132">
        <v>806</v>
      </c>
      <c r="K102" s="132">
        <f t="shared" si="34"/>
        <v>0</v>
      </c>
      <c r="O102" s="1">
        <v>44001</v>
      </c>
      <c r="P102" s="132">
        <f t="shared" si="49"/>
        <v>8</v>
      </c>
      <c r="Q102" s="132">
        <f t="shared" si="40"/>
        <v>11.142857142857142</v>
      </c>
      <c r="S102" s="132">
        <f t="shared" si="50"/>
        <v>2</v>
      </c>
      <c r="T102" s="132">
        <f t="shared" si="41"/>
        <v>12.571428571428571</v>
      </c>
      <c r="V102" s="132">
        <f t="shared" si="51"/>
        <v>10</v>
      </c>
      <c r="W102" s="132">
        <f t="shared" si="42"/>
        <v>10.857142857142858</v>
      </c>
      <c r="X102" s="132">
        <f t="shared" si="52"/>
        <v>3</v>
      </c>
      <c r="Y102" s="132">
        <f t="shared" si="43"/>
        <v>6.2857142857142856</v>
      </c>
      <c r="Z102" s="132">
        <f t="shared" si="53"/>
        <v>0</v>
      </c>
      <c r="AA102" s="132">
        <f t="shared" si="44"/>
        <v>3</v>
      </c>
    </row>
    <row r="103" spans="1:27" x14ac:dyDescent="0.25">
      <c r="A103" s="132" t="s">
        <v>237</v>
      </c>
      <c r="B103" s="132">
        <v>2602</v>
      </c>
      <c r="C103" s="132">
        <f t="shared" si="45"/>
        <v>8</v>
      </c>
      <c r="D103" s="132">
        <v>2622</v>
      </c>
      <c r="E103" s="132">
        <f t="shared" si="46"/>
        <v>12</v>
      </c>
      <c r="F103" s="132">
        <v>1724</v>
      </c>
      <c r="G103" s="132">
        <f t="shared" si="47"/>
        <v>8</v>
      </c>
      <c r="H103" s="132">
        <v>1240</v>
      </c>
      <c r="I103" s="132">
        <f t="shared" si="48"/>
        <v>5</v>
      </c>
      <c r="J103" s="132">
        <v>807</v>
      </c>
      <c r="K103" s="132">
        <f t="shared" si="34"/>
        <v>1</v>
      </c>
      <c r="O103" s="1">
        <v>44002</v>
      </c>
      <c r="P103" s="132">
        <f t="shared" si="49"/>
        <v>12</v>
      </c>
      <c r="Q103" s="132">
        <f t="shared" si="40"/>
        <v>10.285714285714286</v>
      </c>
      <c r="S103" s="132">
        <f t="shared" si="50"/>
        <v>8</v>
      </c>
      <c r="T103" s="132">
        <f t="shared" si="41"/>
        <v>10.571428571428571</v>
      </c>
      <c r="V103" s="132">
        <f t="shared" si="51"/>
        <v>8</v>
      </c>
      <c r="W103" s="132">
        <f t="shared" si="42"/>
        <v>10.428571428571429</v>
      </c>
      <c r="X103" s="132">
        <f t="shared" si="52"/>
        <v>5</v>
      </c>
      <c r="Y103" s="132">
        <f t="shared" si="43"/>
        <v>6.5714285714285712</v>
      </c>
      <c r="Z103" s="132">
        <f t="shared" si="53"/>
        <v>1</v>
      </c>
      <c r="AA103" s="132">
        <f t="shared" si="44"/>
        <v>2.5714285714285716</v>
      </c>
    </row>
    <row r="104" spans="1:27" x14ac:dyDescent="0.25">
      <c r="A104" s="132" t="s">
        <v>236</v>
      </c>
      <c r="B104" s="132">
        <v>2608</v>
      </c>
      <c r="C104" s="132">
        <f t="shared" si="45"/>
        <v>6</v>
      </c>
      <c r="D104" s="132">
        <v>2628</v>
      </c>
      <c r="E104" s="132">
        <f t="shared" si="46"/>
        <v>6</v>
      </c>
      <c r="F104" s="132">
        <v>1729</v>
      </c>
      <c r="G104" s="132">
        <f t="shared" si="47"/>
        <v>5</v>
      </c>
      <c r="H104" s="132">
        <v>1246</v>
      </c>
      <c r="I104" s="132">
        <f t="shared" si="48"/>
        <v>6</v>
      </c>
      <c r="J104" s="132">
        <v>810</v>
      </c>
      <c r="K104" s="132">
        <f t="shared" si="34"/>
        <v>3</v>
      </c>
      <c r="O104" s="1">
        <v>44003</v>
      </c>
      <c r="P104" s="132">
        <f t="shared" si="49"/>
        <v>6</v>
      </c>
      <c r="Q104" s="132">
        <f t="shared" si="40"/>
        <v>9.8571428571428577</v>
      </c>
      <c r="S104" s="132">
        <f t="shared" si="50"/>
        <v>6</v>
      </c>
      <c r="T104" s="132">
        <f t="shared" si="41"/>
        <v>9.8571428571428577</v>
      </c>
      <c r="V104" s="132">
        <f t="shared" si="51"/>
        <v>5</v>
      </c>
      <c r="W104" s="132">
        <f t="shared" si="42"/>
        <v>9.8571428571428577</v>
      </c>
      <c r="X104" s="132">
        <f t="shared" si="52"/>
        <v>6</v>
      </c>
      <c r="Y104" s="132">
        <f t="shared" si="43"/>
        <v>6.1428571428571432</v>
      </c>
      <c r="Z104" s="132">
        <f t="shared" si="53"/>
        <v>3</v>
      </c>
      <c r="AA104" s="132">
        <f t="shared" si="44"/>
        <v>2.4285714285714284</v>
      </c>
    </row>
    <row r="105" spans="1:27" x14ac:dyDescent="0.25">
      <c r="A105" s="132" t="s">
        <v>235</v>
      </c>
      <c r="B105" s="132">
        <v>2614</v>
      </c>
      <c r="C105" s="132">
        <f t="shared" si="45"/>
        <v>6</v>
      </c>
      <c r="D105" s="132">
        <v>2629</v>
      </c>
      <c r="E105" s="132">
        <f t="shared" si="46"/>
        <v>1</v>
      </c>
      <c r="F105" s="132">
        <v>1738</v>
      </c>
      <c r="G105" s="132">
        <f t="shared" si="47"/>
        <v>9</v>
      </c>
      <c r="H105" s="132">
        <v>1251</v>
      </c>
      <c r="I105" s="132">
        <f t="shared" si="48"/>
        <v>5</v>
      </c>
      <c r="J105" s="132">
        <v>811</v>
      </c>
      <c r="K105" s="132">
        <f t="shared" si="34"/>
        <v>1</v>
      </c>
      <c r="O105" s="1">
        <v>44004</v>
      </c>
      <c r="P105" s="132">
        <f t="shared" si="49"/>
        <v>1</v>
      </c>
      <c r="Q105" s="132">
        <f t="shared" si="40"/>
        <v>8.7142857142857135</v>
      </c>
      <c r="S105" s="132">
        <f t="shared" si="50"/>
        <v>6</v>
      </c>
      <c r="T105" s="132">
        <f t="shared" si="41"/>
        <v>8.8571428571428577</v>
      </c>
      <c r="V105" s="132">
        <f t="shared" si="51"/>
        <v>9</v>
      </c>
      <c r="W105" s="132">
        <f t="shared" si="42"/>
        <v>8.4285714285714288</v>
      </c>
      <c r="X105" s="132">
        <f t="shared" si="52"/>
        <v>5</v>
      </c>
      <c r="Y105" s="132">
        <f t="shared" si="43"/>
        <v>5.7142857142857144</v>
      </c>
      <c r="Z105" s="132">
        <f t="shared" si="53"/>
        <v>1</v>
      </c>
      <c r="AA105" s="132">
        <f t="shared" si="44"/>
        <v>2.4285714285714284</v>
      </c>
    </row>
    <row r="106" spans="1:27" x14ac:dyDescent="0.25">
      <c r="A106" s="132" t="s">
        <v>234</v>
      </c>
      <c r="B106" s="132">
        <v>2623</v>
      </c>
      <c r="C106" s="132">
        <f t="shared" si="45"/>
        <v>9</v>
      </c>
      <c r="D106" s="132">
        <v>2632</v>
      </c>
      <c r="E106" s="132">
        <f t="shared" si="46"/>
        <v>3</v>
      </c>
      <c r="F106" s="132">
        <v>1741</v>
      </c>
      <c r="G106" s="132">
        <f t="shared" si="47"/>
        <v>3</v>
      </c>
      <c r="H106" s="132">
        <v>1261</v>
      </c>
      <c r="I106" s="132">
        <f t="shared" si="48"/>
        <v>10</v>
      </c>
      <c r="J106" s="132">
        <v>813</v>
      </c>
      <c r="K106" s="132">
        <f t="shared" si="34"/>
        <v>2</v>
      </c>
      <c r="O106" s="1">
        <v>44005</v>
      </c>
      <c r="P106" s="132">
        <f t="shared" si="49"/>
        <v>3</v>
      </c>
      <c r="Q106" s="132">
        <f t="shared" si="40"/>
        <v>6.7142857142857144</v>
      </c>
      <c r="S106" s="132">
        <f t="shared" si="50"/>
        <v>9</v>
      </c>
      <c r="T106" s="132">
        <f t="shared" si="41"/>
        <v>7.4285714285714288</v>
      </c>
      <c r="V106" s="132">
        <f t="shared" si="51"/>
        <v>3</v>
      </c>
      <c r="W106" s="132">
        <f t="shared" si="42"/>
        <v>8.1428571428571423</v>
      </c>
      <c r="X106" s="132">
        <f t="shared" si="52"/>
        <v>10</v>
      </c>
      <c r="Y106" s="132">
        <f t="shared" si="43"/>
        <v>5.7142857142857144</v>
      </c>
      <c r="Z106" s="132">
        <f t="shared" si="53"/>
        <v>2</v>
      </c>
      <c r="AA106" s="132">
        <f t="shared" si="44"/>
        <v>2.2857142857142856</v>
      </c>
    </row>
    <row r="107" spans="1:27" x14ac:dyDescent="0.25">
      <c r="A107" s="132" t="s">
        <v>233</v>
      </c>
      <c r="B107" s="132">
        <v>2635</v>
      </c>
      <c r="C107" s="132">
        <f t="shared" si="45"/>
        <v>12</v>
      </c>
      <c r="D107" s="132">
        <v>2639</v>
      </c>
      <c r="E107" s="132">
        <f t="shared" si="46"/>
        <v>7</v>
      </c>
      <c r="F107" s="132">
        <v>1746</v>
      </c>
      <c r="G107" s="132">
        <f t="shared" si="47"/>
        <v>5</v>
      </c>
      <c r="H107" s="132">
        <v>1265</v>
      </c>
      <c r="I107" s="132">
        <f t="shared" si="48"/>
        <v>4</v>
      </c>
      <c r="J107" s="132">
        <v>820</v>
      </c>
      <c r="K107" s="132">
        <f t="shared" si="34"/>
        <v>7</v>
      </c>
      <c r="O107" s="1">
        <v>44006</v>
      </c>
      <c r="P107" s="132">
        <f t="shared" si="49"/>
        <v>7</v>
      </c>
      <c r="Q107" s="132">
        <f t="shared" ref="Q107:Q138" si="54">SUM(P101:P107)/7</f>
        <v>6.4285714285714288</v>
      </c>
      <c r="S107" s="132">
        <f t="shared" si="50"/>
        <v>12</v>
      </c>
      <c r="T107" s="132">
        <f t="shared" ref="T107:T138" si="55">SUM(S101:S107)/7</f>
        <v>7.5714285714285712</v>
      </c>
      <c r="V107" s="132">
        <f t="shared" si="51"/>
        <v>5</v>
      </c>
      <c r="W107" s="132">
        <f t="shared" ref="W107:W138" si="56">SUM(V101:V107)/7</f>
        <v>7.7142857142857144</v>
      </c>
      <c r="X107" s="132">
        <f t="shared" si="52"/>
        <v>4</v>
      </c>
      <c r="Y107" s="132">
        <f t="shared" ref="Y107:Y138" si="57">SUM(X101:X107)/7</f>
        <v>5.2857142857142856</v>
      </c>
      <c r="Z107" s="132">
        <f t="shared" si="53"/>
        <v>7</v>
      </c>
      <c r="AA107" s="132">
        <f t="shared" ref="AA107:AA138" si="58">SUM(Z101:Z107)/7</f>
        <v>2.4285714285714284</v>
      </c>
    </row>
    <row r="108" spans="1:27" x14ac:dyDescent="0.25">
      <c r="A108" s="132" t="s">
        <v>232</v>
      </c>
      <c r="B108" s="132">
        <v>2640</v>
      </c>
      <c r="C108" s="132">
        <f t="shared" si="45"/>
        <v>5</v>
      </c>
      <c r="D108" s="132">
        <v>2646</v>
      </c>
      <c r="E108" s="132">
        <f t="shared" si="46"/>
        <v>7</v>
      </c>
      <c r="F108" s="132">
        <v>1760</v>
      </c>
      <c r="G108" s="132">
        <f t="shared" si="47"/>
        <v>14</v>
      </c>
      <c r="H108" s="132">
        <v>1280</v>
      </c>
      <c r="I108" s="132">
        <f t="shared" si="48"/>
        <v>15</v>
      </c>
      <c r="J108" s="132">
        <v>821</v>
      </c>
      <c r="K108" s="132">
        <f t="shared" si="34"/>
        <v>1</v>
      </c>
      <c r="O108" s="1">
        <v>44007</v>
      </c>
      <c r="P108" s="132">
        <f t="shared" si="49"/>
        <v>7</v>
      </c>
      <c r="Q108" s="132">
        <f t="shared" si="54"/>
        <v>6.2857142857142856</v>
      </c>
      <c r="S108" s="132">
        <f t="shared" si="50"/>
        <v>5</v>
      </c>
      <c r="T108" s="132">
        <f t="shared" si="55"/>
        <v>6.8571428571428568</v>
      </c>
      <c r="V108" s="132">
        <f t="shared" si="51"/>
        <v>14</v>
      </c>
      <c r="W108" s="132">
        <f t="shared" si="56"/>
        <v>7.7142857142857144</v>
      </c>
      <c r="X108" s="132">
        <f t="shared" si="52"/>
        <v>15</v>
      </c>
      <c r="Y108" s="132">
        <f t="shared" si="57"/>
        <v>6.8571428571428568</v>
      </c>
      <c r="Z108" s="132">
        <f t="shared" si="53"/>
        <v>1</v>
      </c>
      <c r="AA108" s="132">
        <f t="shared" si="58"/>
        <v>2.1428571428571428</v>
      </c>
    </row>
    <row r="109" spans="1:27" x14ac:dyDescent="0.25">
      <c r="A109" s="132" t="s">
        <v>231</v>
      </c>
      <c r="B109" s="132">
        <v>2650</v>
      </c>
      <c r="C109" s="132">
        <f t="shared" si="45"/>
        <v>10</v>
      </c>
      <c r="D109" s="132">
        <v>2654</v>
      </c>
      <c r="E109" s="132">
        <f t="shared" si="46"/>
        <v>8</v>
      </c>
      <c r="F109" s="132">
        <v>1762</v>
      </c>
      <c r="G109" s="132">
        <f t="shared" si="47"/>
        <v>2</v>
      </c>
      <c r="H109" s="132">
        <v>1283</v>
      </c>
      <c r="I109" s="132">
        <f t="shared" si="48"/>
        <v>3</v>
      </c>
      <c r="J109" s="132">
        <v>821</v>
      </c>
      <c r="K109" s="132">
        <f t="shared" si="34"/>
        <v>0</v>
      </c>
      <c r="O109" s="1">
        <v>44008</v>
      </c>
      <c r="P109" s="132">
        <f t="shared" si="49"/>
        <v>8</v>
      </c>
      <c r="Q109" s="132">
        <f t="shared" si="54"/>
        <v>6.2857142857142856</v>
      </c>
      <c r="S109" s="132">
        <f t="shared" si="50"/>
        <v>10</v>
      </c>
      <c r="T109" s="132">
        <f t="shared" si="55"/>
        <v>8</v>
      </c>
      <c r="V109" s="132">
        <f t="shared" si="51"/>
        <v>2</v>
      </c>
      <c r="W109" s="132">
        <f t="shared" si="56"/>
        <v>6.5714285714285712</v>
      </c>
      <c r="X109" s="132">
        <f t="shared" si="52"/>
        <v>3</v>
      </c>
      <c r="Y109" s="132">
        <f t="shared" si="57"/>
        <v>6.8571428571428568</v>
      </c>
      <c r="Z109" s="132">
        <f t="shared" si="53"/>
        <v>0</v>
      </c>
      <c r="AA109" s="132">
        <f t="shared" si="58"/>
        <v>2.1428571428571428</v>
      </c>
    </row>
    <row r="110" spans="1:27" x14ac:dyDescent="0.25">
      <c r="A110" s="132" t="s">
        <v>230</v>
      </c>
      <c r="B110" s="132">
        <v>2657</v>
      </c>
      <c r="C110" s="132">
        <f t="shared" si="45"/>
        <v>7</v>
      </c>
      <c r="D110" s="132">
        <v>2660</v>
      </c>
      <c r="E110" s="132">
        <f t="shared" si="46"/>
        <v>6</v>
      </c>
      <c r="F110" s="132">
        <v>1770</v>
      </c>
      <c r="G110" s="132">
        <f t="shared" si="47"/>
        <v>8</v>
      </c>
      <c r="H110" s="132">
        <v>1286</v>
      </c>
      <c r="I110" s="132">
        <f t="shared" si="48"/>
        <v>3</v>
      </c>
      <c r="J110" s="132">
        <v>821</v>
      </c>
      <c r="K110" s="132">
        <f t="shared" si="34"/>
        <v>0</v>
      </c>
      <c r="O110" s="1">
        <v>44009</v>
      </c>
      <c r="P110" s="132">
        <f t="shared" si="49"/>
        <v>6</v>
      </c>
      <c r="Q110" s="132">
        <f t="shared" si="54"/>
        <v>5.4285714285714288</v>
      </c>
      <c r="S110" s="132">
        <f t="shared" si="50"/>
        <v>7</v>
      </c>
      <c r="T110" s="132">
        <f t="shared" si="55"/>
        <v>7.8571428571428568</v>
      </c>
      <c r="V110" s="132">
        <f t="shared" si="51"/>
        <v>8</v>
      </c>
      <c r="W110" s="132">
        <f t="shared" si="56"/>
        <v>6.5714285714285712</v>
      </c>
      <c r="X110" s="132">
        <f t="shared" si="52"/>
        <v>3</v>
      </c>
      <c r="Y110" s="132">
        <f t="shared" si="57"/>
        <v>6.5714285714285712</v>
      </c>
      <c r="Z110" s="132">
        <f t="shared" si="53"/>
        <v>0</v>
      </c>
      <c r="AA110" s="132">
        <f t="shared" si="58"/>
        <v>2</v>
      </c>
    </row>
    <row r="111" spans="1:27" x14ac:dyDescent="0.25">
      <c r="A111" s="132" t="s">
        <v>229</v>
      </c>
      <c r="B111" s="132">
        <v>2659</v>
      </c>
      <c r="C111" s="132">
        <f t="shared" si="45"/>
        <v>2</v>
      </c>
      <c r="D111" s="132">
        <v>2673</v>
      </c>
      <c r="E111" s="132">
        <f t="shared" si="46"/>
        <v>13</v>
      </c>
      <c r="F111" s="132">
        <v>1774</v>
      </c>
      <c r="G111" s="132">
        <f t="shared" si="47"/>
        <v>4</v>
      </c>
      <c r="H111" s="132">
        <v>1289</v>
      </c>
      <c r="I111" s="132">
        <f t="shared" si="48"/>
        <v>3</v>
      </c>
      <c r="J111" s="132">
        <v>821</v>
      </c>
      <c r="K111" s="132">
        <f t="shared" si="34"/>
        <v>0</v>
      </c>
      <c r="O111" s="1">
        <v>44010</v>
      </c>
      <c r="P111" s="132">
        <f t="shared" si="49"/>
        <v>13</v>
      </c>
      <c r="Q111" s="132">
        <f t="shared" si="54"/>
        <v>6.4285714285714288</v>
      </c>
      <c r="S111" s="132">
        <f t="shared" si="50"/>
        <v>2</v>
      </c>
      <c r="T111" s="132">
        <f t="shared" si="55"/>
        <v>7.2857142857142856</v>
      </c>
      <c r="V111" s="132">
        <f t="shared" si="51"/>
        <v>4</v>
      </c>
      <c r="W111" s="132">
        <f t="shared" si="56"/>
        <v>6.4285714285714288</v>
      </c>
      <c r="X111" s="132">
        <f t="shared" si="52"/>
        <v>3</v>
      </c>
      <c r="Y111" s="132">
        <f t="shared" si="57"/>
        <v>6.1428571428571432</v>
      </c>
      <c r="Z111" s="132">
        <f t="shared" si="53"/>
        <v>0</v>
      </c>
      <c r="AA111" s="132">
        <f t="shared" si="58"/>
        <v>1.5714285714285714</v>
      </c>
    </row>
    <row r="112" spans="1:27" x14ac:dyDescent="0.25">
      <c r="A112" s="132" t="s">
        <v>228</v>
      </c>
      <c r="B112" s="132">
        <v>2666</v>
      </c>
      <c r="C112" s="132">
        <f t="shared" si="45"/>
        <v>7</v>
      </c>
      <c r="D112" s="132">
        <v>2681</v>
      </c>
      <c r="E112" s="132">
        <f t="shared" si="46"/>
        <v>8</v>
      </c>
      <c r="F112" s="132">
        <v>1784</v>
      </c>
      <c r="G112" s="132">
        <f t="shared" si="47"/>
        <v>10</v>
      </c>
      <c r="H112" s="132">
        <v>1296</v>
      </c>
      <c r="I112" s="132">
        <f t="shared" si="48"/>
        <v>7</v>
      </c>
      <c r="J112" s="132">
        <v>821</v>
      </c>
      <c r="K112" s="132">
        <f t="shared" si="34"/>
        <v>0</v>
      </c>
      <c r="O112" s="1">
        <v>44011</v>
      </c>
      <c r="P112" s="132">
        <f t="shared" si="49"/>
        <v>8</v>
      </c>
      <c r="Q112" s="132">
        <f t="shared" si="54"/>
        <v>7.4285714285714288</v>
      </c>
      <c r="S112" s="132">
        <f t="shared" si="50"/>
        <v>7</v>
      </c>
      <c r="T112" s="132">
        <f t="shared" si="55"/>
        <v>7.4285714285714288</v>
      </c>
      <c r="V112" s="132">
        <f t="shared" si="51"/>
        <v>10</v>
      </c>
      <c r="W112" s="132">
        <f t="shared" si="56"/>
        <v>6.5714285714285712</v>
      </c>
      <c r="X112" s="132">
        <f t="shared" si="52"/>
        <v>7</v>
      </c>
      <c r="Y112" s="132">
        <f t="shared" si="57"/>
        <v>6.4285714285714288</v>
      </c>
      <c r="Z112" s="132">
        <f t="shared" si="53"/>
        <v>0</v>
      </c>
      <c r="AA112" s="132">
        <f t="shared" si="58"/>
        <v>1.4285714285714286</v>
      </c>
    </row>
    <row r="113" spans="1:27" x14ac:dyDescent="0.25">
      <c r="A113" s="132" t="s">
        <v>227</v>
      </c>
      <c r="B113" s="132">
        <v>2671</v>
      </c>
      <c r="C113" s="132">
        <f t="shared" si="45"/>
        <v>5</v>
      </c>
      <c r="D113" s="132">
        <v>2686</v>
      </c>
      <c r="E113" s="132">
        <f t="shared" si="46"/>
        <v>5</v>
      </c>
      <c r="F113" s="132">
        <v>1787</v>
      </c>
      <c r="G113" s="132">
        <f t="shared" si="47"/>
        <v>3</v>
      </c>
      <c r="H113" s="132">
        <v>1300</v>
      </c>
      <c r="I113" s="132">
        <f t="shared" si="48"/>
        <v>4</v>
      </c>
      <c r="J113" s="132">
        <v>821</v>
      </c>
      <c r="K113" s="132">
        <f t="shared" si="34"/>
        <v>0</v>
      </c>
      <c r="O113" s="1">
        <v>44012</v>
      </c>
      <c r="P113" s="132">
        <f t="shared" si="49"/>
        <v>5</v>
      </c>
      <c r="Q113" s="132">
        <f t="shared" si="54"/>
        <v>7.7142857142857144</v>
      </c>
      <c r="S113" s="132">
        <f t="shared" si="50"/>
        <v>5</v>
      </c>
      <c r="T113" s="132">
        <f t="shared" si="55"/>
        <v>6.8571428571428568</v>
      </c>
      <c r="V113" s="132">
        <f t="shared" si="51"/>
        <v>3</v>
      </c>
      <c r="W113" s="132">
        <f t="shared" si="56"/>
        <v>6.5714285714285712</v>
      </c>
      <c r="X113" s="132">
        <f t="shared" si="52"/>
        <v>4</v>
      </c>
      <c r="Y113" s="132">
        <f t="shared" si="57"/>
        <v>5.5714285714285712</v>
      </c>
      <c r="Z113" s="132">
        <f t="shared" si="53"/>
        <v>0</v>
      </c>
      <c r="AA113" s="132">
        <f t="shared" si="58"/>
        <v>1.1428571428571428</v>
      </c>
    </row>
    <row r="114" spans="1:27" x14ac:dyDescent="0.25">
      <c r="A114" s="132" t="s">
        <v>153</v>
      </c>
      <c r="B114" s="132">
        <v>2674</v>
      </c>
      <c r="C114" s="132">
        <f t="shared" si="45"/>
        <v>3</v>
      </c>
      <c r="D114" s="132">
        <v>2694</v>
      </c>
      <c r="E114" s="132">
        <f t="shared" si="46"/>
        <v>8</v>
      </c>
      <c r="F114" s="132">
        <v>1792</v>
      </c>
      <c r="G114" s="132">
        <f t="shared" si="47"/>
        <v>5</v>
      </c>
      <c r="H114" s="132">
        <v>1302</v>
      </c>
      <c r="I114" s="132">
        <f t="shared" si="48"/>
        <v>2</v>
      </c>
      <c r="J114" s="132">
        <v>822</v>
      </c>
      <c r="K114" s="132">
        <f t="shared" si="34"/>
        <v>1</v>
      </c>
      <c r="O114" s="1">
        <v>44013</v>
      </c>
      <c r="P114" s="132">
        <f t="shared" si="49"/>
        <v>8</v>
      </c>
      <c r="Q114" s="132">
        <f t="shared" si="54"/>
        <v>7.8571428571428568</v>
      </c>
      <c r="S114" s="132">
        <f t="shared" si="50"/>
        <v>3</v>
      </c>
      <c r="T114" s="132">
        <f t="shared" si="55"/>
        <v>5.5714285714285712</v>
      </c>
      <c r="V114" s="132">
        <f t="shared" si="51"/>
        <v>5</v>
      </c>
      <c r="W114" s="132">
        <f t="shared" si="56"/>
        <v>6.5714285714285712</v>
      </c>
      <c r="X114" s="132">
        <f t="shared" si="52"/>
        <v>2</v>
      </c>
      <c r="Y114" s="132">
        <f t="shared" si="57"/>
        <v>5.2857142857142856</v>
      </c>
      <c r="Z114" s="132">
        <f t="shared" si="53"/>
        <v>1</v>
      </c>
      <c r="AA114" s="132">
        <f t="shared" si="58"/>
        <v>0.2857142857142857</v>
      </c>
    </row>
    <row r="115" spans="1:27" x14ac:dyDescent="0.25">
      <c r="A115" s="132" t="s">
        <v>154</v>
      </c>
      <c r="B115" s="132">
        <v>2678</v>
      </c>
      <c r="C115" s="132">
        <f t="shared" si="45"/>
        <v>4</v>
      </c>
      <c r="D115" s="132">
        <v>2702</v>
      </c>
      <c r="E115" s="132">
        <f t="shared" si="46"/>
        <v>8</v>
      </c>
      <c r="F115" s="132">
        <v>1798</v>
      </c>
      <c r="G115" s="132">
        <f t="shared" si="47"/>
        <v>6</v>
      </c>
      <c r="H115" s="132">
        <v>1302</v>
      </c>
      <c r="I115" s="132">
        <f t="shared" si="48"/>
        <v>0</v>
      </c>
      <c r="J115" s="132">
        <v>823</v>
      </c>
      <c r="K115" s="132">
        <f t="shared" si="34"/>
        <v>1</v>
      </c>
      <c r="O115" s="1">
        <v>44014</v>
      </c>
      <c r="P115" s="132">
        <f t="shared" si="49"/>
        <v>8</v>
      </c>
      <c r="Q115" s="132">
        <f t="shared" si="54"/>
        <v>8</v>
      </c>
      <c r="S115" s="132">
        <f t="shared" si="50"/>
        <v>4</v>
      </c>
      <c r="T115" s="132">
        <f t="shared" si="55"/>
        <v>5.4285714285714288</v>
      </c>
      <c r="V115" s="132">
        <f t="shared" si="51"/>
        <v>6</v>
      </c>
      <c r="W115" s="132">
        <f t="shared" si="56"/>
        <v>5.4285714285714288</v>
      </c>
      <c r="X115" s="132">
        <f t="shared" si="52"/>
        <v>0</v>
      </c>
      <c r="Y115" s="132">
        <f t="shared" si="57"/>
        <v>3.1428571428571428</v>
      </c>
      <c r="Z115" s="132">
        <f t="shared" si="53"/>
        <v>1</v>
      </c>
      <c r="AA115" s="132">
        <f t="shared" si="58"/>
        <v>0.2857142857142857</v>
      </c>
    </row>
    <row r="116" spans="1:27" x14ac:dyDescent="0.25">
      <c r="A116" s="132" t="s">
        <v>155</v>
      </c>
      <c r="B116" s="132">
        <v>2688</v>
      </c>
      <c r="C116" s="132">
        <f t="shared" si="45"/>
        <v>10</v>
      </c>
      <c r="D116" s="132">
        <v>2706</v>
      </c>
      <c r="E116" s="132">
        <f t="shared" si="46"/>
        <v>4</v>
      </c>
      <c r="F116" s="132">
        <v>1806</v>
      </c>
      <c r="G116" s="132">
        <f t="shared" si="47"/>
        <v>8</v>
      </c>
      <c r="H116" s="132">
        <v>1303</v>
      </c>
      <c r="I116" s="132">
        <f t="shared" si="48"/>
        <v>1</v>
      </c>
      <c r="J116" s="132">
        <v>823</v>
      </c>
      <c r="K116" s="132">
        <f t="shared" si="34"/>
        <v>0</v>
      </c>
      <c r="O116" s="1">
        <v>44015</v>
      </c>
      <c r="P116" s="132">
        <f t="shared" si="49"/>
        <v>4</v>
      </c>
      <c r="Q116" s="132">
        <f t="shared" si="54"/>
        <v>7.4285714285714288</v>
      </c>
      <c r="S116" s="132">
        <f t="shared" si="50"/>
        <v>10</v>
      </c>
      <c r="T116" s="132">
        <f t="shared" si="55"/>
        <v>5.4285714285714288</v>
      </c>
      <c r="V116" s="132">
        <f t="shared" si="51"/>
        <v>8</v>
      </c>
      <c r="W116" s="132">
        <f t="shared" si="56"/>
        <v>6.2857142857142856</v>
      </c>
      <c r="X116" s="132">
        <f t="shared" si="52"/>
        <v>1</v>
      </c>
      <c r="Y116" s="132">
        <f t="shared" si="57"/>
        <v>2.8571428571428572</v>
      </c>
      <c r="Z116" s="132">
        <f t="shared" si="53"/>
        <v>0</v>
      </c>
      <c r="AA116" s="132">
        <f t="shared" si="58"/>
        <v>0.2857142857142857</v>
      </c>
    </row>
    <row r="117" spans="1:27" x14ac:dyDescent="0.25">
      <c r="A117" s="132" t="s">
        <v>156</v>
      </c>
      <c r="B117" s="132">
        <v>2695</v>
      </c>
      <c r="C117" s="132">
        <f t="shared" si="45"/>
        <v>7</v>
      </c>
      <c r="D117" s="132">
        <v>2713</v>
      </c>
      <c r="E117" s="132">
        <f t="shared" si="46"/>
        <v>7</v>
      </c>
      <c r="F117" s="132">
        <v>1808</v>
      </c>
      <c r="G117" s="132">
        <f t="shared" si="47"/>
        <v>2</v>
      </c>
      <c r="H117" s="132">
        <v>1313</v>
      </c>
      <c r="I117" s="132">
        <f t="shared" si="48"/>
        <v>10</v>
      </c>
      <c r="J117" s="132">
        <v>827</v>
      </c>
      <c r="K117" s="132">
        <f t="shared" si="34"/>
        <v>4</v>
      </c>
      <c r="O117" s="1">
        <v>44016</v>
      </c>
      <c r="P117" s="132">
        <f t="shared" si="49"/>
        <v>7</v>
      </c>
      <c r="Q117" s="132">
        <f t="shared" si="54"/>
        <v>7.5714285714285712</v>
      </c>
      <c r="S117" s="132">
        <f t="shared" si="50"/>
        <v>7</v>
      </c>
      <c r="T117" s="132">
        <f t="shared" si="55"/>
        <v>5.4285714285714288</v>
      </c>
      <c r="V117" s="132">
        <f t="shared" si="51"/>
        <v>2</v>
      </c>
      <c r="W117" s="132">
        <f t="shared" si="56"/>
        <v>5.4285714285714288</v>
      </c>
      <c r="X117" s="132">
        <f t="shared" si="52"/>
        <v>10</v>
      </c>
      <c r="Y117" s="132">
        <f t="shared" si="57"/>
        <v>3.8571428571428572</v>
      </c>
      <c r="Z117" s="132">
        <f t="shared" si="53"/>
        <v>4</v>
      </c>
      <c r="AA117" s="132">
        <f t="shared" si="58"/>
        <v>0.8571428571428571</v>
      </c>
    </row>
    <row r="118" spans="1:27" x14ac:dyDescent="0.25">
      <c r="A118" s="132" t="s">
        <v>157</v>
      </c>
      <c r="B118" s="132">
        <v>2701</v>
      </c>
      <c r="C118" s="132">
        <f t="shared" si="45"/>
        <v>6</v>
      </c>
      <c r="D118" s="132">
        <v>2720</v>
      </c>
      <c r="E118" s="132">
        <f t="shared" si="46"/>
        <v>7</v>
      </c>
      <c r="F118" s="132">
        <v>1810</v>
      </c>
      <c r="G118" s="132">
        <f t="shared" si="47"/>
        <v>2</v>
      </c>
      <c r="H118" s="132">
        <v>1319</v>
      </c>
      <c r="I118" s="132">
        <f t="shared" si="48"/>
        <v>6</v>
      </c>
      <c r="J118" s="132">
        <v>827</v>
      </c>
      <c r="K118" s="132">
        <f t="shared" si="34"/>
        <v>0</v>
      </c>
      <c r="O118" s="1">
        <v>44017</v>
      </c>
      <c r="P118" s="132">
        <f t="shared" si="49"/>
        <v>7</v>
      </c>
      <c r="Q118" s="132">
        <f t="shared" si="54"/>
        <v>6.7142857142857144</v>
      </c>
      <c r="S118" s="132">
        <f t="shared" si="50"/>
        <v>6</v>
      </c>
      <c r="T118" s="132">
        <f t="shared" si="55"/>
        <v>6</v>
      </c>
      <c r="V118" s="132">
        <f t="shared" si="51"/>
        <v>2</v>
      </c>
      <c r="W118" s="132">
        <f t="shared" si="56"/>
        <v>5.1428571428571432</v>
      </c>
      <c r="X118" s="132">
        <f t="shared" si="52"/>
        <v>6</v>
      </c>
      <c r="Y118" s="132">
        <f t="shared" si="57"/>
        <v>4.2857142857142856</v>
      </c>
      <c r="Z118" s="132">
        <f t="shared" si="53"/>
        <v>0</v>
      </c>
      <c r="AA118" s="132">
        <f t="shared" si="58"/>
        <v>0.8571428571428571</v>
      </c>
    </row>
    <row r="119" spans="1:27" x14ac:dyDescent="0.25">
      <c r="A119" s="132" t="s">
        <v>158</v>
      </c>
      <c r="B119" s="132">
        <v>2704</v>
      </c>
      <c r="C119" s="132">
        <f t="shared" si="45"/>
        <v>3</v>
      </c>
      <c r="D119" s="132">
        <v>2732</v>
      </c>
      <c r="E119" s="132">
        <f t="shared" si="46"/>
        <v>12</v>
      </c>
      <c r="F119" s="132">
        <v>1812</v>
      </c>
      <c r="G119" s="132">
        <f t="shared" si="47"/>
        <v>2</v>
      </c>
      <c r="H119" s="132">
        <v>1320</v>
      </c>
      <c r="I119" s="132">
        <f t="shared" si="48"/>
        <v>1</v>
      </c>
      <c r="J119" s="132">
        <v>827</v>
      </c>
      <c r="K119" s="132">
        <f t="shared" si="34"/>
        <v>0</v>
      </c>
      <c r="O119" s="1">
        <v>44018</v>
      </c>
      <c r="P119" s="132">
        <f t="shared" si="49"/>
        <v>12</v>
      </c>
      <c r="Q119" s="132">
        <f t="shared" si="54"/>
        <v>7.2857142857142856</v>
      </c>
      <c r="S119" s="132">
        <f t="shared" si="50"/>
        <v>3</v>
      </c>
      <c r="T119" s="132">
        <f t="shared" si="55"/>
        <v>5.4285714285714288</v>
      </c>
      <c r="V119" s="132">
        <f t="shared" si="51"/>
        <v>2</v>
      </c>
      <c r="W119" s="132">
        <f t="shared" si="56"/>
        <v>4</v>
      </c>
      <c r="X119" s="132">
        <f t="shared" si="52"/>
        <v>1</v>
      </c>
      <c r="Y119" s="132">
        <f t="shared" si="57"/>
        <v>3.4285714285714284</v>
      </c>
      <c r="Z119" s="132">
        <f t="shared" si="53"/>
        <v>0</v>
      </c>
      <c r="AA119" s="132">
        <f t="shared" si="58"/>
        <v>0.8571428571428571</v>
      </c>
    </row>
    <row r="120" spans="1:27" x14ac:dyDescent="0.25">
      <c r="A120" s="132" t="s">
        <v>159</v>
      </c>
      <c r="B120" s="132">
        <v>2706</v>
      </c>
      <c r="C120" s="132">
        <f t="shared" si="45"/>
        <v>2</v>
      </c>
      <c r="D120" s="132">
        <v>2732</v>
      </c>
      <c r="E120" s="132">
        <f t="shared" si="46"/>
        <v>0</v>
      </c>
      <c r="F120" s="132">
        <v>1817</v>
      </c>
      <c r="G120" s="132">
        <f t="shared" si="47"/>
        <v>5</v>
      </c>
      <c r="H120" s="132">
        <v>1323</v>
      </c>
      <c r="I120" s="132">
        <f t="shared" si="48"/>
        <v>3</v>
      </c>
      <c r="J120" s="132">
        <v>827</v>
      </c>
      <c r="K120" s="132">
        <f t="shared" si="34"/>
        <v>0</v>
      </c>
      <c r="O120" s="1">
        <v>44019</v>
      </c>
      <c r="P120" s="132">
        <f t="shared" si="49"/>
        <v>0</v>
      </c>
      <c r="Q120" s="132">
        <f t="shared" si="54"/>
        <v>6.5714285714285712</v>
      </c>
      <c r="S120" s="132">
        <f t="shared" si="50"/>
        <v>2</v>
      </c>
      <c r="T120" s="132">
        <f t="shared" si="55"/>
        <v>5</v>
      </c>
      <c r="V120" s="132">
        <f t="shared" si="51"/>
        <v>5</v>
      </c>
      <c r="W120" s="132">
        <f t="shared" si="56"/>
        <v>4.2857142857142856</v>
      </c>
      <c r="X120" s="132">
        <f t="shared" si="52"/>
        <v>3</v>
      </c>
      <c r="Y120" s="132">
        <f t="shared" si="57"/>
        <v>3.2857142857142856</v>
      </c>
      <c r="Z120" s="132">
        <f t="shared" si="53"/>
        <v>0</v>
      </c>
      <c r="AA120" s="132">
        <f t="shared" si="58"/>
        <v>0.8571428571428571</v>
      </c>
    </row>
    <row r="121" spans="1:27" x14ac:dyDescent="0.25">
      <c r="A121" s="132" t="s">
        <v>160</v>
      </c>
      <c r="B121" s="132">
        <v>2712</v>
      </c>
      <c r="C121" s="132">
        <f t="shared" si="45"/>
        <v>6</v>
      </c>
      <c r="D121" s="132">
        <v>2736</v>
      </c>
      <c r="E121" s="132">
        <f t="shared" si="46"/>
        <v>4</v>
      </c>
      <c r="F121" s="132">
        <v>1821</v>
      </c>
      <c r="G121" s="132">
        <f t="shared" si="47"/>
        <v>4</v>
      </c>
      <c r="H121" s="132">
        <v>1323</v>
      </c>
      <c r="I121" s="132">
        <f t="shared" si="48"/>
        <v>0</v>
      </c>
      <c r="J121" s="132">
        <v>827</v>
      </c>
      <c r="K121" s="132">
        <f t="shared" si="34"/>
        <v>0</v>
      </c>
      <c r="O121" s="1">
        <v>44020</v>
      </c>
      <c r="P121" s="132">
        <f t="shared" si="49"/>
        <v>4</v>
      </c>
      <c r="Q121" s="132">
        <f t="shared" si="54"/>
        <v>6</v>
      </c>
      <c r="S121" s="132">
        <f t="shared" si="50"/>
        <v>6</v>
      </c>
      <c r="T121" s="132">
        <f t="shared" si="55"/>
        <v>5.4285714285714288</v>
      </c>
      <c r="V121" s="132">
        <f t="shared" si="51"/>
        <v>4</v>
      </c>
      <c r="W121" s="132">
        <f t="shared" si="56"/>
        <v>4.1428571428571432</v>
      </c>
      <c r="X121" s="132">
        <f t="shared" si="52"/>
        <v>0</v>
      </c>
      <c r="Y121" s="132">
        <f t="shared" si="57"/>
        <v>3</v>
      </c>
      <c r="Z121" s="132">
        <f t="shared" si="53"/>
        <v>0</v>
      </c>
      <c r="AA121" s="132">
        <f t="shared" si="58"/>
        <v>0.7142857142857143</v>
      </c>
    </row>
    <row r="122" spans="1:27" x14ac:dyDescent="0.25">
      <c r="A122" s="132" t="s">
        <v>161</v>
      </c>
      <c r="B122" s="132">
        <v>2714</v>
      </c>
      <c r="C122" s="132">
        <f t="shared" si="45"/>
        <v>2</v>
      </c>
      <c r="D122" s="132">
        <v>2746</v>
      </c>
      <c r="E122" s="132">
        <f t="shared" si="46"/>
        <v>10</v>
      </c>
      <c r="F122" s="132">
        <v>1823</v>
      </c>
      <c r="G122" s="132">
        <f t="shared" si="47"/>
        <v>2</v>
      </c>
      <c r="H122" s="132">
        <v>1330</v>
      </c>
      <c r="I122" s="132">
        <f t="shared" si="48"/>
        <v>7</v>
      </c>
      <c r="J122" s="132">
        <v>828</v>
      </c>
      <c r="K122" s="132">
        <f t="shared" si="34"/>
        <v>1</v>
      </c>
      <c r="O122" s="1">
        <v>44021</v>
      </c>
      <c r="P122" s="132">
        <f t="shared" si="49"/>
        <v>10</v>
      </c>
      <c r="Q122" s="132">
        <f t="shared" si="54"/>
        <v>6.2857142857142856</v>
      </c>
      <c r="S122" s="132">
        <f t="shared" si="50"/>
        <v>2</v>
      </c>
      <c r="T122" s="132">
        <f t="shared" si="55"/>
        <v>5.1428571428571432</v>
      </c>
      <c r="V122" s="132">
        <f t="shared" si="51"/>
        <v>2</v>
      </c>
      <c r="W122" s="132">
        <f t="shared" si="56"/>
        <v>3.5714285714285716</v>
      </c>
      <c r="X122" s="132">
        <f t="shared" si="52"/>
        <v>7</v>
      </c>
      <c r="Y122" s="132">
        <f t="shared" si="57"/>
        <v>4</v>
      </c>
      <c r="Z122" s="132">
        <f t="shared" si="53"/>
        <v>1</v>
      </c>
      <c r="AA122" s="132">
        <f t="shared" si="58"/>
        <v>0.7142857142857143</v>
      </c>
    </row>
    <row r="123" spans="1:27" x14ac:dyDescent="0.25">
      <c r="A123" s="132" t="s">
        <v>162</v>
      </c>
      <c r="B123" s="132">
        <v>2724</v>
      </c>
      <c r="C123" s="132">
        <f t="shared" si="45"/>
        <v>10</v>
      </c>
      <c r="D123" s="132">
        <v>2753</v>
      </c>
      <c r="E123" s="132">
        <f t="shared" si="46"/>
        <v>7</v>
      </c>
      <c r="F123" s="132">
        <v>1830</v>
      </c>
      <c r="G123" s="132">
        <f t="shared" si="47"/>
        <v>7</v>
      </c>
      <c r="H123" s="132">
        <v>1332</v>
      </c>
      <c r="I123" s="132">
        <f t="shared" si="48"/>
        <v>2</v>
      </c>
      <c r="J123" s="132">
        <v>831</v>
      </c>
      <c r="K123" s="132">
        <f t="shared" si="34"/>
        <v>3</v>
      </c>
      <c r="O123" s="1">
        <v>44022</v>
      </c>
      <c r="P123" s="132">
        <f t="shared" si="49"/>
        <v>7</v>
      </c>
      <c r="Q123" s="132">
        <f t="shared" si="54"/>
        <v>6.7142857142857144</v>
      </c>
      <c r="S123" s="132">
        <f t="shared" si="50"/>
        <v>10</v>
      </c>
      <c r="T123" s="132">
        <f t="shared" si="55"/>
        <v>5.1428571428571432</v>
      </c>
      <c r="V123" s="132">
        <f t="shared" si="51"/>
        <v>7</v>
      </c>
      <c r="W123" s="132">
        <f t="shared" si="56"/>
        <v>3.4285714285714284</v>
      </c>
      <c r="X123" s="132">
        <f t="shared" si="52"/>
        <v>2</v>
      </c>
      <c r="Y123" s="132">
        <f t="shared" si="57"/>
        <v>4.1428571428571432</v>
      </c>
      <c r="Z123" s="132">
        <f t="shared" si="53"/>
        <v>3</v>
      </c>
      <c r="AA123" s="132">
        <f t="shared" si="58"/>
        <v>1.1428571428571428</v>
      </c>
    </row>
    <row r="124" spans="1:27" x14ac:dyDescent="0.25">
      <c r="A124" s="132" t="s">
        <v>163</v>
      </c>
      <c r="B124" s="132">
        <v>2729</v>
      </c>
      <c r="C124" s="132">
        <f t="shared" si="45"/>
        <v>5</v>
      </c>
      <c r="D124" s="132">
        <v>2767</v>
      </c>
      <c r="E124" s="132">
        <f t="shared" si="46"/>
        <v>14</v>
      </c>
      <c r="F124" s="132">
        <v>1836</v>
      </c>
      <c r="G124" s="132">
        <f t="shared" si="47"/>
        <v>6</v>
      </c>
      <c r="H124" s="132">
        <v>1338</v>
      </c>
      <c r="I124" s="132">
        <f t="shared" si="48"/>
        <v>6</v>
      </c>
      <c r="J124" s="132">
        <v>835</v>
      </c>
      <c r="K124" s="132">
        <f t="shared" si="34"/>
        <v>4</v>
      </c>
      <c r="O124" s="1">
        <v>44023</v>
      </c>
      <c r="P124" s="132">
        <f t="shared" si="49"/>
        <v>14</v>
      </c>
      <c r="Q124" s="132">
        <f t="shared" si="54"/>
        <v>7.7142857142857144</v>
      </c>
      <c r="S124" s="132">
        <f t="shared" si="50"/>
        <v>5</v>
      </c>
      <c r="T124" s="132">
        <f t="shared" si="55"/>
        <v>4.8571428571428568</v>
      </c>
      <c r="V124" s="132">
        <f t="shared" si="51"/>
        <v>6</v>
      </c>
      <c r="W124" s="132">
        <f t="shared" si="56"/>
        <v>4</v>
      </c>
      <c r="X124" s="132">
        <f t="shared" si="52"/>
        <v>6</v>
      </c>
      <c r="Y124" s="132">
        <f t="shared" si="57"/>
        <v>3.5714285714285716</v>
      </c>
      <c r="Z124" s="132">
        <f t="shared" si="53"/>
        <v>4</v>
      </c>
      <c r="AA124" s="132">
        <f t="shared" si="58"/>
        <v>1.1428571428571428</v>
      </c>
    </row>
    <row r="125" spans="1:27" x14ac:dyDescent="0.25">
      <c r="A125" s="132" t="s">
        <v>164</v>
      </c>
      <c r="B125" s="132">
        <v>2733</v>
      </c>
      <c r="C125" s="132">
        <f t="shared" si="45"/>
        <v>4</v>
      </c>
      <c r="D125" s="132">
        <v>2797</v>
      </c>
      <c r="E125" s="132">
        <f t="shared" si="46"/>
        <v>30</v>
      </c>
      <c r="F125" s="132">
        <v>1841</v>
      </c>
      <c r="G125" s="132">
        <f t="shared" si="47"/>
        <v>5</v>
      </c>
      <c r="H125" s="132">
        <v>1340</v>
      </c>
      <c r="I125" s="132">
        <f t="shared" si="48"/>
        <v>2</v>
      </c>
      <c r="J125" s="132">
        <v>840</v>
      </c>
      <c r="K125" s="132">
        <f t="shared" si="34"/>
        <v>5</v>
      </c>
      <c r="O125" s="1">
        <v>44024</v>
      </c>
      <c r="P125" s="132">
        <f t="shared" si="49"/>
        <v>30</v>
      </c>
      <c r="Q125" s="132">
        <f t="shared" si="54"/>
        <v>11</v>
      </c>
      <c r="S125" s="132">
        <f t="shared" si="50"/>
        <v>4</v>
      </c>
      <c r="T125" s="132">
        <f t="shared" si="55"/>
        <v>4.5714285714285712</v>
      </c>
      <c r="V125" s="132">
        <f t="shared" si="51"/>
        <v>5</v>
      </c>
      <c r="W125" s="132">
        <f t="shared" si="56"/>
        <v>4.4285714285714288</v>
      </c>
      <c r="X125" s="132">
        <f t="shared" si="52"/>
        <v>2</v>
      </c>
      <c r="Y125" s="132">
        <f t="shared" si="57"/>
        <v>3</v>
      </c>
      <c r="Z125" s="132">
        <f t="shared" si="53"/>
        <v>5</v>
      </c>
      <c r="AA125" s="132">
        <f t="shared" si="58"/>
        <v>1.8571428571428572</v>
      </c>
    </row>
    <row r="126" spans="1:27" x14ac:dyDescent="0.25">
      <c r="A126" s="132" t="s">
        <v>165</v>
      </c>
      <c r="B126" s="132">
        <v>2744</v>
      </c>
      <c r="C126" s="132">
        <f t="shared" si="45"/>
        <v>11</v>
      </c>
      <c r="D126" s="132">
        <v>2804</v>
      </c>
      <c r="E126" s="132">
        <f t="shared" si="46"/>
        <v>7</v>
      </c>
      <c r="F126" s="132">
        <v>1850</v>
      </c>
      <c r="G126" s="132">
        <f t="shared" si="47"/>
        <v>9</v>
      </c>
      <c r="H126" s="132">
        <v>1347</v>
      </c>
      <c r="I126" s="132">
        <f t="shared" si="48"/>
        <v>7</v>
      </c>
      <c r="J126" s="132">
        <v>841</v>
      </c>
      <c r="K126" s="132">
        <f t="shared" si="34"/>
        <v>1</v>
      </c>
      <c r="O126" s="1">
        <v>44025</v>
      </c>
      <c r="P126" s="132">
        <f t="shared" si="49"/>
        <v>7</v>
      </c>
      <c r="Q126" s="132">
        <f t="shared" si="54"/>
        <v>10.285714285714286</v>
      </c>
      <c r="S126" s="132">
        <f t="shared" si="50"/>
        <v>11</v>
      </c>
      <c r="T126" s="132">
        <f t="shared" si="55"/>
        <v>5.7142857142857144</v>
      </c>
      <c r="V126" s="132">
        <f t="shared" si="51"/>
        <v>9</v>
      </c>
      <c r="W126" s="132">
        <f t="shared" si="56"/>
        <v>5.4285714285714288</v>
      </c>
      <c r="X126" s="132">
        <f t="shared" si="52"/>
        <v>7</v>
      </c>
      <c r="Y126" s="132">
        <f t="shared" si="57"/>
        <v>3.8571428571428572</v>
      </c>
      <c r="Z126" s="132">
        <f t="shared" si="53"/>
        <v>1</v>
      </c>
      <c r="AA126" s="132">
        <f t="shared" si="58"/>
        <v>2</v>
      </c>
    </row>
    <row r="127" spans="1:27" x14ac:dyDescent="0.25">
      <c r="A127" s="132" t="s">
        <v>166</v>
      </c>
      <c r="B127" s="132">
        <v>2749</v>
      </c>
      <c r="C127" s="132">
        <f t="shared" si="45"/>
        <v>5</v>
      </c>
      <c r="D127" s="132">
        <v>2835</v>
      </c>
      <c r="E127" s="132">
        <f t="shared" si="46"/>
        <v>31</v>
      </c>
      <c r="F127" s="132">
        <v>1859</v>
      </c>
      <c r="G127" s="132">
        <f t="shared" si="47"/>
        <v>9</v>
      </c>
      <c r="H127" s="132">
        <v>1351</v>
      </c>
      <c r="I127" s="132">
        <f t="shared" si="48"/>
        <v>4</v>
      </c>
      <c r="J127" s="132">
        <v>833</v>
      </c>
      <c r="K127" s="132">
        <f t="shared" si="34"/>
        <v>-8</v>
      </c>
      <c r="O127" s="1">
        <v>44026</v>
      </c>
      <c r="P127" s="132">
        <f t="shared" si="49"/>
        <v>31</v>
      </c>
      <c r="Q127" s="132">
        <f t="shared" si="54"/>
        <v>14.714285714285714</v>
      </c>
      <c r="S127" s="132">
        <f t="shared" si="50"/>
        <v>5</v>
      </c>
      <c r="T127" s="132">
        <f t="shared" si="55"/>
        <v>6.1428571428571432</v>
      </c>
      <c r="V127" s="132">
        <f t="shared" si="51"/>
        <v>9</v>
      </c>
      <c r="W127" s="132">
        <f t="shared" si="56"/>
        <v>6</v>
      </c>
      <c r="X127" s="132">
        <f t="shared" si="52"/>
        <v>4</v>
      </c>
      <c r="Y127" s="132">
        <f t="shared" si="57"/>
        <v>4</v>
      </c>
      <c r="Z127" s="132">
        <f t="shared" si="53"/>
        <v>-8</v>
      </c>
      <c r="AA127" s="132">
        <f t="shared" si="58"/>
        <v>0.8571428571428571</v>
      </c>
    </row>
    <row r="128" spans="1:27" x14ac:dyDescent="0.25">
      <c r="A128" s="132" t="s">
        <v>167</v>
      </c>
      <c r="B128" s="132">
        <v>2754</v>
      </c>
      <c r="C128" s="132">
        <f t="shared" si="45"/>
        <v>5</v>
      </c>
      <c r="D128" s="132">
        <v>2855</v>
      </c>
      <c r="E128" s="132">
        <f t="shared" si="46"/>
        <v>20</v>
      </c>
      <c r="F128" s="132">
        <v>1868</v>
      </c>
      <c r="G128" s="132">
        <f t="shared" si="47"/>
        <v>9</v>
      </c>
      <c r="H128" s="132">
        <v>1361</v>
      </c>
      <c r="I128" s="132">
        <f t="shared" si="48"/>
        <v>10</v>
      </c>
      <c r="J128" s="132">
        <v>835</v>
      </c>
      <c r="K128" s="132">
        <f t="shared" si="34"/>
        <v>2</v>
      </c>
      <c r="O128" s="1">
        <v>44027</v>
      </c>
      <c r="P128" s="132">
        <f t="shared" si="49"/>
        <v>20</v>
      </c>
      <c r="Q128" s="132">
        <f t="shared" si="54"/>
        <v>17</v>
      </c>
      <c r="S128" s="132">
        <f t="shared" si="50"/>
        <v>5</v>
      </c>
      <c r="T128" s="132">
        <f t="shared" si="55"/>
        <v>6</v>
      </c>
      <c r="V128" s="132">
        <f t="shared" si="51"/>
        <v>9</v>
      </c>
      <c r="W128" s="132">
        <f t="shared" si="56"/>
        <v>6.7142857142857144</v>
      </c>
      <c r="X128" s="132">
        <f t="shared" si="52"/>
        <v>10</v>
      </c>
      <c r="Y128" s="132">
        <f t="shared" si="57"/>
        <v>5.4285714285714288</v>
      </c>
      <c r="Z128" s="132">
        <f t="shared" si="53"/>
        <v>2</v>
      </c>
      <c r="AA128" s="132">
        <f t="shared" si="58"/>
        <v>1.1428571428571428</v>
      </c>
    </row>
    <row r="129" spans="1:27" x14ac:dyDescent="0.25">
      <c r="A129" s="132" t="s">
        <v>168</v>
      </c>
      <c r="B129" s="132">
        <v>2774</v>
      </c>
      <c r="C129" s="132">
        <f t="shared" si="45"/>
        <v>20</v>
      </c>
      <c r="D129" s="132">
        <v>2870</v>
      </c>
      <c r="E129" s="132">
        <f t="shared" si="46"/>
        <v>15</v>
      </c>
      <c r="F129" s="132">
        <v>1879</v>
      </c>
      <c r="G129" s="132">
        <f t="shared" si="47"/>
        <v>11</v>
      </c>
      <c r="H129" s="132">
        <v>1366</v>
      </c>
      <c r="I129" s="132">
        <f t="shared" si="48"/>
        <v>5</v>
      </c>
      <c r="J129" s="132">
        <v>836</v>
      </c>
      <c r="K129" s="132">
        <f t="shared" si="34"/>
        <v>1</v>
      </c>
      <c r="O129" s="1">
        <v>44028</v>
      </c>
      <c r="P129" s="132">
        <f t="shared" si="49"/>
        <v>15</v>
      </c>
      <c r="Q129" s="132">
        <f t="shared" si="54"/>
        <v>17.714285714285715</v>
      </c>
      <c r="S129" s="132">
        <f t="shared" si="50"/>
        <v>20</v>
      </c>
      <c r="T129" s="132">
        <f t="shared" si="55"/>
        <v>8.5714285714285712</v>
      </c>
      <c r="V129" s="132">
        <f t="shared" si="51"/>
        <v>11</v>
      </c>
      <c r="W129" s="132">
        <f t="shared" si="56"/>
        <v>8</v>
      </c>
      <c r="X129" s="132">
        <f t="shared" si="52"/>
        <v>5</v>
      </c>
      <c r="Y129" s="132">
        <f t="shared" si="57"/>
        <v>5.1428571428571432</v>
      </c>
      <c r="Z129" s="132">
        <f t="shared" si="53"/>
        <v>1</v>
      </c>
      <c r="AA129" s="132">
        <f t="shared" si="58"/>
        <v>1.1428571428571428</v>
      </c>
    </row>
    <row r="130" spans="1:27" x14ac:dyDescent="0.25">
      <c r="A130" s="132" t="s">
        <v>169</v>
      </c>
      <c r="B130" s="132">
        <v>2790</v>
      </c>
      <c r="C130" s="132">
        <f t="shared" si="45"/>
        <v>16</v>
      </c>
      <c r="D130" s="132">
        <v>2885</v>
      </c>
      <c r="E130" s="132">
        <f t="shared" si="46"/>
        <v>15</v>
      </c>
      <c r="F130" s="132">
        <v>1886</v>
      </c>
      <c r="G130" s="132">
        <f t="shared" si="47"/>
        <v>7</v>
      </c>
      <c r="H130" s="132">
        <v>1371</v>
      </c>
      <c r="I130" s="132">
        <f t="shared" si="48"/>
        <v>5</v>
      </c>
      <c r="J130" s="132">
        <v>837</v>
      </c>
      <c r="K130" s="132">
        <f t="shared" si="34"/>
        <v>1</v>
      </c>
      <c r="O130" s="1">
        <v>44029</v>
      </c>
      <c r="P130" s="132">
        <f t="shared" si="49"/>
        <v>15</v>
      </c>
      <c r="Q130" s="132">
        <f t="shared" si="54"/>
        <v>18.857142857142858</v>
      </c>
      <c r="S130" s="132">
        <f t="shared" si="50"/>
        <v>16</v>
      </c>
      <c r="T130" s="132">
        <f t="shared" si="55"/>
        <v>9.4285714285714288</v>
      </c>
      <c r="V130" s="132">
        <f t="shared" si="51"/>
        <v>7</v>
      </c>
      <c r="W130" s="132">
        <f t="shared" si="56"/>
        <v>8</v>
      </c>
      <c r="X130" s="132">
        <f t="shared" si="52"/>
        <v>5</v>
      </c>
      <c r="Y130" s="132">
        <f t="shared" si="57"/>
        <v>5.5714285714285712</v>
      </c>
      <c r="Z130" s="132">
        <f t="shared" si="53"/>
        <v>1</v>
      </c>
      <c r="AA130" s="132">
        <f t="shared" si="58"/>
        <v>0.8571428571428571</v>
      </c>
    </row>
    <row r="131" spans="1:27" x14ac:dyDescent="0.25">
      <c r="A131" s="132" t="s">
        <v>170</v>
      </c>
      <c r="B131" s="132">
        <v>2791</v>
      </c>
      <c r="C131" s="132">
        <f t="shared" si="45"/>
        <v>1</v>
      </c>
      <c r="D131" s="132">
        <v>2895</v>
      </c>
      <c r="E131" s="132">
        <f t="shared" si="46"/>
        <v>10</v>
      </c>
      <c r="F131" s="132">
        <v>1901</v>
      </c>
      <c r="G131" s="132">
        <f t="shared" si="47"/>
        <v>15</v>
      </c>
      <c r="H131" s="132">
        <v>1379</v>
      </c>
      <c r="I131" s="132">
        <f t="shared" si="48"/>
        <v>8</v>
      </c>
      <c r="J131" s="132">
        <v>838</v>
      </c>
      <c r="K131" s="132">
        <f t="shared" si="34"/>
        <v>1</v>
      </c>
      <c r="O131" s="1">
        <v>44030</v>
      </c>
      <c r="P131" s="132">
        <f t="shared" si="49"/>
        <v>10</v>
      </c>
      <c r="Q131" s="132">
        <f t="shared" si="54"/>
        <v>18.285714285714285</v>
      </c>
      <c r="S131" s="132">
        <f t="shared" si="50"/>
        <v>1</v>
      </c>
      <c r="T131" s="132">
        <f t="shared" si="55"/>
        <v>8.8571428571428577</v>
      </c>
      <c r="V131" s="132">
        <f t="shared" si="51"/>
        <v>15</v>
      </c>
      <c r="W131" s="132">
        <f t="shared" si="56"/>
        <v>9.2857142857142865</v>
      </c>
      <c r="X131" s="132">
        <f t="shared" si="52"/>
        <v>8</v>
      </c>
      <c r="Y131" s="132">
        <f t="shared" si="57"/>
        <v>5.8571428571428568</v>
      </c>
      <c r="Z131" s="132">
        <f t="shared" si="53"/>
        <v>1</v>
      </c>
      <c r="AA131" s="132">
        <f t="shared" si="58"/>
        <v>0.42857142857142855</v>
      </c>
    </row>
    <row r="132" spans="1:27" x14ac:dyDescent="0.25">
      <c r="A132" s="132" t="s">
        <v>171</v>
      </c>
      <c r="B132" s="132">
        <v>2824</v>
      </c>
      <c r="C132" s="132">
        <f t="shared" si="45"/>
        <v>33</v>
      </c>
      <c r="D132" s="132">
        <v>2917</v>
      </c>
      <c r="E132" s="132">
        <f t="shared" si="46"/>
        <v>22</v>
      </c>
      <c r="F132" s="132">
        <v>1904</v>
      </c>
      <c r="G132" s="132">
        <f t="shared" si="47"/>
        <v>3</v>
      </c>
      <c r="H132" s="132">
        <v>1387</v>
      </c>
      <c r="I132" s="132">
        <f t="shared" si="48"/>
        <v>8</v>
      </c>
      <c r="J132" s="132">
        <v>840</v>
      </c>
      <c r="K132" s="132">
        <f t="shared" si="34"/>
        <v>2</v>
      </c>
      <c r="O132" s="1">
        <v>44031</v>
      </c>
      <c r="P132" s="132">
        <f t="shared" si="49"/>
        <v>22</v>
      </c>
      <c r="Q132" s="132">
        <f t="shared" si="54"/>
        <v>17.142857142857142</v>
      </c>
      <c r="S132" s="132">
        <f t="shared" si="50"/>
        <v>33</v>
      </c>
      <c r="T132" s="132">
        <f t="shared" si="55"/>
        <v>13</v>
      </c>
      <c r="V132" s="132">
        <f t="shared" si="51"/>
        <v>3</v>
      </c>
      <c r="W132" s="132">
        <f t="shared" si="56"/>
        <v>9</v>
      </c>
      <c r="X132" s="132">
        <f t="shared" si="52"/>
        <v>8</v>
      </c>
      <c r="Y132" s="132">
        <f t="shared" si="57"/>
        <v>6.7142857142857144</v>
      </c>
      <c r="Z132" s="132">
        <f t="shared" si="53"/>
        <v>2</v>
      </c>
      <c r="AA132" s="132">
        <f t="shared" si="58"/>
        <v>0</v>
      </c>
    </row>
    <row r="133" spans="1:27" x14ac:dyDescent="0.25">
      <c r="A133" s="132" t="s">
        <v>172</v>
      </c>
      <c r="B133" s="132">
        <v>2852</v>
      </c>
      <c r="C133" s="132">
        <f t="shared" ref="C133:C164" si="59">B133-B132</f>
        <v>28</v>
      </c>
      <c r="D133" s="132">
        <v>2950</v>
      </c>
      <c r="E133" s="132">
        <f t="shared" ref="E133:E164" si="60">D133-D132</f>
        <v>33</v>
      </c>
      <c r="F133" s="132">
        <v>1912</v>
      </c>
      <c r="G133" s="132">
        <f t="shared" ref="G133:G164" si="61">F133-F132</f>
        <v>8</v>
      </c>
      <c r="H133" s="132">
        <v>1399</v>
      </c>
      <c r="I133" s="132">
        <f t="shared" ref="I133:I178" si="62">H133-H132</f>
        <v>12</v>
      </c>
      <c r="J133" s="132">
        <v>840</v>
      </c>
      <c r="K133" s="132">
        <f t="shared" ref="K133:K195" si="63">J133-J132</f>
        <v>0</v>
      </c>
      <c r="O133" s="1">
        <v>44032</v>
      </c>
      <c r="P133" s="132">
        <f t="shared" ref="P133:P164" si="64">E133</f>
        <v>33</v>
      </c>
      <c r="Q133" s="132">
        <f t="shared" si="54"/>
        <v>20.857142857142858</v>
      </c>
      <c r="S133" s="132">
        <f t="shared" ref="S133:S164" si="65">C133</f>
        <v>28</v>
      </c>
      <c r="T133" s="132">
        <f t="shared" si="55"/>
        <v>15.428571428571429</v>
      </c>
      <c r="V133" s="132">
        <f t="shared" ref="V133:V164" si="66">G133</f>
        <v>8</v>
      </c>
      <c r="W133" s="132">
        <f t="shared" si="56"/>
        <v>8.8571428571428577</v>
      </c>
      <c r="X133" s="132">
        <f t="shared" ref="X133:X157" si="67">I133</f>
        <v>12</v>
      </c>
      <c r="Y133" s="132">
        <f t="shared" si="57"/>
        <v>7.4285714285714288</v>
      </c>
      <c r="Z133" s="132">
        <f t="shared" ref="Z133:Z171" si="68">K133</f>
        <v>0</v>
      </c>
      <c r="AA133" s="132">
        <f t="shared" si="58"/>
        <v>-0.14285714285714285</v>
      </c>
    </row>
    <row r="134" spans="1:27" x14ac:dyDescent="0.25">
      <c r="A134" s="132" t="s">
        <v>173</v>
      </c>
      <c r="B134" s="132">
        <v>2873</v>
      </c>
      <c r="C134" s="132">
        <f t="shared" si="59"/>
        <v>21</v>
      </c>
      <c r="D134" s="132">
        <v>2973</v>
      </c>
      <c r="E134" s="132">
        <f t="shared" si="60"/>
        <v>23</v>
      </c>
      <c r="F134" s="132">
        <v>1921</v>
      </c>
      <c r="G134" s="132">
        <f t="shared" si="61"/>
        <v>9</v>
      </c>
      <c r="H134" s="132">
        <v>1405</v>
      </c>
      <c r="I134" s="132">
        <f t="shared" si="62"/>
        <v>6</v>
      </c>
      <c r="J134" s="132">
        <v>842</v>
      </c>
      <c r="K134" s="132">
        <f t="shared" si="63"/>
        <v>2</v>
      </c>
      <c r="O134" s="1">
        <v>44033</v>
      </c>
      <c r="P134" s="132">
        <f t="shared" si="64"/>
        <v>23</v>
      </c>
      <c r="Q134" s="132">
        <f t="shared" si="54"/>
        <v>19.714285714285715</v>
      </c>
      <c r="S134" s="132">
        <f t="shared" si="65"/>
        <v>21</v>
      </c>
      <c r="T134" s="132">
        <f t="shared" si="55"/>
        <v>17.714285714285715</v>
      </c>
      <c r="V134" s="132">
        <f t="shared" si="66"/>
        <v>9</v>
      </c>
      <c r="W134" s="132">
        <f t="shared" si="56"/>
        <v>8.8571428571428577</v>
      </c>
      <c r="X134" s="132">
        <f t="shared" si="67"/>
        <v>6</v>
      </c>
      <c r="Y134" s="132">
        <f t="shared" si="57"/>
        <v>7.7142857142857144</v>
      </c>
      <c r="Z134" s="132">
        <f t="shared" si="68"/>
        <v>2</v>
      </c>
      <c r="AA134" s="132">
        <f t="shared" si="58"/>
        <v>1.2857142857142858</v>
      </c>
    </row>
    <row r="135" spans="1:27" x14ac:dyDescent="0.25">
      <c r="A135" s="132" t="s">
        <v>174</v>
      </c>
      <c r="B135" s="132">
        <v>2891</v>
      </c>
      <c r="C135" s="132">
        <f t="shared" si="59"/>
        <v>18</v>
      </c>
      <c r="D135" s="132">
        <v>3001</v>
      </c>
      <c r="E135" s="132">
        <f t="shared" si="60"/>
        <v>28</v>
      </c>
      <c r="F135" s="132">
        <v>1930</v>
      </c>
      <c r="G135" s="132">
        <f t="shared" si="61"/>
        <v>9</v>
      </c>
      <c r="H135" s="132">
        <v>1410</v>
      </c>
      <c r="I135" s="132">
        <f t="shared" si="62"/>
        <v>5</v>
      </c>
      <c r="J135" s="132">
        <v>845</v>
      </c>
      <c r="K135" s="132">
        <f t="shared" si="63"/>
        <v>3</v>
      </c>
      <c r="O135" s="1">
        <v>44034</v>
      </c>
      <c r="P135" s="132">
        <f t="shared" si="64"/>
        <v>28</v>
      </c>
      <c r="Q135" s="132">
        <f t="shared" si="54"/>
        <v>20.857142857142858</v>
      </c>
      <c r="S135" s="132">
        <f t="shared" si="65"/>
        <v>18</v>
      </c>
      <c r="T135" s="132">
        <f t="shared" si="55"/>
        <v>19.571428571428573</v>
      </c>
      <c r="V135" s="132">
        <f t="shared" si="66"/>
        <v>9</v>
      </c>
      <c r="W135" s="132">
        <f t="shared" si="56"/>
        <v>8.8571428571428577</v>
      </c>
      <c r="X135" s="132">
        <f t="shared" si="67"/>
        <v>5</v>
      </c>
      <c r="Y135" s="132">
        <f t="shared" si="57"/>
        <v>7</v>
      </c>
      <c r="Z135" s="132">
        <f t="shared" si="68"/>
        <v>3</v>
      </c>
      <c r="AA135" s="132">
        <f t="shared" si="58"/>
        <v>1.4285714285714286</v>
      </c>
    </row>
    <row r="136" spans="1:27" x14ac:dyDescent="0.25">
      <c r="A136" s="132" t="s">
        <v>175</v>
      </c>
      <c r="B136" s="132">
        <v>2906</v>
      </c>
      <c r="C136" s="132">
        <f t="shared" si="59"/>
        <v>15</v>
      </c>
      <c r="D136" s="132">
        <v>3036</v>
      </c>
      <c r="E136" s="132">
        <f t="shared" si="60"/>
        <v>35</v>
      </c>
      <c r="F136" s="132">
        <v>1947</v>
      </c>
      <c r="G136" s="132">
        <f t="shared" si="61"/>
        <v>17</v>
      </c>
      <c r="H136" s="132">
        <v>1416</v>
      </c>
      <c r="I136" s="132">
        <f t="shared" si="62"/>
        <v>6</v>
      </c>
      <c r="J136" s="132">
        <v>845</v>
      </c>
      <c r="K136" s="132">
        <f t="shared" si="63"/>
        <v>0</v>
      </c>
      <c r="O136" s="1">
        <v>44035</v>
      </c>
      <c r="P136" s="132">
        <f t="shared" si="64"/>
        <v>35</v>
      </c>
      <c r="Q136" s="132">
        <f t="shared" si="54"/>
        <v>23.714285714285715</v>
      </c>
      <c r="S136" s="132">
        <f t="shared" si="65"/>
        <v>15</v>
      </c>
      <c r="T136" s="132">
        <f t="shared" si="55"/>
        <v>18.857142857142858</v>
      </c>
      <c r="V136" s="132">
        <f t="shared" si="66"/>
        <v>17</v>
      </c>
      <c r="W136" s="132">
        <f t="shared" si="56"/>
        <v>9.7142857142857135</v>
      </c>
      <c r="X136" s="132">
        <f t="shared" si="67"/>
        <v>6</v>
      </c>
      <c r="Y136" s="132">
        <f t="shared" si="57"/>
        <v>7.1428571428571432</v>
      </c>
      <c r="Z136" s="132">
        <f t="shared" si="68"/>
        <v>0</v>
      </c>
      <c r="AA136" s="132">
        <f t="shared" si="58"/>
        <v>1.2857142857142858</v>
      </c>
    </row>
    <row r="137" spans="1:27" x14ac:dyDescent="0.25">
      <c r="A137" s="132" t="s">
        <v>176</v>
      </c>
      <c r="B137" s="132">
        <v>2925</v>
      </c>
      <c r="C137" s="132">
        <f t="shared" si="59"/>
        <v>19</v>
      </c>
      <c r="D137" s="132">
        <v>3085</v>
      </c>
      <c r="E137" s="132">
        <f t="shared" si="60"/>
        <v>49</v>
      </c>
      <c r="F137" s="132">
        <v>1959</v>
      </c>
      <c r="G137" s="132">
        <f t="shared" si="61"/>
        <v>12</v>
      </c>
      <c r="H137" s="132">
        <v>1417</v>
      </c>
      <c r="I137" s="132">
        <f t="shared" si="62"/>
        <v>1</v>
      </c>
      <c r="J137" s="132">
        <v>846</v>
      </c>
      <c r="K137" s="132">
        <f t="shared" si="63"/>
        <v>1</v>
      </c>
      <c r="O137" s="1">
        <v>44036</v>
      </c>
      <c r="P137" s="132">
        <f t="shared" si="64"/>
        <v>49</v>
      </c>
      <c r="Q137" s="132">
        <f t="shared" si="54"/>
        <v>28.571428571428573</v>
      </c>
      <c r="S137" s="132">
        <f t="shared" si="65"/>
        <v>19</v>
      </c>
      <c r="T137" s="132">
        <f t="shared" si="55"/>
        <v>19.285714285714285</v>
      </c>
      <c r="V137" s="132">
        <f t="shared" si="66"/>
        <v>12</v>
      </c>
      <c r="W137" s="132">
        <f t="shared" si="56"/>
        <v>10.428571428571429</v>
      </c>
      <c r="X137" s="132">
        <f t="shared" si="67"/>
        <v>1</v>
      </c>
      <c r="Y137" s="132">
        <f t="shared" si="57"/>
        <v>6.5714285714285712</v>
      </c>
      <c r="Z137" s="132">
        <f t="shared" si="68"/>
        <v>1</v>
      </c>
      <c r="AA137" s="132">
        <f t="shared" si="58"/>
        <v>1.2857142857142858</v>
      </c>
    </row>
    <row r="138" spans="1:27" x14ac:dyDescent="0.25">
      <c r="A138" s="132" t="s">
        <v>177</v>
      </c>
      <c r="B138" s="132">
        <v>2945</v>
      </c>
      <c r="C138" s="132">
        <f t="shared" si="59"/>
        <v>20</v>
      </c>
      <c r="D138" s="132">
        <v>3108</v>
      </c>
      <c r="E138" s="132">
        <f t="shared" si="60"/>
        <v>23</v>
      </c>
      <c r="F138" s="132">
        <v>1961</v>
      </c>
      <c r="G138" s="132">
        <f t="shared" si="61"/>
        <v>2</v>
      </c>
      <c r="H138" s="132">
        <v>1422</v>
      </c>
      <c r="I138" s="132">
        <f t="shared" si="62"/>
        <v>5</v>
      </c>
      <c r="J138" s="132">
        <v>851</v>
      </c>
      <c r="K138" s="132">
        <f t="shared" si="63"/>
        <v>5</v>
      </c>
      <c r="O138" s="1">
        <v>44037</v>
      </c>
      <c r="P138" s="132">
        <f t="shared" si="64"/>
        <v>23</v>
      </c>
      <c r="Q138" s="132">
        <f t="shared" si="54"/>
        <v>30.428571428571427</v>
      </c>
      <c r="S138" s="132">
        <f t="shared" si="65"/>
        <v>20</v>
      </c>
      <c r="T138" s="132">
        <f t="shared" si="55"/>
        <v>22</v>
      </c>
      <c r="V138" s="132">
        <f t="shared" si="66"/>
        <v>2</v>
      </c>
      <c r="W138" s="132">
        <f t="shared" si="56"/>
        <v>8.5714285714285712</v>
      </c>
      <c r="X138" s="132">
        <f t="shared" si="67"/>
        <v>5</v>
      </c>
      <c r="Y138" s="132">
        <f t="shared" si="57"/>
        <v>6.1428571428571432</v>
      </c>
      <c r="Z138" s="132">
        <f t="shared" si="68"/>
        <v>5</v>
      </c>
      <c r="AA138" s="132">
        <f t="shared" si="58"/>
        <v>1.8571428571428572</v>
      </c>
    </row>
    <row r="139" spans="1:27" x14ac:dyDescent="0.25">
      <c r="A139" s="132" t="s">
        <v>178</v>
      </c>
      <c r="B139" s="132">
        <v>2973</v>
      </c>
      <c r="C139" s="132">
        <f t="shared" si="59"/>
        <v>28</v>
      </c>
      <c r="D139" s="132">
        <v>3157</v>
      </c>
      <c r="E139" s="132">
        <f t="shared" si="60"/>
        <v>49</v>
      </c>
      <c r="F139" s="132">
        <v>1975</v>
      </c>
      <c r="G139" s="132">
        <f t="shared" si="61"/>
        <v>14</v>
      </c>
      <c r="H139" s="132">
        <v>1427</v>
      </c>
      <c r="I139" s="132">
        <f t="shared" si="62"/>
        <v>5</v>
      </c>
      <c r="J139" s="132">
        <v>851</v>
      </c>
      <c r="K139" s="132">
        <f t="shared" si="63"/>
        <v>0</v>
      </c>
      <c r="O139" s="1">
        <v>44038</v>
      </c>
      <c r="P139" s="132">
        <f t="shared" si="64"/>
        <v>49</v>
      </c>
      <c r="Q139" s="132">
        <f t="shared" ref="Q139:Q183" si="69">SUM(P133:P139)/7</f>
        <v>34.285714285714285</v>
      </c>
      <c r="S139" s="132">
        <f t="shared" si="65"/>
        <v>28</v>
      </c>
      <c r="T139" s="132">
        <f t="shared" ref="T139:T170" si="70">SUM(S133:S139)/7</f>
        <v>21.285714285714285</v>
      </c>
      <c r="V139" s="132">
        <f t="shared" si="66"/>
        <v>14</v>
      </c>
      <c r="W139" s="132">
        <f t="shared" ref="W139:W170" si="71">SUM(V133:V139)/7</f>
        <v>10.142857142857142</v>
      </c>
      <c r="X139" s="132">
        <f t="shared" si="67"/>
        <v>5</v>
      </c>
      <c r="Y139" s="132">
        <f t="shared" ref="Y139:Y157" si="72">SUM(X133:X139)/7</f>
        <v>5.7142857142857144</v>
      </c>
      <c r="Z139" s="132">
        <f t="shared" si="68"/>
        <v>0</v>
      </c>
      <c r="AA139" s="132">
        <f t="shared" ref="AA139:AA157" si="73">SUM(Z133:Z139)/7</f>
        <v>1.5714285714285714</v>
      </c>
    </row>
    <row r="140" spans="1:27" x14ac:dyDescent="0.25">
      <c r="A140" s="132" t="s">
        <v>179</v>
      </c>
      <c r="B140" s="132">
        <v>3020</v>
      </c>
      <c r="C140" s="132">
        <f t="shared" si="59"/>
        <v>47</v>
      </c>
      <c r="D140" s="132">
        <v>3196</v>
      </c>
      <c r="E140" s="132">
        <f t="shared" si="60"/>
        <v>39</v>
      </c>
      <c r="F140" s="132">
        <v>1991</v>
      </c>
      <c r="G140" s="132">
        <f t="shared" si="61"/>
        <v>16</v>
      </c>
      <c r="H140" s="132">
        <v>1431</v>
      </c>
      <c r="I140" s="132">
        <f t="shared" si="62"/>
        <v>4</v>
      </c>
      <c r="J140" s="132">
        <v>851</v>
      </c>
      <c r="K140" s="132">
        <f t="shared" si="63"/>
        <v>0</v>
      </c>
      <c r="O140" s="1">
        <v>44039</v>
      </c>
      <c r="P140" s="132">
        <f t="shared" si="64"/>
        <v>39</v>
      </c>
      <c r="Q140" s="132">
        <f t="shared" si="69"/>
        <v>35.142857142857146</v>
      </c>
      <c r="S140" s="132">
        <f t="shared" si="65"/>
        <v>47</v>
      </c>
      <c r="T140" s="132">
        <f t="shared" si="70"/>
        <v>24</v>
      </c>
      <c r="V140" s="132">
        <f t="shared" si="66"/>
        <v>16</v>
      </c>
      <c r="W140" s="132">
        <f t="shared" si="71"/>
        <v>11.285714285714286</v>
      </c>
      <c r="X140" s="132">
        <f t="shared" si="67"/>
        <v>4</v>
      </c>
      <c r="Y140" s="132">
        <f t="shared" si="72"/>
        <v>4.5714285714285712</v>
      </c>
      <c r="Z140" s="132">
        <f t="shared" si="68"/>
        <v>0</v>
      </c>
      <c r="AA140" s="132">
        <f t="shared" si="73"/>
        <v>1.5714285714285714</v>
      </c>
    </row>
    <row r="141" spans="1:27" x14ac:dyDescent="0.25">
      <c r="A141" s="132" t="s">
        <v>180</v>
      </c>
      <c r="B141" s="132">
        <v>3049</v>
      </c>
      <c r="C141" s="132">
        <f t="shared" si="59"/>
        <v>29</v>
      </c>
      <c r="D141" s="132">
        <v>3244</v>
      </c>
      <c r="E141" s="132">
        <f t="shared" si="60"/>
        <v>48</v>
      </c>
      <c r="F141" s="132">
        <v>2006</v>
      </c>
      <c r="G141" s="132">
        <f t="shared" si="61"/>
        <v>15</v>
      </c>
      <c r="H141" s="132">
        <v>1433</v>
      </c>
      <c r="I141" s="132">
        <f t="shared" si="62"/>
        <v>2</v>
      </c>
      <c r="J141" s="132">
        <v>854</v>
      </c>
      <c r="K141" s="132">
        <f t="shared" si="63"/>
        <v>3</v>
      </c>
      <c r="O141" s="1">
        <v>44040</v>
      </c>
      <c r="P141" s="132">
        <f t="shared" si="64"/>
        <v>48</v>
      </c>
      <c r="Q141" s="132">
        <f t="shared" si="69"/>
        <v>38.714285714285715</v>
      </c>
      <c r="S141" s="132">
        <f t="shared" si="65"/>
        <v>29</v>
      </c>
      <c r="T141" s="132">
        <f t="shared" si="70"/>
        <v>25.142857142857142</v>
      </c>
      <c r="V141" s="132">
        <f t="shared" si="66"/>
        <v>15</v>
      </c>
      <c r="W141" s="132">
        <f t="shared" si="71"/>
        <v>12.142857142857142</v>
      </c>
      <c r="X141" s="132">
        <f t="shared" si="67"/>
        <v>2</v>
      </c>
      <c r="Y141" s="132">
        <f t="shared" si="72"/>
        <v>4</v>
      </c>
      <c r="Z141" s="132">
        <f t="shared" si="68"/>
        <v>3</v>
      </c>
      <c r="AA141" s="132">
        <f t="shared" si="73"/>
        <v>1.7142857142857142</v>
      </c>
    </row>
    <row r="142" spans="1:27" x14ac:dyDescent="0.25">
      <c r="A142" s="132" t="s">
        <v>181</v>
      </c>
      <c r="B142" s="132">
        <v>3076</v>
      </c>
      <c r="C142" s="132">
        <f t="shared" si="59"/>
        <v>27</v>
      </c>
      <c r="D142" s="132">
        <v>3287</v>
      </c>
      <c r="E142" s="132">
        <f t="shared" si="60"/>
        <v>43</v>
      </c>
      <c r="F142" s="132">
        <v>2014</v>
      </c>
      <c r="G142" s="132">
        <f t="shared" si="61"/>
        <v>8</v>
      </c>
      <c r="H142" s="132">
        <v>1444</v>
      </c>
      <c r="I142" s="132">
        <f t="shared" si="62"/>
        <v>11</v>
      </c>
      <c r="J142" s="132">
        <v>857</v>
      </c>
      <c r="K142" s="132">
        <f t="shared" si="63"/>
        <v>3</v>
      </c>
      <c r="O142" s="1">
        <v>44041</v>
      </c>
      <c r="P142" s="132">
        <f t="shared" si="64"/>
        <v>43</v>
      </c>
      <c r="Q142" s="132">
        <f t="shared" si="69"/>
        <v>40.857142857142854</v>
      </c>
      <c r="S142" s="132">
        <f t="shared" si="65"/>
        <v>27</v>
      </c>
      <c r="T142" s="132">
        <f t="shared" si="70"/>
        <v>26.428571428571427</v>
      </c>
      <c r="V142" s="132">
        <f t="shared" si="66"/>
        <v>8</v>
      </c>
      <c r="W142" s="132">
        <f t="shared" si="71"/>
        <v>12</v>
      </c>
      <c r="X142" s="132">
        <f t="shared" si="67"/>
        <v>11</v>
      </c>
      <c r="Y142" s="132">
        <f t="shared" si="72"/>
        <v>4.8571428571428568</v>
      </c>
      <c r="Z142" s="132">
        <f t="shared" si="68"/>
        <v>3</v>
      </c>
      <c r="AA142" s="132">
        <f t="shared" si="73"/>
        <v>1.7142857142857142</v>
      </c>
    </row>
    <row r="143" spans="1:27" x14ac:dyDescent="0.25">
      <c r="A143" s="132" t="s">
        <v>182</v>
      </c>
      <c r="B143" s="132">
        <v>3144</v>
      </c>
      <c r="C143" s="132">
        <f t="shared" si="59"/>
        <v>68</v>
      </c>
      <c r="D143" s="132">
        <v>3363</v>
      </c>
      <c r="E143" s="132">
        <f t="shared" si="60"/>
        <v>76</v>
      </c>
      <c r="F143" s="132">
        <v>2026</v>
      </c>
      <c r="G143" s="132">
        <f t="shared" si="61"/>
        <v>12</v>
      </c>
      <c r="H143" s="132">
        <v>1458</v>
      </c>
      <c r="I143" s="132">
        <f t="shared" si="62"/>
        <v>14</v>
      </c>
      <c r="J143" s="132">
        <v>864</v>
      </c>
      <c r="K143" s="132">
        <f t="shared" si="63"/>
        <v>7</v>
      </c>
      <c r="O143" s="1">
        <v>44042</v>
      </c>
      <c r="P143" s="132">
        <f t="shared" si="64"/>
        <v>76</v>
      </c>
      <c r="Q143" s="132">
        <f t="shared" si="69"/>
        <v>46.714285714285715</v>
      </c>
      <c r="S143" s="132">
        <f t="shared" si="65"/>
        <v>68</v>
      </c>
      <c r="T143" s="132">
        <f t="shared" si="70"/>
        <v>34</v>
      </c>
      <c r="V143" s="132">
        <f t="shared" si="66"/>
        <v>12</v>
      </c>
      <c r="W143" s="132">
        <f t="shared" si="71"/>
        <v>11.285714285714286</v>
      </c>
      <c r="X143" s="132">
        <f t="shared" si="67"/>
        <v>14</v>
      </c>
      <c r="Y143" s="132">
        <f t="shared" si="72"/>
        <v>6</v>
      </c>
      <c r="Z143" s="132">
        <f t="shared" si="68"/>
        <v>7</v>
      </c>
      <c r="AA143" s="132">
        <f t="shared" si="73"/>
        <v>2.7142857142857144</v>
      </c>
    </row>
    <row r="144" spans="1:27" x14ac:dyDescent="0.25">
      <c r="A144" s="132" t="s">
        <v>183</v>
      </c>
      <c r="B144" s="132">
        <v>3187</v>
      </c>
      <c r="C144" s="132">
        <f t="shared" si="59"/>
        <v>43</v>
      </c>
      <c r="D144" s="132">
        <v>3427</v>
      </c>
      <c r="E144" s="132">
        <f t="shared" si="60"/>
        <v>64</v>
      </c>
      <c r="F144" s="132">
        <v>2068</v>
      </c>
      <c r="G144" s="132">
        <f t="shared" si="61"/>
        <v>42</v>
      </c>
      <c r="H144" s="132">
        <v>1483</v>
      </c>
      <c r="I144" s="132">
        <f t="shared" si="62"/>
        <v>25</v>
      </c>
      <c r="J144" s="132">
        <v>867</v>
      </c>
      <c r="K144" s="132">
        <f t="shared" si="63"/>
        <v>3</v>
      </c>
      <c r="O144" s="1">
        <v>44043</v>
      </c>
      <c r="P144" s="132">
        <f t="shared" si="64"/>
        <v>64</v>
      </c>
      <c r="Q144" s="132">
        <f t="shared" si="69"/>
        <v>48.857142857142854</v>
      </c>
      <c r="S144" s="132">
        <f t="shared" si="65"/>
        <v>43</v>
      </c>
      <c r="T144" s="132">
        <f t="shared" si="70"/>
        <v>37.428571428571431</v>
      </c>
      <c r="V144" s="132">
        <f t="shared" si="66"/>
        <v>42</v>
      </c>
      <c r="W144" s="132">
        <f t="shared" si="71"/>
        <v>15.571428571428571</v>
      </c>
      <c r="X144" s="132">
        <f t="shared" si="67"/>
        <v>25</v>
      </c>
      <c r="Y144" s="132">
        <f t="shared" si="72"/>
        <v>9.4285714285714288</v>
      </c>
      <c r="Z144" s="132">
        <f t="shared" si="68"/>
        <v>3</v>
      </c>
      <c r="AA144" s="132">
        <f t="shared" si="73"/>
        <v>3</v>
      </c>
    </row>
    <row r="145" spans="1:27" x14ac:dyDescent="0.25">
      <c r="A145" s="132" t="s">
        <v>184</v>
      </c>
      <c r="B145" s="132">
        <v>3248</v>
      </c>
      <c r="C145" s="132">
        <f t="shared" si="59"/>
        <v>61</v>
      </c>
      <c r="D145" s="132">
        <v>3522</v>
      </c>
      <c r="E145" s="132">
        <f t="shared" si="60"/>
        <v>95</v>
      </c>
      <c r="F145" s="132">
        <v>2107</v>
      </c>
      <c r="G145" s="132">
        <f t="shared" si="61"/>
        <v>39</v>
      </c>
      <c r="H145" s="132">
        <v>1489</v>
      </c>
      <c r="I145" s="132">
        <f t="shared" si="62"/>
        <v>6</v>
      </c>
      <c r="J145" s="132">
        <v>871</v>
      </c>
      <c r="K145" s="132">
        <f t="shared" si="63"/>
        <v>4</v>
      </c>
      <c r="O145" s="1">
        <v>44044</v>
      </c>
      <c r="P145" s="132">
        <f t="shared" si="64"/>
        <v>95</v>
      </c>
      <c r="Q145" s="132">
        <f t="shared" si="69"/>
        <v>59.142857142857146</v>
      </c>
      <c r="S145" s="132">
        <f t="shared" si="65"/>
        <v>61</v>
      </c>
      <c r="T145" s="132">
        <f t="shared" si="70"/>
        <v>43.285714285714285</v>
      </c>
      <c r="V145" s="132">
        <f t="shared" si="66"/>
        <v>39</v>
      </c>
      <c r="W145" s="132">
        <f t="shared" si="71"/>
        <v>20.857142857142858</v>
      </c>
      <c r="X145" s="132">
        <f t="shared" si="67"/>
        <v>6</v>
      </c>
      <c r="Y145" s="132">
        <f t="shared" si="72"/>
        <v>9.5714285714285712</v>
      </c>
      <c r="Z145" s="132">
        <f t="shared" si="68"/>
        <v>4</v>
      </c>
      <c r="AA145" s="132">
        <f t="shared" si="73"/>
        <v>2.8571428571428572</v>
      </c>
    </row>
    <row r="146" spans="1:27" x14ac:dyDescent="0.25">
      <c r="A146" s="132" t="s">
        <v>185</v>
      </c>
      <c r="B146" s="132">
        <v>3270</v>
      </c>
      <c r="C146" s="132">
        <f t="shared" si="59"/>
        <v>22</v>
      </c>
      <c r="D146" s="132">
        <v>3599</v>
      </c>
      <c r="E146" s="132">
        <f t="shared" si="60"/>
        <v>77</v>
      </c>
      <c r="F146" s="132">
        <v>2148</v>
      </c>
      <c r="G146" s="132">
        <f t="shared" si="61"/>
        <v>41</v>
      </c>
      <c r="H146" s="132">
        <v>1503</v>
      </c>
      <c r="I146" s="132">
        <f t="shared" si="62"/>
        <v>14</v>
      </c>
      <c r="J146" s="132">
        <v>878</v>
      </c>
      <c r="K146" s="132">
        <f t="shared" si="63"/>
        <v>7</v>
      </c>
      <c r="O146" s="1">
        <v>44045</v>
      </c>
      <c r="P146" s="132">
        <f t="shared" si="64"/>
        <v>77</v>
      </c>
      <c r="Q146" s="132">
        <f t="shared" si="69"/>
        <v>63.142857142857146</v>
      </c>
      <c r="S146" s="132">
        <f t="shared" si="65"/>
        <v>22</v>
      </c>
      <c r="T146" s="132">
        <f t="shared" si="70"/>
        <v>42.428571428571431</v>
      </c>
      <c r="V146" s="132">
        <f t="shared" si="66"/>
        <v>41</v>
      </c>
      <c r="W146" s="132">
        <f t="shared" si="71"/>
        <v>24.714285714285715</v>
      </c>
      <c r="X146" s="132">
        <f t="shared" si="67"/>
        <v>14</v>
      </c>
      <c r="Y146" s="132">
        <f t="shared" si="72"/>
        <v>10.857142857142858</v>
      </c>
      <c r="Z146" s="132">
        <f t="shared" si="68"/>
        <v>7</v>
      </c>
      <c r="AA146" s="132">
        <f t="shared" si="73"/>
        <v>3.8571428571428572</v>
      </c>
    </row>
    <row r="147" spans="1:27" x14ac:dyDescent="0.25">
      <c r="A147" s="132" t="s">
        <v>186</v>
      </c>
      <c r="B147" s="132">
        <v>3314</v>
      </c>
      <c r="C147" s="132">
        <f t="shared" si="59"/>
        <v>44</v>
      </c>
      <c r="D147" s="132">
        <v>3692</v>
      </c>
      <c r="E147" s="132">
        <f t="shared" si="60"/>
        <v>93</v>
      </c>
      <c r="F147" s="132">
        <v>2179</v>
      </c>
      <c r="G147" s="132">
        <f t="shared" si="61"/>
        <v>31</v>
      </c>
      <c r="H147" s="132">
        <v>1515</v>
      </c>
      <c r="I147" s="132">
        <f t="shared" si="62"/>
        <v>12</v>
      </c>
      <c r="J147" s="132">
        <v>880</v>
      </c>
      <c r="K147" s="132">
        <f t="shared" si="63"/>
        <v>2</v>
      </c>
      <c r="O147" s="1">
        <v>44046</v>
      </c>
      <c r="P147" s="132">
        <f t="shared" si="64"/>
        <v>93</v>
      </c>
      <c r="Q147" s="132">
        <f t="shared" si="69"/>
        <v>70.857142857142861</v>
      </c>
      <c r="S147" s="132">
        <f t="shared" si="65"/>
        <v>44</v>
      </c>
      <c r="T147" s="132">
        <f t="shared" si="70"/>
        <v>42</v>
      </c>
      <c r="V147" s="132">
        <f t="shared" si="66"/>
        <v>31</v>
      </c>
      <c r="W147" s="132">
        <f t="shared" si="71"/>
        <v>26.857142857142858</v>
      </c>
      <c r="X147" s="132">
        <f t="shared" si="67"/>
        <v>12</v>
      </c>
      <c r="Y147" s="132">
        <f t="shared" si="72"/>
        <v>12</v>
      </c>
      <c r="Z147" s="132">
        <f t="shared" si="68"/>
        <v>2</v>
      </c>
      <c r="AA147" s="132">
        <f t="shared" si="73"/>
        <v>4.1428571428571432</v>
      </c>
    </row>
    <row r="148" spans="1:27" x14ac:dyDescent="0.25">
      <c r="A148" s="132" t="s">
        <v>187</v>
      </c>
      <c r="B148" s="132">
        <v>3449</v>
      </c>
      <c r="C148" s="132">
        <f t="shared" si="59"/>
        <v>135</v>
      </c>
      <c r="D148" s="132">
        <v>3785</v>
      </c>
      <c r="E148" s="132">
        <f t="shared" si="60"/>
        <v>93</v>
      </c>
      <c r="F148" s="132">
        <v>2216</v>
      </c>
      <c r="G148" s="132">
        <f t="shared" si="61"/>
        <v>37</v>
      </c>
      <c r="H148" s="132">
        <v>1532</v>
      </c>
      <c r="I148" s="132">
        <f t="shared" si="62"/>
        <v>17</v>
      </c>
      <c r="J148" s="132">
        <v>882</v>
      </c>
      <c r="K148" s="132">
        <f t="shared" si="63"/>
        <v>2</v>
      </c>
      <c r="O148" s="1">
        <v>44047</v>
      </c>
      <c r="P148" s="132">
        <f t="shared" si="64"/>
        <v>93</v>
      </c>
      <c r="Q148" s="132">
        <f t="shared" si="69"/>
        <v>77.285714285714292</v>
      </c>
      <c r="S148" s="132">
        <f t="shared" si="65"/>
        <v>135</v>
      </c>
      <c r="T148" s="132">
        <f t="shared" si="70"/>
        <v>57.142857142857146</v>
      </c>
      <c r="V148" s="132">
        <f t="shared" si="66"/>
        <v>37</v>
      </c>
      <c r="W148" s="132">
        <f t="shared" si="71"/>
        <v>30</v>
      </c>
      <c r="X148" s="132">
        <f t="shared" si="67"/>
        <v>17</v>
      </c>
      <c r="Y148" s="132">
        <f t="shared" si="72"/>
        <v>14.142857142857142</v>
      </c>
      <c r="Z148" s="132">
        <f t="shared" si="68"/>
        <v>2</v>
      </c>
      <c r="AA148" s="132">
        <f t="shared" si="73"/>
        <v>4</v>
      </c>
    </row>
    <row r="149" spans="1:27" x14ac:dyDescent="0.25">
      <c r="A149" s="132" t="s">
        <v>188</v>
      </c>
      <c r="B149" s="132">
        <v>3512</v>
      </c>
      <c r="C149" s="132">
        <f t="shared" si="59"/>
        <v>63</v>
      </c>
      <c r="D149" s="132">
        <v>3874</v>
      </c>
      <c r="E149" s="132">
        <f t="shared" si="60"/>
        <v>89</v>
      </c>
      <c r="F149" s="132">
        <v>2240</v>
      </c>
      <c r="G149" s="132">
        <f t="shared" si="61"/>
        <v>24</v>
      </c>
      <c r="H149" s="132">
        <v>1544</v>
      </c>
      <c r="I149" s="132">
        <f t="shared" si="62"/>
        <v>12</v>
      </c>
      <c r="J149" s="132">
        <v>891</v>
      </c>
      <c r="K149" s="132">
        <f t="shared" si="63"/>
        <v>9</v>
      </c>
      <c r="O149" s="1">
        <v>44048</v>
      </c>
      <c r="P149" s="132">
        <f t="shared" si="64"/>
        <v>89</v>
      </c>
      <c r="Q149" s="132">
        <f t="shared" si="69"/>
        <v>83.857142857142861</v>
      </c>
      <c r="S149" s="132">
        <f t="shared" si="65"/>
        <v>63</v>
      </c>
      <c r="T149" s="132">
        <f t="shared" si="70"/>
        <v>62.285714285714285</v>
      </c>
      <c r="V149" s="132">
        <f t="shared" si="66"/>
        <v>24</v>
      </c>
      <c r="W149" s="132">
        <f t="shared" si="71"/>
        <v>32.285714285714285</v>
      </c>
      <c r="X149" s="132">
        <f t="shared" si="67"/>
        <v>12</v>
      </c>
      <c r="Y149" s="132">
        <f t="shared" si="72"/>
        <v>14.285714285714286</v>
      </c>
      <c r="Z149" s="132">
        <f t="shared" si="68"/>
        <v>9</v>
      </c>
      <c r="AA149" s="132">
        <f t="shared" si="73"/>
        <v>4.8571428571428568</v>
      </c>
    </row>
    <row r="150" spans="1:27" x14ac:dyDescent="0.25">
      <c r="A150" s="132" t="s">
        <v>189</v>
      </c>
      <c r="B150" s="132">
        <v>3659</v>
      </c>
      <c r="C150" s="132">
        <f t="shared" si="59"/>
        <v>147</v>
      </c>
      <c r="D150" s="132">
        <v>3963</v>
      </c>
      <c r="E150" s="132">
        <f t="shared" si="60"/>
        <v>89</v>
      </c>
      <c r="F150" s="132">
        <v>2299</v>
      </c>
      <c r="G150" s="132">
        <f t="shared" si="61"/>
        <v>59</v>
      </c>
      <c r="H150" s="132">
        <v>1571</v>
      </c>
      <c r="I150" s="132">
        <f t="shared" si="62"/>
        <v>27</v>
      </c>
      <c r="J150" s="132">
        <v>895</v>
      </c>
      <c r="K150" s="132">
        <f t="shared" si="63"/>
        <v>4</v>
      </c>
      <c r="O150" s="1">
        <v>44049</v>
      </c>
      <c r="P150" s="132">
        <f t="shared" si="64"/>
        <v>89</v>
      </c>
      <c r="Q150" s="132">
        <f t="shared" si="69"/>
        <v>85.714285714285708</v>
      </c>
      <c r="S150" s="132">
        <f t="shared" si="65"/>
        <v>147</v>
      </c>
      <c r="T150" s="132">
        <f t="shared" si="70"/>
        <v>73.571428571428569</v>
      </c>
      <c r="V150" s="132">
        <f t="shared" si="66"/>
        <v>59</v>
      </c>
      <c r="W150" s="132">
        <f t="shared" si="71"/>
        <v>39</v>
      </c>
      <c r="X150" s="132">
        <f t="shared" si="67"/>
        <v>27</v>
      </c>
      <c r="Y150" s="132">
        <f t="shared" si="72"/>
        <v>16.142857142857142</v>
      </c>
      <c r="Z150" s="132">
        <f t="shared" si="68"/>
        <v>4</v>
      </c>
      <c r="AA150" s="132">
        <f t="shared" si="73"/>
        <v>4.4285714285714288</v>
      </c>
    </row>
    <row r="151" spans="1:27" x14ac:dyDescent="0.25">
      <c r="A151" s="132" t="s">
        <v>190</v>
      </c>
      <c r="B151" s="132">
        <v>3733</v>
      </c>
      <c r="C151" s="132">
        <f t="shared" si="59"/>
        <v>74</v>
      </c>
      <c r="D151" s="132">
        <v>4046</v>
      </c>
      <c r="E151" s="132">
        <f t="shared" si="60"/>
        <v>83</v>
      </c>
      <c r="F151" s="132">
        <v>2337</v>
      </c>
      <c r="G151" s="132">
        <f t="shared" si="61"/>
        <v>38</v>
      </c>
      <c r="H151" s="132">
        <v>1604</v>
      </c>
      <c r="I151" s="132">
        <f t="shared" si="62"/>
        <v>33</v>
      </c>
      <c r="J151" s="132">
        <v>898</v>
      </c>
      <c r="K151" s="132">
        <f t="shared" si="63"/>
        <v>3</v>
      </c>
      <c r="O151" s="1">
        <v>44050</v>
      </c>
      <c r="P151" s="132">
        <f t="shared" si="64"/>
        <v>83</v>
      </c>
      <c r="Q151" s="132">
        <f t="shared" si="69"/>
        <v>88.428571428571431</v>
      </c>
      <c r="S151" s="132">
        <f t="shared" si="65"/>
        <v>74</v>
      </c>
      <c r="T151" s="132">
        <f t="shared" si="70"/>
        <v>78</v>
      </c>
      <c r="V151" s="132">
        <f t="shared" si="66"/>
        <v>38</v>
      </c>
      <c r="W151" s="132">
        <f t="shared" si="71"/>
        <v>38.428571428571431</v>
      </c>
      <c r="X151" s="132">
        <f t="shared" si="67"/>
        <v>33</v>
      </c>
      <c r="Y151" s="132">
        <f t="shared" si="72"/>
        <v>17.285714285714285</v>
      </c>
      <c r="Z151" s="132">
        <f t="shared" si="68"/>
        <v>3</v>
      </c>
      <c r="AA151" s="132">
        <f t="shared" si="73"/>
        <v>4.4285714285714288</v>
      </c>
    </row>
    <row r="152" spans="1:27" x14ac:dyDescent="0.25">
      <c r="A152" s="132" t="s">
        <v>191</v>
      </c>
      <c r="B152" s="132">
        <v>3830</v>
      </c>
      <c r="C152" s="132">
        <f t="shared" si="59"/>
        <v>97</v>
      </c>
      <c r="D152" s="132">
        <v>4099</v>
      </c>
      <c r="E152" s="132">
        <f t="shared" si="60"/>
        <v>53</v>
      </c>
      <c r="F152" s="132">
        <v>2382</v>
      </c>
      <c r="G152" s="132">
        <f t="shared" si="61"/>
        <v>45</v>
      </c>
      <c r="H152" s="132">
        <v>1621</v>
      </c>
      <c r="I152" s="132">
        <f t="shared" si="62"/>
        <v>17</v>
      </c>
      <c r="J152" s="132">
        <v>903</v>
      </c>
      <c r="K152" s="132">
        <f t="shared" si="63"/>
        <v>5</v>
      </c>
      <c r="O152" s="1">
        <v>44051</v>
      </c>
      <c r="P152" s="132">
        <f t="shared" si="64"/>
        <v>53</v>
      </c>
      <c r="Q152" s="132">
        <f t="shared" si="69"/>
        <v>82.428571428571431</v>
      </c>
      <c r="S152" s="132">
        <f t="shared" si="65"/>
        <v>97</v>
      </c>
      <c r="T152" s="132">
        <f t="shared" si="70"/>
        <v>83.142857142857139</v>
      </c>
      <c r="V152" s="132">
        <f t="shared" si="66"/>
        <v>45</v>
      </c>
      <c r="W152" s="132">
        <f t="shared" si="71"/>
        <v>39.285714285714285</v>
      </c>
      <c r="X152" s="132">
        <f t="shared" si="67"/>
        <v>17</v>
      </c>
      <c r="Y152" s="132">
        <f t="shared" si="72"/>
        <v>18.857142857142858</v>
      </c>
      <c r="Z152" s="132">
        <f t="shared" si="68"/>
        <v>5</v>
      </c>
      <c r="AA152" s="132">
        <f t="shared" si="73"/>
        <v>4.5714285714285712</v>
      </c>
    </row>
    <row r="153" spans="1:27" x14ac:dyDescent="0.25">
      <c r="A153" s="132" t="s">
        <v>192</v>
      </c>
      <c r="B153" s="132">
        <v>3912</v>
      </c>
      <c r="C153" s="132">
        <f t="shared" si="59"/>
        <v>82</v>
      </c>
      <c r="D153" s="132">
        <v>4206</v>
      </c>
      <c r="E153" s="132">
        <f t="shared" si="60"/>
        <v>107</v>
      </c>
      <c r="F153" s="132">
        <v>2412</v>
      </c>
      <c r="G153" s="132">
        <f t="shared" si="61"/>
        <v>30</v>
      </c>
      <c r="H153" s="132">
        <v>1641</v>
      </c>
      <c r="I153" s="132">
        <f t="shared" si="62"/>
        <v>20</v>
      </c>
      <c r="J153" s="132">
        <v>912</v>
      </c>
      <c r="K153" s="132">
        <f t="shared" si="63"/>
        <v>9</v>
      </c>
      <c r="O153" s="1">
        <v>44052</v>
      </c>
      <c r="P153" s="132">
        <f t="shared" si="64"/>
        <v>107</v>
      </c>
      <c r="Q153" s="132">
        <f t="shared" si="69"/>
        <v>86.714285714285708</v>
      </c>
      <c r="S153" s="132">
        <f t="shared" si="65"/>
        <v>82</v>
      </c>
      <c r="T153" s="132">
        <f t="shared" si="70"/>
        <v>91.714285714285708</v>
      </c>
      <c r="V153" s="132">
        <f t="shared" si="66"/>
        <v>30</v>
      </c>
      <c r="W153" s="132">
        <f t="shared" si="71"/>
        <v>37.714285714285715</v>
      </c>
      <c r="X153" s="132">
        <f t="shared" si="67"/>
        <v>20</v>
      </c>
      <c r="Y153" s="132">
        <f t="shared" si="72"/>
        <v>19.714285714285715</v>
      </c>
      <c r="Z153" s="132">
        <f t="shared" si="68"/>
        <v>9</v>
      </c>
      <c r="AA153" s="132">
        <f t="shared" si="73"/>
        <v>4.8571428571428568</v>
      </c>
    </row>
    <row r="154" spans="1:27" x14ac:dyDescent="0.25">
      <c r="A154" s="14" t="s">
        <v>193</v>
      </c>
      <c r="B154" s="132">
        <v>4089</v>
      </c>
      <c r="C154" s="132">
        <f t="shared" si="59"/>
        <v>177</v>
      </c>
      <c r="D154" s="132">
        <v>4311</v>
      </c>
      <c r="E154" s="132">
        <f t="shared" si="60"/>
        <v>105</v>
      </c>
      <c r="F154" s="132">
        <v>2458</v>
      </c>
      <c r="G154" s="132">
        <f t="shared" si="61"/>
        <v>46</v>
      </c>
      <c r="H154" s="132">
        <v>1657</v>
      </c>
      <c r="I154" s="132">
        <f t="shared" si="62"/>
        <v>16</v>
      </c>
      <c r="J154" s="132">
        <v>915</v>
      </c>
      <c r="K154" s="132">
        <f t="shared" si="63"/>
        <v>3</v>
      </c>
      <c r="O154" s="1">
        <v>44053</v>
      </c>
      <c r="P154" s="132">
        <f t="shared" si="64"/>
        <v>105</v>
      </c>
      <c r="Q154" s="132">
        <f t="shared" si="69"/>
        <v>88.428571428571431</v>
      </c>
      <c r="S154" s="132">
        <f t="shared" si="65"/>
        <v>177</v>
      </c>
      <c r="T154" s="132">
        <f t="shared" si="70"/>
        <v>110.71428571428571</v>
      </c>
      <c r="V154" s="132">
        <f t="shared" si="66"/>
        <v>46</v>
      </c>
      <c r="W154" s="132">
        <f t="shared" si="71"/>
        <v>39.857142857142854</v>
      </c>
      <c r="X154" s="132">
        <f t="shared" si="67"/>
        <v>16</v>
      </c>
      <c r="Y154" s="132">
        <f t="shared" si="72"/>
        <v>20.285714285714285</v>
      </c>
      <c r="Z154" s="132">
        <f t="shared" si="68"/>
        <v>3</v>
      </c>
      <c r="AA154" s="132">
        <f t="shared" si="73"/>
        <v>5</v>
      </c>
    </row>
    <row r="155" spans="1:27" x14ac:dyDescent="0.25">
      <c r="A155" s="132" t="s">
        <v>194</v>
      </c>
      <c r="B155" s="132">
        <v>4200</v>
      </c>
      <c r="C155" s="132">
        <f t="shared" si="59"/>
        <v>111</v>
      </c>
      <c r="D155" s="132">
        <v>4426</v>
      </c>
      <c r="E155" s="132">
        <f t="shared" si="60"/>
        <v>115</v>
      </c>
      <c r="F155" s="132">
        <v>2502</v>
      </c>
      <c r="G155" s="132">
        <f t="shared" si="61"/>
        <v>44</v>
      </c>
      <c r="H155" s="132">
        <v>1674</v>
      </c>
      <c r="I155" s="132">
        <f t="shared" si="62"/>
        <v>17</v>
      </c>
      <c r="J155" s="132">
        <v>922</v>
      </c>
      <c r="K155" s="132">
        <f t="shared" si="63"/>
        <v>7</v>
      </c>
      <c r="O155" s="1">
        <v>44054</v>
      </c>
      <c r="P155" s="132">
        <f t="shared" si="64"/>
        <v>115</v>
      </c>
      <c r="Q155" s="132">
        <f t="shared" si="69"/>
        <v>91.571428571428569</v>
      </c>
      <c r="S155" s="132">
        <f t="shared" si="65"/>
        <v>111</v>
      </c>
      <c r="T155" s="132">
        <f t="shared" si="70"/>
        <v>107.28571428571429</v>
      </c>
      <c r="V155" s="132">
        <f t="shared" si="66"/>
        <v>44</v>
      </c>
      <c r="W155" s="132">
        <f t="shared" si="71"/>
        <v>40.857142857142854</v>
      </c>
      <c r="X155" s="132">
        <f t="shared" si="67"/>
        <v>17</v>
      </c>
      <c r="Y155" s="132">
        <f t="shared" si="72"/>
        <v>20.285714285714285</v>
      </c>
      <c r="Z155" s="132">
        <f t="shared" si="68"/>
        <v>7</v>
      </c>
      <c r="AA155" s="132">
        <f t="shared" si="73"/>
        <v>5.7142857142857144</v>
      </c>
    </row>
    <row r="156" spans="1:27" x14ac:dyDescent="0.25">
      <c r="A156" s="14" t="s">
        <v>353</v>
      </c>
      <c r="B156" s="132">
        <v>4300</v>
      </c>
      <c r="C156" s="132">
        <f t="shared" si="59"/>
        <v>100</v>
      </c>
      <c r="D156" s="132">
        <v>4553</v>
      </c>
      <c r="E156" s="132">
        <f t="shared" si="60"/>
        <v>127</v>
      </c>
      <c r="F156" s="132">
        <v>2541</v>
      </c>
      <c r="G156" s="132">
        <f t="shared" si="61"/>
        <v>39</v>
      </c>
      <c r="H156" s="132">
        <v>1694</v>
      </c>
      <c r="I156" s="132">
        <f t="shared" si="62"/>
        <v>20</v>
      </c>
      <c r="J156" s="132">
        <v>928</v>
      </c>
      <c r="K156" s="132">
        <f t="shared" si="63"/>
        <v>6</v>
      </c>
      <c r="O156" s="1">
        <v>44055</v>
      </c>
      <c r="P156" s="132">
        <f t="shared" si="64"/>
        <v>127</v>
      </c>
      <c r="Q156" s="132">
        <f t="shared" si="69"/>
        <v>97</v>
      </c>
      <c r="S156" s="132">
        <f t="shared" si="65"/>
        <v>100</v>
      </c>
      <c r="T156" s="132">
        <f t="shared" si="70"/>
        <v>112.57142857142857</v>
      </c>
      <c r="V156" s="132">
        <f t="shared" si="66"/>
        <v>39</v>
      </c>
      <c r="W156" s="132">
        <f t="shared" si="71"/>
        <v>43</v>
      </c>
      <c r="X156" s="132">
        <f>I156</f>
        <v>20</v>
      </c>
      <c r="Y156" s="132">
        <f>SUM(X150:X156)/7</f>
        <v>21.428571428571427</v>
      </c>
      <c r="Z156" s="132">
        <f t="shared" si="68"/>
        <v>6</v>
      </c>
      <c r="AA156" s="132">
        <f t="shared" si="73"/>
        <v>5.2857142857142856</v>
      </c>
    </row>
    <row r="157" spans="1:27" x14ac:dyDescent="0.25">
      <c r="A157" s="132" t="s">
        <v>195</v>
      </c>
      <c r="B157" s="132">
        <v>4369</v>
      </c>
      <c r="C157" s="132">
        <f t="shared" si="59"/>
        <v>69</v>
      </c>
      <c r="D157" s="132">
        <v>4630</v>
      </c>
      <c r="E157" s="132">
        <f t="shared" si="60"/>
        <v>77</v>
      </c>
      <c r="F157" s="132">
        <v>2588</v>
      </c>
      <c r="G157" s="132">
        <f t="shared" si="61"/>
        <v>47</v>
      </c>
      <c r="H157" s="132">
        <v>1712</v>
      </c>
      <c r="I157" s="132">
        <f t="shared" si="62"/>
        <v>18</v>
      </c>
      <c r="J157" s="132">
        <v>932</v>
      </c>
      <c r="K157" s="132">
        <f t="shared" si="63"/>
        <v>4</v>
      </c>
      <c r="O157" s="1">
        <v>44056</v>
      </c>
      <c r="P157" s="132">
        <f t="shared" si="64"/>
        <v>77</v>
      </c>
      <c r="Q157" s="132">
        <f t="shared" si="69"/>
        <v>95.285714285714292</v>
      </c>
      <c r="S157" s="132">
        <f t="shared" si="65"/>
        <v>69</v>
      </c>
      <c r="T157" s="132">
        <f t="shared" si="70"/>
        <v>101.42857142857143</v>
      </c>
      <c r="V157" s="132">
        <f t="shared" si="66"/>
        <v>47</v>
      </c>
      <c r="W157" s="132">
        <f t="shared" si="71"/>
        <v>41.285714285714285</v>
      </c>
      <c r="X157" s="132">
        <f t="shared" si="67"/>
        <v>18</v>
      </c>
      <c r="Y157" s="132">
        <f t="shared" si="72"/>
        <v>20.142857142857142</v>
      </c>
      <c r="Z157" s="132">
        <f t="shared" si="68"/>
        <v>4</v>
      </c>
      <c r="AA157" s="132">
        <f t="shared" si="73"/>
        <v>5.2857142857142856</v>
      </c>
    </row>
    <row r="158" spans="1:27" x14ac:dyDescent="0.25">
      <c r="A158" s="14" t="s">
        <v>196</v>
      </c>
      <c r="B158" s="132">
        <v>4489</v>
      </c>
      <c r="C158" s="132">
        <f t="shared" si="59"/>
        <v>120</v>
      </c>
      <c r="D158" s="132">
        <v>4704</v>
      </c>
      <c r="E158" s="132">
        <f t="shared" si="60"/>
        <v>74</v>
      </c>
      <c r="F158" s="132">
        <v>2642</v>
      </c>
      <c r="G158" s="132">
        <f t="shared" si="61"/>
        <v>54</v>
      </c>
      <c r="H158" s="132">
        <v>1729</v>
      </c>
      <c r="I158" s="132">
        <f t="shared" si="62"/>
        <v>17</v>
      </c>
      <c r="J158" s="132">
        <v>947</v>
      </c>
      <c r="K158" s="132">
        <f t="shared" si="63"/>
        <v>15</v>
      </c>
      <c r="O158" s="1">
        <v>44057</v>
      </c>
      <c r="P158" s="132">
        <f t="shared" si="64"/>
        <v>74</v>
      </c>
      <c r="Q158" s="132">
        <f t="shared" si="69"/>
        <v>94</v>
      </c>
      <c r="S158" s="132">
        <f t="shared" si="65"/>
        <v>120</v>
      </c>
      <c r="T158" s="132">
        <f t="shared" si="70"/>
        <v>108</v>
      </c>
      <c r="V158" s="132">
        <f t="shared" si="66"/>
        <v>54</v>
      </c>
      <c r="W158" s="132">
        <f t="shared" si="71"/>
        <v>43.571428571428569</v>
      </c>
      <c r="X158" s="132">
        <f t="shared" ref="X158:X173" si="74">I158</f>
        <v>17</v>
      </c>
      <c r="Y158" s="132">
        <f t="shared" ref="Y158:Y173" si="75">SUM(X152:X158)/7</f>
        <v>17.857142857142858</v>
      </c>
      <c r="Z158" s="132">
        <f t="shared" si="68"/>
        <v>15</v>
      </c>
      <c r="AA158" s="132">
        <f t="shared" ref="AA158:AA173" si="76">SUM(Z152:Z158)/7</f>
        <v>7</v>
      </c>
    </row>
    <row r="159" spans="1:27" x14ac:dyDescent="0.25">
      <c r="A159" s="132" t="s">
        <v>197</v>
      </c>
      <c r="B159" s="132">
        <v>4620</v>
      </c>
      <c r="C159" s="132">
        <f t="shared" si="59"/>
        <v>131</v>
      </c>
      <c r="D159" s="132">
        <v>4814</v>
      </c>
      <c r="E159" s="132">
        <f t="shared" si="60"/>
        <v>110</v>
      </c>
      <c r="F159" s="132">
        <v>2689</v>
      </c>
      <c r="G159" s="132">
        <f t="shared" si="61"/>
        <v>47</v>
      </c>
      <c r="H159" s="132">
        <v>1748</v>
      </c>
      <c r="I159" s="132">
        <f t="shared" si="62"/>
        <v>19</v>
      </c>
      <c r="J159" s="132">
        <v>955</v>
      </c>
      <c r="K159" s="132">
        <f t="shared" si="63"/>
        <v>8</v>
      </c>
      <c r="O159" s="1">
        <v>44058</v>
      </c>
      <c r="P159" s="132">
        <f t="shared" si="64"/>
        <v>110</v>
      </c>
      <c r="Q159" s="132">
        <f t="shared" si="69"/>
        <v>102.14285714285714</v>
      </c>
      <c r="S159" s="132">
        <f t="shared" si="65"/>
        <v>131</v>
      </c>
      <c r="T159" s="132">
        <f t="shared" si="70"/>
        <v>112.85714285714286</v>
      </c>
      <c r="V159" s="132">
        <f t="shared" si="66"/>
        <v>47</v>
      </c>
      <c r="W159" s="132">
        <f t="shared" si="71"/>
        <v>43.857142857142854</v>
      </c>
      <c r="X159" s="132">
        <f t="shared" si="74"/>
        <v>19</v>
      </c>
      <c r="Y159" s="132">
        <f t="shared" si="75"/>
        <v>18.142857142857142</v>
      </c>
      <c r="Z159" s="132">
        <f t="shared" si="68"/>
        <v>8</v>
      </c>
      <c r="AA159" s="132">
        <f t="shared" si="76"/>
        <v>7.4285714285714288</v>
      </c>
    </row>
    <row r="160" spans="1:27" x14ac:dyDescent="0.25">
      <c r="A160" s="14" t="s">
        <v>198</v>
      </c>
      <c r="B160" s="132">
        <v>4717</v>
      </c>
      <c r="C160" s="132">
        <f t="shared" si="59"/>
        <v>97</v>
      </c>
      <c r="D160" s="132">
        <v>4872</v>
      </c>
      <c r="E160" s="132">
        <f t="shared" si="60"/>
        <v>58</v>
      </c>
      <c r="F160" s="132">
        <v>2717</v>
      </c>
      <c r="G160" s="132">
        <f t="shared" si="61"/>
        <v>28</v>
      </c>
      <c r="H160" s="132">
        <v>1761</v>
      </c>
      <c r="I160" s="132">
        <f t="shared" si="62"/>
        <v>13</v>
      </c>
      <c r="J160" s="132">
        <v>958</v>
      </c>
      <c r="K160" s="132">
        <f t="shared" si="63"/>
        <v>3</v>
      </c>
      <c r="O160" s="1">
        <v>44059</v>
      </c>
      <c r="P160" s="132">
        <f t="shared" si="64"/>
        <v>58</v>
      </c>
      <c r="Q160" s="132">
        <f t="shared" si="69"/>
        <v>95.142857142857139</v>
      </c>
      <c r="S160" s="132">
        <f t="shared" si="65"/>
        <v>97</v>
      </c>
      <c r="T160" s="132">
        <f t="shared" si="70"/>
        <v>115</v>
      </c>
      <c r="V160" s="132">
        <f t="shared" si="66"/>
        <v>28</v>
      </c>
      <c r="W160" s="132">
        <f t="shared" si="71"/>
        <v>43.571428571428569</v>
      </c>
      <c r="X160" s="132">
        <f t="shared" si="74"/>
        <v>13</v>
      </c>
      <c r="Y160" s="132">
        <f t="shared" si="75"/>
        <v>17.142857142857142</v>
      </c>
      <c r="Z160" s="132">
        <f t="shared" si="68"/>
        <v>3</v>
      </c>
      <c r="AA160" s="132">
        <f t="shared" si="76"/>
        <v>6.5714285714285712</v>
      </c>
    </row>
    <row r="161" spans="1:27" x14ac:dyDescent="0.25">
      <c r="A161" s="132" t="s">
        <v>150</v>
      </c>
      <c r="B161" s="132">
        <v>4823</v>
      </c>
      <c r="C161" s="132">
        <f t="shared" si="59"/>
        <v>106</v>
      </c>
      <c r="D161" s="132">
        <v>4917</v>
      </c>
      <c r="E161" s="132">
        <f t="shared" si="60"/>
        <v>45</v>
      </c>
      <c r="F161" s="132">
        <v>2762</v>
      </c>
      <c r="G161" s="132">
        <f t="shared" si="61"/>
        <v>45</v>
      </c>
      <c r="H161" s="132">
        <v>1774</v>
      </c>
      <c r="I161" s="132">
        <f t="shared" si="62"/>
        <v>13</v>
      </c>
      <c r="J161" s="132">
        <v>961</v>
      </c>
      <c r="K161" s="132">
        <f t="shared" si="63"/>
        <v>3</v>
      </c>
      <c r="O161" s="1">
        <v>44060</v>
      </c>
      <c r="P161" s="132">
        <f t="shared" si="64"/>
        <v>45</v>
      </c>
      <c r="Q161" s="132">
        <f t="shared" si="69"/>
        <v>86.571428571428569</v>
      </c>
      <c r="S161" s="132">
        <f t="shared" si="65"/>
        <v>106</v>
      </c>
      <c r="T161" s="132">
        <f t="shared" si="70"/>
        <v>104.85714285714286</v>
      </c>
      <c r="V161" s="132">
        <f t="shared" si="66"/>
        <v>45</v>
      </c>
      <c r="W161" s="132">
        <f t="shared" si="71"/>
        <v>43.428571428571431</v>
      </c>
      <c r="X161" s="132">
        <f t="shared" si="74"/>
        <v>13</v>
      </c>
      <c r="Y161" s="132">
        <f t="shared" si="75"/>
        <v>16.714285714285715</v>
      </c>
      <c r="Z161" s="132">
        <f t="shared" si="68"/>
        <v>3</v>
      </c>
      <c r="AA161" s="132">
        <f t="shared" si="76"/>
        <v>6.5714285714285712</v>
      </c>
    </row>
    <row r="162" spans="1:27" x14ac:dyDescent="0.25">
      <c r="A162" s="14" t="s">
        <v>151</v>
      </c>
      <c r="B162" s="132">
        <v>4944</v>
      </c>
      <c r="C162" s="132">
        <f t="shared" si="59"/>
        <v>121</v>
      </c>
      <c r="D162" s="132">
        <v>4975</v>
      </c>
      <c r="E162" s="132">
        <f t="shared" si="60"/>
        <v>58</v>
      </c>
      <c r="F162" s="132">
        <v>2801</v>
      </c>
      <c r="G162" s="132">
        <f t="shared" si="61"/>
        <v>39</v>
      </c>
      <c r="H162" s="132">
        <v>1784</v>
      </c>
      <c r="I162" s="132">
        <f t="shared" si="62"/>
        <v>10</v>
      </c>
      <c r="J162" s="132">
        <v>974</v>
      </c>
      <c r="K162" s="132">
        <f t="shared" si="63"/>
        <v>13</v>
      </c>
      <c r="O162" s="1">
        <v>44061</v>
      </c>
      <c r="P162" s="132">
        <f t="shared" si="64"/>
        <v>58</v>
      </c>
      <c r="Q162" s="132">
        <f t="shared" si="69"/>
        <v>78.428571428571431</v>
      </c>
      <c r="S162" s="132">
        <f t="shared" si="65"/>
        <v>121</v>
      </c>
      <c r="T162" s="132">
        <f t="shared" si="70"/>
        <v>106.28571428571429</v>
      </c>
      <c r="V162" s="132">
        <f t="shared" si="66"/>
        <v>39</v>
      </c>
      <c r="W162" s="132">
        <f t="shared" si="71"/>
        <v>42.714285714285715</v>
      </c>
      <c r="X162" s="132">
        <f t="shared" si="74"/>
        <v>10</v>
      </c>
      <c r="Y162" s="132">
        <f t="shared" si="75"/>
        <v>15.714285714285714</v>
      </c>
      <c r="Z162" s="132">
        <f t="shared" si="68"/>
        <v>13</v>
      </c>
      <c r="AA162" s="132">
        <f t="shared" si="76"/>
        <v>7.4285714285714288</v>
      </c>
    </row>
    <row r="163" spans="1:27" x14ac:dyDescent="0.25">
      <c r="A163" s="132" t="s">
        <v>152</v>
      </c>
      <c r="B163" s="132">
        <v>5037</v>
      </c>
      <c r="C163" s="132">
        <f t="shared" si="59"/>
        <v>93</v>
      </c>
      <c r="D163" s="132">
        <v>5036</v>
      </c>
      <c r="E163" s="132">
        <f t="shared" si="60"/>
        <v>61</v>
      </c>
      <c r="F163" s="132">
        <v>2838</v>
      </c>
      <c r="G163" s="132">
        <f t="shared" si="61"/>
        <v>37</v>
      </c>
      <c r="H163" s="132">
        <v>1800</v>
      </c>
      <c r="I163" s="132">
        <f t="shared" si="62"/>
        <v>16</v>
      </c>
      <c r="J163" s="132">
        <v>984</v>
      </c>
      <c r="K163" s="132">
        <f t="shared" si="63"/>
        <v>10</v>
      </c>
      <c r="O163" s="1">
        <v>44062</v>
      </c>
      <c r="P163" s="132">
        <f t="shared" si="64"/>
        <v>61</v>
      </c>
      <c r="Q163" s="132">
        <f t="shared" si="69"/>
        <v>69</v>
      </c>
      <c r="S163" s="132">
        <f t="shared" si="65"/>
        <v>93</v>
      </c>
      <c r="T163" s="132">
        <f t="shared" si="70"/>
        <v>105.28571428571429</v>
      </c>
      <c r="V163" s="132">
        <f t="shared" si="66"/>
        <v>37</v>
      </c>
      <c r="W163" s="132">
        <f t="shared" si="71"/>
        <v>42.428571428571431</v>
      </c>
      <c r="X163" s="132">
        <f t="shared" si="74"/>
        <v>16</v>
      </c>
      <c r="Y163" s="132">
        <f t="shared" si="75"/>
        <v>15.142857142857142</v>
      </c>
      <c r="Z163" s="132">
        <f t="shared" si="68"/>
        <v>10</v>
      </c>
      <c r="AA163" s="132">
        <f t="shared" si="76"/>
        <v>8</v>
      </c>
    </row>
    <row r="164" spans="1:27" x14ac:dyDescent="0.25">
      <c r="A164" s="14" t="s">
        <v>206</v>
      </c>
      <c r="B164" s="132">
        <v>5141</v>
      </c>
      <c r="C164" s="132">
        <f t="shared" si="59"/>
        <v>104</v>
      </c>
      <c r="D164" s="132">
        <v>5106</v>
      </c>
      <c r="E164" s="132">
        <f t="shared" si="60"/>
        <v>70</v>
      </c>
      <c r="F164" s="132">
        <v>2876</v>
      </c>
      <c r="G164" s="132">
        <f t="shared" si="61"/>
        <v>38</v>
      </c>
      <c r="H164" s="132">
        <v>1814</v>
      </c>
      <c r="I164" s="132">
        <f t="shared" si="62"/>
        <v>14</v>
      </c>
      <c r="J164" s="132">
        <v>990</v>
      </c>
      <c r="K164" s="132">
        <f t="shared" si="63"/>
        <v>6</v>
      </c>
      <c r="O164" s="1">
        <v>44063</v>
      </c>
      <c r="P164" s="132">
        <f t="shared" si="64"/>
        <v>70</v>
      </c>
      <c r="Q164" s="132">
        <f t="shared" si="69"/>
        <v>68</v>
      </c>
      <c r="S164" s="132">
        <f t="shared" si="65"/>
        <v>104</v>
      </c>
      <c r="T164" s="132">
        <f t="shared" si="70"/>
        <v>110.28571428571429</v>
      </c>
      <c r="V164" s="132">
        <f t="shared" si="66"/>
        <v>38</v>
      </c>
      <c r="W164" s="132">
        <f t="shared" si="71"/>
        <v>41.142857142857146</v>
      </c>
      <c r="X164" s="132">
        <f t="shared" si="74"/>
        <v>14</v>
      </c>
      <c r="Y164" s="132">
        <f t="shared" si="75"/>
        <v>14.571428571428571</v>
      </c>
      <c r="Z164" s="132">
        <f t="shared" si="68"/>
        <v>6</v>
      </c>
      <c r="AA164" s="132">
        <f t="shared" si="76"/>
        <v>8.2857142857142865</v>
      </c>
    </row>
    <row r="165" spans="1:27" x14ac:dyDescent="0.25">
      <c r="A165" s="132" t="s">
        <v>207</v>
      </c>
      <c r="B165" s="132">
        <v>5222</v>
      </c>
      <c r="C165" s="132">
        <f t="shared" ref="C165:C177" si="77">B165-B164</f>
        <v>81</v>
      </c>
      <c r="D165" s="132">
        <v>5157</v>
      </c>
      <c r="E165" s="132">
        <f t="shared" ref="E165:E177" si="78">D165-D164</f>
        <v>51</v>
      </c>
      <c r="F165" s="132">
        <v>2907</v>
      </c>
      <c r="G165" s="132">
        <f t="shared" ref="G165:G178" si="79">F165-F164</f>
        <v>31</v>
      </c>
      <c r="H165" s="132">
        <v>1831</v>
      </c>
      <c r="I165" s="132">
        <f t="shared" si="62"/>
        <v>17</v>
      </c>
      <c r="J165" s="132">
        <v>1001</v>
      </c>
      <c r="K165" s="132">
        <f t="shared" si="63"/>
        <v>11</v>
      </c>
      <c r="O165" s="1">
        <v>44064</v>
      </c>
      <c r="P165" s="132">
        <f t="shared" ref="P165:P183" si="80">E165</f>
        <v>51</v>
      </c>
      <c r="Q165" s="132">
        <f t="shared" si="69"/>
        <v>64.714285714285708</v>
      </c>
      <c r="S165" s="132">
        <f t="shared" ref="S165:S170" si="81">C165</f>
        <v>81</v>
      </c>
      <c r="T165" s="132">
        <f t="shared" si="70"/>
        <v>104.71428571428571</v>
      </c>
      <c r="V165" s="132">
        <f t="shared" ref="V165:V173" si="82">G165</f>
        <v>31</v>
      </c>
      <c r="W165" s="132">
        <f t="shared" si="71"/>
        <v>37.857142857142854</v>
      </c>
      <c r="X165" s="132">
        <f t="shared" si="74"/>
        <v>17</v>
      </c>
      <c r="Y165" s="132">
        <f t="shared" si="75"/>
        <v>14.571428571428571</v>
      </c>
      <c r="Z165" s="132">
        <f t="shared" si="68"/>
        <v>11</v>
      </c>
      <c r="AA165" s="132">
        <f t="shared" si="76"/>
        <v>7.7142857142857144</v>
      </c>
    </row>
    <row r="166" spans="1:27" x14ac:dyDescent="0.25">
      <c r="A166" s="14" t="s">
        <v>208</v>
      </c>
      <c r="B166" s="132">
        <v>5271</v>
      </c>
      <c r="C166" s="132">
        <f t="shared" si="77"/>
        <v>49</v>
      </c>
      <c r="D166" s="132">
        <v>5217</v>
      </c>
      <c r="E166" s="132">
        <f t="shared" si="78"/>
        <v>60</v>
      </c>
      <c r="F166" s="132">
        <v>2965</v>
      </c>
      <c r="G166" s="132">
        <f t="shared" si="79"/>
        <v>58</v>
      </c>
      <c r="H166" s="132">
        <v>1856</v>
      </c>
      <c r="I166" s="132">
        <f t="shared" si="62"/>
        <v>25</v>
      </c>
      <c r="J166" s="132">
        <v>1009</v>
      </c>
      <c r="K166" s="132">
        <f t="shared" si="63"/>
        <v>8</v>
      </c>
      <c r="O166" s="1">
        <v>44065</v>
      </c>
      <c r="P166" s="132">
        <f t="shared" si="80"/>
        <v>60</v>
      </c>
      <c r="Q166" s="132">
        <f t="shared" si="69"/>
        <v>57.571428571428569</v>
      </c>
      <c r="S166" s="132">
        <f t="shared" si="81"/>
        <v>49</v>
      </c>
      <c r="T166" s="132">
        <f t="shared" si="70"/>
        <v>93</v>
      </c>
      <c r="V166" s="132">
        <f t="shared" si="82"/>
        <v>58</v>
      </c>
      <c r="W166" s="132">
        <f t="shared" si="71"/>
        <v>39.428571428571431</v>
      </c>
      <c r="X166" s="132">
        <f t="shared" si="74"/>
        <v>25</v>
      </c>
      <c r="Y166" s="132">
        <f t="shared" si="75"/>
        <v>15.428571428571429</v>
      </c>
      <c r="Z166" s="132">
        <f t="shared" si="68"/>
        <v>8</v>
      </c>
      <c r="AA166" s="132">
        <f t="shared" si="76"/>
        <v>7.7142857142857144</v>
      </c>
    </row>
    <row r="167" spans="1:27" x14ac:dyDescent="0.25">
      <c r="A167" s="132" t="s">
        <v>219</v>
      </c>
      <c r="B167" s="132">
        <v>5347</v>
      </c>
      <c r="C167" s="132">
        <f t="shared" si="77"/>
        <v>76</v>
      </c>
      <c r="D167" s="132">
        <v>5268</v>
      </c>
      <c r="E167" s="132">
        <f t="shared" si="78"/>
        <v>51</v>
      </c>
      <c r="F167" s="132">
        <v>2996</v>
      </c>
      <c r="G167" s="132">
        <f t="shared" si="79"/>
        <v>31</v>
      </c>
      <c r="H167" s="132">
        <v>1872</v>
      </c>
      <c r="I167" s="132">
        <f t="shared" si="62"/>
        <v>16</v>
      </c>
      <c r="J167" s="132">
        <v>1016</v>
      </c>
      <c r="K167" s="132">
        <f t="shared" si="63"/>
        <v>7</v>
      </c>
      <c r="O167" s="1">
        <v>44066</v>
      </c>
      <c r="P167" s="132">
        <f t="shared" si="80"/>
        <v>51</v>
      </c>
      <c r="Q167" s="132">
        <f t="shared" si="69"/>
        <v>56.571428571428569</v>
      </c>
      <c r="S167" s="132">
        <f t="shared" si="81"/>
        <v>76</v>
      </c>
      <c r="T167" s="132">
        <f t="shared" si="70"/>
        <v>90</v>
      </c>
      <c r="V167" s="132">
        <f t="shared" si="82"/>
        <v>31</v>
      </c>
      <c r="W167" s="132">
        <f t="shared" si="71"/>
        <v>39.857142857142854</v>
      </c>
      <c r="X167" s="132">
        <f t="shared" si="74"/>
        <v>16</v>
      </c>
      <c r="Y167" s="132">
        <f t="shared" si="75"/>
        <v>15.857142857142858</v>
      </c>
      <c r="Z167" s="132">
        <f t="shared" si="68"/>
        <v>7</v>
      </c>
      <c r="AA167" s="132">
        <f t="shared" si="76"/>
        <v>8.2857142857142865</v>
      </c>
    </row>
    <row r="168" spans="1:27" x14ac:dyDescent="0.25">
      <c r="A168" s="14" t="s">
        <v>225</v>
      </c>
      <c r="B168" s="132">
        <v>5471</v>
      </c>
      <c r="C168" s="132">
        <f t="shared" si="77"/>
        <v>124</v>
      </c>
      <c r="D168" s="132">
        <v>5324</v>
      </c>
      <c r="E168" s="132">
        <f t="shared" si="78"/>
        <v>56</v>
      </c>
      <c r="F168" s="132">
        <v>3056</v>
      </c>
      <c r="G168" s="132">
        <f t="shared" si="79"/>
        <v>60</v>
      </c>
      <c r="H168" s="132">
        <v>1886</v>
      </c>
      <c r="I168" s="132">
        <f t="shared" si="62"/>
        <v>14</v>
      </c>
      <c r="J168" s="132">
        <v>1029</v>
      </c>
      <c r="K168" s="132">
        <f t="shared" si="63"/>
        <v>13</v>
      </c>
      <c r="O168" s="1">
        <v>44067</v>
      </c>
      <c r="P168" s="132">
        <f t="shared" si="80"/>
        <v>56</v>
      </c>
      <c r="Q168" s="132">
        <f t="shared" si="69"/>
        <v>58.142857142857146</v>
      </c>
      <c r="S168" s="132">
        <f t="shared" si="81"/>
        <v>124</v>
      </c>
      <c r="T168" s="132">
        <f t="shared" si="70"/>
        <v>92.571428571428569</v>
      </c>
      <c r="V168" s="132">
        <f t="shared" si="82"/>
        <v>60</v>
      </c>
      <c r="W168" s="132">
        <f t="shared" si="71"/>
        <v>42</v>
      </c>
      <c r="X168" s="132">
        <f t="shared" si="74"/>
        <v>14</v>
      </c>
      <c r="Y168" s="132">
        <f t="shared" si="75"/>
        <v>16</v>
      </c>
      <c r="Z168" s="132">
        <f t="shared" si="68"/>
        <v>13</v>
      </c>
      <c r="AA168" s="132">
        <f t="shared" si="76"/>
        <v>9.7142857142857135</v>
      </c>
    </row>
    <row r="169" spans="1:27" x14ac:dyDescent="0.25">
      <c r="A169" s="132" t="s">
        <v>352</v>
      </c>
      <c r="B169" s="132">
        <v>5559</v>
      </c>
      <c r="C169" s="132">
        <f t="shared" si="77"/>
        <v>88</v>
      </c>
      <c r="D169" s="132">
        <v>5358</v>
      </c>
      <c r="E169" s="132">
        <f t="shared" si="78"/>
        <v>34</v>
      </c>
      <c r="F169" s="132">
        <v>3079</v>
      </c>
      <c r="G169" s="132">
        <f t="shared" si="79"/>
        <v>23</v>
      </c>
      <c r="H169" s="132">
        <v>1899</v>
      </c>
      <c r="I169" s="132">
        <f t="shared" si="62"/>
        <v>13</v>
      </c>
      <c r="J169" s="132">
        <v>1034</v>
      </c>
      <c r="K169" s="132">
        <f t="shared" si="63"/>
        <v>5</v>
      </c>
      <c r="O169" s="1">
        <v>44068</v>
      </c>
      <c r="P169" s="132">
        <f t="shared" si="80"/>
        <v>34</v>
      </c>
      <c r="Q169" s="132">
        <f t="shared" si="69"/>
        <v>54.714285714285715</v>
      </c>
      <c r="S169" s="132">
        <f t="shared" si="81"/>
        <v>88</v>
      </c>
      <c r="T169" s="132">
        <f t="shared" si="70"/>
        <v>87.857142857142861</v>
      </c>
      <c r="V169" s="132">
        <f t="shared" si="82"/>
        <v>23</v>
      </c>
      <c r="W169" s="132">
        <f t="shared" si="71"/>
        <v>39.714285714285715</v>
      </c>
      <c r="X169" s="132">
        <f t="shared" si="74"/>
        <v>13</v>
      </c>
      <c r="Y169" s="132">
        <f t="shared" si="75"/>
        <v>16.428571428571427</v>
      </c>
      <c r="Z169" s="132">
        <f t="shared" si="68"/>
        <v>5</v>
      </c>
      <c r="AA169" s="132">
        <f t="shared" si="76"/>
        <v>8.5714285714285712</v>
      </c>
    </row>
    <row r="170" spans="1:27" x14ac:dyDescent="0.25">
      <c r="A170" s="14" t="s">
        <v>394</v>
      </c>
      <c r="B170" s="132">
        <v>5642</v>
      </c>
      <c r="C170" s="132">
        <f t="shared" si="77"/>
        <v>83</v>
      </c>
      <c r="D170" s="132">
        <v>5423</v>
      </c>
      <c r="E170" s="132">
        <f t="shared" si="78"/>
        <v>65</v>
      </c>
      <c r="F170" s="132">
        <v>3132</v>
      </c>
      <c r="G170" s="132">
        <f t="shared" si="79"/>
        <v>53</v>
      </c>
      <c r="H170" s="132">
        <v>1909</v>
      </c>
      <c r="I170" s="132">
        <f t="shared" si="62"/>
        <v>10</v>
      </c>
      <c r="J170" s="132">
        <v>1046</v>
      </c>
      <c r="K170" s="132">
        <f t="shared" si="63"/>
        <v>12</v>
      </c>
      <c r="O170" s="1">
        <v>44069</v>
      </c>
      <c r="P170" s="132">
        <f t="shared" si="80"/>
        <v>65</v>
      </c>
      <c r="Q170" s="132">
        <f t="shared" si="69"/>
        <v>55.285714285714285</v>
      </c>
      <c r="S170" s="132">
        <f t="shared" si="81"/>
        <v>83</v>
      </c>
      <c r="T170" s="132">
        <f t="shared" si="70"/>
        <v>86.428571428571431</v>
      </c>
      <c r="V170" s="132">
        <f t="shared" si="82"/>
        <v>53</v>
      </c>
      <c r="W170" s="132">
        <f t="shared" si="71"/>
        <v>42</v>
      </c>
      <c r="X170" s="132">
        <f t="shared" si="74"/>
        <v>10</v>
      </c>
      <c r="Y170" s="132">
        <f t="shared" si="75"/>
        <v>15.571428571428571</v>
      </c>
      <c r="Z170" s="132">
        <f t="shared" si="68"/>
        <v>12</v>
      </c>
      <c r="AA170" s="132">
        <f t="shared" si="76"/>
        <v>8.8571428571428577</v>
      </c>
    </row>
    <row r="171" spans="1:27" x14ac:dyDescent="0.25">
      <c r="A171" s="132" t="s">
        <v>395</v>
      </c>
      <c r="B171" s="132">
        <v>5732</v>
      </c>
      <c r="C171" s="132">
        <f t="shared" si="77"/>
        <v>90</v>
      </c>
      <c r="D171" s="132">
        <v>5483</v>
      </c>
      <c r="E171" s="132">
        <f t="shared" si="78"/>
        <v>60</v>
      </c>
      <c r="F171" s="132">
        <v>3172</v>
      </c>
      <c r="G171" s="132">
        <f t="shared" si="79"/>
        <v>40</v>
      </c>
      <c r="H171" s="132">
        <v>1937</v>
      </c>
      <c r="I171" s="132">
        <f t="shared" si="62"/>
        <v>28</v>
      </c>
      <c r="J171" s="132">
        <v>1059</v>
      </c>
      <c r="K171" s="132">
        <f t="shared" si="63"/>
        <v>13</v>
      </c>
      <c r="O171" s="1">
        <v>44070</v>
      </c>
      <c r="P171" s="132">
        <f t="shared" si="80"/>
        <v>60</v>
      </c>
      <c r="Q171" s="132">
        <f t="shared" si="69"/>
        <v>53.857142857142854</v>
      </c>
      <c r="S171" s="132">
        <f>C171</f>
        <v>90</v>
      </c>
      <c r="T171" s="132">
        <f>SUM(S165:S171)/7</f>
        <v>84.428571428571431</v>
      </c>
      <c r="V171" s="132">
        <f t="shared" si="82"/>
        <v>40</v>
      </c>
      <c r="W171" s="132">
        <f>SUM(V165:V171)/7</f>
        <v>42.285714285714285</v>
      </c>
      <c r="X171" s="132">
        <f t="shared" si="74"/>
        <v>28</v>
      </c>
      <c r="Y171" s="132">
        <f t="shared" si="75"/>
        <v>17.571428571428573</v>
      </c>
      <c r="Z171" s="132">
        <f t="shared" si="68"/>
        <v>13</v>
      </c>
      <c r="AA171" s="132">
        <f t="shared" si="76"/>
        <v>9.8571428571428577</v>
      </c>
    </row>
    <row r="172" spans="1:27" x14ac:dyDescent="0.25">
      <c r="A172" s="14" t="s">
        <v>396</v>
      </c>
      <c r="B172" s="132">
        <v>5813</v>
      </c>
      <c r="C172" s="132">
        <f t="shared" si="77"/>
        <v>81</v>
      </c>
      <c r="D172" s="132">
        <v>5539</v>
      </c>
      <c r="E172" s="132">
        <f t="shared" si="78"/>
        <v>56</v>
      </c>
      <c r="F172" s="132">
        <v>3200</v>
      </c>
      <c r="G172" s="132">
        <f t="shared" si="79"/>
        <v>28</v>
      </c>
      <c r="H172" s="132">
        <v>1949</v>
      </c>
      <c r="I172" s="132">
        <f t="shared" si="62"/>
        <v>12</v>
      </c>
      <c r="J172" s="132">
        <v>1064</v>
      </c>
      <c r="K172" s="132">
        <f t="shared" si="63"/>
        <v>5</v>
      </c>
      <c r="O172" s="1">
        <v>44071</v>
      </c>
      <c r="P172" s="132">
        <f t="shared" si="80"/>
        <v>56</v>
      </c>
      <c r="Q172" s="132">
        <f t="shared" si="69"/>
        <v>54.571428571428569</v>
      </c>
      <c r="S172" s="132">
        <f>C172</f>
        <v>81</v>
      </c>
      <c r="T172" s="132">
        <f>SUM(S166:S172)/7</f>
        <v>84.428571428571431</v>
      </c>
      <c r="V172" s="132">
        <f t="shared" si="82"/>
        <v>28</v>
      </c>
      <c r="W172" s="132">
        <f>SUM(V166:V172)/7</f>
        <v>41.857142857142854</v>
      </c>
      <c r="X172" s="132">
        <f t="shared" si="74"/>
        <v>12</v>
      </c>
      <c r="Y172" s="132">
        <f t="shared" si="75"/>
        <v>16.857142857142858</v>
      </c>
      <c r="Z172" s="132">
        <f>K172</f>
        <v>5</v>
      </c>
      <c r="AA172" s="132">
        <f t="shared" si="76"/>
        <v>9</v>
      </c>
    </row>
    <row r="173" spans="1:27" x14ac:dyDescent="0.25">
      <c r="A173" s="132" t="s">
        <v>417</v>
      </c>
      <c r="B173" s="132">
        <v>5877</v>
      </c>
      <c r="C173" s="132">
        <f t="shared" si="77"/>
        <v>64</v>
      </c>
      <c r="D173" s="132">
        <v>5587</v>
      </c>
      <c r="E173" s="132">
        <f t="shared" si="78"/>
        <v>48</v>
      </c>
      <c r="F173" s="132">
        <v>3242</v>
      </c>
      <c r="G173" s="132">
        <f t="shared" si="79"/>
        <v>42</v>
      </c>
      <c r="H173" s="132">
        <v>1970</v>
      </c>
      <c r="I173" s="132">
        <f t="shared" si="62"/>
        <v>21</v>
      </c>
      <c r="J173" s="132">
        <v>1084</v>
      </c>
      <c r="K173" s="132">
        <f t="shared" si="63"/>
        <v>20</v>
      </c>
      <c r="O173" s="1">
        <v>44072</v>
      </c>
      <c r="P173" s="132">
        <f t="shared" si="80"/>
        <v>48</v>
      </c>
      <c r="Q173" s="132">
        <f t="shared" si="69"/>
        <v>52.857142857142854</v>
      </c>
      <c r="S173" s="132">
        <f>C173</f>
        <v>64</v>
      </c>
      <c r="T173" s="132">
        <f>SUM(S167:S173)/7</f>
        <v>86.571428571428569</v>
      </c>
      <c r="V173" s="132">
        <f t="shared" si="82"/>
        <v>42</v>
      </c>
      <c r="W173" s="132">
        <f>SUM(V167:V173)/7</f>
        <v>39.571428571428569</v>
      </c>
      <c r="X173" s="132">
        <f t="shared" si="74"/>
        <v>21</v>
      </c>
      <c r="Y173" s="132">
        <f t="shared" si="75"/>
        <v>16.285714285714285</v>
      </c>
      <c r="Z173" s="132">
        <f>K173</f>
        <v>20</v>
      </c>
      <c r="AA173" s="132">
        <f t="shared" si="76"/>
        <v>10.714285714285714</v>
      </c>
    </row>
    <row r="174" spans="1:27" x14ac:dyDescent="0.25">
      <c r="A174" s="14" t="s">
        <v>419</v>
      </c>
      <c r="B174" s="132">
        <v>5939</v>
      </c>
      <c r="C174" s="132">
        <f t="shared" si="77"/>
        <v>62</v>
      </c>
      <c r="D174" s="132">
        <v>5637</v>
      </c>
      <c r="E174" s="132">
        <f t="shared" si="78"/>
        <v>50</v>
      </c>
      <c r="F174" s="132">
        <v>3301</v>
      </c>
      <c r="G174" s="132">
        <f t="shared" si="79"/>
        <v>59</v>
      </c>
      <c r="H174" s="132">
        <v>1996</v>
      </c>
      <c r="I174" s="132">
        <f t="shared" si="62"/>
        <v>26</v>
      </c>
      <c r="J174" s="132">
        <v>1101</v>
      </c>
      <c r="K174" s="132">
        <f t="shared" si="63"/>
        <v>17</v>
      </c>
      <c r="O174" s="1">
        <v>44073</v>
      </c>
      <c r="P174" s="132">
        <f t="shared" si="80"/>
        <v>50</v>
      </c>
      <c r="Q174" s="132">
        <f t="shared" si="69"/>
        <v>52.714285714285715</v>
      </c>
      <c r="S174" s="132">
        <f t="shared" ref="S174:S183" si="83">C174</f>
        <v>62</v>
      </c>
      <c r="T174" s="132">
        <f t="shared" ref="T174:T183" si="84">SUM(S168:S174)/7</f>
        <v>84.571428571428569</v>
      </c>
      <c r="V174" s="132">
        <f t="shared" ref="V174:V183" si="85">G174</f>
        <v>59</v>
      </c>
      <c r="W174" s="132">
        <f t="shared" ref="W174:W183" si="86">SUM(V168:V174)/7</f>
        <v>43.571428571428569</v>
      </c>
      <c r="X174" s="132">
        <f t="shared" ref="X174:X183" si="87">I174</f>
        <v>26</v>
      </c>
      <c r="Y174" s="132">
        <f t="shared" ref="Y174:Y183" si="88">SUM(X168:X174)/7</f>
        <v>17.714285714285715</v>
      </c>
      <c r="Z174" s="132">
        <f t="shared" ref="Z174:Z195" si="89">K174</f>
        <v>17</v>
      </c>
      <c r="AA174" s="132">
        <f t="shared" ref="AA174:AA195" si="90">SUM(Z168:Z174)/7</f>
        <v>12.142857142857142</v>
      </c>
    </row>
    <row r="175" spans="1:27" x14ac:dyDescent="0.25">
      <c r="A175" s="132" t="s">
        <v>420</v>
      </c>
      <c r="B175" s="132">
        <v>6046</v>
      </c>
      <c r="C175" s="132">
        <f t="shared" si="77"/>
        <v>107</v>
      </c>
      <c r="D175" s="132">
        <v>5668</v>
      </c>
      <c r="E175" s="132">
        <f t="shared" si="78"/>
        <v>31</v>
      </c>
      <c r="F175" s="132">
        <v>3361</v>
      </c>
      <c r="G175" s="132">
        <f t="shared" si="79"/>
        <v>60</v>
      </c>
      <c r="H175" s="132">
        <v>2014</v>
      </c>
      <c r="I175" s="132">
        <f t="shared" si="62"/>
        <v>18</v>
      </c>
      <c r="J175" s="132">
        <v>1116</v>
      </c>
      <c r="K175" s="132">
        <f t="shared" si="63"/>
        <v>15</v>
      </c>
      <c r="O175" s="1">
        <v>44074</v>
      </c>
      <c r="P175" s="132">
        <f t="shared" si="80"/>
        <v>31</v>
      </c>
      <c r="Q175" s="132">
        <f t="shared" si="69"/>
        <v>49.142857142857146</v>
      </c>
      <c r="S175" s="132">
        <f t="shared" si="83"/>
        <v>107</v>
      </c>
      <c r="T175" s="132">
        <f t="shared" si="84"/>
        <v>82.142857142857139</v>
      </c>
      <c r="V175" s="132">
        <f t="shared" si="85"/>
        <v>60</v>
      </c>
      <c r="W175" s="132">
        <f t="shared" si="86"/>
        <v>43.571428571428569</v>
      </c>
      <c r="X175" s="132">
        <f t="shared" si="87"/>
        <v>18</v>
      </c>
      <c r="Y175" s="132">
        <f t="shared" si="88"/>
        <v>18.285714285714285</v>
      </c>
      <c r="Z175" s="132">
        <f t="shared" si="89"/>
        <v>15</v>
      </c>
      <c r="AA175" s="132">
        <f t="shared" si="90"/>
        <v>12.428571428571429</v>
      </c>
    </row>
    <row r="176" spans="1:27" x14ac:dyDescent="0.25">
      <c r="A176" s="14" t="s">
        <v>423</v>
      </c>
      <c r="B176" s="132">
        <v>6117</v>
      </c>
      <c r="C176" s="132">
        <f t="shared" si="77"/>
        <v>71</v>
      </c>
      <c r="D176" s="132">
        <v>5732</v>
      </c>
      <c r="E176" s="132">
        <f t="shared" si="78"/>
        <v>64</v>
      </c>
      <c r="F176" s="132">
        <v>3410</v>
      </c>
      <c r="G176" s="132">
        <f t="shared" si="79"/>
        <v>49</v>
      </c>
      <c r="H176" s="132">
        <v>2031</v>
      </c>
      <c r="I176" s="132">
        <f t="shared" si="62"/>
        <v>17</v>
      </c>
      <c r="J176" s="132">
        <v>1129</v>
      </c>
      <c r="K176" s="132">
        <f t="shared" si="63"/>
        <v>13</v>
      </c>
      <c r="O176" s="1">
        <v>44075</v>
      </c>
      <c r="P176" s="132">
        <f t="shared" si="80"/>
        <v>64</v>
      </c>
      <c r="Q176" s="132">
        <f t="shared" si="69"/>
        <v>53.428571428571431</v>
      </c>
      <c r="S176" s="132">
        <f t="shared" si="83"/>
        <v>71</v>
      </c>
      <c r="T176" s="132">
        <f t="shared" si="84"/>
        <v>79.714285714285708</v>
      </c>
      <c r="V176" s="132">
        <f t="shared" si="85"/>
        <v>49</v>
      </c>
      <c r="W176" s="132">
        <f t="shared" si="86"/>
        <v>47.285714285714285</v>
      </c>
      <c r="X176" s="132">
        <f t="shared" si="87"/>
        <v>17</v>
      </c>
      <c r="Y176" s="132">
        <f t="shared" si="88"/>
        <v>18.857142857142858</v>
      </c>
      <c r="Z176" s="132">
        <f>K176</f>
        <v>13</v>
      </c>
      <c r="AA176" s="132">
        <f t="shared" si="90"/>
        <v>13.571428571428571</v>
      </c>
    </row>
    <row r="177" spans="1:27" x14ac:dyDescent="0.25">
      <c r="A177" s="132" t="s">
        <v>425</v>
      </c>
      <c r="B177" s="132">
        <v>6235</v>
      </c>
      <c r="C177" s="132">
        <f t="shared" si="77"/>
        <v>118</v>
      </c>
      <c r="D177" s="132">
        <v>5840</v>
      </c>
      <c r="E177" s="132">
        <f t="shared" si="78"/>
        <v>108</v>
      </c>
      <c r="F177" s="132">
        <v>3475</v>
      </c>
      <c r="G177" s="132">
        <f t="shared" si="79"/>
        <v>65</v>
      </c>
      <c r="H177" s="132">
        <v>2057</v>
      </c>
      <c r="I177" s="132">
        <f t="shared" si="62"/>
        <v>26</v>
      </c>
      <c r="J177" s="132">
        <v>1142</v>
      </c>
      <c r="K177" s="132">
        <f t="shared" si="63"/>
        <v>13</v>
      </c>
      <c r="O177" s="1">
        <v>44076</v>
      </c>
      <c r="P177" s="132">
        <f t="shared" si="80"/>
        <v>108</v>
      </c>
      <c r="Q177" s="132">
        <f t="shared" si="69"/>
        <v>59.571428571428569</v>
      </c>
      <c r="S177" s="132">
        <f t="shared" si="83"/>
        <v>118</v>
      </c>
      <c r="T177" s="132">
        <f t="shared" si="84"/>
        <v>84.714285714285708</v>
      </c>
      <c r="V177" s="132">
        <f t="shared" si="85"/>
        <v>65</v>
      </c>
      <c r="W177" s="132">
        <f t="shared" si="86"/>
        <v>49</v>
      </c>
      <c r="X177" s="132">
        <f t="shared" si="87"/>
        <v>26</v>
      </c>
      <c r="Y177" s="132">
        <f t="shared" si="88"/>
        <v>21.142857142857142</v>
      </c>
      <c r="Z177" s="132">
        <f t="shared" si="89"/>
        <v>13</v>
      </c>
      <c r="AA177" s="132">
        <f t="shared" si="90"/>
        <v>13.714285714285714</v>
      </c>
    </row>
    <row r="178" spans="1:27" x14ac:dyDescent="0.25">
      <c r="A178" s="132" t="s">
        <v>426</v>
      </c>
      <c r="B178" s="132">
        <v>6309</v>
      </c>
      <c r="C178" s="132">
        <f>B178-B177</f>
        <v>74</v>
      </c>
      <c r="D178" s="132">
        <v>5913</v>
      </c>
      <c r="E178" s="132">
        <f>D178-D177</f>
        <v>73</v>
      </c>
      <c r="F178" s="132">
        <v>3536</v>
      </c>
      <c r="G178" s="132">
        <f t="shared" si="79"/>
        <v>61</v>
      </c>
      <c r="H178" s="132">
        <v>2074</v>
      </c>
      <c r="I178" s="132">
        <f t="shared" si="62"/>
        <v>17</v>
      </c>
      <c r="J178" s="132">
        <v>1158</v>
      </c>
      <c r="K178" s="132">
        <f t="shared" si="63"/>
        <v>16</v>
      </c>
      <c r="O178" s="1">
        <v>44077</v>
      </c>
      <c r="P178" s="132">
        <f t="shared" si="80"/>
        <v>73</v>
      </c>
      <c r="Q178" s="132">
        <f t="shared" si="69"/>
        <v>61.428571428571431</v>
      </c>
      <c r="S178" s="132">
        <f t="shared" si="83"/>
        <v>74</v>
      </c>
      <c r="T178" s="132">
        <f t="shared" si="84"/>
        <v>82.428571428571431</v>
      </c>
      <c r="V178" s="132">
        <f t="shared" si="85"/>
        <v>61</v>
      </c>
      <c r="W178" s="132">
        <f t="shared" si="86"/>
        <v>52</v>
      </c>
      <c r="X178" s="132">
        <f t="shared" si="87"/>
        <v>17</v>
      </c>
      <c r="Y178" s="132">
        <f t="shared" si="88"/>
        <v>19.571428571428573</v>
      </c>
      <c r="Z178" s="132">
        <f t="shared" si="89"/>
        <v>16</v>
      </c>
      <c r="AA178" s="132">
        <f t="shared" si="90"/>
        <v>14.142857142857142</v>
      </c>
    </row>
    <row r="179" spans="1:27" x14ac:dyDescent="0.25">
      <c r="A179" s="132" t="s">
        <v>447</v>
      </c>
      <c r="B179" s="132">
        <v>6444</v>
      </c>
      <c r="C179" s="132">
        <f t="shared" ref="C179:C195" si="91">B179-B178</f>
        <v>135</v>
      </c>
      <c r="D179" s="132">
        <v>5970</v>
      </c>
      <c r="E179" s="132">
        <f t="shared" ref="E179:E195" si="92">D179-D178</f>
        <v>57</v>
      </c>
      <c r="F179" s="132">
        <v>3635</v>
      </c>
      <c r="G179" s="132">
        <f t="shared" ref="G179:G195" si="93">F179-F178</f>
        <v>99</v>
      </c>
      <c r="H179" s="132">
        <v>2103</v>
      </c>
      <c r="I179" s="132">
        <f t="shared" ref="I179:I195" si="94">H179-H178</f>
        <v>29</v>
      </c>
      <c r="J179" s="132">
        <v>1178</v>
      </c>
      <c r="K179" s="132">
        <f t="shared" si="63"/>
        <v>20</v>
      </c>
      <c r="O179" s="1">
        <v>44078</v>
      </c>
      <c r="P179" s="132">
        <f>E179</f>
        <v>57</v>
      </c>
      <c r="Q179" s="132">
        <f t="shared" si="69"/>
        <v>61.571428571428569</v>
      </c>
      <c r="S179" s="132">
        <f t="shared" si="83"/>
        <v>135</v>
      </c>
      <c r="T179" s="132">
        <f t="shared" si="84"/>
        <v>90.142857142857139</v>
      </c>
      <c r="V179" s="132">
        <f t="shared" si="85"/>
        <v>99</v>
      </c>
      <c r="W179" s="132">
        <f t="shared" si="86"/>
        <v>62.142857142857146</v>
      </c>
      <c r="X179" s="132">
        <f t="shared" si="87"/>
        <v>29</v>
      </c>
      <c r="Y179" s="132">
        <f t="shared" si="88"/>
        <v>22</v>
      </c>
      <c r="Z179" s="132">
        <f t="shared" si="89"/>
        <v>20</v>
      </c>
      <c r="AA179" s="132">
        <f t="shared" si="90"/>
        <v>16.285714285714285</v>
      </c>
    </row>
    <row r="180" spans="1:27" x14ac:dyDescent="0.25">
      <c r="A180" s="132" t="s">
        <v>455</v>
      </c>
      <c r="B180" s="132">
        <v>6552</v>
      </c>
      <c r="C180" s="132">
        <f t="shared" si="91"/>
        <v>108</v>
      </c>
      <c r="D180" s="132">
        <v>6013</v>
      </c>
      <c r="E180" s="132">
        <f t="shared" si="92"/>
        <v>43</v>
      </c>
      <c r="F180" s="132">
        <v>3685</v>
      </c>
      <c r="G180" s="132">
        <f t="shared" si="93"/>
        <v>50</v>
      </c>
      <c r="H180" s="132">
        <v>2131</v>
      </c>
      <c r="I180" s="132">
        <f t="shared" si="94"/>
        <v>28</v>
      </c>
      <c r="J180" s="132">
        <v>1199</v>
      </c>
      <c r="K180" s="132">
        <f t="shared" si="63"/>
        <v>21</v>
      </c>
      <c r="O180" s="1">
        <v>44079</v>
      </c>
      <c r="P180" s="132">
        <f t="shared" si="80"/>
        <v>43</v>
      </c>
      <c r="Q180" s="132">
        <f t="shared" si="69"/>
        <v>60.857142857142854</v>
      </c>
      <c r="S180" s="132">
        <f t="shared" si="83"/>
        <v>108</v>
      </c>
      <c r="T180" s="132">
        <f t="shared" si="84"/>
        <v>96.428571428571431</v>
      </c>
      <c r="V180" s="132">
        <f t="shared" si="85"/>
        <v>50</v>
      </c>
      <c r="W180" s="132">
        <f t="shared" si="86"/>
        <v>63.285714285714285</v>
      </c>
      <c r="X180" s="132">
        <f t="shared" si="87"/>
        <v>28</v>
      </c>
      <c r="Y180" s="132">
        <f t="shared" si="88"/>
        <v>23</v>
      </c>
      <c r="Z180" s="132">
        <f t="shared" si="89"/>
        <v>21</v>
      </c>
      <c r="AA180" s="132">
        <f t="shared" si="90"/>
        <v>16.428571428571427</v>
      </c>
    </row>
    <row r="181" spans="1:27" x14ac:dyDescent="0.25">
      <c r="A181" s="132" t="s">
        <v>456</v>
      </c>
      <c r="B181" s="132">
        <v>6684</v>
      </c>
      <c r="C181" s="132">
        <f t="shared" si="91"/>
        <v>132</v>
      </c>
      <c r="D181" s="132">
        <v>6091</v>
      </c>
      <c r="E181" s="132">
        <f t="shared" si="92"/>
        <v>78</v>
      </c>
      <c r="F181" s="132">
        <v>3800</v>
      </c>
      <c r="G181" s="132">
        <f t="shared" si="93"/>
        <v>115</v>
      </c>
      <c r="H181" s="132">
        <v>2159</v>
      </c>
      <c r="I181" s="132">
        <f t="shared" si="94"/>
        <v>28</v>
      </c>
      <c r="J181" s="132">
        <v>1218</v>
      </c>
      <c r="K181" s="132">
        <f t="shared" si="63"/>
        <v>19</v>
      </c>
      <c r="O181" s="1">
        <v>44080</v>
      </c>
      <c r="P181" s="132">
        <f t="shared" si="80"/>
        <v>78</v>
      </c>
      <c r="Q181" s="132">
        <f t="shared" si="69"/>
        <v>64.857142857142861</v>
      </c>
      <c r="S181" s="132">
        <f t="shared" si="83"/>
        <v>132</v>
      </c>
      <c r="T181" s="132">
        <f t="shared" si="84"/>
        <v>106.42857142857143</v>
      </c>
      <c r="V181" s="132">
        <f t="shared" si="85"/>
        <v>115</v>
      </c>
      <c r="W181" s="132">
        <f t="shared" si="86"/>
        <v>71.285714285714292</v>
      </c>
      <c r="X181" s="132">
        <f t="shared" si="87"/>
        <v>28</v>
      </c>
      <c r="Y181" s="132">
        <f t="shared" si="88"/>
        <v>23.285714285714285</v>
      </c>
      <c r="Z181" s="132">
        <f t="shared" si="89"/>
        <v>19</v>
      </c>
      <c r="AA181" s="132">
        <f t="shared" si="90"/>
        <v>16.714285714285715</v>
      </c>
    </row>
    <row r="182" spans="1:27" x14ac:dyDescent="0.25">
      <c r="A182" s="132" t="s">
        <v>481</v>
      </c>
      <c r="B182" s="132">
        <v>6819</v>
      </c>
      <c r="C182" s="132">
        <f t="shared" si="91"/>
        <v>135</v>
      </c>
      <c r="D182" s="132">
        <v>6168</v>
      </c>
      <c r="E182" s="132">
        <f t="shared" si="92"/>
        <v>77</v>
      </c>
      <c r="F182" s="132">
        <v>3844</v>
      </c>
      <c r="G182" s="132">
        <f t="shared" si="93"/>
        <v>44</v>
      </c>
      <c r="H182" s="132">
        <v>2190</v>
      </c>
      <c r="I182" s="132">
        <f t="shared" si="94"/>
        <v>31</v>
      </c>
      <c r="J182" s="132">
        <v>1226</v>
      </c>
      <c r="K182" s="132">
        <f t="shared" si="63"/>
        <v>8</v>
      </c>
      <c r="O182" s="1">
        <v>44081</v>
      </c>
      <c r="P182" s="132">
        <f t="shared" si="80"/>
        <v>77</v>
      </c>
      <c r="Q182" s="132">
        <f t="shared" si="69"/>
        <v>71.428571428571431</v>
      </c>
      <c r="S182" s="132">
        <f t="shared" si="83"/>
        <v>135</v>
      </c>
      <c r="T182" s="132">
        <f t="shared" si="84"/>
        <v>110.42857142857143</v>
      </c>
      <c r="V182" s="132">
        <f t="shared" si="85"/>
        <v>44</v>
      </c>
      <c r="W182" s="132">
        <f t="shared" si="86"/>
        <v>69</v>
      </c>
      <c r="X182" s="132">
        <f t="shared" si="87"/>
        <v>31</v>
      </c>
      <c r="Y182" s="132">
        <f t="shared" si="88"/>
        <v>25.142857142857142</v>
      </c>
      <c r="Z182" s="132">
        <f t="shared" si="89"/>
        <v>8</v>
      </c>
      <c r="AA182" s="132">
        <f t="shared" si="90"/>
        <v>15.714285714285714</v>
      </c>
    </row>
    <row r="183" spans="1:27" x14ac:dyDescent="0.25">
      <c r="A183" s="132" t="s">
        <v>513</v>
      </c>
      <c r="B183" s="132">
        <v>7009</v>
      </c>
      <c r="C183" s="132">
        <f t="shared" si="91"/>
        <v>190</v>
      </c>
      <c r="D183" s="132">
        <v>6243</v>
      </c>
      <c r="E183" s="132">
        <f t="shared" si="92"/>
        <v>75</v>
      </c>
      <c r="F183" s="132">
        <v>3935</v>
      </c>
      <c r="G183" s="132">
        <f t="shared" si="93"/>
        <v>91</v>
      </c>
      <c r="H183" s="132">
        <v>2230</v>
      </c>
      <c r="I183" s="132">
        <f t="shared" si="94"/>
        <v>40</v>
      </c>
      <c r="J183" s="132">
        <v>1237</v>
      </c>
      <c r="K183" s="132">
        <f t="shared" si="63"/>
        <v>11</v>
      </c>
      <c r="O183" s="1">
        <v>44082</v>
      </c>
      <c r="P183" s="132">
        <f t="shared" si="80"/>
        <v>75</v>
      </c>
      <c r="Q183" s="132">
        <f t="shared" si="69"/>
        <v>73</v>
      </c>
      <c r="S183" s="132">
        <f t="shared" si="83"/>
        <v>190</v>
      </c>
      <c r="T183" s="132">
        <f t="shared" si="84"/>
        <v>127.42857142857143</v>
      </c>
      <c r="V183" s="132">
        <f t="shared" si="85"/>
        <v>91</v>
      </c>
      <c r="W183" s="132">
        <f t="shared" si="86"/>
        <v>75</v>
      </c>
      <c r="X183" s="132">
        <f t="shared" si="87"/>
        <v>40</v>
      </c>
      <c r="Y183" s="132">
        <f t="shared" si="88"/>
        <v>28.428571428571427</v>
      </c>
      <c r="Z183" s="132">
        <f t="shared" si="89"/>
        <v>11</v>
      </c>
      <c r="AA183" s="132">
        <f t="shared" si="90"/>
        <v>15.428571428571429</v>
      </c>
    </row>
    <row r="184" spans="1:27" x14ac:dyDescent="0.25">
      <c r="A184" s="132" t="s">
        <v>514</v>
      </c>
      <c r="B184" s="132">
        <v>7141</v>
      </c>
      <c r="C184" s="132">
        <f t="shared" si="91"/>
        <v>132</v>
      </c>
      <c r="D184" s="132">
        <v>6328</v>
      </c>
      <c r="E184" s="132">
        <f t="shared" si="92"/>
        <v>85</v>
      </c>
      <c r="F184" s="132">
        <v>4055</v>
      </c>
      <c r="G184" s="132">
        <f t="shared" si="93"/>
        <v>120</v>
      </c>
      <c r="H184" s="132">
        <v>2274</v>
      </c>
      <c r="I184" s="132">
        <f t="shared" si="94"/>
        <v>44</v>
      </c>
      <c r="J184" s="132">
        <v>1260</v>
      </c>
      <c r="K184" s="132">
        <f t="shared" si="63"/>
        <v>23</v>
      </c>
      <c r="O184" s="1">
        <v>44083</v>
      </c>
      <c r="P184" s="132">
        <f t="shared" ref="P184:P195" si="95">E184</f>
        <v>85</v>
      </c>
      <c r="Q184" s="132">
        <f t="shared" ref="Q184:Q195" si="96">SUM(P178:P184)/7</f>
        <v>69.714285714285708</v>
      </c>
      <c r="S184" s="132">
        <f t="shared" ref="S184:S195" si="97">C184</f>
        <v>132</v>
      </c>
      <c r="T184" s="132">
        <f t="shared" ref="T184:T195" si="98">SUM(S178:S184)/7</f>
        <v>129.42857142857142</v>
      </c>
      <c r="V184" s="132">
        <f t="shared" ref="V184:V195" si="99">G184</f>
        <v>120</v>
      </c>
      <c r="W184" s="132">
        <f t="shared" ref="W184:W195" si="100">SUM(V178:V184)/7</f>
        <v>82.857142857142861</v>
      </c>
      <c r="X184" s="132">
        <f t="shared" ref="X184:X195" si="101">I184</f>
        <v>44</v>
      </c>
      <c r="Y184" s="132">
        <f t="shared" ref="Y184:Y195" si="102">SUM(X178:X184)/7</f>
        <v>31</v>
      </c>
      <c r="Z184" s="132">
        <f t="shared" si="89"/>
        <v>23</v>
      </c>
      <c r="AA184" s="132">
        <f t="shared" si="90"/>
        <v>16.857142857142858</v>
      </c>
    </row>
    <row r="185" spans="1:27" x14ac:dyDescent="0.25">
      <c r="A185" s="132" t="s">
        <v>524</v>
      </c>
      <c r="B185" s="132">
        <v>7267</v>
      </c>
      <c r="C185" s="132">
        <f t="shared" si="91"/>
        <v>126</v>
      </c>
      <c r="D185" s="132">
        <v>6434</v>
      </c>
      <c r="E185" s="132">
        <f t="shared" si="92"/>
        <v>106</v>
      </c>
      <c r="F185" s="132">
        <v>4102</v>
      </c>
      <c r="G185" s="132">
        <f t="shared" si="93"/>
        <v>47</v>
      </c>
      <c r="H185" s="132">
        <v>2290</v>
      </c>
      <c r="I185" s="132">
        <f t="shared" si="94"/>
        <v>16</v>
      </c>
      <c r="K185" s="132">
        <f t="shared" si="63"/>
        <v>-1260</v>
      </c>
      <c r="O185" s="1">
        <v>44084</v>
      </c>
      <c r="P185" s="132">
        <f t="shared" si="95"/>
        <v>106</v>
      </c>
      <c r="Q185" s="132">
        <f t="shared" si="96"/>
        <v>74.428571428571431</v>
      </c>
      <c r="S185" s="132">
        <f t="shared" si="97"/>
        <v>126</v>
      </c>
      <c r="T185" s="132">
        <f t="shared" si="98"/>
        <v>136.85714285714286</v>
      </c>
      <c r="V185" s="132">
        <f t="shared" si="99"/>
        <v>47</v>
      </c>
      <c r="W185" s="132">
        <f t="shared" si="100"/>
        <v>80.857142857142861</v>
      </c>
      <c r="X185" s="132">
        <f t="shared" si="101"/>
        <v>16</v>
      </c>
      <c r="Y185" s="132">
        <f t="shared" si="102"/>
        <v>30.857142857142858</v>
      </c>
      <c r="Z185" s="132">
        <f t="shared" si="89"/>
        <v>-1260</v>
      </c>
      <c r="AA185" s="132">
        <f t="shared" si="90"/>
        <v>-165.42857142857142</v>
      </c>
    </row>
    <row r="186" spans="1:27" x14ac:dyDescent="0.25">
      <c r="A186" s="132" t="s">
        <v>525</v>
      </c>
      <c r="B186" s="132">
        <v>7453</v>
      </c>
      <c r="C186" s="132">
        <f t="shared" si="91"/>
        <v>186</v>
      </c>
      <c r="D186" s="132">
        <v>6555</v>
      </c>
      <c r="E186" s="132">
        <f t="shared" si="92"/>
        <v>121</v>
      </c>
      <c r="F186" s="132">
        <v>4225</v>
      </c>
      <c r="G186" s="132">
        <f t="shared" si="93"/>
        <v>123</v>
      </c>
      <c r="H186" s="132">
        <v>2323</v>
      </c>
      <c r="I186" s="132">
        <f t="shared" si="94"/>
        <v>33</v>
      </c>
      <c r="K186" s="132">
        <f t="shared" si="63"/>
        <v>0</v>
      </c>
      <c r="O186" s="1">
        <v>44085</v>
      </c>
      <c r="P186" s="132">
        <f t="shared" si="95"/>
        <v>121</v>
      </c>
      <c r="Q186" s="132">
        <f t="shared" si="96"/>
        <v>83.571428571428569</v>
      </c>
      <c r="S186" s="132">
        <f t="shared" si="97"/>
        <v>186</v>
      </c>
      <c r="T186" s="132">
        <f t="shared" si="98"/>
        <v>144.14285714285714</v>
      </c>
      <c r="V186" s="132">
        <f t="shared" si="99"/>
        <v>123</v>
      </c>
      <c r="W186" s="132">
        <f t="shared" si="100"/>
        <v>84.285714285714292</v>
      </c>
      <c r="X186" s="132">
        <f t="shared" si="101"/>
        <v>33</v>
      </c>
      <c r="Y186" s="132">
        <f t="shared" si="102"/>
        <v>31.428571428571427</v>
      </c>
      <c r="Z186" s="132">
        <f t="shared" si="89"/>
        <v>0</v>
      </c>
      <c r="AA186" s="132">
        <f t="shared" si="90"/>
        <v>-168.28571428571428</v>
      </c>
    </row>
    <row r="187" spans="1:27" x14ac:dyDescent="0.25">
      <c r="A187" s="132" t="s">
        <v>426</v>
      </c>
      <c r="C187" s="132">
        <f t="shared" si="91"/>
        <v>-7453</v>
      </c>
      <c r="E187" s="132">
        <f t="shared" si="92"/>
        <v>-6555</v>
      </c>
      <c r="G187" s="132">
        <f t="shared" si="93"/>
        <v>-4225</v>
      </c>
      <c r="I187" s="132">
        <f t="shared" si="94"/>
        <v>-2323</v>
      </c>
      <c r="K187" s="132">
        <f t="shared" si="63"/>
        <v>0</v>
      </c>
      <c r="O187" s="1">
        <v>44086</v>
      </c>
      <c r="P187" s="132">
        <f t="shared" si="95"/>
        <v>-6555</v>
      </c>
      <c r="Q187" s="132">
        <f t="shared" si="96"/>
        <v>-859</v>
      </c>
      <c r="S187" s="132">
        <f t="shared" si="97"/>
        <v>-7453</v>
      </c>
      <c r="T187" s="132">
        <f t="shared" si="98"/>
        <v>-936</v>
      </c>
      <c r="V187" s="132">
        <f t="shared" si="99"/>
        <v>-4225</v>
      </c>
      <c r="W187" s="132">
        <f t="shared" si="100"/>
        <v>-526.42857142857144</v>
      </c>
      <c r="X187" s="132">
        <f t="shared" si="101"/>
        <v>-2323</v>
      </c>
      <c r="Y187" s="132">
        <f t="shared" si="102"/>
        <v>-304.42857142857144</v>
      </c>
      <c r="Z187" s="132">
        <f t="shared" si="89"/>
        <v>0</v>
      </c>
      <c r="AA187" s="132">
        <f t="shared" si="90"/>
        <v>-171.28571428571428</v>
      </c>
    </row>
    <row r="188" spans="1:27" x14ac:dyDescent="0.25">
      <c r="A188" s="132" t="s">
        <v>426</v>
      </c>
      <c r="C188" s="132">
        <f t="shared" si="91"/>
        <v>0</v>
      </c>
      <c r="E188" s="132">
        <f t="shared" si="92"/>
        <v>0</v>
      </c>
      <c r="G188" s="132">
        <f t="shared" si="93"/>
        <v>0</v>
      </c>
      <c r="I188" s="132">
        <f t="shared" si="94"/>
        <v>0</v>
      </c>
      <c r="K188" s="132">
        <f t="shared" si="63"/>
        <v>0</v>
      </c>
      <c r="O188" s="1">
        <v>44087</v>
      </c>
      <c r="P188" s="132">
        <f t="shared" si="95"/>
        <v>0</v>
      </c>
      <c r="Q188" s="132">
        <f t="shared" si="96"/>
        <v>-870.14285714285711</v>
      </c>
      <c r="S188" s="132">
        <f t="shared" si="97"/>
        <v>0</v>
      </c>
      <c r="T188" s="132">
        <f t="shared" si="98"/>
        <v>-954.85714285714289</v>
      </c>
      <c r="V188" s="132">
        <f t="shared" si="99"/>
        <v>0</v>
      </c>
      <c r="W188" s="132">
        <f t="shared" si="100"/>
        <v>-542.85714285714289</v>
      </c>
      <c r="X188" s="132">
        <f t="shared" si="101"/>
        <v>0</v>
      </c>
      <c r="Y188" s="132">
        <f t="shared" si="102"/>
        <v>-308.42857142857144</v>
      </c>
      <c r="Z188" s="132">
        <f t="shared" si="89"/>
        <v>0</v>
      </c>
      <c r="AA188" s="132">
        <f t="shared" si="90"/>
        <v>-174</v>
      </c>
    </row>
    <row r="189" spans="1:27" x14ac:dyDescent="0.25">
      <c r="A189" s="132" t="s">
        <v>426</v>
      </c>
      <c r="C189" s="132">
        <f t="shared" si="91"/>
        <v>0</v>
      </c>
      <c r="E189" s="132">
        <f t="shared" si="92"/>
        <v>0</v>
      </c>
      <c r="G189" s="132">
        <f t="shared" si="93"/>
        <v>0</v>
      </c>
      <c r="I189" s="132">
        <f t="shared" si="94"/>
        <v>0</v>
      </c>
      <c r="K189" s="132">
        <f t="shared" si="63"/>
        <v>0</v>
      </c>
      <c r="O189" s="1">
        <v>44088</v>
      </c>
      <c r="P189" s="132">
        <f t="shared" si="95"/>
        <v>0</v>
      </c>
      <c r="Q189" s="132">
        <f t="shared" si="96"/>
        <v>-881.14285714285711</v>
      </c>
      <c r="S189" s="132">
        <f t="shared" si="97"/>
        <v>0</v>
      </c>
      <c r="T189" s="132">
        <f t="shared" si="98"/>
        <v>-974.14285714285711</v>
      </c>
      <c r="V189" s="132">
        <f t="shared" si="99"/>
        <v>0</v>
      </c>
      <c r="W189" s="132">
        <f t="shared" si="100"/>
        <v>-549.14285714285711</v>
      </c>
      <c r="X189" s="132">
        <f t="shared" si="101"/>
        <v>0</v>
      </c>
      <c r="Y189" s="132">
        <f t="shared" si="102"/>
        <v>-312.85714285714283</v>
      </c>
      <c r="Z189" s="132">
        <f t="shared" si="89"/>
        <v>0</v>
      </c>
      <c r="AA189" s="132">
        <f t="shared" si="90"/>
        <v>-175.14285714285714</v>
      </c>
    </row>
    <row r="190" spans="1:27" x14ac:dyDescent="0.25">
      <c r="A190" s="132" t="s">
        <v>426</v>
      </c>
      <c r="C190" s="132">
        <f t="shared" si="91"/>
        <v>0</v>
      </c>
      <c r="E190" s="132">
        <f t="shared" si="92"/>
        <v>0</v>
      </c>
      <c r="G190" s="132">
        <f t="shared" si="93"/>
        <v>0</v>
      </c>
      <c r="I190" s="132">
        <f t="shared" si="94"/>
        <v>0</v>
      </c>
      <c r="K190" s="132">
        <f t="shared" si="63"/>
        <v>0</v>
      </c>
      <c r="O190" s="1">
        <v>44089</v>
      </c>
      <c r="P190" s="132">
        <f t="shared" si="95"/>
        <v>0</v>
      </c>
      <c r="Q190" s="132">
        <f t="shared" si="96"/>
        <v>-891.85714285714289</v>
      </c>
      <c r="S190" s="132">
        <f t="shared" si="97"/>
        <v>0</v>
      </c>
      <c r="T190" s="132">
        <f t="shared" si="98"/>
        <v>-1001.2857142857143</v>
      </c>
      <c r="V190" s="132">
        <f t="shared" si="99"/>
        <v>0</v>
      </c>
      <c r="W190" s="132">
        <f t="shared" si="100"/>
        <v>-562.14285714285711</v>
      </c>
      <c r="X190" s="132">
        <f t="shared" si="101"/>
        <v>0</v>
      </c>
      <c r="Y190" s="132">
        <f t="shared" si="102"/>
        <v>-318.57142857142856</v>
      </c>
      <c r="Z190" s="132">
        <f t="shared" si="89"/>
        <v>0</v>
      </c>
      <c r="AA190" s="132">
        <f t="shared" si="90"/>
        <v>-176.71428571428572</v>
      </c>
    </row>
    <row r="191" spans="1:27" x14ac:dyDescent="0.25">
      <c r="A191" s="132" t="s">
        <v>426</v>
      </c>
      <c r="C191" s="132">
        <f t="shared" si="91"/>
        <v>0</v>
      </c>
      <c r="E191" s="132">
        <f t="shared" si="92"/>
        <v>0</v>
      </c>
      <c r="G191" s="132">
        <f t="shared" si="93"/>
        <v>0</v>
      </c>
      <c r="I191" s="132">
        <f t="shared" si="94"/>
        <v>0</v>
      </c>
      <c r="K191" s="132">
        <f t="shared" si="63"/>
        <v>0</v>
      </c>
      <c r="O191" s="1">
        <v>44090</v>
      </c>
      <c r="P191" s="132">
        <f t="shared" si="95"/>
        <v>0</v>
      </c>
      <c r="Q191" s="132">
        <f t="shared" si="96"/>
        <v>-904</v>
      </c>
      <c r="S191" s="132">
        <f t="shared" si="97"/>
        <v>0</v>
      </c>
      <c r="T191" s="132">
        <f t="shared" si="98"/>
        <v>-1020.1428571428571</v>
      </c>
      <c r="V191" s="132">
        <f t="shared" si="99"/>
        <v>0</v>
      </c>
      <c r="W191" s="132">
        <f t="shared" si="100"/>
        <v>-579.28571428571433</v>
      </c>
      <c r="X191" s="132">
        <f t="shared" si="101"/>
        <v>0</v>
      </c>
      <c r="Y191" s="132">
        <f t="shared" si="102"/>
        <v>-324.85714285714283</v>
      </c>
      <c r="Z191" s="132">
        <f t="shared" si="89"/>
        <v>0</v>
      </c>
      <c r="AA191" s="132">
        <f t="shared" si="90"/>
        <v>-180</v>
      </c>
    </row>
    <row r="192" spans="1:27" x14ac:dyDescent="0.25">
      <c r="A192" s="132" t="s">
        <v>426</v>
      </c>
      <c r="C192" s="132">
        <f t="shared" si="91"/>
        <v>0</v>
      </c>
      <c r="E192" s="132">
        <f t="shared" si="92"/>
        <v>0</v>
      </c>
      <c r="G192" s="132">
        <f t="shared" si="93"/>
        <v>0</v>
      </c>
      <c r="I192" s="132">
        <f t="shared" si="94"/>
        <v>0</v>
      </c>
      <c r="K192" s="132">
        <f t="shared" si="63"/>
        <v>0</v>
      </c>
      <c r="O192" s="1">
        <v>44091</v>
      </c>
      <c r="P192" s="132">
        <f t="shared" si="95"/>
        <v>0</v>
      </c>
      <c r="Q192" s="132">
        <f t="shared" si="96"/>
        <v>-919.14285714285711</v>
      </c>
      <c r="S192" s="132">
        <f t="shared" si="97"/>
        <v>0</v>
      </c>
      <c r="T192" s="132">
        <f t="shared" si="98"/>
        <v>-1038.1428571428571</v>
      </c>
      <c r="V192" s="132">
        <f t="shared" si="99"/>
        <v>0</v>
      </c>
      <c r="W192" s="132">
        <f t="shared" si="100"/>
        <v>-586</v>
      </c>
      <c r="X192" s="132">
        <f t="shared" si="101"/>
        <v>0</v>
      </c>
      <c r="Y192" s="132">
        <f t="shared" si="102"/>
        <v>-327.14285714285717</v>
      </c>
      <c r="Z192" s="132">
        <f t="shared" si="89"/>
        <v>0</v>
      </c>
      <c r="AA192" s="132">
        <f t="shared" si="90"/>
        <v>0</v>
      </c>
    </row>
    <row r="193" spans="1:27" x14ac:dyDescent="0.25">
      <c r="A193" s="132" t="s">
        <v>426</v>
      </c>
      <c r="C193" s="132">
        <f t="shared" si="91"/>
        <v>0</v>
      </c>
      <c r="E193" s="132">
        <f t="shared" si="92"/>
        <v>0</v>
      </c>
      <c r="G193" s="132">
        <f t="shared" si="93"/>
        <v>0</v>
      </c>
      <c r="I193" s="132">
        <f t="shared" si="94"/>
        <v>0</v>
      </c>
      <c r="K193" s="132">
        <f t="shared" si="63"/>
        <v>0</v>
      </c>
      <c r="O193" s="1">
        <v>44092</v>
      </c>
      <c r="P193" s="132">
        <f t="shared" si="95"/>
        <v>0</v>
      </c>
      <c r="Q193" s="132">
        <f t="shared" si="96"/>
        <v>-936.42857142857144</v>
      </c>
      <c r="S193" s="132">
        <f t="shared" si="97"/>
        <v>0</v>
      </c>
      <c r="T193" s="132">
        <f t="shared" si="98"/>
        <v>-1064.7142857142858</v>
      </c>
      <c r="V193" s="132">
        <f t="shared" si="99"/>
        <v>0</v>
      </c>
      <c r="W193" s="132">
        <f t="shared" si="100"/>
        <v>-603.57142857142856</v>
      </c>
      <c r="X193" s="132">
        <f t="shared" si="101"/>
        <v>0</v>
      </c>
      <c r="Y193" s="132">
        <f t="shared" si="102"/>
        <v>-331.85714285714283</v>
      </c>
      <c r="Z193" s="132">
        <f t="shared" si="89"/>
        <v>0</v>
      </c>
      <c r="AA193" s="132">
        <f t="shared" si="90"/>
        <v>0</v>
      </c>
    </row>
    <row r="194" spans="1:27" x14ac:dyDescent="0.25">
      <c r="A194" s="132" t="s">
        <v>426</v>
      </c>
      <c r="C194" s="132">
        <f t="shared" si="91"/>
        <v>0</v>
      </c>
      <c r="E194" s="132">
        <f t="shared" si="92"/>
        <v>0</v>
      </c>
      <c r="G194" s="132">
        <f t="shared" si="93"/>
        <v>0</v>
      </c>
      <c r="I194" s="132">
        <f t="shared" si="94"/>
        <v>0</v>
      </c>
      <c r="K194" s="132">
        <f t="shared" si="63"/>
        <v>0</v>
      </c>
      <c r="O194" s="1">
        <v>44093</v>
      </c>
      <c r="P194" s="132">
        <f t="shared" si="95"/>
        <v>0</v>
      </c>
      <c r="Q194" s="132">
        <f t="shared" si="96"/>
        <v>0</v>
      </c>
      <c r="S194" s="132">
        <f t="shared" si="97"/>
        <v>0</v>
      </c>
      <c r="T194" s="132">
        <f t="shared" si="98"/>
        <v>0</v>
      </c>
      <c r="V194" s="132">
        <f t="shared" si="99"/>
        <v>0</v>
      </c>
      <c r="W194" s="132">
        <f t="shared" si="100"/>
        <v>0</v>
      </c>
      <c r="X194" s="132">
        <f t="shared" si="101"/>
        <v>0</v>
      </c>
      <c r="Y194" s="132">
        <f t="shared" si="102"/>
        <v>0</v>
      </c>
      <c r="Z194" s="132">
        <f t="shared" si="89"/>
        <v>0</v>
      </c>
      <c r="AA194" s="132">
        <f t="shared" si="90"/>
        <v>0</v>
      </c>
    </row>
    <row r="195" spans="1:27" x14ac:dyDescent="0.25">
      <c r="A195" s="132" t="s">
        <v>426</v>
      </c>
      <c r="C195" s="132">
        <f t="shared" si="91"/>
        <v>0</v>
      </c>
      <c r="E195" s="132">
        <f t="shared" si="92"/>
        <v>0</v>
      </c>
      <c r="G195" s="132">
        <f t="shared" si="93"/>
        <v>0</v>
      </c>
      <c r="I195" s="132">
        <f t="shared" si="94"/>
        <v>0</v>
      </c>
      <c r="K195" s="132">
        <f t="shared" si="63"/>
        <v>0</v>
      </c>
      <c r="O195" s="1">
        <v>44094</v>
      </c>
      <c r="P195" s="132">
        <f t="shared" si="95"/>
        <v>0</v>
      </c>
      <c r="Q195" s="132">
        <f t="shared" si="96"/>
        <v>0</v>
      </c>
      <c r="S195" s="132">
        <f t="shared" si="97"/>
        <v>0</v>
      </c>
      <c r="T195" s="132">
        <f t="shared" si="98"/>
        <v>0</v>
      </c>
      <c r="V195" s="132">
        <f t="shared" si="99"/>
        <v>0</v>
      </c>
      <c r="W195" s="132">
        <f t="shared" si="100"/>
        <v>0</v>
      </c>
      <c r="X195" s="132">
        <f t="shared" si="101"/>
        <v>0</v>
      </c>
      <c r="Y195" s="132">
        <f t="shared" si="102"/>
        <v>0</v>
      </c>
      <c r="Z195" s="132">
        <f t="shared" si="89"/>
        <v>0</v>
      </c>
      <c r="AA195" s="132">
        <f t="shared" si="90"/>
        <v>0</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1E3E1-7BD1-4EC3-89A2-A3326A667B58}">
  <sheetPr codeName="Sheet4"/>
  <dimension ref="A1:AD154"/>
  <sheetViews>
    <sheetView topLeftCell="A73" zoomScale="80" zoomScaleNormal="80" workbookViewId="0">
      <selection activeCell="H96" sqref="H96"/>
    </sheetView>
  </sheetViews>
  <sheetFormatPr defaultRowHeight="15" x14ac:dyDescent="0.25"/>
  <cols>
    <col min="1" max="1" width="15.28515625" bestFit="1" customWidth="1"/>
    <col min="2" max="2" width="12.28515625" customWidth="1"/>
    <col min="3" max="3" width="10.28515625" bestFit="1" customWidth="1"/>
    <col min="4" max="4" width="9.28515625" bestFit="1" customWidth="1"/>
    <col min="8" max="8" width="9.85546875" bestFit="1" customWidth="1"/>
    <col min="9" max="9" width="17.7109375" bestFit="1" customWidth="1"/>
    <col min="10" max="10" width="10.7109375" bestFit="1" customWidth="1"/>
    <col min="12" max="12" width="9.85546875" bestFit="1" customWidth="1"/>
    <col min="14" max="14" width="9.85546875" bestFit="1" customWidth="1"/>
    <col min="15" max="15" width="14.42578125" bestFit="1" customWidth="1"/>
    <col min="16" max="16" width="9.85546875" bestFit="1" customWidth="1"/>
    <col min="17" max="17" width="9.28515625" bestFit="1" customWidth="1"/>
    <col min="18" max="18" width="9.85546875" bestFit="1" customWidth="1"/>
    <col min="19" max="19" width="7.42578125" customWidth="1"/>
    <col min="22" max="22" width="11.5703125" bestFit="1" customWidth="1"/>
    <col min="37" max="37" width="11.5703125" bestFit="1" customWidth="1"/>
  </cols>
  <sheetData>
    <row r="1" spans="16:23" ht="36" customHeight="1" x14ac:dyDescent="0.25"/>
    <row r="2" spans="16:23" x14ac:dyDescent="0.25">
      <c r="Q2" t="s">
        <v>468</v>
      </c>
    </row>
    <row r="3" spans="16:23" x14ac:dyDescent="0.25">
      <c r="P3" s="132" t="s">
        <v>61</v>
      </c>
      <c r="Q3" s="132" t="s">
        <v>445</v>
      </c>
      <c r="R3" t="s">
        <v>446</v>
      </c>
      <c r="S3" t="s">
        <v>466</v>
      </c>
      <c r="T3" t="s">
        <v>467</v>
      </c>
      <c r="U3" t="s">
        <v>469</v>
      </c>
      <c r="V3" t="s">
        <v>470</v>
      </c>
      <c r="W3" t="s">
        <v>474</v>
      </c>
    </row>
    <row r="4" spans="16:23" x14ac:dyDescent="0.25">
      <c r="P4" s="1" t="s">
        <v>109</v>
      </c>
      <c r="Q4" s="86">
        <v>17080</v>
      </c>
      <c r="R4" s="132">
        <v>595000</v>
      </c>
      <c r="S4" s="132">
        <v>262500</v>
      </c>
      <c r="T4" s="132">
        <v>385000</v>
      </c>
      <c r="U4" s="132">
        <v>180000</v>
      </c>
      <c r="V4" s="132"/>
      <c r="W4">
        <v>490000</v>
      </c>
    </row>
    <row r="5" spans="16:23" x14ac:dyDescent="0.25">
      <c r="P5" s="1" t="s">
        <v>115</v>
      </c>
      <c r="Q5" s="86">
        <v>21338</v>
      </c>
      <c r="R5" s="132">
        <v>595000</v>
      </c>
      <c r="S5" s="132">
        <v>262500</v>
      </c>
      <c r="T5" s="132">
        <v>385000</v>
      </c>
      <c r="U5" s="132">
        <v>180000</v>
      </c>
      <c r="V5" s="132"/>
      <c r="W5" s="132">
        <v>490000</v>
      </c>
    </row>
    <row r="6" spans="16:23" x14ac:dyDescent="0.25">
      <c r="P6" s="1" t="s">
        <v>110</v>
      </c>
      <c r="Q6" s="86">
        <v>24745</v>
      </c>
      <c r="R6" s="132">
        <v>595000</v>
      </c>
      <c r="S6" s="132">
        <v>262500</v>
      </c>
      <c r="T6" s="132">
        <v>385000</v>
      </c>
      <c r="U6" s="132">
        <v>180000</v>
      </c>
      <c r="V6" s="132"/>
      <c r="W6" s="132">
        <v>490000</v>
      </c>
    </row>
    <row r="7" spans="16:23" x14ac:dyDescent="0.25">
      <c r="P7" s="1" t="s">
        <v>111</v>
      </c>
      <c r="Q7" s="86">
        <v>29098</v>
      </c>
      <c r="R7" s="132">
        <v>595000</v>
      </c>
      <c r="S7" s="132">
        <v>262500</v>
      </c>
      <c r="T7" s="132">
        <v>385000</v>
      </c>
      <c r="U7" s="132">
        <v>180000</v>
      </c>
      <c r="V7" s="132"/>
      <c r="W7" s="132">
        <v>490000</v>
      </c>
    </row>
    <row r="8" spans="16:23" x14ac:dyDescent="0.25">
      <c r="P8" s="1" t="s">
        <v>112</v>
      </c>
      <c r="Q8" s="86">
        <v>38960</v>
      </c>
      <c r="R8" s="132">
        <v>595000</v>
      </c>
      <c r="S8" s="132">
        <v>262500</v>
      </c>
      <c r="T8" s="132">
        <v>385000</v>
      </c>
      <c r="U8" s="132">
        <v>180000</v>
      </c>
      <c r="V8" s="132"/>
      <c r="W8" s="132">
        <v>490000</v>
      </c>
    </row>
    <row r="9" spans="16:23" x14ac:dyDescent="0.25">
      <c r="P9" s="1" t="s">
        <v>113</v>
      </c>
      <c r="Q9" s="86">
        <v>40102</v>
      </c>
      <c r="R9" s="132">
        <v>595000</v>
      </c>
      <c r="S9" s="132">
        <v>262500</v>
      </c>
      <c r="T9" s="132">
        <v>385000</v>
      </c>
      <c r="U9" s="132">
        <v>180000</v>
      </c>
      <c r="V9" s="132"/>
      <c r="W9" s="132">
        <v>490000</v>
      </c>
    </row>
    <row r="10" spans="16:23" x14ac:dyDescent="0.25">
      <c r="P10" s="1" t="s">
        <v>114</v>
      </c>
      <c r="Q10" s="86">
        <v>38395</v>
      </c>
      <c r="R10" s="132">
        <v>595000</v>
      </c>
      <c r="S10" s="132">
        <v>262500</v>
      </c>
      <c r="T10" s="132">
        <v>385000</v>
      </c>
      <c r="U10" s="132">
        <v>180000</v>
      </c>
      <c r="V10" s="132"/>
      <c r="W10" s="132">
        <v>490000</v>
      </c>
    </row>
    <row r="11" spans="16:23" x14ac:dyDescent="0.25">
      <c r="P11" s="1" t="s">
        <v>118</v>
      </c>
      <c r="Q11" s="86">
        <v>28954</v>
      </c>
      <c r="R11" s="132">
        <v>595000</v>
      </c>
      <c r="S11" s="132">
        <v>262500</v>
      </c>
      <c r="T11" s="132">
        <v>385000</v>
      </c>
      <c r="U11" s="132">
        <v>180000</v>
      </c>
      <c r="V11" s="132"/>
      <c r="W11" s="132">
        <v>490000</v>
      </c>
    </row>
    <row r="12" spans="16:23" x14ac:dyDescent="0.25">
      <c r="P12" s="1" t="s">
        <v>119</v>
      </c>
      <c r="Q12" s="86">
        <v>29006</v>
      </c>
      <c r="R12" s="132">
        <v>595000</v>
      </c>
      <c r="S12" s="132">
        <v>262500</v>
      </c>
      <c r="T12" s="132">
        <v>385000</v>
      </c>
      <c r="U12" s="132">
        <v>180000</v>
      </c>
      <c r="V12" s="132"/>
      <c r="W12" s="132">
        <v>490000</v>
      </c>
    </row>
    <row r="13" spans="16:23" x14ac:dyDescent="0.25">
      <c r="P13" s="1" t="s">
        <v>120</v>
      </c>
      <c r="Q13" s="86">
        <v>32687</v>
      </c>
      <c r="R13" s="132">
        <v>595000</v>
      </c>
      <c r="S13" s="132">
        <v>262500</v>
      </c>
      <c r="T13" s="132">
        <v>385000</v>
      </c>
      <c r="U13" s="132">
        <v>180000</v>
      </c>
      <c r="V13" s="132"/>
      <c r="W13" s="132">
        <v>490000</v>
      </c>
    </row>
    <row r="14" spans="16:23" x14ac:dyDescent="0.25">
      <c r="P14" s="1" t="s">
        <v>127</v>
      </c>
      <c r="Q14" s="132">
        <v>28836</v>
      </c>
      <c r="R14" s="132">
        <v>595000</v>
      </c>
      <c r="S14" s="132">
        <v>262500</v>
      </c>
      <c r="T14" s="132">
        <v>385000</v>
      </c>
      <c r="U14" s="132">
        <v>180000</v>
      </c>
      <c r="V14" s="132"/>
      <c r="W14" s="132">
        <v>490000</v>
      </c>
    </row>
    <row r="15" spans="16:23" x14ac:dyDescent="0.25">
      <c r="P15" s="1" t="s">
        <v>128</v>
      </c>
      <c r="Q15" s="132">
        <v>33871</v>
      </c>
      <c r="R15" s="132">
        <v>595000</v>
      </c>
      <c r="S15" s="132">
        <v>262500</v>
      </c>
      <c r="T15" s="132">
        <v>385000</v>
      </c>
      <c r="U15" s="132">
        <v>180000</v>
      </c>
      <c r="V15" s="132"/>
      <c r="W15" s="132">
        <v>490000</v>
      </c>
    </row>
    <row r="16" spans="16:23" x14ac:dyDescent="0.25">
      <c r="P16" s="1" t="s">
        <v>134</v>
      </c>
      <c r="Q16" s="132">
        <v>49228</v>
      </c>
      <c r="R16" s="132">
        <v>595000</v>
      </c>
      <c r="S16" s="132">
        <v>262500</v>
      </c>
      <c r="T16" s="132">
        <v>385000</v>
      </c>
      <c r="U16" s="132">
        <v>180000</v>
      </c>
      <c r="V16" s="132"/>
      <c r="W16" s="132">
        <v>490000</v>
      </c>
    </row>
    <row r="17" spans="16:30" x14ac:dyDescent="0.25">
      <c r="P17" s="1" t="s">
        <v>136</v>
      </c>
      <c r="Q17" s="132">
        <v>57501</v>
      </c>
      <c r="R17" s="132">
        <v>595000</v>
      </c>
      <c r="S17" s="132">
        <v>262500</v>
      </c>
      <c r="T17" s="132">
        <v>385000</v>
      </c>
      <c r="U17" s="132">
        <v>180000</v>
      </c>
      <c r="V17" s="132"/>
      <c r="W17" s="132">
        <v>490000</v>
      </c>
    </row>
    <row r="18" spans="16:30" x14ac:dyDescent="0.25">
      <c r="P18" s="1" t="s">
        <v>141</v>
      </c>
      <c r="Q18" s="132">
        <v>61939</v>
      </c>
      <c r="R18" s="132">
        <v>595000</v>
      </c>
      <c r="S18" s="132">
        <v>262500</v>
      </c>
      <c r="T18" s="132">
        <v>385000</v>
      </c>
      <c r="U18" s="132">
        <v>180000</v>
      </c>
      <c r="V18" s="132"/>
      <c r="W18" s="132">
        <v>490000</v>
      </c>
    </row>
    <row r="19" spans="16:30" x14ac:dyDescent="0.25">
      <c r="P19" s="1" t="s">
        <v>142</v>
      </c>
      <c r="Q19" s="132">
        <v>61598</v>
      </c>
      <c r="R19" s="132">
        <v>595000</v>
      </c>
      <c r="S19" s="132">
        <v>262500</v>
      </c>
      <c r="T19" s="132">
        <v>385000</v>
      </c>
      <c r="U19" s="132">
        <v>180000</v>
      </c>
      <c r="V19" s="132"/>
      <c r="W19" s="132">
        <v>490000</v>
      </c>
    </row>
    <row r="20" spans="16:30" x14ac:dyDescent="0.25">
      <c r="P20" s="1" t="s">
        <v>143</v>
      </c>
      <c r="Q20" s="86">
        <v>67758</v>
      </c>
      <c r="R20" s="132">
        <v>595000</v>
      </c>
      <c r="S20" s="132">
        <v>262500</v>
      </c>
      <c r="T20" s="132">
        <v>385000</v>
      </c>
      <c r="U20" s="132">
        <v>180000</v>
      </c>
      <c r="V20" s="132"/>
      <c r="W20" s="132">
        <v>490000</v>
      </c>
    </row>
    <row r="21" spans="16:30" x14ac:dyDescent="0.25">
      <c r="P21" s="1" t="s">
        <v>144</v>
      </c>
      <c r="Q21" s="86">
        <v>75547</v>
      </c>
      <c r="R21" s="132">
        <v>595000</v>
      </c>
      <c r="S21" s="132">
        <v>262500</v>
      </c>
      <c r="T21" s="132">
        <v>385000</v>
      </c>
      <c r="U21" s="132">
        <v>180000</v>
      </c>
      <c r="V21" s="132"/>
      <c r="W21" s="132">
        <v>490000</v>
      </c>
    </row>
    <row r="22" spans="16:30" x14ac:dyDescent="0.25">
      <c r="P22" s="1" t="s">
        <v>145</v>
      </c>
      <c r="Q22" s="86">
        <v>88886</v>
      </c>
      <c r="R22" s="132">
        <v>595000</v>
      </c>
      <c r="S22" s="132">
        <v>262500</v>
      </c>
      <c r="T22" s="132">
        <v>385000</v>
      </c>
      <c r="U22" s="132">
        <v>180000</v>
      </c>
      <c r="V22" s="132"/>
      <c r="W22" s="132">
        <v>490000</v>
      </c>
    </row>
    <row r="23" spans="16:30" x14ac:dyDescent="0.25">
      <c r="P23" s="1" t="s">
        <v>146</v>
      </c>
      <c r="Q23" s="86">
        <v>111764</v>
      </c>
      <c r="R23" s="132">
        <v>595000</v>
      </c>
      <c r="S23" s="132">
        <v>262500</v>
      </c>
      <c r="T23" s="132">
        <v>385000</v>
      </c>
      <c r="U23" s="132">
        <v>180000</v>
      </c>
      <c r="V23" s="132"/>
      <c r="W23" s="132">
        <v>490000</v>
      </c>
    </row>
    <row r="24" spans="16:30" x14ac:dyDescent="0.25">
      <c r="P24" s="132" t="s">
        <v>147</v>
      </c>
      <c r="Q24" s="86">
        <v>101905</v>
      </c>
      <c r="R24" s="132">
        <v>595000</v>
      </c>
      <c r="S24" s="132">
        <v>262500</v>
      </c>
      <c r="T24" s="132">
        <v>385000</v>
      </c>
      <c r="U24" s="132">
        <v>180000</v>
      </c>
      <c r="V24" s="132"/>
      <c r="W24" s="132">
        <v>490000</v>
      </c>
    </row>
    <row r="25" spans="16:30" x14ac:dyDescent="0.25">
      <c r="P25" s="132" t="s">
        <v>148</v>
      </c>
      <c r="Q25" s="132">
        <v>98798</v>
      </c>
      <c r="R25" s="132">
        <v>595000</v>
      </c>
      <c r="S25" s="132">
        <v>262500</v>
      </c>
      <c r="T25" s="132">
        <v>385000</v>
      </c>
      <c r="U25" s="132">
        <v>180000</v>
      </c>
      <c r="V25" s="132"/>
      <c r="W25" s="132">
        <v>490000</v>
      </c>
    </row>
    <row r="26" spans="16:30" x14ac:dyDescent="0.25">
      <c r="P26" s="1" t="s">
        <v>149</v>
      </c>
      <c r="Q26" s="132">
        <v>102487</v>
      </c>
      <c r="R26" s="132">
        <v>595000</v>
      </c>
      <c r="S26" s="132">
        <v>262500</v>
      </c>
      <c r="T26" s="132">
        <v>385000</v>
      </c>
      <c r="U26" s="132">
        <v>180000</v>
      </c>
      <c r="V26" s="132"/>
      <c r="W26" s="132">
        <v>490000</v>
      </c>
    </row>
    <row r="27" spans="16:30" x14ac:dyDescent="0.25">
      <c r="P27" s="132" t="s">
        <v>226</v>
      </c>
      <c r="Q27" s="132">
        <v>140432</v>
      </c>
      <c r="R27" s="132">
        <v>595000</v>
      </c>
      <c r="S27" s="132">
        <v>262500</v>
      </c>
      <c r="T27" s="132">
        <v>385000</v>
      </c>
      <c r="U27" s="132">
        <v>180000</v>
      </c>
      <c r="V27" s="132"/>
      <c r="W27" s="132">
        <v>490000</v>
      </c>
    </row>
    <row r="28" spans="16:30" x14ac:dyDescent="0.25">
      <c r="P28" s="132" t="s">
        <v>424</v>
      </c>
      <c r="Q28" s="132">
        <v>164000</v>
      </c>
      <c r="R28" s="132">
        <v>595000</v>
      </c>
      <c r="S28" s="132">
        <v>262500</v>
      </c>
      <c r="T28" s="132">
        <v>385000</v>
      </c>
      <c r="U28" s="132">
        <v>180000</v>
      </c>
      <c r="V28" s="132"/>
      <c r="W28" s="132">
        <v>490000</v>
      </c>
    </row>
    <row r="29" spans="16:30" x14ac:dyDescent="0.25">
      <c r="P29" s="132" t="s">
        <v>427</v>
      </c>
      <c r="Q29">
        <v>180182</v>
      </c>
      <c r="R29" s="132">
        <v>595000</v>
      </c>
      <c r="S29" s="132">
        <v>262500</v>
      </c>
      <c r="T29" s="132">
        <v>385000</v>
      </c>
      <c r="U29" s="132">
        <v>180000</v>
      </c>
      <c r="W29" s="132">
        <v>490000</v>
      </c>
      <c r="Z29" s="18">
        <f>Q29/Q28</f>
        <v>1.098670731707317</v>
      </c>
      <c r="AA29" s="18">
        <f>Q29/Q27</f>
        <v>1.2830551441266949</v>
      </c>
      <c r="AC29">
        <v>4647</v>
      </c>
      <c r="AD29" s="104">
        <f>AC29/Q29</f>
        <v>2.5790589515045897E-2</v>
      </c>
    </row>
    <row r="30" spans="16:30" x14ac:dyDescent="0.25">
      <c r="P30" s="132" t="s">
        <v>428</v>
      </c>
      <c r="R30" s="132">
        <v>595000</v>
      </c>
      <c r="S30" s="132">
        <v>262500</v>
      </c>
      <c r="T30" s="132">
        <v>385000</v>
      </c>
      <c r="U30" s="132">
        <v>180000</v>
      </c>
      <c r="V30">
        <f>U29+300000/14*X30</f>
        <v>201428.57142857142</v>
      </c>
      <c r="W30" s="132">
        <v>490000</v>
      </c>
      <c r="X30">
        <v>1</v>
      </c>
    </row>
    <row r="31" spans="16:30" x14ac:dyDescent="0.25">
      <c r="P31" s="132" t="s">
        <v>429</v>
      </c>
      <c r="R31" s="132">
        <v>595000</v>
      </c>
      <c r="S31" s="132">
        <v>262500</v>
      </c>
      <c r="T31" s="132">
        <v>385000</v>
      </c>
      <c r="U31" s="132">
        <v>180000</v>
      </c>
      <c r="V31" s="132">
        <f t="shared" ref="V31:V42" si="0">U30+300000/14*X31</f>
        <v>222857.14285714284</v>
      </c>
      <c r="W31" s="132">
        <v>490000</v>
      </c>
      <c r="X31">
        <v>2</v>
      </c>
    </row>
    <row r="32" spans="16:30" x14ac:dyDescent="0.25">
      <c r="P32" s="132" t="s">
        <v>430</v>
      </c>
      <c r="R32" s="132">
        <v>595000</v>
      </c>
      <c r="S32" s="132">
        <v>262500</v>
      </c>
      <c r="T32" s="132">
        <v>385000</v>
      </c>
      <c r="U32" s="132">
        <v>180000</v>
      </c>
      <c r="V32" s="132">
        <f t="shared" si="0"/>
        <v>244285.71428571429</v>
      </c>
      <c r="W32" s="132">
        <v>490000</v>
      </c>
      <c r="X32">
        <v>3</v>
      </c>
    </row>
    <row r="33" spans="16:24" x14ac:dyDescent="0.25">
      <c r="P33" s="132" t="s">
        <v>431</v>
      </c>
      <c r="R33" s="132">
        <v>595000</v>
      </c>
      <c r="S33" s="132">
        <v>262500</v>
      </c>
      <c r="T33" s="132">
        <v>385000</v>
      </c>
      <c r="U33" s="132">
        <v>180000</v>
      </c>
      <c r="V33" s="132">
        <f t="shared" si="0"/>
        <v>265714.28571428568</v>
      </c>
      <c r="W33" s="132">
        <v>490000</v>
      </c>
      <c r="X33" s="132">
        <v>4</v>
      </c>
    </row>
    <row r="34" spans="16:24" x14ac:dyDescent="0.25">
      <c r="P34" s="132" t="s">
        <v>432</v>
      </c>
      <c r="R34" s="132">
        <v>595000</v>
      </c>
      <c r="S34" s="132">
        <v>262500</v>
      </c>
      <c r="T34" s="132">
        <v>385000</v>
      </c>
      <c r="U34" s="132">
        <v>180000</v>
      </c>
      <c r="V34" s="132">
        <f t="shared" si="0"/>
        <v>287142.85714285716</v>
      </c>
      <c r="W34" s="132">
        <v>490000</v>
      </c>
      <c r="X34" s="132">
        <v>5</v>
      </c>
    </row>
    <row r="35" spans="16:24" x14ac:dyDescent="0.25">
      <c r="P35" s="132" t="s">
        <v>433</v>
      </c>
      <c r="R35" s="132">
        <v>595000</v>
      </c>
      <c r="S35" s="132">
        <v>262500</v>
      </c>
      <c r="T35" s="132">
        <v>385000</v>
      </c>
      <c r="U35" s="132">
        <v>180000</v>
      </c>
      <c r="V35" s="132">
        <f t="shared" si="0"/>
        <v>308571.42857142858</v>
      </c>
      <c r="W35" s="132">
        <v>490000</v>
      </c>
      <c r="X35" s="132">
        <v>6</v>
      </c>
    </row>
    <row r="36" spans="16:24" x14ac:dyDescent="0.25">
      <c r="P36" s="132" t="s">
        <v>434</v>
      </c>
      <c r="R36" s="132">
        <v>595000</v>
      </c>
      <c r="S36" s="132">
        <v>262500</v>
      </c>
      <c r="T36" s="132">
        <v>385000</v>
      </c>
      <c r="U36" s="132">
        <v>180000</v>
      </c>
      <c r="V36" s="132">
        <f t="shared" si="0"/>
        <v>330000</v>
      </c>
      <c r="W36" s="132">
        <v>490000</v>
      </c>
      <c r="X36" s="132">
        <v>7</v>
      </c>
    </row>
    <row r="37" spans="16:24" x14ac:dyDescent="0.25">
      <c r="P37" s="132" t="s">
        <v>435</v>
      </c>
      <c r="R37" s="132">
        <v>595000</v>
      </c>
      <c r="S37" s="132">
        <v>262500</v>
      </c>
      <c r="T37" s="132">
        <v>385000</v>
      </c>
      <c r="U37" s="132">
        <v>180000</v>
      </c>
      <c r="V37" s="132">
        <f t="shared" si="0"/>
        <v>351428.57142857142</v>
      </c>
      <c r="W37" s="132">
        <v>490000</v>
      </c>
      <c r="X37" s="132">
        <v>8</v>
      </c>
    </row>
    <row r="38" spans="16:24" x14ac:dyDescent="0.25">
      <c r="P38" s="132" t="s">
        <v>436</v>
      </c>
      <c r="R38" s="132">
        <v>595000</v>
      </c>
      <c r="S38" s="132">
        <v>262500</v>
      </c>
      <c r="T38" s="132">
        <v>385000</v>
      </c>
      <c r="U38" s="132">
        <v>180000</v>
      </c>
      <c r="V38" s="132">
        <f t="shared" si="0"/>
        <v>372857.14285714284</v>
      </c>
      <c r="W38" s="132">
        <v>490000</v>
      </c>
      <c r="X38" s="132">
        <v>9</v>
      </c>
    </row>
    <row r="39" spans="16:24" x14ac:dyDescent="0.25">
      <c r="P39" s="132" t="s">
        <v>437</v>
      </c>
      <c r="R39" s="132">
        <v>595000</v>
      </c>
      <c r="S39" s="132">
        <v>262500</v>
      </c>
      <c r="T39" s="132">
        <v>385000</v>
      </c>
      <c r="U39" s="132">
        <v>180000</v>
      </c>
      <c r="V39" s="132">
        <f t="shared" si="0"/>
        <v>394285.71428571426</v>
      </c>
      <c r="W39" s="132">
        <v>490000</v>
      </c>
      <c r="X39" s="132">
        <v>10</v>
      </c>
    </row>
    <row r="40" spans="16:24" x14ac:dyDescent="0.25">
      <c r="P40" s="132" t="s">
        <v>438</v>
      </c>
      <c r="R40" s="132">
        <v>595000</v>
      </c>
      <c r="S40" s="132">
        <v>262500</v>
      </c>
      <c r="T40" s="132">
        <v>385000</v>
      </c>
      <c r="U40" s="132">
        <v>180000</v>
      </c>
      <c r="V40" s="132">
        <f t="shared" si="0"/>
        <v>415714.28571428568</v>
      </c>
      <c r="W40" s="132">
        <v>490000</v>
      </c>
      <c r="X40" s="132">
        <v>11</v>
      </c>
    </row>
    <row r="41" spans="16:24" x14ac:dyDescent="0.25">
      <c r="P41" s="132" t="s">
        <v>439</v>
      </c>
      <c r="R41" s="132">
        <v>595000</v>
      </c>
      <c r="S41" s="132">
        <v>262500</v>
      </c>
      <c r="T41" s="132">
        <v>385000</v>
      </c>
      <c r="U41" s="132">
        <v>180000</v>
      </c>
      <c r="V41" s="132">
        <f t="shared" si="0"/>
        <v>437142.85714285716</v>
      </c>
      <c r="W41" s="132">
        <v>490000</v>
      </c>
      <c r="X41" s="132">
        <v>12</v>
      </c>
    </row>
    <row r="42" spans="16:24" x14ac:dyDescent="0.25">
      <c r="P42" s="132" t="s">
        <v>440</v>
      </c>
      <c r="R42" s="132">
        <v>595000</v>
      </c>
      <c r="S42" s="132">
        <v>262500</v>
      </c>
      <c r="T42" s="132">
        <v>385000</v>
      </c>
      <c r="U42" s="132">
        <v>180000</v>
      </c>
      <c r="V42" s="132">
        <f t="shared" si="0"/>
        <v>458571.42857142858</v>
      </c>
      <c r="W42" s="132">
        <v>490000</v>
      </c>
      <c r="X42" s="132">
        <v>13</v>
      </c>
    </row>
    <row r="43" spans="16:24" x14ac:dyDescent="0.25">
      <c r="P43" s="132" t="s">
        <v>441</v>
      </c>
      <c r="R43" s="132">
        <v>595000</v>
      </c>
      <c r="S43" s="132">
        <v>262500</v>
      </c>
      <c r="T43" s="132">
        <v>385000</v>
      </c>
      <c r="U43" s="132">
        <v>180000</v>
      </c>
      <c r="V43" s="132">
        <f>U42+300000/14*X43</f>
        <v>480000</v>
      </c>
      <c r="W43" s="132">
        <v>490000</v>
      </c>
      <c r="X43" s="132">
        <v>14</v>
      </c>
    </row>
    <row r="44" spans="16:24" x14ac:dyDescent="0.25">
      <c r="P44" s="132" t="s">
        <v>442</v>
      </c>
      <c r="R44" s="132">
        <v>595000</v>
      </c>
      <c r="S44" s="132">
        <v>262500</v>
      </c>
      <c r="T44" s="132">
        <v>385000</v>
      </c>
      <c r="U44" s="132">
        <v>180000</v>
      </c>
      <c r="V44" s="132">
        <f>U43+300000</f>
        <v>480000</v>
      </c>
      <c r="W44" s="132">
        <v>490000</v>
      </c>
      <c r="X44" s="132">
        <v>15</v>
      </c>
    </row>
    <row r="45" spans="16:24" x14ac:dyDescent="0.25">
      <c r="P45" s="132" t="s">
        <v>443</v>
      </c>
      <c r="R45" s="132">
        <v>595000</v>
      </c>
      <c r="S45" s="132">
        <v>262500</v>
      </c>
      <c r="T45" s="132">
        <v>385000</v>
      </c>
      <c r="U45" s="132">
        <v>180000</v>
      </c>
      <c r="V45" s="132">
        <f t="shared" ref="V45:V52" si="1">U44+300000</f>
        <v>480000</v>
      </c>
      <c r="W45" s="132">
        <v>490000</v>
      </c>
      <c r="X45" s="132">
        <v>16</v>
      </c>
    </row>
    <row r="46" spans="16:24" x14ac:dyDescent="0.25">
      <c r="P46" s="132" t="s">
        <v>444</v>
      </c>
      <c r="R46" s="132">
        <v>595000</v>
      </c>
      <c r="S46" s="132">
        <v>262500</v>
      </c>
      <c r="T46" s="132">
        <v>385000</v>
      </c>
      <c r="U46" s="132">
        <v>180000</v>
      </c>
      <c r="V46" s="132">
        <f t="shared" si="1"/>
        <v>480000</v>
      </c>
      <c r="W46" s="132">
        <v>490000</v>
      </c>
      <c r="X46" s="132">
        <v>17</v>
      </c>
    </row>
    <row r="47" spans="16:24" x14ac:dyDescent="0.25">
      <c r="P47" s="132" t="s">
        <v>475</v>
      </c>
      <c r="R47" s="132">
        <v>595000</v>
      </c>
      <c r="S47" s="132">
        <v>262500</v>
      </c>
      <c r="T47" s="132">
        <v>385000</v>
      </c>
      <c r="U47" s="132">
        <v>180000</v>
      </c>
      <c r="V47" s="132">
        <f t="shared" si="1"/>
        <v>480000</v>
      </c>
      <c r="W47" s="132">
        <v>490000</v>
      </c>
      <c r="X47" s="132">
        <v>18</v>
      </c>
    </row>
    <row r="48" spans="16:24" x14ac:dyDescent="0.25">
      <c r="P48" s="132" t="s">
        <v>476</v>
      </c>
      <c r="R48" s="132">
        <v>595000</v>
      </c>
      <c r="S48" s="132">
        <v>262500</v>
      </c>
      <c r="T48" s="132">
        <v>385000</v>
      </c>
      <c r="U48" s="132">
        <v>180000</v>
      </c>
      <c r="V48" s="132">
        <f t="shared" si="1"/>
        <v>480000</v>
      </c>
      <c r="W48" s="132">
        <v>490000</v>
      </c>
      <c r="X48" s="132">
        <v>19</v>
      </c>
    </row>
    <row r="49" spans="2:24" x14ac:dyDescent="0.25">
      <c r="P49" s="132" t="s">
        <v>477</v>
      </c>
      <c r="R49" s="132">
        <v>595000</v>
      </c>
      <c r="S49" s="132">
        <v>262500</v>
      </c>
      <c r="T49" s="132">
        <v>385000</v>
      </c>
      <c r="U49" s="132">
        <v>180000</v>
      </c>
      <c r="V49" s="132">
        <f t="shared" si="1"/>
        <v>480000</v>
      </c>
      <c r="W49" s="132">
        <v>490000</v>
      </c>
      <c r="X49" s="132">
        <v>20</v>
      </c>
    </row>
    <row r="50" spans="2:24" x14ac:dyDescent="0.25">
      <c r="P50" s="132" t="s">
        <v>478</v>
      </c>
      <c r="R50" s="132">
        <v>595000</v>
      </c>
      <c r="S50" s="132">
        <v>262500</v>
      </c>
      <c r="T50" s="132">
        <v>385000</v>
      </c>
      <c r="U50" s="132">
        <v>180000</v>
      </c>
      <c r="V50" s="132">
        <f t="shared" si="1"/>
        <v>480000</v>
      </c>
      <c r="W50" s="132">
        <v>490000</v>
      </c>
      <c r="X50" s="132">
        <v>21</v>
      </c>
    </row>
    <row r="51" spans="2:24" x14ac:dyDescent="0.25">
      <c r="P51" s="132" t="s">
        <v>479</v>
      </c>
      <c r="R51" s="132">
        <v>595000</v>
      </c>
      <c r="S51" s="132">
        <v>262500</v>
      </c>
      <c r="T51" s="132">
        <v>385000</v>
      </c>
      <c r="U51" s="132">
        <v>180000</v>
      </c>
      <c r="V51" s="132">
        <f t="shared" si="1"/>
        <v>480000</v>
      </c>
      <c r="W51" s="132">
        <v>490000</v>
      </c>
      <c r="X51" s="132">
        <v>22</v>
      </c>
    </row>
    <row r="52" spans="2:24" x14ac:dyDescent="0.25">
      <c r="B52" s="1">
        <v>44071</v>
      </c>
      <c r="D52" s="21" t="s">
        <v>465</v>
      </c>
      <c r="P52" s="132" t="s">
        <v>480</v>
      </c>
      <c r="R52" s="132">
        <v>595000</v>
      </c>
      <c r="S52" s="132">
        <v>262500</v>
      </c>
      <c r="T52" s="132">
        <v>385000</v>
      </c>
      <c r="U52" s="132">
        <v>180000</v>
      </c>
      <c r="V52" s="132">
        <f t="shared" si="1"/>
        <v>480000</v>
      </c>
      <c r="W52" s="132">
        <v>490000</v>
      </c>
      <c r="X52" s="132">
        <v>23</v>
      </c>
    </row>
    <row r="53" spans="2:24" x14ac:dyDescent="0.25">
      <c r="B53" s="1">
        <v>44071</v>
      </c>
      <c r="D53" s="21" t="s">
        <v>464</v>
      </c>
    </row>
    <row r="54" spans="2:24" x14ac:dyDescent="0.25">
      <c r="B54" s="1">
        <v>44071</v>
      </c>
      <c r="D54" s="21" t="s">
        <v>472</v>
      </c>
    </row>
    <row r="55" spans="2:24" x14ac:dyDescent="0.25">
      <c r="B55" s="1">
        <v>44071</v>
      </c>
      <c r="D55" s="21" t="s">
        <v>473</v>
      </c>
    </row>
    <row r="56" spans="2:24" x14ac:dyDescent="0.25">
      <c r="B56" s="1">
        <v>44077</v>
      </c>
      <c r="D56" s="21" t="s">
        <v>471</v>
      </c>
    </row>
    <row r="62" spans="2:24" x14ac:dyDescent="0.25">
      <c r="B62" t="s">
        <v>61</v>
      </c>
      <c r="C62" t="s">
        <v>468</v>
      </c>
      <c r="D62" t="s">
        <v>483</v>
      </c>
      <c r="E62" t="s">
        <v>484</v>
      </c>
    </row>
    <row r="63" spans="2:24" x14ac:dyDescent="0.25">
      <c r="B63" s="1" t="s">
        <v>109</v>
      </c>
      <c r="C63" s="86">
        <v>17080</v>
      </c>
      <c r="D63" s="86">
        <v>1529</v>
      </c>
      <c r="E63" s="104">
        <f t="shared" ref="E63:E85" si="2">D63/(C63)</f>
        <v>8.9519906323185017E-2</v>
      </c>
    </row>
    <row r="64" spans="2:24" x14ac:dyDescent="0.25">
      <c r="B64" s="1" t="s">
        <v>115</v>
      </c>
      <c r="C64" s="86">
        <v>21338</v>
      </c>
      <c r="D64" s="86">
        <v>3953</v>
      </c>
      <c r="E64" s="104">
        <f t="shared" si="2"/>
        <v>0.18525635017339956</v>
      </c>
    </row>
    <row r="65" spans="2:26" x14ac:dyDescent="0.25">
      <c r="B65" s="1" t="s">
        <v>110</v>
      </c>
      <c r="C65" s="86">
        <v>24745</v>
      </c>
      <c r="D65" s="86">
        <v>7232</v>
      </c>
      <c r="E65" s="104">
        <f t="shared" si="2"/>
        <v>0.29226106284097797</v>
      </c>
    </row>
    <row r="66" spans="2:26" x14ac:dyDescent="0.25">
      <c r="B66" s="1" t="s">
        <v>111</v>
      </c>
      <c r="C66" s="86">
        <v>29098</v>
      </c>
      <c r="D66" s="86">
        <v>7424</v>
      </c>
      <c r="E66" s="104">
        <f t="shared" si="2"/>
        <v>0.25513781015877379</v>
      </c>
    </row>
    <row r="67" spans="2:26" x14ac:dyDescent="0.25">
      <c r="B67" s="1" t="s">
        <v>112</v>
      </c>
      <c r="C67" s="86">
        <v>38960</v>
      </c>
      <c r="D67" s="86">
        <v>8391</v>
      </c>
      <c r="E67" s="104">
        <f t="shared" si="2"/>
        <v>0.2153747433264887</v>
      </c>
    </row>
    <row r="68" spans="2:26" x14ac:dyDescent="0.25">
      <c r="B68" s="1" t="s">
        <v>113</v>
      </c>
      <c r="C68" s="86">
        <v>40102</v>
      </c>
      <c r="D68" s="86">
        <v>7140</v>
      </c>
      <c r="E68" s="104">
        <f t="shared" si="2"/>
        <v>0.1780459827440028</v>
      </c>
    </row>
    <row r="69" spans="2:26" x14ac:dyDescent="0.25">
      <c r="B69" s="1" t="s">
        <v>114</v>
      </c>
      <c r="C69" s="86">
        <v>38395</v>
      </c>
      <c r="D69" s="86">
        <v>4947</v>
      </c>
      <c r="E69" s="104">
        <f t="shared" si="2"/>
        <v>0.12884490167990623</v>
      </c>
    </row>
    <row r="70" spans="2:26" x14ac:dyDescent="0.25">
      <c r="B70" s="1" t="s">
        <v>118</v>
      </c>
      <c r="C70" s="86">
        <v>28954</v>
      </c>
      <c r="D70" s="86">
        <v>2906</v>
      </c>
      <c r="E70" s="104">
        <f t="shared" si="2"/>
        <v>0.10036609794846998</v>
      </c>
    </row>
    <row r="71" spans="2:26" x14ac:dyDescent="0.25">
      <c r="B71" s="1" t="s">
        <v>119</v>
      </c>
      <c r="C71" s="86">
        <v>29006</v>
      </c>
      <c r="D71" s="86">
        <v>2072</v>
      </c>
      <c r="E71" s="104">
        <f t="shared" si="2"/>
        <v>7.1433496517961798E-2</v>
      </c>
    </row>
    <row r="72" spans="2:26" x14ac:dyDescent="0.25">
      <c r="B72" s="1" t="s">
        <v>120</v>
      </c>
      <c r="C72" s="86">
        <v>32635</v>
      </c>
      <c r="D72" s="86">
        <v>1677</v>
      </c>
      <c r="E72" s="104">
        <f t="shared" si="2"/>
        <v>5.1386548184464531E-2</v>
      </c>
    </row>
    <row r="73" spans="2:26" x14ac:dyDescent="0.25">
      <c r="B73" s="1" t="s">
        <v>127</v>
      </c>
      <c r="C73">
        <v>28761</v>
      </c>
      <c r="D73">
        <v>1576</v>
      </c>
      <c r="E73" s="104">
        <f t="shared" si="2"/>
        <v>5.4796425715378461E-2</v>
      </c>
    </row>
    <row r="74" spans="2:26" x14ac:dyDescent="0.25">
      <c r="B74" s="1" t="s">
        <v>128</v>
      </c>
      <c r="C74">
        <v>33793</v>
      </c>
      <c r="D74">
        <v>1301</v>
      </c>
      <c r="E74" s="104">
        <f t="shared" si="2"/>
        <v>3.8499097446216671E-2</v>
      </c>
      <c r="X74" s="104">
        <v>3.3458130749292721E-2</v>
      </c>
      <c r="Y74">
        <v>3.7</v>
      </c>
      <c r="Z74" s="104">
        <v>3.6541752389009592E-2</v>
      </c>
    </row>
    <row r="75" spans="2:26" x14ac:dyDescent="0.25">
      <c r="B75" s="1" t="s">
        <v>134</v>
      </c>
      <c r="C75" s="132">
        <v>52021</v>
      </c>
      <c r="D75" s="132">
        <v>1056</v>
      </c>
      <c r="E75" s="104">
        <f t="shared" si="2"/>
        <v>2.0299494434939735E-2</v>
      </c>
      <c r="X75" s="104">
        <v>3.1995924298862478E-2</v>
      </c>
      <c r="Y75">
        <v>3.5</v>
      </c>
      <c r="Z75" s="104">
        <v>3.5491063269856356E-2</v>
      </c>
    </row>
    <row r="76" spans="2:26" x14ac:dyDescent="0.25">
      <c r="B76" s="1" t="s">
        <v>136</v>
      </c>
      <c r="C76" s="132">
        <v>60834</v>
      </c>
      <c r="D76" s="132">
        <v>895</v>
      </c>
      <c r="E76" s="104">
        <f t="shared" si="2"/>
        <v>1.4712167537889996E-2</v>
      </c>
      <c r="X76" s="104">
        <v>2.0618751297716648E-2</v>
      </c>
      <c r="Y76">
        <v>2.5</v>
      </c>
      <c r="Z76" s="104">
        <v>2.4711863427597562E-2</v>
      </c>
    </row>
    <row r="77" spans="2:26" x14ac:dyDescent="0.25">
      <c r="B77" s="1" t="s">
        <v>141</v>
      </c>
      <c r="C77" s="132">
        <v>65726</v>
      </c>
      <c r="D77" s="132">
        <v>611</v>
      </c>
      <c r="E77" s="104">
        <f t="shared" si="2"/>
        <v>9.2961689437969751E-3</v>
      </c>
      <c r="X77" s="104">
        <v>1.7813009737531513E-2</v>
      </c>
      <c r="Y77">
        <v>2.2000000000000002</v>
      </c>
    </row>
    <row r="78" spans="2:26" x14ac:dyDescent="0.25">
      <c r="B78" s="1" t="s">
        <v>142</v>
      </c>
      <c r="C78" s="132">
        <v>64841</v>
      </c>
      <c r="D78" s="132">
        <v>456</v>
      </c>
      <c r="E78" s="104">
        <f t="shared" si="2"/>
        <v>7.0325874061165005E-3</v>
      </c>
      <c r="Y78">
        <v>2.6</v>
      </c>
    </row>
    <row r="79" spans="2:26" x14ac:dyDescent="0.25">
      <c r="B79" s="1" t="s">
        <v>143</v>
      </c>
      <c r="C79" s="86">
        <v>71152</v>
      </c>
      <c r="D79" s="86">
        <v>406</v>
      </c>
      <c r="E79" s="104">
        <f t="shared" si="2"/>
        <v>5.7060939959523273E-3</v>
      </c>
    </row>
    <row r="80" spans="2:26" x14ac:dyDescent="0.25">
      <c r="B80" s="1" t="s">
        <v>144</v>
      </c>
      <c r="C80" s="86">
        <v>79222</v>
      </c>
      <c r="D80" s="86">
        <v>489</v>
      </c>
      <c r="E80" s="104">
        <f t="shared" si="2"/>
        <v>6.1725278331776524E-3</v>
      </c>
    </row>
    <row r="81" spans="1:22" x14ac:dyDescent="0.25">
      <c r="B81" s="1" t="s">
        <v>145</v>
      </c>
      <c r="C81" s="86">
        <v>93806</v>
      </c>
      <c r="D81" s="86">
        <v>951</v>
      </c>
      <c r="E81" s="104">
        <f t="shared" si="2"/>
        <v>1.0137944267957274E-2</v>
      </c>
      <c r="N81" s="1"/>
      <c r="R81" s="1"/>
      <c r="S81" s="18"/>
      <c r="T81" s="18"/>
      <c r="V81" s="1"/>
    </row>
    <row r="82" spans="1:22" x14ac:dyDescent="0.25">
      <c r="B82" s="1" t="s">
        <v>146</v>
      </c>
      <c r="C82" s="86">
        <v>117914</v>
      </c>
      <c r="D82" s="86">
        <v>1226</v>
      </c>
      <c r="E82" s="104">
        <f t="shared" si="2"/>
        <v>1.0397408280611293E-2</v>
      </c>
      <c r="N82" s="1"/>
      <c r="R82" s="1"/>
      <c r="S82" s="18"/>
      <c r="T82" s="18"/>
      <c r="V82" s="1"/>
    </row>
    <row r="83" spans="1:22" x14ac:dyDescent="0.25">
      <c r="B83" t="s">
        <v>147</v>
      </c>
      <c r="C83">
        <v>107107</v>
      </c>
      <c r="D83">
        <v>2476</v>
      </c>
      <c r="E83" s="104">
        <f t="shared" si="2"/>
        <v>2.311706984604181E-2</v>
      </c>
      <c r="N83" s="1"/>
      <c r="R83" s="1"/>
      <c r="S83" s="18"/>
      <c r="T83" s="18"/>
      <c r="V83" s="1"/>
    </row>
    <row r="84" spans="1:22" x14ac:dyDescent="0.25">
      <c r="B84" t="s">
        <v>148</v>
      </c>
      <c r="C84">
        <v>104018</v>
      </c>
      <c r="D84">
        <v>3801</v>
      </c>
      <c r="E84" s="104">
        <f t="shared" si="2"/>
        <v>3.6541752389009592E-2</v>
      </c>
      <c r="N84" s="1"/>
      <c r="R84" s="1"/>
      <c r="S84" s="18"/>
      <c r="T84" s="18"/>
      <c r="V84" s="1"/>
    </row>
    <row r="85" spans="1:22" x14ac:dyDescent="0.25">
      <c r="B85" s="1" t="s">
        <v>149</v>
      </c>
      <c r="C85">
        <v>109436</v>
      </c>
      <c r="D85">
        <v>3884</v>
      </c>
      <c r="E85" s="104">
        <f t="shared" si="2"/>
        <v>3.5491063269856356E-2</v>
      </c>
      <c r="R85" s="1"/>
      <c r="S85" s="18"/>
      <c r="T85" s="18"/>
      <c r="V85" s="1"/>
    </row>
    <row r="86" spans="1:22" x14ac:dyDescent="0.25">
      <c r="B86" s="132" t="s">
        <v>226</v>
      </c>
      <c r="C86" s="132">
        <v>148805</v>
      </c>
      <c r="D86" s="132">
        <v>3698</v>
      </c>
      <c r="E86" s="104">
        <f>D86/(C86)</f>
        <v>2.4851315479990591E-2</v>
      </c>
      <c r="N86" s="1"/>
      <c r="R86" s="1"/>
      <c r="S86" s="18"/>
      <c r="T86" s="18"/>
      <c r="V86" s="1"/>
    </row>
    <row r="87" spans="1:22" x14ac:dyDescent="0.25">
      <c r="A87" s="1"/>
      <c r="B87" s="1" t="s">
        <v>424</v>
      </c>
      <c r="C87" s="132">
        <v>162598</v>
      </c>
      <c r="D87" s="132">
        <v>3539</v>
      </c>
      <c r="E87" s="104">
        <f t="shared" ref="E87:E88" si="3">D87/(C87)</f>
        <v>2.1765335366978684E-2</v>
      </c>
      <c r="N87" s="1"/>
      <c r="R87" s="1"/>
      <c r="S87" s="18"/>
      <c r="T87" s="18"/>
      <c r="V87" s="1"/>
    </row>
    <row r="88" spans="1:22" x14ac:dyDescent="0.25">
      <c r="A88" s="1"/>
      <c r="B88" s="132" t="s">
        <v>427</v>
      </c>
      <c r="C88" s="83">
        <v>165515</v>
      </c>
      <c r="D88" s="83">
        <v>4634</v>
      </c>
      <c r="E88" s="104">
        <f t="shared" si="3"/>
        <v>2.7997462465637557E-2</v>
      </c>
      <c r="N88" s="1"/>
      <c r="R88" s="1"/>
      <c r="S88" s="18"/>
      <c r="T88" s="18"/>
      <c r="V88" s="1"/>
    </row>
    <row r="89" spans="1:22" x14ac:dyDescent="0.25">
      <c r="B89" s="1"/>
      <c r="N89" s="1"/>
      <c r="R89" s="1"/>
      <c r="S89" s="18"/>
      <c r="T89" s="18"/>
      <c r="V89" s="1"/>
    </row>
    <row r="90" spans="1:22" x14ac:dyDescent="0.25">
      <c r="N90" s="1"/>
      <c r="R90" s="1"/>
      <c r="S90" s="18"/>
      <c r="T90" s="18"/>
      <c r="V90" s="1"/>
    </row>
    <row r="91" spans="1:22" x14ac:dyDescent="0.25">
      <c r="B91" s="1" t="s">
        <v>397</v>
      </c>
      <c r="C91" s="132"/>
      <c r="D91" s="132"/>
      <c r="E91" s="104"/>
      <c r="N91" s="1"/>
      <c r="R91" s="1"/>
      <c r="S91" s="18"/>
      <c r="T91" s="18"/>
      <c r="V91" s="1"/>
    </row>
    <row r="92" spans="1:22" x14ac:dyDescent="0.25">
      <c r="B92" s="1" t="s">
        <v>398</v>
      </c>
      <c r="C92" s="132"/>
      <c r="D92" s="132"/>
      <c r="E92" s="104"/>
      <c r="N92" s="1"/>
      <c r="R92" s="1"/>
      <c r="S92" s="18"/>
      <c r="T92" s="18"/>
      <c r="V92" s="1"/>
    </row>
    <row r="93" spans="1:22" x14ac:dyDescent="0.25">
      <c r="B93" s="1"/>
      <c r="C93" s="86"/>
      <c r="D93" s="86"/>
      <c r="E93" s="104"/>
      <c r="N93" s="1"/>
      <c r="O93" s="86"/>
      <c r="P93" s="86"/>
      <c r="R93" s="1"/>
      <c r="S93" s="18"/>
      <c r="T93" s="18"/>
      <c r="V93" s="1"/>
    </row>
    <row r="94" spans="1:22" x14ac:dyDescent="0.25">
      <c r="B94" s="1" t="s">
        <v>416</v>
      </c>
      <c r="C94" s="86"/>
      <c r="D94" s="86"/>
      <c r="E94" s="104"/>
      <c r="N94" s="1"/>
      <c r="O94" s="86"/>
      <c r="P94" s="86"/>
      <c r="R94" s="1"/>
      <c r="S94" s="18"/>
      <c r="T94" s="18"/>
      <c r="V94" s="1"/>
    </row>
    <row r="95" spans="1:22" x14ac:dyDescent="0.25">
      <c r="E95" s="104"/>
      <c r="N95" s="1"/>
      <c r="O95" s="86"/>
      <c r="P95" s="86"/>
      <c r="R95" s="1"/>
      <c r="S95" s="18"/>
      <c r="T95" s="18"/>
      <c r="V95" s="1"/>
    </row>
    <row r="96" spans="1:22" x14ac:dyDescent="0.25">
      <c r="E96" s="104"/>
      <c r="N96" s="1"/>
      <c r="O96" s="86"/>
      <c r="P96" s="86"/>
      <c r="R96" s="1"/>
      <c r="S96" s="18"/>
      <c r="T96" s="18"/>
      <c r="V96" s="1"/>
    </row>
    <row r="97" spans="1:22" x14ac:dyDescent="0.25">
      <c r="B97" s="132"/>
      <c r="C97" s="132" t="s">
        <v>468</v>
      </c>
      <c r="D97" s="132"/>
      <c r="E97" s="132"/>
      <c r="N97" s="1"/>
      <c r="O97" s="86"/>
      <c r="P97" s="86"/>
      <c r="R97" s="1"/>
      <c r="S97" s="18"/>
    </row>
    <row r="98" spans="1:22" x14ac:dyDescent="0.25">
      <c r="B98" s="132" t="s">
        <v>61</v>
      </c>
      <c r="C98" s="132" t="s">
        <v>468</v>
      </c>
      <c r="D98" s="132" t="s">
        <v>483</v>
      </c>
      <c r="E98" s="132" t="s">
        <v>484</v>
      </c>
      <c r="N98" s="1"/>
      <c r="O98" s="86"/>
      <c r="P98" s="86"/>
      <c r="R98" s="1"/>
      <c r="S98" s="18"/>
    </row>
    <row r="99" spans="1:22" x14ac:dyDescent="0.25">
      <c r="B99" s="1" t="s">
        <v>109</v>
      </c>
      <c r="C99" s="86">
        <v>17080</v>
      </c>
      <c r="D99" s="86">
        <v>1529</v>
      </c>
      <c r="E99" s="104">
        <f t="shared" ref="E99:E122" si="4">D99/(C99)</f>
        <v>8.9519906323185017E-2</v>
      </c>
      <c r="N99" s="1"/>
      <c r="O99" s="86"/>
      <c r="P99" s="86"/>
      <c r="R99" s="1"/>
      <c r="S99" s="18"/>
    </row>
    <row r="100" spans="1:22" x14ac:dyDescent="0.25">
      <c r="B100" s="1" t="s">
        <v>115</v>
      </c>
      <c r="C100" s="86">
        <v>21338</v>
      </c>
      <c r="D100" s="86">
        <v>3953</v>
      </c>
      <c r="E100" s="104">
        <f t="shared" si="4"/>
        <v>0.18525635017339956</v>
      </c>
    </row>
    <row r="101" spans="1:22" x14ac:dyDescent="0.25">
      <c r="B101" s="1" t="s">
        <v>110</v>
      </c>
      <c r="C101" s="86">
        <v>24745</v>
      </c>
      <c r="D101" s="86">
        <v>7232</v>
      </c>
      <c r="E101" s="104">
        <f t="shared" si="4"/>
        <v>0.29226106284097797</v>
      </c>
    </row>
    <row r="102" spans="1:22" x14ac:dyDescent="0.25">
      <c r="B102" s="1" t="s">
        <v>111</v>
      </c>
      <c r="C102" s="86">
        <v>29098</v>
      </c>
      <c r="D102" s="86">
        <v>7424</v>
      </c>
      <c r="E102" s="104">
        <f t="shared" si="4"/>
        <v>0.25513781015877379</v>
      </c>
    </row>
    <row r="103" spans="1:22" x14ac:dyDescent="0.25">
      <c r="B103" s="1" t="s">
        <v>112</v>
      </c>
      <c r="C103" s="86">
        <v>38960</v>
      </c>
      <c r="D103" s="86">
        <v>8391</v>
      </c>
      <c r="E103" s="104">
        <f t="shared" si="4"/>
        <v>0.2153747433264887</v>
      </c>
    </row>
    <row r="104" spans="1:22" x14ac:dyDescent="0.25">
      <c r="B104" s="1" t="s">
        <v>113</v>
      </c>
      <c r="C104" s="86">
        <v>40102</v>
      </c>
      <c r="D104" s="86">
        <v>7140</v>
      </c>
      <c r="E104" s="104">
        <f t="shared" si="4"/>
        <v>0.1780459827440028</v>
      </c>
    </row>
    <row r="105" spans="1:22" x14ac:dyDescent="0.25">
      <c r="B105" s="1" t="s">
        <v>114</v>
      </c>
      <c r="C105" s="86">
        <v>38395</v>
      </c>
      <c r="D105" s="86">
        <v>4947</v>
      </c>
      <c r="E105" s="104">
        <f t="shared" si="4"/>
        <v>0.12884490167990623</v>
      </c>
    </row>
    <row r="106" spans="1:22" x14ac:dyDescent="0.25">
      <c r="B106" s="1" t="s">
        <v>118</v>
      </c>
      <c r="C106" s="86">
        <v>28954</v>
      </c>
      <c r="D106" s="86">
        <v>2906</v>
      </c>
      <c r="E106" s="104">
        <f t="shared" si="4"/>
        <v>0.10036609794846998</v>
      </c>
    </row>
    <row r="107" spans="1:22" x14ac:dyDescent="0.25">
      <c r="B107" s="1" t="s">
        <v>119</v>
      </c>
      <c r="C107" s="86">
        <v>29006</v>
      </c>
      <c r="D107" s="86">
        <v>2072</v>
      </c>
      <c r="E107" s="104">
        <f t="shared" si="4"/>
        <v>7.1433496517961798E-2</v>
      </c>
    </row>
    <row r="108" spans="1:22" x14ac:dyDescent="0.25">
      <c r="A108" s="1"/>
      <c r="B108" s="1" t="s">
        <v>120</v>
      </c>
      <c r="C108" s="86">
        <v>32687</v>
      </c>
      <c r="D108" s="86">
        <v>1678</v>
      </c>
      <c r="E108" s="104">
        <f t="shared" si="4"/>
        <v>5.1335393275614156E-2</v>
      </c>
    </row>
    <row r="109" spans="1:22" x14ac:dyDescent="0.25">
      <c r="A109" s="1"/>
      <c r="B109" s="1" t="s">
        <v>127</v>
      </c>
      <c r="C109" s="132">
        <v>28836</v>
      </c>
      <c r="D109" s="132">
        <v>1578</v>
      </c>
      <c r="E109" s="104">
        <f t="shared" si="4"/>
        <v>5.4723262588431125E-2</v>
      </c>
    </row>
    <row r="110" spans="1:22" x14ac:dyDescent="0.25">
      <c r="A110" s="1"/>
      <c r="B110" s="1" t="s">
        <v>128</v>
      </c>
      <c r="C110" s="132">
        <v>33871</v>
      </c>
      <c r="D110" s="132">
        <v>1302</v>
      </c>
      <c r="E110" s="104">
        <f t="shared" si="4"/>
        <v>3.8439963390511055E-2</v>
      </c>
    </row>
    <row r="111" spans="1:22" x14ac:dyDescent="0.25">
      <c r="A111" s="1"/>
      <c r="B111" s="1" t="s">
        <v>134</v>
      </c>
      <c r="C111" s="132">
        <v>58956</v>
      </c>
      <c r="D111" s="132">
        <v>1224</v>
      </c>
      <c r="E111" s="104">
        <f t="shared" si="4"/>
        <v>2.0761245674740483E-2</v>
      </c>
      <c r="N111" s="1"/>
    </row>
    <row r="112" spans="1:22" x14ac:dyDescent="0.25">
      <c r="A112" s="1"/>
      <c r="B112" s="1" t="s">
        <v>136</v>
      </c>
      <c r="C112" s="132">
        <v>63775</v>
      </c>
      <c r="D112" s="132">
        <v>1004</v>
      </c>
      <c r="E112" s="104">
        <f t="shared" si="4"/>
        <v>1.5742845942767543E-2</v>
      </c>
      <c r="N112" s="1"/>
      <c r="V112" s="1"/>
    </row>
    <row r="113" spans="2:22" x14ac:dyDescent="0.25">
      <c r="B113" s="1" t="s">
        <v>141</v>
      </c>
      <c r="C113" s="132">
        <v>65541</v>
      </c>
      <c r="D113" s="132">
        <v>619</v>
      </c>
      <c r="E113" s="104">
        <f t="shared" si="4"/>
        <v>9.4444698738194409E-3</v>
      </c>
      <c r="N113" s="1"/>
    </row>
    <row r="114" spans="2:22" x14ac:dyDescent="0.25">
      <c r="B114" s="1" t="s">
        <v>142</v>
      </c>
      <c r="C114" s="132">
        <v>64028</v>
      </c>
      <c r="D114" s="132">
        <v>493</v>
      </c>
      <c r="E114" s="104">
        <f t="shared" si="4"/>
        <v>7.6997563565939899E-3</v>
      </c>
      <c r="N114" s="1"/>
      <c r="O114" s="86"/>
      <c r="P114" s="86"/>
      <c r="Q114" s="18"/>
      <c r="R114" s="1"/>
      <c r="T114" s="18"/>
      <c r="V114" s="1"/>
    </row>
    <row r="115" spans="2:22" x14ac:dyDescent="0.25">
      <c r="B115" s="1" t="s">
        <v>143</v>
      </c>
      <c r="C115" s="86">
        <v>69658</v>
      </c>
      <c r="D115" s="86">
        <v>408</v>
      </c>
      <c r="E115" s="104">
        <f t="shared" si="4"/>
        <v>5.8571879755376271E-3</v>
      </c>
      <c r="N115" s="1"/>
      <c r="O115" s="86"/>
      <c r="P115" s="86"/>
      <c r="Q115" s="18"/>
      <c r="R115" s="1"/>
      <c r="T115" s="18"/>
      <c r="V115" s="1"/>
    </row>
    <row r="116" spans="2:22" x14ac:dyDescent="0.25">
      <c r="B116" s="1" t="s">
        <v>144</v>
      </c>
      <c r="C116" s="86">
        <v>78949</v>
      </c>
      <c r="D116" s="86">
        <v>519</v>
      </c>
      <c r="E116" s="104">
        <f t="shared" si="4"/>
        <v>6.573864140141104E-3</v>
      </c>
      <c r="N116" s="1"/>
      <c r="O116" s="86"/>
      <c r="P116" s="86"/>
      <c r="Q116" s="18"/>
      <c r="R116" s="1"/>
      <c r="T116" s="18"/>
      <c r="V116" s="1"/>
    </row>
    <row r="117" spans="2:22" x14ac:dyDescent="0.25">
      <c r="B117" s="1" t="s">
        <v>145</v>
      </c>
      <c r="C117" s="86">
        <v>89783</v>
      </c>
      <c r="D117" s="86">
        <v>858</v>
      </c>
      <c r="E117" s="104">
        <f t="shared" si="4"/>
        <v>9.5563748148313147E-3</v>
      </c>
      <c r="N117" s="1"/>
      <c r="O117" s="86"/>
      <c r="P117" s="86"/>
      <c r="Q117" s="18"/>
      <c r="R117" s="1"/>
      <c r="T117" s="18"/>
      <c r="V117" s="1"/>
    </row>
    <row r="118" spans="2:22" x14ac:dyDescent="0.25">
      <c r="B118" s="1" t="s">
        <v>146</v>
      </c>
      <c r="C118" s="86">
        <v>113744</v>
      </c>
      <c r="D118" s="86">
        <v>1099</v>
      </c>
      <c r="E118" s="104">
        <f t="shared" si="4"/>
        <v>9.6620481080320723E-3</v>
      </c>
      <c r="N118" s="1"/>
      <c r="O118" s="86"/>
      <c r="P118" s="86"/>
      <c r="Q118" s="18"/>
      <c r="R118" s="1"/>
      <c r="T118" s="18"/>
      <c r="V118" s="1"/>
    </row>
    <row r="119" spans="2:22" x14ac:dyDescent="0.25">
      <c r="B119" s="132" t="s">
        <v>147</v>
      </c>
      <c r="C119" s="132">
        <v>122021</v>
      </c>
      <c r="D119" s="132">
        <v>2403</v>
      </c>
      <c r="E119" s="104">
        <f t="shared" si="4"/>
        <v>1.9693331475729589E-2</v>
      </c>
      <c r="N119" s="1"/>
      <c r="O119" s="86"/>
      <c r="P119" s="86"/>
      <c r="Q119" s="18"/>
      <c r="R119" s="1"/>
      <c r="T119" s="18"/>
      <c r="V119" s="1"/>
    </row>
    <row r="120" spans="2:22" x14ac:dyDescent="0.25">
      <c r="B120" s="132" t="s">
        <v>148</v>
      </c>
      <c r="C120" s="132">
        <v>118058</v>
      </c>
      <c r="D120" s="132">
        <v>3950</v>
      </c>
      <c r="E120" s="104">
        <f t="shared" si="4"/>
        <v>3.3458130749292721E-2</v>
      </c>
      <c r="N120" s="1"/>
      <c r="O120" s="86"/>
      <c r="P120" s="86"/>
      <c r="Q120" s="18"/>
      <c r="R120" s="1"/>
      <c r="T120" s="18"/>
      <c r="V120" s="1"/>
    </row>
    <row r="121" spans="2:22" x14ac:dyDescent="0.25">
      <c r="B121" s="1" t="s">
        <v>149</v>
      </c>
      <c r="C121" s="132">
        <v>119734</v>
      </c>
      <c r="D121" s="132">
        <v>3831</v>
      </c>
      <c r="E121" s="104">
        <f t="shared" si="4"/>
        <v>3.1995924298862478E-2</v>
      </c>
    </row>
    <row r="122" spans="2:22" x14ac:dyDescent="0.25">
      <c r="B122" s="132" t="s">
        <v>226</v>
      </c>
      <c r="C122" s="132">
        <v>158933</v>
      </c>
      <c r="D122" s="132">
        <v>3277</v>
      </c>
      <c r="E122" s="104">
        <f t="shared" si="4"/>
        <v>2.0618751297716648E-2</v>
      </c>
    </row>
    <row r="123" spans="2:22" x14ac:dyDescent="0.25">
      <c r="B123" s="132" t="s">
        <v>424</v>
      </c>
      <c r="C123" s="132">
        <v>183152</v>
      </c>
      <c r="D123" s="132">
        <v>3296</v>
      </c>
      <c r="E123" s="104">
        <f>D123/(C123)</f>
        <v>1.7995981479863719E-2</v>
      </c>
    </row>
    <row r="124" spans="2:22" x14ac:dyDescent="0.25">
      <c r="B124" s="132" t="s">
        <v>427</v>
      </c>
      <c r="C124" s="132">
        <v>163044</v>
      </c>
      <c r="D124" s="132">
        <v>3859</v>
      </c>
      <c r="E124" s="104">
        <f>D124/(C124)</f>
        <v>2.366845759426903E-2</v>
      </c>
    </row>
    <row r="125" spans="2:22" x14ac:dyDescent="0.25">
      <c r="B125" s="132" t="s">
        <v>428</v>
      </c>
      <c r="C125" s="132"/>
      <c r="D125" s="132"/>
      <c r="E125" s="132"/>
    </row>
    <row r="126" spans="2:22" x14ac:dyDescent="0.25">
      <c r="B126" s="132" t="s">
        <v>429</v>
      </c>
      <c r="C126" s="132"/>
      <c r="D126" s="132"/>
      <c r="E126" s="132"/>
    </row>
    <row r="127" spans="2:22" x14ac:dyDescent="0.25">
      <c r="B127" s="132" t="s">
        <v>430</v>
      </c>
      <c r="C127" s="132"/>
      <c r="D127" s="132"/>
      <c r="E127" s="132"/>
    </row>
    <row r="128" spans="2:22" x14ac:dyDescent="0.25">
      <c r="B128" s="132" t="s">
        <v>431</v>
      </c>
      <c r="C128" s="132"/>
      <c r="D128" s="132"/>
      <c r="E128" s="132"/>
    </row>
    <row r="129" spans="2:24" x14ac:dyDescent="0.25">
      <c r="B129" s="132" t="s">
        <v>432</v>
      </c>
      <c r="C129" s="132"/>
      <c r="D129" s="132"/>
      <c r="E129" s="132"/>
    </row>
    <row r="130" spans="2:24" x14ac:dyDescent="0.25">
      <c r="B130" s="132" t="s">
        <v>433</v>
      </c>
      <c r="C130" s="132"/>
      <c r="D130" s="132"/>
      <c r="E130" s="132"/>
    </row>
    <row r="131" spans="2:24" x14ac:dyDescent="0.25">
      <c r="B131" s="132" t="s">
        <v>434</v>
      </c>
      <c r="C131" s="132"/>
      <c r="D131" s="132"/>
      <c r="E131" s="132"/>
    </row>
    <row r="132" spans="2:24" x14ac:dyDescent="0.25">
      <c r="B132" s="132" t="s">
        <v>435</v>
      </c>
      <c r="C132" s="132"/>
      <c r="D132" s="132"/>
      <c r="E132" s="132"/>
    </row>
    <row r="133" spans="2:24" x14ac:dyDescent="0.25">
      <c r="B133" s="132" t="s">
        <v>436</v>
      </c>
      <c r="C133" s="132"/>
      <c r="D133" s="132"/>
      <c r="E133" s="132"/>
    </row>
    <row r="134" spans="2:24" x14ac:dyDescent="0.25">
      <c r="B134" s="132" t="s">
        <v>437</v>
      </c>
      <c r="C134" s="132"/>
      <c r="D134" s="132"/>
      <c r="E134" s="132"/>
    </row>
    <row r="135" spans="2:24" x14ac:dyDescent="0.25">
      <c r="B135" s="132" t="s">
        <v>438</v>
      </c>
      <c r="C135" s="132"/>
      <c r="D135" s="132"/>
      <c r="E135" s="132"/>
    </row>
    <row r="136" spans="2:24" x14ac:dyDescent="0.25">
      <c r="B136" s="132" t="s">
        <v>439</v>
      </c>
      <c r="C136" s="132"/>
      <c r="D136" s="132"/>
      <c r="E136" s="132"/>
    </row>
    <row r="137" spans="2:24" x14ac:dyDescent="0.25">
      <c r="B137" s="132" t="s">
        <v>440</v>
      </c>
      <c r="C137" s="132"/>
      <c r="D137" s="132"/>
      <c r="E137" s="132"/>
      <c r="O137" s="18"/>
      <c r="Q137" s="1"/>
    </row>
    <row r="138" spans="2:24" x14ac:dyDescent="0.25">
      <c r="B138" s="132" t="s">
        <v>441</v>
      </c>
      <c r="C138" s="132"/>
      <c r="D138" s="132"/>
      <c r="E138" s="132"/>
      <c r="O138" s="18"/>
      <c r="Q138" s="1"/>
    </row>
    <row r="139" spans="2:24" x14ac:dyDescent="0.25">
      <c r="B139" s="132" t="s">
        <v>442</v>
      </c>
      <c r="C139" s="132"/>
      <c r="D139" s="132"/>
      <c r="E139" s="132"/>
      <c r="T139" s="131"/>
      <c r="V139" s="18"/>
      <c r="W139" t="s">
        <v>399</v>
      </c>
      <c r="X139" s="131">
        <v>49228</v>
      </c>
    </row>
    <row r="140" spans="2:24" x14ac:dyDescent="0.25">
      <c r="B140" s="132" t="s">
        <v>443</v>
      </c>
      <c r="C140" s="132"/>
      <c r="D140" s="132"/>
      <c r="E140" s="132"/>
      <c r="T140" s="131"/>
      <c r="V140" s="18"/>
      <c r="W140" t="s">
        <v>400</v>
      </c>
      <c r="X140" s="131">
        <v>57501</v>
      </c>
    </row>
    <row r="141" spans="2:24" x14ac:dyDescent="0.25">
      <c r="B141" s="132" t="s">
        <v>444</v>
      </c>
      <c r="C141" s="132"/>
      <c r="D141" s="132"/>
      <c r="E141" s="132"/>
      <c r="T141" s="131"/>
      <c r="V141" s="18"/>
      <c r="W141" t="s">
        <v>401</v>
      </c>
      <c r="X141" s="131">
        <v>61939</v>
      </c>
    </row>
    <row r="142" spans="2:24" x14ac:dyDescent="0.25">
      <c r="T142" s="131"/>
      <c r="V142" s="18"/>
      <c r="W142" t="s">
        <v>402</v>
      </c>
      <c r="X142" s="131">
        <v>61598</v>
      </c>
    </row>
    <row r="143" spans="2:24" x14ac:dyDescent="0.25">
      <c r="V143" s="18"/>
      <c r="W143" t="s">
        <v>403</v>
      </c>
      <c r="X143" s="131">
        <v>67758</v>
      </c>
    </row>
    <row r="144" spans="2:24" x14ac:dyDescent="0.25">
      <c r="C144" s="19"/>
      <c r="D144" s="19"/>
      <c r="V144" s="18"/>
      <c r="W144" t="s">
        <v>404</v>
      </c>
      <c r="X144" s="131">
        <v>75547</v>
      </c>
    </row>
    <row r="145" spans="12:24" x14ac:dyDescent="0.25">
      <c r="V145" s="18"/>
      <c r="W145" t="s">
        <v>405</v>
      </c>
      <c r="X145" s="131">
        <v>88886</v>
      </c>
    </row>
    <row r="146" spans="12:24" ht="15.75" thickBot="1" x14ac:dyDescent="0.3">
      <c r="V146" s="18"/>
      <c r="W146" t="s">
        <v>406</v>
      </c>
      <c r="X146" s="131">
        <v>111764</v>
      </c>
    </row>
    <row r="147" spans="12:24" ht="19.5" thickBot="1" x14ac:dyDescent="0.35">
      <c r="M147" s="215" t="s">
        <v>68</v>
      </c>
      <c r="N147" s="197"/>
      <c r="O147" s="198" t="s">
        <v>411</v>
      </c>
      <c r="P147" s="198"/>
      <c r="Q147" s="197"/>
      <c r="R147" s="198" t="s">
        <v>412</v>
      </c>
      <c r="S147" s="199"/>
      <c r="V147" s="18"/>
      <c r="W147" t="s">
        <v>407</v>
      </c>
      <c r="X147" s="131">
        <v>101905</v>
      </c>
    </row>
    <row r="148" spans="12:24" ht="15.75" thickBot="1" x14ac:dyDescent="0.3">
      <c r="L148" s="130"/>
      <c r="M148" s="214" t="s">
        <v>413</v>
      </c>
      <c r="N148" s="212" t="s">
        <v>413</v>
      </c>
      <c r="O148" s="213" t="s">
        <v>414</v>
      </c>
      <c r="P148" s="214" t="s">
        <v>415</v>
      </c>
      <c r="Q148" s="212" t="s">
        <v>413</v>
      </c>
      <c r="R148" s="213" t="s">
        <v>414</v>
      </c>
      <c r="S148" s="214" t="s">
        <v>415</v>
      </c>
      <c r="V148" s="18"/>
      <c r="W148" t="s">
        <v>408</v>
      </c>
      <c r="X148" s="131">
        <v>98978</v>
      </c>
    </row>
    <row r="149" spans="12:24" ht="18.75" x14ac:dyDescent="0.3">
      <c r="L149" s="200" t="s">
        <v>145</v>
      </c>
      <c r="M149" s="216">
        <v>88886</v>
      </c>
      <c r="N149" s="209">
        <v>93806</v>
      </c>
      <c r="O149" s="201">
        <v>951</v>
      </c>
      <c r="P149" s="202">
        <v>1.0137944267957274E-2</v>
      </c>
      <c r="Q149" s="209">
        <v>89783</v>
      </c>
      <c r="R149" s="201">
        <v>858</v>
      </c>
      <c r="S149" s="202">
        <v>9.5563748148313147E-3</v>
      </c>
      <c r="V149" s="18"/>
      <c r="W149" t="s">
        <v>409</v>
      </c>
      <c r="X149" s="131">
        <v>102487</v>
      </c>
    </row>
    <row r="150" spans="12:24" ht="18.75" x14ac:dyDescent="0.3">
      <c r="L150" s="203" t="s">
        <v>146</v>
      </c>
      <c r="M150" s="217">
        <v>111764</v>
      </c>
      <c r="N150" s="210">
        <v>117914</v>
      </c>
      <c r="O150" s="204">
        <v>1226</v>
      </c>
      <c r="P150" s="205">
        <v>1.0397408280611293E-2</v>
      </c>
      <c r="Q150" s="210">
        <v>113744</v>
      </c>
      <c r="R150" s="204">
        <v>1099</v>
      </c>
      <c r="S150" s="205">
        <v>9.6620481080320723E-3</v>
      </c>
      <c r="W150" t="s">
        <v>410</v>
      </c>
      <c r="X150" s="131">
        <v>140432</v>
      </c>
    </row>
    <row r="151" spans="12:24" ht="18.75" x14ac:dyDescent="0.3">
      <c r="L151" s="200" t="s">
        <v>147</v>
      </c>
      <c r="M151" s="216">
        <v>101905</v>
      </c>
      <c r="N151" s="209">
        <v>107107</v>
      </c>
      <c r="O151" s="201">
        <v>2476</v>
      </c>
      <c r="P151" s="202">
        <v>2.311706984604181E-2</v>
      </c>
      <c r="Q151" s="209">
        <v>122021</v>
      </c>
      <c r="R151" s="201">
        <v>2403</v>
      </c>
      <c r="S151" s="202">
        <v>1.9693331475729589E-2</v>
      </c>
      <c r="X151" s="1"/>
    </row>
    <row r="152" spans="12:24" ht="18.75" x14ac:dyDescent="0.3">
      <c r="L152" s="203" t="s">
        <v>148</v>
      </c>
      <c r="M152" s="217">
        <v>98978</v>
      </c>
      <c r="N152" s="210">
        <v>104018</v>
      </c>
      <c r="O152" s="204">
        <v>3801</v>
      </c>
      <c r="P152" s="205">
        <v>3.6541752389009592E-2</v>
      </c>
      <c r="Q152" s="210">
        <v>116512</v>
      </c>
      <c r="R152" s="204">
        <v>3925</v>
      </c>
      <c r="S152" s="205">
        <v>3.3687517165613842E-2</v>
      </c>
    </row>
    <row r="153" spans="12:24" ht="18.75" x14ac:dyDescent="0.3">
      <c r="L153" s="200" t="s">
        <v>149</v>
      </c>
      <c r="M153" s="216">
        <v>102487</v>
      </c>
      <c r="N153" s="209">
        <v>109436</v>
      </c>
      <c r="O153" s="201">
        <v>3884</v>
      </c>
      <c r="P153" s="202">
        <v>3.5491063269856356E-2</v>
      </c>
      <c r="Q153" s="209">
        <v>118125</v>
      </c>
      <c r="R153" s="201">
        <v>3791</v>
      </c>
      <c r="S153" s="202">
        <v>3.2093121693121694E-2</v>
      </c>
    </row>
    <row r="154" spans="12:24" ht="19.5" thickBot="1" x14ac:dyDescent="0.35">
      <c r="L154" s="206" t="s">
        <v>226</v>
      </c>
      <c r="M154" s="218">
        <v>140432</v>
      </c>
      <c r="N154" s="211">
        <v>138476</v>
      </c>
      <c r="O154" s="207">
        <v>3422</v>
      </c>
      <c r="P154" s="208">
        <v>2.4711863427597562E-2</v>
      </c>
      <c r="Q154" s="211">
        <v>140551</v>
      </c>
      <c r="R154" s="207">
        <v>2925</v>
      </c>
      <c r="S154" s="208">
        <v>2.0810951184979117E-2</v>
      </c>
    </row>
  </sheetData>
  <phoneticPr fontId="11" type="noConversion"/>
  <hyperlinks>
    <hyperlink ref="D52" r:id="rId1" xr:uid="{F722FE2E-DE21-4647-9686-E45254C0A93E}"/>
    <hyperlink ref="D53" r:id="rId2" xr:uid="{3D0FFD42-FF5F-4C83-A99B-FA9EEA21AD79}"/>
    <hyperlink ref="D56" r:id="rId3" xr:uid="{86972DB2-AF72-4BD6-AA91-FF826FBA1F09}"/>
    <hyperlink ref="D54" r:id="rId4" xr:uid="{6E7B48A3-F929-433B-AA97-81226F2CDF4C}"/>
    <hyperlink ref="D55" r:id="rId5" xr:uid="{2B6856B7-811B-4235-A8DE-E6C4AA4CBE43}"/>
  </hyperlinks>
  <pageMargins left="0.7" right="0.7" top="0.75" bottom="0.75" header="0.3" footer="0.3"/>
  <pageSetup paperSize="9" orientation="portrait" r:id="rId6"/>
  <drawing r:id="rId7"/>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6F53BC-94D4-448D-8937-E3EB27DAD1B8}">
  <sheetPr codeName="Sheet5"/>
  <dimension ref="A1:AJ217"/>
  <sheetViews>
    <sheetView topLeftCell="A151" zoomScaleNormal="100" workbookViewId="0">
      <selection activeCell="AA155" sqref="AA155"/>
    </sheetView>
  </sheetViews>
  <sheetFormatPr defaultRowHeight="15" x14ac:dyDescent="0.25"/>
  <cols>
    <col min="1" max="1" width="4.42578125" style="13" bestFit="1" customWidth="1"/>
    <col min="2" max="3" width="5.28515625" style="13" bestFit="1" customWidth="1"/>
    <col min="4" max="7" width="8.7109375" customWidth="1"/>
    <col min="8" max="8" width="8.7109375" style="2" customWidth="1"/>
    <col min="9" max="9" width="11.7109375" customWidth="1"/>
    <col min="10" max="10" width="4.140625" customWidth="1"/>
    <col min="11" max="11" width="5.5703125" bestFit="1" customWidth="1"/>
    <col min="12" max="12" width="5.85546875" customWidth="1"/>
    <col min="14" max="14" width="14.7109375" bestFit="1" customWidth="1"/>
    <col min="15" max="16" width="10.28515625" customWidth="1"/>
    <col min="18" max="18" width="10.28515625" customWidth="1"/>
    <col min="19" max="19" width="7.5703125" customWidth="1"/>
  </cols>
  <sheetData>
    <row r="1" spans="1:36" ht="15.75" thickBot="1" x14ac:dyDescent="0.3">
      <c r="G1" t="s">
        <v>526</v>
      </c>
      <c r="H1" s="2" t="s">
        <v>527</v>
      </c>
    </row>
    <row r="2" spans="1:36" x14ac:dyDescent="0.25">
      <c r="A2" s="13" t="s">
        <v>58</v>
      </c>
      <c r="B2" s="13" t="s">
        <v>59</v>
      </c>
      <c r="C2" s="13" t="s">
        <v>60</v>
      </c>
      <c r="D2" s="60" t="s">
        <v>101</v>
      </c>
      <c r="E2" s="51" t="s">
        <v>102</v>
      </c>
      <c r="F2" s="51" t="s">
        <v>41</v>
      </c>
      <c r="G2" s="51"/>
      <c r="H2" s="51" t="s">
        <v>105</v>
      </c>
      <c r="I2" s="3" t="s">
        <v>4</v>
      </c>
      <c r="J2" s="2" t="s">
        <v>55</v>
      </c>
      <c r="K2" s="85"/>
      <c r="L2" s="85"/>
      <c r="M2" s="85"/>
      <c r="N2" s="85"/>
      <c r="O2" s="91"/>
      <c r="P2" s="85"/>
      <c r="Q2" s="86"/>
      <c r="R2" s="85"/>
      <c r="S2" s="86"/>
      <c r="T2" s="86"/>
      <c r="U2" s="86"/>
      <c r="V2" s="86"/>
      <c r="W2" s="86"/>
      <c r="X2" s="86"/>
      <c r="Y2" s="86"/>
      <c r="Z2" s="86"/>
    </row>
    <row r="3" spans="1:36" x14ac:dyDescent="0.25">
      <c r="A3" s="13">
        <v>850</v>
      </c>
      <c r="B3" s="13">
        <v>1000</v>
      </c>
      <c r="C3" s="13">
        <v>1150</v>
      </c>
      <c r="D3" s="61">
        <v>0</v>
      </c>
      <c r="E3" s="51"/>
      <c r="F3" s="72">
        <f t="shared" ref="F3:F34" si="0">D3+E3</f>
        <v>0</v>
      </c>
      <c r="G3" s="72" t="e">
        <f t="shared" ref="G3:G47" si="1">F3-F2</f>
        <v>#VALUE!</v>
      </c>
      <c r="H3" s="72"/>
      <c r="I3" s="1">
        <v>43888</v>
      </c>
      <c r="J3">
        <v>1</v>
      </c>
      <c r="K3" s="86"/>
      <c r="L3" s="86"/>
      <c r="M3" s="86"/>
      <c r="N3" s="86"/>
      <c r="O3" s="85"/>
      <c r="P3" s="86"/>
      <c r="Q3" s="86"/>
      <c r="R3" s="86"/>
      <c r="S3" s="86"/>
      <c r="T3" s="90"/>
      <c r="U3" s="86"/>
      <c r="V3" s="86"/>
      <c r="W3" s="86"/>
      <c r="X3" s="86"/>
      <c r="Y3" s="86"/>
      <c r="Z3" s="86"/>
    </row>
    <row r="4" spans="1:36" x14ac:dyDescent="0.25">
      <c r="A4" s="13">
        <v>850</v>
      </c>
      <c r="B4" s="13">
        <v>1000</v>
      </c>
      <c r="C4" s="13">
        <v>1150</v>
      </c>
      <c r="D4" s="61">
        <v>0</v>
      </c>
      <c r="E4" s="51"/>
      <c r="F4" s="72">
        <f t="shared" si="0"/>
        <v>0</v>
      </c>
      <c r="G4" s="72">
        <f t="shared" si="1"/>
        <v>0</v>
      </c>
      <c r="H4" s="72"/>
      <c r="I4" s="1">
        <v>43889</v>
      </c>
      <c r="J4">
        <v>2</v>
      </c>
      <c r="K4" s="86"/>
      <c r="L4" s="86"/>
      <c r="M4" s="86"/>
      <c r="N4" s="86"/>
      <c r="O4" s="85"/>
      <c r="P4" s="86"/>
      <c r="Q4" s="86"/>
      <c r="R4" s="86"/>
      <c r="S4" s="86"/>
      <c r="T4" s="90"/>
      <c r="U4" s="86"/>
      <c r="V4" s="86"/>
      <c r="W4" s="86"/>
      <c r="X4" s="86"/>
      <c r="Y4" s="86"/>
      <c r="Z4" s="86"/>
      <c r="AJ4" s="19" t="s">
        <v>91</v>
      </c>
    </row>
    <row r="5" spans="1:36" x14ac:dyDescent="0.25">
      <c r="A5" s="13">
        <v>850</v>
      </c>
      <c r="B5" s="13">
        <v>1000</v>
      </c>
      <c r="C5" s="13">
        <v>1150</v>
      </c>
      <c r="D5" s="61">
        <v>0</v>
      </c>
      <c r="E5" s="51"/>
      <c r="F5" s="72">
        <f t="shared" si="0"/>
        <v>0</v>
      </c>
      <c r="G5" s="72">
        <f t="shared" si="1"/>
        <v>0</v>
      </c>
      <c r="H5" s="72"/>
      <c r="I5" s="1">
        <v>43890</v>
      </c>
      <c r="J5">
        <v>3</v>
      </c>
      <c r="K5" s="86"/>
      <c r="L5" s="86"/>
      <c r="M5" s="86"/>
      <c r="N5" s="86"/>
      <c r="O5" s="85"/>
      <c r="P5" s="86"/>
      <c r="Q5" s="86"/>
      <c r="R5" s="86"/>
      <c r="S5" s="86"/>
      <c r="T5" s="90"/>
      <c r="U5" s="86"/>
      <c r="V5" s="86"/>
      <c r="W5" s="86"/>
      <c r="X5" s="86"/>
      <c r="Y5" s="86"/>
      <c r="Z5" s="86"/>
      <c r="AJ5" t="s">
        <v>92</v>
      </c>
    </row>
    <row r="6" spans="1:36" x14ac:dyDescent="0.25">
      <c r="A6" s="13">
        <v>850</v>
      </c>
      <c r="B6" s="13">
        <v>1000</v>
      </c>
      <c r="C6" s="13">
        <v>1150</v>
      </c>
      <c r="D6" s="61">
        <v>0</v>
      </c>
      <c r="E6" s="51"/>
      <c r="F6" s="72">
        <f t="shared" si="0"/>
        <v>0</v>
      </c>
      <c r="G6" s="72">
        <f t="shared" si="1"/>
        <v>0</v>
      </c>
      <c r="H6" s="72"/>
      <c r="I6" s="1">
        <v>43891</v>
      </c>
      <c r="J6">
        <v>4</v>
      </c>
      <c r="K6" s="86"/>
      <c r="L6" s="86"/>
      <c r="M6" s="86"/>
      <c r="N6" s="86"/>
      <c r="O6" s="85"/>
      <c r="P6" s="86"/>
      <c r="Q6" s="86"/>
      <c r="R6" s="86"/>
      <c r="S6" s="86"/>
      <c r="T6" s="90"/>
      <c r="U6" s="86"/>
      <c r="V6" s="86"/>
      <c r="W6" s="86"/>
      <c r="X6" s="86"/>
      <c r="Y6" s="86"/>
      <c r="Z6" s="86"/>
      <c r="AA6" s="30"/>
      <c r="AJ6" t="s">
        <v>93</v>
      </c>
    </row>
    <row r="7" spans="1:36" x14ac:dyDescent="0.25">
      <c r="A7" s="13">
        <v>850</v>
      </c>
      <c r="B7" s="13">
        <v>1000</v>
      </c>
      <c r="C7" s="13">
        <v>1150</v>
      </c>
      <c r="D7" s="61">
        <v>0</v>
      </c>
      <c r="E7" s="51"/>
      <c r="F7" s="72">
        <f t="shared" si="0"/>
        <v>0</v>
      </c>
      <c r="G7" s="72">
        <f t="shared" si="1"/>
        <v>0</v>
      </c>
      <c r="H7" s="72"/>
      <c r="I7" s="1">
        <v>43892</v>
      </c>
      <c r="J7">
        <v>5</v>
      </c>
      <c r="K7" s="86"/>
      <c r="L7" s="86"/>
      <c r="M7" s="86"/>
      <c r="N7" s="86"/>
      <c r="O7" s="85"/>
      <c r="P7" s="86"/>
      <c r="Q7" s="86"/>
      <c r="R7" s="86"/>
      <c r="S7" s="86"/>
      <c r="T7" s="90"/>
      <c r="U7" s="86"/>
      <c r="V7" s="86"/>
      <c r="W7" s="86"/>
      <c r="X7" s="86"/>
      <c r="Y7" s="86"/>
      <c r="Z7" s="86"/>
    </row>
    <row r="8" spans="1:36" x14ac:dyDescent="0.25">
      <c r="A8" s="13">
        <v>850</v>
      </c>
      <c r="B8" s="13">
        <v>1000</v>
      </c>
      <c r="C8" s="13">
        <v>1150</v>
      </c>
      <c r="D8" s="61">
        <v>0</v>
      </c>
      <c r="E8" s="51"/>
      <c r="F8" s="72">
        <f t="shared" si="0"/>
        <v>0</v>
      </c>
      <c r="G8" s="72">
        <f t="shared" si="1"/>
        <v>0</v>
      </c>
      <c r="H8" s="72"/>
      <c r="I8" s="1">
        <v>43893</v>
      </c>
      <c r="J8">
        <v>6</v>
      </c>
      <c r="K8" s="86"/>
      <c r="L8" s="86"/>
      <c r="M8" s="86"/>
      <c r="N8" s="86"/>
      <c r="O8" s="85"/>
      <c r="P8" s="86"/>
      <c r="Q8" s="86"/>
      <c r="R8" s="86"/>
      <c r="S8" s="86"/>
      <c r="T8" s="90"/>
      <c r="U8" s="86"/>
      <c r="V8" s="86"/>
      <c r="W8" s="86"/>
      <c r="X8" s="86"/>
      <c r="Y8" s="86"/>
      <c r="Z8" s="86"/>
    </row>
    <row r="9" spans="1:36" x14ac:dyDescent="0.25">
      <c r="A9" s="13">
        <v>850</v>
      </c>
      <c r="B9" s="13">
        <v>1000</v>
      </c>
      <c r="C9" s="13">
        <v>1150</v>
      </c>
      <c r="D9" s="61">
        <v>0</v>
      </c>
      <c r="E9" s="51"/>
      <c r="F9" s="72">
        <f t="shared" si="0"/>
        <v>0</v>
      </c>
      <c r="G9" s="72">
        <f t="shared" si="1"/>
        <v>0</v>
      </c>
      <c r="H9" s="72"/>
      <c r="I9" s="1">
        <v>43894</v>
      </c>
      <c r="J9">
        <v>7</v>
      </c>
      <c r="K9" s="86"/>
      <c r="L9" s="86"/>
      <c r="M9" s="86"/>
      <c r="N9" s="86"/>
      <c r="O9" s="85"/>
      <c r="P9" s="86"/>
      <c r="Q9" s="86"/>
      <c r="R9" s="86"/>
      <c r="S9" s="86"/>
      <c r="T9" s="90"/>
      <c r="U9" s="86"/>
      <c r="V9" s="86"/>
      <c r="W9" s="86"/>
      <c r="X9" s="86"/>
      <c r="Y9" s="86"/>
      <c r="Z9" s="86"/>
    </row>
    <row r="10" spans="1:36" x14ac:dyDescent="0.25">
      <c r="A10" s="13">
        <v>850</v>
      </c>
      <c r="B10" s="13">
        <v>1000</v>
      </c>
      <c r="C10" s="13">
        <v>1150</v>
      </c>
      <c r="D10" s="61">
        <v>0</v>
      </c>
      <c r="E10" s="51"/>
      <c r="F10" s="72">
        <f t="shared" si="0"/>
        <v>0</v>
      </c>
      <c r="G10" s="72">
        <f t="shared" si="1"/>
        <v>0</v>
      </c>
      <c r="H10" s="72"/>
      <c r="I10" s="1">
        <v>43895</v>
      </c>
      <c r="J10">
        <v>8</v>
      </c>
      <c r="K10" s="86"/>
      <c r="L10" s="86"/>
      <c r="M10" s="86"/>
      <c r="N10" s="86"/>
      <c r="O10" s="85"/>
      <c r="P10" s="86"/>
      <c r="Q10" s="86"/>
      <c r="R10" s="86"/>
      <c r="S10" s="86"/>
      <c r="T10" s="90"/>
      <c r="U10" s="86"/>
      <c r="V10" s="86"/>
      <c r="W10" s="86"/>
      <c r="X10" s="86"/>
      <c r="Y10" s="86"/>
      <c r="Z10" s="86"/>
      <c r="AJ10" t="s">
        <v>103</v>
      </c>
    </row>
    <row r="11" spans="1:36" x14ac:dyDescent="0.25">
      <c r="A11" s="13">
        <v>850</v>
      </c>
      <c r="B11" s="13">
        <v>1000</v>
      </c>
      <c r="C11" s="13">
        <v>1150</v>
      </c>
      <c r="D11" s="61">
        <v>0</v>
      </c>
      <c r="E11" s="51"/>
      <c r="F11" s="72">
        <f t="shared" si="0"/>
        <v>0</v>
      </c>
      <c r="G11" s="72">
        <f t="shared" si="1"/>
        <v>0</v>
      </c>
      <c r="H11" s="72"/>
      <c r="I11" s="1">
        <v>43896</v>
      </c>
      <c r="J11">
        <v>9</v>
      </c>
      <c r="K11" s="86"/>
      <c r="L11" s="86"/>
      <c r="M11" s="86"/>
      <c r="N11" s="86"/>
      <c r="O11" s="85"/>
      <c r="P11" s="86"/>
      <c r="Q11" s="86"/>
      <c r="R11" s="86"/>
      <c r="S11" s="86"/>
      <c r="T11" s="90"/>
      <c r="U11" s="86"/>
      <c r="V11" s="86"/>
      <c r="W11" s="86"/>
      <c r="X11" s="86"/>
      <c r="Y11" s="86"/>
      <c r="Z11" s="86"/>
    </row>
    <row r="12" spans="1:36" x14ac:dyDescent="0.25">
      <c r="A12" s="13">
        <v>850</v>
      </c>
      <c r="B12" s="13">
        <v>1000</v>
      </c>
      <c r="C12" s="13">
        <v>1150</v>
      </c>
      <c r="D12" s="61">
        <v>14</v>
      </c>
      <c r="E12" s="51"/>
      <c r="F12" s="72">
        <f t="shared" si="0"/>
        <v>14</v>
      </c>
      <c r="G12" s="72">
        <f t="shared" si="1"/>
        <v>14</v>
      </c>
      <c r="H12" s="72"/>
      <c r="I12" s="1">
        <v>43897</v>
      </c>
      <c r="J12">
        <v>10</v>
      </c>
      <c r="K12" s="92"/>
      <c r="L12" s="93"/>
      <c r="M12" s="89"/>
      <c r="N12" s="86"/>
      <c r="O12" s="85"/>
      <c r="P12" s="86"/>
      <c r="Q12" s="86"/>
      <c r="R12" s="86"/>
      <c r="S12" s="86"/>
      <c r="T12" s="90"/>
      <c r="U12" s="86"/>
      <c r="V12" s="86"/>
      <c r="W12" s="86"/>
      <c r="X12" s="86"/>
      <c r="Y12" s="86"/>
      <c r="Z12" s="86"/>
    </row>
    <row r="13" spans="1:36" x14ac:dyDescent="0.25">
      <c r="A13" s="13">
        <v>850</v>
      </c>
      <c r="B13" s="13">
        <v>700</v>
      </c>
      <c r="C13" s="13">
        <v>1150</v>
      </c>
      <c r="D13" s="61">
        <v>18</v>
      </c>
      <c r="E13" s="51"/>
      <c r="F13" s="72">
        <f t="shared" si="0"/>
        <v>18</v>
      </c>
      <c r="G13" s="72">
        <f t="shared" si="1"/>
        <v>4</v>
      </c>
      <c r="H13" s="72"/>
      <c r="I13" s="1">
        <v>43898</v>
      </c>
      <c r="J13">
        <v>11</v>
      </c>
      <c r="K13" s="94"/>
      <c r="L13" s="93"/>
      <c r="M13" s="89"/>
      <c r="N13" s="86"/>
      <c r="O13" s="85"/>
      <c r="P13" s="86"/>
      <c r="Q13" s="86"/>
      <c r="R13" s="86"/>
      <c r="S13" s="86"/>
      <c r="T13" s="90"/>
      <c r="U13" s="86"/>
      <c r="V13" s="86"/>
      <c r="W13" s="86"/>
      <c r="X13" s="86"/>
      <c r="Y13" s="86"/>
      <c r="Z13" s="86"/>
    </row>
    <row r="14" spans="1:36" x14ac:dyDescent="0.25">
      <c r="A14" s="13">
        <v>850</v>
      </c>
      <c r="B14" s="13">
        <v>700</v>
      </c>
      <c r="C14" s="13">
        <v>1150</v>
      </c>
      <c r="D14" s="61">
        <v>22</v>
      </c>
      <c r="E14" s="51"/>
      <c r="F14" s="72">
        <f t="shared" si="0"/>
        <v>22</v>
      </c>
      <c r="G14" s="72">
        <f t="shared" si="1"/>
        <v>4</v>
      </c>
      <c r="H14" s="72"/>
      <c r="I14" s="1">
        <v>43899</v>
      </c>
      <c r="J14">
        <v>12</v>
      </c>
      <c r="K14" s="94"/>
      <c r="L14" s="93"/>
      <c r="M14" s="95"/>
      <c r="N14" s="86"/>
      <c r="O14" s="85"/>
      <c r="P14" s="86"/>
      <c r="Q14" s="86"/>
      <c r="R14" s="86"/>
      <c r="S14" s="86"/>
      <c r="T14" s="90"/>
      <c r="U14" s="86"/>
      <c r="V14" s="86"/>
      <c r="W14" s="86"/>
      <c r="X14" s="86"/>
      <c r="Y14" s="86"/>
      <c r="Z14" s="86"/>
    </row>
    <row r="15" spans="1:36" x14ac:dyDescent="0.25">
      <c r="A15" s="13">
        <v>850</v>
      </c>
      <c r="B15" s="13">
        <v>700</v>
      </c>
      <c r="C15" s="13">
        <v>1150</v>
      </c>
      <c r="D15" s="61">
        <v>30</v>
      </c>
      <c r="E15" s="51"/>
      <c r="F15" s="72">
        <f t="shared" si="0"/>
        <v>30</v>
      </c>
      <c r="G15" s="72">
        <f t="shared" si="1"/>
        <v>8</v>
      </c>
      <c r="H15" s="72"/>
      <c r="I15" s="1">
        <v>43900</v>
      </c>
      <c r="J15">
        <v>13</v>
      </c>
      <c r="K15" s="94"/>
      <c r="L15" s="93"/>
      <c r="M15" s="95"/>
      <c r="N15" s="86"/>
      <c r="O15" s="85"/>
      <c r="P15" s="86"/>
      <c r="Q15" s="86"/>
      <c r="R15" s="86"/>
      <c r="S15" s="86"/>
      <c r="T15" s="90"/>
      <c r="U15" s="86"/>
      <c r="V15" s="86"/>
      <c r="W15" s="86"/>
      <c r="X15" s="86"/>
      <c r="Y15" s="86"/>
      <c r="Z15" s="86"/>
    </row>
    <row r="16" spans="1:36" x14ac:dyDescent="0.25">
      <c r="A16" s="13">
        <v>850</v>
      </c>
      <c r="B16" s="13">
        <v>700</v>
      </c>
      <c r="C16" s="13">
        <v>1150</v>
      </c>
      <c r="D16" s="61">
        <v>38</v>
      </c>
      <c r="E16" s="51"/>
      <c r="F16" s="72">
        <f t="shared" si="0"/>
        <v>38</v>
      </c>
      <c r="G16" s="72">
        <f t="shared" si="1"/>
        <v>8</v>
      </c>
      <c r="H16" s="72"/>
      <c r="I16" s="1">
        <v>43901</v>
      </c>
      <c r="J16">
        <v>14</v>
      </c>
      <c r="K16" s="94"/>
      <c r="L16" s="93"/>
      <c r="M16" s="95"/>
      <c r="N16" s="86"/>
      <c r="O16" s="85"/>
      <c r="P16" s="86"/>
      <c r="Q16" s="86"/>
      <c r="R16" s="86"/>
      <c r="S16" s="86"/>
      <c r="T16" s="90"/>
      <c r="U16" s="86"/>
      <c r="V16" s="86"/>
      <c r="W16" s="86"/>
      <c r="X16" s="86"/>
      <c r="Y16" s="86"/>
      <c r="Z16" s="86"/>
    </row>
    <row r="17" spans="1:26" x14ac:dyDescent="0.25">
      <c r="A17" s="13">
        <v>850</v>
      </c>
      <c r="B17" s="13">
        <v>700</v>
      </c>
      <c r="C17" s="13">
        <v>1150</v>
      </c>
      <c r="D17" s="61">
        <v>59</v>
      </c>
      <c r="E17" s="51"/>
      <c r="F17" s="72">
        <f t="shared" si="0"/>
        <v>59</v>
      </c>
      <c r="G17" s="72">
        <f t="shared" si="1"/>
        <v>21</v>
      </c>
      <c r="H17" s="72"/>
      <c r="I17" s="1">
        <v>43902</v>
      </c>
      <c r="J17">
        <v>15</v>
      </c>
      <c r="K17" s="94"/>
      <c r="L17" s="93"/>
      <c r="M17" s="95"/>
      <c r="N17" s="86"/>
      <c r="O17" s="85"/>
      <c r="P17" s="86"/>
      <c r="Q17" s="86"/>
      <c r="R17" s="86"/>
      <c r="S17" s="86"/>
      <c r="T17" s="90"/>
      <c r="U17" s="86"/>
      <c r="V17" s="86"/>
      <c r="W17" s="86"/>
      <c r="X17" s="86"/>
      <c r="Y17" s="86"/>
      <c r="Z17" s="86"/>
    </row>
    <row r="18" spans="1:26" x14ac:dyDescent="0.25">
      <c r="A18" s="13">
        <v>850</v>
      </c>
      <c r="B18" s="13">
        <v>700</v>
      </c>
      <c r="C18" s="13">
        <v>1150</v>
      </c>
      <c r="D18" s="61">
        <v>69</v>
      </c>
      <c r="E18" s="51"/>
      <c r="F18" s="72">
        <f t="shared" si="0"/>
        <v>69</v>
      </c>
      <c r="G18" s="72">
        <f t="shared" si="1"/>
        <v>10</v>
      </c>
      <c r="H18" s="72"/>
      <c r="I18" s="1">
        <v>43903</v>
      </c>
      <c r="J18">
        <v>16</v>
      </c>
      <c r="K18" s="94"/>
      <c r="L18" s="93"/>
      <c r="M18" s="95"/>
      <c r="N18" s="86"/>
      <c r="O18" s="85"/>
      <c r="P18" s="86"/>
      <c r="Q18" s="86"/>
      <c r="R18" s="86"/>
      <c r="S18" s="86"/>
      <c r="T18" s="90"/>
      <c r="U18" s="86"/>
      <c r="V18" s="86"/>
      <c r="W18" s="86"/>
      <c r="X18" s="86"/>
      <c r="Y18" s="86"/>
      <c r="Z18" s="86"/>
    </row>
    <row r="19" spans="1:26" x14ac:dyDescent="0.25">
      <c r="A19" s="13">
        <v>850</v>
      </c>
      <c r="B19" s="13">
        <v>700</v>
      </c>
      <c r="C19" s="13">
        <v>1150</v>
      </c>
      <c r="D19" s="61">
        <v>86</v>
      </c>
      <c r="E19" s="51"/>
      <c r="F19" s="72">
        <f t="shared" si="0"/>
        <v>86</v>
      </c>
      <c r="G19" s="72">
        <f t="shared" si="1"/>
        <v>17</v>
      </c>
      <c r="H19" s="72"/>
      <c r="I19" s="1">
        <v>43904</v>
      </c>
      <c r="J19">
        <v>17</v>
      </c>
      <c r="K19" s="94"/>
      <c r="L19" s="93"/>
      <c r="M19" s="95"/>
      <c r="N19" s="86"/>
      <c r="O19" s="85"/>
      <c r="P19" s="90"/>
      <c r="Q19" s="86"/>
      <c r="R19" s="86"/>
      <c r="S19" s="86"/>
      <c r="T19" s="90"/>
      <c r="U19" s="86"/>
      <c r="V19" s="86"/>
      <c r="W19" s="86"/>
      <c r="X19" s="86"/>
      <c r="Y19" s="86"/>
      <c r="Z19" s="86"/>
    </row>
    <row r="20" spans="1:26" x14ac:dyDescent="0.25">
      <c r="A20" s="13">
        <v>850</v>
      </c>
      <c r="B20" s="13">
        <v>700</v>
      </c>
      <c r="C20" s="13">
        <v>1150</v>
      </c>
      <c r="D20" s="61">
        <v>111</v>
      </c>
      <c r="E20" s="51"/>
      <c r="F20" s="72">
        <f t="shared" si="0"/>
        <v>111</v>
      </c>
      <c r="G20" s="72">
        <f t="shared" si="1"/>
        <v>25</v>
      </c>
      <c r="H20" s="72"/>
      <c r="I20" s="1">
        <v>43905</v>
      </c>
      <c r="J20">
        <v>18</v>
      </c>
      <c r="K20" s="94"/>
      <c r="L20" s="93"/>
      <c r="M20" s="95"/>
      <c r="N20" s="86"/>
      <c r="O20" s="85"/>
      <c r="P20" s="90"/>
      <c r="Q20" s="86"/>
      <c r="R20" s="86"/>
      <c r="S20" s="86"/>
      <c r="T20" s="90"/>
      <c r="U20" s="86"/>
      <c r="V20" s="86"/>
      <c r="W20" s="86"/>
      <c r="X20" s="86"/>
      <c r="Y20" s="86"/>
      <c r="Z20" s="86"/>
    </row>
    <row r="21" spans="1:26" x14ac:dyDescent="0.25">
      <c r="A21" s="13">
        <v>850</v>
      </c>
      <c r="B21" s="13">
        <v>700</v>
      </c>
      <c r="C21" s="13">
        <v>1150</v>
      </c>
      <c r="D21" s="61">
        <v>140</v>
      </c>
      <c r="E21" s="51"/>
      <c r="F21" s="72">
        <f t="shared" si="0"/>
        <v>140</v>
      </c>
      <c r="G21" s="72">
        <f t="shared" si="1"/>
        <v>29</v>
      </c>
      <c r="H21" s="72"/>
      <c r="I21" s="1">
        <v>43906</v>
      </c>
      <c r="J21">
        <v>19</v>
      </c>
      <c r="K21" s="94"/>
      <c r="L21" s="93"/>
      <c r="M21" s="95"/>
      <c r="N21" s="86"/>
      <c r="O21" s="85"/>
      <c r="P21" s="90"/>
      <c r="Q21" s="86"/>
      <c r="R21" s="86"/>
      <c r="S21" s="86"/>
      <c r="T21" s="90"/>
      <c r="U21" s="86"/>
      <c r="V21" s="86"/>
      <c r="W21" s="86"/>
      <c r="X21" s="86"/>
      <c r="Y21" s="86"/>
      <c r="Z21" s="86"/>
    </row>
    <row r="22" spans="1:26" x14ac:dyDescent="0.25">
      <c r="A22" s="13">
        <v>850</v>
      </c>
      <c r="B22" s="13">
        <v>700</v>
      </c>
      <c r="C22" s="13">
        <v>1150</v>
      </c>
      <c r="D22" s="61">
        <v>169</v>
      </c>
      <c r="E22" s="51"/>
      <c r="F22" s="72">
        <f t="shared" si="0"/>
        <v>169</v>
      </c>
      <c r="G22" s="72">
        <f t="shared" si="1"/>
        <v>29</v>
      </c>
      <c r="H22" s="72"/>
      <c r="I22" s="1">
        <v>43907</v>
      </c>
      <c r="J22">
        <v>20</v>
      </c>
      <c r="K22" s="94"/>
      <c r="L22" s="93"/>
      <c r="M22" s="95"/>
      <c r="N22" s="89"/>
      <c r="O22" s="85"/>
      <c r="P22" s="90"/>
      <c r="Q22" s="86"/>
      <c r="R22" s="86"/>
      <c r="S22" s="86"/>
      <c r="T22" s="90"/>
      <c r="U22" s="86"/>
      <c r="V22" s="86"/>
      <c r="W22" s="86"/>
      <c r="X22" s="86"/>
      <c r="Y22" s="86"/>
      <c r="Z22" s="86"/>
    </row>
    <row r="23" spans="1:26" x14ac:dyDescent="0.25">
      <c r="A23" s="13">
        <v>850</v>
      </c>
      <c r="B23" s="13">
        <v>700</v>
      </c>
      <c r="C23" s="13">
        <v>1150</v>
      </c>
      <c r="D23" s="61">
        <v>221</v>
      </c>
      <c r="E23" s="51"/>
      <c r="F23" s="72">
        <f t="shared" si="0"/>
        <v>221</v>
      </c>
      <c r="G23" s="72">
        <f t="shared" si="1"/>
        <v>52</v>
      </c>
      <c r="H23" s="72"/>
      <c r="I23" s="1">
        <v>43908</v>
      </c>
      <c r="J23">
        <v>21</v>
      </c>
      <c r="K23" s="94"/>
      <c r="L23" s="93"/>
      <c r="M23" s="95"/>
      <c r="N23" s="89"/>
      <c r="O23" s="85"/>
      <c r="P23" s="90"/>
      <c r="Q23" s="86"/>
      <c r="R23" s="86"/>
      <c r="S23" s="86"/>
      <c r="T23" s="90"/>
      <c r="U23" s="86"/>
      <c r="V23" s="86"/>
      <c r="W23" s="86"/>
      <c r="X23" s="86"/>
      <c r="Y23" s="86"/>
      <c r="Z23" s="86"/>
    </row>
    <row r="24" spans="1:26" x14ac:dyDescent="0.25">
      <c r="A24" s="13">
        <v>850</v>
      </c>
      <c r="B24" s="13">
        <v>700</v>
      </c>
      <c r="C24" s="13">
        <v>1150</v>
      </c>
      <c r="D24" s="61">
        <v>271</v>
      </c>
      <c r="E24" s="51"/>
      <c r="F24" s="72">
        <f t="shared" si="0"/>
        <v>271</v>
      </c>
      <c r="G24" s="72">
        <f t="shared" si="1"/>
        <v>50</v>
      </c>
      <c r="H24" s="72"/>
      <c r="I24" s="1">
        <v>43909</v>
      </c>
      <c r="J24">
        <v>22</v>
      </c>
      <c r="K24" s="94"/>
      <c r="L24" s="93"/>
      <c r="M24" s="95"/>
      <c r="N24" s="89"/>
      <c r="O24" s="85"/>
      <c r="P24" s="90"/>
      <c r="Q24" s="86"/>
      <c r="R24" s="86"/>
      <c r="S24" s="86"/>
      <c r="T24" s="90"/>
      <c r="U24" s="86"/>
      <c r="V24" s="86"/>
      <c r="W24" s="86"/>
      <c r="X24" s="86"/>
      <c r="Y24" s="86"/>
      <c r="Z24" s="86"/>
    </row>
    <row r="25" spans="1:26" x14ac:dyDescent="0.25">
      <c r="A25" s="13">
        <v>850</v>
      </c>
      <c r="B25" s="13">
        <v>700</v>
      </c>
      <c r="C25" s="13">
        <v>1150</v>
      </c>
      <c r="D25" s="61">
        <v>350</v>
      </c>
      <c r="E25" s="51"/>
      <c r="F25" s="72">
        <f t="shared" si="0"/>
        <v>350</v>
      </c>
      <c r="G25" s="72">
        <f t="shared" si="1"/>
        <v>79</v>
      </c>
      <c r="H25" s="72"/>
      <c r="I25" s="1">
        <v>43910</v>
      </c>
      <c r="J25">
        <v>23</v>
      </c>
      <c r="K25" s="94"/>
      <c r="L25" s="93"/>
      <c r="M25" s="95"/>
      <c r="N25" s="89"/>
      <c r="O25" s="85"/>
      <c r="P25" s="90"/>
      <c r="Q25" s="86"/>
      <c r="R25" s="86"/>
      <c r="S25" s="86"/>
      <c r="T25" s="90"/>
      <c r="U25" s="86"/>
      <c r="V25" s="86"/>
      <c r="W25" s="86"/>
      <c r="X25" s="86"/>
      <c r="Y25" s="86"/>
      <c r="Z25" s="86"/>
    </row>
    <row r="26" spans="1:26" x14ac:dyDescent="0.25">
      <c r="A26" s="13">
        <v>850</v>
      </c>
      <c r="B26" s="13">
        <v>700</v>
      </c>
      <c r="C26" s="13">
        <v>1150</v>
      </c>
      <c r="D26" s="62">
        <v>413</v>
      </c>
      <c r="E26" s="52"/>
      <c r="F26" s="72">
        <f t="shared" si="0"/>
        <v>413</v>
      </c>
      <c r="G26" s="72">
        <f t="shared" si="1"/>
        <v>63</v>
      </c>
      <c r="H26" s="72"/>
      <c r="I26" s="1">
        <v>43911</v>
      </c>
      <c r="J26">
        <v>24</v>
      </c>
      <c r="K26" s="94"/>
      <c r="L26" s="93"/>
      <c r="M26" s="95"/>
      <c r="N26" s="89"/>
      <c r="O26" s="96"/>
      <c r="P26" s="90"/>
      <c r="Q26" s="86"/>
      <c r="R26" s="86"/>
      <c r="S26" s="86"/>
      <c r="T26" s="90"/>
      <c r="U26" s="86"/>
      <c r="V26" s="86"/>
      <c r="W26" s="86"/>
      <c r="X26" s="86"/>
      <c r="Y26" s="86"/>
      <c r="Z26" s="86"/>
    </row>
    <row r="27" spans="1:26" x14ac:dyDescent="0.25">
      <c r="A27" s="13">
        <v>850</v>
      </c>
      <c r="B27" s="13">
        <v>700</v>
      </c>
      <c r="C27" s="13">
        <v>1150</v>
      </c>
      <c r="D27" s="62">
        <v>461</v>
      </c>
      <c r="E27" s="52"/>
      <c r="F27" s="72">
        <f t="shared" si="0"/>
        <v>461</v>
      </c>
      <c r="G27" s="72">
        <f t="shared" si="1"/>
        <v>48</v>
      </c>
      <c r="H27" s="72"/>
      <c r="I27" s="1">
        <v>43912</v>
      </c>
      <c r="J27">
        <v>25</v>
      </c>
      <c r="K27" s="94"/>
      <c r="L27" s="93"/>
      <c r="M27" s="95"/>
      <c r="N27" s="89"/>
      <c r="O27" s="85"/>
      <c r="P27" s="90"/>
      <c r="Q27" s="86"/>
      <c r="R27" s="86"/>
      <c r="S27" s="86"/>
      <c r="T27" s="90"/>
      <c r="U27" s="86"/>
      <c r="V27" s="86"/>
      <c r="W27" s="86"/>
      <c r="X27" s="86"/>
      <c r="Y27" s="86"/>
      <c r="Z27" s="86"/>
    </row>
    <row r="28" spans="1:26" x14ac:dyDescent="0.25">
      <c r="A28" s="13">
        <v>850</v>
      </c>
      <c r="B28" s="13">
        <v>700</v>
      </c>
      <c r="C28" s="13">
        <v>1150</v>
      </c>
      <c r="D28" s="62">
        <v>554</v>
      </c>
      <c r="E28" s="52"/>
      <c r="F28" s="72">
        <f t="shared" si="0"/>
        <v>554</v>
      </c>
      <c r="G28" s="72">
        <f t="shared" si="1"/>
        <v>93</v>
      </c>
      <c r="H28" s="72"/>
      <c r="I28" s="1">
        <v>43913</v>
      </c>
      <c r="J28">
        <v>26</v>
      </c>
      <c r="K28" s="94"/>
      <c r="L28" s="93"/>
      <c r="M28" s="95"/>
      <c r="N28" s="89"/>
      <c r="O28" s="85"/>
      <c r="P28" s="90"/>
      <c r="Q28" s="86"/>
      <c r="R28" s="86"/>
      <c r="S28" s="86"/>
      <c r="T28" s="90"/>
      <c r="U28" s="86"/>
      <c r="V28" s="86"/>
      <c r="W28" s="86"/>
      <c r="X28" s="86"/>
      <c r="Y28" s="86"/>
      <c r="Z28" s="86"/>
    </row>
    <row r="29" spans="1:26" x14ac:dyDescent="0.25">
      <c r="A29" s="13">
        <v>850</v>
      </c>
      <c r="B29" s="13">
        <v>700</v>
      </c>
      <c r="C29" s="13">
        <v>1150</v>
      </c>
      <c r="D29" s="75">
        <v>636</v>
      </c>
      <c r="E29" s="71"/>
      <c r="F29" s="72">
        <f t="shared" si="0"/>
        <v>636</v>
      </c>
      <c r="G29" s="72">
        <f t="shared" si="1"/>
        <v>82</v>
      </c>
      <c r="H29" s="72"/>
      <c r="I29" s="1">
        <v>43914</v>
      </c>
      <c r="J29">
        <v>27</v>
      </c>
      <c r="K29" s="94"/>
      <c r="L29" s="93"/>
      <c r="M29" s="95"/>
      <c r="N29" s="89"/>
      <c r="O29" s="85"/>
      <c r="P29" s="90"/>
      <c r="Q29" s="86"/>
      <c r="R29" s="86"/>
      <c r="S29" s="86"/>
      <c r="T29" s="90"/>
      <c r="U29" s="86"/>
      <c r="V29" s="86"/>
      <c r="W29" s="86"/>
      <c r="X29" s="86"/>
      <c r="Y29" s="86"/>
      <c r="Z29" s="86"/>
    </row>
    <row r="30" spans="1:26" x14ac:dyDescent="0.25">
      <c r="A30" s="13">
        <v>850</v>
      </c>
      <c r="B30" s="13">
        <v>700</v>
      </c>
      <c r="C30" s="13">
        <v>1150</v>
      </c>
      <c r="D30" s="75">
        <v>732</v>
      </c>
      <c r="E30" s="71"/>
      <c r="F30" s="72">
        <f t="shared" si="0"/>
        <v>732</v>
      </c>
      <c r="G30" s="72">
        <f t="shared" si="1"/>
        <v>96</v>
      </c>
      <c r="H30" s="72"/>
      <c r="I30" s="1">
        <v>43915</v>
      </c>
      <c r="J30">
        <v>28</v>
      </c>
      <c r="K30" s="94"/>
      <c r="L30" s="93"/>
      <c r="M30" s="95"/>
      <c r="N30" s="89"/>
      <c r="O30" s="85"/>
      <c r="P30" s="90"/>
      <c r="Q30" s="86"/>
      <c r="R30" s="86"/>
      <c r="S30" s="86"/>
      <c r="T30" s="90"/>
      <c r="U30" s="86"/>
      <c r="V30" s="86"/>
      <c r="W30" s="86"/>
      <c r="X30" s="86"/>
      <c r="Y30" s="86"/>
      <c r="Z30" s="86"/>
    </row>
    <row r="31" spans="1:26" x14ac:dyDescent="0.25">
      <c r="A31" s="13">
        <v>850</v>
      </c>
      <c r="B31" s="13">
        <v>700</v>
      </c>
      <c r="C31" s="13">
        <v>1150</v>
      </c>
      <c r="D31" s="75">
        <v>816</v>
      </c>
      <c r="E31" s="71"/>
      <c r="F31" s="72">
        <f t="shared" si="0"/>
        <v>816</v>
      </c>
      <c r="G31" s="72">
        <f t="shared" si="1"/>
        <v>84</v>
      </c>
      <c r="H31" s="72"/>
      <c r="I31" s="50">
        <v>43916</v>
      </c>
      <c r="J31" s="17">
        <v>29</v>
      </c>
      <c r="K31" s="94"/>
      <c r="L31" s="66"/>
      <c r="M31" s="95"/>
      <c r="N31" s="67"/>
      <c r="O31" s="63"/>
      <c r="P31" s="68"/>
      <c r="Q31" s="64"/>
      <c r="R31" s="64"/>
      <c r="S31" s="86"/>
      <c r="T31" s="90"/>
      <c r="U31" s="86"/>
      <c r="V31" s="86"/>
      <c r="W31" s="86"/>
      <c r="X31" s="86"/>
      <c r="Y31" s="86"/>
      <c r="Z31" s="86"/>
    </row>
    <row r="32" spans="1:26" x14ac:dyDescent="0.25">
      <c r="A32" s="13">
        <v>850</v>
      </c>
      <c r="B32" s="13">
        <v>700</v>
      </c>
      <c r="C32" s="13">
        <v>1150</v>
      </c>
      <c r="D32" s="72">
        <v>898</v>
      </c>
      <c r="E32" s="72"/>
      <c r="F32" s="72">
        <f t="shared" si="0"/>
        <v>898</v>
      </c>
      <c r="G32" s="72">
        <f t="shared" si="1"/>
        <v>82</v>
      </c>
      <c r="H32" s="72"/>
      <c r="I32" s="65">
        <v>43917</v>
      </c>
      <c r="J32" s="64">
        <v>30</v>
      </c>
      <c r="K32" s="94"/>
      <c r="L32" s="66"/>
      <c r="M32" s="95"/>
      <c r="N32" s="67"/>
      <c r="O32" s="63"/>
      <c r="P32" s="68"/>
      <c r="Q32" s="64"/>
      <c r="R32" s="64"/>
      <c r="S32" s="64"/>
      <c r="T32" s="68"/>
      <c r="U32" s="86"/>
      <c r="V32" s="86"/>
      <c r="W32" s="86"/>
      <c r="X32" s="86"/>
      <c r="Y32" s="86"/>
      <c r="Z32" s="86"/>
    </row>
    <row r="33" spans="1:26" x14ac:dyDescent="0.25">
      <c r="A33" s="13">
        <v>850</v>
      </c>
      <c r="B33" s="13">
        <v>700</v>
      </c>
      <c r="C33" s="13">
        <v>1150</v>
      </c>
      <c r="D33" s="76">
        <v>956</v>
      </c>
      <c r="E33" s="76"/>
      <c r="F33" s="72">
        <f t="shared" si="0"/>
        <v>956</v>
      </c>
      <c r="G33" s="72">
        <f t="shared" si="1"/>
        <v>58</v>
      </c>
      <c r="H33" s="72"/>
      <c r="I33" s="69">
        <v>43918</v>
      </c>
      <c r="J33">
        <v>31</v>
      </c>
      <c r="K33" s="94"/>
      <c r="L33" s="97"/>
      <c r="M33" s="95"/>
      <c r="N33" s="95"/>
      <c r="O33" s="98"/>
      <c r="P33" s="99"/>
      <c r="Q33" s="100"/>
      <c r="R33" s="100"/>
      <c r="S33" s="100"/>
      <c r="T33" s="100"/>
      <c r="U33" s="86"/>
      <c r="V33" s="86"/>
      <c r="W33" s="86"/>
      <c r="X33" s="86"/>
      <c r="Y33" s="86"/>
      <c r="Z33" s="86"/>
    </row>
    <row r="34" spans="1:26" x14ac:dyDescent="0.25">
      <c r="A34" s="13">
        <v>850</v>
      </c>
      <c r="B34" s="13">
        <v>700</v>
      </c>
      <c r="C34" s="13">
        <v>1150</v>
      </c>
      <c r="D34" s="72">
        <v>999</v>
      </c>
      <c r="E34" s="72"/>
      <c r="F34" s="72">
        <f t="shared" si="0"/>
        <v>999</v>
      </c>
      <c r="G34" s="72">
        <f t="shared" si="1"/>
        <v>43</v>
      </c>
      <c r="H34" s="72"/>
      <c r="I34" s="69">
        <v>43919</v>
      </c>
      <c r="J34" s="17">
        <v>32</v>
      </c>
      <c r="K34" s="94"/>
      <c r="L34" s="66"/>
      <c r="M34" s="95"/>
      <c r="N34" s="86"/>
      <c r="O34" s="86"/>
      <c r="P34" s="86"/>
      <c r="Q34" s="86"/>
      <c r="R34" s="86"/>
      <c r="S34" s="86"/>
      <c r="T34" s="86"/>
      <c r="U34" s="86"/>
      <c r="V34" s="86"/>
      <c r="W34" s="86"/>
      <c r="X34" s="86"/>
      <c r="Y34" s="86"/>
      <c r="Z34" s="86"/>
    </row>
    <row r="35" spans="1:26" x14ac:dyDescent="0.25">
      <c r="A35" s="13">
        <v>850</v>
      </c>
      <c r="B35" s="13">
        <v>700</v>
      </c>
      <c r="C35" s="13">
        <v>1150</v>
      </c>
      <c r="D35" s="72">
        <v>1055</v>
      </c>
      <c r="E35" s="72"/>
      <c r="F35" s="72">
        <f>D35+E35</f>
        <v>1055</v>
      </c>
      <c r="G35" s="72">
        <f t="shared" si="1"/>
        <v>56</v>
      </c>
      <c r="H35" s="72"/>
      <c r="I35" s="69">
        <v>43920</v>
      </c>
      <c r="J35" s="64">
        <v>33</v>
      </c>
      <c r="K35" s="94"/>
      <c r="L35" s="97"/>
      <c r="M35" s="95"/>
      <c r="N35" s="86"/>
      <c r="O35" s="86"/>
      <c r="P35" s="86"/>
      <c r="Q35" s="86"/>
      <c r="R35" s="86"/>
      <c r="S35" s="86"/>
      <c r="T35" s="86"/>
      <c r="U35" s="86"/>
      <c r="V35" s="86"/>
      <c r="W35" s="86"/>
      <c r="X35" s="86"/>
      <c r="Y35" s="86"/>
      <c r="Z35" s="86"/>
    </row>
    <row r="36" spans="1:26" x14ac:dyDescent="0.25">
      <c r="A36" s="13">
        <v>850</v>
      </c>
      <c r="B36" s="13">
        <v>700</v>
      </c>
      <c r="C36" s="13">
        <v>1150</v>
      </c>
      <c r="D36" s="72">
        <v>1124</v>
      </c>
      <c r="E36" s="72"/>
      <c r="F36" s="72">
        <f t="shared" ref="F36:F44" si="2">D36+E36</f>
        <v>1124</v>
      </c>
      <c r="G36" s="72">
        <f t="shared" si="1"/>
        <v>69</v>
      </c>
      <c r="H36" s="72"/>
      <c r="I36" s="69">
        <v>43921</v>
      </c>
      <c r="J36">
        <v>34</v>
      </c>
      <c r="K36" s="94"/>
      <c r="L36" s="97"/>
      <c r="M36" s="95"/>
      <c r="N36" s="86"/>
      <c r="O36" s="86"/>
      <c r="P36" s="86"/>
      <c r="Q36" s="86"/>
      <c r="R36" s="86"/>
      <c r="S36" s="86"/>
      <c r="T36" s="86"/>
      <c r="U36" s="86"/>
      <c r="V36" s="86"/>
      <c r="W36" s="86"/>
      <c r="X36" s="86"/>
      <c r="Y36" s="86"/>
      <c r="Z36" s="86"/>
    </row>
    <row r="37" spans="1:26" x14ac:dyDescent="0.25">
      <c r="A37" s="13">
        <v>850</v>
      </c>
      <c r="B37" s="13">
        <v>700</v>
      </c>
      <c r="C37" s="13">
        <v>1150</v>
      </c>
      <c r="D37" s="72">
        <v>1191</v>
      </c>
      <c r="E37" s="72"/>
      <c r="F37" s="72">
        <f t="shared" si="2"/>
        <v>1191</v>
      </c>
      <c r="G37" s="72">
        <f t="shared" si="1"/>
        <v>67</v>
      </c>
      <c r="H37" s="72"/>
      <c r="I37" s="69">
        <v>43922</v>
      </c>
      <c r="J37" s="64">
        <v>35</v>
      </c>
      <c r="K37" s="94"/>
      <c r="L37" s="97"/>
      <c r="M37" s="95"/>
      <c r="N37" s="86"/>
      <c r="O37" s="86"/>
      <c r="P37" s="86"/>
      <c r="Q37" s="86"/>
      <c r="R37" s="86"/>
      <c r="S37" s="86"/>
      <c r="T37" s="86"/>
      <c r="U37" s="86"/>
      <c r="V37" s="86"/>
      <c r="W37" s="86"/>
      <c r="X37" s="86"/>
      <c r="Y37" s="86"/>
      <c r="Z37" s="86"/>
    </row>
    <row r="38" spans="1:26" x14ac:dyDescent="0.25">
      <c r="A38" s="13">
        <v>850</v>
      </c>
      <c r="B38" s="13">
        <v>700</v>
      </c>
      <c r="C38" s="13">
        <v>1150</v>
      </c>
      <c r="D38" s="72">
        <v>1273</v>
      </c>
      <c r="E38" s="72"/>
      <c r="F38" s="72">
        <f t="shared" si="2"/>
        <v>1273</v>
      </c>
      <c r="G38" s="72">
        <f t="shared" si="1"/>
        <v>82</v>
      </c>
      <c r="H38" s="72"/>
      <c r="I38" s="69">
        <v>43923</v>
      </c>
      <c r="J38">
        <v>36</v>
      </c>
      <c r="K38" s="94"/>
      <c r="L38" s="97"/>
      <c r="M38" s="95"/>
      <c r="N38" s="86"/>
      <c r="O38" s="86"/>
      <c r="P38" s="86"/>
      <c r="Q38" s="86"/>
      <c r="R38" s="86"/>
      <c r="S38" s="86"/>
      <c r="T38" s="86"/>
      <c r="U38" s="86"/>
      <c r="V38" s="86"/>
      <c r="W38" s="86"/>
      <c r="X38" s="86"/>
      <c r="Y38" s="86"/>
      <c r="Z38" s="86"/>
    </row>
    <row r="39" spans="1:26" x14ac:dyDescent="0.25">
      <c r="A39" s="13">
        <v>850</v>
      </c>
      <c r="B39" s="13">
        <v>700</v>
      </c>
      <c r="C39" s="13">
        <v>1150</v>
      </c>
      <c r="D39" s="72">
        <f>1324-14</f>
        <v>1310</v>
      </c>
      <c r="E39" s="72">
        <v>14</v>
      </c>
      <c r="F39" s="72">
        <f t="shared" si="2"/>
        <v>1324</v>
      </c>
      <c r="G39" s="72">
        <f t="shared" si="1"/>
        <v>51</v>
      </c>
      <c r="H39" s="72"/>
      <c r="I39" s="69">
        <v>43924</v>
      </c>
      <c r="J39" s="64">
        <v>37</v>
      </c>
      <c r="K39" s="94"/>
      <c r="L39" s="97"/>
      <c r="M39" s="95"/>
      <c r="N39" s="86"/>
      <c r="O39" s="86"/>
      <c r="P39" s="86"/>
      <c r="Q39" s="86"/>
      <c r="R39" s="86"/>
      <c r="S39" s="86"/>
      <c r="T39" s="86"/>
      <c r="U39" s="86"/>
      <c r="V39" s="86"/>
      <c r="W39" s="86"/>
      <c r="X39" s="86"/>
      <c r="Y39" s="86"/>
      <c r="Z39" s="86"/>
    </row>
    <row r="40" spans="1:26" x14ac:dyDescent="0.25">
      <c r="A40" s="13">
        <v>850</v>
      </c>
      <c r="B40" s="13">
        <v>700</v>
      </c>
      <c r="C40" s="13">
        <v>1150</v>
      </c>
      <c r="D40" s="72">
        <f>1360-17</f>
        <v>1343</v>
      </c>
      <c r="E40" s="72">
        <v>17</v>
      </c>
      <c r="F40" s="72">
        <f t="shared" si="2"/>
        <v>1360</v>
      </c>
      <c r="G40" s="72">
        <f t="shared" si="1"/>
        <v>36</v>
      </c>
      <c r="H40" s="72"/>
      <c r="I40" s="69">
        <v>43925</v>
      </c>
      <c r="J40">
        <v>38</v>
      </c>
      <c r="K40" s="94"/>
      <c r="L40" s="97"/>
      <c r="M40" s="95"/>
      <c r="N40" s="86"/>
      <c r="O40" s="86"/>
      <c r="P40" s="86"/>
      <c r="Q40" s="86"/>
      <c r="R40" s="86"/>
      <c r="S40" s="86"/>
      <c r="T40" s="86"/>
      <c r="U40" s="86"/>
      <c r="V40" s="86"/>
      <c r="W40" s="86"/>
      <c r="X40" s="86"/>
      <c r="Y40" s="86"/>
      <c r="Z40" s="86"/>
    </row>
    <row r="41" spans="1:26" x14ac:dyDescent="0.25">
      <c r="A41" s="13">
        <v>850</v>
      </c>
      <c r="B41" s="13">
        <v>700</v>
      </c>
      <c r="C41" s="13">
        <v>1150</v>
      </c>
      <c r="D41" s="72">
        <v>1361</v>
      </c>
      <c r="E41" s="72">
        <v>24</v>
      </c>
      <c r="F41" s="72">
        <f t="shared" si="2"/>
        <v>1385</v>
      </c>
      <c r="G41" s="72">
        <f t="shared" si="1"/>
        <v>25</v>
      </c>
      <c r="H41" s="72">
        <v>271</v>
      </c>
      <c r="I41" s="69">
        <v>43926</v>
      </c>
      <c r="J41" s="64">
        <v>39</v>
      </c>
      <c r="K41" s="94"/>
      <c r="L41" s="97"/>
      <c r="M41" s="95"/>
      <c r="N41" s="86"/>
      <c r="O41" s="86"/>
      <c r="P41" s="86"/>
      <c r="Q41" s="86"/>
      <c r="R41" s="86"/>
      <c r="S41" s="86"/>
      <c r="T41" s="86"/>
      <c r="U41" s="86"/>
      <c r="V41" s="86"/>
      <c r="W41" s="86"/>
      <c r="X41" s="86"/>
      <c r="Y41" s="86"/>
      <c r="Z41" s="86"/>
    </row>
    <row r="42" spans="1:26" x14ac:dyDescent="0.25">
      <c r="A42" s="13">
        <v>850</v>
      </c>
      <c r="B42" s="13">
        <v>700</v>
      </c>
      <c r="C42" s="13">
        <v>1150</v>
      </c>
      <c r="D42" s="72">
        <v>1372</v>
      </c>
      <c r="E42" s="72">
        <v>37</v>
      </c>
      <c r="F42" s="72">
        <f t="shared" si="2"/>
        <v>1409</v>
      </c>
      <c r="G42" s="72">
        <f t="shared" si="1"/>
        <v>24</v>
      </c>
      <c r="H42" s="72"/>
      <c r="I42" s="69">
        <v>43927</v>
      </c>
      <c r="J42">
        <v>40</v>
      </c>
      <c r="K42" s="94"/>
      <c r="L42" s="97"/>
      <c r="M42" s="95"/>
      <c r="N42" s="86"/>
      <c r="O42" s="86"/>
      <c r="P42" s="86"/>
      <c r="Q42" s="86"/>
      <c r="R42" s="86"/>
      <c r="S42" s="86"/>
      <c r="T42" s="86"/>
      <c r="U42" s="86"/>
      <c r="V42" s="86"/>
      <c r="W42" s="86"/>
      <c r="X42" s="86"/>
      <c r="Y42" s="86"/>
      <c r="Z42" s="86"/>
    </row>
    <row r="43" spans="1:26" x14ac:dyDescent="0.25">
      <c r="A43" s="13">
        <v>850</v>
      </c>
      <c r="B43" s="13">
        <v>700</v>
      </c>
      <c r="C43" s="13">
        <v>1150</v>
      </c>
      <c r="D43" s="72">
        <v>1377</v>
      </c>
      <c r="E43" s="2">
        <v>47</v>
      </c>
      <c r="F43" s="72">
        <f t="shared" si="2"/>
        <v>1424</v>
      </c>
      <c r="G43" s="72">
        <f t="shared" si="1"/>
        <v>15</v>
      </c>
      <c r="H43" s="72"/>
      <c r="I43" s="69">
        <v>43928</v>
      </c>
      <c r="J43" s="64">
        <v>41</v>
      </c>
      <c r="K43" s="94"/>
      <c r="L43" s="97"/>
      <c r="M43" s="95"/>
      <c r="N43" s="86"/>
      <c r="O43" s="86"/>
      <c r="P43" s="86"/>
      <c r="Q43" s="86"/>
      <c r="R43" s="86"/>
      <c r="S43" s="86"/>
      <c r="T43" s="86"/>
      <c r="U43" s="86"/>
      <c r="V43" s="86"/>
      <c r="W43" s="86"/>
      <c r="X43" s="86"/>
      <c r="Y43" s="86"/>
      <c r="Z43" s="86"/>
    </row>
    <row r="44" spans="1:26" x14ac:dyDescent="0.25">
      <c r="A44" s="13">
        <v>850</v>
      </c>
      <c r="B44" s="13">
        <v>700</v>
      </c>
      <c r="C44" s="13">
        <v>1150</v>
      </c>
      <c r="D44" s="2">
        <v>1356</v>
      </c>
      <c r="E44" s="2">
        <v>52</v>
      </c>
      <c r="F44" s="2">
        <f t="shared" si="2"/>
        <v>1408</v>
      </c>
      <c r="G44" s="72">
        <f t="shared" si="1"/>
        <v>-16</v>
      </c>
      <c r="H44" s="72"/>
      <c r="I44" s="69">
        <v>43929</v>
      </c>
      <c r="J44">
        <v>42</v>
      </c>
      <c r="K44" s="94"/>
      <c r="L44" s="97"/>
      <c r="M44" s="95"/>
      <c r="N44" s="86"/>
      <c r="O44" s="86"/>
      <c r="P44" s="86"/>
      <c r="Q44" s="86"/>
      <c r="R44" s="86"/>
      <c r="S44" s="86"/>
      <c r="T44" s="86"/>
      <c r="U44" s="86"/>
      <c r="V44" s="86"/>
      <c r="W44" s="86"/>
      <c r="X44" s="86"/>
      <c r="Y44" s="86"/>
      <c r="Z44" s="86"/>
    </row>
    <row r="45" spans="1:26" x14ac:dyDescent="0.25">
      <c r="A45" s="13">
        <v>850</v>
      </c>
      <c r="B45" s="13">
        <v>700</v>
      </c>
      <c r="C45" s="13">
        <v>1150</v>
      </c>
      <c r="D45" s="2">
        <f t="shared" ref="D45:D50" si="3">F45-E45</f>
        <v>1361</v>
      </c>
      <c r="E45" s="2">
        <v>56</v>
      </c>
      <c r="F45" s="2">
        <v>1417</v>
      </c>
      <c r="G45" s="72">
        <f t="shared" si="1"/>
        <v>9</v>
      </c>
      <c r="H45" s="72"/>
      <c r="I45" s="69">
        <v>43930</v>
      </c>
      <c r="J45" s="64">
        <v>43</v>
      </c>
      <c r="K45" s="94"/>
      <c r="L45" s="97"/>
      <c r="M45" s="95"/>
      <c r="N45" s="86"/>
      <c r="O45" s="86"/>
      <c r="P45" s="86"/>
      <c r="Q45" s="86"/>
      <c r="R45" s="86"/>
      <c r="S45" s="86"/>
      <c r="T45" s="86"/>
      <c r="U45" s="86"/>
      <c r="V45" s="86"/>
      <c r="W45" s="86"/>
      <c r="X45" s="86"/>
      <c r="Y45" s="86"/>
      <c r="Z45" s="86"/>
    </row>
    <row r="46" spans="1:26" x14ac:dyDescent="0.25">
      <c r="A46" s="13">
        <v>850</v>
      </c>
      <c r="B46" s="13">
        <v>700</v>
      </c>
      <c r="C46" s="13">
        <v>1150</v>
      </c>
      <c r="D46" s="2">
        <f t="shared" si="3"/>
        <v>1326</v>
      </c>
      <c r="E46" s="2">
        <v>58</v>
      </c>
      <c r="F46" s="2">
        <v>1384</v>
      </c>
      <c r="G46" s="72">
        <f t="shared" si="1"/>
        <v>-33</v>
      </c>
      <c r="H46" s="72"/>
      <c r="I46" s="69">
        <v>43931</v>
      </c>
      <c r="J46">
        <v>44</v>
      </c>
      <c r="K46" s="94"/>
      <c r="L46" s="97"/>
      <c r="M46" s="95"/>
      <c r="N46" s="86"/>
      <c r="O46" s="86"/>
      <c r="P46" s="86"/>
      <c r="Q46" s="86"/>
      <c r="R46" s="86"/>
      <c r="S46" s="86"/>
      <c r="T46" s="86"/>
      <c r="U46" s="86"/>
      <c r="V46" s="86"/>
      <c r="W46" s="86"/>
      <c r="X46" s="86"/>
      <c r="Y46" s="86"/>
      <c r="Z46" s="86"/>
    </row>
    <row r="47" spans="1:26" x14ac:dyDescent="0.25">
      <c r="A47" s="13">
        <v>850</v>
      </c>
      <c r="B47" s="13">
        <v>700</v>
      </c>
      <c r="C47" s="13">
        <v>1150</v>
      </c>
      <c r="D47" s="2">
        <f t="shared" si="3"/>
        <v>1334</v>
      </c>
      <c r="E47" s="2">
        <v>57</v>
      </c>
      <c r="F47" s="2">
        <v>1391</v>
      </c>
      <c r="G47" s="72">
        <f t="shared" si="1"/>
        <v>7</v>
      </c>
      <c r="H47" s="72"/>
      <c r="I47" s="69">
        <v>43932</v>
      </c>
      <c r="J47" s="64">
        <v>45</v>
      </c>
      <c r="K47" s="94"/>
      <c r="L47" s="97"/>
      <c r="M47" s="95"/>
      <c r="N47" s="86"/>
      <c r="O47" s="86"/>
      <c r="P47" s="86"/>
      <c r="Q47" s="86"/>
      <c r="R47" s="86"/>
      <c r="S47" s="86"/>
      <c r="T47" s="86"/>
      <c r="U47" s="86"/>
      <c r="V47" s="86"/>
      <c r="W47" s="86"/>
      <c r="X47" s="86"/>
      <c r="Y47" s="86"/>
      <c r="Z47" s="86"/>
    </row>
    <row r="48" spans="1:26" x14ac:dyDescent="0.25">
      <c r="A48" s="13">
        <v>850</v>
      </c>
      <c r="B48" s="13">
        <v>700</v>
      </c>
      <c r="C48" s="13">
        <v>1150</v>
      </c>
      <c r="D48" s="2">
        <f t="shared" si="3"/>
        <v>1302</v>
      </c>
      <c r="E48" s="2">
        <v>56</v>
      </c>
      <c r="F48" s="2">
        <v>1358</v>
      </c>
      <c r="G48" s="72">
        <f t="shared" ref="G48:G82" si="4">F48-F47</f>
        <v>-33</v>
      </c>
      <c r="H48" s="72"/>
      <c r="I48" s="69">
        <v>43933</v>
      </c>
      <c r="J48">
        <v>46</v>
      </c>
      <c r="K48" s="94"/>
      <c r="L48" s="97"/>
      <c r="M48" s="95"/>
      <c r="N48" s="86"/>
      <c r="O48" s="86"/>
      <c r="P48" s="86"/>
      <c r="Q48" s="86"/>
      <c r="R48" s="86"/>
      <c r="S48" s="86"/>
      <c r="T48" s="86"/>
      <c r="U48" s="86"/>
      <c r="V48" s="86"/>
      <c r="W48" s="86"/>
      <c r="X48" s="86"/>
      <c r="Y48" s="86"/>
      <c r="Z48" s="86"/>
    </row>
    <row r="49" spans="1:26" x14ac:dyDescent="0.25">
      <c r="A49" s="13">
        <v>850</v>
      </c>
      <c r="B49" s="13">
        <v>700</v>
      </c>
      <c r="C49" s="13">
        <v>1150</v>
      </c>
      <c r="D49" s="2">
        <f t="shared" si="3"/>
        <v>1283</v>
      </c>
      <c r="E49" s="2">
        <v>55</v>
      </c>
      <c r="F49" s="2">
        <v>1338</v>
      </c>
      <c r="G49" s="72">
        <f t="shared" si="4"/>
        <v>-20</v>
      </c>
      <c r="H49" s="72"/>
      <c r="I49" s="69">
        <v>43934</v>
      </c>
      <c r="J49" s="64">
        <v>47</v>
      </c>
      <c r="K49" s="94"/>
      <c r="L49" s="97"/>
      <c r="M49" s="95"/>
      <c r="N49" s="86"/>
      <c r="O49" s="86"/>
      <c r="P49" s="86"/>
      <c r="Q49" s="86"/>
      <c r="R49" s="86"/>
      <c r="S49" s="86"/>
      <c r="T49" s="86"/>
      <c r="U49" s="86"/>
      <c r="V49" s="86"/>
      <c r="W49" s="86"/>
      <c r="X49" s="86"/>
      <c r="Y49" s="86"/>
      <c r="Z49" s="86"/>
    </row>
    <row r="50" spans="1:26" x14ac:dyDescent="0.25">
      <c r="A50" s="13">
        <v>850</v>
      </c>
      <c r="B50" s="13">
        <v>700</v>
      </c>
      <c r="C50" s="13">
        <v>1150</v>
      </c>
      <c r="D50" s="2">
        <f t="shared" si="3"/>
        <v>1248</v>
      </c>
      <c r="E50" s="2">
        <v>55</v>
      </c>
      <c r="F50" s="2">
        <v>1303</v>
      </c>
      <c r="G50" s="72">
        <f t="shared" si="4"/>
        <v>-35</v>
      </c>
      <c r="H50" s="72"/>
      <c r="I50" s="69">
        <v>43935</v>
      </c>
      <c r="J50">
        <v>48</v>
      </c>
      <c r="K50" s="94"/>
      <c r="L50" s="97"/>
      <c r="M50" s="95"/>
      <c r="N50" s="86"/>
      <c r="O50" s="86"/>
      <c r="P50" s="86"/>
      <c r="Q50" s="86"/>
      <c r="R50" s="86"/>
      <c r="S50" s="86"/>
      <c r="T50" s="86"/>
      <c r="U50" s="86"/>
      <c r="V50" s="86"/>
      <c r="W50" s="86"/>
      <c r="X50" s="86"/>
      <c r="Y50" s="86"/>
      <c r="Z50" s="86"/>
    </row>
    <row r="51" spans="1:26" x14ac:dyDescent="0.25">
      <c r="A51" s="13">
        <v>850</v>
      </c>
      <c r="B51" s="13">
        <v>700</v>
      </c>
      <c r="C51" s="13">
        <v>1150</v>
      </c>
      <c r="D51" s="2">
        <f t="shared" ref="D51:D58" si="5">F51-E51</f>
        <v>1224</v>
      </c>
      <c r="E51" s="2">
        <v>55</v>
      </c>
      <c r="F51" s="2">
        <v>1279</v>
      </c>
      <c r="G51" s="72">
        <f t="shared" si="4"/>
        <v>-24</v>
      </c>
      <c r="H51" s="2">
        <v>365</v>
      </c>
      <c r="I51" s="69">
        <v>43936</v>
      </c>
      <c r="J51" s="64">
        <v>49</v>
      </c>
      <c r="K51" s="94"/>
      <c r="L51" s="97"/>
      <c r="M51" s="95"/>
      <c r="N51" s="86"/>
      <c r="O51" s="86"/>
      <c r="P51" s="86"/>
      <c r="Q51" s="86"/>
      <c r="R51" s="86"/>
      <c r="S51" s="86"/>
      <c r="T51" s="86"/>
      <c r="U51" s="86"/>
      <c r="V51" s="86"/>
      <c r="W51" s="86"/>
      <c r="X51" s="86"/>
      <c r="Y51" s="86"/>
      <c r="Z51" s="86"/>
    </row>
    <row r="52" spans="1:26" x14ac:dyDescent="0.25">
      <c r="A52" s="13">
        <v>850</v>
      </c>
      <c r="B52" s="13">
        <v>700</v>
      </c>
      <c r="C52" s="13">
        <v>1150</v>
      </c>
      <c r="D52" s="85">
        <f t="shared" si="5"/>
        <v>1206</v>
      </c>
      <c r="E52" s="85">
        <v>52</v>
      </c>
      <c r="F52" s="85">
        <v>1258</v>
      </c>
      <c r="G52" s="72">
        <f t="shared" si="4"/>
        <v>-21</v>
      </c>
      <c r="H52" s="85"/>
      <c r="I52" s="69">
        <v>43937</v>
      </c>
      <c r="J52">
        <v>50</v>
      </c>
      <c r="K52" s="94"/>
      <c r="L52" s="97"/>
      <c r="M52" s="95"/>
      <c r="N52" s="86"/>
      <c r="O52" s="86"/>
      <c r="P52" s="86"/>
      <c r="Q52" s="86"/>
      <c r="R52" s="86"/>
      <c r="S52" s="86"/>
      <c r="T52" s="86"/>
      <c r="U52" s="86"/>
      <c r="V52" s="86"/>
      <c r="W52" s="86"/>
      <c r="X52" s="86"/>
      <c r="Y52" s="86"/>
      <c r="Z52" s="86"/>
    </row>
    <row r="53" spans="1:26" x14ac:dyDescent="0.25">
      <c r="A53" s="13">
        <v>850</v>
      </c>
      <c r="B53" s="13">
        <v>700</v>
      </c>
      <c r="C53" s="13">
        <v>1150</v>
      </c>
      <c r="D53" s="85">
        <f t="shared" si="5"/>
        <v>1183</v>
      </c>
      <c r="E53" s="85">
        <v>52</v>
      </c>
      <c r="F53" s="85">
        <v>1235</v>
      </c>
      <c r="G53" s="72">
        <f t="shared" si="4"/>
        <v>-23</v>
      </c>
      <c r="I53" s="69">
        <v>43938</v>
      </c>
      <c r="J53" s="64">
        <v>51</v>
      </c>
      <c r="K53" s="94"/>
      <c r="L53" s="97"/>
      <c r="M53" s="95"/>
      <c r="N53" s="86"/>
      <c r="O53" s="86"/>
      <c r="P53" s="86"/>
      <c r="Q53" s="86"/>
      <c r="R53" s="86"/>
      <c r="S53" s="86"/>
      <c r="T53" s="86"/>
      <c r="U53" s="86"/>
      <c r="V53" s="86"/>
      <c r="W53" s="86"/>
      <c r="X53" s="86"/>
      <c r="Y53" s="86"/>
      <c r="Z53" s="86"/>
    </row>
    <row r="54" spans="1:26" x14ac:dyDescent="0.25">
      <c r="A54" s="13">
        <v>850</v>
      </c>
      <c r="B54" s="13">
        <v>700</v>
      </c>
      <c r="C54" s="13">
        <v>1150</v>
      </c>
      <c r="D54" s="2">
        <f t="shared" si="5"/>
        <v>1149</v>
      </c>
      <c r="E54" s="85">
        <v>52</v>
      </c>
      <c r="F54" s="85">
        <v>1201</v>
      </c>
      <c r="G54" s="72">
        <f t="shared" si="4"/>
        <v>-34</v>
      </c>
      <c r="H54" s="2">
        <v>356</v>
      </c>
      <c r="I54" s="69">
        <v>43939</v>
      </c>
      <c r="J54">
        <v>52</v>
      </c>
      <c r="K54" s="94"/>
      <c r="L54" s="97"/>
      <c r="M54" s="95"/>
      <c r="N54" s="86"/>
      <c r="O54" s="86"/>
      <c r="P54" s="86"/>
      <c r="Q54" s="86"/>
      <c r="R54" s="86"/>
      <c r="S54" s="86"/>
      <c r="T54" s="86"/>
      <c r="U54" s="86"/>
      <c r="V54" s="86"/>
      <c r="W54" s="86"/>
      <c r="X54" s="86"/>
      <c r="Y54" s="86"/>
      <c r="Z54" s="86"/>
    </row>
    <row r="55" spans="1:26" x14ac:dyDescent="0.25">
      <c r="A55" s="13">
        <v>850</v>
      </c>
      <c r="B55" s="13">
        <v>700</v>
      </c>
      <c r="C55" s="13">
        <v>1150</v>
      </c>
      <c r="D55" s="2">
        <f t="shared" si="5"/>
        <v>1125</v>
      </c>
      <c r="E55" s="85">
        <v>51</v>
      </c>
      <c r="F55" s="85">
        <v>1176</v>
      </c>
      <c r="G55" s="72">
        <f t="shared" si="4"/>
        <v>-25</v>
      </c>
      <c r="H55" s="85">
        <v>345</v>
      </c>
      <c r="I55" s="69">
        <v>43940</v>
      </c>
      <c r="J55" s="64">
        <v>53</v>
      </c>
      <c r="K55" s="94"/>
      <c r="L55" s="97"/>
      <c r="M55" s="95"/>
      <c r="N55" s="86"/>
      <c r="O55" s="86"/>
      <c r="P55" s="86"/>
      <c r="Q55" s="86"/>
      <c r="R55" s="86"/>
      <c r="S55" s="86"/>
      <c r="T55" s="86"/>
      <c r="U55" s="86"/>
      <c r="V55" s="86"/>
      <c r="W55" s="86"/>
      <c r="X55" s="86"/>
      <c r="Y55" s="86"/>
      <c r="Z55" s="86"/>
    </row>
    <row r="56" spans="1:26" x14ac:dyDescent="0.25">
      <c r="A56" s="13">
        <v>850</v>
      </c>
      <c r="B56" s="13">
        <v>700</v>
      </c>
      <c r="C56" s="13">
        <v>1150</v>
      </c>
      <c r="D56" s="2">
        <f t="shared" si="5"/>
        <v>1108</v>
      </c>
      <c r="E56" s="85">
        <v>50</v>
      </c>
      <c r="F56" s="85">
        <v>1158</v>
      </c>
      <c r="G56" s="72">
        <f t="shared" si="4"/>
        <v>-18</v>
      </c>
      <c r="I56" s="69">
        <v>43941</v>
      </c>
      <c r="J56">
        <v>54</v>
      </c>
      <c r="K56" s="94"/>
      <c r="L56" s="97"/>
      <c r="M56" s="95"/>
      <c r="N56" s="86"/>
      <c r="O56" s="86"/>
      <c r="P56" s="86"/>
      <c r="Q56" s="86"/>
      <c r="R56" s="86"/>
      <c r="S56" s="86"/>
      <c r="T56" s="86"/>
      <c r="U56" s="86"/>
      <c r="V56" s="86"/>
      <c r="W56" s="86"/>
      <c r="X56" s="86"/>
      <c r="Y56" s="86"/>
      <c r="Z56" s="86"/>
    </row>
    <row r="57" spans="1:26" x14ac:dyDescent="0.25">
      <c r="A57" s="13">
        <v>850</v>
      </c>
      <c r="B57" s="13">
        <v>700</v>
      </c>
      <c r="C57" s="13">
        <v>1150</v>
      </c>
      <c r="D57" s="2">
        <f t="shared" si="5"/>
        <v>1039</v>
      </c>
      <c r="E57" s="85">
        <v>48</v>
      </c>
      <c r="F57" s="85">
        <v>1087</v>
      </c>
      <c r="G57" s="72">
        <f t="shared" si="4"/>
        <v>-71</v>
      </c>
      <c r="H57" s="85">
        <v>390</v>
      </c>
      <c r="I57" s="69">
        <v>43942</v>
      </c>
      <c r="J57" s="64">
        <v>55</v>
      </c>
      <c r="K57" s="94"/>
      <c r="L57" s="97"/>
      <c r="M57" s="95"/>
      <c r="N57" s="86"/>
      <c r="O57" s="86"/>
      <c r="P57" s="86"/>
      <c r="Q57" s="86"/>
      <c r="R57" s="86"/>
      <c r="S57" s="86"/>
      <c r="T57" s="86"/>
      <c r="U57" s="86"/>
      <c r="V57" s="86"/>
      <c r="W57" s="86"/>
      <c r="X57" s="86"/>
      <c r="Y57" s="86"/>
      <c r="Z57" s="86"/>
    </row>
    <row r="58" spans="1:26" x14ac:dyDescent="0.25">
      <c r="A58" s="13">
        <v>850</v>
      </c>
      <c r="B58" s="13">
        <v>700</v>
      </c>
      <c r="C58" s="13">
        <v>1150</v>
      </c>
      <c r="D58" s="2">
        <f t="shared" si="5"/>
        <v>1006</v>
      </c>
      <c r="E58" s="85">
        <v>44</v>
      </c>
      <c r="F58" s="85">
        <v>1050</v>
      </c>
      <c r="G58" s="72">
        <f t="shared" si="4"/>
        <v>-37</v>
      </c>
      <c r="H58" s="2">
        <v>395</v>
      </c>
      <c r="I58" s="69">
        <v>43943</v>
      </c>
      <c r="J58">
        <v>56</v>
      </c>
      <c r="K58" s="94"/>
      <c r="L58" s="97"/>
      <c r="M58" s="95"/>
      <c r="N58" s="86"/>
      <c r="O58" s="86"/>
      <c r="P58" s="86"/>
      <c r="Q58" s="86"/>
      <c r="R58" s="86"/>
      <c r="S58" s="86"/>
      <c r="T58" s="86"/>
      <c r="U58" s="86"/>
      <c r="V58" s="86"/>
      <c r="W58" s="86"/>
      <c r="X58" s="86"/>
      <c r="Y58" s="86"/>
      <c r="Z58" s="86"/>
    </row>
    <row r="59" spans="1:26" x14ac:dyDescent="0.25">
      <c r="A59" s="13">
        <v>850</v>
      </c>
      <c r="B59" s="13">
        <v>700</v>
      </c>
      <c r="C59" s="13">
        <v>1150</v>
      </c>
      <c r="D59" s="2">
        <v>966</v>
      </c>
      <c r="E59" s="2">
        <f>F59-D59</f>
        <v>42</v>
      </c>
      <c r="F59" s="85">
        <v>1008</v>
      </c>
      <c r="G59" s="72">
        <f t="shared" si="4"/>
        <v>-42</v>
      </c>
      <c r="I59" s="69">
        <v>43944</v>
      </c>
      <c r="J59" s="64">
        <v>57</v>
      </c>
      <c r="K59" s="94"/>
      <c r="L59" s="97"/>
      <c r="M59" s="95"/>
      <c r="N59" s="86"/>
      <c r="O59" s="86"/>
      <c r="P59" s="86"/>
      <c r="Q59" s="86"/>
      <c r="R59" s="86"/>
      <c r="S59" s="86"/>
      <c r="T59" s="86"/>
      <c r="U59" s="86"/>
      <c r="V59" s="86"/>
      <c r="W59" s="86"/>
      <c r="X59" s="86"/>
      <c r="Y59" s="86"/>
      <c r="Z59" s="86"/>
    </row>
    <row r="60" spans="1:26" x14ac:dyDescent="0.25">
      <c r="A60" s="13">
        <v>850</v>
      </c>
      <c r="B60" s="13">
        <v>700</v>
      </c>
      <c r="C60" s="13">
        <v>1150</v>
      </c>
      <c r="D60" s="2">
        <v>922</v>
      </c>
      <c r="E60" s="85">
        <v>41</v>
      </c>
      <c r="F60" s="2">
        <f>D60+E60</f>
        <v>963</v>
      </c>
      <c r="G60" s="72">
        <f t="shared" si="4"/>
        <v>-45</v>
      </c>
      <c r="H60" s="2">
        <v>388</v>
      </c>
      <c r="I60" s="69">
        <v>43945</v>
      </c>
      <c r="J60">
        <v>58</v>
      </c>
      <c r="K60" s="94"/>
      <c r="L60" s="97"/>
      <c r="M60" s="95"/>
      <c r="N60" s="86"/>
      <c r="O60" s="86"/>
      <c r="P60" s="86"/>
      <c r="Q60" s="86"/>
      <c r="R60" s="86"/>
      <c r="S60" s="86"/>
      <c r="T60" s="86"/>
      <c r="U60" s="86"/>
      <c r="V60" s="86"/>
      <c r="W60" s="86"/>
      <c r="X60" s="86"/>
      <c r="Y60" s="86"/>
      <c r="Z60" s="86"/>
    </row>
    <row r="61" spans="1:26" x14ac:dyDescent="0.25">
      <c r="A61" s="13">
        <v>850</v>
      </c>
      <c r="B61" s="13">
        <v>700</v>
      </c>
      <c r="C61" s="13">
        <v>1150</v>
      </c>
      <c r="D61" s="2">
        <f t="shared" ref="D61:D103" si="6">F61-E61</f>
        <v>922</v>
      </c>
      <c r="E61" s="2">
        <v>37</v>
      </c>
      <c r="F61" s="2">
        <v>959</v>
      </c>
      <c r="G61" s="72">
        <f t="shared" si="4"/>
        <v>-4</v>
      </c>
      <c r="H61" s="2">
        <v>385</v>
      </c>
      <c r="I61" s="69">
        <v>43946</v>
      </c>
      <c r="J61" s="64">
        <v>59</v>
      </c>
      <c r="K61" s="94"/>
      <c r="L61" s="97"/>
      <c r="M61" s="95"/>
      <c r="N61" s="86"/>
      <c r="O61" s="86"/>
      <c r="P61" s="86"/>
      <c r="Q61" s="86"/>
      <c r="R61" s="86"/>
      <c r="S61" s="86"/>
      <c r="T61" s="86"/>
      <c r="U61" s="86"/>
      <c r="V61" s="86"/>
      <c r="W61" s="86"/>
      <c r="X61" s="86"/>
      <c r="Y61" s="86"/>
      <c r="Z61" s="86"/>
    </row>
    <row r="62" spans="1:26" x14ac:dyDescent="0.25">
      <c r="A62" s="13">
        <v>850</v>
      </c>
      <c r="B62" s="13">
        <v>700</v>
      </c>
      <c r="C62" s="13">
        <v>1150</v>
      </c>
      <c r="D62" s="2">
        <f t="shared" si="6"/>
        <v>901</v>
      </c>
      <c r="E62" s="2">
        <v>33</v>
      </c>
      <c r="F62" s="2">
        <v>934</v>
      </c>
      <c r="G62" s="72">
        <f t="shared" si="4"/>
        <v>-25</v>
      </c>
      <c r="H62" s="2">
        <v>395</v>
      </c>
      <c r="I62" s="69">
        <v>43947</v>
      </c>
      <c r="J62">
        <v>60</v>
      </c>
      <c r="K62" s="94"/>
      <c r="L62" s="97"/>
      <c r="M62" s="95"/>
      <c r="N62" s="86"/>
      <c r="O62" s="86"/>
      <c r="P62" s="86"/>
      <c r="Q62" s="86"/>
      <c r="R62" s="86"/>
      <c r="S62" s="86"/>
      <c r="T62" s="86"/>
      <c r="U62" s="86"/>
      <c r="V62" s="86"/>
      <c r="W62" s="86"/>
      <c r="X62" s="86"/>
      <c r="Y62" s="86"/>
      <c r="Z62" s="86"/>
    </row>
    <row r="63" spans="1:26" x14ac:dyDescent="0.25">
      <c r="A63" s="13">
        <v>850</v>
      </c>
      <c r="B63" s="13">
        <v>700</v>
      </c>
      <c r="C63" s="13">
        <v>1150</v>
      </c>
      <c r="D63" s="2">
        <f t="shared" si="6"/>
        <v>873</v>
      </c>
      <c r="E63" s="2">
        <v>32</v>
      </c>
      <c r="F63" s="2">
        <v>905</v>
      </c>
      <c r="G63" s="72">
        <f t="shared" si="4"/>
        <v>-29</v>
      </c>
      <c r="I63" s="69">
        <v>43948</v>
      </c>
      <c r="J63" s="64">
        <v>61</v>
      </c>
      <c r="K63" s="94"/>
      <c r="L63" s="97"/>
      <c r="M63" s="95"/>
      <c r="N63" s="86"/>
      <c r="O63" s="86"/>
      <c r="P63" s="86"/>
      <c r="Q63" s="86"/>
      <c r="R63" s="86"/>
      <c r="S63" s="86"/>
      <c r="T63" s="86"/>
      <c r="U63" s="86"/>
      <c r="V63" s="86"/>
      <c r="W63" s="86"/>
      <c r="X63" s="86"/>
      <c r="Y63" s="86"/>
      <c r="Z63" s="86"/>
    </row>
    <row r="64" spans="1:26" x14ac:dyDescent="0.25">
      <c r="A64" s="13">
        <v>850</v>
      </c>
      <c r="B64" s="13">
        <v>700</v>
      </c>
      <c r="C64" s="13">
        <v>1150</v>
      </c>
      <c r="D64" s="2">
        <f t="shared" si="6"/>
        <v>832</v>
      </c>
      <c r="E64" s="2">
        <v>29</v>
      </c>
      <c r="F64" s="2">
        <v>861</v>
      </c>
      <c r="G64" s="72">
        <f t="shared" si="4"/>
        <v>-44</v>
      </c>
      <c r="H64" s="2">
        <v>399</v>
      </c>
      <c r="I64" s="69">
        <v>43949</v>
      </c>
      <c r="J64">
        <v>62</v>
      </c>
    </row>
    <row r="65" spans="1:12" x14ac:dyDescent="0.25">
      <c r="A65" s="13">
        <v>850</v>
      </c>
      <c r="B65" s="13">
        <v>700</v>
      </c>
      <c r="C65" s="13">
        <v>1150</v>
      </c>
      <c r="D65" s="2">
        <f t="shared" si="6"/>
        <v>776</v>
      </c>
      <c r="E65" s="2">
        <v>28</v>
      </c>
      <c r="F65" s="2">
        <v>804</v>
      </c>
      <c r="G65" s="72">
        <f t="shared" si="4"/>
        <v>-57</v>
      </c>
      <c r="H65" s="2">
        <v>431</v>
      </c>
      <c r="I65" s="69">
        <v>43950</v>
      </c>
      <c r="J65" s="64">
        <v>63</v>
      </c>
    </row>
    <row r="66" spans="1:12" x14ac:dyDescent="0.25">
      <c r="A66" s="13">
        <v>850</v>
      </c>
      <c r="B66" s="13">
        <v>700</v>
      </c>
      <c r="C66" s="13">
        <v>1150</v>
      </c>
      <c r="D66" s="2">
        <f t="shared" si="6"/>
        <v>754</v>
      </c>
      <c r="E66" s="2">
        <v>29</v>
      </c>
      <c r="F66" s="2">
        <v>783</v>
      </c>
      <c r="G66" s="72">
        <f t="shared" si="4"/>
        <v>-21</v>
      </c>
      <c r="H66" s="2">
        <v>432</v>
      </c>
      <c r="I66" s="69">
        <v>43951</v>
      </c>
      <c r="J66">
        <v>64</v>
      </c>
    </row>
    <row r="67" spans="1:12" x14ac:dyDescent="0.25">
      <c r="A67" s="13">
        <v>850</v>
      </c>
      <c r="B67" s="13">
        <v>700</v>
      </c>
      <c r="C67" s="13">
        <v>1150</v>
      </c>
      <c r="D67" s="2">
        <f t="shared" si="6"/>
        <v>707</v>
      </c>
      <c r="E67" s="2">
        <v>28</v>
      </c>
      <c r="F67" s="2">
        <v>735</v>
      </c>
      <c r="G67" s="72">
        <f t="shared" si="4"/>
        <v>-48</v>
      </c>
      <c r="H67" s="2">
        <v>426</v>
      </c>
      <c r="I67" s="69">
        <v>43952</v>
      </c>
      <c r="J67" s="64">
        <v>65</v>
      </c>
    </row>
    <row r="68" spans="1:12" x14ac:dyDescent="0.25">
      <c r="A68" s="13">
        <v>850</v>
      </c>
      <c r="B68" s="13">
        <v>700</v>
      </c>
      <c r="C68" s="13">
        <v>1150</v>
      </c>
      <c r="D68" s="2">
        <f t="shared" si="6"/>
        <v>681</v>
      </c>
      <c r="E68" s="2">
        <v>27</v>
      </c>
      <c r="F68" s="2">
        <v>708</v>
      </c>
      <c r="G68" s="72">
        <f t="shared" si="4"/>
        <v>-27</v>
      </c>
      <c r="H68" s="2">
        <v>418</v>
      </c>
      <c r="I68" s="69">
        <v>43953</v>
      </c>
      <c r="J68">
        <v>66</v>
      </c>
    </row>
    <row r="69" spans="1:12" x14ac:dyDescent="0.25">
      <c r="A69" s="13">
        <v>850</v>
      </c>
      <c r="B69" s="13">
        <v>700</v>
      </c>
      <c r="C69" s="13">
        <v>1150</v>
      </c>
      <c r="D69" s="2">
        <f t="shared" si="6"/>
        <v>660</v>
      </c>
      <c r="E69" s="2">
        <v>28</v>
      </c>
      <c r="F69" s="2">
        <v>688</v>
      </c>
      <c r="G69" s="72">
        <f t="shared" si="4"/>
        <v>-20</v>
      </c>
      <c r="H69" s="2">
        <v>382</v>
      </c>
      <c r="I69" s="69">
        <v>43954</v>
      </c>
      <c r="J69" s="64">
        <v>67</v>
      </c>
    </row>
    <row r="70" spans="1:12" x14ac:dyDescent="0.25">
      <c r="A70" s="13">
        <v>850</v>
      </c>
      <c r="B70" s="13">
        <v>700</v>
      </c>
      <c r="C70" s="13">
        <v>1150</v>
      </c>
      <c r="D70" s="2">
        <f t="shared" si="6"/>
        <v>655</v>
      </c>
      <c r="E70" s="2">
        <v>28</v>
      </c>
      <c r="F70" s="2">
        <v>683</v>
      </c>
      <c r="G70" s="72">
        <f t="shared" si="4"/>
        <v>-5</v>
      </c>
      <c r="H70" s="2">
        <v>377</v>
      </c>
      <c r="I70" s="69">
        <v>43955</v>
      </c>
      <c r="J70">
        <v>68</v>
      </c>
    </row>
    <row r="71" spans="1:12" x14ac:dyDescent="0.25">
      <c r="A71" s="13">
        <v>850</v>
      </c>
      <c r="B71" s="13">
        <v>700</v>
      </c>
      <c r="C71" s="13">
        <v>1150</v>
      </c>
      <c r="D71" s="2">
        <f t="shared" si="6"/>
        <v>618</v>
      </c>
      <c r="E71" s="2">
        <v>26</v>
      </c>
      <c r="F71" s="2">
        <v>644</v>
      </c>
      <c r="G71" s="72">
        <f t="shared" si="4"/>
        <v>-39</v>
      </c>
      <c r="H71" s="2">
        <v>394</v>
      </c>
      <c r="I71" s="69">
        <v>43956</v>
      </c>
      <c r="J71" s="64">
        <v>69</v>
      </c>
    </row>
    <row r="72" spans="1:12" x14ac:dyDescent="0.25">
      <c r="A72" s="13">
        <v>850</v>
      </c>
      <c r="B72" s="13">
        <v>700</v>
      </c>
      <c r="C72" s="13">
        <v>1150</v>
      </c>
      <c r="D72" s="2">
        <f t="shared" si="6"/>
        <v>605</v>
      </c>
      <c r="E72" s="2">
        <v>23</v>
      </c>
      <c r="F72" s="2">
        <v>628</v>
      </c>
      <c r="G72" s="72">
        <f t="shared" si="4"/>
        <v>-16</v>
      </c>
      <c r="H72" s="2">
        <v>397</v>
      </c>
      <c r="I72" s="69">
        <v>43957</v>
      </c>
      <c r="J72">
        <v>70</v>
      </c>
    </row>
    <row r="73" spans="1:12" x14ac:dyDescent="0.25">
      <c r="A73" s="13">
        <v>850</v>
      </c>
      <c r="B73" s="13">
        <v>700</v>
      </c>
      <c r="C73" s="13">
        <v>1150</v>
      </c>
      <c r="D73" s="2">
        <f t="shared" si="6"/>
        <v>566</v>
      </c>
      <c r="E73" s="2">
        <v>18</v>
      </c>
      <c r="F73" s="2">
        <v>584</v>
      </c>
      <c r="G73" s="72">
        <f t="shared" si="4"/>
        <v>-44</v>
      </c>
      <c r="H73" s="2">
        <v>440</v>
      </c>
      <c r="I73" s="69">
        <v>43958</v>
      </c>
      <c r="J73">
        <v>71</v>
      </c>
      <c r="K73">
        <v>1286</v>
      </c>
    </row>
    <row r="74" spans="1:12" x14ac:dyDescent="0.25">
      <c r="A74" s="13">
        <v>850</v>
      </c>
      <c r="B74" s="13">
        <v>700</v>
      </c>
      <c r="C74" s="13">
        <v>1150</v>
      </c>
      <c r="D74" s="2">
        <f t="shared" si="6"/>
        <v>549</v>
      </c>
      <c r="E74" s="2">
        <v>15</v>
      </c>
      <c r="F74" s="2">
        <v>564</v>
      </c>
      <c r="G74" s="72">
        <f t="shared" si="4"/>
        <v>-20</v>
      </c>
      <c r="H74" s="2">
        <v>435</v>
      </c>
      <c r="I74" s="69">
        <v>43959</v>
      </c>
      <c r="J74">
        <v>72</v>
      </c>
      <c r="K74">
        <v>1189</v>
      </c>
      <c r="L74">
        <f>K74-K73</f>
        <v>-97</v>
      </c>
    </row>
    <row r="75" spans="1:12" x14ac:dyDescent="0.25">
      <c r="A75" s="13">
        <v>850</v>
      </c>
      <c r="B75" s="13">
        <v>700</v>
      </c>
      <c r="C75" s="13">
        <v>1150</v>
      </c>
      <c r="D75" s="2">
        <f t="shared" si="6"/>
        <v>526</v>
      </c>
      <c r="E75" s="2">
        <v>15</v>
      </c>
      <c r="F75" s="2">
        <v>541</v>
      </c>
      <c r="G75" s="72">
        <f t="shared" si="4"/>
        <v>-23</v>
      </c>
      <c r="H75" s="2">
        <v>450</v>
      </c>
      <c r="I75" s="69">
        <v>43960</v>
      </c>
      <c r="J75">
        <v>73</v>
      </c>
      <c r="K75">
        <v>1132</v>
      </c>
      <c r="L75">
        <f t="shared" ref="L75:L103" si="7">K75-K74</f>
        <v>-57</v>
      </c>
    </row>
    <row r="76" spans="1:12" x14ac:dyDescent="0.25">
      <c r="A76" s="13">
        <v>850</v>
      </c>
      <c r="B76" s="13">
        <v>700</v>
      </c>
      <c r="C76" s="13">
        <v>1150</v>
      </c>
      <c r="D76" s="2">
        <f t="shared" si="6"/>
        <v>492</v>
      </c>
      <c r="E76" s="2">
        <v>15</v>
      </c>
      <c r="F76" s="2">
        <v>507</v>
      </c>
      <c r="G76" s="72">
        <f t="shared" si="4"/>
        <v>-34</v>
      </c>
      <c r="H76" s="2">
        <v>418</v>
      </c>
      <c r="I76" s="69">
        <v>43961</v>
      </c>
      <c r="J76">
        <v>74</v>
      </c>
      <c r="K76">
        <v>1054</v>
      </c>
      <c r="L76">
        <f t="shared" si="7"/>
        <v>-78</v>
      </c>
    </row>
    <row r="77" spans="1:12" x14ac:dyDescent="0.25">
      <c r="A77" s="13">
        <v>850</v>
      </c>
      <c r="B77" s="13">
        <v>700</v>
      </c>
      <c r="C77" s="13">
        <v>1150</v>
      </c>
      <c r="D77" s="2">
        <f t="shared" si="6"/>
        <v>483</v>
      </c>
      <c r="E77" s="2">
        <v>15</v>
      </c>
      <c r="F77" s="2">
        <v>498</v>
      </c>
      <c r="G77" s="72">
        <f t="shared" si="4"/>
        <v>-9</v>
      </c>
      <c r="H77" s="2">
        <v>388</v>
      </c>
      <c r="I77" s="69">
        <v>43962</v>
      </c>
      <c r="J77">
        <v>75</v>
      </c>
      <c r="K77">
        <v>1118</v>
      </c>
      <c r="L77">
        <f t="shared" si="7"/>
        <v>64</v>
      </c>
    </row>
    <row r="78" spans="1:12" x14ac:dyDescent="0.25">
      <c r="A78" s="13">
        <v>850</v>
      </c>
      <c r="B78" s="13">
        <v>700</v>
      </c>
      <c r="C78" s="13">
        <v>1150</v>
      </c>
      <c r="D78" s="2">
        <f t="shared" si="6"/>
        <v>451</v>
      </c>
      <c r="E78" s="2">
        <v>12</v>
      </c>
      <c r="F78" s="2">
        <v>463</v>
      </c>
      <c r="G78" s="72">
        <f t="shared" si="4"/>
        <v>-35</v>
      </c>
      <c r="H78" s="2">
        <v>462</v>
      </c>
      <c r="I78" s="69">
        <v>43963</v>
      </c>
      <c r="J78">
        <v>76</v>
      </c>
      <c r="K78">
        <v>1110</v>
      </c>
      <c r="L78">
        <f t="shared" si="7"/>
        <v>-8</v>
      </c>
    </row>
    <row r="79" spans="1:12" x14ac:dyDescent="0.25">
      <c r="A79" s="13">
        <v>850</v>
      </c>
      <c r="B79" s="13">
        <v>700</v>
      </c>
      <c r="C79" s="13">
        <v>1150</v>
      </c>
      <c r="D79" s="2">
        <f t="shared" si="6"/>
        <v>422</v>
      </c>
      <c r="E79" s="2">
        <v>10</v>
      </c>
      <c r="F79" s="2">
        <v>432</v>
      </c>
      <c r="G79" s="72">
        <f t="shared" si="4"/>
        <v>-31</v>
      </c>
      <c r="H79" s="2">
        <v>474</v>
      </c>
      <c r="I79" s="69">
        <v>43964</v>
      </c>
      <c r="J79">
        <v>77</v>
      </c>
      <c r="K79">
        <v>1031</v>
      </c>
      <c r="L79">
        <f t="shared" si="7"/>
        <v>-79</v>
      </c>
    </row>
    <row r="80" spans="1:12" x14ac:dyDescent="0.25">
      <c r="A80" s="13">
        <v>850</v>
      </c>
      <c r="B80" s="13">
        <v>700</v>
      </c>
      <c r="C80" s="13">
        <v>1150</v>
      </c>
      <c r="D80" s="2">
        <f t="shared" si="6"/>
        <v>403</v>
      </c>
      <c r="E80" s="2">
        <v>7</v>
      </c>
      <c r="F80" s="2">
        <v>410</v>
      </c>
      <c r="G80" s="72">
        <f t="shared" si="4"/>
        <v>-22</v>
      </c>
      <c r="H80" s="2">
        <v>497</v>
      </c>
      <c r="I80" s="69">
        <v>43965</v>
      </c>
      <c r="J80">
        <v>78</v>
      </c>
      <c r="K80">
        <v>1029</v>
      </c>
      <c r="L80">
        <f t="shared" si="7"/>
        <v>-2</v>
      </c>
    </row>
    <row r="81" spans="1:16" x14ac:dyDescent="0.25">
      <c r="A81" s="13">
        <v>850</v>
      </c>
      <c r="B81" s="13">
        <v>700</v>
      </c>
      <c r="C81" s="13">
        <v>1150</v>
      </c>
      <c r="D81" s="2">
        <f t="shared" si="6"/>
        <v>375</v>
      </c>
      <c r="E81" s="2">
        <v>3</v>
      </c>
      <c r="F81" s="2">
        <v>378</v>
      </c>
      <c r="G81" s="72">
        <f t="shared" si="4"/>
        <v>-32</v>
      </c>
      <c r="H81" s="2">
        <v>527</v>
      </c>
      <c r="I81" s="69">
        <v>43966</v>
      </c>
      <c r="J81">
        <v>79</v>
      </c>
      <c r="K81">
        <v>981</v>
      </c>
      <c r="L81">
        <f t="shared" si="7"/>
        <v>-48</v>
      </c>
    </row>
    <row r="82" spans="1:16" x14ac:dyDescent="0.25">
      <c r="A82" s="13">
        <v>850</v>
      </c>
      <c r="B82" s="13">
        <v>700</v>
      </c>
      <c r="C82" s="13">
        <v>1150</v>
      </c>
      <c r="D82" s="2">
        <f t="shared" si="6"/>
        <v>343</v>
      </c>
      <c r="E82" s="2">
        <v>3</v>
      </c>
      <c r="F82" s="2">
        <v>346</v>
      </c>
      <c r="G82" s="72">
        <f t="shared" si="4"/>
        <v>-32</v>
      </c>
      <c r="H82" s="2">
        <v>522</v>
      </c>
      <c r="I82" s="69">
        <v>43967</v>
      </c>
      <c r="J82">
        <v>80</v>
      </c>
      <c r="K82">
        <v>971</v>
      </c>
      <c r="L82">
        <f t="shared" si="7"/>
        <v>-10</v>
      </c>
    </row>
    <row r="83" spans="1:16" x14ac:dyDescent="0.25">
      <c r="A83" s="13">
        <v>850</v>
      </c>
      <c r="B83" s="13">
        <v>700</v>
      </c>
      <c r="C83" s="13">
        <v>1150</v>
      </c>
      <c r="D83" s="2">
        <f t="shared" si="6"/>
        <v>346</v>
      </c>
      <c r="E83" s="2">
        <v>3</v>
      </c>
      <c r="F83" s="2">
        <v>349</v>
      </c>
      <c r="G83" s="72">
        <f t="shared" ref="G83:G103" si="8">F83-F82</f>
        <v>3</v>
      </c>
      <c r="H83" s="2">
        <v>482</v>
      </c>
      <c r="I83" s="69">
        <v>43968</v>
      </c>
      <c r="J83">
        <v>81</v>
      </c>
      <c r="K83">
        <v>919</v>
      </c>
      <c r="L83">
        <f t="shared" si="7"/>
        <v>-52</v>
      </c>
    </row>
    <row r="84" spans="1:16" x14ac:dyDescent="0.25">
      <c r="A84" s="13">
        <v>850</v>
      </c>
      <c r="B84" s="13">
        <v>700</v>
      </c>
      <c r="C84" s="13">
        <v>1150</v>
      </c>
      <c r="D84" s="2">
        <f t="shared" si="6"/>
        <v>320</v>
      </c>
      <c r="E84" s="2">
        <v>3</v>
      </c>
      <c r="F84" s="2">
        <v>323</v>
      </c>
      <c r="G84" s="72">
        <f t="shared" si="8"/>
        <v>-26</v>
      </c>
      <c r="H84" s="2">
        <v>477</v>
      </c>
      <c r="I84" s="69">
        <v>43969</v>
      </c>
      <c r="J84">
        <v>82</v>
      </c>
      <c r="K84">
        <v>909</v>
      </c>
      <c r="L84">
        <f t="shared" si="7"/>
        <v>-10</v>
      </c>
    </row>
    <row r="85" spans="1:16" x14ac:dyDescent="0.25">
      <c r="A85" s="13">
        <v>850</v>
      </c>
      <c r="B85" s="13">
        <v>700</v>
      </c>
      <c r="C85" s="13">
        <v>1150</v>
      </c>
      <c r="D85" s="2">
        <f t="shared" si="6"/>
        <v>291</v>
      </c>
      <c r="E85" s="2">
        <v>2</v>
      </c>
      <c r="F85" s="2">
        <v>293</v>
      </c>
      <c r="G85" s="72">
        <f t="shared" si="8"/>
        <v>-30</v>
      </c>
      <c r="H85" s="2">
        <v>523</v>
      </c>
      <c r="I85" s="69">
        <v>43970</v>
      </c>
      <c r="J85">
        <v>83</v>
      </c>
      <c r="K85">
        <v>933</v>
      </c>
      <c r="L85">
        <f t="shared" si="7"/>
        <v>24</v>
      </c>
    </row>
    <row r="86" spans="1:16" x14ac:dyDescent="0.25">
      <c r="A86" s="13">
        <v>850</v>
      </c>
      <c r="B86" s="13">
        <v>700</v>
      </c>
      <c r="C86" s="13">
        <v>1150</v>
      </c>
      <c r="D86" s="2">
        <f t="shared" si="6"/>
        <v>274</v>
      </c>
      <c r="E86" s="2">
        <v>1</v>
      </c>
      <c r="F86" s="2">
        <v>275</v>
      </c>
      <c r="G86" s="72">
        <f t="shared" si="8"/>
        <v>-18</v>
      </c>
      <c r="H86" s="2">
        <v>527</v>
      </c>
      <c r="I86" s="69">
        <v>43971</v>
      </c>
      <c r="J86">
        <v>84</v>
      </c>
      <c r="K86">
        <v>922</v>
      </c>
      <c r="L86">
        <f t="shared" si="7"/>
        <v>-11</v>
      </c>
      <c r="P86" s="69"/>
    </row>
    <row r="87" spans="1:16" x14ac:dyDescent="0.25">
      <c r="A87" s="13">
        <v>850</v>
      </c>
      <c r="B87" s="13">
        <v>700</v>
      </c>
      <c r="C87" s="13">
        <v>1150</v>
      </c>
      <c r="D87" s="2">
        <f t="shared" si="6"/>
        <v>254</v>
      </c>
      <c r="E87" s="2">
        <v>1</v>
      </c>
      <c r="F87" s="2">
        <v>255</v>
      </c>
      <c r="G87" s="72">
        <f t="shared" si="8"/>
        <v>-20</v>
      </c>
      <c r="H87" s="2">
        <v>541</v>
      </c>
      <c r="I87" s="69">
        <v>43972</v>
      </c>
      <c r="J87">
        <v>85</v>
      </c>
      <c r="L87">
        <f t="shared" si="7"/>
        <v>-922</v>
      </c>
      <c r="P87" s="69"/>
    </row>
    <row r="88" spans="1:16" x14ac:dyDescent="0.25">
      <c r="A88" s="13">
        <v>850</v>
      </c>
      <c r="B88" s="13">
        <v>700</v>
      </c>
      <c r="C88" s="13">
        <v>1150</v>
      </c>
      <c r="D88" s="2">
        <f t="shared" si="6"/>
        <v>251</v>
      </c>
      <c r="E88" s="2">
        <v>1</v>
      </c>
      <c r="F88" s="2">
        <v>252</v>
      </c>
      <c r="G88" s="72">
        <f t="shared" si="8"/>
        <v>-3</v>
      </c>
      <c r="H88" s="2">
        <v>481</v>
      </c>
      <c r="I88" s="69">
        <v>43973</v>
      </c>
      <c r="J88">
        <v>86</v>
      </c>
      <c r="K88">
        <v>863</v>
      </c>
      <c r="L88">
        <f t="shared" si="7"/>
        <v>863</v>
      </c>
      <c r="P88" s="69"/>
    </row>
    <row r="89" spans="1:16" x14ac:dyDescent="0.25">
      <c r="A89" s="13">
        <v>850</v>
      </c>
      <c r="B89" s="13">
        <v>700</v>
      </c>
      <c r="C89" s="13">
        <v>1150</v>
      </c>
      <c r="D89" s="2">
        <f t="shared" si="6"/>
        <v>226</v>
      </c>
      <c r="E89" s="2">
        <v>1</v>
      </c>
      <c r="F89" s="2">
        <v>227</v>
      </c>
      <c r="G89" s="72">
        <f t="shared" si="8"/>
        <v>-25</v>
      </c>
      <c r="H89" s="2">
        <v>505</v>
      </c>
      <c r="I89" s="69">
        <v>43974</v>
      </c>
      <c r="J89">
        <v>87</v>
      </c>
      <c r="K89">
        <v>811</v>
      </c>
      <c r="L89">
        <f t="shared" si="7"/>
        <v>-52</v>
      </c>
      <c r="P89" s="69"/>
    </row>
    <row r="90" spans="1:16" x14ac:dyDescent="0.25">
      <c r="A90" s="13">
        <v>850</v>
      </c>
      <c r="B90" s="13">
        <v>700</v>
      </c>
      <c r="C90" s="13">
        <v>1150</v>
      </c>
      <c r="D90" s="2">
        <f t="shared" si="6"/>
        <v>222</v>
      </c>
      <c r="E90" s="2">
        <v>1</v>
      </c>
      <c r="F90" s="2">
        <v>223</v>
      </c>
      <c r="G90" s="72">
        <f t="shared" si="8"/>
        <v>-4</v>
      </c>
      <c r="H90" s="2">
        <v>499</v>
      </c>
      <c r="I90" s="69">
        <v>43975</v>
      </c>
      <c r="J90">
        <v>88</v>
      </c>
      <c r="K90">
        <v>730</v>
      </c>
      <c r="L90">
        <f t="shared" si="7"/>
        <v>-81</v>
      </c>
      <c r="P90" s="69"/>
    </row>
    <row r="91" spans="1:16" x14ac:dyDescent="0.25">
      <c r="A91" s="13">
        <v>850</v>
      </c>
      <c r="B91" s="13">
        <v>700</v>
      </c>
      <c r="C91" s="13">
        <v>1150</v>
      </c>
      <c r="D91" s="2">
        <f t="shared" si="6"/>
        <v>222</v>
      </c>
      <c r="E91" s="2">
        <v>1</v>
      </c>
      <c r="F91" s="2">
        <v>223</v>
      </c>
      <c r="G91" s="72">
        <f t="shared" si="8"/>
        <v>0</v>
      </c>
      <c r="H91" s="2">
        <v>493</v>
      </c>
      <c r="I91" s="69">
        <v>43976</v>
      </c>
      <c r="J91">
        <v>89</v>
      </c>
      <c r="K91">
        <v>756</v>
      </c>
      <c r="L91">
        <f t="shared" si="7"/>
        <v>26</v>
      </c>
    </row>
    <row r="92" spans="1:16" x14ac:dyDescent="0.25">
      <c r="A92" s="13">
        <v>850</v>
      </c>
      <c r="B92" s="13">
        <v>700</v>
      </c>
      <c r="C92" s="13">
        <v>1150</v>
      </c>
      <c r="D92" s="2">
        <f t="shared" si="6"/>
        <v>187</v>
      </c>
      <c r="E92" s="2">
        <v>1</v>
      </c>
      <c r="F92" s="2">
        <v>188</v>
      </c>
      <c r="G92" s="72">
        <f t="shared" si="8"/>
        <v>-35</v>
      </c>
      <c r="H92" s="2">
        <v>499</v>
      </c>
      <c r="I92" s="69">
        <v>43977</v>
      </c>
      <c r="J92">
        <v>90</v>
      </c>
      <c r="K92">
        <v>698</v>
      </c>
      <c r="L92">
        <f t="shared" si="7"/>
        <v>-58</v>
      </c>
    </row>
    <row r="93" spans="1:16" x14ac:dyDescent="0.25">
      <c r="A93" s="13">
        <v>850</v>
      </c>
      <c r="B93" s="13">
        <v>700</v>
      </c>
      <c r="C93" s="13">
        <v>1150</v>
      </c>
      <c r="D93" s="2">
        <f t="shared" si="6"/>
        <v>188</v>
      </c>
      <c r="E93" s="2">
        <v>1</v>
      </c>
      <c r="F93" s="2">
        <v>189</v>
      </c>
      <c r="G93" s="72">
        <f t="shared" si="8"/>
        <v>1</v>
      </c>
      <c r="H93" s="2">
        <v>522</v>
      </c>
      <c r="I93" s="69">
        <v>43978</v>
      </c>
      <c r="J93">
        <v>91</v>
      </c>
      <c r="K93">
        <v>723</v>
      </c>
      <c r="L93">
        <f t="shared" si="7"/>
        <v>25</v>
      </c>
    </row>
    <row r="94" spans="1:16" x14ac:dyDescent="0.25">
      <c r="A94" s="13">
        <v>850</v>
      </c>
      <c r="B94" s="13">
        <v>700</v>
      </c>
      <c r="C94" s="13">
        <v>1150</v>
      </c>
      <c r="D94" s="2">
        <f t="shared" si="6"/>
        <v>181</v>
      </c>
      <c r="E94" s="2">
        <v>1</v>
      </c>
      <c r="F94" s="2">
        <v>182</v>
      </c>
      <c r="G94" s="72">
        <f t="shared" si="8"/>
        <v>-7</v>
      </c>
      <c r="H94" s="2">
        <v>599</v>
      </c>
      <c r="I94" s="69">
        <v>43979</v>
      </c>
      <c r="J94">
        <v>92</v>
      </c>
      <c r="K94">
        <v>695</v>
      </c>
      <c r="L94">
        <f t="shared" si="7"/>
        <v>-28</v>
      </c>
    </row>
    <row r="95" spans="1:16" x14ac:dyDescent="0.25">
      <c r="A95" s="13">
        <v>850</v>
      </c>
      <c r="B95" s="13">
        <v>700</v>
      </c>
      <c r="C95" s="13">
        <v>1150</v>
      </c>
      <c r="D95" s="2">
        <f t="shared" si="6"/>
        <v>179</v>
      </c>
      <c r="E95" s="2">
        <v>1</v>
      </c>
      <c r="F95" s="2">
        <v>180</v>
      </c>
      <c r="G95" s="72">
        <f t="shared" si="8"/>
        <v>-2</v>
      </c>
      <c r="H95" s="2">
        <v>549</v>
      </c>
      <c r="I95" s="69">
        <v>43980</v>
      </c>
      <c r="J95">
        <v>93</v>
      </c>
      <c r="K95">
        <v>614</v>
      </c>
      <c r="L95">
        <f t="shared" si="7"/>
        <v>-81</v>
      </c>
    </row>
    <row r="96" spans="1:16" x14ac:dyDescent="0.25">
      <c r="A96" s="13">
        <v>850</v>
      </c>
      <c r="B96" s="13">
        <v>700</v>
      </c>
      <c r="C96" s="13">
        <v>1150</v>
      </c>
      <c r="D96" s="2">
        <f t="shared" si="6"/>
        <v>169</v>
      </c>
      <c r="E96" s="2">
        <v>1</v>
      </c>
      <c r="F96" s="2">
        <v>170</v>
      </c>
      <c r="G96" s="72">
        <f t="shared" si="8"/>
        <v>-10</v>
      </c>
      <c r="H96" s="2">
        <v>531</v>
      </c>
      <c r="I96" s="69">
        <v>43981</v>
      </c>
      <c r="J96">
        <v>94</v>
      </c>
      <c r="K96">
        <v>589</v>
      </c>
      <c r="L96">
        <f t="shared" si="7"/>
        <v>-25</v>
      </c>
    </row>
    <row r="97" spans="1:29" x14ac:dyDescent="0.25">
      <c r="A97" s="13">
        <v>850</v>
      </c>
      <c r="B97" s="13">
        <v>700</v>
      </c>
      <c r="C97" s="13">
        <v>1150</v>
      </c>
      <c r="D97" s="2">
        <f t="shared" si="6"/>
        <v>158</v>
      </c>
      <c r="E97" s="2">
        <v>1</v>
      </c>
      <c r="F97" s="2">
        <v>159</v>
      </c>
      <c r="G97" s="72">
        <f t="shared" si="8"/>
        <v>-11</v>
      </c>
      <c r="H97" s="2">
        <v>501</v>
      </c>
      <c r="I97" s="69">
        <v>43982</v>
      </c>
      <c r="J97">
        <v>95</v>
      </c>
      <c r="K97">
        <v>544</v>
      </c>
      <c r="L97">
        <f t="shared" si="7"/>
        <v>-45</v>
      </c>
    </row>
    <row r="98" spans="1:29" x14ac:dyDescent="0.25">
      <c r="A98" s="13">
        <v>850</v>
      </c>
      <c r="B98" s="13">
        <v>700</v>
      </c>
      <c r="C98" s="13">
        <v>1150</v>
      </c>
      <c r="D98" s="2">
        <f t="shared" si="6"/>
        <v>157</v>
      </c>
      <c r="E98" s="2">
        <v>1</v>
      </c>
      <c r="F98" s="2">
        <v>158</v>
      </c>
      <c r="G98" s="72">
        <f t="shared" si="8"/>
        <v>-1</v>
      </c>
      <c r="H98" s="2">
        <v>488</v>
      </c>
      <c r="I98" s="69">
        <v>43983</v>
      </c>
      <c r="J98">
        <v>96</v>
      </c>
      <c r="K98">
        <v>542</v>
      </c>
      <c r="L98">
        <f t="shared" si="7"/>
        <v>-2</v>
      </c>
    </row>
    <row r="99" spans="1:29" x14ac:dyDescent="0.25">
      <c r="A99" s="13">
        <v>850</v>
      </c>
      <c r="B99" s="13">
        <v>700</v>
      </c>
      <c r="C99" s="13">
        <v>1150</v>
      </c>
      <c r="D99" s="2">
        <f t="shared" si="6"/>
        <v>153</v>
      </c>
      <c r="E99" s="2">
        <v>1</v>
      </c>
      <c r="F99" s="2">
        <v>154</v>
      </c>
      <c r="G99" s="72">
        <f t="shared" si="8"/>
        <v>-4</v>
      </c>
      <c r="H99" s="2">
        <v>476</v>
      </c>
      <c r="I99" s="69">
        <v>43984</v>
      </c>
      <c r="J99">
        <v>97</v>
      </c>
      <c r="K99">
        <v>516</v>
      </c>
      <c r="L99">
        <f t="shared" si="7"/>
        <v>-26</v>
      </c>
    </row>
    <row r="100" spans="1:29" x14ac:dyDescent="0.25">
      <c r="A100" s="13">
        <v>850</v>
      </c>
      <c r="B100" s="13">
        <v>700</v>
      </c>
      <c r="C100" s="13">
        <v>1150</v>
      </c>
      <c r="D100" s="2">
        <f t="shared" si="6"/>
        <v>116</v>
      </c>
      <c r="E100" s="2">
        <v>0</v>
      </c>
      <c r="F100" s="2">
        <v>116</v>
      </c>
      <c r="G100" s="72">
        <f t="shared" si="8"/>
        <v>-38</v>
      </c>
      <c r="H100" s="2">
        <v>514</v>
      </c>
      <c r="I100" s="69">
        <v>43985</v>
      </c>
      <c r="J100">
        <v>98</v>
      </c>
      <c r="K100">
        <v>496</v>
      </c>
      <c r="L100">
        <f t="shared" si="7"/>
        <v>-20</v>
      </c>
    </row>
    <row r="101" spans="1:29" x14ac:dyDescent="0.25">
      <c r="A101" s="13">
        <v>850</v>
      </c>
      <c r="B101" s="13">
        <v>700</v>
      </c>
      <c r="C101" s="13">
        <v>1150</v>
      </c>
      <c r="D101" s="2">
        <f t="shared" si="6"/>
        <v>113</v>
      </c>
      <c r="E101" s="2">
        <v>0</v>
      </c>
      <c r="F101" s="2">
        <v>113</v>
      </c>
      <c r="G101" s="72">
        <f t="shared" si="8"/>
        <v>-3</v>
      </c>
      <c r="H101" s="2">
        <v>567</v>
      </c>
      <c r="I101" s="69">
        <v>43986</v>
      </c>
      <c r="J101">
        <v>99</v>
      </c>
      <c r="K101">
        <v>481</v>
      </c>
      <c r="L101">
        <f t="shared" si="7"/>
        <v>-15</v>
      </c>
    </row>
    <row r="102" spans="1:29" x14ac:dyDescent="0.25">
      <c r="A102" s="13">
        <v>850</v>
      </c>
      <c r="B102" s="13">
        <v>700</v>
      </c>
      <c r="C102" s="13">
        <v>1150</v>
      </c>
      <c r="D102" s="2">
        <f t="shared" si="6"/>
        <v>97</v>
      </c>
      <c r="E102" s="2">
        <v>0</v>
      </c>
      <c r="F102" s="2">
        <v>97</v>
      </c>
      <c r="G102" s="72">
        <f t="shared" si="8"/>
        <v>-16</v>
      </c>
      <c r="H102" s="2">
        <v>543</v>
      </c>
      <c r="I102" s="69">
        <v>43987</v>
      </c>
      <c r="J102">
        <v>100</v>
      </c>
      <c r="K102">
        <v>467</v>
      </c>
      <c r="L102">
        <f t="shared" si="7"/>
        <v>-14</v>
      </c>
    </row>
    <row r="103" spans="1:29" x14ac:dyDescent="0.25">
      <c r="A103" s="13">
        <v>850</v>
      </c>
      <c r="B103" s="13">
        <v>700</v>
      </c>
      <c r="C103" s="13">
        <v>1150</v>
      </c>
      <c r="D103" s="2">
        <f t="shared" si="6"/>
        <v>96</v>
      </c>
      <c r="E103" s="2">
        <v>0</v>
      </c>
      <c r="F103" s="2">
        <v>96</v>
      </c>
      <c r="G103" s="72">
        <f t="shared" si="8"/>
        <v>-1</v>
      </c>
      <c r="H103" s="2">
        <v>549</v>
      </c>
      <c r="I103" s="69">
        <v>43988</v>
      </c>
      <c r="J103">
        <v>101</v>
      </c>
      <c r="K103">
        <v>463</v>
      </c>
      <c r="L103">
        <f t="shared" si="7"/>
        <v>-4</v>
      </c>
      <c r="AC103" t="s">
        <v>67</v>
      </c>
    </row>
    <row r="104" spans="1:29" x14ac:dyDescent="0.25">
      <c r="A104" s="13">
        <v>850</v>
      </c>
      <c r="B104" s="13">
        <v>700</v>
      </c>
      <c r="C104" s="13">
        <v>1150</v>
      </c>
      <c r="D104" s="2">
        <v>96</v>
      </c>
      <c r="E104" s="2">
        <v>0</v>
      </c>
      <c r="F104" s="2">
        <v>96</v>
      </c>
      <c r="G104" s="72">
        <f t="shared" ref="G104:G114" si="9">F104-F103</f>
        <v>0</v>
      </c>
      <c r="H104" s="2">
        <f>H105+72</f>
        <v>549</v>
      </c>
      <c r="I104" s="69">
        <v>43989</v>
      </c>
      <c r="J104" s="132">
        <v>102</v>
      </c>
      <c r="K104" s="132">
        <f>K105+98</f>
        <v>463</v>
      </c>
      <c r="L104" s="132">
        <f t="shared" ref="L104:L114" si="10">K104-K103</f>
        <v>0</v>
      </c>
    </row>
    <row r="105" spans="1:29" x14ac:dyDescent="0.25">
      <c r="A105" s="13">
        <v>850</v>
      </c>
      <c r="B105" s="13">
        <v>700</v>
      </c>
      <c r="C105" s="13">
        <v>1150</v>
      </c>
      <c r="D105" s="2">
        <v>92</v>
      </c>
      <c r="E105" s="2">
        <v>0</v>
      </c>
      <c r="F105" s="2">
        <v>92</v>
      </c>
      <c r="G105" s="72">
        <f t="shared" si="9"/>
        <v>-4</v>
      </c>
      <c r="H105" s="2">
        <v>477</v>
      </c>
      <c r="I105" s="69">
        <v>43990</v>
      </c>
      <c r="J105" s="132">
        <v>103</v>
      </c>
      <c r="K105" s="132">
        <v>365</v>
      </c>
      <c r="L105" s="132">
        <f t="shared" si="10"/>
        <v>-98</v>
      </c>
    </row>
    <row r="106" spans="1:29" x14ac:dyDescent="0.25">
      <c r="A106" s="13">
        <v>850</v>
      </c>
      <c r="B106" s="13">
        <v>700</v>
      </c>
      <c r="C106" s="13">
        <v>1150</v>
      </c>
      <c r="D106" s="2">
        <v>91</v>
      </c>
      <c r="E106" s="2">
        <v>0</v>
      </c>
      <c r="F106" s="2">
        <v>91</v>
      </c>
      <c r="G106" s="72">
        <f t="shared" si="9"/>
        <v>-1</v>
      </c>
      <c r="H106" s="2">
        <f>H107-57</f>
        <v>478</v>
      </c>
      <c r="I106" s="69">
        <v>43991</v>
      </c>
      <c r="J106" s="132">
        <v>104</v>
      </c>
      <c r="K106" s="132">
        <f>K107+32</f>
        <v>365</v>
      </c>
      <c r="L106" s="132">
        <f t="shared" si="10"/>
        <v>0</v>
      </c>
    </row>
    <row r="107" spans="1:29" x14ac:dyDescent="0.25">
      <c r="A107" s="13">
        <v>850</v>
      </c>
      <c r="B107" s="13">
        <v>700</v>
      </c>
      <c r="C107" s="13">
        <v>1150</v>
      </c>
      <c r="D107" s="2">
        <v>80</v>
      </c>
      <c r="E107" s="2">
        <v>0</v>
      </c>
      <c r="F107" s="2">
        <v>80</v>
      </c>
      <c r="G107" s="72">
        <f t="shared" si="9"/>
        <v>-11</v>
      </c>
      <c r="H107" s="2">
        <v>535</v>
      </c>
      <c r="I107" s="69">
        <v>43992</v>
      </c>
      <c r="J107" s="132">
        <v>105</v>
      </c>
      <c r="K107" s="132">
        <v>333</v>
      </c>
      <c r="L107" s="132">
        <f t="shared" si="10"/>
        <v>-32</v>
      </c>
    </row>
    <row r="108" spans="1:29" x14ac:dyDescent="0.25">
      <c r="A108" s="13">
        <v>850</v>
      </c>
      <c r="B108" s="13">
        <v>700</v>
      </c>
      <c r="C108" s="13">
        <v>1150</v>
      </c>
      <c r="D108" s="2">
        <v>77</v>
      </c>
      <c r="E108" s="2">
        <v>0</v>
      </c>
      <c r="F108" s="2">
        <v>77</v>
      </c>
      <c r="G108" s="72">
        <f t="shared" si="9"/>
        <v>-3</v>
      </c>
      <c r="I108" s="69">
        <v>43993</v>
      </c>
      <c r="J108" s="132">
        <v>106</v>
      </c>
      <c r="K108" s="132"/>
      <c r="L108" s="132">
        <f t="shared" si="10"/>
        <v>-333</v>
      </c>
    </row>
    <row r="109" spans="1:29" x14ac:dyDescent="0.25">
      <c r="A109" s="13">
        <v>850</v>
      </c>
      <c r="B109" s="13">
        <v>700</v>
      </c>
      <c r="C109" s="13">
        <v>1150</v>
      </c>
      <c r="D109" s="2">
        <v>73</v>
      </c>
      <c r="E109" s="2">
        <v>0</v>
      </c>
      <c r="F109" s="2">
        <v>73</v>
      </c>
      <c r="G109" s="72">
        <f t="shared" si="9"/>
        <v>-4</v>
      </c>
      <c r="H109" s="2">
        <v>557</v>
      </c>
      <c r="I109" s="69">
        <v>43994</v>
      </c>
      <c r="J109" s="132">
        <v>107</v>
      </c>
      <c r="K109" s="132">
        <v>279</v>
      </c>
      <c r="L109" s="132">
        <f t="shared" si="10"/>
        <v>279</v>
      </c>
    </row>
    <row r="110" spans="1:29" x14ac:dyDescent="0.25">
      <c r="A110" s="13">
        <v>850</v>
      </c>
      <c r="B110" s="13">
        <v>700</v>
      </c>
      <c r="C110" s="13">
        <v>1150</v>
      </c>
      <c r="D110" s="2">
        <v>77</v>
      </c>
      <c r="E110" s="2">
        <v>0</v>
      </c>
      <c r="F110" s="2">
        <v>77</v>
      </c>
      <c r="G110" s="72">
        <f t="shared" si="9"/>
        <v>4</v>
      </c>
      <c r="H110" s="2">
        <v>572</v>
      </c>
      <c r="I110" s="69">
        <v>43995</v>
      </c>
      <c r="J110" s="132">
        <v>108</v>
      </c>
      <c r="K110" s="132">
        <f>K111+11</f>
        <v>289</v>
      </c>
      <c r="L110" s="132">
        <f t="shared" si="10"/>
        <v>10</v>
      </c>
    </row>
    <row r="111" spans="1:29" x14ac:dyDescent="0.25">
      <c r="A111" s="13">
        <v>850</v>
      </c>
      <c r="B111" s="13">
        <v>700</v>
      </c>
      <c r="C111" s="13">
        <v>1150</v>
      </c>
      <c r="D111" s="2">
        <v>79</v>
      </c>
      <c r="E111" s="2">
        <v>0</v>
      </c>
      <c r="F111" s="2">
        <v>79</v>
      </c>
      <c r="G111" s="72">
        <f t="shared" si="9"/>
        <v>2</v>
      </c>
      <c r="H111" s="2">
        <v>553</v>
      </c>
      <c r="I111" s="69">
        <v>43996</v>
      </c>
      <c r="J111" s="132">
        <v>109</v>
      </c>
      <c r="K111" s="132">
        <v>278</v>
      </c>
      <c r="L111" s="132">
        <f t="shared" si="10"/>
        <v>-11</v>
      </c>
    </row>
    <row r="112" spans="1:29" x14ac:dyDescent="0.25">
      <c r="A112" s="13">
        <v>850</v>
      </c>
      <c r="B112" s="13">
        <v>700</v>
      </c>
      <c r="C112" s="13">
        <v>1150</v>
      </c>
      <c r="D112" s="2">
        <v>87</v>
      </c>
      <c r="E112" s="2">
        <v>0</v>
      </c>
      <c r="F112" s="2">
        <v>87</v>
      </c>
      <c r="G112" s="72">
        <f t="shared" si="9"/>
        <v>8</v>
      </c>
      <c r="H112" s="2">
        <v>520</v>
      </c>
      <c r="I112" s="69">
        <v>43997</v>
      </c>
      <c r="J112" s="132">
        <v>110</v>
      </c>
      <c r="K112" s="132">
        <v>281</v>
      </c>
      <c r="L112" s="132">
        <f t="shared" si="10"/>
        <v>3</v>
      </c>
    </row>
    <row r="113" spans="1:12" x14ac:dyDescent="0.25">
      <c r="A113" s="13">
        <v>850</v>
      </c>
      <c r="B113" s="13">
        <v>700</v>
      </c>
      <c r="C113" s="13">
        <v>1150</v>
      </c>
      <c r="D113" s="2">
        <v>78</v>
      </c>
      <c r="E113" s="2">
        <v>0</v>
      </c>
      <c r="F113" s="2">
        <v>78</v>
      </c>
      <c r="G113" s="72">
        <f t="shared" si="9"/>
        <v>-9</v>
      </c>
      <c r="H113" s="2">
        <v>570</v>
      </c>
      <c r="I113" s="69">
        <v>43998</v>
      </c>
      <c r="J113" s="132">
        <v>111</v>
      </c>
      <c r="K113" s="132">
        <v>280</v>
      </c>
      <c r="L113" s="132">
        <f t="shared" si="10"/>
        <v>-1</v>
      </c>
    </row>
    <row r="114" spans="1:12" x14ac:dyDescent="0.25">
      <c r="A114" s="13">
        <v>850</v>
      </c>
      <c r="B114" s="13">
        <v>700</v>
      </c>
      <c r="C114" s="13">
        <v>1150</v>
      </c>
      <c r="D114" s="2">
        <v>73</v>
      </c>
      <c r="E114" s="2">
        <v>0</v>
      </c>
      <c r="F114" s="2">
        <v>73</v>
      </c>
      <c r="G114" s="72">
        <f t="shared" si="9"/>
        <v>-5</v>
      </c>
      <c r="H114" s="2">
        <v>582</v>
      </c>
      <c r="I114" s="69">
        <v>43999</v>
      </c>
      <c r="J114" s="132">
        <v>112</v>
      </c>
      <c r="K114" s="132">
        <v>289</v>
      </c>
      <c r="L114" s="132">
        <f t="shared" si="10"/>
        <v>9</v>
      </c>
    </row>
    <row r="115" spans="1:12" x14ac:dyDescent="0.25">
      <c r="A115" s="13">
        <v>850</v>
      </c>
      <c r="B115" s="13">
        <v>700</v>
      </c>
      <c r="C115" s="13">
        <v>1150</v>
      </c>
      <c r="D115" s="2">
        <v>67</v>
      </c>
      <c r="E115" s="2">
        <v>0</v>
      </c>
      <c r="F115" s="2">
        <v>67</v>
      </c>
      <c r="G115" s="72">
        <f t="shared" ref="G115:G124" si="11">F115-F114</f>
        <v>-6</v>
      </c>
      <c r="H115" s="2">
        <v>568</v>
      </c>
      <c r="I115" s="69">
        <v>44000</v>
      </c>
      <c r="J115" s="132">
        <v>113</v>
      </c>
      <c r="K115" s="132">
        <v>261</v>
      </c>
      <c r="L115" s="132">
        <f t="shared" ref="L115:L124" si="12">K115-K114</f>
        <v>-28</v>
      </c>
    </row>
    <row r="116" spans="1:12" x14ac:dyDescent="0.25">
      <c r="A116" s="13">
        <v>850</v>
      </c>
      <c r="B116" s="13">
        <v>700</v>
      </c>
      <c r="C116" s="13">
        <v>1150</v>
      </c>
      <c r="D116" s="2">
        <v>57</v>
      </c>
      <c r="E116" s="2">
        <v>0</v>
      </c>
      <c r="F116" s="2">
        <v>57</v>
      </c>
      <c r="G116" s="72">
        <f t="shared" si="11"/>
        <v>-10</v>
      </c>
      <c r="H116" s="2">
        <v>592</v>
      </c>
      <c r="I116" s="69">
        <v>44001</v>
      </c>
      <c r="J116" s="132">
        <v>114</v>
      </c>
      <c r="K116" s="132">
        <v>235</v>
      </c>
      <c r="L116" s="132">
        <f t="shared" si="12"/>
        <v>-26</v>
      </c>
    </row>
    <row r="117" spans="1:12" x14ac:dyDescent="0.25">
      <c r="A117" s="13">
        <v>850</v>
      </c>
      <c r="B117" s="13">
        <v>700</v>
      </c>
      <c r="C117" s="13">
        <v>1150</v>
      </c>
      <c r="D117" s="2">
        <v>57</v>
      </c>
      <c r="E117" s="2">
        <v>0</v>
      </c>
      <c r="F117" s="2">
        <v>57</v>
      </c>
      <c r="G117" s="72">
        <f t="shared" si="11"/>
        <v>0</v>
      </c>
      <c r="H117" s="2">
        <v>602</v>
      </c>
      <c r="I117" s="69">
        <v>44002</v>
      </c>
      <c r="J117" s="132">
        <v>115</v>
      </c>
      <c r="K117" s="132">
        <v>220</v>
      </c>
      <c r="L117" s="132">
        <f t="shared" si="12"/>
        <v>-15</v>
      </c>
    </row>
    <row r="118" spans="1:12" x14ac:dyDescent="0.25">
      <c r="A118" s="13">
        <v>850</v>
      </c>
      <c r="B118" s="13">
        <v>700</v>
      </c>
      <c r="C118" s="13">
        <v>1150</v>
      </c>
      <c r="D118" s="2">
        <v>55</v>
      </c>
      <c r="E118" s="2">
        <v>0</v>
      </c>
      <c r="F118" s="2">
        <f>D118</f>
        <v>55</v>
      </c>
      <c r="G118" s="72">
        <f t="shared" si="11"/>
        <v>-2</v>
      </c>
      <c r="H118" s="2">
        <v>628</v>
      </c>
      <c r="I118" s="69">
        <v>44003</v>
      </c>
      <c r="J118" s="132">
        <v>116</v>
      </c>
      <c r="K118" s="132">
        <v>221</v>
      </c>
      <c r="L118" s="132">
        <f t="shared" si="12"/>
        <v>1</v>
      </c>
    </row>
    <row r="119" spans="1:12" x14ac:dyDescent="0.25">
      <c r="A119" s="13">
        <v>850</v>
      </c>
      <c r="B119" s="13">
        <v>700</v>
      </c>
      <c r="C119" s="13">
        <v>1150</v>
      </c>
      <c r="D119" s="2">
        <v>59</v>
      </c>
      <c r="E119" s="2">
        <v>0</v>
      </c>
      <c r="F119" s="2">
        <f t="shared" ref="F119:F124" si="13">D119</f>
        <v>59</v>
      </c>
      <c r="G119" s="72">
        <f t="shared" si="11"/>
        <v>4</v>
      </c>
      <c r="H119" s="2">
        <v>512</v>
      </c>
      <c r="I119" s="69">
        <v>44004</v>
      </c>
      <c r="J119" s="132">
        <v>117</v>
      </c>
      <c r="K119" s="132">
        <v>194</v>
      </c>
      <c r="L119" s="132">
        <f t="shared" si="12"/>
        <v>-27</v>
      </c>
    </row>
    <row r="120" spans="1:12" x14ac:dyDescent="0.25">
      <c r="A120" s="13">
        <v>850</v>
      </c>
      <c r="B120" s="13">
        <v>700</v>
      </c>
      <c r="C120" s="13">
        <v>1150</v>
      </c>
      <c r="D120" s="2">
        <v>48</v>
      </c>
      <c r="E120" s="2">
        <v>0</v>
      </c>
      <c r="F120" s="2">
        <f t="shared" si="13"/>
        <v>48</v>
      </c>
      <c r="G120" s="72">
        <f t="shared" si="11"/>
        <v>-11</v>
      </c>
      <c r="H120" s="2">
        <v>576</v>
      </c>
      <c r="I120" s="69">
        <v>44005</v>
      </c>
      <c r="J120" s="132">
        <v>118</v>
      </c>
      <c r="K120" s="132">
        <v>211</v>
      </c>
      <c r="L120" s="132">
        <f t="shared" si="12"/>
        <v>17</v>
      </c>
    </row>
    <row r="121" spans="1:12" x14ac:dyDescent="0.25">
      <c r="A121" s="13">
        <v>850</v>
      </c>
      <c r="B121" s="13">
        <v>700</v>
      </c>
      <c r="C121" s="13">
        <v>1150</v>
      </c>
      <c r="D121" s="2">
        <v>49</v>
      </c>
      <c r="E121" s="2">
        <v>0</v>
      </c>
      <c r="F121" s="2">
        <f t="shared" si="13"/>
        <v>49</v>
      </c>
      <c r="G121" s="72">
        <f t="shared" si="11"/>
        <v>1</v>
      </c>
      <c r="H121" s="2">
        <v>565</v>
      </c>
      <c r="I121" s="69">
        <v>44006</v>
      </c>
      <c r="J121" s="132">
        <v>119</v>
      </c>
      <c r="K121" s="132">
        <v>197</v>
      </c>
      <c r="L121" s="132">
        <f t="shared" si="12"/>
        <v>-14</v>
      </c>
    </row>
    <row r="122" spans="1:12" x14ac:dyDescent="0.25">
      <c r="A122" s="13">
        <v>850</v>
      </c>
      <c r="B122" s="13">
        <v>700</v>
      </c>
      <c r="C122" s="13">
        <v>1150</v>
      </c>
      <c r="D122" s="2">
        <v>49</v>
      </c>
      <c r="E122" s="2">
        <v>0</v>
      </c>
      <c r="F122" s="2">
        <f t="shared" si="13"/>
        <v>49</v>
      </c>
      <c r="G122" s="72">
        <f t="shared" si="11"/>
        <v>0</v>
      </c>
      <c r="H122" s="2">
        <v>579</v>
      </c>
      <c r="I122" s="69">
        <v>44007</v>
      </c>
      <c r="J122" s="132">
        <v>120</v>
      </c>
      <c r="K122" s="132">
        <v>178</v>
      </c>
      <c r="L122" s="132">
        <f t="shared" si="12"/>
        <v>-19</v>
      </c>
    </row>
    <row r="123" spans="1:12" x14ac:dyDescent="0.25">
      <c r="A123" s="13">
        <v>850</v>
      </c>
      <c r="B123" s="13">
        <v>700</v>
      </c>
      <c r="C123" s="13">
        <v>1150</v>
      </c>
      <c r="D123" s="2">
        <v>39</v>
      </c>
      <c r="E123" s="2">
        <v>0</v>
      </c>
      <c r="F123" s="2">
        <f t="shared" si="13"/>
        <v>39</v>
      </c>
      <c r="G123" s="72">
        <f t="shared" si="11"/>
        <v>-10</v>
      </c>
      <c r="H123" s="2">
        <v>584</v>
      </c>
      <c r="I123" s="69">
        <v>44008</v>
      </c>
      <c r="J123" s="132">
        <v>121</v>
      </c>
      <c r="K123" s="132">
        <v>190</v>
      </c>
      <c r="L123" s="132">
        <f t="shared" si="12"/>
        <v>12</v>
      </c>
    </row>
    <row r="124" spans="1:12" x14ac:dyDescent="0.25">
      <c r="A124" s="13">
        <v>850</v>
      </c>
      <c r="B124" s="13">
        <v>700</v>
      </c>
      <c r="C124" s="13">
        <v>1150</v>
      </c>
      <c r="D124" s="2">
        <v>29</v>
      </c>
      <c r="E124" s="2">
        <v>0</v>
      </c>
      <c r="F124" s="2">
        <f t="shared" si="13"/>
        <v>29</v>
      </c>
      <c r="G124" s="72">
        <f t="shared" si="11"/>
        <v>-10</v>
      </c>
      <c r="H124" s="2">
        <v>573</v>
      </c>
      <c r="I124" s="69">
        <v>44009</v>
      </c>
      <c r="J124" s="132">
        <v>122</v>
      </c>
      <c r="K124" s="132">
        <v>180</v>
      </c>
      <c r="L124" s="132">
        <f t="shared" si="12"/>
        <v>-10</v>
      </c>
    </row>
    <row r="125" spans="1:12" x14ac:dyDescent="0.25">
      <c r="A125" s="13">
        <v>850</v>
      </c>
      <c r="B125" s="13">
        <v>700</v>
      </c>
      <c r="C125" s="13">
        <v>1150</v>
      </c>
      <c r="D125" s="2">
        <v>30</v>
      </c>
      <c r="E125" s="2">
        <v>0</v>
      </c>
      <c r="F125" s="2">
        <f t="shared" ref="F125:F130" si="14">D125</f>
        <v>30</v>
      </c>
      <c r="G125" s="72">
        <f t="shared" ref="G125:G130" si="15">F125-F124</f>
        <v>1</v>
      </c>
      <c r="H125" s="2">
        <v>541</v>
      </c>
      <c r="I125" s="69">
        <v>44010</v>
      </c>
      <c r="J125" s="132">
        <v>123</v>
      </c>
      <c r="K125" s="132">
        <v>178</v>
      </c>
      <c r="L125" s="132">
        <f t="shared" ref="L125:L130" si="16">K125-K124</f>
        <v>-2</v>
      </c>
    </row>
    <row r="126" spans="1:12" x14ac:dyDescent="0.25">
      <c r="A126" s="13">
        <v>850</v>
      </c>
      <c r="B126" s="13">
        <v>700</v>
      </c>
      <c r="C126" s="13">
        <v>1150</v>
      </c>
      <c r="D126" s="2">
        <v>32</v>
      </c>
      <c r="E126" s="2">
        <v>0</v>
      </c>
      <c r="F126" s="2">
        <f t="shared" si="14"/>
        <v>32</v>
      </c>
      <c r="G126" s="72">
        <f t="shared" si="15"/>
        <v>2</v>
      </c>
      <c r="H126" s="2">
        <v>527</v>
      </c>
      <c r="I126" s="69">
        <v>44011</v>
      </c>
      <c r="J126" s="132">
        <v>124</v>
      </c>
      <c r="K126" s="132">
        <v>157</v>
      </c>
      <c r="L126" s="132">
        <f t="shared" si="16"/>
        <v>-21</v>
      </c>
    </row>
    <row r="127" spans="1:12" x14ac:dyDescent="0.25">
      <c r="A127" s="13">
        <v>850</v>
      </c>
      <c r="B127" s="13">
        <v>700</v>
      </c>
      <c r="C127" s="13">
        <v>1150</v>
      </c>
      <c r="D127" s="2">
        <v>29</v>
      </c>
      <c r="E127" s="2">
        <v>0</v>
      </c>
      <c r="F127" s="2">
        <f t="shared" si="14"/>
        <v>29</v>
      </c>
      <c r="G127" s="72">
        <f t="shared" si="15"/>
        <v>-3</v>
      </c>
      <c r="H127" s="2">
        <v>559</v>
      </c>
      <c r="I127" s="69">
        <v>44012</v>
      </c>
      <c r="J127" s="132">
        <v>125</v>
      </c>
      <c r="K127" s="132">
        <v>160</v>
      </c>
      <c r="L127" s="132">
        <f t="shared" si="16"/>
        <v>3</v>
      </c>
    </row>
    <row r="128" spans="1:12" x14ac:dyDescent="0.25">
      <c r="A128" s="13">
        <v>850</v>
      </c>
      <c r="B128" s="13">
        <v>700</v>
      </c>
      <c r="C128" s="13">
        <v>1150</v>
      </c>
      <c r="D128" s="2">
        <v>28</v>
      </c>
      <c r="E128" s="2">
        <v>0</v>
      </c>
      <c r="F128" s="2">
        <f t="shared" si="14"/>
        <v>28</v>
      </c>
      <c r="G128" s="72">
        <f t="shared" si="15"/>
        <v>-1</v>
      </c>
      <c r="H128" s="2">
        <v>572</v>
      </c>
      <c r="I128" s="69">
        <v>44013</v>
      </c>
      <c r="J128" s="132">
        <v>126</v>
      </c>
      <c r="K128" s="132">
        <v>150</v>
      </c>
      <c r="L128" s="132">
        <f t="shared" si="16"/>
        <v>-10</v>
      </c>
    </row>
    <row r="129" spans="1:12" x14ac:dyDescent="0.25">
      <c r="A129" s="13">
        <v>850</v>
      </c>
      <c r="B129" s="13">
        <v>700</v>
      </c>
      <c r="C129" s="13">
        <v>1150</v>
      </c>
      <c r="D129" s="2">
        <v>25</v>
      </c>
      <c r="E129" s="2">
        <v>0</v>
      </c>
      <c r="F129" s="2">
        <f t="shared" si="14"/>
        <v>25</v>
      </c>
      <c r="G129" s="72">
        <f t="shared" si="15"/>
        <v>-3</v>
      </c>
      <c r="H129" s="2">
        <v>586</v>
      </c>
      <c r="I129" s="69">
        <v>44014</v>
      </c>
      <c r="J129" s="132">
        <v>127</v>
      </c>
      <c r="K129" s="132">
        <v>126</v>
      </c>
      <c r="L129" s="132">
        <f t="shared" si="16"/>
        <v>-24</v>
      </c>
    </row>
    <row r="130" spans="1:12" x14ac:dyDescent="0.25">
      <c r="A130" s="13">
        <v>850</v>
      </c>
      <c r="B130" s="13">
        <v>700</v>
      </c>
      <c r="C130" s="13">
        <v>1150</v>
      </c>
      <c r="D130" s="2">
        <v>20</v>
      </c>
      <c r="E130" s="2">
        <v>0</v>
      </c>
      <c r="F130" s="2">
        <f t="shared" si="14"/>
        <v>20</v>
      </c>
      <c r="G130" s="72">
        <f t="shared" si="15"/>
        <v>-5</v>
      </c>
      <c r="H130" s="2">
        <v>587</v>
      </c>
      <c r="I130" s="69">
        <v>44015</v>
      </c>
      <c r="J130" s="132">
        <v>128</v>
      </c>
      <c r="K130" s="132">
        <v>103</v>
      </c>
      <c r="L130" s="132">
        <f t="shared" si="16"/>
        <v>-23</v>
      </c>
    </row>
    <row r="131" spans="1:12" x14ac:dyDescent="0.25">
      <c r="A131" s="13">
        <v>850</v>
      </c>
      <c r="B131" s="13">
        <v>700</v>
      </c>
      <c r="C131" s="13">
        <v>1150</v>
      </c>
      <c r="D131" s="2">
        <v>18</v>
      </c>
      <c r="E131" s="2">
        <v>0</v>
      </c>
      <c r="F131" s="2">
        <f t="shared" ref="F131:F158" si="17">D131</f>
        <v>18</v>
      </c>
      <c r="G131" s="72">
        <f t="shared" ref="G131:G158" si="18">F131-F130</f>
        <v>-2</v>
      </c>
      <c r="H131" s="2">
        <v>574</v>
      </c>
      <c r="I131" s="69">
        <v>44016</v>
      </c>
      <c r="J131" s="132">
        <v>129</v>
      </c>
      <c r="K131" s="132">
        <v>76</v>
      </c>
      <c r="L131" s="132">
        <f t="shared" ref="L131:L158" si="19">K131-K130</f>
        <v>-27</v>
      </c>
    </row>
    <row r="132" spans="1:12" x14ac:dyDescent="0.25">
      <c r="A132" s="13">
        <v>850</v>
      </c>
      <c r="B132" s="13">
        <v>700</v>
      </c>
      <c r="C132" s="13">
        <v>1150</v>
      </c>
      <c r="D132" s="2">
        <v>18</v>
      </c>
      <c r="E132" s="2">
        <v>0</v>
      </c>
      <c r="F132" s="2">
        <f t="shared" si="17"/>
        <v>18</v>
      </c>
      <c r="G132" s="72">
        <f t="shared" si="18"/>
        <v>0</v>
      </c>
      <c r="H132" s="2">
        <v>543</v>
      </c>
      <c r="I132" s="69">
        <v>44017</v>
      </c>
      <c r="J132" s="132">
        <v>130</v>
      </c>
      <c r="K132" s="132">
        <v>87</v>
      </c>
      <c r="L132" s="132">
        <f t="shared" si="19"/>
        <v>11</v>
      </c>
    </row>
    <row r="133" spans="1:12" x14ac:dyDescent="0.25">
      <c r="A133" s="13">
        <v>850</v>
      </c>
      <c r="B133" s="13">
        <v>700</v>
      </c>
      <c r="C133" s="13">
        <v>1150</v>
      </c>
      <c r="D133" s="2">
        <v>23</v>
      </c>
      <c r="E133" s="2">
        <v>0</v>
      </c>
      <c r="F133" s="2">
        <f t="shared" si="17"/>
        <v>23</v>
      </c>
      <c r="G133" s="72">
        <f t="shared" si="18"/>
        <v>5</v>
      </c>
      <c r="H133" s="2">
        <v>538</v>
      </c>
      <c r="I133" s="69">
        <v>44018</v>
      </c>
      <c r="J133" s="132">
        <v>131</v>
      </c>
      <c r="K133" s="132">
        <v>81</v>
      </c>
      <c r="L133" s="132">
        <f t="shared" si="19"/>
        <v>-6</v>
      </c>
    </row>
    <row r="134" spans="1:12" x14ac:dyDescent="0.25">
      <c r="A134" s="13">
        <v>850</v>
      </c>
      <c r="B134" s="13">
        <v>700</v>
      </c>
      <c r="C134" s="13">
        <v>1150</v>
      </c>
      <c r="D134" s="2">
        <v>24</v>
      </c>
      <c r="E134" s="2">
        <v>0</v>
      </c>
      <c r="F134" s="2">
        <f t="shared" si="17"/>
        <v>24</v>
      </c>
      <c r="G134" s="72">
        <f t="shared" si="18"/>
        <v>1</v>
      </c>
      <c r="H134" s="2">
        <v>537</v>
      </c>
      <c r="I134" s="69">
        <v>44019</v>
      </c>
      <c r="J134" s="132">
        <v>132</v>
      </c>
      <c r="K134" s="132">
        <v>79</v>
      </c>
      <c r="L134" s="132">
        <f t="shared" si="19"/>
        <v>-2</v>
      </c>
    </row>
    <row r="135" spans="1:12" x14ac:dyDescent="0.25">
      <c r="A135" s="13">
        <v>850</v>
      </c>
      <c r="B135" s="13">
        <v>700</v>
      </c>
      <c r="C135" s="13">
        <v>1150</v>
      </c>
      <c r="D135" s="2">
        <v>20</v>
      </c>
      <c r="E135" s="2">
        <v>0</v>
      </c>
      <c r="F135" s="2">
        <f t="shared" si="17"/>
        <v>20</v>
      </c>
      <c r="G135" s="72">
        <f t="shared" si="18"/>
        <v>-4</v>
      </c>
      <c r="H135" s="2">
        <v>576</v>
      </c>
      <c r="I135" s="69">
        <v>44020</v>
      </c>
      <c r="J135" s="132">
        <v>133</v>
      </c>
      <c r="K135" s="132">
        <v>74</v>
      </c>
      <c r="L135" s="132">
        <f t="shared" si="19"/>
        <v>-5</v>
      </c>
    </row>
    <row r="136" spans="1:12" x14ac:dyDescent="0.25">
      <c r="A136" s="13">
        <v>850</v>
      </c>
      <c r="B136" s="13">
        <v>700</v>
      </c>
      <c r="C136" s="13">
        <v>1150</v>
      </c>
      <c r="D136" s="2">
        <v>21</v>
      </c>
      <c r="E136" s="2">
        <v>0</v>
      </c>
      <c r="F136" s="2">
        <f t="shared" si="17"/>
        <v>21</v>
      </c>
      <c r="G136" s="72">
        <f t="shared" si="18"/>
        <v>1</v>
      </c>
      <c r="H136" s="2">
        <v>586</v>
      </c>
      <c r="I136" s="69">
        <v>44021</v>
      </c>
      <c r="J136" s="132">
        <v>134</v>
      </c>
      <c r="K136" s="132">
        <v>70</v>
      </c>
      <c r="L136" s="132">
        <f t="shared" si="19"/>
        <v>-4</v>
      </c>
    </row>
    <row r="137" spans="1:12" x14ac:dyDescent="0.25">
      <c r="A137" s="13">
        <v>850</v>
      </c>
      <c r="B137" s="13">
        <v>700</v>
      </c>
      <c r="C137" s="13">
        <v>1150</v>
      </c>
      <c r="D137" s="2">
        <v>25</v>
      </c>
      <c r="E137" s="2">
        <v>0</v>
      </c>
      <c r="F137" s="2">
        <f t="shared" si="17"/>
        <v>25</v>
      </c>
      <c r="G137" s="72">
        <f t="shared" si="18"/>
        <v>4</v>
      </c>
      <c r="H137" s="2">
        <v>569</v>
      </c>
      <c r="I137" s="69">
        <v>44022</v>
      </c>
      <c r="J137" s="132">
        <v>135</v>
      </c>
      <c r="K137" s="132">
        <v>69</v>
      </c>
      <c r="L137" s="132">
        <f t="shared" si="19"/>
        <v>-1</v>
      </c>
    </row>
    <row r="138" spans="1:12" x14ac:dyDescent="0.25">
      <c r="A138" s="13">
        <v>850</v>
      </c>
      <c r="B138" s="13">
        <v>700</v>
      </c>
      <c r="C138" s="13">
        <v>1150</v>
      </c>
      <c r="D138" s="2">
        <v>26</v>
      </c>
      <c r="E138" s="2">
        <v>0</v>
      </c>
      <c r="F138" s="2">
        <f t="shared" si="17"/>
        <v>26</v>
      </c>
      <c r="G138" s="72">
        <f t="shared" si="18"/>
        <v>1</v>
      </c>
      <c r="H138" s="2">
        <v>562</v>
      </c>
      <c r="I138" s="69">
        <v>44023</v>
      </c>
      <c r="J138" s="132">
        <v>136</v>
      </c>
      <c r="K138" s="132">
        <v>77</v>
      </c>
      <c r="L138" s="132">
        <f t="shared" si="19"/>
        <v>8</v>
      </c>
    </row>
    <row r="139" spans="1:12" x14ac:dyDescent="0.25">
      <c r="A139" s="13">
        <v>850</v>
      </c>
      <c r="B139" s="13">
        <v>700</v>
      </c>
      <c r="C139" s="13">
        <v>1150</v>
      </c>
      <c r="D139" s="2">
        <v>24</v>
      </c>
      <c r="E139" s="2">
        <v>0</v>
      </c>
      <c r="F139" s="2">
        <f t="shared" si="17"/>
        <v>24</v>
      </c>
      <c r="G139" s="72">
        <f t="shared" si="18"/>
        <v>-2</v>
      </c>
      <c r="H139" s="2">
        <v>545</v>
      </c>
      <c r="I139" s="69">
        <v>44024</v>
      </c>
      <c r="J139" s="132">
        <v>137</v>
      </c>
      <c r="K139" s="132">
        <v>83</v>
      </c>
      <c r="L139" s="132">
        <f t="shared" si="19"/>
        <v>6</v>
      </c>
    </row>
    <row r="140" spans="1:12" x14ac:dyDescent="0.25">
      <c r="A140" s="13">
        <v>850</v>
      </c>
      <c r="B140" s="13">
        <v>700</v>
      </c>
      <c r="C140" s="13">
        <v>1150</v>
      </c>
      <c r="D140" s="2">
        <v>24</v>
      </c>
      <c r="E140" s="2">
        <v>0</v>
      </c>
      <c r="F140" s="2">
        <f t="shared" si="17"/>
        <v>24</v>
      </c>
      <c r="G140" s="72">
        <f t="shared" si="18"/>
        <v>0</v>
      </c>
      <c r="H140" s="2">
        <v>521</v>
      </c>
      <c r="I140" s="69">
        <v>44025</v>
      </c>
      <c r="J140" s="132">
        <v>138</v>
      </c>
      <c r="K140" s="132">
        <v>94</v>
      </c>
      <c r="L140" s="132">
        <f t="shared" si="19"/>
        <v>11</v>
      </c>
    </row>
    <row r="141" spans="1:12" x14ac:dyDescent="0.25">
      <c r="A141" s="13">
        <v>850</v>
      </c>
      <c r="B141" s="13">
        <v>700</v>
      </c>
      <c r="C141" s="13">
        <v>1150</v>
      </c>
      <c r="D141" s="2">
        <v>21</v>
      </c>
      <c r="E141" s="2">
        <v>0</v>
      </c>
      <c r="F141" s="2">
        <f t="shared" si="17"/>
        <v>21</v>
      </c>
      <c r="G141" s="72">
        <f t="shared" si="18"/>
        <v>-3</v>
      </c>
      <c r="H141" s="2">
        <v>541</v>
      </c>
      <c r="I141" s="69">
        <v>44026</v>
      </c>
      <c r="J141" s="132">
        <v>139</v>
      </c>
      <c r="K141" s="132">
        <v>94</v>
      </c>
      <c r="L141" s="132">
        <f t="shared" si="19"/>
        <v>0</v>
      </c>
    </row>
    <row r="142" spans="1:12" x14ac:dyDescent="0.25">
      <c r="A142" s="13">
        <v>850</v>
      </c>
      <c r="B142" s="13">
        <v>700</v>
      </c>
      <c r="C142" s="13">
        <v>1150</v>
      </c>
      <c r="D142" s="2">
        <v>20</v>
      </c>
      <c r="E142" s="2">
        <v>0</v>
      </c>
      <c r="F142" s="2">
        <f t="shared" si="17"/>
        <v>20</v>
      </c>
      <c r="G142" s="72">
        <f t="shared" si="18"/>
        <v>-1</v>
      </c>
      <c r="H142" s="2">
        <v>573</v>
      </c>
      <c r="I142" s="69">
        <v>44027</v>
      </c>
      <c r="J142" s="132">
        <v>140</v>
      </c>
      <c r="K142" s="132">
        <v>85</v>
      </c>
      <c r="L142" s="132">
        <f t="shared" si="19"/>
        <v>-9</v>
      </c>
    </row>
    <row r="143" spans="1:12" x14ac:dyDescent="0.25">
      <c r="A143" s="13">
        <v>850</v>
      </c>
      <c r="B143" s="13">
        <v>700</v>
      </c>
      <c r="C143" s="13">
        <v>1150</v>
      </c>
      <c r="D143" s="2">
        <v>15</v>
      </c>
      <c r="E143" s="2">
        <v>0</v>
      </c>
      <c r="F143" s="2">
        <f t="shared" si="17"/>
        <v>15</v>
      </c>
      <c r="G143" s="72">
        <f t="shared" si="18"/>
        <v>-5</v>
      </c>
      <c r="H143" s="2">
        <v>578</v>
      </c>
      <c r="I143" s="69">
        <v>44028</v>
      </c>
      <c r="J143" s="132">
        <v>141</v>
      </c>
      <c r="K143" s="132">
        <v>80</v>
      </c>
      <c r="L143" s="132">
        <f t="shared" si="19"/>
        <v>-5</v>
      </c>
    </row>
    <row r="144" spans="1:12" x14ac:dyDescent="0.25">
      <c r="A144" s="13">
        <v>850</v>
      </c>
      <c r="B144" s="13">
        <v>700</v>
      </c>
      <c r="C144" s="13">
        <v>1150</v>
      </c>
      <c r="D144" s="2">
        <v>15</v>
      </c>
      <c r="E144" s="2">
        <v>0</v>
      </c>
      <c r="F144" s="2">
        <f t="shared" si="17"/>
        <v>15</v>
      </c>
      <c r="G144" s="72">
        <f t="shared" si="18"/>
        <v>0</v>
      </c>
      <c r="H144" s="2">
        <v>578</v>
      </c>
      <c r="I144" s="69">
        <v>44029</v>
      </c>
      <c r="J144" s="132">
        <v>142</v>
      </c>
      <c r="K144" s="132">
        <v>73</v>
      </c>
      <c r="L144" s="132">
        <f t="shared" si="19"/>
        <v>-7</v>
      </c>
    </row>
    <row r="145" spans="1:12" x14ac:dyDescent="0.25">
      <c r="A145" s="13">
        <v>850</v>
      </c>
      <c r="B145" s="13">
        <v>700</v>
      </c>
      <c r="C145" s="13">
        <v>1150</v>
      </c>
      <c r="D145" s="2">
        <v>16</v>
      </c>
      <c r="E145" s="2">
        <v>0</v>
      </c>
      <c r="F145" s="2">
        <f t="shared" si="17"/>
        <v>16</v>
      </c>
      <c r="G145" s="72">
        <f t="shared" si="18"/>
        <v>1</v>
      </c>
      <c r="H145" s="2">
        <v>584</v>
      </c>
      <c r="I145" s="69">
        <v>44030</v>
      </c>
      <c r="J145" s="132">
        <v>143</v>
      </c>
      <c r="K145" s="132">
        <v>75</v>
      </c>
      <c r="L145" s="132">
        <f t="shared" si="19"/>
        <v>2</v>
      </c>
    </row>
    <row r="146" spans="1:12" x14ac:dyDescent="0.25">
      <c r="A146" s="13">
        <v>850</v>
      </c>
      <c r="B146" s="13">
        <v>700</v>
      </c>
      <c r="C146" s="13">
        <v>1150</v>
      </c>
      <c r="D146" s="2">
        <v>17</v>
      </c>
      <c r="E146" s="2">
        <v>0</v>
      </c>
      <c r="F146" s="2">
        <f t="shared" si="17"/>
        <v>17</v>
      </c>
      <c r="G146" s="72">
        <f t="shared" si="18"/>
        <v>1</v>
      </c>
      <c r="H146" s="2">
        <v>568</v>
      </c>
      <c r="I146" s="69">
        <v>44031</v>
      </c>
      <c r="J146" s="132">
        <v>144</v>
      </c>
      <c r="K146" s="132">
        <v>76</v>
      </c>
      <c r="L146" s="132">
        <f t="shared" si="19"/>
        <v>1</v>
      </c>
    </row>
    <row r="147" spans="1:12" x14ac:dyDescent="0.25">
      <c r="A147" s="13">
        <v>850</v>
      </c>
      <c r="B147" s="13">
        <v>700</v>
      </c>
      <c r="C147" s="13">
        <v>1150</v>
      </c>
      <c r="D147" s="2">
        <v>16</v>
      </c>
      <c r="E147" s="2">
        <v>0</v>
      </c>
      <c r="F147" s="2">
        <f t="shared" si="17"/>
        <v>16</v>
      </c>
      <c r="G147" s="72">
        <f t="shared" si="18"/>
        <v>-1</v>
      </c>
      <c r="H147" s="2">
        <v>567</v>
      </c>
      <c r="I147" s="69">
        <v>44032</v>
      </c>
      <c r="J147" s="132">
        <v>145</v>
      </c>
      <c r="K147" s="132">
        <v>81</v>
      </c>
      <c r="L147" s="132">
        <f t="shared" si="19"/>
        <v>5</v>
      </c>
    </row>
    <row r="148" spans="1:12" x14ac:dyDescent="0.25">
      <c r="A148" s="13">
        <v>850</v>
      </c>
      <c r="B148" s="13">
        <v>700</v>
      </c>
      <c r="C148" s="13">
        <v>1150</v>
      </c>
      <c r="D148" s="2">
        <v>15</v>
      </c>
      <c r="E148" s="2">
        <v>0</v>
      </c>
      <c r="F148" s="2">
        <f t="shared" si="17"/>
        <v>15</v>
      </c>
      <c r="G148" s="72">
        <f t="shared" si="18"/>
        <v>-1</v>
      </c>
      <c r="H148" s="2">
        <v>594</v>
      </c>
      <c r="I148" s="69">
        <v>44033</v>
      </c>
      <c r="J148" s="132">
        <v>146</v>
      </c>
      <c r="K148" s="132">
        <v>90</v>
      </c>
      <c r="L148" s="132">
        <f t="shared" si="19"/>
        <v>9</v>
      </c>
    </row>
    <row r="149" spans="1:12" x14ac:dyDescent="0.25">
      <c r="A149" s="13">
        <v>850</v>
      </c>
      <c r="B149" s="13">
        <v>700</v>
      </c>
      <c r="C149" s="13">
        <v>1150</v>
      </c>
      <c r="D149" s="2">
        <v>17</v>
      </c>
      <c r="E149" s="2">
        <v>0</v>
      </c>
      <c r="F149" s="2">
        <f t="shared" si="17"/>
        <v>17</v>
      </c>
      <c r="G149" s="72">
        <f t="shared" si="18"/>
        <v>2</v>
      </c>
      <c r="H149" s="2">
        <v>593</v>
      </c>
      <c r="I149" s="69">
        <v>44034</v>
      </c>
      <c r="J149" s="132">
        <v>147</v>
      </c>
      <c r="K149" s="132">
        <v>85</v>
      </c>
      <c r="L149" s="132">
        <f t="shared" si="19"/>
        <v>-5</v>
      </c>
    </row>
    <row r="150" spans="1:12" x14ac:dyDescent="0.25">
      <c r="A150" s="13">
        <v>850</v>
      </c>
      <c r="B150" s="13">
        <v>700</v>
      </c>
      <c r="C150" s="13">
        <v>1150</v>
      </c>
      <c r="D150" s="2">
        <v>23</v>
      </c>
      <c r="E150" s="2">
        <v>0</v>
      </c>
      <c r="F150" s="2">
        <f t="shared" si="17"/>
        <v>23</v>
      </c>
      <c r="G150" s="72">
        <f t="shared" si="18"/>
        <v>6</v>
      </c>
      <c r="H150" s="2">
        <v>583</v>
      </c>
      <c r="I150" s="69">
        <v>44035</v>
      </c>
      <c r="J150" s="132">
        <v>148</v>
      </c>
      <c r="K150" s="132">
        <v>91</v>
      </c>
      <c r="L150" s="132">
        <f t="shared" si="19"/>
        <v>6</v>
      </c>
    </row>
    <row r="151" spans="1:12" x14ac:dyDescent="0.25">
      <c r="A151" s="13">
        <v>850</v>
      </c>
      <c r="B151" s="13">
        <v>700</v>
      </c>
      <c r="C151" s="13">
        <v>1150</v>
      </c>
      <c r="D151" s="2">
        <v>17</v>
      </c>
      <c r="E151" s="2">
        <v>0</v>
      </c>
      <c r="F151" s="2">
        <f t="shared" si="17"/>
        <v>17</v>
      </c>
      <c r="G151" s="72">
        <f t="shared" si="18"/>
        <v>-6</v>
      </c>
      <c r="H151" s="2">
        <v>592</v>
      </c>
      <c r="I151" s="69">
        <v>44036</v>
      </c>
      <c r="J151" s="132">
        <v>149</v>
      </c>
      <c r="K151" s="132">
        <v>74</v>
      </c>
      <c r="L151" s="132">
        <f t="shared" si="19"/>
        <v>-17</v>
      </c>
    </row>
    <row r="152" spans="1:12" x14ac:dyDescent="0.25">
      <c r="A152" s="13">
        <v>850</v>
      </c>
      <c r="B152" s="13">
        <v>700</v>
      </c>
      <c r="C152" s="13">
        <v>1150</v>
      </c>
      <c r="D152" s="2">
        <v>18</v>
      </c>
      <c r="E152" s="2">
        <v>0</v>
      </c>
      <c r="F152" s="2">
        <f t="shared" si="17"/>
        <v>18</v>
      </c>
      <c r="G152" s="72">
        <f t="shared" si="18"/>
        <v>1</v>
      </c>
      <c r="H152" s="2">
        <v>596</v>
      </c>
      <c r="I152" s="69">
        <v>44037</v>
      </c>
      <c r="J152" s="132">
        <v>150</v>
      </c>
      <c r="K152" s="132">
        <v>91</v>
      </c>
      <c r="L152" s="132">
        <f t="shared" si="19"/>
        <v>17</v>
      </c>
    </row>
    <row r="153" spans="1:12" x14ac:dyDescent="0.25">
      <c r="A153" s="13">
        <v>850</v>
      </c>
      <c r="B153" s="13">
        <v>700</v>
      </c>
      <c r="C153" s="13">
        <v>1150</v>
      </c>
      <c r="D153" s="2">
        <v>16</v>
      </c>
      <c r="E153" s="2">
        <v>0</v>
      </c>
      <c r="F153" s="2">
        <f t="shared" si="17"/>
        <v>16</v>
      </c>
      <c r="G153" s="72">
        <f t="shared" si="18"/>
        <v>-2</v>
      </c>
      <c r="H153" s="2">
        <v>568</v>
      </c>
      <c r="I153" s="69">
        <v>44038</v>
      </c>
      <c r="J153" s="132">
        <v>151</v>
      </c>
      <c r="K153" s="132">
        <v>67</v>
      </c>
      <c r="L153" s="132">
        <f t="shared" si="19"/>
        <v>-24</v>
      </c>
    </row>
    <row r="154" spans="1:12" x14ac:dyDescent="0.25">
      <c r="A154" s="13">
        <v>850</v>
      </c>
      <c r="B154" s="13">
        <v>700</v>
      </c>
      <c r="C154" s="13">
        <v>1150</v>
      </c>
      <c r="D154" s="2">
        <v>21</v>
      </c>
      <c r="E154" s="2">
        <v>0</v>
      </c>
      <c r="F154" s="2">
        <f t="shared" si="17"/>
        <v>21</v>
      </c>
      <c r="G154" s="72">
        <f t="shared" si="18"/>
        <v>5</v>
      </c>
      <c r="H154" s="2">
        <v>563</v>
      </c>
      <c r="I154" s="69">
        <v>44039</v>
      </c>
      <c r="J154" s="132">
        <v>152</v>
      </c>
      <c r="K154" s="132">
        <v>70</v>
      </c>
      <c r="L154" s="132">
        <f t="shared" si="19"/>
        <v>3</v>
      </c>
    </row>
    <row r="155" spans="1:12" x14ac:dyDescent="0.25">
      <c r="A155" s="13">
        <v>850</v>
      </c>
      <c r="B155" s="13">
        <v>700</v>
      </c>
      <c r="C155" s="13">
        <v>1150</v>
      </c>
      <c r="D155" s="2">
        <v>19</v>
      </c>
      <c r="E155" s="2">
        <v>0</v>
      </c>
      <c r="F155" s="2">
        <f t="shared" si="17"/>
        <v>19</v>
      </c>
      <c r="G155" s="72">
        <f t="shared" si="18"/>
        <v>-2</v>
      </c>
      <c r="H155" s="2">
        <v>538</v>
      </c>
      <c r="I155" s="69">
        <v>44040</v>
      </c>
      <c r="J155" s="132">
        <v>153</v>
      </c>
      <c r="K155" s="132">
        <v>77</v>
      </c>
      <c r="L155" s="132">
        <f t="shared" si="19"/>
        <v>7</v>
      </c>
    </row>
    <row r="156" spans="1:12" x14ac:dyDescent="0.25">
      <c r="A156" s="13">
        <v>850</v>
      </c>
      <c r="B156" s="13">
        <v>700</v>
      </c>
      <c r="C156" s="13">
        <v>1150</v>
      </c>
      <c r="D156" s="2">
        <v>17</v>
      </c>
      <c r="E156" s="2">
        <v>0</v>
      </c>
      <c r="F156" s="2">
        <f t="shared" si="17"/>
        <v>17</v>
      </c>
      <c r="G156" s="72">
        <f t="shared" si="18"/>
        <v>-2</v>
      </c>
      <c r="H156" s="2">
        <v>548</v>
      </c>
      <c r="I156" s="69">
        <v>44041</v>
      </c>
      <c r="J156" s="132">
        <v>154</v>
      </c>
      <c r="K156" s="132">
        <v>63</v>
      </c>
      <c r="L156" s="132">
        <f t="shared" si="19"/>
        <v>-14</v>
      </c>
    </row>
    <row r="157" spans="1:12" x14ac:dyDescent="0.25">
      <c r="A157" s="13">
        <v>850</v>
      </c>
      <c r="B157" s="13">
        <v>700</v>
      </c>
      <c r="C157" s="13">
        <v>1150</v>
      </c>
      <c r="D157" s="2">
        <v>14</v>
      </c>
      <c r="E157" s="2">
        <v>0</v>
      </c>
      <c r="F157" s="2">
        <f t="shared" si="17"/>
        <v>14</v>
      </c>
      <c r="G157" s="72">
        <f t="shared" si="18"/>
        <v>-3</v>
      </c>
      <c r="H157" s="2">
        <v>564</v>
      </c>
      <c r="I157" s="69">
        <v>44042</v>
      </c>
      <c r="J157" s="132">
        <v>155</v>
      </c>
      <c r="K157" s="132">
        <v>66</v>
      </c>
      <c r="L157" s="132">
        <f t="shared" si="19"/>
        <v>3</v>
      </c>
    </row>
    <row r="158" spans="1:12" x14ac:dyDescent="0.25">
      <c r="A158" s="13">
        <v>850</v>
      </c>
      <c r="B158" s="13">
        <v>700</v>
      </c>
      <c r="C158" s="13">
        <v>1150</v>
      </c>
      <c r="D158" s="2">
        <v>19</v>
      </c>
      <c r="E158" s="2">
        <v>0</v>
      </c>
      <c r="F158" s="2">
        <f t="shared" si="17"/>
        <v>19</v>
      </c>
      <c r="G158" s="72">
        <f t="shared" si="18"/>
        <v>5</v>
      </c>
      <c r="H158" s="2">
        <v>573</v>
      </c>
      <c r="I158" s="69">
        <v>44043</v>
      </c>
      <c r="J158" s="132">
        <v>156</v>
      </c>
      <c r="K158" s="132">
        <v>73</v>
      </c>
      <c r="L158" s="132">
        <f t="shared" si="19"/>
        <v>7</v>
      </c>
    </row>
    <row r="159" spans="1:12" x14ac:dyDescent="0.25">
      <c r="A159" s="13">
        <v>850</v>
      </c>
      <c r="B159" s="13">
        <v>700</v>
      </c>
      <c r="C159" s="13">
        <v>1150</v>
      </c>
      <c r="D159" s="2">
        <v>22</v>
      </c>
      <c r="E159" s="2">
        <v>0</v>
      </c>
      <c r="F159" s="2">
        <f t="shared" ref="F159:F200" si="20">D159</f>
        <v>22</v>
      </c>
      <c r="G159" s="72">
        <f t="shared" ref="G159:G200" si="21">F159-F158</f>
        <v>3</v>
      </c>
      <c r="H159" s="2">
        <v>575</v>
      </c>
      <c r="I159" s="69">
        <v>44044</v>
      </c>
      <c r="J159" s="132">
        <v>157</v>
      </c>
      <c r="K159" s="132">
        <v>67</v>
      </c>
      <c r="L159" s="132">
        <f t="shared" ref="L159:L200" si="22">K159-K158</f>
        <v>-6</v>
      </c>
    </row>
    <row r="160" spans="1:12" x14ac:dyDescent="0.25">
      <c r="A160" s="13">
        <v>850</v>
      </c>
      <c r="B160" s="13">
        <v>700</v>
      </c>
      <c r="C160" s="13">
        <v>1150</v>
      </c>
      <c r="D160" s="2">
        <v>21</v>
      </c>
      <c r="E160" s="2">
        <v>0</v>
      </c>
      <c r="F160" s="2">
        <f t="shared" si="20"/>
        <v>21</v>
      </c>
      <c r="G160" s="72">
        <f t="shared" si="21"/>
        <v>-1</v>
      </c>
      <c r="H160" s="2">
        <v>568</v>
      </c>
      <c r="I160" s="69">
        <v>44045</v>
      </c>
      <c r="J160" s="132">
        <v>158</v>
      </c>
      <c r="K160" s="132">
        <v>70</v>
      </c>
      <c r="L160" s="132">
        <f t="shared" si="22"/>
        <v>3</v>
      </c>
    </row>
    <row r="161" spans="1:12" x14ac:dyDescent="0.25">
      <c r="A161" s="13">
        <v>850</v>
      </c>
      <c r="B161" s="13">
        <v>700</v>
      </c>
      <c r="C161" s="13">
        <v>1150</v>
      </c>
      <c r="D161" s="2">
        <v>27</v>
      </c>
      <c r="E161" s="2">
        <v>0</v>
      </c>
      <c r="F161" s="2">
        <f t="shared" si="20"/>
        <v>27</v>
      </c>
      <c r="G161" s="72">
        <f t="shared" si="21"/>
        <v>6</v>
      </c>
      <c r="H161" s="2">
        <v>539</v>
      </c>
      <c r="I161" s="69">
        <v>44046</v>
      </c>
      <c r="J161" s="132">
        <v>159</v>
      </c>
      <c r="K161" s="132">
        <v>82</v>
      </c>
      <c r="L161" s="132">
        <f t="shared" si="22"/>
        <v>12</v>
      </c>
    </row>
    <row r="162" spans="1:12" x14ac:dyDescent="0.25">
      <c r="A162" s="13">
        <v>850</v>
      </c>
      <c r="B162" s="13">
        <v>700</v>
      </c>
      <c r="C162" s="13">
        <v>1150</v>
      </c>
      <c r="D162" s="2">
        <v>26</v>
      </c>
      <c r="E162" s="2">
        <v>0</v>
      </c>
      <c r="F162" s="2">
        <f t="shared" si="20"/>
        <v>26</v>
      </c>
      <c r="G162" s="72">
        <f t="shared" si="21"/>
        <v>-1</v>
      </c>
      <c r="H162" s="2">
        <v>564</v>
      </c>
      <c r="I162" s="69">
        <v>44047</v>
      </c>
      <c r="J162" s="132">
        <v>160</v>
      </c>
      <c r="K162" s="132">
        <v>83</v>
      </c>
      <c r="L162" s="132">
        <f t="shared" si="22"/>
        <v>1</v>
      </c>
    </row>
    <row r="163" spans="1:12" x14ac:dyDescent="0.25">
      <c r="A163" s="13">
        <v>850</v>
      </c>
      <c r="B163" s="13">
        <v>700</v>
      </c>
      <c r="C163" s="13">
        <v>1150</v>
      </c>
      <c r="D163" s="2">
        <v>30</v>
      </c>
      <c r="E163" s="2">
        <v>0</v>
      </c>
      <c r="F163" s="2">
        <f t="shared" si="20"/>
        <v>30</v>
      </c>
      <c r="G163" s="72">
        <f t="shared" si="21"/>
        <v>4</v>
      </c>
      <c r="H163" s="2">
        <v>584</v>
      </c>
      <c r="I163" s="69">
        <v>44048</v>
      </c>
      <c r="J163" s="132">
        <v>161</v>
      </c>
      <c r="K163" s="132">
        <v>88</v>
      </c>
      <c r="L163" s="132">
        <f t="shared" si="22"/>
        <v>5</v>
      </c>
    </row>
    <row r="164" spans="1:12" x14ac:dyDescent="0.25">
      <c r="A164" s="13">
        <v>850</v>
      </c>
      <c r="B164" s="13">
        <v>700</v>
      </c>
      <c r="C164" s="13">
        <v>1150</v>
      </c>
      <c r="D164" s="2">
        <v>29</v>
      </c>
      <c r="E164" s="2">
        <v>0</v>
      </c>
      <c r="F164" s="2">
        <f t="shared" si="20"/>
        <v>29</v>
      </c>
      <c r="G164" s="72">
        <f t="shared" si="21"/>
        <v>-1</v>
      </c>
      <c r="H164" s="2">
        <v>598</v>
      </c>
      <c r="I164" s="69">
        <v>44049</v>
      </c>
      <c r="J164" s="132">
        <v>162</v>
      </c>
      <c r="K164" s="132">
        <v>79</v>
      </c>
      <c r="L164" s="132">
        <f t="shared" si="22"/>
        <v>-9</v>
      </c>
    </row>
    <row r="165" spans="1:12" x14ac:dyDescent="0.25">
      <c r="A165" s="13">
        <v>850</v>
      </c>
      <c r="B165" s="13">
        <v>700</v>
      </c>
      <c r="C165" s="13">
        <v>1150</v>
      </c>
      <c r="D165" s="2">
        <v>27</v>
      </c>
      <c r="E165" s="2">
        <v>0</v>
      </c>
      <c r="F165" s="2">
        <f t="shared" si="20"/>
        <v>27</v>
      </c>
      <c r="G165" s="72">
        <f t="shared" si="21"/>
        <v>-2</v>
      </c>
      <c r="H165" s="2">
        <v>564</v>
      </c>
      <c r="I165" s="69">
        <v>44050</v>
      </c>
      <c r="J165" s="132">
        <v>163</v>
      </c>
      <c r="K165" s="132">
        <v>78</v>
      </c>
      <c r="L165" s="132">
        <f t="shared" si="22"/>
        <v>-1</v>
      </c>
    </row>
    <row r="166" spans="1:12" x14ac:dyDescent="0.25">
      <c r="A166" s="13">
        <v>850</v>
      </c>
      <c r="B166" s="13">
        <v>700</v>
      </c>
      <c r="C166" s="13">
        <v>1150</v>
      </c>
      <c r="D166" s="2">
        <v>28</v>
      </c>
      <c r="E166" s="2">
        <v>0</v>
      </c>
      <c r="F166" s="2">
        <f t="shared" si="20"/>
        <v>28</v>
      </c>
      <c r="G166" s="72">
        <f t="shared" si="21"/>
        <v>1</v>
      </c>
      <c r="H166" s="2">
        <v>576</v>
      </c>
      <c r="I166" s="69">
        <v>44051</v>
      </c>
      <c r="J166" s="132">
        <v>164</v>
      </c>
      <c r="K166" s="132">
        <v>79</v>
      </c>
      <c r="L166" s="132">
        <f t="shared" si="22"/>
        <v>1</v>
      </c>
    </row>
    <row r="167" spans="1:12" x14ac:dyDescent="0.25">
      <c r="A167" s="13">
        <v>850</v>
      </c>
      <c r="B167" s="13">
        <v>700</v>
      </c>
      <c r="C167" s="13">
        <v>1150</v>
      </c>
      <c r="D167" s="2">
        <v>31</v>
      </c>
      <c r="E167" s="2">
        <v>0</v>
      </c>
      <c r="F167" s="2">
        <f t="shared" si="20"/>
        <v>31</v>
      </c>
      <c r="G167" s="72">
        <f t="shared" si="21"/>
        <v>3</v>
      </c>
      <c r="H167" s="2">
        <v>545</v>
      </c>
      <c r="I167" s="69">
        <v>44052</v>
      </c>
      <c r="J167" s="132">
        <v>165</v>
      </c>
      <c r="K167" s="132">
        <v>87</v>
      </c>
      <c r="L167" s="132">
        <f t="shared" si="22"/>
        <v>8</v>
      </c>
    </row>
    <row r="168" spans="1:12" x14ac:dyDescent="0.25">
      <c r="A168" s="13">
        <v>850</v>
      </c>
      <c r="B168" s="13">
        <v>700</v>
      </c>
      <c r="C168" s="13">
        <v>1150</v>
      </c>
      <c r="D168" s="2">
        <v>29</v>
      </c>
      <c r="E168" s="2">
        <v>0</v>
      </c>
      <c r="F168" s="2">
        <f t="shared" si="20"/>
        <v>29</v>
      </c>
      <c r="G168" s="72">
        <f t="shared" si="21"/>
        <v>-2</v>
      </c>
      <c r="H168" s="2">
        <v>571</v>
      </c>
      <c r="I168" s="69">
        <v>44053</v>
      </c>
      <c r="J168" s="132">
        <v>166</v>
      </c>
      <c r="K168" s="132">
        <v>99</v>
      </c>
      <c r="L168" s="132">
        <f t="shared" si="22"/>
        <v>12</v>
      </c>
    </row>
    <row r="169" spans="1:12" x14ac:dyDescent="0.25">
      <c r="A169" s="13">
        <v>850</v>
      </c>
      <c r="B169" s="13">
        <v>700</v>
      </c>
      <c r="C169" s="13">
        <v>1150</v>
      </c>
      <c r="D169" s="2">
        <v>30</v>
      </c>
      <c r="E169" s="2">
        <v>0</v>
      </c>
      <c r="F169" s="2">
        <f t="shared" si="20"/>
        <v>30</v>
      </c>
      <c r="G169" s="72">
        <f t="shared" si="21"/>
        <v>1</v>
      </c>
      <c r="H169" s="2">
        <v>583</v>
      </c>
      <c r="I169" s="69">
        <v>44054</v>
      </c>
      <c r="J169" s="132">
        <v>167</v>
      </c>
      <c r="K169" s="132">
        <v>97</v>
      </c>
      <c r="L169" s="132">
        <f t="shared" si="22"/>
        <v>-2</v>
      </c>
    </row>
    <row r="170" spans="1:12" x14ac:dyDescent="0.25">
      <c r="A170" s="13">
        <v>850</v>
      </c>
      <c r="B170" s="13">
        <v>700</v>
      </c>
      <c r="C170" s="13">
        <v>1150</v>
      </c>
      <c r="D170" s="2">
        <v>35</v>
      </c>
      <c r="E170" s="2">
        <v>0</v>
      </c>
      <c r="F170" s="2">
        <f t="shared" si="20"/>
        <v>35</v>
      </c>
      <c r="G170" s="72">
        <f t="shared" si="21"/>
        <v>5</v>
      </c>
      <c r="H170" s="2">
        <v>613</v>
      </c>
      <c r="I170" s="69">
        <v>44055</v>
      </c>
      <c r="J170" s="132">
        <v>168</v>
      </c>
      <c r="K170" s="132">
        <v>115</v>
      </c>
      <c r="L170" s="132">
        <f t="shared" si="22"/>
        <v>18</v>
      </c>
    </row>
    <row r="171" spans="1:12" x14ac:dyDescent="0.25">
      <c r="A171" s="13">
        <v>850</v>
      </c>
      <c r="B171" s="13">
        <v>700</v>
      </c>
      <c r="C171" s="13">
        <v>1150</v>
      </c>
      <c r="D171" s="2">
        <v>31</v>
      </c>
      <c r="E171" s="2">
        <v>0</v>
      </c>
      <c r="F171" s="2">
        <f t="shared" si="20"/>
        <v>31</v>
      </c>
      <c r="G171" s="72">
        <f t="shared" si="21"/>
        <v>-4</v>
      </c>
      <c r="H171" s="2">
        <v>612</v>
      </c>
      <c r="I171" s="69">
        <v>44056</v>
      </c>
      <c r="J171" s="132">
        <v>169</v>
      </c>
      <c r="K171" s="132">
        <v>127</v>
      </c>
      <c r="L171" s="132">
        <f t="shared" si="22"/>
        <v>12</v>
      </c>
    </row>
    <row r="172" spans="1:12" x14ac:dyDescent="0.25">
      <c r="A172" s="13">
        <v>850</v>
      </c>
      <c r="B172" s="13">
        <v>700</v>
      </c>
      <c r="C172" s="13">
        <v>1150</v>
      </c>
      <c r="D172" s="2">
        <v>38</v>
      </c>
      <c r="E172" s="2">
        <v>0</v>
      </c>
      <c r="F172" s="2">
        <f t="shared" si="20"/>
        <v>38</v>
      </c>
      <c r="G172" s="72">
        <f t="shared" si="21"/>
        <v>7</v>
      </c>
      <c r="H172" s="2">
        <v>578</v>
      </c>
      <c r="I172" s="69">
        <v>44057</v>
      </c>
      <c r="J172" s="132">
        <v>170</v>
      </c>
      <c r="K172" s="132">
        <v>120</v>
      </c>
      <c r="L172" s="132">
        <f t="shared" si="22"/>
        <v>-7</v>
      </c>
    </row>
    <row r="173" spans="1:12" x14ac:dyDescent="0.25">
      <c r="A173" s="13">
        <v>850</v>
      </c>
      <c r="B173" s="13">
        <v>700</v>
      </c>
      <c r="C173" s="13">
        <v>1150</v>
      </c>
      <c r="D173" s="2">
        <v>39</v>
      </c>
      <c r="E173" s="2">
        <v>0</v>
      </c>
      <c r="F173" s="2">
        <f t="shared" si="20"/>
        <v>39</v>
      </c>
      <c r="G173" s="72">
        <f t="shared" si="21"/>
        <v>1</v>
      </c>
      <c r="H173" s="2">
        <v>583</v>
      </c>
      <c r="I173" s="69">
        <v>44058</v>
      </c>
      <c r="J173" s="132">
        <v>171</v>
      </c>
      <c r="K173" s="132">
        <v>124</v>
      </c>
      <c r="L173" s="132">
        <f t="shared" si="22"/>
        <v>4</v>
      </c>
    </row>
    <row r="174" spans="1:12" x14ac:dyDescent="0.25">
      <c r="A174" s="13">
        <v>850</v>
      </c>
      <c r="B174" s="13">
        <v>700</v>
      </c>
      <c r="C174" s="13">
        <v>1150</v>
      </c>
      <c r="D174" s="2">
        <v>36</v>
      </c>
      <c r="E174" s="2">
        <v>0</v>
      </c>
      <c r="F174" s="2">
        <f t="shared" si="20"/>
        <v>36</v>
      </c>
      <c r="G174" s="72">
        <f t="shared" si="21"/>
        <v>-3</v>
      </c>
      <c r="H174" s="2">
        <v>578</v>
      </c>
      <c r="I174" s="69">
        <v>44059</v>
      </c>
      <c r="J174" s="132">
        <v>172</v>
      </c>
      <c r="K174" s="132">
        <v>122</v>
      </c>
      <c r="L174" s="132">
        <f t="shared" si="22"/>
        <v>-2</v>
      </c>
    </row>
    <row r="175" spans="1:12" x14ac:dyDescent="0.25">
      <c r="A175" s="13">
        <v>850</v>
      </c>
      <c r="B175" s="13">
        <v>700</v>
      </c>
      <c r="C175" s="13">
        <v>1150</v>
      </c>
      <c r="D175" s="2">
        <v>39</v>
      </c>
      <c r="E175" s="2">
        <v>0</v>
      </c>
      <c r="F175" s="2">
        <f t="shared" si="20"/>
        <v>39</v>
      </c>
      <c r="G175" s="72">
        <f t="shared" si="21"/>
        <v>3</v>
      </c>
      <c r="H175" s="2">
        <v>565</v>
      </c>
      <c r="I175" s="69">
        <v>44060</v>
      </c>
      <c r="J175" s="132">
        <v>173</v>
      </c>
      <c r="K175" s="132">
        <v>126</v>
      </c>
      <c r="L175" s="132">
        <f t="shared" si="22"/>
        <v>4</v>
      </c>
    </row>
    <row r="176" spans="1:12" x14ac:dyDescent="0.25">
      <c r="A176" s="13">
        <v>850</v>
      </c>
      <c r="B176" s="13">
        <v>700</v>
      </c>
      <c r="C176" s="13">
        <v>1150</v>
      </c>
      <c r="D176" s="2">
        <v>42</v>
      </c>
      <c r="E176" s="2">
        <v>0</v>
      </c>
      <c r="F176" s="2">
        <f t="shared" si="20"/>
        <v>42</v>
      </c>
      <c r="G176" s="72">
        <f t="shared" si="21"/>
        <v>3</v>
      </c>
      <c r="H176" s="2">
        <v>604</v>
      </c>
      <c r="I176" s="69">
        <v>44061</v>
      </c>
      <c r="J176" s="132">
        <v>174</v>
      </c>
      <c r="K176" s="132">
        <v>129</v>
      </c>
      <c r="L176" s="132">
        <f t="shared" si="22"/>
        <v>3</v>
      </c>
    </row>
    <row r="177" spans="1:12" x14ac:dyDescent="0.25">
      <c r="A177" s="13">
        <v>850</v>
      </c>
      <c r="B177" s="13">
        <v>700</v>
      </c>
      <c r="C177" s="13">
        <v>1150</v>
      </c>
      <c r="D177" s="2">
        <v>41</v>
      </c>
      <c r="E177" s="2">
        <v>0</v>
      </c>
      <c r="F177" s="2">
        <f t="shared" si="20"/>
        <v>41</v>
      </c>
      <c r="G177" s="72">
        <f t="shared" si="21"/>
        <v>-1</v>
      </c>
      <c r="H177" s="2">
        <v>608</v>
      </c>
      <c r="I177" s="69">
        <v>44062</v>
      </c>
      <c r="J177" s="132">
        <v>175</v>
      </c>
      <c r="K177" s="132">
        <v>125</v>
      </c>
      <c r="L177" s="132">
        <f t="shared" si="22"/>
        <v>-4</v>
      </c>
    </row>
    <row r="178" spans="1:12" x14ac:dyDescent="0.25">
      <c r="A178" s="13">
        <v>850</v>
      </c>
      <c r="B178" s="13">
        <v>700</v>
      </c>
      <c r="C178" s="13">
        <v>1150</v>
      </c>
      <c r="D178" s="2">
        <v>39</v>
      </c>
      <c r="E178" s="2">
        <v>0</v>
      </c>
      <c r="F178" s="2">
        <f t="shared" si="20"/>
        <v>39</v>
      </c>
      <c r="G178" s="72">
        <f t="shared" si="21"/>
        <v>-2</v>
      </c>
      <c r="H178" s="2">
        <v>594</v>
      </c>
      <c r="I178" s="69">
        <v>44063</v>
      </c>
      <c r="J178" s="132">
        <v>176</v>
      </c>
      <c r="K178" s="132">
        <v>138</v>
      </c>
      <c r="L178" s="132">
        <f t="shared" si="22"/>
        <v>13</v>
      </c>
    </row>
    <row r="179" spans="1:12" x14ac:dyDescent="0.25">
      <c r="A179" s="13">
        <v>850</v>
      </c>
      <c r="B179" s="13">
        <v>700</v>
      </c>
      <c r="C179" s="13">
        <v>1150</v>
      </c>
      <c r="D179" s="2">
        <v>43</v>
      </c>
      <c r="E179" s="2">
        <v>0</v>
      </c>
      <c r="F179" s="2">
        <f t="shared" si="20"/>
        <v>43</v>
      </c>
      <c r="G179" s="72">
        <f t="shared" si="21"/>
        <v>4</v>
      </c>
      <c r="H179" s="2">
        <v>603</v>
      </c>
      <c r="I179" s="69">
        <v>44064</v>
      </c>
      <c r="J179" s="132">
        <v>177</v>
      </c>
      <c r="K179" s="132">
        <v>133</v>
      </c>
      <c r="L179" s="132">
        <f t="shared" si="22"/>
        <v>-5</v>
      </c>
    </row>
    <row r="180" spans="1:12" x14ac:dyDescent="0.25">
      <c r="A180" s="13">
        <v>850</v>
      </c>
      <c r="B180" s="13">
        <v>700</v>
      </c>
      <c r="C180" s="13">
        <v>1150</v>
      </c>
      <c r="D180" s="2">
        <v>42</v>
      </c>
      <c r="E180" s="2">
        <v>0</v>
      </c>
      <c r="F180" s="2">
        <f t="shared" si="20"/>
        <v>42</v>
      </c>
      <c r="G180" s="72">
        <f t="shared" si="21"/>
        <v>-1</v>
      </c>
      <c r="H180" s="2">
        <v>591</v>
      </c>
      <c r="I180" s="69">
        <v>44065</v>
      </c>
      <c r="J180" s="132">
        <v>178</v>
      </c>
      <c r="K180" s="132">
        <v>131</v>
      </c>
      <c r="L180" s="132">
        <f t="shared" si="22"/>
        <v>-2</v>
      </c>
    </row>
    <row r="181" spans="1:12" x14ac:dyDescent="0.25">
      <c r="A181" s="13">
        <v>850</v>
      </c>
      <c r="B181" s="13">
        <v>700</v>
      </c>
      <c r="C181" s="13">
        <v>1150</v>
      </c>
      <c r="D181" s="2">
        <v>42</v>
      </c>
      <c r="E181" s="2">
        <v>0</v>
      </c>
      <c r="F181" s="2">
        <f t="shared" si="20"/>
        <v>42</v>
      </c>
      <c r="G181" s="72">
        <f t="shared" si="21"/>
        <v>0</v>
      </c>
      <c r="H181" s="2">
        <v>565</v>
      </c>
      <c r="I181" s="69">
        <v>44066</v>
      </c>
      <c r="J181" s="132">
        <v>179</v>
      </c>
      <c r="K181" s="132">
        <v>129</v>
      </c>
      <c r="L181" s="132">
        <f t="shared" si="22"/>
        <v>-2</v>
      </c>
    </row>
    <row r="182" spans="1:12" x14ac:dyDescent="0.25">
      <c r="A182" s="13">
        <v>850</v>
      </c>
      <c r="B182" s="13">
        <v>700</v>
      </c>
      <c r="C182" s="13">
        <v>1150</v>
      </c>
      <c r="D182" s="2">
        <v>41</v>
      </c>
      <c r="E182" s="2">
        <v>0</v>
      </c>
      <c r="F182" s="2">
        <f t="shared" si="20"/>
        <v>41</v>
      </c>
      <c r="G182" s="72">
        <f t="shared" si="21"/>
        <v>-1</v>
      </c>
      <c r="H182" s="2">
        <v>552</v>
      </c>
      <c r="I182" s="69">
        <v>44067</v>
      </c>
      <c r="J182" s="132">
        <v>180</v>
      </c>
      <c r="K182" s="132">
        <v>121</v>
      </c>
      <c r="L182" s="132">
        <f t="shared" si="22"/>
        <v>-8</v>
      </c>
    </row>
    <row r="183" spans="1:12" x14ac:dyDescent="0.25">
      <c r="A183" s="13">
        <v>850</v>
      </c>
      <c r="B183" s="13">
        <v>700</v>
      </c>
      <c r="C183" s="13">
        <v>1150</v>
      </c>
      <c r="D183" s="2">
        <v>38</v>
      </c>
      <c r="E183" s="2">
        <v>0</v>
      </c>
      <c r="F183" s="2">
        <f t="shared" si="20"/>
        <v>38</v>
      </c>
      <c r="G183" s="72">
        <f t="shared" si="21"/>
        <v>-3</v>
      </c>
      <c r="H183" s="2">
        <v>601</v>
      </c>
      <c r="I183" s="69">
        <v>44068</v>
      </c>
      <c r="J183" s="132">
        <v>181</v>
      </c>
      <c r="K183" s="132">
        <v>120</v>
      </c>
      <c r="L183" s="132">
        <f t="shared" si="22"/>
        <v>-1</v>
      </c>
    </row>
    <row r="184" spans="1:12" x14ac:dyDescent="0.25">
      <c r="A184" s="13">
        <v>850</v>
      </c>
      <c r="B184" s="13">
        <v>700</v>
      </c>
      <c r="C184" s="13">
        <v>1150</v>
      </c>
      <c r="D184" s="2">
        <v>38</v>
      </c>
      <c r="E184" s="2">
        <v>0</v>
      </c>
      <c r="F184" s="2">
        <f t="shared" si="20"/>
        <v>38</v>
      </c>
      <c r="G184" s="72">
        <f t="shared" si="21"/>
        <v>0</v>
      </c>
      <c r="H184" s="2">
        <v>622</v>
      </c>
      <c r="I184" s="69">
        <v>44069</v>
      </c>
      <c r="J184" s="132">
        <v>182</v>
      </c>
      <c r="K184" s="132">
        <v>120</v>
      </c>
      <c r="L184" s="132">
        <f t="shared" si="22"/>
        <v>0</v>
      </c>
    </row>
    <row r="185" spans="1:12" x14ac:dyDescent="0.25">
      <c r="A185" s="13">
        <v>850</v>
      </c>
      <c r="B185" s="13">
        <v>700</v>
      </c>
      <c r="C185" s="13">
        <v>1150</v>
      </c>
      <c r="D185" s="2">
        <v>36</v>
      </c>
      <c r="E185" s="2">
        <v>0</v>
      </c>
      <c r="F185" s="2">
        <f t="shared" si="20"/>
        <v>36</v>
      </c>
      <c r="G185" s="72">
        <f t="shared" si="21"/>
        <v>-2</v>
      </c>
      <c r="H185" s="2">
        <v>613</v>
      </c>
      <c r="I185" s="69">
        <v>44070</v>
      </c>
      <c r="J185" s="132">
        <v>183</v>
      </c>
      <c r="K185" s="132">
        <v>107</v>
      </c>
      <c r="L185" s="132">
        <f t="shared" si="22"/>
        <v>-13</v>
      </c>
    </row>
    <row r="186" spans="1:12" x14ac:dyDescent="0.25">
      <c r="A186" s="13">
        <v>850</v>
      </c>
      <c r="B186" s="13">
        <v>700</v>
      </c>
      <c r="C186" s="13">
        <v>1150</v>
      </c>
      <c r="D186" s="2">
        <v>34</v>
      </c>
      <c r="E186" s="2">
        <v>0</v>
      </c>
      <c r="F186" s="2">
        <f t="shared" si="20"/>
        <v>34</v>
      </c>
      <c r="G186" s="72">
        <f t="shared" si="21"/>
        <v>-2</v>
      </c>
      <c r="H186" s="2">
        <v>607</v>
      </c>
      <c r="I186" s="69">
        <v>44071</v>
      </c>
      <c r="J186" s="132">
        <v>184</v>
      </c>
      <c r="K186" s="132">
        <v>100</v>
      </c>
      <c r="L186" s="132">
        <f t="shared" si="22"/>
        <v>-7</v>
      </c>
    </row>
    <row r="187" spans="1:12" x14ac:dyDescent="0.25">
      <c r="A187" s="13">
        <v>850</v>
      </c>
      <c r="B187" s="13">
        <v>700</v>
      </c>
      <c r="C187" s="13">
        <v>1150</v>
      </c>
      <c r="D187" s="2">
        <v>34</v>
      </c>
      <c r="E187" s="2">
        <v>0</v>
      </c>
      <c r="F187" s="2">
        <f t="shared" si="20"/>
        <v>34</v>
      </c>
      <c r="G187" s="72">
        <f t="shared" si="21"/>
        <v>0</v>
      </c>
      <c r="H187" s="2">
        <v>577</v>
      </c>
      <c r="I187" s="69">
        <v>44072</v>
      </c>
      <c r="J187" s="132">
        <v>185</v>
      </c>
      <c r="K187" s="132">
        <v>96</v>
      </c>
      <c r="L187" s="132">
        <f t="shared" si="22"/>
        <v>-4</v>
      </c>
    </row>
    <row r="188" spans="1:12" x14ac:dyDescent="0.25">
      <c r="A188" s="13">
        <v>850</v>
      </c>
      <c r="B188" s="13">
        <v>700</v>
      </c>
      <c r="C188" s="13">
        <v>1150</v>
      </c>
      <c r="D188" s="2">
        <v>33</v>
      </c>
      <c r="E188" s="2">
        <v>0</v>
      </c>
      <c r="F188" s="2">
        <f t="shared" si="20"/>
        <v>33</v>
      </c>
      <c r="G188" s="72">
        <f t="shared" si="21"/>
        <v>-1</v>
      </c>
      <c r="H188" s="2">
        <v>558</v>
      </c>
      <c r="I188" s="69">
        <v>44073</v>
      </c>
      <c r="J188" s="132">
        <v>186</v>
      </c>
      <c r="K188" s="132">
        <v>94</v>
      </c>
      <c r="L188" s="132">
        <f t="shared" si="22"/>
        <v>-2</v>
      </c>
    </row>
    <row r="189" spans="1:12" x14ac:dyDescent="0.25">
      <c r="A189" s="13">
        <v>850</v>
      </c>
      <c r="B189" s="13">
        <v>700</v>
      </c>
      <c r="C189" s="13">
        <v>1150</v>
      </c>
      <c r="D189" s="2">
        <v>38</v>
      </c>
      <c r="E189" s="2">
        <v>0</v>
      </c>
      <c r="F189" s="2">
        <f t="shared" si="20"/>
        <v>38</v>
      </c>
      <c r="G189" s="72">
        <f t="shared" si="21"/>
        <v>5</v>
      </c>
      <c r="H189" s="2">
        <v>550</v>
      </c>
      <c r="I189" s="69">
        <v>44074</v>
      </c>
      <c r="J189" s="132">
        <v>187</v>
      </c>
      <c r="K189" s="132">
        <v>94</v>
      </c>
      <c r="L189" s="132">
        <f t="shared" si="22"/>
        <v>0</v>
      </c>
    </row>
    <row r="190" spans="1:12" x14ac:dyDescent="0.25">
      <c r="A190" s="13">
        <v>850</v>
      </c>
      <c r="B190" s="13">
        <v>700</v>
      </c>
      <c r="C190" s="13">
        <v>1150</v>
      </c>
      <c r="D190" s="2">
        <v>33</v>
      </c>
      <c r="E190" s="2">
        <v>0</v>
      </c>
      <c r="F190" s="2">
        <f t="shared" si="20"/>
        <v>33</v>
      </c>
      <c r="G190" s="72">
        <f t="shared" si="21"/>
        <v>-5</v>
      </c>
      <c r="H190" s="2">
        <v>589</v>
      </c>
      <c r="I190" s="69">
        <v>44075</v>
      </c>
      <c r="J190" s="132">
        <v>188</v>
      </c>
      <c r="K190" s="132">
        <v>93</v>
      </c>
      <c r="L190" s="132">
        <f t="shared" si="22"/>
        <v>-1</v>
      </c>
    </row>
    <row r="191" spans="1:12" x14ac:dyDescent="0.25">
      <c r="A191" s="13">
        <v>850</v>
      </c>
      <c r="B191" s="13">
        <v>700</v>
      </c>
      <c r="C191" s="13">
        <v>1150</v>
      </c>
      <c r="D191" s="2">
        <v>32</v>
      </c>
      <c r="E191" s="2">
        <v>0</v>
      </c>
      <c r="F191" s="2">
        <f t="shared" si="20"/>
        <v>32</v>
      </c>
      <c r="G191" s="72">
        <f t="shared" si="21"/>
        <v>-1</v>
      </c>
      <c r="H191" s="2">
        <v>617</v>
      </c>
      <c r="I191" s="69">
        <v>44076</v>
      </c>
      <c r="J191" s="132">
        <v>189</v>
      </c>
      <c r="K191" s="132">
        <v>90</v>
      </c>
      <c r="L191" s="132">
        <f t="shared" si="22"/>
        <v>-3</v>
      </c>
    </row>
    <row r="192" spans="1:12" x14ac:dyDescent="0.25">
      <c r="A192" s="13">
        <v>850</v>
      </c>
      <c r="B192" s="13">
        <v>700</v>
      </c>
      <c r="C192" s="13">
        <v>1150</v>
      </c>
      <c r="D192" s="2">
        <v>28</v>
      </c>
      <c r="E192" s="2">
        <v>0</v>
      </c>
      <c r="F192" s="2">
        <f t="shared" si="20"/>
        <v>28</v>
      </c>
      <c r="G192" s="72">
        <f t="shared" si="21"/>
        <v>-4</v>
      </c>
      <c r="H192" s="2">
        <v>592</v>
      </c>
      <c r="I192" s="69">
        <v>44077</v>
      </c>
      <c r="J192" s="132">
        <v>190</v>
      </c>
      <c r="K192" s="132">
        <v>95</v>
      </c>
      <c r="L192" s="132">
        <f t="shared" si="22"/>
        <v>5</v>
      </c>
    </row>
    <row r="193" spans="1:12" x14ac:dyDescent="0.25">
      <c r="A193" s="13">
        <v>850</v>
      </c>
      <c r="B193" s="13">
        <v>700</v>
      </c>
      <c r="C193" s="13">
        <v>1150</v>
      </c>
      <c r="D193" s="2">
        <v>35</v>
      </c>
      <c r="E193" s="2">
        <v>0</v>
      </c>
      <c r="F193" s="2">
        <f t="shared" si="20"/>
        <v>35</v>
      </c>
      <c r="G193" s="72">
        <f t="shared" si="21"/>
        <v>7</v>
      </c>
      <c r="H193" s="2">
        <v>604</v>
      </c>
      <c r="I193" s="69">
        <v>44078</v>
      </c>
      <c r="J193" s="132">
        <v>191</v>
      </c>
      <c r="K193" s="132">
        <v>95</v>
      </c>
      <c r="L193" s="132">
        <f t="shared" si="22"/>
        <v>0</v>
      </c>
    </row>
    <row r="194" spans="1:12" x14ac:dyDescent="0.25">
      <c r="A194" s="13">
        <v>850</v>
      </c>
      <c r="B194" s="13">
        <v>700</v>
      </c>
      <c r="C194" s="13">
        <v>1150</v>
      </c>
      <c r="D194" s="2">
        <v>35</v>
      </c>
      <c r="E194" s="2">
        <v>0</v>
      </c>
      <c r="F194" s="2">
        <f t="shared" si="20"/>
        <v>35</v>
      </c>
      <c r="G194" s="72">
        <f t="shared" si="21"/>
        <v>0</v>
      </c>
      <c r="H194" s="2">
        <v>597</v>
      </c>
      <c r="I194" s="69">
        <v>44079</v>
      </c>
      <c r="J194" s="132">
        <v>192</v>
      </c>
      <c r="K194" s="132">
        <v>99</v>
      </c>
      <c r="L194" s="132">
        <f t="shared" si="22"/>
        <v>4</v>
      </c>
    </row>
    <row r="195" spans="1:12" x14ac:dyDescent="0.25">
      <c r="A195" s="13">
        <v>850</v>
      </c>
      <c r="B195" s="13">
        <v>700</v>
      </c>
      <c r="C195" s="13">
        <v>1150</v>
      </c>
      <c r="D195" s="2">
        <v>33</v>
      </c>
      <c r="E195" s="2">
        <v>0</v>
      </c>
      <c r="F195" s="2">
        <f t="shared" si="20"/>
        <v>33</v>
      </c>
      <c r="G195" s="72">
        <f t="shared" si="21"/>
        <v>-2</v>
      </c>
      <c r="H195" s="2">
        <v>576</v>
      </c>
      <c r="I195" s="69">
        <v>44080</v>
      </c>
      <c r="J195" s="132">
        <v>193</v>
      </c>
      <c r="K195" s="132">
        <v>105</v>
      </c>
      <c r="L195" s="132">
        <f t="shared" si="22"/>
        <v>6</v>
      </c>
    </row>
    <row r="196" spans="1:12" x14ac:dyDescent="0.25">
      <c r="A196" s="13">
        <v>850</v>
      </c>
      <c r="B196" s="13">
        <v>700</v>
      </c>
      <c r="C196" s="13">
        <v>1150</v>
      </c>
      <c r="D196" s="2">
        <v>31</v>
      </c>
      <c r="E196" s="2">
        <v>0</v>
      </c>
      <c r="F196" s="2">
        <f t="shared" si="20"/>
        <v>31</v>
      </c>
      <c r="G196" s="72">
        <f t="shared" si="21"/>
        <v>-2</v>
      </c>
      <c r="H196" s="2">
        <v>552</v>
      </c>
      <c r="I196" s="69">
        <v>44081</v>
      </c>
      <c r="J196" s="132">
        <v>194</v>
      </c>
      <c r="K196" s="132">
        <v>109</v>
      </c>
      <c r="L196" s="132">
        <f t="shared" si="22"/>
        <v>4</v>
      </c>
    </row>
    <row r="197" spans="1:12" x14ac:dyDescent="0.25">
      <c r="A197" s="13">
        <v>850</v>
      </c>
      <c r="B197" s="13">
        <v>700</v>
      </c>
      <c r="C197" s="13">
        <v>1150</v>
      </c>
      <c r="D197" s="2">
        <v>30</v>
      </c>
      <c r="E197" s="2">
        <v>0</v>
      </c>
      <c r="F197" s="2">
        <f t="shared" si="20"/>
        <v>30</v>
      </c>
      <c r="G197" s="72">
        <f t="shared" si="21"/>
        <v>-1</v>
      </c>
      <c r="H197" s="2">
        <v>632</v>
      </c>
      <c r="I197" s="69">
        <v>44082</v>
      </c>
      <c r="J197" s="132">
        <v>195</v>
      </c>
      <c r="K197" s="132">
        <v>116</v>
      </c>
      <c r="L197" s="132">
        <f t="shared" si="22"/>
        <v>7</v>
      </c>
    </row>
    <row r="198" spans="1:12" x14ac:dyDescent="0.25">
      <c r="A198" s="13">
        <v>850</v>
      </c>
      <c r="B198" s="13">
        <v>700</v>
      </c>
      <c r="C198" s="13">
        <v>1150</v>
      </c>
      <c r="D198" s="2">
        <v>31</v>
      </c>
      <c r="E198" s="2">
        <v>0</v>
      </c>
      <c r="F198" s="2">
        <f t="shared" si="20"/>
        <v>31</v>
      </c>
      <c r="G198" s="72">
        <f t="shared" si="21"/>
        <v>1</v>
      </c>
      <c r="H198" s="2">
        <v>616</v>
      </c>
      <c r="I198" s="69">
        <v>44083</v>
      </c>
      <c r="J198" s="132">
        <v>196</v>
      </c>
      <c r="K198" s="132">
        <v>122</v>
      </c>
      <c r="L198" s="132">
        <f t="shared" si="22"/>
        <v>6</v>
      </c>
    </row>
    <row r="199" spans="1:12" x14ac:dyDescent="0.25">
      <c r="A199" s="13">
        <v>850</v>
      </c>
      <c r="B199" s="13">
        <v>700</v>
      </c>
      <c r="C199" s="13">
        <v>1150</v>
      </c>
      <c r="D199" s="2">
        <v>30</v>
      </c>
      <c r="E199" s="2">
        <v>0</v>
      </c>
      <c r="F199" s="2">
        <f t="shared" si="20"/>
        <v>30</v>
      </c>
      <c r="G199" s="72">
        <f t="shared" si="21"/>
        <v>-1</v>
      </c>
      <c r="H199" s="2">
        <v>606</v>
      </c>
      <c r="I199" s="69">
        <v>44084</v>
      </c>
      <c r="J199" s="132">
        <v>197</v>
      </c>
      <c r="K199" s="132">
        <v>131</v>
      </c>
      <c r="L199" s="132">
        <f t="shared" si="22"/>
        <v>9</v>
      </c>
    </row>
    <row r="200" spans="1:12" x14ac:dyDescent="0.25">
      <c r="A200" s="13">
        <v>850</v>
      </c>
      <c r="B200" s="13">
        <v>700</v>
      </c>
      <c r="C200" s="13">
        <v>1150</v>
      </c>
      <c r="D200" s="2">
        <v>36</v>
      </c>
      <c r="E200" s="2">
        <v>0</v>
      </c>
      <c r="F200" s="2">
        <f t="shared" si="20"/>
        <v>36</v>
      </c>
      <c r="G200" s="72">
        <f t="shared" si="21"/>
        <v>6</v>
      </c>
      <c r="H200" s="2">
        <v>609</v>
      </c>
      <c r="I200" s="69">
        <v>44085</v>
      </c>
      <c r="J200" s="132">
        <v>198</v>
      </c>
      <c r="K200" s="132">
        <v>136</v>
      </c>
      <c r="L200" s="132">
        <f t="shared" si="22"/>
        <v>5</v>
      </c>
    </row>
    <row r="201" spans="1:12" x14ac:dyDescent="0.25">
      <c r="A201" s="13">
        <v>850</v>
      </c>
      <c r="B201" s="13">
        <v>700</v>
      </c>
      <c r="C201" s="13">
        <v>1150</v>
      </c>
      <c r="D201" s="2"/>
      <c r="E201" s="2">
        <v>0</v>
      </c>
      <c r="F201" s="2">
        <f t="shared" ref="F201:F217" si="23">D201</f>
        <v>0</v>
      </c>
      <c r="G201" s="237">
        <f t="shared" ref="G201:G217" si="24">F201-F200</f>
        <v>-36</v>
      </c>
      <c r="I201" s="69">
        <v>44086</v>
      </c>
      <c r="J201" s="132">
        <v>199</v>
      </c>
      <c r="K201" s="132"/>
      <c r="L201" s="132">
        <f t="shared" ref="L201:L217" si="25">K201-K200</f>
        <v>-136</v>
      </c>
    </row>
    <row r="202" spans="1:12" x14ac:dyDescent="0.25">
      <c r="A202" s="13">
        <v>850</v>
      </c>
      <c r="B202" s="13">
        <v>700</v>
      </c>
      <c r="C202" s="13">
        <v>1150</v>
      </c>
      <c r="D202" s="2"/>
      <c r="E202" s="2">
        <v>0</v>
      </c>
      <c r="F202" s="2">
        <f t="shared" si="23"/>
        <v>0</v>
      </c>
      <c r="G202" s="237">
        <f t="shared" si="24"/>
        <v>0</v>
      </c>
      <c r="I202" s="69">
        <v>44087</v>
      </c>
      <c r="J202" s="132">
        <v>200</v>
      </c>
      <c r="K202" s="132"/>
      <c r="L202" s="132">
        <f t="shared" si="25"/>
        <v>0</v>
      </c>
    </row>
    <row r="203" spans="1:12" x14ac:dyDescent="0.25">
      <c r="A203" s="13">
        <v>850</v>
      </c>
      <c r="B203" s="13">
        <v>700</v>
      </c>
      <c r="C203" s="13">
        <v>1150</v>
      </c>
      <c r="D203" s="2"/>
      <c r="E203" s="2">
        <v>0</v>
      </c>
      <c r="F203" s="2">
        <f t="shared" si="23"/>
        <v>0</v>
      </c>
      <c r="G203" s="237">
        <f t="shared" si="24"/>
        <v>0</v>
      </c>
      <c r="I203" s="69">
        <v>44088</v>
      </c>
      <c r="J203" s="132">
        <v>201</v>
      </c>
      <c r="K203" s="132"/>
      <c r="L203" s="132">
        <f t="shared" si="25"/>
        <v>0</v>
      </c>
    </row>
    <row r="204" spans="1:12" x14ac:dyDescent="0.25">
      <c r="A204" s="13">
        <v>850</v>
      </c>
      <c r="B204" s="13">
        <v>700</v>
      </c>
      <c r="C204" s="13">
        <v>1150</v>
      </c>
      <c r="D204" s="2"/>
      <c r="E204" s="2">
        <v>0</v>
      </c>
      <c r="F204" s="2">
        <f t="shared" si="23"/>
        <v>0</v>
      </c>
      <c r="G204" s="237">
        <f t="shared" si="24"/>
        <v>0</v>
      </c>
      <c r="I204" s="69">
        <v>44089</v>
      </c>
      <c r="J204" s="132">
        <v>202</v>
      </c>
      <c r="K204" s="132"/>
      <c r="L204" s="132">
        <f t="shared" si="25"/>
        <v>0</v>
      </c>
    </row>
    <row r="205" spans="1:12" x14ac:dyDescent="0.25">
      <c r="A205" s="13">
        <v>850</v>
      </c>
      <c r="B205" s="13">
        <v>700</v>
      </c>
      <c r="C205" s="13">
        <v>1150</v>
      </c>
      <c r="D205" s="2"/>
      <c r="E205" s="2">
        <v>0</v>
      </c>
      <c r="F205" s="2">
        <f t="shared" si="23"/>
        <v>0</v>
      </c>
      <c r="G205" s="237">
        <f t="shared" si="24"/>
        <v>0</v>
      </c>
      <c r="I205" s="69">
        <v>44090</v>
      </c>
      <c r="J205" s="132">
        <v>203</v>
      </c>
      <c r="K205" s="132"/>
      <c r="L205" s="132">
        <f t="shared" si="25"/>
        <v>0</v>
      </c>
    </row>
    <row r="206" spans="1:12" x14ac:dyDescent="0.25">
      <c r="A206" s="13">
        <v>850</v>
      </c>
      <c r="B206" s="13">
        <v>700</v>
      </c>
      <c r="C206" s="13">
        <v>1150</v>
      </c>
      <c r="D206" s="2"/>
      <c r="E206" s="2">
        <v>0</v>
      </c>
      <c r="F206" s="2">
        <f t="shared" si="23"/>
        <v>0</v>
      </c>
      <c r="G206" s="237">
        <f t="shared" si="24"/>
        <v>0</v>
      </c>
      <c r="I206" s="69">
        <v>44091</v>
      </c>
      <c r="J206" s="132">
        <v>204</v>
      </c>
      <c r="K206" s="132"/>
      <c r="L206" s="132">
        <f t="shared" si="25"/>
        <v>0</v>
      </c>
    </row>
    <row r="207" spans="1:12" x14ac:dyDescent="0.25">
      <c r="A207" s="13">
        <v>850</v>
      </c>
      <c r="B207" s="13">
        <v>700</v>
      </c>
      <c r="C207" s="13">
        <v>1150</v>
      </c>
      <c r="D207" s="2"/>
      <c r="E207" s="2">
        <v>0</v>
      </c>
      <c r="F207" s="2">
        <f t="shared" si="23"/>
        <v>0</v>
      </c>
      <c r="G207" s="237">
        <f t="shared" si="24"/>
        <v>0</v>
      </c>
      <c r="I207" s="69">
        <v>44092</v>
      </c>
      <c r="J207" s="132">
        <v>205</v>
      </c>
      <c r="K207" s="132"/>
      <c r="L207" s="132">
        <f t="shared" si="25"/>
        <v>0</v>
      </c>
    </row>
    <row r="208" spans="1:12" x14ac:dyDescent="0.25">
      <c r="A208" s="13">
        <v>850</v>
      </c>
      <c r="B208" s="13">
        <v>700</v>
      </c>
      <c r="C208" s="13">
        <v>1150</v>
      </c>
      <c r="D208" s="2"/>
      <c r="E208" s="2">
        <v>0</v>
      </c>
      <c r="F208" s="2">
        <f t="shared" si="23"/>
        <v>0</v>
      </c>
      <c r="G208" s="237">
        <f t="shared" si="24"/>
        <v>0</v>
      </c>
      <c r="I208" s="69">
        <v>44093</v>
      </c>
      <c r="J208" s="132">
        <v>206</v>
      </c>
      <c r="K208" s="132"/>
      <c r="L208" s="132">
        <f t="shared" si="25"/>
        <v>0</v>
      </c>
    </row>
    <row r="209" spans="1:12" x14ac:dyDescent="0.25">
      <c r="A209" s="13">
        <v>850</v>
      </c>
      <c r="B209" s="13">
        <v>700</v>
      </c>
      <c r="C209" s="13">
        <v>1150</v>
      </c>
      <c r="D209" s="2"/>
      <c r="E209" s="2">
        <v>0</v>
      </c>
      <c r="F209" s="2">
        <f t="shared" si="23"/>
        <v>0</v>
      </c>
      <c r="G209" s="237">
        <f t="shared" si="24"/>
        <v>0</v>
      </c>
      <c r="I209" s="69">
        <v>44094</v>
      </c>
      <c r="J209">
        <v>207</v>
      </c>
      <c r="L209">
        <f t="shared" si="25"/>
        <v>0</v>
      </c>
    </row>
    <row r="210" spans="1:12" x14ac:dyDescent="0.25">
      <c r="A210" s="13">
        <v>850</v>
      </c>
      <c r="B210" s="13">
        <v>700</v>
      </c>
      <c r="C210" s="13">
        <v>1150</v>
      </c>
      <c r="D210" s="2"/>
      <c r="E210" s="2">
        <v>0</v>
      </c>
      <c r="F210" s="2">
        <f t="shared" si="23"/>
        <v>0</v>
      </c>
      <c r="G210" s="237">
        <f t="shared" si="24"/>
        <v>0</v>
      </c>
      <c r="I210" s="69">
        <v>44095</v>
      </c>
      <c r="J210">
        <v>208</v>
      </c>
      <c r="L210">
        <f t="shared" si="25"/>
        <v>0</v>
      </c>
    </row>
    <row r="211" spans="1:12" x14ac:dyDescent="0.25">
      <c r="A211" s="13">
        <v>850</v>
      </c>
      <c r="B211" s="13">
        <v>700</v>
      </c>
      <c r="C211" s="13">
        <v>1150</v>
      </c>
      <c r="D211" s="2"/>
      <c r="E211" s="2">
        <v>0</v>
      </c>
      <c r="F211" s="2">
        <f t="shared" si="23"/>
        <v>0</v>
      </c>
      <c r="G211" s="237">
        <f t="shared" si="24"/>
        <v>0</v>
      </c>
      <c r="I211" s="69">
        <v>44096</v>
      </c>
      <c r="J211">
        <v>209</v>
      </c>
      <c r="L211">
        <f t="shared" si="25"/>
        <v>0</v>
      </c>
    </row>
    <row r="212" spans="1:12" x14ac:dyDescent="0.25">
      <c r="A212" s="13">
        <v>850</v>
      </c>
      <c r="B212" s="13">
        <v>700</v>
      </c>
      <c r="C212" s="13">
        <v>1150</v>
      </c>
      <c r="D212" s="2"/>
      <c r="E212" s="2">
        <v>0</v>
      </c>
      <c r="F212" s="2">
        <f t="shared" si="23"/>
        <v>0</v>
      </c>
      <c r="G212" s="237">
        <f t="shared" si="24"/>
        <v>0</v>
      </c>
      <c r="I212" s="69">
        <v>44097</v>
      </c>
      <c r="J212">
        <v>210</v>
      </c>
      <c r="L212">
        <f t="shared" si="25"/>
        <v>0</v>
      </c>
    </row>
    <row r="213" spans="1:12" x14ac:dyDescent="0.25">
      <c r="A213" s="13">
        <v>850</v>
      </c>
      <c r="B213" s="13">
        <v>700</v>
      </c>
      <c r="C213" s="13">
        <v>1150</v>
      </c>
      <c r="D213" s="2"/>
      <c r="E213" s="2">
        <v>0</v>
      </c>
      <c r="F213" s="2">
        <f t="shared" si="23"/>
        <v>0</v>
      </c>
      <c r="G213" s="237">
        <f t="shared" si="24"/>
        <v>0</v>
      </c>
      <c r="I213" s="69">
        <v>44098</v>
      </c>
      <c r="J213">
        <v>211</v>
      </c>
      <c r="L213">
        <f t="shared" si="25"/>
        <v>0</v>
      </c>
    </row>
    <row r="214" spans="1:12" x14ac:dyDescent="0.25">
      <c r="A214" s="13">
        <v>850</v>
      </c>
      <c r="B214" s="13">
        <v>700</v>
      </c>
      <c r="C214" s="13">
        <v>1150</v>
      </c>
      <c r="D214" s="2"/>
      <c r="E214" s="2">
        <v>0</v>
      </c>
      <c r="F214" s="2">
        <f t="shared" si="23"/>
        <v>0</v>
      </c>
      <c r="G214" s="237">
        <f t="shared" si="24"/>
        <v>0</v>
      </c>
      <c r="I214" s="69">
        <v>44099</v>
      </c>
      <c r="J214">
        <v>212</v>
      </c>
      <c r="L214">
        <f t="shared" si="25"/>
        <v>0</v>
      </c>
    </row>
    <row r="215" spans="1:12" x14ac:dyDescent="0.25">
      <c r="A215" s="13">
        <v>850</v>
      </c>
      <c r="B215" s="13">
        <v>700</v>
      </c>
      <c r="C215" s="13">
        <v>1150</v>
      </c>
      <c r="D215" s="2"/>
      <c r="E215" s="2">
        <v>0</v>
      </c>
      <c r="F215" s="2">
        <f t="shared" si="23"/>
        <v>0</v>
      </c>
      <c r="G215" s="237">
        <f t="shared" si="24"/>
        <v>0</v>
      </c>
      <c r="I215" s="69">
        <v>44100</v>
      </c>
      <c r="J215">
        <v>213</v>
      </c>
      <c r="L215">
        <f t="shared" si="25"/>
        <v>0</v>
      </c>
    </row>
    <row r="216" spans="1:12" x14ac:dyDescent="0.25">
      <c r="A216" s="13">
        <v>850</v>
      </c>
      <c r="B216" s="13">
        <v>700</v>
      </c>
      <c r="C216" s="13">
        <v>1150</v>
      </c>
      <c r="D216" s="2"/>
      <c r="E216" s="2">
        <v>0</v>
      </c>
      <c r="F216" s="2">
        <f t="shared" si="23"/>
        <v>0</v>
      </c>
      <c r="G216" s="237">
        <f t="shared" si="24"/>
        <v>0</v>
      </c>
      <c r="I216" s="69">
        <v>44101</v>
      </c>
      <c r="J216">
        <v>214</v>
      </c>
      <c r="L216">
        <f t="shared" si="25"/>
        <v>0</v>
      </c>
    </row>
    <row r="217" spans="1:12" x14ac:dyDescent="0.25">
      <c r="A217" s="13">
        <v>850</v>
      </c>
      <c r="B217" s="13">
        <v>700</v>
      </c>
      <c r="C217" s="13">
        <v>1150</v>
      </c>
      <c r="D217" s="2"/>
      <c r="E217" s="2">
        <v>0</v>
      </c>
      <c r="F217" s="2">
        <f t="shared" si="23"/>
        <v>0</v>
      </c>
      <c r="G217" s="237">
        <f t="shared" si="24"/>
        <v>0</v>
      </c>
      <c r="I217" s="69">
        <v>44102</v>
      </c>
      <c r="J217">
        <v>215</v>
      </c>
      <c r="L217">
        <f t="shared" si="25"/>
        <v>0</v>
      </c>
    </row>
  </sheetData>
  <conditionalFormatting sqref="K128:K217">
    <cfRule type="colorScale" priority="2">
      <colorScale>
        <cfvo type="min"/>
        <cfvo type="percentile" val="50"/>
        <cfvo type="max"/>
        <color rgb="FF63BE7B"/>
        <color rgb="FFFCFCFF"/>
        <color rgb="FFF8696B"/>
      </colorScale>
    </cfRule>
  </conditionalFormatting>
  <conditionalFormatting sqref="D128:D217">
    <cfRule type="colorScale" priority="1">
      <colorScale>
        <cfvo type="min"/>
        <cfvo type="percentile" val="50"/>
        <cfvo type="max"/>
        <color rgb="FF63BE7B"/>
        <color rgb="FFFCFCFF"/>
        <color rgb="FFF8696B"/>
      </colorScale>
    </cfRule>
  </conditionalFormatting>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63338E-0A85-4D44-ACAC-E4E2E8A8DFEA}">
  <sheetPr codeName="Sheet11"/>
  <dimension ref="H4:J8"/>
  <sheetViews>
    <sheetView workbookViewId="0">
      <selection activeCell="L6" sqref="L6"/>
    </sheetView>
  </sheetViews>
  <sheetFormatPr defaultRowHeight="15" x14ac:dyDescent="0.25"/>
  <sheetData>
    <row r="4" spans="8:10" x14ac:dyDescent="0.25">
      <c r="I4" t="s">
        <v>520</v>
      </c>
      <c r="J4" t="s">
        <v>521</v>
      </c>
    </row>
    <row r="5" spans="8:10" x14ac:dyDescent="0.25">
      <c r="H5" t="s">
        <v>516</v>
      </c>
      <c r="I5">
        <v>1</v>
      </c>
      <c r="J5">
        <v>7</v>
      </c>
    </row>
    <row r="6" spans="8:10" x14ac:dyDescent="0.25">
      <c r="H6" t="s">
        <v>517</v>
      </c>
      <c r="I6">
        <v>5</v>
      </c>
      <c r="J6">
        <v>9</v>
      </c>
    </row>
    <row r="7" spans="8:10" x14ac:dyDescent="0.25">
      <c r="H7" t="s">
        <v>518</v>
      </c>
      <c r="I7">
        <v>21</v>
      </c>
      <c r="J7">
        <v>5</v>
      </c>
    </row>
    <row r="8" spans="8:10" x14ac:dyDescent="0.25">
      <c r="H8" t="s">
        <v>519</v>
      </c>
      <c r="I8">
        <v>6</v>
      </c>
      <c r="J8">
        <v>2</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92CCC-C478-4084-8887-315A5604CC21}">
  <sheetPr codeName="Sheet9"/>
  <dimension ref="B9:P59"/>
  <sheetViews>
    <sheetView topLeftCell="F1" workbookViewId="0">
      <selection activeCell="AK27" sqref="AK27"/>
    </sheetView>
  </sheetViews>
  <sheetFormatPr defaultRowHeight="15" x14ac:dyDescent="0.25"/>
  <cols>
    <col min="2" max="2" width="25" bestFit="1" customWidth="1"/>
  </cols>
  <sheetData>
    <row r="9" spans="2:8" x14ac:dyDescent="0.25">
      <c r="B9" t="s">
        <v>490</v>
      </c>
      <c r="C9">
        <v>7988</v>
      </c>
      <c r="D9" s="104">
        <f>C9/C$14</f>
        <v>0.38585643899140182</v>
      </c>
      <c r="G9">
        <v>1491</v>
      </c>
      <c r="H9" s="104">
        <f>G9/G$14</f>
        <v>0.27473742399115536</v>
      </c>
    </row>
    <row r="10" spans="2:8" x14ac:dyDescent="0.25">
      <c r="B10" t="s">
        <v>489</v>
      </c>
      <c r="C10">
        <v>1709</v>
      </c>
      <c r="D10" s="104">
        <f>C10/C$14</f>
        <v>8.2552410395130907E-2</v>
      </c>
      <c r="G10">
        <v>420</v>
      </c>
      <c r="H10" s="104">
        <f>G10/G$14</f>
        <v>7.7390823659480371E-2</v>
      </c>
    </row>
    <row r="11" spans="2:8" x14ac:dyDescent="0.25">
      <c r="B11" t="s">
        <v>488</v>
      </c>
      <c r="C11">
        <v>125</v>
      </c>
      <c r="D11" s="104">
        <f>C11/C$14</f>
        <v>6.0380639551734132E-3</v>
      </c>
      <c r="G11">
        <v>27</v>
      </c>
      <c r="H11" s="104">
        <f>G11/G$14</f>
        <v>4.9751243781094526E-3</v>
      </c>
    </row>
    <row r="12" spans="2:8" x14ac:dyDescent="0.25">
      <c r="B12" t="s">
        <v>487</v>
      </c>
      <c r="C12">
        <v>6833</v>
      </c>
      <c r="D12" s="104">
        <f>C12/C$14</f>
        <v>0.33006472804559944</v>
      </c>
      <c r="G12">
        <v>1478</v>
      </c>
      <c r="H12" s="104">
        <f>G12/G$14</f>
        <v>0.27234199373502854</v>
      </c>
    </row>
    <row r="13" spans="2:8" x14ac:dyDescent="0.25">
      <c r="B13" t="s">
        <v>486</v>
      </c>
      <c r="C13">
        <v>4047</v>
      </c>
      <c r="D13" s="104">
        <f>C13/C$14</f>
        <v>0.19548835861269442</v>
      </c>
      <c r="G13">
        <v>2011</v>
      </c>
      <c r="H13" s="104">
        <f>G13/G$14</f>
        <v>0.37055463423622625</v>
      </c>
    </row>
    <row r="14" spans="2:8" x14ac:dyDescent="0.25">
      <c r="B14" t="s">
        <v>485</v>
      </c>
      <c r="C14">
        <f>SUM(C9:C13)</f>
        <v>20702</v>
      </c>
      <c r="D14" s="104"/>
      <c r="G14">
        <f>SUM(G9:G13)</f>
        <v>5427</v>
      </c>
    </row>
    <row r="15" spans="2:8" x14ac:dyDescent="0.25">
      <c r="D15" s="104"/>
    </row>
    <row r="16" spans="2:8" x14ac:dyDescent="0.25">
      <c r="D16" s="104"/>
    </row>
    <row r="17" spans="2:16" x14ac:dyDescent="0.25">
      <c r="B17" t="s">
        <v>491</v>
      </c>
      <c r="C17">
        <v>4240</v>
      </c>
      <c r="D17" s="104">
        <f t="shared" ref="D17:D36" si="0">C17/C$9</f>
        <v>0.53079619429143721</v>
      </c>
      <c r="G17">
        <v>807</v>
      </c>
      <c r="H17" s="104">
        <f t="shared" ref="H17:H36" si="1">G17/G$9</f>
        <v>0.54124748490945673</v>
      </c>
      <c r="I17" s="18">
        <f t="shared" ref="I17:I36" si="2">H17/(1/H$9)</f>
        <v>0.14870093974571588</v>
      </c>
    </row>
    <row r="18" spans="2:16" x14ac:dyDescent="0.25">
      <c r="B18" t="s">
        <v>492</v>
      </c>
      <c r="C18">
        <v>1316</v>
      </c>
      <c r="D18" s="104">
        <f t="shared" si="0"/>
        <v>0.16474712068102154</v>
      </c>
      <c r="G18">
        <v>139</v>
      </c>
      <c r="H18" s="104">
        <f t="shared" si="1"/>
        <v>9.3226022803487588E-2</v>
      </c>
      <c r="I18" s="18">
        <f t="shared" si="2"/>
        <v>2.5612677353970888E-2</v>
      </c>
    </row>
    <row r="19" spans="2:16" x14ac:dyDescent="0.25">
      <c r="B19" t="s">
        <v>502</v>
      </c>
      <c r="C19">
        <v>24</v>
      </c>
      <c r="D19" s="104">
        <f t="shared" si="0"/>
        <v>3.0045067601402104E-3</v>
      </c>
      <c r="G19">
        <v>9</v>
      </c>
      <c r="H19" s="104">
        <f t="shared" si="1"/>
        <v>6.0362173038229373E-3</v>
      </c>
      <c r="I19" s="18">
        <f t="shared" si="2"/>
        <v>1.658374792703151E-3</v>
      </c>
    </row>
    <row r="20" spans="2:16" x14ac:dyDescent="0.25">
      <c r="B20" t="s">
        <v>493</v>
      </c>
      <c r="C20">
        <v>632</v>
      </c>
      <c r="D20" s="104">
        <f t="shared" si="0"/>
        <v>7.9118678017025532E-2</v>
      </c>
      <c r="G20">
        <v>105</v>
      </c>
      <c r="H20" s="104">
        <f t="shared" si="1"/>
        <v>7.0422535211267609E-2</v>
      </c>
      <c r="I20" s="18">
        <f t="shared" si="2"/>
        <v>1.9347705914870096E-2</v>
      </c>
    </row>
    <row r="21" spans="2:16" x14ac:dyDescent="0.25">
      <c r="B21" t="s">
        <v>494</v>
      </c>
      <c r="C21">
        <v>750</v>
      </c>
      <c r="D21" s="104">
        <f t="shared" si="0"/>
        <v>9.3890836254381577E-2</v>
      </c>
      <c r="G21">
        <v>137</v>
      </c>
      <c r="H21" s="104">
        <f t="shared" si="1"/>
        <v>9.1884641180415824E-2</v>
      </c>
      <c r="I21" s="18">
        <f t="shared" si="2"/>
        <v>2.5244149622259078E-2</v>
      </c>
    </row>
    <row r="22" spans="2:16" x14ac:dyDescent="0.25">
      <c r="B22" t="s">
        <v>503</v>
      </c>
      <c r="C22">
        <v>41</v>
      </c>
      <c r="D22" s="104">
        <f t="shared" si="0"/>
        <v>5.1326990485728594E-3</v>
      </c>
      <c r="G22">
        <v>14</v>
      </c>
      <c r="H22" s="104">
        <f t="shared" si="1"/>
        <v>9.3896713615023476E-3</v>
      </c>
      <c r="I22" s="18">
        <f t="shared" si="2"/>
        <v>2.5796941219826796E-3</v>
      </c>
    </row>
    <row r="23" spans="2:16" x14ac:dyDescent="0.25">
      <c r="B23" t="s">
        <v>495</v>
      </c>
      <c r="C23">
        <v>685</v>
      </c>
      <c r="D23" s="104">
        <f t="shared" si="0"/>
        <v>8.5753630445668499E-2</v>
      </c>
      <c r="G23">
        <v>92</v>
      </c>
      <c r="H23" s="104">
        <f t="shared" si="1"/>
        <v>6.170355466130114E-2</v>
      </c>
      <c r="I23" s="18">
        <f t="shared" si="2"/>
        <v>1.6952275658743323E-2</v>
      </c>
    </row>
    <row r="24" spans="2:16" x14ac:dyDescent="0.25">
      <c r="B24" t="s">
        <v>504</v>
      </c>
      <c r="C24">
        <v>30</v>
      </c>
      <c r="D24" s="104">
        <f t="shared" si="0"/>
        <v>3.7556334501752629E-3</v>
      </c>
      <c r="G24">
        <v>4</v>
      </c>
      <c r="H24" s="104">
        <f t="shared" si="1"/>
        <v>2.6827632461435278E-3</v>
      </c>
      <c r="I24" s="18">
        <f t="shared" si="2"/>
        <v>7.3705546342362274E-4</v>
      </c>
    </row>
    <row r="25" spans="2:16" x14ac:dyDescent="0.25">
      <c r="B25" t="s">
        <v>496</v>
      </c>
      <c r="C25">
        <v>315</v>
      </c>
      <c r="D25" s="104">
        <f t="shared" si="0"/>
        <v>3.9434151226840262E-2</v>
      </c>
      <c r="G25">
        <v>91</v>
      </c>
      <c r="H25" s="104">
        <f t="shared" si="1"/>
        <v>6.1032863849765258E-2</v>
      </c>
      <c r="I25" s="18">
        <f t="shared" si="2"/>
        <v>1.6768011792887418E-2</v>
      </c>
    </row>
    <row r="26" spans="2:16" x14ac:dyDescent="0.25">
      <c r="B26" t="s">
        <v>497</v>
      </c>
      <c r="C26">
        <v>241</v>
      </c>
      <c r="D26" s="104">
        <f t="shared" si="0"/>
        <v>3.017025538307461E-2</v>
      </c>
      <c r="G26">
        <v>39</v>
      </c>
      <c r="H26" s="104">
        <f t="shared" si="1"/>
        <v>2.6156941649899398E-2</v>
      </c>
      <c r="I26" s="18">
        <f t="shared" si="2"/>
        <v>7.1862907683803217E-3</v>
      </c>
    </row>
    <row r="27" spans="2:16" x14ac:dyDescent="0.25">
      <c r="B27" t="s">
        <v>505</v>
      </c>
      <c r="C27">
        <v>47</v>
      </c>
      <c r="D27" s="104">
        <f t="shared" si="0"/>
        <v>5.8838257386079115E-3</v>
      </c>
      <c r="G27">
        <v>36</v>
      </c>
      <c r="H27" s="104">
        <f t="shared" si="1"/>
        <v>2.4144869215291749E-2</v>
      </c>
      <c r="I27" s="18">
        <f t="shared" si="2"/>
        <v>6.6334991708126038E-3</v>
      </c>
    </row>
    <row r="28" spans="2:16" x14ac:dyDescent="0.25">
      <c r="B28" t="s">
        <v>498</v>
      </c>
      <c r="C28">
        <v>125</v>
      </c>
      <c r="D28" s="104">
        <f t="shared" si="0"/>
        <v>1.5648472709063596E-2</v>
      </c>
      <c r="G28">
        <v>44</v>
      </c>
      <c r="H28" s="104">
        <f t="shared" si="1"/>
        <v>2.9510395707578806E-2</v>
      </c>
      <c r="I28" s="18">
        <f t="shared" si="2"/>
        <v>8.1076100976598502E-3</v>
      </c>
      <c r="P28" t="s">
        <v>501</v>
      </c>
    </row>
    <row r="29" spans="2:16" x14ac:dyDescent="0.25">
      <c r="B29" t="s">
        <v>506</v>
      </c>
      <c r="C29">
        <v>25</v>
      </c>
      <c r="D29" s="104">
        <f t="shared" si="0"/>
        <v>3.129694541812719E-3</v>
      </c>
      <c r="G29">
        <v>3</v>
      </c>
      <c r="H29" s="104">
        <f t="shared" si="1"/>
        <v>2.012072434607646E-3</v>
      </c>
      <c r="I29" s="18">
        <f t="shared" si="2"/>
        <v>5.5279159756771706E-4</v>
      </c>
    </row>
    <row r="30" spans="2:16" x14ac:dyDescent="0.25">
      <c r="B30" t="s">
        <v>507</v>
      </c>
      <c r="C30">
        <v>1</v>
      </c>
      <c r="D30" s="104">
        <f t="shared" si="0"/>
        <v>1.2518778167250875E-4</v>
      </c>
      <c r="G30">
        <v>1</v>
      </c>
      <c r="H30" s="104">
        <f t="shared" si="1"/>
        <v>6.7069081153588194E-4</v>
      </c>
      <c r="I30" s="18">
        <f t="shared" si="2"/>
        <v>1.8426386585590569E-4</v>
      </c>
    </row>
    <row r="31" spans="2:16" x14ac:dyDescent="0.25">
      <c r="B31" t="s">
        <v>508</v>
      </c>
      <c r="C31">
        <v>19</v>
      </c>
      <c r="D31" s="104">
        <f t="shared" si="0"/>
        <v>2.3785678517776665E-3</v>
      </c>
      <c r="G31">
        <v>8</v>
      </c>
      <c r="H31" s="104">
        <f t="shared" si="1"/>
        <v>5.3655264922870555E-3</v>
      </c>
      <c r="I31" s="18">
        <f t="shared" si="2"/>
        <v>1.4741109268472455E-3</v>
      </c>
    </row>
    <row r="32" spans="2:16" x14ac:dyDescent="0.25">
      <c r="B32" t="s">
        <v>509</v>
      </c>
      <c r="C32">
        <v>46</v>
      </c>
      <c r="D32" s="104">
        <f t="shared" si="0"/>
        <v>5.7586379569354029E-3</v>
      </c>
      <c r="G32">
        <v>13</v>
      </c>
      <c r="H32" s="104">
        <f t="shared" si="1"/>
        <v>8.7189805499664659E-3</v>
      </c>
      <c r="I32" s="18">
        <f t="shared" si="2"/>
        <v>2.3954302561267739E-3</v>
      </c>
    </row>
    <row r="33" spans="2:13" x14ac:dyDescent="0.25">
      <c r="B33" t="s">
        <v>510</v>
      </c>
      <c r="C33">
        <v>23</v>
      </c>
      <c r="D33" s="104">
        <f t="shared" si="0"/>
        <v>2.8793189784677015E-3</v>
      </c>
      <c r="G33">
        <v>5</v>
      </c>
      <c r="H33" s="104">
        <f t="shared" si="1"/>
        <v>3.3534540576794099E-3</v>
      </c>
      <c r="I33" s="18">
        <f t="shared" si="2"/>
        <v>9.2131932927952843E-4</v>
      </c>
    </row>
    <row r="34" spans="2:13" x14ac:dyDescent="0.25">
      <c r="B34" t="s">
        <v>499</v>
      </c>
      <c r="C34">
        <v>461</v>
      </c>
      <c r="D34" s="104">
        <f t="shared" si="0"/>
        <v>5.771156735102654E-2</v>
      </c>
      <c r="G34">
        <v>112</v>
      </c>
      <c r="H34" s="104">
        <f t="shared" si="1"/>
        <v>7.5117370892018781E-2</v>
      </c>
      <c r="I34" s="18">
        <f t="shared" si="2"/>
        <v>2.0637552975861437E-2</v>
      </c>
    </row>
    <row r="35" spans="2:13" x14ac:dyDescent="0.25">
      <c r="B35" t="s">
        <v>511</v>
      </c>
      <c r="C35">
        <v>96</v>
      </c>
      <c r="D35" s="104">
        <f t="shared" si="0"/>
        <v>1.2018027040560842E-2</v>
      </c>
      <c r="G35">
        <v>8</v>
      </c>
      <c r="H35" s="104">
        <f t="shared" si="1"/>
        <v>5.3655264922870555E-3</v>
      </c>
      <c r="I35" s="18">
        <f t="shared" si="2"/>
        <v>1.4741109268472455E-3</v>
      </c>
    </row>
    <row r="36" spans="2:13" x14ac:dyDescent="0.25">
      <c r="B36" t="s">
        <v>512</v>
      </c>
      <c r="C36">
        <f>14+1+36+2+1+1+6+0+16+186</f>
        <v>263</v>
      </c>
      <c r="D36" s="104">
        <f t="shared" si="0"/>
        <v>3.2924386579869805E-2</v>
      </c>
      <c r="G36">
        <f>3+1+2+1+51</f>
        <v>58</v>
      </c>
      <c r="H36" s="104">
        <f t="shared" si="1"/>
        <v>3.8900067069081154E-2</v>
      </c>
      <c r="I36" s="18">
        <f t="shared" si="2"/>
        <v>1.068730421964253E-2</v>
      </c>
    </row>
    <row r="37" spans="2:13" x14ac:dyDescent="0.25">
      <c r="K37" s="104"/>
      <c r="M37" s="18"/>
    </row>
    <row r="38" spans="2:13" x14ac:dyDescent="0.25">
      <c r="C38" s="104"/>
      <c r="D38" s="104"/>
      <c r="E38" s="104"/>
      <c r="M38" s="18"/>
    </row>
    <row r="39" spans="2:13" x14ac:dyDescent="0.25">
      <c r="C39" s="104" t="s">
        <v>491</v>
      </c>
      <c r="D39" s="18">
        <v>0.14870093974571588</v>
      </c>
      <c r="I39" t="s">
        <v>500</v>
      </c>
      <c r="J39" s="238">
        <f>1-H9</f>
        <v>0.72526257600884469</v>
      </c>
      <c r="M39" s="18"/>
    </row>
    <row r="40" spans="2:13" x14ac:dyDescent="0.25">
      <c r="C40" s="104" t="s">
        <v>492</v>
      </c>
      <c r="D40" s="18">
        <v>2.5612677353970888E-2</v>
      </c>
      <c r="I40" s="132" t="s">
        <v>491</v>
      </c>
      <c r="J40" s="18">
        <v>0.14870093974571588</v>
      </c>
    </row>
    <row r="41" spans="2:13" x14ac:dyDescent="0.25">
      <c r="C41" s="104" t="s">
        <v>494</v>
      </c>
      <c r="D41" s="18">
        <v>2.5244149622259078E-2</v>
      </c>
      <c r="I41" s="132" t="s">
        <v>492</v>
      </c>
      <c r="J41" s="18">
        <v>2.5612677353970888E-2</v>
      </c>
    </row>
    <row r="42" spans="2:13" x14ac:dyDescent="0.25">
      <c r="C42" s="104" t="s">
        <v>499</v>
      </c>
      <c r="D42" s="18">
        <v>2.0637552975861437E-2</v>
      </c>
      <c r="I42" s="132" t="s">
        <v>494</v>
      </c>
      <c r="J42" s="18">
        <v>2.5244149622259078E-2</v>
      </c>
    </row>
    <row r="43" spans="2:13" x14ac:dyDescent="0.25">
      <c r="C43" s="104" t="s">
        <v>493</v>
      </c>
      <c r="D43" s="18">
        <v>1.9347705914870096E-2</v>
      </c>
      <c r="I43" s="132" t="s">
        <v>499</v>
      </c>
      <c r="J43" s="18">
        <v>2.0637552975861437E-2</v>
      </c>
    </row>
    <row r="44" spans="2:13" x14ac:dyDescent="0.25">
      <c r="C44" s="104" t="s">
        <v>495</v>
      </c>
      <c r="D44" s="18">
        <v>1.6952275658743323E-2</v>
      </c>
      <c r="I44" s="132" t="s">
        <v>493</v>
      </c>
      <c r="J44" s="18">
        <v>1.9347705914870096E-2</v>
      </c>
    </row>
    <row r="45" spans="2:13" x14ac:dyDescent="0.25">
      <c r="C45" s="132" t="s">
        <v>496</v>
      </c>
      <c r="D45" s="18">
        <v>1.6768011792887418E-2</v>
      </c>
      <c r="I45" s="132" t="s">
        <v>495</v>
      </c>
      <c r="J45" s="18">
        <v>1.6952275658743323E-2</v>
      </c>
    </row>
    <row r="46" spans="2:13" x14ac:dyDescent="0.25">
      <c r="C46" s="104" t="s">
        <v>512</v>
      </c>
      <c r="D46" s="18">
        <v>1.068730421964253E-2</v>
      </c>
      <c r="I46" s="132" t="s">
        <v>496</v>
      </c>
      <c r="J46" s="18">
        <v>1.6768011792887418E-2</v>
      </c>
    </row>
    <row r="47" spans="2:13" x14ac:dyDescent="0.25">
      <c r="C47" s="104" t="s">
        <v>498</v>
      </c>
      <c r="D47" s="18">
        <v>8.1076100976598502E-3</v>
      </c>
      <c r="I47" s="132"/>
      <c r="J47" s="18"/>
    </row>
    <row r="48" spans="2:13" x14ac:dyDescent="0.25">
      <c r="C48" s="104" t="s">
        <v>497</v>
      </c>
      <c r="D48" s="18">
        <v>7.1862907683803217E-3</v>
      </c>
    </row>
    <row r="49" spans="3:9" x14ac:dyDescent="0.25">
      <c r="C49" s="104" t="s">
        <v>505</v>
      </c>
      <c r="D49" s="18">
        <v>6.6334991708126038E-3</v>
      </c>
      <c r="I49" s="132"/>
    </row>
    <row r="50" spans="3:9" x14ac:dyDescent="0.25">
      <c r="C50" s="104" t="s">
        <v>503</v>
      </c>
      <c r="D50" s="18">
        <v>2.5796941219826796E-3</v>
      </c>
    </row>
    <row r="51" spans="3:9" x14ac:dyDescent="0.25">
      <c r="C51" s="104" t="s">
        <v>509</v>
      </c>
      <c r="D51" s="18">
        <v>2.3954302561267739E-3</v>
      </c>
    </row>
    <row r="52" spans="3:9" x14ac:dyDescent="0.25">
      <c r="C52" s="104" t="s">
        <v>502</v>
      </c>
      <c r="D52" s="18">
        <v>1.658374792703151E-3</v>
      </c>
    </row>
    <row r="53" spans="3:9" x14ac:dyDescent="0.25">
      <c r="C53" s="104" t="s">
        <v>508</v>
      </c>
      <c r="D53" s="18">
        <v>1.4741109268472455E-3</v>
      </c>
    </row>
    <row r="54" spans="3:9" x14ac:dyDescent="0.25">
      <c r="C54" s="104" t="s">
        <v>511</v>
      </c>
      <c r="D54" s="18">
        <v>1.4741109268472455E-3</v>
      </c>
    </row>
    <row r="55" spans="3:9" x14ac:dyDescent="0.25">
      <c r="C55" s="104" t="s">
        <v>510</v>
      </c>
      <c r="D55" s="18">
        <v>9.2131932927952843E-4</v>
      </c>
    </row>
    <row r="56" spans="3:9" x14ac:dyDescent="0.25">
      <c r="C56" s="104" t="s">
        <v>504</v>
      </c>
      <c r="D56" s="18">
        <v>7.3705546342362274E-4</v>
      </c>
    </row>
    <row r="57" spans="3:9" x14ac:dyDescent="0.25">
      <c r="C57" s="104" t="s">
        <v>506</v>
      </c>
      <c r="D57" s="18">
        <v>5.5279159756771706E-4</v>
      </c>
    </row>
    <row r="58" spans="3:9" x14ac:dyDescent="0.25">
      <c r="C58" s="104" t="s">
        <v>507</v>
      </c>
      <c r="D58" s="18">
        <v>1.8426386585590569E-4</v>
      </c>
    </row>
    <row r="59" spans="3:9" x14ac:dyDescent="0.25">
      <c r="C59" s="104" t="s">
        <v>507</v>
      </c>
      <c r="D59" s="104">
        <v>0</v>
      </c>
    </row>
  </sheetData>
  <autoFilter ref="C38:E58" xr:uid="{17A26D1A-7AED-457A-B7ED-4D2D22A878D4}">
    <sortState xmlns:xlrd2="http://schemas.microsoft.com/office/spreadsheetml/2017/richdata2" ref="C39:E59">
      <sortCondition descending="1" ref="D38:D58"/>
    </sortState>
  </autoFilter>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06C77-E1FF-402E-9009-206324879467}">
  <sheetPr codeName="Sheet6"/>
  <dimension ref="B2:IA251"/>
  <sheetViews>
    <sheetView tabSelected="1" topLeftCell="GB58" zoomScale="90" zoomScaleNormal="90" workbookViewId="0">
      <selection activeCell="HT89" sqref="HT89"/>
    </sheetView>
  </sheetViews>
  <sheetFormatPr defaultRowHeight="15" x14ac:dyDescent="0.25"/>
  <cols>
    <col min="3" max="3" width="13.42578125" bestFit="1" customWidth="1"/>
    <col min="4" max="8" width="10.7109375" bestFit="1" customWidth="1"/>
    <col min="9" max="17" width="10.7109375" customWidth="1"/>
    <col min="18" max="18" width="12.42578125" bestFit="1" customWidth="1"/>
    <col min="19" max="36" width="10.7109375" customWidth="1"/>
  </cols>
  <sheetData>
    <row r="2" spans="2:228" x14ac:dyDescent="0.25">
      <c r="D2" t="s">
        <v>354</v>
      </c>
      <c r="E2" t="s">
        <v>355</v>
      </c>
      <c r="F2" t="s">
        <v>356</v>
      </c>
      <c r="G2" t="s">
        <v>357</v>
      </c>
      <c r="H2" t="s">
        <v>358</v>
      </c>
      <c r="I2" t="s">
        <v>359</v>
      </c>
      <c r="J2" t="s">
        <v>360</v>
      </c>
      <c r="K2" t="s">
        <v>361</v>
      </c>
      <c r="L2" t="s">
        <v>362</v>
      </c>
      <c r="M2" t="s">
        <v>363</v>
      </c>
      <c r="N2" t="s">
        <v>364</v>
      </c>
      <c r="O2" t="s">
        <v>365</v>
      </c>
      <c r="P2" t="s">
        <v>366</v>
      </c>
      <c r="Q2" t="s">
        <v>367</v>
      </c>
      <c r="R2" t="s">
        <v>368</v>
      </c>
      <c r="S2" t="s">
        <v>369</v>
      </c>
      <c r="T2" t="s">
        <v>370</v>
      </c>
      <c r="U2" t="s">
        <v>371</v>
      </c>
      <c r="V2" t="s">
        <v>372</v>
      </c>
      <c r="W2" t="s">
        <v>373</v>
      </c>
      <c r="X2" t="s">
        <v>374</v>
      </c>
      <c r="Y2" t="s">
        <v>375</v>
      </c>
      <c r="Z2" t="s">
        <v>376</v>
      </c>
      <c r="AA2" t="s">
        <v>377</v>
      </c>
      <c r="AB2" t="s">
        <v>378</v>
      </c>
      <c r="AC2" t="s">
        <v>379</v>
      </c>
      <c r="AD2" t="s">
        <v>380</v>
      </c>
      <c r="AE2" t="s">
        <v>381</v>
      </c>
      <c r="AF2" t="s">
        <v>382</v>
      </c>
      <c r="AG2" t="s">
        <v>383</v>
      </c>
      <c r="AH2" t="s">
        <v>384</v>
      </c>
      <c r="AI2" t="s">
        <v>385</v>
      </c>
      <c r="AJ2" t="s">
        <v>386</v>
      </c>
      <c r="AK2" t="s">
        <v>387</v>
      </c>
      <c r="AL2" t="s">
        <v>388</v>
      </c>
      <c r="AM2" t="s">
        <v>389</v>
      </c>
      <c r="AN2" t="s">
        <v>390</v>
      </c>
      <c r="AO2" t="s">
        <v>391</v>
      </c>
      <c r="AP2" t="s">
        <v>392</v>
      </c>
      <c r="AQ2" t="s">
        <v>393</v>
      </c>
      <c r="AR2" t="s">
        <v>336</v>
      </c>
      <c r="AS2" t="s">
        <v>335</v>
      </c>
      <c r="AT2" t="s">
        <v>334</v>
      </c>
      <c r="AU2" t="s">
        <v>333</v>
      </c>
      <c r="AV2" t="s">
        <v>332</v>
      </c>
      <c r="AW2" t="s">
        <v>331</v>
      </c>
      <c r="AX2" t="s">
        <v>330</v>
      </c>
      <c r="AY2" t="s">
        <v>329</v>
      </c>
      <c r="AZ2" t="s">
        <v>328</v>
      </c>
      <c r="BA2" t="s">
        <v>327</v>
      </c>
      <c r="BB2" t="s">
        <v>326</v>
      </c>
      <c r="BC2" t="s">
        <v>325</v>
      </c>
      <c r="BD2" t="s">
        <v>324</v>
      </c>
      <c r="BE2" t="s">
        <v>323</v>
      </c>
      <c r="BF2" t="s">
        <v>322</v>
      </c>
      <c r="BG2" t="s">
        <v>321</v>
      </c>
      <c r="BH2" t="s">
        <v>320</v>
      </c>
      <c r="BI2" t="s">
        <v>319</v>
      </c>
      <c r="BJ2" t="s">
        <v>318</v>
      </c>
      <c r="BK2" t="s">
        <v>317</v>
      </c>
      <c r="BL2" t="s">
        <v>316</v>
      </c>
      <c r="BM2" t="s">
        <v>315</v>
      </c>
      <c r="BN2" t="s">
        <v>314</v>
      </c>
      <c r="BO2" t="s">
        <v>313</v>
      </c>
      <c r="BP2" t="s">
        <v>312</v>
      </c>
      <c r="BQ2" t="s">
        <v>311</v>
      </c>
      <c r="BR2" t="s">
        <v>310</v>
      </c>
      <c r="BS2" t="s">
        <v>309</v>
      </c>
      <c r="BT2" t="s">
        <v>308</v>
      </c>
      <c r="BU2" t="s">
        <v>307</v>
      </c>
      <c r="BV2" t="s">
        <v>306</v>
      </c>
      <c r="BW2" t="s">
        <v>305</v>
      </c>
      <c r="BX2" t="s">
        <v>304</v>
      </c>
      <c r="BY2" t="s">
        <v>303</v>
      </c>
      <c r="BZ2" t="s">
        <v>302</v>
      </c>
      <c r="CA2" t="s">
        <v>301</v>
      </c>
      <c r="CB2" t="s">
        <v>300</v>
      </c>
      <c r="CC2" t="s">
        <v>299</v>
      </c>
      <c r="CD2" t="s">
        <v>298</v>
      </c>
      <c r="CE2" t="s">
        <v>297</v>
      </c>
      <c r="CF2" t="s">
        <v>296</v>
      </c>
      <c r="CG2" t="s">
        <v>295</v>
      </c>
      <c r="CH2" t="s">
        <v>294</v>
      </c>
      <c r="CI2" t="s">
        <v>293</v>
      </c>
      <c r="CJ2" t="s">
        <v>292</v>
      </c>
      <c r="CK2" t="s">
        <v>291</v>
      </c>
      <c r="CL2" t="s">
        <v>290</v>
      </c>
      <c r="CM2" t="s">
        <v>289</v>
      </c>
      <c r="CN2" t="s">
        <v>288</v>
      </c>
      <c r="CO2" t="s">
        <v>287</v>
      </c>
      <c r="CP2" t="s">
        <v>286</v>
      </c>
      <c r="CQ2" t="s">
        <v>285</v>
      </c>
      <c r="CR2" t="s">
        <v>284</v>
      </c>
      <c r="CS2" t="s">
        <v>283</v>
      </c>
      <c r="CT2" t="s">
        <v>282</v>
      </c>
      <c r="CU2" t="s">
        <v>281</v>
      </c>
      <c r="CV2" t="s">
        <v>280</v>
      </c>
      <c r="CW2" t="s">
        <v>279</v>
      </c>
      <c r="CX2" t="s">
        <v>278</v>
      </c>
      <c r="CY2" t="s">
        <v>277</v>
      </c>
      <c r="CZ2" t="s">
        <v>276</v>
      </c>
      <c r="DA2" t="s">
        <v>275</v>
      </c>
      <c r="DB2" t="s">
        <v>274</v>
      </c>
      <c r="DC2" t="s">
        <v>273</v>
      </c>
      <c r="DD2" t="s">
        <v>272</v>
      </c>
      <c r="DE2" t="s">
        <v>271</v>
      </c>
      <c r="DF2" t="s">
        <v>270</v>
      </c>
      <c r="DG2" t="s">
        <v>269</v>
      </c>
      <c r="DH2" t="s">
        <v>268</v>
      </c>
      <c r="DI2" t="s">
        <v>267</v>
      </c>
      <c r="DJ2" t="s">
        <v>266</v>
      </c>
      <c r="DK2" t="s">
        <v>265</v>
      </c>
      <c r="DL2" t="s">
        <v>264</v>
      </c>
      <c r="DM2" t="s">
        <v>263</v>
      </c>
      <c r="DN2" t="s">
        <v>262</v>
      </c>
      <c r="DO2" t="s">
        <v>261</v>
      </c>
      <c r="DP2" t="s">
        <v>260</v>
      </c>
      <c r="DQ2" t="s">
        <v>259</v>
      </c>
      <c r="DR2" t="s">
        <v>258</v>
      </c>
      <c r="DS2" t="s">
        <v>257</v>
      </c>
      <c r="DT2" t="s">
        <v>256</v>
      </c>
      <c r="DU2" t="s">
        <v>255</v>
      </c>
      <c r="DV2" t="s">
        <v>254</v>
      </c>
      <c r="DW2" t="s">
        <v>253</v>
      </c>
      <c r="DX2" t="s">
        <v>252</v>
      </c>
      <c r="DY2" t="s">
        <v>251</v>
      </c>
      <c r="DZ2" t="s">
        <v>250</v>
      </c>
      <c r="EA2" t="s">
        <v>249</v>
      </c>
      <c r="EB2" t="s">
        <v>248</v>
      </c>
      <c r="EC2" t="s">
        <v>247</v>
      </c>
      <c r="ED2" t="s">
        <v>246</v>
      </c>
      <c r="EE2" t="s">
        <v>245</v>
      </c>
      <c r="EF2" t="s">
        <v>244</v>
      </c>
      <c r="EG2" t="s">
        <v>243</v>
      </c>
      <c r="EH2" t="s">
        <v>242</v>
      </c>
      <c r="EI2" t="s">
        <v>241</v>
      </c>
      <c r="EJ2" t="s">
        <v>240</v>
      </c>
      <c r="EK2" t="s">
        <v>239</v>
      </c>
      <c r="EL2" t="s">
        <v>238</v>
      </c>
      <c r="EM2" t="s">
        <v>237</v>
      </c>
      <c r="EN2" t="s">
        <v>236</v>
      </c>
      <c r="EO2" t="s">
        <v>235</v>
      </c>
      <c r="EP2" t="s">
        <v>234</v>
      </c>
      <c r="EQ2" t="s">
        <v>233</v>
      </c>
      <c r="ER2" t="s">
        <v>232</v>
      </c>
      <c r="ES2" t="s">
        <v>231</v>
      </c>
      <c r="ET2" t="s">
        <v>230</v>
      </c>
      <c r="EU2" t="s">
        <v>229</v>
      </c>
      <c r="EV2" t="s">
        <v>228</v>
      </c>
      <c r="EW2" t="s">
        <v>227</v>
      </c>
      <c r="EX2" t="s">
        <v>153</v>
      </c>
      <c r="EY2" t="s">
        <v>154</v>
      </c>
      <c r="EZ2" t="s">
        <v>155</v>
      </c>
      <c r="FA2" t="s">
        <v>156</v>
      </c>
      <c r="FB2" t="s">
        <v>157</v>
      </c>
      <c r="FC2" t="s">
        <v>158</v>
      </c>
      <c r="FD2" t="s">
        <v>159</v>
      </c>
      <c r="FE2" t="s">
        <v>160</v>
      </c>
      <c r="FF2" t="s">
        <v>161</v>
      </c>
      <c r="FG2" t="s">
        <v>162</v>
      </c>
      <c r="FH2" t="s">
        <v>163</v>
      </c>
      <c r="FI2" t="s">
        <v>164</v>
      </c>
      <c r="FJ2" t="s">
        <v>165</v>
      </c>
      <c r="FK2" t="s">
        <v>166</v>
      </c>
      <c r="FL2" t="s">
        <v>167</v>
      </c>
      <c r="FM2" t="s">
        <v>168</v>
      </c>
      <c r="FN2" t="s">
        <v>169</v>
      </c>
      <c r="FO2" t="s">
        <v>170</v>
      </c>
      <c r="FP2" t="s">
        <v>171</v>
      </c>
      <c r="FQ2" t="s">
        <v>172</v>
      </c>
      <c r="FR2" t="s">
        <v>173</v>
      </c>
      <c r="FS2" t="s">
        <v>174</v>
      </c>
      <c r="FT2" t="s">
        <v>175</v>
      </c>
      <c r="FU2" t="s">
        <v>176</v>
      </c>
      <c r="FV2" t="s">
        <v>177</v>
      </c>
      <c r="FW2" t="s">
        <v>178</v>
      </c>
      <c r="FX2" t="s">
        <v>179</v>
      </c>
      <c r="FY2" t="s">
        <v>180</v>
      </c>
      <c r="FZ2" t="s">
        <v>181</v>
      </c>
      <c r="GA2" t="s">
        <v>182</v>
      </c>
      <c r="GB2" t="s">
        <v>183</v>
      </c>
      <c r="GC2" t="s">
        <v>184</v>
      </c>
      <c r="GD2" t="s">
        <v>185</v>
      </c>
      <c r="GE2" t="s">
        <v>186</v>
      </c>
      <c r="GF2" t="s">
        <v>187</v>
      </c>
      <c r="GG2" t="s">
        <v>188</v>
      </c>
      <c r="GH2" t="s">
        <v>189</v>
      </c>
      <c r="GI2" t="s">
        <v>190</v>
      </c>
      <c r="GJ2" t="s">
        <v>191</v>
      </c>
      <c r="GK2" t="s">
        <v>192</v>
      </c>
      <c r="GL2" t="s">
        <v>193</v>
      </c>
      <c r="GM2" t="s">
        <v>194</v>
      </c>
      <c r="GN2" t="s">
        <v>353</v>
      </c>
      <c r="GO2" t="s">
        <v>195</v>
      </c>
      <c r="GP2" t="s">
        <v>196</v>
      </c>
      <c r="GQ2" t="s">
        <v>197</v>
      </c>
      <c r="GR2" t="s">
        <v>198</v>
      </c>
      <c r="GS2" t="s">
        <v>150</v>
      </c>
      <c r="GT2" t="s">
        <v>151</v>
      </c>
      <c r="GU2" t="s">
        <v>152</v>
      </c>
      <c r="GV2" t="s">
        <v>206</v>
      </c>
      <c r="GW2" t="s">
        <v>207</v>
      </c>
      <c r="GX2" t="s">
        <v>208</v>
      </c>
      <c r="GY2" t="s">
        <v>219</v>
      </c>
      <c r="GZ2" t="s">
        <v>225</v>
      </c>
      <c r="HA2" t="s">
        <v>352</v>
      </c>
      <c r="HB2" t="s">
        <v>394</v>
      </c>
      <c r="HC2" t="s">
        <v>395</v>
      </c>
      <c r="HD2" t="s">
        <v>396</v>
      </c>
      <c r="HE2" t="s">
        <v>417</v>
      </c>
      <c r="HF2" t="s">
        <v>419</v>
      </c>
      <c r="HG2" t="s">
        <v>420</v>
      </c>
      <c r="HH2" t="s">
        <v>423</v>
      </c>
      <c r="HI2" s="25" t="s">
        <v>425</v>
      </c>
      <c r="HJ2" s="25" t="s">
        <v>426</v>
      </c>
      <c r="HK2" s="25" t="s">
        <v>447</v>
      </c>
      <c r="HL2" s="25" t="s">
        <v>455</v>
      </c>
      <c r="HM2" s="25" t="s">
        <v>456</v>
      </c>
      <c r="HN2" t="s">
        <v>481</v>
      </c>
      <c r="HO2" t="s">
        <v>513</v>
      </c>
      <c r="HP2" t="s">
        <v>514</v>
      </c>
      <c r="HQ2" t="s">
        <v>524</v>
      </c>
      <c r="HR2" t="s">
        <v>525</v>
      </c>
    </row>
    <row r="3" spans="2:228" x14ac:dyDescent="0.25">
      <c r="B3" t="s">
        <v>209</v>
      </c>
      <c r="AC3">
        <v>1</v>
      </c>
      <c r="AF3">
        <v>1</v>
      </c>
      <c r="AG3">
        <v>1</v>
      </c>
      <c r="AI3">
        <v>1</v>
      </c>
      <c r="AK3">
        <v>1</v>
      </c>
      <c r="AM3">
        <v>1</v>
      </c>
      <c r="AN3">
        <v>2</v>
      </c>
      <c r="AO3">
        <v>1</v>
      </c>
      <c r="AP3">
        <v>2</v>
      </c>
      <c r="AQ3">
        <v>1</v>
      </c>
      <c r="AR3">
        <v>1</v>
      </c>
      <c r="AS3">
        <v>5</v>
      </c>
      <c r="AT3">
        <v>1</v>
      </c>
      <c r="AU3">
        <v>2</v>
      </c>
      <c r="AV3">
        <v>1</v>
      </c>
      <c r="AX3">
        <v>2</v>
      </c>
      <c r="AY3">
        <v>1</v>
      </c>
      <c r="AZ3">
        <v>2</v>
      </c>
      <c r="BB3">
        <v>4</v>
      </c>
      <c r="BC3">
        <v>5</v>
      </c>
      <c r="BD3">
        <v>5</v>
      </c>
      <c r="BE3">
        <v>2</v>
      </c>
      <c r="BF3">
        <v>2</v>
      </c>
      <c r="BG3">
        <v>3</v>
      </c>
      <c r="BH3">
        <v>2</v>
      </c>
      <c r="BI3">
        <v>1</v>
      </c>
      <c r="BJ3">
        <v>4</v>
      </c>
      <c r="BM3">
        <v>2</v>
      </c>
      <c r="BN3">
        <v>4</v>
      </c>
      <c r="BO3">
        <v>2</v>
      </c>
      <c r="BP3">
        <v>1</v>
      </c>
      <c r="BQ3">
        <v>1</v>
      </c>
      <c r="BR3">
        <v>4</v>
      </c>
      <c r="BS3">
        <v>1</v>
      </c>
      <c r="BT3">
        <v>1</v>
      </c>
      <c r="BU3">
        <v>1</v>
      </c>
      <c r="BV3">
        <v>2</v>
      </c>
      <c r="BW3">
        <v>1</v>
      </c>
      <c r="BX3">
        <v>1</v>
      </c>
      <c r="BY3">
        <v>2</v>
      </c>
      <c r="BZ3">
        <v>1</v>
      </c>
      <c r="CA3">
        <v>2</v>
      </c>
      <c r="CC3">
        <v>1</v>
      </c>
      <c r="CF3">
        <v>2</v>
      </c>
      <c r="CH3">
        <v>1</v>
      </c>
      <c r="CI3">
        <v>1</v>
      </c>
      <c r="CL3">
        <v>1</v>
      </c>
      <c r="CM3">
        <v>1</v>
      </c>
      <c r="CN3">
        <v>1</v>
      </c>
      <c r="CR3">
        <v>3</v>
      </c>
      <c r="CS3">
        <v>3</v>
      </c>
      <c r="CU3">
        <v>2</v>
      </c>
      <c r="CV3">
        <v>3</v>
      </c>
      <c r="CX3">
        <v>3</v>
      </c>
      <c r="CY3">
        <v>1</v>
      </c>
      <c r="DA3">
        <v>3</v>
      </c>
      <c r="DB3">
        <v>3</v>
      </c>
      <c r="DC3">
        <v>2</v>
      </c>
      <c r="DD3">
        <v>3</v>
      </c>
      <c r="DE3">
        <v>1</v>
      </c>
      <c r="DF3">
        <v>2</v>
      </c>
      <c r="DG3">
        <v>4</v>
      </c>
      <c r="DH3">
        <v>2</v>
      </c>
      <c r="DI3">
        <v>2</v>
      </c>
      <c r="DJ3">
        <v>4</v>
      </c>
      <c r="DK3">
        <v>6</v>
      </c>
      <c r="DM3">
        <v>3</v>
      </c>
      <c r="DN3">
        <v>2</v>
      </c>
      <c r="DO3">
        <v>3</v>
      </c>
      <c r="DP3">
        <v>5</v>
      </c>
      <c r="DQ3">
        <v>4</v>
      </c>
      <c r="DR3">
        <v>4</v>
      </c>
      <c r="DS3">
        <v>2</v>
      </c>
      <c r="DT3">
        <v>1</v>
      </c>
      <c r="DU3">
        <v>3</v>
      </c>
      <c r="DV3">
        <v>1</v>
      </c>
      <c r="DW3">
        <v>6</v>
      </c>
      <c r="DX3">
        <v>4</v>
      </c>
      <c r="DY3">
        <v>8</v>
      </c>
      <c r="DZ3">
        <v>2</v>
      </c>
      <c r="EA3">
        <v>5</v>
      </c>
      <c r="EB3">
        <v>5</v>
      </c>
      <c r="EC3">
        <v>10</v>
      </c>
      <c r="ED3">
        <v>4</v>
      </c>
      <c r="EE3">
        <v>4</v>
      </c>
      <c r="EF3">
        <v>4</v>
      </c>
      <c r="EG3">
        <v>2</v>
      </c>
      <c r="EH3">
        <v>4</v>
      </c>
      <c r="EI3">
        <v>4</v>
      </c>
      <c r="EJ3">
        <v>4</v>
      </c>
      <c r="EK3">
        <v>3</v>
      </c>
      <c r="EL3">
        <v>3</v>
      </c>
      <c r="EM3">
        <v>3</v>
      </c>
      <c r="EN3">
        <v>3</v>
      </c>
      <c r="EO3">
        <v>2</v>
      </c>
      <c r="EP3">
        <v>3</v>
      </c>
      <c r="EQ3">
        <v>3</v>
      </c>
      <c r="ER3">
        <v>2</v>
      </c>
      <c r="ES3">
        <v>2</v>
      </c>
      <c r="ET3">
        <v>2</v>
      </c>
      <c r="EV3">
        <v>4</v>
      </c>
      <c r="EW3">
        <v>1</v>
      </c>
      <c r="EX3">
        <v>1</v>
      </c>
      <c r="EY3">
        <v>1</v>
      </c>
      <c r="EZ3">
        <v>1</v>
      </c>
      <c r="FA3">
        <v>2</v>
      </c>
      <c r="FC3">
        <v>3</v>
      </c>
      <c r="FE3">
        <v>1</v>
      </c>
      <c r="FF3">
        <v>4</v>
      </c>
      <c r="FG3">
        <v>2</v>
      </c>
      <c r="FH3">
        <v>1</v>
      </c>
      <c r="FI3">
        <v>2</v>
      </c>
      <c r="FJ3">
        <v>3</v>
      </c>
      <c r="FK3">
        <v>3</v>
      </c>
      <c r="FL3">
        <v>2</v>
      </c>
      <c r="FM3">
        <v>2</v>
      </c>
      <c r="FN3">
        <v>1</v>
      </c>
      <c r="FO3">
        <v>2</v>
      </c>
      <c r="FP3">
        <v>2</v>
      </c>
      <c r="FQ3">
        <v>2</v>
      </c>
      <c r="FR3">
        <v>1</v>
      </c>
      <c r="FS3">
        <v>5</v>
      </c>
      <c r="FT3">
        <v>2</v>
      </c>
      <c r="FU3">
        <v>1</v>
      </c>
      <c r="FV3">
        <v>3</v>
      </c>
      <c r="FW3">
        <v>2</v>
      </c>
      <c r="FX3">
        <v>6</v>
      </c>
      <c r="FY3">
        <v>4</v>
      </c>
      <c r="FZ3">
        <v>4</v>
      </c>
      <c r="GA3">
        <v>2</v>
      </c>
      <c r="GB3">
        <v>4</v>
      </c>
      <c r="GC3">
        <v>10</v>
      </c>
      <c r="GD3">
        <v>5</v>
      </c>
      <c r="GE3">
        <v>14</v>
      </c>
      <c r="GF3">
        <v>8</v>
      </c>
      <c r="GG3">
        <v>2</v>
      </c>
      <c r="GH3">
        <v>7</v>
      </c>
      <c r="GI3">
        <v>7</v>
      </c>
      <c r="GJ3">
        <v>6</v>
      </c>
      <c r="GK3">
        <v>6</v>
      </c>
      <c r="GL3">
        <v>4</v>
      </c>
      <c r="GM3">
        <v>9</v>
      </c>
      <c r="GN3">
        <v>7</v>
      </c>
      <c r="GO3">
        <v>6</v>
      </c>
      <c r="GP3">
        <v>5</v>
      </c>
      <c r="GQ3">
        <v>4</v>
      </c>
      <c r="GR3">
        <v>3</v>
      </c>
      <c r="GS3">
        <v>3</v>
      </c>
      <c r="GT3">
        <v>6</v>
      </c>
      <c r="GU3">
        <v>5</v>
      </c>
      <c r="GV3">
        <v>4</v>
      </c>
      <c r="GW3">
        <v>5</v>
      </c>
      <c r="GX3">
        <v>3</v>
      </c>
      <c r="GY3">
        <v>9</v>
      </c>
      <c r="GZ3">
        <v>3</v>
      </c>
      <c r="HA3">
        <v>10</v>
      </c>
      <c r="HB3">
        <v>1</v>
      </c>
      <c r="HC3">
        <v>5</v>
      </c>
      <c r="HD3">
        <v>6</v>
      </c>
      <c r="HE3">
        <v>9</v>
      </c>
      <c r="HF3">
        <v>6</v>
      </c>
      <c r="HG3">
        <v>6</v>
      </c>
      <c r="HH3">
        <v>9</v>
      </c>
      <c r="HI3">
        <v>7</v>
      </c>
      <c r="HJ3">
        <v>11</v>
      </c>
      <c r="HK3">
        <v>7</v>
      </c>
      <c r="HL3">
        <v>16</v>
      </c>
      <c r="HM3">
        <v>6</v>
      </c>
      <c r="HN3">
        <v>11</v>
      </c>
      <c r="HO3">
        <v>6</v>
      </c>
      <c r="HP3">
        <v>2</v>
      </c>
      <c r="HQ3">
        <v>5</v>
      </c>
    </row>
    <row r="4" spans="2:228" x14ac:dyDescent="0.25">
      <c r="B4" t="s">
        <v>210</v>
      </c>
      <c r="X4">
        <v>1</v>
      </c>
      <c r="Z4">
        <v>1</v>
      </c>
      <c r="AA4">
        <v>2</v>
      </c>
      <c r="AC4">
        <v>2</v>
      </c>
      <c r="AD4">
        <v>4</v>
      </c>
      <c r="AE4">
        <v>4</v>
      </c>
      <c r="AF4">
        <v>8</v>
      </c>
      <c r="AG4">
        <v>5</v>
      </c>
      <c r="AH4">
        <v>4</v>
      </c>
      <c r="AI4">
        <v>7</v>
      </c>
      <c r="AJ4">
        <v>4</v>
      </c>
      <c r="AK4">
        <v>3</v>
      </c>
      <c r="AL4">
        <v>3</v>
      </c>
      <c r="AN4">
        <v>5</v>
      </c>
      <c r="AO4">
        <v>3</v>
      </c>
      <c r="AP4">
        <v>2</v>
      </c>
      <c r="AQ4">
        <v>3</v>
      </c>
      <c r="AR4">
        <v>2</v>
      </c>
      <c r="AS4">
        <v>3</v>
      </c>
      <c r="AT4">
        <v>6</v>
      </c>
      <c r="AU4">
        <v>4</v>
      </c>
      <c r="AV4">
        <v>2</v>
      </c>
      <c r="AW4">
        <v>5</v>
      </c>
      <c r="AX4">
        <v>5</v>
      </c>
      <c r="AY4">
        <v>5</v>
      </c>
      <c r="AZ4">
        <v>5</v>
      </c>
      <c r="BA4">
        <v>3</v>
      </c>
      <c r="BB4">
        <v>3</v>
      </c>
      <c r="BC4">
        <v>6</v>
      </c>
      <c r="BD4">
        <v>7</v>
      </c>
      <c r="BE4">
        <v>4</v>
      </c>
      <c r="BF4">
        <v>9</v>
      </c>
      <c r="BG4">
        <v>12</v>
      </c>
      <c r="BH4">
        <v>3</v>
      </c>
      <c r="BI4">
        <v>19</v>
      </c>
      <c r="BJ4">
        <v>9</v>
      </c>
      <c r="BK4">
        <v>17</v>
      </c>
      <c r="BL4">
        <v>7</v>
      </c>
      <c r="BM4">
        <v>11</v>
      </c>
      <c r="BN4">
        <v>14</v>
      </c>
      <c r="BO4">
        <v>14</v>
      </c>
      <c r="BP4">
        <v>14</v>
      </c>
      <c r="BQ4">
        <v>8</v>
      </c>
      <c r="BR4">
        <v>8</v>
      </c>
      <c r="BS4">
        <v>10</v>
      </c>
      <c r="BT4">
        <v>17</v>
      </c>
      <c r="BU4">
        <v>10</v>
      </c>
      <c r="BV4">
        <v>12</v>
      </c>
      <c r="BW4">
        <v>11</v>
      </c>
      <c r="BX4">
        <v>13</v>
      </c>
      <c r="BY4">
        <v>11</v>
      </c>
      <c r="BZ4">
        <v>8</v>
      </c>
      <c r="CA4">
        <v>17</v>
      </c>
      <c r="CB4">
        <v>12</v>
      </c>
      <c r="CC4">
        <v>13</v>
      </c>
      <c r="CD4">
        <v>9</v>
      </c>
      <c r="CE4">
        <v>7</v>
      </c>
      <c r="CF4">
        <v>7</v>
      </c>
      <c r="CG4">
        <v>6</v>
      </c>
      <c r="CH4">
        <v>8</v>
      </c>
      <c r="CI4">
        <v>5</v>
      </c>
      <c r="CJ4">
        <v>6</v>
      </c>
      <c r="CK4">
        <v>4</v>
      </c>
      <c r="CL4">
        <v>12</v>
      </c>
      <c r="CM4">
        <v>5</v>
      </c>
      <c r="CN4">
        <v>6</v>
      </c>
      <c r="CO4">
        <v>2</v>
      </c>
      <c r="CP4">
        <v>6</v>
      </c>
      <c r="CQ4">
        <v>4</v>
      </c>
      <c r="CR4">
        <v>8</v>
      </c>
      <c r="CS4">
        <v>6</v>
      </c>
      <c r="CT4">
        <v>6</v>
      </c>
      <c r="CU4">
        <v>2</v>
      </c>
      <c r="CV4">
        <v>5</v>
      </c>
      <c r="CW4">
        <v>3</v>
      </c>
      <c r="CX4">
        <v>5</v>
      </c>
      <c r="CY4">
        <v>7</v>
      </c>
      <c r="CZ4">
        <v>5</v>
      </c>
      <c r="DA4">
        <v>11</v>
      </c>
      <c r="DB4">
        <v>3</v>
      </c>
      <c r="DC4">
        <v>4</v>
      </c>
      <c r="DD4">
        <v>6</v>
      </c>
      <c r="DE4">
        <v>4</v>
      </c>
      <c r="DF4">
        <v>5</v>
      </c>
      <c r="DG4">
        <v>7</v>
      </c>
      <c r="DH4">
        <v>9</v>
      </c>
      <c r="DI4">
        <v>13</v>
      </c>
      <c r="DJ4">
        <v>7</v>
      </c>
      <c r="DK4">
        <v>5</v>
      </c>
      <c r="DL4">
        <v>5</v>
      </c>
      <c r="DM4">
        <v>12</v>
      </c>
      <c r="DN4">
        <v>9</v>
      </c>
      <c r="DO4">
        <v>17</v>
      </c>
      <c r="DP4">
        <v>11</v>
      </c>
      <c r="DQ4">
        <v>9</v>
      </c>
      <c r="DR4">
        <v>9</v>
      </c>
      <c r="DS4">
        <v>6</v>
      </c>
      <c r="DT4">
        <v>17</v>
      </c>
      <c r="DU4">
        <v>13</v>
      </c>
      <c r="DV4">
        <v>12</v>
      </c>
      <c r="DW4">
        <v>6</v>
      </c>
      <c r="DX4">
        <v>13</v>
      </c>
      <c r="DY4">
        <v>12</v>
      </c>
      <c r="DZ4">
        <v>5</v>
      </c>
      <c r="EA4">
        <v>10</v>
      </c>
      <c r="EB4">
        <v>11</v>
      </c>
      <c r="EC4">
        <v>10</v>
      </c>
      <c r="ED4">
        <v>19</v>
      </c>
      <c r="EE4">
        <v>12</v>
      </c>
      <c r="EF4">
        <v>9</v>
      </c>
      <c r="EG4">
        <v>14</v>
      </c>
      <c r="EH4">
        <v>9</v>
      </c>
      <c r="EI4">
        <v>2</v>
      </c>
      <c r="EJ4">
        <v>6</v>
      </c>
      <c r="EK4">
        <v>12</v>
      </c>
      <c r="EL4">
        <v>6</v>
      </c>
      <c r="EM4">
        <v>11</v>
      </c>
      <c r="EN4">
        <v>4</v>
      </c>
      <c r="EO4">
        <v>7</v>
      </c>
      <c r="EP4">
        <v>5</v>
      </c>
      <c r="EQ4">
        <v>6</v>
      </c>
      <c r="ER4">
        <v>7</v>
      </c>
      <c r="ES4">
        <v>5</v>
      </c>
      <c r="ET4">
        <v>6</v>
      </c>
      <c r="EU4">
        <v>7</v>
      </c>
      <c r="EV4">
        <v>8</v>
      </c>
      <c r="EW4">
        <v>6</v>
      </c>
      <c r="EX4">
        <v>13</v>
      </c>
      <c r="EY4">
        <v>7</v>
      </c>
      <c r="EZ4">
        <v>5</v>
      </c>
      <c r="FA4">
        <v>4</v>
      </c>
      <c r="FB4">
        <v>8</v>
      </c>
      <c r="FC4">
        <v>8</v>
      </c>
      <c r="FD4">
        <v>12</v>
      </c>
      <c r="FE4">
        <v>13</v>
      </c>
      <c r="FF4">
        <v>13</v>
      </c>
      <c r="FG4">
        <v>17</v>
      </c>
      <c r="FH4">
        <v>17</v>
      </c>
      <c r="FI4">
        <v>13</v>
      </c>
      <c r="FJ4">
        <v>21</v>
      </c>
      <c r="FK4">
        <v>15</v>
      </c>
      <c r="FL4">
        <v>21</v>
      </c>
      <c r="FM4">
        <v>18</v>
      </c>
      <c r="FN4">
        <v>28</v>
      </c>
      <c r="FO4">
        <v>19</v>
      </c>
      <c r="FP4">
        <v>17</v>
      </c>
      <c r="FQ4">
        <v>22</v>
      </c>
      <c r="FR4">
        <v>15</v>
      </c>
      <c r="FS4">
        <v>32</v>
      </c>
      <c r="FT4">
        <v>18</v>
      </c>
      <c r="FU4">
        <v>28</v>
      </c>
      <c r="FV4">
        <v>27</v>
      </c>
      <c r="FW4">
        <v>36</v>
      </c>
      <c r="FX4">
        <v>49</v>
      </c>
      <c r="FY4">
        <v>40</v>
      </c>
      <c r="FZ4">
        <v>41</v>
      </c>
      <c r="GA4">
        <v>37</v>
      </c>
      <c r="GB4">
        <v>37</v>
      </c>
      <c r="GC4">
        <v>49</v>
      </c>
      <c r="GD4">
        <v>48</v>
      </c>
      <c r="GE4">
        <v>73</v>
      </c>
      <c r="GF4">
        <v>55</v>
      </c>
      <c r="GG4">
        <v>71</v>
      </c>
      <c r="GH4">
        <v>59</v>
      </c>
      <c r="GI4">
        <v>64</v>
      </c>
      <c r="GJ4">
        <v>58</v>
      </c>
      <c r="GK4">
        <v>73</v>
      </c>
      <c r="GL4">
        <v>57</v>
      </c>
      <c r="GM4">
        <v>56</v>
      </c>
      <c r="GN4">
        <v>81</v>
      </c>
      <c r="GO4">
        <v>70</v>
      </c>
      <c r="GP4">
        <v>68</v>
      </c>
      <c r="GQ4">
        <v>67</v>
      </c>
      <c r="GR4">
        <v>45</v>
      </c>
      <c r="GS4">
        <v>60</v>
      </c>
      <c r="GT4">
        <v>66</v>
      </c>
      <c r="GU4">
        <v>62</v>
      </c>
      <c r="GV4">
        <v>51</v>
      </c>
      <c r="GW4">
        <v>60</v>
      </c>
      <c r="GX4">
        <v>72</v>
      </c>
      <c r="GY4">
        <v>62</v>
      </c>
      <c r="GZ4">
        <v>58</v>
      </c>
      <c r="HA4">
        <v>76</v>
      </c>
      <c r="HB4">
        <v>72</v>
      </c>
      <c r="HC4">
        <v>70</v>
      </c>
      <c r="HD4">
        <v>66</v>
      </c>
      <c r="HE4">
        <v>77</v>
      </c>
      <c r="HF4">
        <v>84</v>
      </c>
      <c r="HG4">
        <v>103</v>
      </c>
      <c r="HH4">
        <v>105</v>
      </c>
      <c r="HI4">
        <v>103</v>
      </c>
      <c r="HJ4">
        <v>118</v>
      </c>
      <c r="HK4">
        <v>84</v>
      </c>
      <c r="HL4">
        <v>102</v>
      </c>
      <c r="HM4">
        <v>93</v>
      </c>
      <c r="HN4">
        <v>57</v>
      </c>
      <c r="HO4">
        <v>37</v>
      </c>
      <c r="HP4">
        <v>38</v>
      </c>
      <c r="HQ4">
        <v>44</v>
      </c>
      <c r="HR4">
        <v>7</v>
      </c>
    </row>
    <row r="5" spans="2:228" x14ac:dyDescent="0.25">
      <c r="B5" t="s">
        <v>211</v>
      </c>
      <c r="J5">
        <v>1</v>
      </c>
      <c r="U5">
        <v>1</v>
      </c>
      <c r="W5">
        <v>1</v>
      </c>
      <c r="X5">
        <v>1</v>
      </c>
      <c r="Z5">
        <v>2</v>
      </c>
      <c r="AA5">
        <v>1</v>
      </c>
      <c r="AB5">
        <v>4</v>
      </c>
      <c r="AC5">
        <v>5</v>
      </c>
      <c r="AD5">
        <v>4</v>
      </c>
      <c r="AE5">
        <v>8</v>
      </c>
      <c r="AF5">
        <v>7</v>
      </c>
      <c r="AG5">
        <v>4</v>
      </c>
      <c r="AH5">
        <v>17</v>
      </c>
      <c r="AI5">
        <v>10</v>
      </c>
      <c r="AJ5">
        <v>7</v>
      </c>
      <c r="AK5">
        <v>7</v>
      </c>
      <c r="AL5">
        <v>17</v>
      </c>
      <c r="AM5">
        <v>18</v>
      </c>
      <c r="AN5">
        <v>29</v>
      </c>
      <c r="AO5">
        <v>27</v>
      </c>
      <c r="AP5">
        <v>40</v>
      </c>
      <c r="AQ5">
        <v>38</v>
      </c>
      <c r="AR5">
        <v>47</v>
      </c>
      <c r="AS5">
        <v>40</v>
      </c>
      <c r="AT5">
        <v>60</v>
      </c>
      <c r="AU5">
        <v>64</v>
      </c>
      <c r="AV5">
        <v>50</v>
      </c>
      <c r="AW5">
        <v>40</v>
      </c>
      <c r="AX5">
        <v>45</v>
      </c>
      <c r="AY5">
        <v>64</v>
      </c>
      <c r="AZ5">
        <v>49</v>
      </c>
      <c r="BA5">
        <v>50</v>
      </c>
      <c r="BB5">
        <v>79</v>
      </c>
      <c r="BC5">
        <v>53</v>
      </c>
      <c r="BD5">
        <v>70</v>
      </c>
      <c r="BE5">
        <v>56</v>
      </c>
      <c r="BF5">
        <v>86</v>
      </c>
      <c r="BG5">
        <v>86</v>
      </c>
      <c r="BH5">
        <v>71</v>
      </c>
      <c r="BI5">
        <v>93</v>
      </c>
      <c r="BJ5">
        <v>75</v>
      </c>
      <c r="BK5">
        <v>107</v>
      </c>
      <c r="BL5">
        <v>104</v>
      </c>
      <c r="BM5">
        <v>121</v>
      </c>
      <c r="BN5">
        <v>102</v>
      </c>
      <c r="BO5">
        <v>88</v>
      </c>
      <c r="BP5">
        <v>111</v>
      </c>
      <c r="BQ5">
        <v>110</v>
      </c>
      <c r="BR5">
        <v>109</v>
      </c>
      <c r="BS5">
        <v>88</v>
      </c>
      <c r="BT5">
        <v>105</v>
      </c>
      <c r="BU5">
        <v>95</v>
      </c>
      <c r="BV5">
        <v>76</v>
      </c>
      <c r="BW5">
        <v>115</v>
      </c>
      <c r="BX5">
        <v>81</v>
      </c>
      <c r="BY5">
        <v>82</v>
      </c>
      <c r="BZ5">
        <v>80</v>
      </c>
      <c r="CA5">
        <v>90</v>
      </c>
      <c r="CB5">
        <v>85</v>
      </c>
      <c r="CC5">
        <v>57</v>
      </c>
      <c r="CD5">
        <v>69</v>
      </c>
      <c r="CE5">
        <v>51</v>
      </c>
      <c r="CF5">
        <v>44</v>
      </c>
      <c r="CG5">
        <v>56</v>
      </c>
      <c r="CH5">
        <v>46</v>
      </c>
      <c r="CI5">
        <v>52</v>
      </c>
      <c r="CJ5">
        <v>36</v>
      </c>
      <c r="CK5">
        <v>44</v>
      </c>
      <c r="CL5">
        <v>40</v>
      </c>
      <c r="CM5">
        <v>25</v>
      </c>
      <c r="CN5">
        <v>29</v>
      </c>
      <c r="CO5">
        <v>38</v>
      </c>
      <c r="CP5">
        <v>36</v>
      </c>
      <c r="CQ5">
        <v>26</v>
      </c>
      <c r="CR5">
        <v>26</v>
      </c>
      <c r="CS5">
        <v>16</v>
      </c>
      <c r="CT5">
        <v>22</v>
      </c>
      <c r="CU5">
        <v>32</v>
      </c>
      <c r="CV5">
        <v>21</v>
      </c>
      <c r="CW5">
        <v>33</v>
      </c>
      <c r="CX5">
        <v>28</v>
      </c>
      <c r="CY5">
        <v>26</v>
      </c>
      <c r="CZ5">
        <v>18</v>
      </c>
      <c r="DA5">
        <v>18</v>
      </c>
      <c r="DB5">
        <v>20</v>
      </c>
      <c r="DC5">
        <v>19</v>
      </c>
      <c r="DD5">
        <v>23</v>
      </c>
      <c r="DE5">
        <v>26</v>
      </c>
      <c r="DF5">
        <v>35</v>
      </c>
      <c r="DG5">
        <v>46</v>
      </c>
      <c r="DH5">
        <v>32</v>
      </c>
      <c r="DI5">
        <v>35</v>
      </c>
      <c r="DJ5">
        <v>32</v>
      </c>
      <c r="DK5">
        <v>37</v>
      </c>
      <c r="DL5">
        <v>24</v>
      </c>
      <c r="DM5">
        <v>31</v>
      </c>
      <c r="DN5">
        <v>33</v>
      </c>
      <c r="DO5">
        <v>29</v>
      </c>
      <c r="DP5">
        <v>29</v>
      </c>
      <c r="DQ5">
        <v>25</v>
      </c>
      <c r="DR5">
        <v>29</v>
      </c>
      <c r="DS5">
        <v>19</v>
      </c>
      <c r="DT5">
        <v>34</v>
      </c>
      <c r="DU5">
        <v>20</v>
      </c>
      <c r="DV5">
        <v>24</v>
      </c>
      <c r="DW5">
        <v>28</v>
      </c>
      <c r="DX5">
        <v>32</v>
      </c>
      <c r="DY5">
        <v>23</v>
      </c>
      <c r="DZ5">
        <v>23</v>
      </c>
      <c r="EA5">
        <v>38</v>
      </c>
      <c r="EB5">
        <v>27</v>
      </c>
      <c r="EC5">
        <v>32</v>
      </c>
      <c r="ED5">
        <v>23</v>
      </c>
      <c r="EE5">
        <v>15</v>
      </c>
      <c r="EF5">
        <v>27</v>
      </c>
      <c r="EG5">
        <v>24</v>
      </c>
      <c r="EH5">
        <v>23</v>
      </c>
      <c r="EI5">
        <v>20</v>
      </c>
      <c r="EJ5">
        <v>22</v>
      </c>
      <c r="EK5">
        <v>12</v>
      </c>
      <c r="EL5">
        <v>12</v>
      </c>
      <c r="EM5">
        <v>14</v>
      </c>
      <c r="EN5">
        <v>9</v>
      </c>
      <c r="EO5">
        <v>17</v>
      </c>
      <c r="EP5">
        <v>13</v>
      </c>
      <c r="EQ5">
        <v>11</v>
      </c>
      <c r="ER5">
        <v>16</v>
      </c>
      <c r="ES5">
        <v>13</v>
      </c>
      <c r="ET5">
        <v>18</v>
      </c>
      <c r="EU5">
        <v>16</v>
      </c>
      <c r="EV5">
        <v>13</v>
      </c>
      <c r="EW5">
        <v>17</v>
      </c>
      <c r="EX5">
        <v>21</v>
      </c>
      <c r="EY5">
        <v>14</v>
      </c>
      <c r="EZ5">
        <v>18</v>
      </c>
      <c r="FA5">
        <v>10</v>
      </c>
      <c r="FB5">
        <v>9</v>
      </c>
      <c r="FC5">
        <v>25</v>
      </c>
      <c r="FD5">
        <v>22</v>
      </c>
      <c r="FE5">
        <v>24</v>
      </c>
      <c r="FF5">
        <v>18</v>
      </c>
      <c r="FG5">
        <v>19</v>
      </c>
      <c r="FH5">
        <v>26</v>
      </c>
      <c r="FI5">
        <v>20</v>
      </c>
      <c r="FJ5">
        <v>34</v>
      </c>
      <c r="FK5">
        <v>40</v>
      </c>
      <c r="FL5">
        <v>61</v>
      </c>
      <c r="FM5">
        <v>35</v>
      </c>
      <c r="FN5">
        <v>25</v>
      </c>
      <c r="FO5">
        <v>35</v>
      </c>
      <c r="FP5">
        <v>45</v>
      </c>
      <c r="FQ5">
        <v>57</v>
      </c>
      <c r="FR5">
        <v>67</v>
      </c>
      <c r="FS5">
        <v>78</v>
      </c>
      <c r="FT5">
        <v>52</v>
      </c>
      <c r="FU5">
        <v>61</v>
      </c>
      <c r="FV5">
        <v>86</v>
      </c>
      <c r="FW5">
        <v>80</v>
      </c>
      <c r="FX5">
        <v>129</v>
      </c>
      <c r="FY5">
        <v>99</v>
      </c>
      <c r="FZ5">
        <v>123</v>
      </c>
      <c r="GA5">
        <v>132</v>
      </c>
      <c r="GB5">
        <v>140</v>
      </c>
      <c r="GC5">
        <v>141</v>
      </c>
      <c r="GD5">
        <v>151</v>
      </c>
      <c r="GE5">
        <v>198</v>
      </c>
      <c r="GF5">
        <v>193</v>
      </c>
      <c r="GG5">
        <v>202</v>
      </c>
      <c r="GH5">
        <v>193</v>
      </c>
      <c r="GI5">
        <v>178</v>
      </c>
      <c r="GJ5">
        <v>166</v>
      </c>
      <c r="GK5">
        <v>161</v>
      </c>
      <c r="GL5">
        <v>196</v>
      </c>
      <c r="GM5">
        <v>197</v>
      </c>
      <c r="GN5">
        <v>184</v>
      </c>
      <c r="GO5">
        <v>160</v>
      </c>
      <c r="GP5">
        <v>178</v>
      </c>
      <c r="GQ5">
        <v>159</v>
      </c>
      <c r="GR5">
        <v>135</v>
      </c>
      <c r="GS5">
        <v>159</v>
      </c>
      <c r="GT5">
        <v>154</v>
      </c>
      <c r="GU5">
        <v>181</v>
      </c>
      <c r="GV5">
        <v>156</v>
      </c>
      <c r="GW5">
        <v>146</v>
      </c>
      <c r="GX5">
        <v>181</v>
      </c>
      <c r="GY5">
        <v>169</v>
      </c>
      <c r="GZ5">
        <v>174</v>
      </c>
      <c r="HA5">
        <v>200</v>
      </c>
      <c r="HB5">
        <v>205</v>
      </c>
      <c r="HC5">
        <v>174</v>
      </c>
      <c r="HD5">
        <v>190</v>
      </c>
      <c r="HE5">
        <v>199</v>
      </c>
      <c r="HF5">
        <v>207</v>
      </c>
      <c r="HG5">
        <v>308</v>
      </c>
      <c r="HH5">
        <v>297</v>
      </c>
      <c r="HI5">
        <v>262</v>
      </c>
      <c r="HJ5">
        <v>221</v>
      </c>
      <c r="HK5">
        <v>264</v>
      </c>
      <c r="HL5">
        <v>235</v>
      </c>
      <c r="HM5">
        <v>195</v>
      </c>
      <c r="HN5">
        <v>138</v>
      </c>
      <c r="HO5">
        <v>107</v>
      </c>
      <c r="HP5">
        <v>109</v>
      </c>
      <c r="HQ5">
        <v>61</v>
      </c>
      <c r="HR5">
        <v>22</v>
      </c>
    </row>
    <row r="6" spans="2:228" x14ac:dyDescent="0.25">
      <c r="B6" t="s">
        <v>212</v>
      </c>
      <c r="X6">
        <v>1</v>
      </c>
      <c r="Y6">
        <v>1</v>
      </c>
      <c r="Z6">
        <v>2</v>
      </c>
      <c r="AA6">
        <v>1</v>
      </c>
      <c r="AB6">
        <v>2</v>
      </c>
      <c r="AC6">
        <v>9</v>
      </c>
      <c r="AD6">
        <v>1</v>
      </c>
      <c r="AE6">
        <v>5</v>
      </c>
      <c r="AF6">
        <v>6</v>
      </c>
      <c r="AG6">
        <v>13</v>
      </c>
      <c r="AH6">
        <v>10</v>
      </c>
      <c r="AI6">
        <v>13</v>
      </c>
      <c r="AJ6">
        <v>7</v>
      </c>
      <c r="AK6">
        <v>15</v>
      </c>
      <c r="AL6">
        <v>22</v>
      </c>
      <c r="AM6">
        <v>34</v>
      </c>
      <c r="AN6">
        <v>52</v>
      </c>
      <c r="AO6">
        <v>40</v>
      </c>
      <c r="AP6">
        <v>46</v>
      </c>
      <c r="AQ6">
        <v>61</v>
      </c>
      <c r="AR6">
        <v>68</v>
      </c>
      <c r="AS6">
        <v>70</v>
      </c>
      <c r="AT6">
        <v>62</v>
      </c>
      <c r="AU6">
        <v>88</v>
      </c>
      <c r="AV6">
        <v>65</v>
      </c>
      <c r="AW6">
        <v>61</v>
      </c>
      <c r="AX6">
        <v>65</v>
      </c>
      <c r="AY6">
        <v>81</v>
      </c>
      <c r="AZ6">
        <v>73</v>
      </c>
      <c r="BA6">
        <v>48</v>
      </c>
      <c r="BB6">
        <v>72</v>
      </c>
      <c r="BC6">
        <v>79</v>
      </c>
      <c r="BD6">
        <v>82</v>
      </c>
      <c r="BE6">
        <v>86</v>
      </c>
      <c r="BF6">
        <v>90</v>
      </c>
      <c r="BG6">
        <v>66</v>
      </c>
      <c r="BH6">
        <v>71</v>
      </c>
      <c r="BI6">
        <v>93</v>
      </c>
      <c r="BJ6">
        <v>62</v>
      </c>
      <c r="BK6">
        <v>106</v>
      </c>
      <c r="BL6">
        <v>79</v>
      </c>
      <c r="BM6">
        <v>88</v>
      </c>
      <c r="BN6">
        <v>93</v>
      </c>
      <c r="BO6">
        <v>67</v>
      </c>
      <c r="BP6">
        <v>116</v>
      </c>
      <c r="BQ6">
        <v>99</v>
      </c>
      <c r="BR6">
        <v>97</v>
      </c>
      <c r="BS6">
        <v>89</v>
      </c>
      <c r="BT6">
        <v>87</v>
      </c>
      <c r="BU6">
        <v>104</v>
      </c>
      <c r="BV6">
        <v>65</v>
      </c>
      <c r="BW6">
        <v>90</v>
      </c>
      <c r="BX6">
        <v>56</v>
      </c>
      <c r="BY6">
        <v>73</v>
      </c>
      <c r="BZ6">
        <v>50</v>
      </c>
      <c r="CA6">
        <v>54</v>
      </c>
      <c r="CB6">
        <v>49</v>
      </c>
      <c r="CC6">
        <v>40</v>
      </c>
      <c r="CD6">
        <v>58</v>
      </c>
      <c r="CE6">
        <v>51</v>
      </c>
      <c r="CF6">
        <v>42</v>
      </c>
      <c r="CG6">
        <v>28</v>
      </c>
      <c r="CH6">
        <v>41</v>
      </c>
      <c r="CI6">
        <v>23</v>
      </c>
      <c r="CJ6">
        <v>34</v>
      </c>
      <c r="CK6">
        <v>30</v>
      </c>
      <c r="CL6">
        <v>31</v>
      </c>
      <c r="CM6">
        <v>23</v>
      </c>
      <c r="CN6">
        <v>17</v>
      </c>
      <c r="CO6">
        <v>44</v>
      </c>
      <c r="CP6">
        <v>17</v>
      </c>
      <c r="CQ6">
        <v>22</v>
      </c>
      <c r="CR6">
        <v>26</v>
      </c>
      <c r="CS6">
        <v>18</v>
      </c>
      <c r="CT6">
        <v>26</v>
      </c>
      <c r="CU6">
        <v>17</v>
      </c>
      <c r="CV6">
        <v>25</v>
      </c>
      <c r="CW6">
        <v>21</v>
      </c>
      <c r="CX6">
        <v>17</v>
      </c>
      <c r="CY6">
        <v>20</v>
      </c>
      <c r="CZ6">
        <v>13</v>
      </c>
      <c r="DA6">
        <v>20</v>
      </c>
      <c r="DB6">
        <v>12</v>
      </c>
      <c r="DC6">
        <v>22</v>
      </c>
      <c r="DD6">
        <v>15</v>
      </c>
      <c r="DE6">
        <v>17</v>
      </c>
      <c r="DF6">
        <v>22</v>
      </c>
      <c r="DG6">
        <v>28</v>
      </c>
      <c r="DH6">
        <v>26</v>
      </c>
      <c r="DI6">
        <v>31</v>
      </c>
      <c r="DJ6">
        <v>38</v>
      </c>
      <c r="DK6">
        <v>29</v>
      </c>
      <c r="DL6">
        <v>19</v>
      </c>
      <c r="DM6">
        <v>25</v>
      </c>
      <c r="DN6">
        <v>23</v>
      </c>
      <c r="DO6">
        <v>30</v>
      </c>
      <c r="DP6">
        <v>26</v>
      </c>
      <c r="DQ6">
        <v>24</v>
      </c>
      <c r="DR6">
        <v>19</v>
      </c>
      <c r="DS6">
        <v>22</v>
      </c>
      <c r="DT6">
        <v>27</v>
      </c>
      <c r="DU6">
        <v>23</v>
      </c>
      <c r="DV6">
        <v>29</v>
      </c>
      <c r="DW6">
        <v>23</v>
      </c>
      <c r="DX6">
        <v>26</v>
      </c>
      <c r="DY6">
        <v>22</v>
      </c>
      <c r="DZ6">
        <v>15</v>
      </c>
      <c r="EA6">
        <v>24</v>
      </c>
      <c r="EB6">
        <v>27</v>
      </c>
      <c r="EC6">
        <v>30</v>
      </c>
      <c r="ED6">
        <v>21</v>
      </c>
      <c r="EE6">
        <v>29</v>
      </c>
      <c r="EF6">
        <v>17</v>
      </c>
      <c r="EG6">
        <v>21</v>
      </c>
      <c r="EH6">
        <v>22</v>
      </c>
      <c r="EI6">
        <v>11</v>
      </c>
      <c r="EJ6">
        <v>19</v>
      </c>
      <c r="EK6">
        <v>13</v>
      </c>
      <c r="EL6">
        <v>14</v>
      </c>
      <c r="EM6">
        <v>22</v>
      </c>
      <c r="EN6">
        <v>14</v>
      </c>
      <c r="EO6">
        <v>16</v>
      </c>
      <c r="EP6">
        <v>13</v>
      </c>
      <c r="EQ6">
        <v>25</v>
      </c>
      <c r="ER6">
        <v>18</v>
      </c>
      <c r="ES6">
        <v>9</v>
      </c>
      <c r="ET6">
        <v>16</v>
      </c>
      <c r="EU6">
        <v>13</v>
      </c>
      <c r="EV6">
        <v>9</v>
      </c>
      <c r="EW6">
        <v>11</v>
      </c>
      <c r="EX6">
        <v>9</v>
      </c>
      <c r="EY6">
        <v>13</v>
      </c>
      <c r="EZ6">
        <v>9</v>
      </c>
      <c r="FA6">
        <v>5</v>
      </c>
      <c r="FB6">
        <v>6</v>
      </c>
      <c r="FC6">
        <v>13</v>
      </c>
      <c r="FD6">
        <v>10</v>
      </c>
      <c r="FE6">
        <v>23</v>
      </c>
      <c r="FF6">
        <v>15</v>
      </c>
      <c r="FG6">
        <v>25</v>
      </c>
      <c r="FH6">
        <v>25</v>
      </c>
      <c r="FI6">
        <v>20</v>
      </c>
      <c r="FJ6">
        <v>30</v>
      </c>
      <c r="FK6">
        <v>35</v>
      </c>
      <c r="FL6">
        <v>41</v>
      </c>
      <c r="FM6">
        <v>21</v>
      </c>
      <c r="FN6">
        <v>34</v>
      </c>
      <c r="FO6">
        <v>29</v>
      </c>
      <c r="FP6">
        <v>33</v>
      </c>
      <c r="FQ6">
        <v>44</v>
      </c>
      <c r="FR6">
        <v>44</v>
      </c>
      <c r="FS6">
        <v>48</v>
      </c>
      <c r="FT6">
        <v>45</v>
      </c>
      <c r="FU6">
        <v>44</v>
      </c>
      <c r="FV6">
        <v>47</v>
      </c>
      <c r="FW6">
        <v>45</v>
      </c>
      <c r="FX6">
        <v>82</v>
      </c>
      <c r="FY6">
        <v>71</v>
      </c>
      <c r="FZ6">
        <v>85</v>
      </c>
      <c r="GA6">
        <v>65</v>
      </c>
      <c r="GB6">
        <v>73</v>
      </c>
      <c r="GC6">
        <v>87</v>
      </c>
      <c r="GD6">
        <v>98</v>
      </c>
      <c r="GE6">
        <v>145</v>
      </c>
      <c r="GF6">
        <v>107</v>
      </c>
      <c r="GG6">
        <v>111</v>
      </c>
      <c r="GH6">
        <v>75</v>
      </c>
      <c r="GI6">
        <v>108</v>
      </c>
      <c r="GJ6">
        <v>92</v>
      </c>
      <c r="GK6">
        <v>73</v>
      </c>
      <c r="GL6">
        <v>104</v>
      </c>
      <c r="GM6">
        <v>97</v>
      </c>
      <c r="GN6">
        <v>113</v>
      </c>
      <c r="GO6">
        <v>101</v>
      </c>
      <c r="GP6">
        <v>76</v>
      </c>
      <c r="GQ6">
        <v>81</v>
      </c>
      <c r="GR6">
        <v>81</v>
      </c>
      <c r="GS6">
        <v>68</v>
      </c>
      <c r="GT6">
        <v>104</v>
      </c>
      <c r="GU6">
        <v>91</v>
      </c>
      <c r="GV6">
        <v>75</v>
      </c>
      <c r="GW6">
        <v>80</v>
      </c>
      <c r="GX6">
        <v>86</v>
      </c>
      <c r="GY6">
        <v>92</v>
      </c>
      <c r="GZ6">
        <v>100</v>
      </c>
      <c r="HA6">
        <v>97</v>
      </c>
      <c r="HB6">
        <v>100</v>
      </c>
      <c r="HC6">
        <v>91</v>
      </c>
      <c r="HD6">
        <v>98</v>
      </c>
      <c r="HE6">
        <v>88</v>
      </c>
      <c r="HF6">
        <v>82</v>
      </c>
      <c r="HG6">
        <v>125</v>
      </c>
      <c r="HH6">
        <v>149</v>
      </c>
      <c r="HI6">
        <v>144</v>
      </c>
      <c r="HJ6">
        <v>103</v>
      </c>
      <c r="HK6">
        <v>137</v>
      </c>
      <c r="HL6">
        <v>101</v>
      </c>
      <c r="HM6">
        <v>116</v>
      </c>
      <c r="HN6">
        <v>74</v>
      </c>
      <c r="HO6">
        <v>53</v>
      </c>
      <c r="HP6">
        <v>66</v>
      </c>
      <c r="HQ6">
        <v>45</v>
      </c>
      <c r="HR6">
        <v>17</v>
      </c>
    </row>
    <row r="7" spans="2:228" x14ac:dyDescent="0.25">
      <c r="B7" t="s">
        <v>213</v>
      </c>
      <c r="D7">
        <v>1</v>
      </c>
      <c r="L7">
        <v>1</v>
      </c>
      <c r="N7">
        <v>2</v>
      </c>
      <c r="P7">
        <v>2</v>
      </c>
      <c r="R7">
        <v>1</v>
      </c>
      <c r="V7">
        <v>1</v>
      </c>
      <c r="W7">
        <v>2</v>
      </c>
      <c r="Y7">
        <v>1</v>
      </c>
      <c r="Z7">
        <v>1</v>
      </c>
      <c r="AA7">
        <v>5</v>
      </c>
      <c r="AB7">
        <v>6</v>
      </c>
      <c r="AC7">
        <v>9</v>
      </c>
      <c r="AD7">
        <v>10</v>
      </c>
      <c r="AE7">
        <v>18</v>
      </c>
      <c r="AF7">
        <v>31</v>
      </c>
      <c r="AG7">
        <v>28</v>
      </c>
      <c r="AH7">
        <v>20</v>
      </c>
      <c r="AI7">
        <v>12</v>
      </c>
      <c r="AJ7">
        <v>25</v>
      </c>
      <c r="AK7">
        <v>26</v>
      </c>
      <c r="AL7">
        <v>38</v>
      </c>
      <c r="AM7">
        <v>29</v>
      </c>
      <c r="AN7">
        <v>53</v>
      </c>
      <c r="AO7">
        <v>48</v>
      </c>
      <c r="AP7">
        <v>57</v>
      </c>
      <c r="AQ7">
        <v>53</v>
      </c>
      <c r="AR7">
        <v>79</v>
      </c>
      <c r="AS7">
        <v>88</v>
      </c>
      <c r="AT7">
        <v>80</v>
      </c>
      <c r="AU7">
        <v>96</v>
      </c>
      <c r="AV7">
        <v>94</v>
      </c>
      <c r="AW7">
        <v>99</v>
      </c>
      <c r="AX7">
        <v>88</v>
      </c>
      <c r="AY7">
        <v>98</v>
      </c>
      <c r="AZ7">
        <v>80</v>
      </c>
      <c r="BA7">
        <v>85</v>
      </c>
      <c r="BB7">
        <v>117</v>
      </c>
      <c r="BC7">
        <v>106</v>
      </c>
      <c r="BD7">
        <v>110</v>
      </c>
      <c r="BE7">
        <v>85</v>
      </c>
      <c r="BF7">
        <v>119</v>
      </c>
      <c r="BG7">
        <v>96</v>
      </c>
      <c r="BH7">
        <v>83</v>
      </c>
      <c r="BI7">
        <v>129</v>
      </c>
      <c r="BJ7">
        <v>105</v>
      </c>
      <c r="BK7">
        <v>128</v>
      </c>
      <c r="BL7">
        <v>131</v>
      </c>
      <c r="BM7">
        <v>144</v>
      </c>
      <c r="BN7">
        <v>116</v>
      </c>
      <c r="BO7">
        <v>91</v>
      </c>
      <c r="BP7">
        <v>149</v>
      </c>
      <c r="BQ7">
        <v>110</v>
      </c>
      <c r="BR7">
        <v>114</v>
      </c>
      <c r="BS7">
        <v>98</v>
      </c>
      <c r="BT7">
        <v>118</v>
      </c>
      <c r="BU7">
        <v>85</v>
      </c>
      <c r="BV7">
        <v>86</v>
      </c>
      <c r="BW7">
        <v>88</v>
      </c>
      <c r="BX7">
        <v>82</v>
      </c>
      <c r="BY7">
        <v>74</v>
      </c>
      <c r="BZ7">
        <v>86</v>
      </c>
      <c r="CA7">
        <v>82</v>
      </c>
      <c r="CB7">
        <v>75</v>
      </c>
      <c r="CC7">
        <v>62</v>
      </c>
      <c r="CD7">
        <v>75</v>
      </c>
      <c r="CE7">
        <v>57</v>
      </c>
      <c r="CF7">
        <v>50</v>
      </c>
      <c r="CG7">
        <v>50</v>
      </c>
      <c r="CH7">
        <v>47</v>
      </c>
      <c r="CI7">
        <v>36</v>
      </c>
      <c r="CJ7">
        <v>41</v>
      </c>
      <c r="CK7">
        <v>46</v>
      </c>
      <c r="CL7">
        <v>41</v>
      </c>
      <c r="CM7">
        <v>39</v>
      </c>
      <c r="CN7">
        <v>39</v>
      </c>
      <c r="CO7">
        <v>42</v>
      </c>
      <c r="CP7">
        <v>22</v>
      </c>
      <c r="CQ7">
        <v>19</v>
      </c>
      <c r="CR7">
        <v>24</v>
      </c>
      <c r="CS7">
        <v>24</v>
      </c>
      <c r="CT7">
        <v>22</v>
      </c>
      <c r="CU7">
        <v>24</v>
      </c>
      <c r="CV7">
        <v>18</v>
      </c>
      <c r="CW7">
        <v>20</v>
      </c>
      <c r="CX7">
        <v>17</v>
      </c>
      <c r="CY7">
        <v>22</v>
      </c>
      <c r="CZ7">
        <v>19</v>
      </c>
      <c r="DA7">
        <v>19</v>
      </c>
      <c r="DB7">
        <v>17</v>
      </c>
      <c r="DC7">
        <v>26</v>
      </c>
      <c r="DD7">
        <v>15</v>
      </c>
      <c r="DE7">
        <v>14</v>
      </c>
      <c r="DF7">
        <v>24</v>
      </c>
      <c r="DG7">
        <v>20</v>
      </c>
      <c r="DH7">
        <v>19</v>
      </c>
      <c r="DI7">
        <v>20</v>
      </c>
      <c r="DJ7">
        <v>27</v>
      </c>
      <c r="DK7">
        <v>41</v>
      </c>
      <c r="DL7">
        <v>16</v>
      </c>
      <c r="DM7">
        <v>33</v>
      </c>
      <c r="DN7">
        <v>14</v>
      </c>
      <c r="DO7">
        <v>23</v>
      </c>
      <c r="DP7">
        <v>25</v>
      </c>
      <c r="DQ7">
        <v>27</v>
      </c>
      <c r="DR7">
        <v>34</v>
      </c>
      <c r="DS7">
        <v>24</v>
      </c>
      <c r="DT7">
        <v>30</v>
      </c>
      <c r="DU7">
        <v>24</v>
      </c>
      <c r="DV7">
        <v>19</v>
      </c>
      <c r="DW7">
        <v>19</v>
      </c>
      <c r="DX7">
        <v>29</v>
      </c>
      <c r="DY7">
        <v>28</v>
      </c>
      <c r="DZ7">
        <v>18</v>
      </c>
      <c r="EA7">
        <v>26</v>
      </c>
      <c r="EB7">
        <v>20</v>
      </c>
      <c r="EC7">
        <v>20</v>
      </c>
      <c r="ED7">
        <v>19</v>
      </c>
      <c r="EE7">
        <v>25</v>
      </c>
      <c r="EF7">
        <v>17</v>
      </c>
      <c r="EG7">
        <v>9</v>
      </c>
      <c r="EH7">
        <v>28</v>
      </c>
      <c r="EI7">
        <v>14</v>
      </c>
      <c r="EJ7">
        <v>11</v>
      </c>
      <c r="EK7">
        <v>11</v>
      </c>
      <c r="EL7">
        <v>16</v>
      </c>
      <c r="EM7">
        <v>13</v>
      </c>
      <c r="EN7">
        <v>14</v>
      </c>
      <c r="EO7">
        <v>9</v>
      </c>
      <c r="EP7">
        <v>20</v>
      </c>
      <c r="EQ7">
        <v>13</v>
      </c>
      <c r="ER7">
        <v>12</v>
      </c>
      <c r="ES7">
        <v>11</v>
      </c>
      <c r="ET7">
        <v>14</v>
      </c>
      <c r="EU7">
        <v>8</v>
      </c>
      <c r="EV7">
        <v>12</v>
      </c>
      <c r="EW7">
        <v>9</v>
      </c>
      <c r="EX7">
        <v>10</v>
      </c>
      <c r="EY7">
        <v>5</v>
      </c>
      <c r="EZ7">
        <v>5</v>
      </c>
      <c r="FA7">
        <v>11</v>
      </c>
      <c r="FB7">
        <v>9</v>
      </c>
      <c r="FC7">
        <v>19</v>
      </c>
      <c r="FD7">
        <v>13</v>
      </c>
      <c r="FE7">
        <v>15</v>
      </c>
      <c r="FF7">
        <v>26</v>
      </c>
      <c r="FG7">
        <v>21</v>
      </c>
      <c r="FH7">
        <v>18</v>
      </c>
      <c r="FI7">
        <v>22</v>
      </c>
      <c r="FJ7">
        <v>28</v>
      </c>
      <c r="FK7">
        <v>29</v>
      </c>
      <c r="FL7">
        <v>34</v>
      </c>
      <c r="FM7">
        <v>17</v>
      </c>
      <c r="FN7">
        <v>28</v>
      </c>
      <c r="FO7">
        <v>25</v>
      </c>
      <c r="FP7">
        <v>26</v>
      </c>
      <c r="FQ7">
        <v>38</v>
      </c>
      <c r="FR7">
        <v>30</v>
      </c>
      <c r="FS7">
        <v>49</v>
      </c>
      <c r="FT7">
        <v>38</v>
      </c>
      <c r="FU7">
        <v>30</v>
      </c>
      <c r="FV7">
        <v>42</v>
      </c>
      <c r="FW7">
        <v>38</v>
      </c>
      <c r="FX7">
        <v>58</v>
      </c>
      <c r="FY7">
        <v>55</v>
      </c>
      <c r="FZ7">
        <v>57</v>
      </c>
      <c r="GA7">
        <v>65</v>
      </c>
      <c r="GB7">
        <v>78</v>
      </c>
      <c r="GC7">
        <v>61</v>
      </c>
      <c r="GD7">
        <v>71</v>
      </c>
      <c r="GE7">
        <v>73</v>
      </c>
      <c r="GF7">
        <v>83</v>
      </c>
      <c r="GG7">
        <v>83</v>
      </c>
      <c r="GH7">
        <v>78</v>
      </c>
      <c r="GI7">
        <v>91</v>
      </c>
      <c r="GJ7">
        <v>73</v>
      </c>
      <c r="GK7">
        <v>68</v>
      </c>
      <c r="GL7">
        <v>77</v>
      </c>
      <c r="GM7">
        <v>64</v>
      </c>
      <c r="GN7">
        <v>76</v>
      </c>
      <c r="GO7">
        <v>66</v>
      </c>
      <c r="GP7">
        <v>46</v>
      </c>
      <c r="GQ7">
        <v>70</v>
      </c>
      <c r="GR7">
        <v>52</v>
      </c>
      <c r="GS7">
        <v>59</v>
      </c>
      <c r="GT7">
        <v>58</v>
      </c>
      <c r="GU7">
        <v>56</v>
      </c>
      <c r="GV7">
        <v>63</v>
      </c>
      <c r="GW7">
        <v>64</v>
      </c>
      <c r="GX7">
        <v>68</v>
      </c>
      <c r="GY7">
        <v>58</v>
      </c>
      <c r="GZ7">
        <v>72</v>
      </c>
      <c r="HA7">
        <v>55</v>
      </c>
      <c r="HB7">
        <v>66</v>
      </c>
      <c r="HC7">
        <v>46</v>
      </c>
      <c r="HD7">
        <v>66</v>
      </c>
      <c r="HE7">
        <v>55</v>
      </c>
      <c r="HF7">
        <v>59</v>
      </c>
      <c r="HG7">
        <v>101</v>
      </c>
      <c r="HH7">
        <v>102</v>
      </c>
      <c r="HI7">
        <v>100</v>
      </c>
      <c r="HJ7">
        <v>128</v>
      </c>
      <c r="HK7">
        <v>108</v>
      </c>
      <c r="HL7">
        <v>99</v>
      </c>
      <c r="HM7">
        <v>62</v>
      </c>
      <c r="HN7">
        <v>61</v>
      </c>
      <c r="HO7">
        <v>45</v>
      </c>
      <c r="HP7">
        <v>58</v>
      </c>
      <c r="HQ7">
        <v>42</v>
      </c>
      <c r="HR7">
        <v>14</v>
      </c>
    </row>
    <row r="8" spans="2:228" x14ac:dyDescent="0.25">
      <c r="B8" t="s">
        <v>214</v>
      </c>
      <c r="E8">
        <v>1</v>
      </c>
      <c r="H8">
        <v>1</v>
      </c>
      <c r="I8">
        <v>1</v>
      </c>
      <c r="P8">
        <v>1</v>
      </c>
      <c r="R8">
        <v>1</v>
      </c>
      <c r="V8">
        <v>3</v>
      </c>
      <c r="W8">
        <v>4</v>
      </c>
      <c r="X8">
        <v>1</v>
      </c>
      <c r="Y8">
        <v>1</v>
      </c>
      <c r="Z8">
        <v>8</v>
      </c>
      <c r="AA8">
        <v>4</v>
      </c>
      <c r="AB8">
        <v>8</v>
      </c>
      <c r="AC8">
        <v>12</v>
      </c>
      <c r="AD8">
        <v>23</v>
      </c>
      <c r="AE8">
        <v>11</v>
      </c>
      <c r="AF8">
        <v>33</v>
      </c>
      <c r="AG8">
        <v>28</v>
      </c>
      <c r="AH8">
        <v>30</v>
      </c>
      <c r="AI8">
        <v>30</v>
      </c>
      <c r="AJ8">
        <v>45</v>
      </c>
      <c r="AK8">
        <v>53</v>
      </c>
      <c r="AL8">
        <v>43</v>
      </c>
      <c r="AM8">
        <v>55</v>
      </c>
      <c r="AN8">
        <v>82</v>
      </c>
      <c r="AO8">
        <v>86</v>
      </c>
      <c r="AP8">
        <v>92</v>
      </c>
      <c r="AQ8">
        <v>118</v>
      </c>
      <c r="AR8">
        <v>127</v>
      </c>
      <c r="AS8">
        <v>126</v>
      </c>
      <c r="AT8">
        <v>139</v>
      </c>
      <c r="AU8">
        <v>200</v>
      </c>
      <c r="AV8">
        <v>139</v>
      </c>
      <c r="AW8">
        <v>175</v>
      </c>
      <c r="AX8">
        <v>147</v>
      </c>
      <c r="AY8">
        <v>188</v>
      </c>
      <c r="AZ8">
        <v>163</v>
      </c>
      <c r="BA8">
        <v>149</v>
      </c>
      <c r="BB8">
        <v>219</v>
      </c>
      <c r="BC8">
        <v>153</v>
      </c>
      <c r="BD8">
        <v>163</v>
      </c>
      <c r="BE8">
        <v>142</v>
      </c>
      <c r="BF8">
        <v>182</v>
      </c>
      <c r="BG8">
        <v>162</v>
      </c>
      <c r="BH8">
        <v>149</v>
      </c>
      <c r="BI8">
        <v>214</v>
      </c>
      <c r="BJ8">
        <v>173</v>
      </c>
      <c r="BK8">
        <v>207</v>
      </c>
      <c r="BL8">
        <v>213</v>
      </c>
      <c r="BM8">
        <v>187</v>
      </c>
      <c r="BN8">
        <v>203</v>
      </c>
      <c r="BO8">
        <v>151</v>
      </c>
      <c r="BP8">
        <v>215</v>
      </c>
      <c r="BQ8">
        <v>185</v>
      </c>
      <c r="BR8">
        <v>190</v>
      </c>
      <c r="BS8">
        <v>175</v>
      </c>
      <c r="BT8">
        <v>183</v>
      </c>
      <c r="BU8">
        <v>195</v>
      </c>
      <c r="BV8">
        <v>134</v>
      </c>
      <c r="BW8">
        <v>155</v>
      </c>
      <c r="BX8">
        <v>128</v>
      </c>
      <c r="BY8">
        <v>151</v>
      </c>
      <c r="BZ8">
        <v>117</v>
      </c>
      <c r="CA8">
        <v>137</v>
      </c>
      <c r="CB8">
        <v>120</v>
      </c>
      <c r="CC8">
        <v>65</v>
      </c>
      <c r="CD8">
        <v>122</v>
      </c>
      <c r="CE8">
        <v>67</v>
      </c>
      <c r="CF8">
        <v>75</v>
      </c>
      <c r="CG8">
        <v>68</v>
      </c>
      <c r="CH8">
        <v>64</v>
      </c>
      <c r="CI8">
        <v>56</v>
      </c>
      <c r="CJ8">
        <v>50</v>
      </c>
      <c r="CK8">
        <v>58</v>
      </c>
      <c r="CL8">
        <v>50</v>
      </c>
      <c r="CM8">
        <v>47</v>
      </c>
      <c r="CN8">
        <v>42</v>
      </c>
      <c r="CO8">
        <v>58</v>
      </c>
      <c r="CP8">
        <v>38</v>
      </c>
      <c r="CQ8">
        <v>44</v>
      </c>
      <c r="CR8">
        <v>56</v>
      </c>
      <c r="CS8">
        <v>44</v>
      </c>
      <c r="CT8">
        <v>32</v>
      </c>
      <c r="CU8">
        <v>29</v>
      </c>
      <c r="CV8">
        <v>29</v>
      </c>
      <c r="CW8">
        <v>36</v>
      </c>
      <c r="CX8">
        <v>21</v>
      </c>
      <c r="CY8">
        <v>44</v>
      </c>
      <c r="CZ8">
        <v>30</v>
      </c>
      <c r="DA8">
        <v>26</v>
      </c>
      <c r="DB8">
        <v>25</v>
      </c>
      <c r="DC8">
        <v>25</v>
      </c>
      <c r="DD8">
        <v>29</v>
      </c>
      <c r="DE8">
        <v>33</v>
      </c>
      <c r="DF8">
        <v>41</v>
      </c>
      <c r="DG8">
        <v>35</v>
      </c>
      <c r="DH8">
        <v>27</v>
      </c>
      <c r="DI8">
        <v>31</v>
      </c>
      <c r="DJ8">
        <v>34</v>
      </c>
      <c r="DK8">
        <v>22</v>
      </c>
      <c r="DL8">
        <v>26</v>
      </c>
      <c r="DM8">
        <v>34</v>
      </c>
      <c r="DN8">
        <v>22</v>
      </c>
      <c r="DO8">
        <v>25</v>
      </c>
      <c r="DP8">
        <v>17</v>
      </c>
      <c r="DQ8">
        <v>27</v>
      </c>
      <c r="DR8">
        <v>22</v>
      </c>
      <c r="DS8">
        <v>23</v>
      </c>
      <c r="DT8">
        <v>22</v>
      </c>
      <c r="DU8">
        <v>28</v>
      </c>
      <c r="DV8">
        <v>35</v>
      </c>
      <c r="DW8">
        <v>22</v>
      </c>
      <c r="DX8">
        <v>25</v>
      </c>
      <c r="DY8">
        <v>27</v>
      </c>
      <c r="DZ8">
        <v>23</v>
      </c>
      <c r="EA8">
        <v>17</v>
      </c>
      <c r="EB8">
        <v>14</v>
      </c>
      <c r="EC8">
        <v>31</v>
      </c>
      <c r="ED8">
        <v>24</v>
      </c>
      <c r="EE8">
        <v>29</v>
      </c>
      <c r="EF8">
        <v>20</v>
      </c>
      <c r="EG8">
        <v>15</v>
      </c>
      <c r="EH8">
        <v>19</v>
      </c>
      <c r="EI8">
        <v>16</v>
      </c>
      <c r="EJ8">
        <v>17</v>
      </c>
      <c r="EK8">
        <v>6</v>
      </c>
      <c r="EL8">
        <v>7</v>
      </c>
      <c r="EM8">
        <v>8</v>
      </c>
      <c r="EN8">
        <v>5</v>
      </c>
      <c r="EO8">
        <v>11</v>
      </c>
      <c r="EP8">
        <v>3</v>
      </c>
      <c r="EQ8">
        <v>16</v>
      </c>
      <c r="ER8">
        <v>15</v>
      </c>
      <c r="ES8">
        <v>10</v>
      </c>
      <c r="ET8">
        <v>11</v>
      </c>
      <c r="EU8">
        <v>10</v>
      </c>
      <c r="EV8">
        <v>12</v>
      </c>
      <c r="EW8">
        <v>9</v>
      </c>
      <c r="EX8">
        <v>9</v>
      </c>
      <c r="EY8">
        <v>12</v>
      </c>
      <c r="EZ8">
        <v>7</v>
      </c>
      <c r="FA8">
        <v>9</v>
      </c>
      <c r="FB8">
        <v>10</v>
      </c>
      <c r="FC8">
        <v>16</v>
      </c>
      <c r="FD8">
        <v>16</v>
      </c>
      <c r="FE8">
        <v>13</v>
      </c>
      <c r="FF8">
        <v>15</v>
      </c>
      <c r="FG8">
        <v>21</v>
      </c>
      <c r="FH8">
        <v>17</v>
      </c>
      <c r="FI8">
        <v>22</v>
      </c>
      <c r="FJ8">
        <v>26</v>
      </c>
      <c r="FK8">
        <v>21</v>
      </c>
      <c r="FL8">
        <v>23</v>
      </c>
      <c r="FM8">
        <v>24</v>
      </c>
      <c r="FN8">
        <v>37</v>
      </c>
      <c r="FO8">
        <v>30</v>
      </c>
      <c r="FP8">
        <v>29</v>
      </c>
      <c r="FQ8">
        <v>45</v>
      </c>
      <c r="FR8">
        <v>36</v>
      </c>
      <c r="FS8">
        <v>42</v>
      </c>
      <c r="FT8">
        <v>24</v>
      </c>
      <c r="FU8">
        <v>41</v>
      </c>
      <c r="FV8">
        <v>54</v>
      </c>
      <c r="FW8">
        <v>47</v>
      </c>
      <c r="FX8">
        <v>64</v>
      </c>
      <c r="FY8">
        <v>56</v>
      </c>
      <c r="FZ8">
        <v>63</v>
      </c>
      <c r="GA8">
        <v>59</v>
      </c>
      <c r="GB8">
        <v>70</v>
      </c>
      <c r="GC8">
        <v>86</v>
      </c>
      <c r="GD8">
        <v>77</v>
      </c>
      <c r="GE8">
        <v>80</v>
      </c>
      <c r="GF8">
        <v>63</v>
      </c>
      <c r="GG8">
        <v>84</v>
      </c>
      <c r="GH8">
        <v>87</v>
      </c>
      <c r="GI8">
        <v>95</v>
      </c>
      <c r="GJ8">
        <v>76</v>
      </c>
      <c r="GK8">
        <v>74</v>
      </c>
      <c r="GL8">
        <v>80</v>
      </c>
      <c r="GM8">
        <v>79</v>
      </c>
      <c r="GN8">
        <v>75</v>
      </c>
      <c r="GO8">
        <v>66</v>
      </c>
      <c r="GP8">
        <v>78</v>
      </c>
      <c r="GQ8">
        <v>69</v>
      </c>
      <c r="GR8">
        <v>76</v>
      </c>
      <c r="GS8">
        <v>74</v>
      </c>
      <c r="GT8">
        <v>72</v>
      </c>
      <c r="GU8">
        <v>47</v>
      </c>
      <c r="GV8">
        <v>75</v>
      </c>
      <c r="GW8">
        <v>61</v>
      </c>
      <c r="GX8">
        <v>60</v>
      </c>
      <c r="GY8">
        <v>59</v>
      </c>
      <c r="GZ8">
        <v>70</v>
      </c>
      <c r="HA8">
        <v>67</v>
      </c>
      <c r="HB8">
        <v>69</v>
      </c>
      <c r="HC8">
        <v>74</v>
      </c>
      <c r="HD8">
        <v>61</v>
      </c>
      <c r="HE8">
        <v>80</v>
      </c>
      <c r="HF8">
        <v>68</v>
      </c>
      <c r="HG8">
        <v>105</v>
      </c>
      <c r="HH8">
        <v>89</v>
      </c>
      <c r="HI8">
        <v>91</v>
      </c>
      <c r="HJ8">
        <v>102</v>
      </c>
      <c r="HK8">
        <v>120</v>
      </c>
      <c r="HL8">
        <v>90</v>
      </c>
      <c r="HM8">
        <v>87</v>
      </c>
      <c r="HN8">
        <v>69</v>
      </c>
      <c r="HO8">
        <v>48</v>
      </c>
      <c r="HP8">
        <v>49</v>
      </c>
      <c r="HQ8">
        <v>26</v>
      </c>
      <c r="HR8">
        <v>9</v>
      </c>
    </row>
    <row r="9" spans="2:228" x14ac:dyDescent="0.25">
      <c r="B9" t="s">
        <v>215</v>
      </c>
      <c r="H9">
        <v>2</v>
      </c>
      <c r="L9">
        <v>3</v>
      </c>
      <c r="P9">
        <v>1</v>
      </c>
      <c r="Q9">
        <v>1</v>
      </c>
      <c r="R9">
        <v>1</v>
      </c>
      <c r="S9">
        <v>1</v>
      </c>
      <c r="U9">
        <v>2</v>
      </c>
      <c r="W9">
        <v>1</v>
      </c>
      <c r="X9">
        <v>1</v>
      </c>
      <c r="Y9">
        <v>1</v>
      </c>
      <c r="Z9">
        <v>4</v>
      </c>
      <c r="AA9">
        <v>3</v>
      </c>
      <c r="AB9">
        <v>3</v>
      </c>
      <c r="AC9">
        <v>6</v>
      </c>
      <c r="AD9">
        <v>4</v>
      </c>
      <c r="AE9">
        <v>8</v>
      </c>
      <c r="AF9">
        <v>16</v>
      </c>
      <c r="AG9">
        <v>26</v>
      </c>
      <c r="AH9">
        <v>19</v>
      </c>
      <c r="AI9">
        <v>27</v>
      </c>
      <c r="AJ9">
        <v>34</v>
      </c>
      <c r="AK9">
        <v>37</v>
      </c>
      <c r="AL9">
        <v>40</v>
      </c>
      <c r="AM9">
        <v>39</v>
      </c>
      <c r="AN9">
        <v>77</v>
      </c>
      <c r="AO9">
        <v>82</v>
      </c>
      <c r="AP9">
        <v>103</v>
      </c>
      <c r="AQ9">
        <v>108</v>
      </c>
      <c r="AR9">
        <v>127</v>
      </c>
      <c r="AS9">
        <v>113</v>
      </c>
      <c r="AT9">
        <v>157</v>
      </c>
      <c r="AU9">
        <v>188</v>
      </c>
      <c r="AV9">
        <v>139</v>
      </c>
      <c r="AW9">
        <v>140</v>
      </c>
      <c r="AX9">
        <v>151</v>
      </c>
      <c r="AY9">
        <v>166</v>
      </c>
      <c r="AZ9">
        <v>139</v>
      </c>
      <c r="BA9">
        <v>87</v>
      </c>
      <c r="BB9">
        <v>172</v>
      </c>
      <c r="BC9">
        <v>153</v>
      </c>
      <c r="BD9">
        <v>136</v>
      </c>
      <c r="BE9">
        <v>153</v>
      </c>
      <c r="BF9">
        <v>125</v>
      </c>
      <c r="BG9">
        <v>111</v>
      </c>
      <c r="BH9">
        <v>116</v>
      </c>
      <c r="BI9">
        <v>159</v>
      </c>
      <c r="BJ9">
        <v>104</v>
      </c>
      <c r="BK9">
        <v>138</v>
      </c>
      <c r="BL9">
        <v>106</v>
      </c>
      <c r="BM9">
        <v>112</v>
      </c>
      <c r="BN9">
        <v>106</v>
      </c>
      <c r="BO9">
        <v>95</v>
      </c>
      <c r="BP9">
        <v>131</v>
      </c>
      <c r="BQ9">
        <v>111</v>
      </c>
      <c r="BR9">
        <v>102</v>
      </c>
      <c r="BS9">
        <v>98</v>
      </c>
      <c r="BT9">
        <v>108</v>
      </c>
      <c r="BU9">
        <v>108</v>
      </c>
      <c r="BV9">
        <v>94</v>
      </c>
      <c r="BW9">
        <v>76</v>
      </c>
      <c r="BX9">
        <v>79</v>
      </c>
      <c r="BY9">
        <v>69</v>
      </c>
      <c r="BZ9">
        <v>73</v>
      </c>
      <c r="CA9">
        <v>71</v>
      </c>
      <c r="CB9">
        <v>60</v>
      </c>
      <c r="CC9">
        <v>56</v>
      </c>
      <c r="CD9">
        <v>69</v>
      </c>
      <c r="CE9">
        <v>39</v>
      </c>
      <c r="CF9">
        <v>42</v>
      </c>
      <c r="CG9">
        <v>37</v>
      </c>
      <c r="CH9">
        <v>34</v>
      </c>
      <c r="CI9">
        <v>41</v>
      </c>
      <c r="CJ9">
        <v>31</v>
      </c>
      <c r="CK9">
        <v>43</v>
      </c>
      <c r="CL9">
        <v>35</v>
      </c>
      <c r="CM9">
        <v>36</v>
      </c>
      <c r="CN9">
        <v>24</v>
      </c>
      <c r="CO9">
        <v>29</v>
      </c>
      <c r="CP9">
        <v>26</v>
      </c>
      <c r="CQ9">
        <v>20</v>
      </c>
      <c r="CR9">
        <v>27</v>
      </c>
      <c r="CS9">
        <v>20</v>
      </c>
      <c r="CT9">
        <v>21</v>
      </c>
      <c r="CU9">
        <v>21</v>
      </c>
      <c r="CV9">
        <v>22</v>
      </c>
      <c r="CW9">
        <v>19</v>
      </c>
      <c r="CX9">
        <v>12</v>
      </c>
      <c r="CY9">
        <v>26</v>
      </c>
      <c r="CZ9">
        <v>20</v>
      </c>
      <c r="DA9">
        <v>19</v>
      </c>
      <c r="DB9">
        <v>21</v>
      </c>
      <c r="DC9">
        <v>15</v>
      </c>
      <c r="DD9">
        <v>19</v>
      </c>
      <c r="DE9">
        <v>21</v>
      </c>
      <c r="DF9">
        <v>14</v>
      </c>
      <c r="DG9">
        <v>12</v>
      </c>
      <c r="DH9">
        <v>18</v>
      </c>
      <c r="DI9">
        <v>25</v>
      </c>
      <c r="DJ9">
        <v>21</v>
      </c>
      <c r="DK9">
        <v>17</v>
      </c>
      <c r="DL9">
        <v>14</v>
      </c>
      <c r="DM9">
        <v>18</v>
      </c>
      <c r="DN9">
        <v>15</v>
      </c>
      <c r="DO9">
        <v>13</v>
      </c>
      <c r="DP9">
        <v>8</v>
      </c>
      <c r="DQ9">
        <v>11</v>
      </c>
      <c r="DR9">
        <v>13</v>
      </c>
      <c r="DS9">
        <v>11</v>
      </c>
      <c r="DT9">
        <v>16</v>
      </c>
      <c r="DU9">
        <v>11</v>
      </c>
      <c r="DV9">
        <v>16</v>
      </c>
      <c r="DW9">
        <v>16</v>
      </c>
      <c r="DX9">
        <v>18</v>
      </c>
      <c r="DY9">
        <v>15</v>
      </c>
      <c r="DZ9">
        <v>8</v>
      </c>
      <c r="EA9">
        <v>15</v>
      </c>
      <c r="EB9">
        <v>8</v>
      </c>
      <c r="EC9">
        <v>14</v>
      </c>
      <c r="ED9">
        <v>16</v>
      </c>
      <c r="EE9">
        <v>10</v>
      </c>
      <c r="EF9">
        <v>7</v>
      </c>
      <c r="EG9">
        <v>9</v>
      </c>
      <c r="EH9">
        <v>5</v>
      </c>
      <c r="EI9">
        <v>5</v>
      </c>
      <c r="EJ9">
        <v>9</v>
      </c>
      <c r="EK9">
        <v>6</v>
      </c>
      <c r="EL9">
        <v>6</v>
      </c>
      <c r="EM9">
        <v>4</v>
      </c>
      <c r="EN9">
        <v>3</v>
      </c>
      <c r="EO9">
        <v>7</v>
      </c>
      <c r="EP9">
        <v>7</v>
      </c>
      <c r="EQ9">
        <v>7</v>
      </c>
      <c r="ER9">
        <v>1</v>
      </c>
      <c r="ES9">
        <v>3</v>
      </c>
      <c r="ET9">
        <v>3</v>
      </c>
      <c r="EU9">
        <v>4</v>
      </c>
      <c r="EV9">
        <v>6</v>
      </c>
      <c r="EW9">
        <v>5</v>
      </c>
      <c r="EX9">
        <v>4</v>
      </c>
      <c r="EY9">
        <v>5</v>
      </c>
      <c r="EZ9">
        <v>5</v>
      </c>
      <c r="FA9">
        <v>7</v>
      </c>
      <c r="FB9">
        <v>8</v>
      </c>
      <c r="FC9">
        <v>2</v>
      </c>
      <c r="FD9">
        <v>5</v>
      </c>
      <c r="FE9">
        <v>5</v>
      </c>
      <c r="FF9">
        <v>2</v>
      </c>
      <c r="FG9">
        <v>7</v>
      </c>
      <c r="FH9">
        <v>14</v>
      </c>
      <c r="FI9">
        <v>13</v>
      </c>
      <c r="FJ9">
        <v>17</v>
      </c>
      <c r="FK9">
        <v>14</v>
      </c>
      <c r="FL9">
        <v>19</v>
      </c>
      <c r="FM9">
        <v>14</v>
      </c>
      <c r="FN9">
        <v>16</v>
      </c>
      <c r="FO9">
        <v>19</v>
      </c>
      <c r="FP9">
        <v>18</v>
      </c>
      <c r="FQ9">
        <v>25</v>
      </c>
      <c r="FR9">
        <v>18</v>
      </c>
      <c r="FS9">
        <v>18</v>
      </c>
      <c r="FT9">
        <v>19</v>
      </c>
      <c r="FU9">
        <v>24</v>
      </c>
      <c r="FV9">
        <v>31</v>
      </c>
      <c r="FW9">
        <v>22</v>
      </c>
      <c r="FX9">
        <v>36</v>
      </c>
      <c r="FY9">
        <v>38</v>
      </c>
      <c r="FZ9">
        <v>27</v>
      </c>
      <c r="GA9">
        <v>28</v>
      </c>
      <c r="GB9">
        <v>39</v>
      </c>
      <c r="GC9">
        <v>36</v>
      </c>
      <c r="GD9">
        <v>31</v>
      </c>
      <c r="GE9">
        <v>39</v>
      </c>
      <c r="GF9">
        <v>51</v>
      </c>
      <c r="GG9">
        <v>41</v>
      </c>
      <c r="GH9">
        <v>36</v>
      </c>
      <c r="GI9">
        <v>31</v>
      </c>
      <c r="GJ9">
        <v>40</v>
      </c>
      <c r="GK9">
        <v>29</v>
      </c>
      <c r="GL9">
        <v>51</v>
      </c>
      <c r="GM9">
        <v>36</v>
      </c>
      <c r="GN9">
        <v>32</v>
      </c>
      <c r="GO9">
        <v>37</v>
      </c>
      <c r="GP9">
        <v>33</v>
      </c>
      <c r="GQ9">
        <v>27</v>
      </c>
      <c r="GR9">
        <v>26</v>
      </c>
      <c r="GS9">
        <v>45</v>
      </c>
      <c r="GT9">
        <v>25</v>
      </c>
      <c r="GU9">
        <v>40</v>
      </c>
      <c r="GV9">
        <v>27</v>
      </c>
      <c r="GW9">
        <v>26</v>
      </c>
      <c r="GX9">
        <v>24</v>
      </c>
      <c r="GY9">
        <v>40</v>
      </c>
      <c r="GZ9">
        <v>28</v>
      </c>
      <c r="HA9">
        <v>38</v>
      </c>
      <c r="HB9">
        <v>42</v>
      </c>
      <c r="HC9">
        <v>31</v>
      </c>
      <c r="HD9">
        <v>29</v>
      </c>
      <c r="HE9">
        <v>34</v>
      </c>
      <c r="HF9">
        <v>38</v>
      </c>
      <c r="HG9">
        <v>40</v>
      </c>
      <c r="HH9">
        <v>57</v>
      </c>
      <c r="HI9">
        <v>48</v>
      </c>
      <c r="HJ9">
        <v>43</v>
      </c>
      <c r="HK9">
        <v>53</v>
      </c>
      <c r="HL9">
        <v>48</v>
      </c>
      <c r="HM9">
        <v>36</v>
      </c>
      <c r="HN9">
        <v>38</v>
      </c>
      <c r="HO9">
        <v>25</v>
      </c>
      <c r="HP9">
        <v>27</v>
      </c>
      <c r="HQ9">
        <v>22</v>
      </c>
      <c r="HR9">
        <v>6</v>
      </c>
    </row>
    <row r="10" spans="2:228" x14ac:dyDescent="0.25">
      <c r="B10" t="s">
        <v>216</v>
      </c>
      <c r="K10">
        <v>2</v>
      </c>
      <c r="M10">
        <v>1</v>
      </c>
      <c r="Q10">
        <v>1</v>
      </c>
      <c r="S10">
        <v>2</v>
      </c>
      <c r="T10">
        <v>1</v>
      </c>
      <c r="U10">
        <v>2</v>
      </c>
      <c r="V10">
        <v>4</v>
      </c>
      <c r="W10">
        <v>1</v>
      </c>
      <c r="Y10">
        <v>4</v>
      </c>
      <c r="Z10">
        <v>3</v>
      </c>
      <c r="AA10">
        <v>4</v>
      </c>
      <c r="AB10">
        <v>9</v>
      </c>
      <c r="AC10">
        <v>11</v>
      </c>
      <c r="AD10">
        <v>9</v>
      </c>
      <c r="AE10">
        <v>5</v>
      </c>
      <c r="AF10">
        <v>18</v>
      </c>
      <c r="AG10">
        <v>16</v>
      </c>
      <c r="AH10">
        <v>13</v>
      </c>
      <c r="AI10">
        <v>24</v>
      </c>
      <c r="AJ10">
        <v>24</v>
      </c>
      <c r="AK10">
        <v>31</v>
      </c>
      <c r="AL10">
        <v>48</v>
      </c>
      <c r="AM10">
        <v>33</v>
      </c>
      <c r="AN10">
        <v>87</v>
      </c>
      <c r="AO10">
        <v>82</v>
      </c>
      <c r="AP10">
        <v>106</v>
      </c>
      <c r="AQ10">
        <v>106</v>
      </c>
      <c r="AR10">
        <v>122</v>
      </c>
      <c r="AS10">
        <v>140</v>
      </c>
      <c r="AT10">
        <v>137</v>
      </c>
      <c r="AU10">
        <v>246</v>
      </c>
      <c r="AV10">
        <v>176</v>
      </c>
      <c r="AW10">
        <v>167</v>
      </c>
      <c r="AX10">
        <v>156</v>
      </c>
      <c r="AY10">
        <v>201</v>
      </c>
      <c r="AZ10">
        <v>158</v>
      </c>
      <c r="BA10">
        <v>153</v>
      </c>
      <c r="BB10">
        <v>230</v>
      </c>
      <c r="BC10">
        <v>166</v>
      </c>
      <c r="BD10">
        <v>187</v>
      </c>
      <c r="BE10">
        <v>167</v>
      </c>
      <c r="BF10">
        <v>158</v>
      </c>
      <c r="BG10">
        <v>117</v>
      </c>
      <c r="BH10">
        <v>118</v>
      </c>
      <c r="BI10">
        <v>145</v>
      </c>
      <c r="BJ10">
        <v>101</v>
      </c>
      <c r="BK10">
        <v>144</v>
      </c>
      <c r="BL10">
        <v>140</v>
      </c>
      <c r="BM10">
        <v>105</v>
      </c>
      <c r="BN10">
        <v>107</v>
      </c>
      <c r="BO10">
        <v>89</v>
      </c>
      <c r="BP10">
        <v>134</v>
      </c>
      <c r="BQ10">
        <v>116</v>
      </c>
      <c r="BR10">
        <v>128</v>
      </c>
      <c r="BS10">
        <v>100</v>
      </c>
      <c r="BT10">
        <v>106</v>
      </c>
      <c r="BU10">
        <v>72</v>
      </c>
      <c r="BV10">
        <v>75</v>
      </c>
      <c r="BW10">
        <v>57</v>
      </c>
      <c r="BX10">
        <v>73</v>
      </c>
      <c r="BY10">
        <v>62</v>
      </c>
      <c r="BZ10">
        <v>77</v>
      </c>
      <c r="CA10">
        <v>54</v>
      </c>
      <c r="CB10">
        <v>55</v>
      </c>
      <c r="CC10">
        <v>36</v>
      </c>
      <c r="CD10">
        <v>65</v>
      </c>
      <c r="CE10">
        <v>35</v>
      </c>
      <c r="CF10">
        <v>51</v>
      </c>
      <c r="CG10">
        <v>38</v>
      </c>
      <c r="CH10">
        <v>34</v>
      </c>
      <c r="CI10">
        <v>38</v>
      </c>
      <c r="CJ10">
        <v>28</v>
      </c>
      <c r="CK10">
        <v>28</v>
      </c>
      <c r="CL10">
        <v>31</v>
      </c>
      <c r="CM10">
        <v>38</v>
      </c>
      <c r="CN10">
        <v>22</v>
      </c>
      <c r="CO10">
        <v>28</v>
      </c>
      <c r="CP10">
        <v>22</v>
      </c>
      <c r="CQ10">
        <v>19</v>
      </c>
      <c r="CR10">
        <v>26</v>
      </c>
      <c r="CS10">
        <v>19</v>
      </c>
      <c r="CT10">
        <v>23</v>
      </c>
      <c r="CU10">
        <v>21</v>
      </c>
      <c r="CV10">
        <v>21</v>
      </c>
      <c r="CW10">
        <v>18</v>
      </c>
      <c r="CX10">
        <v>14</v>
      </c>
      <c r="CY10">
        <v>23</v>
      </c>
      <c r="CZ10">
        <v>19</v>
      </c>
      <c r="DA10">
        <v>10</v>
      </c>
      <c r="DB10">
        <v>10</v>
      </c>
      <c r="DC10">
        <v>15</v>
      </c>
      <c r="DD10">
        <v>7</v>
      </c>
      <c r="DE10">
        <v>15</v>
      </c>
      <c r="DF10">
        <v>11</v>
      </c>
      <c r="DG10">
        <v>13</v>
      </c>
      <c r="DH10">
        <v>15</v>
      </c>
      <c r="DI10">
        <v>18</v>
      </c>
      <c r="DJ10">
        <v>14</v>
      </c>
      <c r="DK10">
        <v>10</v>
      </c>
      <c r="DL10">
        <v>8</v>
      </c>
      <c r="DM10">
        <v>12</v>
      </c>
      <c r="DN10">
        <v>9</v>
      </c>
      <c r="DO10">
        <v>7</v>
      </c>
      <c r="DP10">
        <v>11</v>
      </c>
      <c r="DQ10">
        <v>4</v>
      </c>
      <c r="DR10">
        <v>19</v>
      </c>
      <c r="DS10">
        <v>7</v>
      </c>
      <c r="DT10">
        <v>5</v>
      </c>
      <c r="DU10">
        <v>5</v>
      </c>
      <c r="DV10">
        <v>3</v>
      </c>
      <c r="DW10">
        <v>13</v>
      </c>
      <c r="DX10">
        <v>8</v>
      </c>
      <c r="DY10">
        <v>4</v>
      </c>
      <c r="DZ10">
        <v>5</v>
      </c>
      <c r="EA10">
        <v>2</v>
      </c>
      <c r="EB10">
        <v>9</v>
      </c>
      <c r="EC10">
        <v>8</v>
      </c>
      <c r="ED10">
        <v>4</v>
      </c>
      <c r="EE10">
        <v>9</v>
      </c>
      <c r="EF10">
        <v>3</v>
      </c>
      <c r="EH10">
        <v>2</v>
      </c>
      <c r="EI10">
        <v>2</v>
      </c>
      <c r="EJ10">
        <v>2</v>
      </c>
      <c r="EK10">
        <v>1</v>
      </c>
      <c r="EL10">
        <v>4</v>
      </c>
      <c r="EN10">
        <v>3</v>
      </c>
      <c r="EO10">
        <v>6</v>
      </c>
      <c r="EQ10">
        <v>1</v>
      </c>
      <c r="ER10">
        <v>1</v>
      </c>
      <c r="ES10">
        <v>4</v>
      </c>
      <c r="ET10">
        <v>2</v>
      </c>
      <c r="EU10">
        <v>1</v>
      </c>
      <c r="EV10">
        <v>5</v>
      </c>
      <c r="EW10">
        <v>2</v>
      </c>
      <c r="EX10">
        <v>4</v>
      </c>
      <c r="EY10">
        <v>1</v>
      </c>
      <c r="FA10">
        <v>1</v>
      </c>
      <c r="FB10">
        <v>2</v>
      </c>
      <c r="FC10">
        <v>6</v>
      </c>
      <c r="FD10">
        <v>4</v>
      </c>
      <c r="FE10">
        <v>5</v>
      </c>
      <c r="FF10">
        <v>3</v>
      </c>
      <c r="FG10">
        <v>3</v>
      </c>
      <c r="FH10">
        <v>10</v>
      </c>
      <c r="FI10">
        <v>4</v>
      </c>
      <c r="FJ10">
        <v>6</v>
      </c>
      <c r="FK10">
        <v>8</v>
      </c>
      <c r="FL10">
        <v>8</v>
      </c>
      <c r="FM10">
        <v>8</v>
      </c>
      <c r="FN10">
        <v>11</v>
      </c>
      <c r="FO10">
        <v>8</v>
      </c>
      <c r="FP10">
        <v>7</v>
      </c>
      <c r="FQ10">
        <v>5</v>
      </c>
      <c r="FR10">
        <v>6</v>
      </c>
      <c r="FS10">
        <v>11</v>
      </c>
      <c r="FT10">
        <v>10</v>
      </c>
      <c r="FU10">
        <v>6</v>
      </c>
      <c r="FV10">
        <v>15</v>
      </c>
      <c r="FW10">
        <v>8</v>
      </c>
      <c r="FX10">
        <v>13</v>
      </c>
      <c r="FY10">
        <v>14</v>
      </c>
      <c r="FZ10">
        <v>18</v>
      </c>
      <c r="GA10">
        <v>14</v>
      </c>
      <c r="GB10">
        <v>17</v>
      </c>
      <c r="GC10">
        <v>11</v>
      </c>
      <c r="GD10">
        <v>18</v>
      </c>
      <c r="GE10">
        <v>22</v>
      </c>
      <c r="GF10">
        <v>12</v>
      </c>
      <c r="GG10">
        <v>13</v>
      </c>
      <c r="GH10">
        <v>25</v>
      </c>
      <c r="GI10">
        <v>20</v>
      </c>
      <c r="GJ10">
        <v>14</v>
      </c>
      <c r="GK10">
        <v>15</v>
      </c>
      <c r="GL10">
        <v>18</v>
      </c>
      <c r="GM10">
        <v>19</v>
      </c>
      <c r="GN10">
        <v>13</v>
      </c>
      <c r="GO10">
        <v>19</v>
      </c>
      <c r="GP10">
        <v>24</v>
      </c>
      <c r="GQ10">
        <v>11</v>
      </c>
      <c r="GR10">
        <v>19</v>
      </c>
      <c r="GS10">
        <v>13</v>
      </c>
      <c r="GT10">
        <v>7</v>
      </c>
      <c r="GU10">
        <v>9</v>
      </c>
      <c r="GV10">
        <v>13</v>
      </c>
      <c r="GW10">
        <v>12</v>
      </c>
      <c r="GX10">
        <v>20</v>
      </c>
      <c r="GY10">
        <v>12</v>
      </c>
      <c r="GZ10">
        <v>11</v>
      </c>
      <c r="HA10">
        <v>12</v>
      </c>
      <c r="HB10">
        <v>13</v>
      </c>
      <c r="HC10">
        <v>11</v>
      </c>
      <c r="HD10">
        <v>12</v>
      </c>
      <c r="HE10">
        <v>11</v>
      </c>
      <c r="HF10">
        <v>5</v>
      </c>
      <c r="HG10">
        <v>11</v>
      </c>
      <c r="HH10">
        <v>20</v>
      </c>
      <c r="HI10">
        <v>15</v>
      </c>
      <c r="HJ10">
        <v>22</v>
      </c>
      <c r="HK10">
        <v>26</v>
      </c>
      <c r="HL10">
        <v>26</v>
      </c>
      <c r="HM10">
        <v>14</v>
      </c>
      <c r="HN10">
        <v>13</v>
      </c>
      <c r="HO10">
        <v>12</v>
      </c>
      <c r="HP10">
        <v>17</v>
      </c>
      <c r="HQ10">
        <v>6</v>
      </c>
      <c r="HR10">
        <v>1</v>
      </c>
    </row>
    <row r="11" spans="2:228" x14ac:dyDescent="0.25">
      <c r="B11" t="s">
        <v>217</v>
      </c>
      <c r="F11">
        <v>1</v>
      </c>
      <c r="G11">
        <v>1</v>
      </c>
      <c r="I11">
        <v>1</v>
      </c>
      <c r="J11">
        <v>1</v>
      </c>
      <c r="Y11">
        <v>1</v>
      </c>
      <c r="Z11">
        <v>1</v>
      </c>
      <c r="AA11">
        <v>2</v>
      </c>
      <c r="AC11">
        <v>4</v>
      </c>
      <c r="AD11">
        <v>8</v>
      </c>
      <c r="AE11">
        <v>6</v>
      </c>
      <c r="AF11">
        <v>13</v>
      </c>
      <c r="AG11">
        <v>17</v>
      </c>
      <c r="AH11">
        <v>8</v>
      </c>
      <c r="AI11">
        <v>14</v>
      </c>
      <c r="AJ11">
        <v>17</v>
      </c>
      <c r="AK11">
        <v>24</v>
      </c>
      <c r="AL11">
        <v>24</v>
      </c>
      <c r="AM11">
        <v>30</v>
      </c>
      <c r="AN11">
        <v>49</v>
      </c>
      <c r="AO11">
        <v>42</v>
      </c>
      <c r="AP11">
        <v>67</v>
      </c>
      <c r="AQ11">
        <v>74</v>
      </c>
      <c r="AR11">
        <v>86</v>
      </c>
      <c r="AS11">
        <v>88</v>
      </c>
      <c r="AT11">
        <v>95</v>
      </c>
      <c r="AU11">
        <v>129</v>
      </c>
      <c r="AV11">
        <v>125</v>
      </c>
      <c r="AW11">
        <v>147</v>
      </c>
      <c r="AX11">
        <v>133</v>
      </c>
      <c r="AY11">
        <v>143</v>
      </c>
      <c r="AZ11">
        <v>167</v>
      </c>
      <c r="BA11">
        <v>130</v>
      </c>
      <c r="BB11">
        <v>233</v>
      </c>
      <c r="BC11">
        <v>183</v>
      </c>
      <c r="BD11">
        <v>213</v>
      </c>
      <c r="BE11">
        <v>172</v>
      </c>
      <c r="BF11">
        <v>207</v>
      </c>
      <c r="BG11">
        <v>142</v>
      </c>
      <c r="BH11">
        <v>131</v>
      </c>
      <c r="BI11">
        <v>187</v>
      </c>
      <c r="BJ11">
        <v>148</v>
      </c>
      <c r="BK11">
        <v>200</v>
      </c>
      <c r="BL11">
        <v>177</v>
      </c>
      <c r="BM11">
        <v>186</v>
      </c>
      <c r="BN11">
        <v>165</v>
      </c>
      <c r="BO11">
        <v>140</v>
      </c>
      <c r="BP11">
        <v>186</v>
      </c>
      <c r="BQ11">
        <v>185</v>
      </c>
      <c r="BR11">
        <v>187</v>
      </c>
      <c r="BS11">
        <v>162</v>
      </c>
      <c r="BT11">
        <v>186</v>
      </c>
      <c r="BU11">
        <v>101</v>
      </c>
      <c r="BV11">
        <v>127</v>
      </c>
      <c r="BW11">
        <v>119</v>
      </c>
      <c r="BX11">
        <v>158</v>
      </c>
      <c r="BY11">
        <v>160</v>
      </c>
      <c r="BZ11">
        <v>140</v>
      </c>
      <c r="CA11">
        <v>112</v>
      </c>
      <c r="CB11">
        <v>99</v>
      </c>
      <c r="CC11">
        <v>85</v>
      </c>
      <c r="CD11">
        <v>124</v>
      </c>
      <c r="CE11">
        <v>106</v>
      </c>
      <c r="CF11">
        <v>93</v>
      </c>
      <c r="CG11">
        <v>86</v>
      </c>
      <c r="CH11">
        <v>87</v>
      </c>
      <c r="CI11">
        <v>67</v>
      </c>
      <c r="CJ11">
        <v>43</v>
      </c>
      <c r="CK11">
        <v>48</v>
      </c>
      <c r="CL11">
        <v>64</v>
      </c>
      <c r="CM11">
        <v>66</v>
      </c>
      <c r="CN11">
        <v>70</v>
      </c>
      <c r="CO11">
        <v>67</v>
      </c>
      <c r="CP11">
        <v>50</v>
      </c>
      <c r="CQ11">
        <v>33</v>
      </c>
      <c r="CR11">
        <v>46</v>
      </c>
      <c r="CS11">
        <v>45</v>
      </c>
      <c r="CT11">
        <v>36</v>
      </c>
      <c r="CU11">
        <v>35</v>
      </c>
      <c r="CV11">
        <v>34</v>
      </c>
      <c r="CW11">
        <v>34</v>
      </c>
      <c r="CX11">
        <v>27</v>
      </c>
      <c r="CY11">
        <v>40</v>
      </c>
      <c r="CZ11">
        <v>46</v>
      </c>
      <c r="DA11">
        <v>36</v>
      </c>
      <c r="DB11">
        <v>23</v>
      </c>
      <c r="DC11">
        <v>26</v>
      </c>
      <c r="DD11">
        <v>11</v>
      </c>
      <c r="DE11">
        <v>22</v>
      </c>
      <c r="DF11">
        <v>23</v>
      </c>
      <c r="DG11">
        <v>20</v>
      </c>
      <c r="DH11">
        <v>16</v>
      </c>
      <c r="DI11">
        <v>16</v>
      </c>
      <c r="DJ11">
        <v>14</v>
      </c>
      <c r="DK11">
        <v>13</v>
      </c>
      <c r="DL11">
        <v>5</v>
      </c>
      <c r="DM11">
        <v>15</v>
      </c>
      <c r="DN11">
        <v>10</v>
      </c>
      <c r="DO11">
        <v>11</v>
      </c>
      <c r="DP11">
        <v>4</v>
      </c>
      <c r="DQ11">
        <v>4</v>
      </c>
      <c r="DR11">
        <v>15</v>
      </c>
      <c r="DS11">
        <v>7</v>
      </c>
      <c r="DT11">
        <v>9</v>
      </c>
      <c r="DU11">
        <v>8</v>
      </c>
      <c r="DV11">
        <v>6</v>
      </c>
      <c r="DW11">
        <v>13</v>
      </c>
      <c r="DX11">
        <v>11</v>
      </c>
      <c r="DY11">
        <v>15</v>
      </c>
      <c r="DZ11">
        <v>2</v>
      </c>
      <c r="EA11">
        <v>6</v>
      </c>
      <c r="EB11">
        <v>10</v>
      </c>
      <c r="EC11">
        <v>3</v>
      </c>
      <c r="ED11">
        <v>3</v>
      </c>
      <c r="EE11">
        <v>5</v>
      </c>
      <c r="EF11">
        <v>5</v>
      </c>
      <c r="EG11">
        <v>7</v>
      </c>
      <c r="EH11">
        <v>4</v>
      </c>
      <c r="EI11">
        <v>6</v>
      </c>
      <c r="EJ11">
        <v>4</v>
      </c>
      <c r="EK11">
        <v>2</v>
      </c>
      <c r="EL11">
        <v>4</v>
      </c>
      <c r="EM11">
        <v>1</v>
      </c>
      <c r="EN11">
        <v>1</v>
      </c>
      <c r="EO11">
        <v>5</v>
      </c>
      <c r="EP11">
        <v>1</v>
      </c>
      <c r="EQ11">
        <v>5</v>
      </c>
      <c r="ER11">
        <v>3</v>
      </c>
      <c r="ES11">
        <v>3</v>
      </c>
      <c r="ET11">
        <v>2</v>
      </c>
      <c r="EV11">
        <v>4</v>
      </c>
      <c r="EW11">
        <v>1</v>
      </c>
      <c r="EX11">
        <v>1</v>
      </c>
      <c r="EY11">
        <v>3</v>
      </c>
      <c r="EZ11">
        <v>1</v>
      </c>
      <c r="FA11">
        <v>2</v>
      </c>
      <c r="FC11">
        <v>1</v>
      </c>
      <c r="FE11">
        <v>1</v>
      </c>
      <c r="FF11">
        <v>1</v>
      </c>
      <c r="FH11">
        <v>1</v>
      </c>
      <c r="FI11">
        <v>3</v>
      </c>
      <c r="FJ11">
        <v>4</v>
      </c>
      <c r="FK11">
        <v>2</v>
      </c>
      <c r="FL11">
        <v>3</v>
      </c>
      <c r="FM11">
        <v>3</v>
      </c>
      <c r="FN11">
        <v>8</v>
      </c>
      <c r="FO11">
        <v>1</v>
      </c>
      <c r="FP11">
        <v>5</v>
      </c>
      <c r="FQ11">
        <v>4</v>
      </c>
      <c r="FR11">
        <v>3</v>
      </c>
      <c r="FT11">
        <v>5</v>
      </c>
      <c r="FU11">
        <v>2</v>
      </c>
      <c r="FV11">
        <v>9</v>
      </c>
      <c r="FW11">
        <v>6</v>
      </c>
      <c r="FX11">
        <v>8</v>
      </c>
      <c r="FY11">
        <v>6</v>
      </c>
      <c r="FZ11">
        <v>11</v>
      </c>
      <c r="GA11">
        <v>5</v>
      </c>
      <c r="GB11">
        <v>13</v>
      </c>
      <c r="GC11">
        <v>10</v>
      </c>
      <c r="GD11">
        <v>8</v>
      </c>
      <c r="GE11">
        <v>7</v>
      </c>
      <c r="GF11">
        <v>3</v>
      </c>
      <c r="GG11">
        <v>8</v>
      </c>
      <c r="GH11">
        <v>10</v>
      </c>
      <c r="GI11">
        <v>11</v>
      </c>
      <c r="GJ11">
        <v>5</v>
      </c>
      <c r="GK11">
        <v>14</v>
      </c>
      <c r="GL11">
        <v>16</v>
      </c>
      <c r="GM11">
        <v>8</v>
      </c>
      <c r="GN11">
        <v>7</v>
      </c>
      <c r="GO11">
        <v>16</v>
      </c>
      <c r="GP11">
        <v>5</v>
      </c>
      <c r="GQ11">
        <v>16</v>
      </c>
      <c r="GR11">
        <v>3</v>
      </c>
      <c r="GS11">
        <v>11</v>
      </c>
      <c r="GT11">
        <v>10</v>
      </c>
      <c r="GU11">
        <v>7</v>
      </c>
      <c r="GV11">
        <v>9</v>
      </c>
      <c r="GW11">
        <v>9</v>
      </c>
      <c r="GX11">
        <v>3</v>
      </c>
      <c r="GY11">
        <v>5</v>
      </c>
      <c r="GZ11">
        <v>9</v>
      </c>
      <c r="HA11">
        <v>5</v>
      </c>
      <c r="HB11">
        <v>9</v>
      </c>
      <c r="HC11">
        <v>7</v>
      </c>
      <c r="HD11">
        <v>7</v>
      </c>
      <c r="HE11">
        <v>9</v>
      </c>
      <c r="HF11">
        <v>9</v>
      </c>
      <c r="HG11">
        <v>11</v>
      </c>
      <c r="HH11">
        <v>12</v>
      </c>
      <c r="HI11">
        <v>12</v>
      </c>
      <c r="HJ11">
        <v>18</v>
      </c>
      <c r="HK11">
        <v>12</v>
      </c>
      <c r="HL11">
        <v>20</v>
      </c>
      <c r="HM11">
        <v>10</v>
      </c>
      <c r="HN11">
        <v>7</v>
      </c>
      <c r="HO11">
        <v>7</v>
      </c>
      <c r="HP11">
        <v>15</v>
      </c>
      <c r="HQ11">
        <v>6</v>
      </c>
    </row>
    <row r="12" spans="2:228" x14ac:dyDescent="0.25">
      <c r="B12" t="s">
        <v>218</v>
      </c>
      <c r="G12">
        <v>1</v>
      </c>
      <c r="O12">
        <v>1</v>
      </c>
      <c r="V12">
        <v>1</v>
      </c>
      <c r="Y12">
        <v>1</v>
      </c>
      <c r="AA12">
        <v>2</v>
      </c>
      <c r="AB12">
        <v>1</v>
      </c>
      <c r="AC12">
        <v>2</v>
      </c>
      <c r="AF12">
        <v>1</v>
      </c>
      <c r="AG12">
        <v>3</v>
      </c>
      <c r="AH12">
        <v>5</v>
      </c>
      <c r="AI12">
        <v>1</v>
      </c>
      <c r="AJ12">
        <v>3</v>
      </c>
      <c r="AK12">
        <v>5</v>
      </c>
      <c r="AL12">
        <v>3</v>
      </c>
      <c r="AM12">
        <v>3</v>
      </c>
      <c r="AN12">
        <v>9</v>
      </c>
      <c r="AO12">
        <v>9</v>
      </c>
      <c r="AP12">
        <v>12</v>
      </c>
      <c r="AQ12">
        <v>14</v>
      </c>
      <c r="AR12">
        <v>16</v>
      </c>
      <c r="AS12">
        <v>21</v>
      </c>
      <c r="AT12">
        <v>20</v>
      </c>
      <c r="AU12">
        <v>37</v>
      </c>
      <c r="AV12">
        <v>33</v>
      </c>
      <c r="AW12">
        <v>30</v>
      </c>
      <c r="AX12">
        <v>32</v>
      </c>
      <c r="AY12">
        <v>50</v>
      </c>
      <c r="AZ12">
        <v>37</v>
      </c>
      <c r="BA12">
        <v>43</v>
      </c>
      <c r="BB12">
        <v>67</v>
      </c>
      <c r="BC12">
        <v>59</v>
      </c>
      <c r="BD12">
        <v>56</v>
      </c>
      <c r="BE12">
        <v>77</v>
      </c>
      <c r="BF12">
        <v>84</v>
      </c>
      <c r="BG12">
        <v>63</v>
      </c>
      <c r="BH12">
        <v>56</v>
      </c>
      <c r="BI12">
        <v>82</v>
      </c>
      <c r="BJ12">
        <v>71</v>
      </c>
      <c r="BK12">
        <v>69</v>
      </c>
      <c r="BL12">
        <v>67</v>
      </c>
      <c r="BM12">
        <v>94</v>
      </c>
      <c r="BN12">
        <v>86</v>
      </c>
      <c r="BO12">
        <v>49</v>
      </c>
      <c r="BP12">
        <v>92</v>
      </c>
      <c r="BQ12">
        <v>73</v>
      </c>
      <c r="BR12">
        <v>96</v>
      </c>
      <c r="BS12">
        <v>78</v>
      </c>
      <c r="BT12">
        <v>83</v>
      </c>
      <c r="BU12">
        <v>61</v>
      </c>
      <c r="BV12">
        <v>65</v>
      </c>
      <c r="BW12">
        <v>62</v>
      </c>
      <c r="BX12">
        <v>82</v>
      </c>
      <c r="BY12">
        <v>62</v>
      </c>
      <c r="BZ12">
        <v>71</v>
      </c>
      <c r="CA12">
        <v>79</v>
      </c>
      <c r="CB12">
        <v>51</v>
      </c>
      <c r="CC12">
        <v>41</v>
      </c>
      <c r="CD12">
        <v>57</v>
      </c>
      <c r="CE12">
        <v>57</v>
      </c>
      <c r="CF12">
        <v>58</v>
      </c>
      <c r="CG12">
        <v>40</v>
      </c>
      <c r="CH12">
        <v>39</v>
      </c>
      <c r="CI12">
        <v>40</v>
      </c>
      <c r="CJ12">
        <v>23</v>
      </c>
      <c r="CK12">
        <v>26</v>
      </c>
      <c r="CL12">
        <v>27</v>
      </c>
      <c r="CM12">
        <v>33</v>
      </c>
      <c r="CN12">
        <v>24</v>
      </c>
      <c r="CO12">
        <v>27</v>
      </c>
      <c r="CP12">
        <v>20</v>
      </c>
      <c r="CQ12">
        <v>22</v>
      </c>
      <c r="CR12">
        <v>24</v>
      </c>
      <c r="CS12">
        <v>8</v>
      </c>
      <c r="CT12">
        <v>28</v>
      </c>
      <c r="CU12">
        <v>27</v>
      </c>
      <c r="CV12">
        <v>22</v>
      </c>
      <c r="CW12">
        <v>10</v>
      </c>
      <c r="CX12">
        <v>8</v>
      </c>
      <c r="CY12">
        <v>21</v>
      </c>
      <c r="CZ12">
        <v>14</v>
      </c>
      <c r="DA12">
        <v>14</v>
      </c>
      <c r="DB12">
        <v>11</v>
      </c>
      <c r="DC12">
        <v>15</v>
      </c>
      <c r="DD12">
        <v>9</v>
      </c>
      <c r="DE12">
        <v>8</v>
      </c>
      <c r="DF12">
        <v>11</v>
      </c>
      <c r="DG12">
        <v>11</v>
      </c>
      <c r="DH12">
        <v>16</v>
      </c>
      <c r="DI12">
        <v>8</v>
      </c>
      <c r="DJ12">
        <v>11</v>
      </c>
      <c r="DK12">
        <v>3</v>
      </c>
      <c r="DL12">
        <v>3</v>
      </c>
      <c r="DM12">
        <v>12</v>
      </c>
      <c r="DN12">
        <v>6</v>
      </c>
      <c r="DO12">
        <v>5</v>
      </c>
      <c r="DP12">
        <v>7</v>
      </c>
      <c r="DQ12">
        <v>6</v>
      </c>
      <c r="DR12">
        <v>3</v>
      </c>
      <c r="DS12">
        <v>3</v>
      </c>
      <c r="DT12">
        <v>3</v>
      </c>
      <c r="DU12">
        <v>4</v>
      </c>
      <c r="DV12">
        <v>4</v>
      </c>
      <c r="DW12">
        <v>6</v>
      </c>
      <c r="DX12">
        <v>4</v>
      </c>
      <c r="DY12">
        <v>5</v>
      </c>
      <c r="DZ12">
        <v>1</v>
      </c>
      <c r="EA12">
        <v>2</v>
      </c>
      <c r="EB12">
        <v>4</v>
      </c>
      <c r="EC12">
        <v>1</v>
      </c>
      <c r="ED12">
        <v>2</v>
      </c>
      <c r="EF12">
        <v>2</v>
      </c>
      <c r="EG12">
        <v>2</v>
      </c>
      <c r="EI12">
        <v>2</v>
      </c>
      <c r="EK12">
        <v>2</v>
      </c>
      <c r="EL12">
        <v>1</v>
      </c>
      <c r="EM12">
        <v>2</v>
      </c>
      <c r="EO12">
        <v>1</v>
      </c>
      <c r="EP12">
        <v>5</v>
      </c>
      <c r="EQ12">
        <v>4</v>
      </c>
      <c r="ET12">
        <v>1</v>
      </c>
      <c r="EV12">
        <v>2</v>
      </c>
      <c r="EX12">
        <v>1</v>
      </c>
      <c r="EZ12">
        <v>1</v>
      </c>
      <c r="FH12">
        <v>1</v>
      </c>
      <c r="FJ12">
        <v>1</v>
      </c>
      <c r="FK12">
        <v>1</v>
      </c>
      <c r="FM12">
        <v>1</v>
      </c>
      <c r="FN12">
        <v>1</v>
      </c>
      <c r="FO12">
        <v>2</v>
      </c>
      <c r="FR12">
        <v>1</v>
      </c>
      <c r="FT12">
        <v>4</v>
      </c>
      <c r="FU12">
        <v>1</v>
      </c>
      <c r="FV12">
        <v>3</v>
      </c>
      <c r="FW12">
        <v>1</v>
      </c>
      <c r="FY12">
        <v>2</v>
      </c>
      <c r="FZ12">
        <v>1</v>
      </c>
      <c r="GA12">
        <v>3</v>
      </c>
      <c r="GB12">
        <v>1</v>
      </c>
      <c r="GC12">
        <v>2</v>
      </c>
      <c r="GD12">
        <v>1</v>
      </c>
      <c r="GE12">
        <v>4</v>
      </c>
      <c r="GF12">
        <v>6</v>
      </c>
      <c r="GG12">
        <v>2</v>
      </c>
      <c r="GH12">
        <v>5</v>
      </c>
      <c r="GI12">
        <v>4</v>
      </c>
      <c r="GJ12">
        <v>2</v>
      </c>
      <c r="GK12">
        <v>4</v>
      </c>
      <c r="GL12">
        <v>2</v>
      </c>
      <c r="GM12">
        <v>7</v>
      </c>
      <c r="GN12">
        <v>5</v>
      </c>
      <c r="GO12">
        <v>4</v>
      </c>
      <c r="GP12">
        <v>2</v>
      </c>
      <c r="GQ12">
        <v>3</v>
      </c>
      <c r="GR12">
        <v>1</v>
      </c>
      <c r="GS12">
        <v>3</v>
      </c>
      <c r="GT12">
        <v>6</v>
      </c>
      <c r="GU12">
        <v>1</v>
      </c>
      <c r="GW12">
        <v>5</v>
      </c>
      <c r="GX12">
        <v>1</v>
      </c>
      <c r="GY12">
        <v>3</v>
      </c>
      <c r="HA12">
        <v>2</v>
      </c>
      <c r="HB12">
        <v>11</v>
      </c>
      <c r="HC12">
        <v>2</v>
      </c>
      <c r="HD12">
        <v>3</v>
      </c>
      <c r="HE12">
        <v>2</v>
      </c>
      <c r="HF12">
        <v>2</v>
      </c>
      <c r="HG12">
        <v>2</v>
      </c>
      <c r="HH12">
        <v>2</v>
      </c>
      <c r="HI12">
        <v>2</v>
      </c>
      <c r="HJ12">
        <v>3</v>
      </c>
      <c r="HK12">
        <v>3</v>
      </c>
      <c r="HL12">
        <v>9</v>
      </c>
      <c r="HM12">
        <v>3</v>
      </c>
      <c r="HN12">
        <v>5</v>
      </c>
      <c r="HO12">
        <v>6</v>
      </c>
      <c r="HP12">
        <v>2</v>
      </c>
      <c r="HQ12">
        <v>2</v>
      </c>
    </row>
    <row r="13" spans="2:228" x14ac:dyDescent="0.25">
      <c r="D13">
        <f>SUM(D3:D12)</f>
        <v>1</v>
      </c>
      <c r="E13" s="132">
        <f t="shared" ref="E13:BP13" si="0">SUM(E3:E12)</f>
        <v>1</v>
      </c>
      <c r="F13" s="132">
        <f t="shared" si="0"/>
        <v>1</v>
      </c>
      <c r="G13" s="132">
        <f t="shared" si="0"/>
        <v>2</v>
      </c>
      <c r="H13" s="132">
        <f t="shared" si="0"/>
        <v>3</v>
      </c>
      <c r="I13" s="132">
        <f t="shared" si="0"/>
        <v>2</v>
      </c>
      <c r="J13" s="132">
        <f t="shared" si="0"/>
        <v>2</v>
      </c>
      <c r="K13" s="132">
        <f t="shared" si="0"/>
        <v>2</v>
      </c>
      <c r="L13" s="132">
        <f t="shared" si="0"/>
        <v>4</v>
      </c>
      <c r="M13" s="132">
        <f t="shared" si="0"/>
        <v>1</v>
      </c>
      <c r="N13" s="132">
        <f t="shared" si="0"/>
        <v>2</v>
      </c>
      <c r="O13" s="132">
        <f t="shared" si="0"/>
        <v>1</v>
      </c>
      <c r="P13" s="132">
        <f t="shared" si="0"/>
        <v>4</v>
      </c>
      <c r="Q13" s="132">
        <f t="shared" si="0"/>
        <v>2</v>
      </c>
      <c r="R13" s="132">
        <f t="shared" si="0"/>
        <v>3</v>
      </c>
      <c r="S13" s="132">
        <f t="shared" si="0"/>
        <v>3</v>
      </c>
      <c r="T13" s="132">
        <f t="shared" si="0"/>
        <v>1</v>
      </c>
      <c r="U13" s="132">
        <f t="shared" si="0"/>
        <v>5</v>
      </c>
      <c r="V13" s="132">
        <f t="shared" si="0"/>
        <v>9</v>
      </c>
      <c r="W13" s="132">
        <f t="shared" si="0"/>
        <v>9</v>
      </c>
      <c r="X13" s="132">
        <f t="shared" si="0"/>
        <v>5</v>
      </c>
      <c r="Y13" s="132">
        <f t="shared" si="0"/>
        <v>10</v>
      </c>
      <c r="Z13" s="132">
        <f t="shared" si="0"/>
        <v>22</v>
      </c>
      <c r="AA13" s="132">
        <f t="shared" si="0"/>
        <v>24</v>
      </c>
      <c r="AB13" s="132">
        <f t="shared" si="0"/>
        <v>33</v>
      </c>
      <c r="AC13" s="132">
        <f t="shared" si="0"/>
        <v>61</v>
      </c>
      <c r="AD13" s="132">
        <f t="shared" si="0"/>
        <v>63</v>
      </c>
      <c r="AE13" s="132">
        <f t="shared" si="0"/>
        <v>65</v>
      </c>
      <c r="AF13" s="132">
        <f t="shared" si="0"/>
        <v>134</v>
      </c>
      <c r="AG13" s="132">
        <f t="shared" si="0"/>
        <v>141</v>
      </c>
      <c r="AH13" s="132">
        <f t="shared" si="0"/>
        <v>126</v>
      </c>
      <c r="AI13" s="132">
        <f t="shared" si="0"/>
        <v>139</v>
      </c>
      <c r="AJ13" s="132">
        <f t="shared" si="0"/>
        <v>166</v>
      </c>
      <c r="AK13" s="132">
        <f t="shared" si="0"/>
        <v>202</v>
      </c>
      <c r="AL13" s="132">
        <f t="shared" si="0"/>
        <v>238</v>
      </c>
      <c r="AM13" s="132">
        <f t="shared" si="0"/>
        <v>242</v>
      </c>
      <c r="AN13" s="132">
        <f t="shared" si="0"/>
        <v>445</v>
      </c>
      <c r="AO13" s="132">
        <f t="shared" si="0"/>
        <v>420</v>
      </c>
      <c r="AP13" s="132">
        <f t="shared" si="0"/>
        <v>527</v>
      </c>
      <c r="AQ13" s="132">
        <f t="shared" si="0"/>
        <v>576</v>
      </c>
      <c r="AR13" s="132">
        <f t="shared" si="0"/>
        <v>675</v>
      </c>
      <c r="AS13" s="132">
        <f t="shared" si="0"/>
        <v>694</v>
      </c>
      <c r="AT13" s="132">
        <f t="shared" si="0"/>
        <v>757</v>
      </c>
      <c r="AU13" s="132">
        <f t="shared" si="0"/>
        <v>1054</v>
      </c>
      <c r="AV13" s="132">
        <f t="shared" si="0"/>
        <v>824</v>
      </c>
      <c r="AW13" s="132">
        <f t="shared" si="0"/>
        <v>864</v>
      </c>
      <c r="AX13" s="132">
        <f t="shared" si="0"/>
        <v>824</v>
      </c>
      <c r="AY13" s="132">
        <f t="shared" si="0"/>
        <v>997</v>
      </c>
      <c r="AZ13" s="132">
        <f t="shared" si="0"/>
        <v>873</v>
      </c>
      <c r="BA13" s="132">
        <f t="shared" si="0"/>
        <v>748</v>
      </c>
      <c r="BB13" s="132">
        <f t="shared" si="0"/>
        <v>1196</v>
      </c>
      <c r="BC13" s="132">
        <f t="shared" si="0"/>
        <v>963</v>
      </c>
      <c r="BD13" s="132">
        <f t="shared" si="0"/>
        <v>1029</v>
      </c>
      <c r="BE13" s="132">
        <f t="shared" si="0"/>
        <v>944</v>
      </c>
      <c r="BF13" s="132">
        <f t="shared" si="0"/>
        <v>1062</v>
      </c>
      <c r="BG13" s="132">
        <f t="shared" si="0"/>
        <v>858</v>
      </c>
      <c r="BH13" s="132">
        <f t="shared" si="0"/>
        <v>800</v>
      </c>
      <c r="BI13" s="132">
        <f t="shared" si="0"/>
        <v>1122</v>
      </c>
      <c r="BJ13" s="132">
        <f t="shared" si="0"/>
        <v>852</v>
      </c>
      <c r="BK13" s="132">
        <f t="shared" si="0"/>
        <v>1116</v>
      </c>
      <c r="BL13" s="132">
        <f t="shared" si="0"/>
        <v>1024</v>
      </c>
      <c r="BM13" s="132">
        <f t="shared" si="0"/>
        <v>1050</v>
      </c>
      <c r="BN13" s="132">
        <f t="shared" si="0"/>
        <v>996</v>
      </c>
      <c r="BO13" s="132">
        <f t="shared" si="0"/>
        <v>786</v>
      </c>
      <c r="BP13" s="132">
        <f t="shared" si="0"/>
        <v>1149</v>
      </c>
      <c r="BQ13" s="132">
        <f t="shared" ref="BQ13:EB13" si="1">SUM(BQ3:BQ12)</f>
        <v>998</v>
      </c>
      <c r="BR13" s="132">
        <f t="shared" si="1"/>
        <v>1035</v>
      </c>
      <c r="BS13" s="132">
        <f t="shared" si="1"/>
        <v>899</v>
      </c>
      <c r="BT13" s="132">
        <f t="shared" si="1"/>
        <v>994</v>
      </c>
      <c r="BU13" s="132">
        <f t="shared" si="1"/>
        <v>832</v>
      </c>
      <c r="BV13" s="132">
        <f t="shared" si="1"/>
        <v>736</v>
      </c>
      <c r="BW13" s="132">
        <f t="shared" si="1"/>
        <v>774</v>
      </c>
      <c r="BX13" s="132">
        <f t="shared" si="1"/>
        <v>753</v>
      </c>
      <c r="BY13" s="132">
        <f t="shared" si="1"/>
        <v>746</v>
      </c>
      <c r="BZ13" s="132">
        <f t="shared" si="1"/>
        <v>703</v>
      </c>
      <c r="CA13" s="132">
        <f t="shared" si="1"/>
        <v>698</v>
      </c>
      <c r="CB13" s="132">
        <f t="shared" si="1"/>
        <v>606</v>
      </c>
      <c r="CC13" s="132">
        <f t="shared" si="1"/>
        <v>456</v>
      </c>
      <c r="CD13" s="132">
        <f t="shared" si="1"/>
        <v>648</v>
      </c>
      <c r="CE13" s="132">
        <f t="shared" si="1"/>
        <v>470</v>
      </c>
      <c r="CF13" s="132">
        <f t="shared" si="1"/>
        <v>464</v>
      </c>
      <c r="CG13" s="132">
        <f t="shared" si="1"/>
        <v>409</v>
      </c>
      <c r="CH13" s="132">
        <f t="shared" si="1"/>
        <v>401</v>
      </c>
      <c r="CI13" s="132">
        <f t="shared" si="1"/>
        <v>359</v>
      </c>
      <c r="CJ13" s="132">
        <f t="shared" si="1"/>
        <v>292</v>
      </c>
      <c r="CK13" s="132">
        <f t="shared" si="1"/>
        <v>327</v>
      </c>
      <c r="CL13" s="132">
        <f t="shared" si="1"/>
        <v>332</v>
      </c>
      <c r="CM13" s="132">
        <f t="shared" si="1"/>
        <v>313</v>
      </c>
      <c r="CN13" s="132">
        <f t="shared" si="1"/>
        <v>274</v>
      </c>
      <c r="CO13" s="132">
        <f t="shared" si="1"/>
        <v>335</v>
      </c>
      <c r="CP13" s="132">
        <f t="shared" si="1"/>
        <v>237</v>
      </c>
      <c r="CQ13" s="132">
        <f t="shared" si="1"/>
        <v>209</v>
      </c>
      <c r="CR13" s="132">
        <f t="shared" si="1"/>
        <v>266</v>
      </c>
      <c r="CS13" s="132">
        <f t="shared" si="1"/>
        <v>203</v>
      </c>
      <c r="CT13" s="132">
        <f t="shared" si="1"/>
        <v>216</v>
      </c>
      <c r="CU13" s="132">
        <f t="shared" si="1"/>
        <v>210</v>
      </c>
      <c r="CV13" s="132">
        <f t="shared" si="1"/>
        <v>200</v>
      </c>
      <c r="CW13" s="132">
        <f t="shared" si="1"/>
        <v>194</v>
      </c>
      <c r="CX13" s="132">
        <f t="shared" si="1"/>
        <v>152</v>
      </c>
      <c r="CY13" s="132">
        <f t="shared" si="1"/>
        <v>230</v>
      </c>
      <c r="CZ13" s="132">
        <f t="shared" si="1"/>
        <v>184</v>
      </c>
      <c r="DA13" s="132">
        <f t="shared" si="1"/>
        <v>176</v>
      </c>
      <c r="DB13" s="132">
        <f t="shared" si="1"/>
        <v>145</v>
      </c>
      <c r="DC13" s="132">
        <f t="shared" si="1"/>
        <v>169</v>
      </c>
      <c r="DD13" s="132">
        <f t="shared" si="1"/>
        <v>137</v>
      </c>
      <c r="DE13" s="132">
        <f t="shared" si="1"/>
        <v>161</v>
      </c>
      <c r="DF13" s="132">
        <f t="shared" si="1"/>
        <v>188</v>
      </c>
      <c r="DG13" s="132">
        <f t="shared" si="1"/>
        <v>196</v>
      </c>
      <c r="DH13" s="132">
        <f t="shared" si="1"/>
        <v>180</v>
      </c>
      <c r="DI13" s="132">
        <f t="shared" si="1"/>
        <v>199</v>
      </c>
      <c r="DJ13" s="132">
        <f t="shared" si="1"/>
        <v>202</v>
      </c>
      <c r="DK13" s="132">
        <f t="shared" si="1"/>
        <v>183</v>
      </c>
      <c r="DL13" s="132">
        <f t="shared" si="1"/>
        <v>120</v>
      </c>
      <c r="DM13" s="132">
        <f t="shared" si="1"/>
        <v>195</v>
      </c>
      <c r="DN13" s="132">
        <f t="shared" si="1"/>
        <v>143</v>
      </c>
      <c r="DO13" s="132">
        <f t="shared" si="1"/>
        <v>163</v>
      </c>
      <c r="DP13" s="132">
        <f t="shared" si="1"/>
        <v>143</v>
      </c>
      <c r="DQ13" s="132">
        <f t="shared" si="1"/>
        <v>141</v>
      </c>
      <c r="DR13" s="132">
        <f t="shared" si="1"/>
        <v>167</v>
      </c>
      <c r="DS13" s="132">
        <f t="shared" si="1"/>
        <v>124</v>
      </c>
      <c r="DT13" s="132">
        <f t="shared" si="1"/>
        <v>164</v>
      </c>
      <c r="DU13" s="132">
        <f t="shared" si="1"/>
        <v>139</v>
      </c>
      <c r="DV13" s="132">
        <f t="shared" si="1"/>
        <v>149</v>
      </c>
      <c r="DW13" s="132">
        <f t="shared" si="1"/>
        <v>152</v>
      </c>
      <c r="DX13" s="132">
        <f t="shared" si="1"/>
        <v>170</v>
      </c>
      <c r="DY13" s="132">
        <f t="shared" si="1"/>
        <v>159</v>
      </c>
      <c r="DZ13" s="132">
        <f t="shared" si="1"/>
        <v>102</v>
      </c>
      <c r="EA13" s="132">
        <f t="shared" si="1"/>
        <v>145</v>
      </c>
      <c r="EB13" s="132">
        <f t="shared" si="1"/>
        <v>135</v>
      </c>
      <c r="EC13" s="132">
        <f t="shared" ref="EC13:GN13" si="2">SUM(EC3:EC12)</f>
        <v>159</v>
      </c>
      <c r="ED13" s="132">
        <f t="shared" si="2"/>
        <v>135</v>
      </c>
      <c r="EE13" s="132">
        <f t="shared" si="2"/>
        <v>138</v>
      </c>
      <c r="EF13" s="132">
        <f t="shared" si="2"/>
        <v>111</v>
      </c>
      <c r="EG13" s="132">
        <f t="shared" si="2"/>
        <v>103</v>
      </c>
      <c r="EH13" s="132">
        <f t="shared" si="2"/>
        <v>116</v>
      </c>
      <c r="EI13" s="132">
        <f t="shared" si="2"/>
        <v>82</v>
      </c>
      <c r="EJ13" s="132">
        <f t="shared" si="2"/>
        <v>94</v>
      </c>
      <c r="EK13" s="132">
        <f t="shared" si="2"/>
        <v>68</v>
      </c>
      <c r="EL13" s="132">
        <f t="shared" si="2"/>
        <v>73</v>
      </c>
      <c r="EM13" s="132">
        <f t="shared" si="2"/>
        <v>78</v>
      </c>
      <c r="EN13" s="132">
        <f t="shared" si="2"/>
        <v>56</v>
      </c>
      <c r="EO13" s="132">
        <f t="shared" si="2"/>
        <v>81</v>
      </c>
      <c r="EP13" s="132">
        <f t="shared" si="2"/>
        <v>70</v>
      </c>
      <c r="EQ13" s="132">
        <f t="shared" si="2"/>
        <v>91</v>
      </c>
      <c r="ER13" s="132">
        <f t="shared" si="2"/>
        <v>75</v>
      </c>
      <c r="ES13" s="132">
        <f t="shared" si="2"/>
        <v>60</v>
      </c>
      <c r="ET13" s="132">
        <f t="shared" si="2"/>
        <v>75</v>
      </c>
      <c r="EU13" s="132">
        <f t="shared" si="2"/>
        <v>59</v>
      </c>
      <c r="EV13" s="132">
        <f t="shared" si="2"/>
        <v>75</v>
      </c>
      <c r="EW13" s="132">
        <f t="shared" si="2"/>
        <v>61</v>
      </c>
      <c r="EX13" s="132">
        <f t="shared" si="2"/>
        <v>73</v>
      </c>
      <c r="EY13" s="132">
        <f t="shared" si="2"/>
        <v>61</v>
      </c>
      <c r="EZ13" s="132">
        <f t="shared" si="2"/>
        <v>52</v>
      </c>
      <c r="FA13" s="132">
        <f t="shared" si="2"/>
        <v>51</v>
      </c>
      <c r="FB13" s="132">
        <f t="shared" si="2"/>
        <v>52</v>
      </c>
      <c r="FC13" s="132">
        <f t="shared" si="2"/>
        <v>93</v>
      </c>
      <c r="FD13" s="132">
        <f t="shared" si="2"/>
        <v>82</v>
      </c>
      <c r="FE13" s="132">
        <f t="shared" si="2"/>
        <v>100</v>
      </c>
      <c r="FF13" s="132">
        <f t="shared" si="2"/>
        <v>97</v>
      </c>
      <c r="FG13" s="132">
        <f t="shared" si="2"/>
        <v>115</v>
      </c>
      <c r="FH13" s="132">
        <f t="shared" si="2"/>
        <v>130</v>
      </c>
      <c r="FI13" s="132">
        <f t="shared" si="2"/>
        <v>119</v>
      </c>
      <c r="FJ13" s="132">
        <f t="shared" si="2"/>
        <v>170</v>
      </c>
      <c r="FK13" s="132">
        <f t="shared" si="2"/>
        <v>168</v>
      </c>
      <c r="FL13" s="132">
        <f t="shared" si="2"/>
        <v>212</v>
      </c>
      <c r="FM13" s="132">
        <f t="shared" si="2"/>
        <v>143</v>
      </c>
      <c r="FN13" s="132">
        <f t="shared" si="2"/>
        <v>189</v>
      </c>
      <c r="FO13" s="132">
        <f t="shared" si="2"/>
        <v>170</v>
      </c>
      <c r="FP13" s="132">
        <f t="shared" si="2"/>
        <v>182</v>
      </c>
      <c r="FQ13" s="132">
        <f t="shared" si="2"/>
        <v>242</v>
      </c>
      <c r="FR13" s="132">
        <f t="shared" si="2"/>
        <v>221</v>
      </c>
      <c r="FS13" s="132">
        <f t="shared" si="2"/>
        <v>283</v>
      </c>
      <c r="FT13" s="132">
        <f t="shared" si="2"/>
        <v>217</v>
      </c>
      <c r="FU13" s="132">
        <f t="shared" si="2"/>
        <v>238</v>
      </c>
      <c r="FV13" s="132">
        <f t="shared" si="2"/>
        <v>317</v>
      </c>
      <c r="FW13" s="132">
        <f t="shared" si="2"/>
        <v>285</v>
      </c>
      <c r="FX13" s="132">
        <f t="shared" si="2"/>
        <v>445</v>
      </c>
      <c r="FY13" s="132">
        <f t="shared" si="2"/>
        <v>385</v>
      </c>
      <c r="FZ13" s="132">
        <f t="shared" si="2"/>
        <v>430</v>
      </c>
      <c r="GA13" s="132">
        <f t="shared" si="2"/>
        <v>410</v>
      </c>
      <c r="GB13" s="132">
        <f t="shared" si="2"/>
        <v>472</v>
      </c>
      <c r="GC13" s="132">
        <f t="shared" si="2"/>
        <v>493</v>
      </c>
      <c r="GD13" s="132">
        <f t="shared" si="2"/>
        <v>508</v>
      </c>
      <c r="GE13" s="132">
        <f t="shared" si="2"/>
        <v>655</v>
      </c>
      <c r="GF13" s="132">
        <f t="shared" si="2"/>
        <v>581</v>
      </c>
      <c r="GG13" s="132">
        <f t="shared" si="2"/>
        <v>617</v>
      </c>
      <c r="GH13" s="132">
        <f t="shared" si="2"/>
        <v>575</v>
      </c>
      <c r="GI13" s="132">
        <f t="shared" si="2"/>
        <v>609</v>
      </c>
      <c r="GJ13" s="132">
        <f t="shared" si="2"/>
        <v>532</v>
      </c>
      <c r="GK13" s="132">
        <f t="shared" si="2"/>
        <v>517</v>
      </c>
      <c r="GL13" s="132">
        <f t="shared" si="2"/>
        <v>605</v>
      </c>
      <c r="GM13" s="132">
        <f t="shared" si="2"/>
        <v>572</v>
      </c>
      <c r="GN13" s="132">
        <f t="shared" si="2"/>
        <v>593</v>
      </c>
      <c r="GO13" s="132">
        <f t="shared" ref="GO13:HT13" si="3">SUM(GO3:GO12)</f>
        <v>545</v>
      </c>
      <c r="GP13" s="132">
        <f t="shared" si="3"/>
        <v>515</v>
      </c>
      <c r="GQ13" s="132">
        <f t="shared" si="3"/>
        <v>507</v>
      </c>
      <c r="GR13" s="132">
        <f t="shared" si="3"/>
        <v>441</v>
      </c>
      <c r="GS13" s="132">
        <f t="shared" si="3"/>
        <v>495</v>
      </c>
      <c r="GT13" s="132">
        <f t="shared" si="3"/>
        <v>508</v>
      </c>
      <c r="GU13" s="132">
        <f t="shared" si="3"/>
        <v>499</v>
      </c>
      <c r="GV13" s="132">
        <f t="shared" si="3"/>
        <v>473</v>
      </c>
      <c r="GW13" s="132">
        <f t="shared" si="3"/>
        <v>468</v>
      </c>
      <c r="GX13" s="132">
        <f t="shared" si="3"/>
        <v>518</v>
      </c>
      <c r="GY13" s="132">
        <f t="shared" si="3"/>
        <v>509</v>
      </c>
      <c r="GZ13" s="132">
        <f t="shared" si="3"/>
        <v>525</v>
      </c>
      <c r="HA13" s="132">
        <f t="shared" si="3"/>
        <v>562</v>
      </c>
      <c r="HB13" s="132">
        <f t="shared" si="3"/>
        <v>588</v>
      </c>
      <c r="HC13" s="132">
        <f t="shared" si="3"/>
        <v>511</v>
      </c>
      <c r="HD13" s="132">
        <f t="shared" si="3"/>
        <v>538</v>
      </c>
      <c r="HE13" s="132">
        <f t="shared" si="3"/>
        <v>564</v>
      </c>
      <c r="HF13" s="132">
        <f t="shared" si="3"/>
        <v>560</v>
      </c>
      <c r="HG13" s="132">
        <f t="shared" si="3"/>
        <v>812</v>
      </c>
      <c r="HH13" s="132">
        <f t="shared" si="3"/>
        <v>842</v>
      </c>
      <c r="HI13" s="132">
        <f t="shared" si="3"/>
        <v>784</v>
      </c>
      <c r="HJ13" s="132">
        <f t="shared" si="3"/>
        <v>769</v>
      </c>
      <c r="HK13" s="132">
        <f t="shared" si="3"/>
        <v>814</v>
      </c>
      <c r="HL13" s="132">
        <f t="shared" si="3"/>
        <v>746</v>
      </c>
      <c r="HM13" s="132">
        <f t="shared" si="3"/>
        <v>622</v>
      </c>
      <c r="HN13" s="132">
        <f t="shared" si="3"/>
        <v>473</v>
      </c>
      <c r="HO13" s="132">
        <f t="shared" si="3"/>
        <v>346</v>
      </c>
      <c r="HP13" s="132">
        <f t="shared" si="3"/>
        <v>383</v>
      </c>
      <c r="HQ13" s="132">
        <f t="shared" si="3"/>
        <v>259</v>
      </c>
      <c r="HR13" s="132">
        <f t="shared" si="3"/>
        <v>76</v>
      </c>
      <c r="HS13" s="132">
        <f t="shared" si="3"/>
        <v>0</v>
      </c>
      <c r="HT13" s="132">
        <f t="shared" si="3"/>
        <v>0</v>
      </c>
    </row>
    <row r="15" spans="2:228" x14ac:dyDescent="0.25">
      <c r="D15" t="s">
        <v>354</v>
      </c>
      <c r="E15" t="s">
        <v>355</v>
      </c>
      <c r="F15" t="s">
        <v>356</v>
      </c>
      <c r="G15" t="s">
        <v>357</v>
      </c>
      <c r="H15" t="s">
        <v>358</v>
      </c>
      <c r="I15" t="s">
        <v>359</v>
      </c>
      <c r="J15" t="s">
        <v>360</v>
      </c>
      <c r="K15" t="s">
        <v>361</v>
      </c>
      <c r="L15" t="s">
        <v>362</v>
      </c>
      <c r="M15" t="s">
        <v>363</v>
      </c>
      <c r="N15" t="s">
        <v>364</v>
      </c>
      <c r="O15" t="s">
        <v>365</v>
      </c>
      <c r="P15" t="s">
        <v>366</v>
      </c>
      <c r="Q15" t="s">
        <v>367</v>
      </c>
      <c r="R15" t="s">
        <v>368</v>
      </c>
      <c r="S15" t="s">
        <v>369</v>
      </c>
      <c r="T15" t="s">
        <v>370</v>
      </c>
      <c r="U15" t="s">
        <v>371</v>
      </c>
      <c r="V15" t="s">
        <v>372</v>
      </c>
      <c r="W15" t="s">
        <v>373</v>
      </c>
      <c r="X15" t="s">
        <v>374</v>
      </c>
      <c r="Y15" t="s">
        <v>375</v>
      </c>
      <c r="Z15" t="s">
        <v>376</v>
      </c>
      <c r="AA15" t="s">
        <v>377</v>
      </c>
      <c r="AB15" t="s">
        <v>378</v>
      </c>
      <c r="AC15" t="s">
        <v>379</v>
      </c>
      <c r="AD15" t="s">
        <v>380</v>
      </c>
      <c r="AE15" t="s">
        <v>381</v>
      </c>
      <c r="AF15" t="s">
        <v>382</v>
      </c>
      <c r="AG15" t="s">
        <v>383</v>
      </c>
      <c r="AH15" t="s">
        <v>384</v>
      </c>
      <c r="AI15" t="s">
        <v>385</v>
      </c>
      <c r="AJ15" t="s">
        <v>386</v>
      </c>
      <c r="AK15" t="s">
        <v>387</v>
      </c>
      <c r="AL15" t="s">
        <v>388</v>
      </c>
      <c r="AM15" t="s">
        <v>389</v>
      </c>
      <c r="AN15" t="s">
        <v>390</v>
      </c>
      <c r="AO15" t="s">
        <v>391</v>
      </c>
      <c r="AP15" t="s">
        <v>392</v>
      </c>
      <c r="AQ15" t="s">
        <v>393</v>
      </c>
      <c r="AR15" t="s">
        <v>336</v>
      </c>
      <c r="AS15" t="s">
        <v>335</v>
      </c>
      <c r="AT15" t="s">
        <v>334</v>
      </c>
      <c r="AU15" t="s">
        <v>333</v>
      </c>
      <c r="AV15" t="s">
        <v>332</v>
      </c>
      <c r="AW15" t="s">
        <v>331</v>
      </c>
      <c r="AX15" t="s">
        <v>330</v>
      </c>
      <c r="AY15" t="s">
        <v>329</v>
      </c>
      <c r="AZ15" t="s">
        <v>328</v>
      </c>
      <c r="BA15" t="s">
        <v>327</v>
      </c>
      <c r="BB15" t="s">
        <v>326</v>
      </c>
      <c r="BC15" t="s">
        <v>325</v>
      </c>
      <c r="BD15" t="s">
        <v>324</v>
      </c>
      <c r="BE15" t="s">
        <v>323</v>
      </c>
      <c r="BF15" t="s">
        <v>322</v>
      </c>
      <c r="BG15" t="s">
        <v>321</v>
      </c>
      <c r="BH15" t="s">
        <v>320</v>
      </c>
      <c r="BI15" t="s">
        <v>319</v>
      </c>
      <c r="BJ15" t="s">
        <v>318</v>
      </c>
      <c r="BK15" t="s">
        <v>317</v>
      </c>
      <c r="BL15" t="s">
        <v>316</v>
      </c>
      <c r="BM15" t="s">
        <v>315</v>
      </c>
      <c r="BN15" t="s">
        <v>314</v>
      </c>
      <c r="BO15" t="s">
        <v>313</v>
      </c>
      <c r="BP15" t="s">
        <v>312</v>
      </c>
      <c r="BQ15" t="s">
        <v>311</v>
      </c>
      <c r="BR15" t="s">
        <v>310</v>
      </c>
      <c r="BS15" t="s">
        <v>309</v>
      </c>
      <c r="BT15" t="s">
        <v>308</v>
      </c>
      <c r="BU15" t="s">
        <v>307</v>
      </c>
      <c r="BV15" t="s">
        <v>306</v>
      </c>
      <c r="BW15" t="s">
        <v>305</v>
      </c>
      <c r="BX15" t="s">
        <v>304</v>
      </c>
      <c r="BY15" t="s">
        <v>303</v>
      </c>
      <c r="BZ15" t="s">
        <v>302</v>
      </c>
      <c r="CA15" t="s">
        <v>301</v>
      </c>
      <c r="CB15" t="s">
        <v>300</v>
      </c>
      <c r="CC15" t="s">
        <v>299</v>
      </c>
      <c r="CD15" t="s">
        <v>298</v>
      </c>
      <c r="CE15" t="s">
        <v>297</v>
      </c>
      <c r="CF15" t="s">
        <v>296</v>
      </c>
      <c r="CG15" t="s">
        <v>295</v>
      </c>
      <c r="CH15" t="s">
        <v>294</v>
      </c>
      <c r="CI15" t="s">
        <v>293</v>
      </c>
      <c r="CJ15" t="s">
        <v>292</v>
      </c>
      <c r="CK15" t="s">
        <v>291</v>
      </c>
      <c r="CL15" t="s">
        <v>290</v>
      </c>
      <c r="CM15" t="s">
        <v>289</v>
      </c>
      <c r="CN15" t="s">
        <v>288</v>
      </c>
      <c r="CO15" t="s">
        <v>287</v>
      </c>
      <c r="CP15" t="s">
        <v>286</v>
      </c>
      <c r="CQ15" t="s">
        <v>285</v>
      </c>
      <c r="CR15" t="s">
        <v>284</v>
      </c>
      <c r="CS15" t="s">
        <v>283</v>
      </c>
      <c r="CT15" t="s">
        <v>282</v>
      </c>
      <c r="CU15" t="s">
        <v>281</v>
      </c>
      <c r="CV15" t="s">
        <v>280</v>
      </c>
      <c r="CW15" t="s">
        <v>279</v>
      </c>
      <c r="CX15" t="s">
        <v>278</v>
      </c>
      <c r="CY15" t="s">
        <v>277</v>
      </c>
      <c r="CZ15" t="s">
        <v>276</v>
      </c>
      <c r="DA15" t="s">
        <v>275</v>
      </c>
      <c r="DB15" t="s">
        <v>274</v>
      </c>
      <c r="DC15" t="s">
        <v>273</v>
      </c>
      <c r="DD15" t="s">
        <v>272</v>
      </c>
      <c r="DE15" t="s">
        <v>271</v>
      </c>
      <c r="DF15" t="s">
        <v>270</v>
      </c>
      <c r="DG15" t="s">
        <v>269</v>
      </c>
      <c r="DH15" t="s">
        <v>268</v>
      </c>
      <c r="DI15" t="s">
        <v>267</v>
      </c>
      <c r="DJ15" t="s">
        <v>266</v>
      </c>
      <c r="DK15" t="s">
        <v>265</v>
      </c>
      <c r="DL15" t="s">
        <v>264</v>
      </c>
      <c r="DM15" t="s">
        <v>263</v>
      </c>
      <c r="DN15" t="s">
        <v>262</v>
      </c>
      <c r="DO15" t="s">
        <v>261</v>
      </c>
      <c r="DP15" t="s">
        <v>260</v>
      </c>
      <c r="DQ15" t="s">
        <v>259</v>
      </c>
      <c r="DR15" t="s">
        <v>258</v>
      </c>
      <c r="DS15" t="s">
        <v>257</v>
      </c>
      <c r="DT15" t="s">
        <v>256</v>
      </c>
      <c r="DU15" t="s">
        <v>255</v>
      </c>
      <c r="DV15" t="s">
        <v>254</v>
      </c>
      <c r="DW15" t="s">
        <v>253</v>
      </c>
      <c r="DX15" t="s">
        <v>252</v>
      </c>
      <c r="DY15" t="s">
        <v>251</v>
      </c>
      <c r="DZ15" t="s">
        <v>250</v>
      </c>
      <c r="EA15" t="s">
        <v>249</v>
      </c>
      <c r="EB15" t="s">
        <v>248</v>
      </c>
      <c r="EC15" t="s">
        <v>247</v>
      </c>
      <c r="ED15" t="s">
        <v>246</v>
      </c>
      <c r="EE15" t="s">
        <v>245</v>
      </c>
      <c r="EF15" t="s">
        <v>244</v>
      </c>
      <c r="EG15" t="s">
        <v>243</v>
      </c>
      <c r="EH15" t="s">
        <v>242</v>
      </c>
      <c r="EI15" t="s">
        <v>241</v>
      </c>
      <c r="EJ15" t="s">
        <v>240</v>
      </c>
      <c r="EK15" t="s">
        <v>239</v>
      </c>
      <c r="EL15" t="s">
        <v>238</v>
      </c>
      <c r="EM15" t="s">
        <v>237</v>
      </c>
      <c r="EN15" t="s">
        <v>236</v>
      </c>
      <c r="EO15" t="s">
        <v>235</v>
      </c>
      <c r="EP15" t="s">
        <v>234</v>
      </c>
      <c r="EQ15" t="s">
        <v>233</v>
      </c>
      <c r="ER15" t="s">
        <v>232</v>
      </c>
      <c r="ES15" t="s">
        <v>231</v>
      </c>
      <c r="ET15" t="s">
        <v>230</v>
      </c>
      <c r="EU15" t="s">
        <v>229</v>
      </c>
      <c r="EV15" t="s">
        <v>228</v>
      </c>
      <c r="EW15" t="s">
        <v>227</v>
      </c>
      <c r="EX15" t="s">
        <v>153</v>
      </c>
      <c r="EY15" t="s">
        <v>154</v>
      </c>
      <c r="EZ15" t="s">
        <v>155</v>
      </c>
      <c r="FA15" t="s">
        <v>156</v>
      </c>
      <c r="FB15" t="s">
        <v>157</v>
      </c>
      <c r="FC15" t="s">
        <v>158</v>
      </c>
      <c r="FD15" t="s">
        <v>159</v>
      </c>
      <c r="FE15" t="s">
        <v>160</v>
      </c>
      <c r="FF15" t="s">
        <v>161</v>
      </c>
      <c r="FG15" t="s">
        <v>162</v>
      </c>
      <c r="FH15" t="s">
        <v>163</v>
      </c>
      <c r="FI15" t="s">
        <v>164</v>
      </c>
      <c r="FJ15" t="s">
        <v>165</v>
      </c>
      <c r="FK15" t="s">
        <v>166</v>
      </c>
      <c r="FL15" t="s">
        <v>167</v>
      </c>
      <c r="FM15" t="s">
        <v>168</v>
      </c>
      <c r="FN15" t="s">
        <v>169</v>
      </c>
      <c r="FO15" t="s">
        <v>170</v>
      </c>
      <c r="FP15" t="s">
        <v>171</v>
      </c>
      <c r="FQ15" t="s">
        <v>172</v>
      </c>
      <c r="FR15" t="s">
        <v>173</v>
      </c>
      <c r="FS15" t="s">
        <v>174</v>
      </c>
      <c r="FT15" t="s">
        <v>175</v>
      </c>
      <c r="FU15" t="s">
        <v>176</v>
      </c>
      <c r="FV15" t="s">
        <v>177</v>
      </c>
      <c r="FW15" t="s">
        <v>178</v>
      </c>
      <c r="FX15" t="s">
        <v>179</v>
      </c>
      <c r="FY15" t="s">
        <v>180</v>
      </c>
      <c r="FZ15" t="s">
        <v>181</v>
      </c>
      <c r="GA15" t="s">
        <v>182</v>
      </c>
      <c r="GB15" t="s">
        <v>183</v>
      </c>
      <c r="GC15" t="s">
        <v>184</v>
      </c>
      <c r="GD15" t="s">
        <v>185</v>
      </c>
      <c r="GE15" t="s">
        <v>186</v>
      </c>
      <c r="GF15" t="s">
        <v>187</v>
      </c>
      <c r="GG15" t="s">
        <v>188</v>
      </c>
      <c r="GH15" t="s">
        <v>189</v>
      </c>
      <c r="GI15" t="s">
        <v>190</v>
      </c>
      <c r="GJ15" t="s">
        <v>191</v>
      </c>
      <c r="GK15" t="s">
        <v>192</v>
      </c>
      <c r="GL15" t="s">
        <v>193</v>
      </c>
      <c r="GM15" t="s">
        <v>194</v>
      </c>
      <c r="GN15" t="s">
        <v>353</v>
      </c>
      <c r="GO15" t="s">
        <v>195</v>
      </c>
      <c r="GP15" t="s">
        <v>196</v>
      </c>
      <c r="GQ15" t="s">
        <v>197</v>
      </c>
      <c r="GR15" t="s">
        <v>198</v>
      </c>
      <c r="GS15" t="s">
        <v>150</v>
      </c>
      <c r="GT15" t="s">
        <v>151</v>
      </c>
      <c r="GU15" t="s">
        <v>152</v>
      </c>
      <c r="GV15" s="25">
        <v>44063</v>
      </c>
      <c r="GW15" s="25">
        <v>44064</v>
      </c>
      <c r="GX15" s="25">
        <v>44065</v>
      </c>
      <c r="GY15" s="25">
        <v>44066</v>
      </c>
      <c r="GZ15" s="25">
        <v>44067</v>
      </c>
      <c r="HA15" s="25">
        <v>44068</v>
      </c>
      <c r="HB15" s="25">
        <v>44069</v>
      </c>
      <c r="HC15" s="25">
        <v>44070</v>
      </c>
      <c r="HD15" s="25">
        <v>44071</v>
      </c>
      <c r="HE15" s="25">
        <v>44072</v>
      </c>
      <c r="HF15" s="25">
        <v>44073</v>
      </c>
      <c r="HG15" s="25">
        <v>44074</v>
      </c>
      <c r="HH15" s="25" t="s">
        <v>423</v>
      </c>
      <c r="HI15" s="25" t="s">
        <v>425</v>
      </c>
      <c r="HJ15" s="25" t="s">
        <v>426</v>
      </c>
      <c r="HK15" s="25" t="s">
        <v>447</v>
      </c>
      <c r="HL15" s="25" t="s">
        <v>455</v>
      </c>
      <c r="HM15" s="25" t="s">
        <v>456</v>
      </c>
      <c r="HN15" t="s">
        <v>481</v>
      </c>
      <c r="HO15" t="s">
        <v>513</v>
      </c>
      <c r="HP15" t="s">
        <v>514</v>
      </c>
      <c r="HQ15" t="s">
        <v>524</v>
      </c>
    </row>
    <row r="16" spans="2:228" x14ac:dyDescent="0.25">
      <c r="B16" t="s">
        <v>209</v>
      </c>
      <c r="D16" s="18">
        <f t="shared" ref="D16:D25" si="4">D3/D$13</f>
        <v>0</v>
      </c>
      <c r="E16" s="18">
        <f t="shared" ref="E16:BP17" si="5">E3/E$13</f>
        <v>0</v>
      </c>
      <c r="F16" s="18">
        <f t="shared" si="5"/>
        <v>0</v>
      </c>
      <c r="G16" s="18">
        <f t="shared" si="5"/>
        <v>0</v>
      </c>
      <c r="H16" s="18">
        <f t="shared" si="5"/>
        <v>0</v>
      </c>
      <c r="I16" s="18">
        <f t="shared" si="5"/>
        <v>0</v>
      </c>
      <c r="J16" s="18">
        <f t="shared" si="5"/>
        <v>0</v>
      </c>
      <c r="K16" s="18">
        <f t="shared" si="5"/>
        <v>0</v>
      </c>
      <c r="L16" s="18">
        <f t="shared" si="5"/>
        <v>0</v>
      </c>
      <c r="M16" s="18">
        <f t="shared" si="5"/>
        <v>0</v>
      </c>
      <c r="N16" s="18">
        <f t="shared" si="5"/>
        <v>0</v>
      </c>
      <c r="O16" s="18">
        <f t="shared" si="5"/>
        <v>0</v>
      </c>
      <c r="P16" s="18">
        <f t="shared" si="5"/>
        <v>0</v>
      </c>
      <c r="Q16" s="18">
        <f t="shared" si="5"/>
        <v>0</v>
      </c>
      <c r="R16" s="18">
        <f t="shared" si="5"/>
        <v>0</v>
      </c>
      <c r="S16" s="18">
        <f t="shared" si="5"/>
        <v>0</v>
      </c>
      <c r="T16" s="18">
        <f t="shared" si="5"/>
        <v>0</v>
      </c>
      <c r="U16" s="18">
        <f t="shared" si="5"/>
        <v>0</v>
      </c>
      <c r="V16" s="18">
        <f t="shared" si="5"/>
        <v>0</v>
      </c>
      <c r="W16" s="18">
        <f t="shared" si="5"/>
        <v>0</v>
      </c>
      <c r="X16" s="18">
        <f t="shared" si="5"/>
        <v>0</v>
      </c>
      <c r="Y16" s="18">
        <f t="shared" si="5"/>
        <v>0</v>
      </c>
      <c r="Z16" s="18">
        <f t="shared" si="5"/>
        <v>0</v>
      </c>
      <c r="AA16" s="18">
        <f t="shared" si="5"/>
        <v>0</v>
      </c>
      <c r="AB16" s="18">
        <f t="shared" si="5"/>
        <v>0</v>
      </c>
      <c r="AC16" s="18">
        <f t="shared" si="5"/>
        <v>1.6393442622950821E-2</v>
      </c>
      <c r="AD16" s="18">
        <f t="shared" si="5"/>
        <v>0</v>
      </c>
      <c r="AE16" s="18">
        <f t="shared" si="5"/>
        <v>0</v>
      </c>
      <c r="AF16" s="18">
        <f t="shared" si="5"/>
        <v>7.462686567164179E-3</v>
      </c>
      <c r="AG16" s="18">
        <f t="shared" si="5"/>
        <v>7.0921985815602835E-3</v>
      </c>
      <c r="AH16" s="18">
        <f t="shared" si="5"/>
        <v>0</v>
      </c>
      <c r="AI16" s="18">
        <f t="shared" si="5"/>
        <v>7.1942446043165471E-3</v>
      </c>
      <c r="AJ16" s="18">
        <f t="shared" si="5"/>
        <v>0</v>
      </c>
      <c r="AK16" s="18">
        <f t="shared" si="5"/>
        <v>4.9504950495049506E-3</v>
      </c>
      <c r="AL16" s="18">
        <f t="shared" si="5"/>
        <v>0</v>
      </c>
      <c r="AM16" s="18">
        <f t="shared" si="5"/>
        <v>4.1322314049586778E-3</v>
      </c>
      <c r="AN16" s="18">
        <f t="shared" si="5"/>
        <v>4.4943820224719105E-3</v>
      </c>
      <c r="AO16" s="18">
        <f t="shared" si="5"/>
        <v>2.3809523809523812E-3</v>
      </c>
      <c r="AP16" s="18">
        <f t="shared" si="5"/>
        <v>3.7950664136622392E-3</v>
      </c>
      <c r="AQ16" s="18">
        <f t="shared" si="5"/>
        <v>1.736111111111111E-3</v>
      </c>
      <c r="AR16" s="18">
        <f t="shared" si="5"/>
        <v>1.4814814814814814E-3</v>
      </c>
      <c r="AS16" s="18">
        <f t="shared" si="5"/>
        <v>7.2046109510086453E-3</v>
      </c>
      <c r="AT16" s="18">
        <f t="shared" si="5"/>
        <v>1.321003963011889E-3</v>
      </c>
      <c r="AU16" s="18">
        <f t="shared" si="5"/>
        <v>1.8975332068311196E-3</v>
      </c>
      <c r="AV16" s="18">
        <f t="shared" si="5"/>
        <v>1.2135922330097086E-3</v>
      </c>
      <c r="AW16" s="18">
        <f t="shared" si="5"/>
        <v>0</v>
      </c>
      <c r="AX16" s="18">
        <f t="shared" si="5"/>
        <v>2.4271844660194173E-3</v>
      </c>
      <c r="AY16" s="18">
        <f t="shared" si="5"/>
        <v>1.0030090270812437E-3</v>
      </c>
      <c r="AZ16" s="18">
        <f t="shared" si="5"/>
        <v>2.2909507445589921E-3</v>
      </c>
      <c r="BA16" s="18">
        <f t="shared" si="5"/>
        <v>0</v>
      </c>
      <c r="BB16" s="18">
        <f t="shared" si="5"/>
        <v>3.3444816053511705E-3</v>
      </c>
      <c r="BC16" s="18">
        <f t="shared" si="5"/>
        <v>5.1921079958463139E-3</v>
      </c>
      <c r="BD16" s="18">
        <f t="shared" si="5"/>
        <v>4.859086491739553E-3</v>
      </c>
      <c r="BE16" s="18">
        <f t="shared" si="5"/>
        <v>2.1186440677966102E-3</v>
      </c>
      <c r="BF16" s="18">
        <f t="shared" si="5"/>
        <v>1.8832391713747645E-3</v>
      </c>
      <c r="BG16" s="18">
        <f t="shared" si="5"/>
        <v>3.4965034965034965E-3</v>
      </c>
      <c r="BH16" s="18">
        <f t="shared" si="5"/>
        <v>2.5000000000000001E-3</v>
      </c>
      <c r="BI16" s="18">
        <f t="shared" si="5"/>
        <v>8.9126559714795004E-4</v>
      </c>
      <c r="BJ16" s="18">
        <f t="shared" si="5"/>
        <v>4.6948356807511738E-3</v>
      </c>
      <c r="BK16" s="18">
        <f t="shared" si="5"/>
        <v>0</v>
      </c>
      <c r="BL16" s="18">
        <f t="shared" si="5"/>
        <v>0</v>
      </c>
      <c r="BM16" s="18">
        <f t="shared" si="5"/>
        <v>1.9047619047619048E-3</v>
      </c>
      <c r="BN16" s="18">
        <f t="shared" si="5"/>
        <v>4.0160642570281121E-3</v>
      </c>
      <c r="BO16" s="18">
        <f t="shared" si="5"/>
        <v>2.5445292620865142E-3</v>
      </c>
      <c r="BP16" s="18">
        <f t="shared" si="5"/>
        <v>8.703220191470844E-4</v>
      </c>
      <c r="BQ16" s="18">
        <f t="shared" ref="BQ16:EB19" si="6">BQ3/BQ$13</f>
        <v>1.002004008016032E-3</v>
      </c>
      <c r="BR16" s="18">
        <f t="shared" si="6"/>
        <v>3.8647342995169081E-3</v>
      </c>
      <c r="BS16" s="18">
        <f t="shared" si="6"/>
        <v>1.1123470522803114E-3</v>
      </c>
      <c r="BT16" s="18">
        <f t="shared" si="6"/>
        <v>1.006036217303823E-3</v>
      </c>
      <c r="BU16" s="18">
        <f t="shared" si="6"/>
        <v>1.201923076923077E-3</v>
      </c>
      <c r="BV16" s="18">
        <f t="shared" si="6"/>
        <v>2.717391304347826E-3</v>
      </c>
      <c r="BW16" s="18">
        <f t="shared" si="6"/>
        <v>1.2919896640826874E-3</v>
      </c>
      <c r="BX16" s="18">
        <f t="shared" si="6"/>
        <v>1.3280212483399733E-3</v>
      </c>
      <c r="BY16" s="18">
        <f t="shared" si="6"/>
        <v>2.6809651474530832E-3</v>
      </c>
      <c r="BZ16" s="18">
        <f t="shared" si="6"/>
        <v>1.4224751066856331E-3</v>
      </c>
      <c r="CA16" s="18">
        <f t="shared" si="6"/>
        <v>2.8653295128939827E-3</v>
      </c>
      <c r="CB16" s="18">
        <f t="shared" si="6"/>
        <v>0</v>
      </c>
      <c r="CC16" s="18">
        <f t="shared" si="6"/>
        <v>2.1929824561403508E-3</v>
      </c>
      <c r="CD16" s="18">
        <f t="shared" si="6"/>
        <v>0</v>
      </c>
      <c r="CE16" s="18">
        <f t="shared" si="6"/>
        <v>0</v>
      </c>
      <c r="CF16" s="18">
        <f t="shared" si="6"/>
        <v>4.3103448275862068E-3</v>
      </c>
      <c r="CG16" s="18">
        <f t="shared" si="6"/>
        <v>0</v>
      </c>
      <c r="CH16" s="18">
        <f t="shared" si="6"/>
        <v>2.4937655860349127E-3</v>
      </c>
      <c r="CI16" s="18">
        <f t="shared" si="6"/>
        <v>2.7855153203342618E-3</v>
      </c>
      <c r="CJ16" s="18">
        <f t="shared" si="6"/>
        <v>0</v>
      </c>
      <c r="CK16" s="18">
        <f t="shared" si="6"/>
        <v>0</v>
      </c>
      <c r="CL16" s="18">
        <f t="shared" si="6"/>
        <v>3.0120481927710845E-3</v>
      </c>
      <c r="CM16" s="18">
        <f t="shared" si="6"/>
        <v>3.1948881789137379E-3</v>
      </c>
      <c r="CN16" s="18">
        <f t="shared" si="6"/>
        <v>3.6496350364963502E-3</v>
      </c>
      <c r="CO16" s="18">
        <f t="shared" si="6"/>
        <v>0</v>
      </c>
      <c r="CP16" s="18">
        <f t="shared" si="6"/>
        <v>0</v>
      </c>
      <c r="CQ16" s="18">
        <f t="shared" si="6"/>
        <v>0</v>
      </c>
      <c r="CR16" s="18">
        <f t="shared" si="6"/>
        <v>1.1278195488721804E-2</v>
      </c>
      <c r="CS16" s="18">
        <f t="shared" si="6"/>
        <v>1.4778325123152709E-2</v>
      </c>
      <c r="CT16" s="18">
        <f t="shared" si="6"/>
        <v>0</v>
      </c>
      <c r="CU16" s="18">
        <f t="shared" si="6"/>
        <v>9.5238095238095247E-3</v>
      </c>
      <c r="CV16" s="18">
        <f t="shared" si="6"/>
        <v>1.4999999999999999E-2</v>
      </c>
      <c r="CW16" s="18">
        <f t="shared" si="6"/>
        <v>0</v>
      </c>
      <c r="CX16" s="18">
        <f t="shared" si="6"/>
        <v>1.9736842105263157E-2</v>
      </c>
      <c r="CY16" s="18">
        <f t="shared" si="6"/>
        <v>4.3478260869565218E-3</v>
      </c>
      <c r="CZ16" s="18">
        <f t="shared" si="6"/>
        <v>0</v>
      </c>
      <c r="DA16" s="18">
        <f t="shared" si="6"/>
        <v>1.7045454545454544E-2</v>
      </c>
      <c r="DB16" s="18">
        <f t="shared" si="6"/>
        <v>2.0689655172413793E-2</v>
      </c>
      <c r="DC16" s="18">
        <f t="shared" si="6"/>
        <v>1.1834319526627219E-2</v>
      </c>
      <c r="DD16" s="18">
        <f t="shared" si="6"/>
        <v>2.1897810218978103E-2</v>
      </c>
      <c r="DE16" s="18">
        <f t="shared" si="6"/>
        <v>6.2111801242236021E-3</v>
      </c>
      <c r="DF16" s="18">
        <f t="shared" si="6"/>
        <v>1.0638297872340425E-2</v>
      </c>
      <c r="DG16" s="18">
        <f t="shared" si="6"/>
        <v>2.0408163265306121E-2</v>
      </c>
      <c r="DH16" s="18">
        <f t="shared" si="6"/>
        <v>1.1111111111111112E-2</v>
      </c>
      <c r="DI16" s="18">
        <f t="shared" si="6"/>
        <v>1.0050251256281407E-2</v>
      </c>
      <c r="DJ16" s="18">
        <f t="shared" si="6"/>
        <v>1.9801980198019802E-2</v>
      </c>
      <c r="DK16" s="18">
        <f t="shared" si="6"/>
        <v>3.2786885245901641E-2</v>
      </c>
      <c r="DL16" s="18">
        <f t="shared" si="6"/>
        <v>0</v>
      </c>
      <c r="DM16" s="18">
        <f t="shared" si="6"/>
        <v>1.5384615384615385E-2</v>
      </c>
      <c r="DN16" s="18">
        <f t="shared" si="6"/>
        <v>1.3986013986013986E-2</v>
      </c>
      <c r="DO16" s="18">
        <f t="shared" si="6"/>
        <v>1.8404907975460124E-2</v>
      </c>
      <c r="DP16" s="18">
        <f t="shared" si="6"/>
        <v>3.4965034965034968E-2</v>
      </c>
      <c r="DQ16" s="18">
        <f t="shared" si="6"/>
        <v>2.8368794326241134E-2</v>
      </c>
      <c r="DR16" s="18">
        <f t="shared" si="6"/>
        <v>2.3952095808383235E-2</v>
      </c>
      <c r="DS16" s="18">
        <f t="shared" si="6"/>
        <v>1.6129032258064516E-2</v>
      </c>
      <c r="DT16" s="18">
        <f t="shared" si="6"/>
        <v>6.0975609756097563E-3</v>
      </c>
      <c r="DU16" s="18">
        <f t="shared" si="6"/>
        <v>2.1582733812949641E-2</v>
      </c>
      <c r="DV16" s="18">
        <f t="shared" si="6"/>
        <v>6.7114093959731542E-3</v>
      </c>
      <c r="DW16" s="18">
        <f t="shared" si="6"/>
        <v>3.9473684210526314E-2</v>
      </c>
      <c r="DX16" s="18">
        <f t="shared" si="6"/>
        <v>2.3529411764705882E-2</v>
      </c>
      <c r="DY16" s="18">
        <f t="shared" si="6"/>
        <v>5.0314465408805034E-2</v>
      </c>
      <c r="DZ16" s="18">
        <f t="shared" si="6"/>
        <v>1.9607843137254902E-2</v>
      </c>
      <c r="EA16" s="18">
        <f t="shared" si="6"/>
        <v>3.4482758620689655E-2</v>
      </c>
      <c r="EB16" s="18">
        <f t="shared" si="6"/>
        <v>3.7037037037037035E-2</v>
      </c>
      <c r="EC16" s="18">
        <f t="shared" ref="EC16:FH16" si="7">EC3/EC$13</f>
        <v>6.2893081761006289E-2</v>
      </c>
      <c r="ED16" s="18">
        <f t="shared" si="7"/>
        <v>2.9629629629629631E-2</v>
      </c>
      <c r="EE16" s="18">
        <f t="shared" si="7"/>
        <v>2.8985507246376812E-2</v>
      </c>
      <c r="EF16" s="18">
        <f t="shared" si="7"/>
        <v>3.6036036036036036E-2</v>
      </c>
      <c r="EG16" s="18">
        <f t="shared" si="7"/>
        <v>1.9417475728155338E-2</v>
      </c>
      <c r="EH16" s="18">
        <f t="shared" si="7"/>
        <v>3.4482758620689655E-2</v>
      </c>
      <c r="EI16" s="18">
        <f t="shared" si="7"/>
        <v>4.878048780487805E-2</v>
      </c>
      <c r="EJ16" s="18">
        <f t="shared" si="7"/>
        <v>4.2553191489361701E-2</v>
      </c>
      <c r="EK16" s="18">
        <f t="shared" si="7"/>
        <v>4.4117647058823532E-2</v>
      </c>
      <c r="EL16" s="18">
        <f t="shared" si="7"/>
        <v>4.1095890410958902E-2</v>
      </c>
      <c r="EM16" s="18">
        <f t="shared" si="7"/>
        <v>3.8461538461538464E-2</v>
      </c>
      <c r="EN16" s="18">
        <f t="shared" si="7"/>
        <v>5.3571428571428568E-2</v>
      </c>
      <c r="EO16" s="18">
        <f t="shared" si="7"/>
        <v>2.4691358024691357E-2</v>
      </c>
      <c r="EP16" s="18">
        <f t="shared" si="7"/>
        <v>4.2857142857142858E-2</v>
      </c>
      <c r="EQ16" s="18">
        <f t="shared" si="7"/>
        <v>3.2967032967032968E-2</v>
      </c>
      <c r="ER16" s="18">
        <f t="shared" si="7"/>
        <v>2.6666666666666668E-2</v>
      </c>
      <c r="ES16" s="18">
        <f t="shared" si="7"/>
        <v>3.3333333333333333E-2</v>
      </c>
      <c r="ET16" s="18">
        <f t="shared" si="7"/>
        <v>2.6666666666666668E-2</v>
      </c>
      <c r="EU16" s="18">
        <f t="shared" si="7"/>
        <v>0</v>
      </c>
      <c r="EV16" s="18">
        <f t="shared" si="7"/>
        <v>5.3333333333333337E-2</v>
      </c>
      <c r="EW16" s="18">
        <f t="shared" si="7"/>
        <v>1.6393442622950821E-2</v>
      </c>
      <c r="EX16" s="18">
        <f t="shared" si="7"/>
        <v>1.3698630136986301E-2</v>
      </c>
      <c r="EY16" s="18">
        <f t="shared" si="7"/>
        <v>1.6393442622950821E-2</v>
      </c>
      <c r="EZ16" s="18">
        <f t="shared" si="7"/>
        <v>1.9230769230769232E-2</v>
      </c>
      <c r="FA16" s="18">
        <f t="shared" si="7"/>
        <v>3.9215686274509803E-2</v>
      </c>
      <c r="FB16" s="18">
        <f t="shared" si="7"/>
        <v>0</v>
      </c>
      <c r="FC16" s="18">
        <f t="shared" si="7"/>
        <v>3.2258064516129031E-2</v>
      </c>
      <c r="FD16" s="18">
        <f t="shared" si="7"/>
        <v>0</v>
      </c>
      <c r="FE16" s="18">
        <f t="shared" si="7"/>
        <v>0.01</v>
      </c>
      <c r="FF16" s="18">
        <f t="shared" si="7"/>
        <v>4.1237113402061855E-2</v>
      </c>
      <c r="FG16" s="18">
        <f t="shared" si="7"/>
        <v>1.7391304347826087E-2</v>
      </c>
      <c r="FH16" s="18">
        <f t="shared" si="7"/>
        <v>7.6923076923076927E-3</v>
      </c>
      <c r="FI16" s="18">
        <f t="shared" ref="FI16:GN16" si="8">FI3/FI$13</f>
        <v>1.680672268907563E-2</v>
      </c>
      <c r="FJ16" s="18">
        <f t="shared" si="8"/>
        <v>1.7647058823529412E-2</v>
      </c>
      <c r="FK16" s="18">
        <f t="shared" si="8"/>
        <v>1.7857142857142856E-2</v>
      </c>
      <c r="FL16" s="18">
        <f t="shared" si="8"/>
        <v>9.433962264150943E-3</v>
      </c>
      <c r="FM16" s="18">
        <f t="shared" si="8"/>
        <v>1.3986013986013986E-2</v>
      </c>
      <c r="FN16" s="18">
        <f t="shared" si="8"/>
        <v>5.2910052910052907E-3</v>
      </c>
      <c r="FO16" s="18">
        <f t="shared" si="8"/>
        <v>1.1764705882352941E-2</v>
      </c>
      <c r="FP16" s="18">
        <f t="shared" si="8"/>
        <v>1.098901098901099E-2</v>
      </c>
      <c r="FQ16" s="18">
        <f t="shared" si="8"/>
        <v>8.2644628099173556E-3</v>
      </c>
      <c r="FR16" s="18">
        <f t="shared" si="8"/>
        <v>4.5248868778280547E-3</v>
      </c>
      <c r="FS16" s="18">
        <f t="shared" si="8"/>
        <v>1.7667844522968199E-2</v>
      </c>
      <c r="FT16" s="18">
        <f t="shared" si="8"/>
        <v>9.2165898617511521E-3</v>
      </c>
      <c r="FU16" s="18">
        <f t="shared" si="8"/>
        <v>4.2016806722689074E-3</v>
      </c>
      <c r="FV16" s="18">
        <f t="shared" si="8"/>
        <v>9.4637223974763408E-3</v>
      </c>
      <c r="FW16" s="18">
        <f t="shared" si="8"/>
        <v>7.0175438596491229E-3</v>
      </c>
      <c r="FX16" s="18">
        <f t="shared" si="8"/>
        <v>1.3483146067415731E-2</v>
      </c>
      <c r="FY16" s="18">
        <f t="shared" si="8"/>
        <v>1.038961038961039E-2</v>
      </c>
      <c r="FZ16" s="18">
        <f t="shared" si="8"/>
        <v>9.3023255813953487E-3</v>
      </c>
      <c r="GA16" s="18">
        <f t="shared" si="8"/>
        <v>4.8780487804878049E-3</v>
      </c>
      <c r="GB16" s="18">
        <f t="shared" si="8"/>
        <v>8.4745762711864406E-3</v>
      </c>
      <c r="GC16" s="18">
        <f t="shared" si="8"/>
        <v>2.0283975659229209E-2</v>
      </c>
      <c r="GD16" s="18">
        <f t="shared" si="8"/>
        <v>9.8425196850393699E-3</v>
      </c>
      <c r="GE16" s="18">
        <f t="shared" si="8"/>
        <v>2.1374045801526718E-2</v>
      </c>
      <c r="GF16" s="18">
        <f t="shared" si="8"/>
        <v>1.3769363166953529E-2</v>
      </c>
      <c r="GG16" s="18">
        <f t="shared" si="8"/>
        <v>3.2414910858995136E-3</v>
      </c>
      <c r="GH16" s="18">
        <f t="shared" si="8"/>
        <v>1.2173913043478261E-2</v>
      </c>
      <c r="GI16" s="18">
        <f t="shared" si="8"/>
        <v>1.1494252873563218E-2</v>
      </c>
      <c r="GJ16" s="18">
        <f t="shared" si="8"/>
        <v>1.1278195488721804E-2</v>
      </c>
      <c r="GK16" s="18">
        <f t="shared" si="8"/>
        <v>1.160541586073501E-2</v>
      </c>
      <c r="GL16" s="18">
        <f t="shared" si="8"/>
        <v>6.6115702479338841E-3</v>
      </c>
      <c r="GM16" s="18">
        <f t="shared" si="8"/>
        <v>1.5734265734265736E-2</v>
      </c>
      <c r="GN16" s="18">
        <f t="shared" si="8"/>
        <v>1.1804384485666104E-2</v>
      </c>
      <c r="GO16" s="18">
        <f t="shared" ref="GO16:HA25" si="9">GO3/GO$13</f>
        <v>1.1009174311926606E-2</v>
      </c>
      <c r="GP16" s="18">
        <f t="shared" si="9"/>
        <v>9.7087378640776691E-3</v>
      </c>
      <c r="GQ16" s="18">
        <f t="shared" si="9"/>
        <v>7.889546351084813E-3</v>
      </c>
      <c r="GR16" s="18">
        <f t="shared" si="9"/>
        <v>6.8027210884353739E-3</v>
      </c>
      <c r="GS16" s="18">
        <f t="shared" si="9"/>
        <v>6.0606060606060606E-3</v>
      </c>
      <c r="GT16" s="18">
        <f t="shared" si="9"/>
        <v>1.1811023622047244E-2</v>
      </c>
      <c r="GU16" s="18">
        <f t="shared" si="9"/>
        <v>1.002004008016032E-2</v>
      </c>
      <c r="GV16" s="18">
        <f t="shared" si="9"/>
        <v>8.4566596194503175E-3</v>
      </c>
      <c r="GW16" s="18">
        <f t="shared" si="9"/>
        <v>1.0683760683760684E-2</v>
      </c>
      <c r="GX16" s="18">
        <f t="shared" si="9"/>
        <v>5.7915057915057912E-3</v>
      </c>
      <c r="GY16" s="18">
        <f t="shared" si="9"/>
        <v>1.768172888015717E-2</v>
      </c>
      <c r="GZ16" s="18">
        <f t="shared" si="9"/>
        <v>5.7142857142857143E-3</v>
      </c>
      <c r="HA16" s="18">
        <f t="shared" si="9"/>
        <v>1.7793594306049824E-2</v>
      </c>
      <c r="HB16" s="18">
        <f t="shared" ref="HB16:HR16" si="10">HB3/HB$13</f>
        <v>1.7006802721088435E-3</v>
      </c>
      <c r="HC16" s="18">
        <f t="shared" si="10"/>
        <v>9.7847358121330719E-3</v>
      </c>
      <c r="HD16" s="18">
        <f t="shared" si="10"/>
        <v>1.1152416356877323E-2</v>
      </c>
      <c r="HE16" s="18">
        <f t="shared" si="10"/>
        <v>1.5957446808510637E-2</v>
      </c>
      <c r="HF16" s="18">
        <f t="shared" si="10"/>
        <v>1.0714285714285714E-2</v>
      </c>
      <c r="HG16" s="18">
        <f t="shared" si="10"/>
        <v>7.3891625615763543E-3</v>
      </c>
      <c r="HH16" s="18">
        <f t="shared" si="10"/>
        <v>1.0688836104513063E-2</v>
      </c>
      <c r="HI16" s="18">
        <f t="shared" si="10"/>
        <v>8.9285714285714281E-3</v>
      </c>
      <c r="HJ16" s="18">
        <f>HJ3/HJ$13</f>
        <v>1.4304291287386216E-2</v>
      </c>
      <c r="HK16" s="18">
        <f t="shared" si="10"/>
        <v>8.5995085995085995E-3</v>
      </c>
      <c r="HL16" s="18">
        <f t="shared" si="10"/>
        <v>2.1447721179624665E-2</v>
      </c>
      <c r="HM16" s="18">
        <f t="shared" si="10"/>
        <v>9.6463022508038593E-3</v>
      </c>
      <c r="HN16" s="18">
        <f t="shared" si="10"/>
        <v>2.3255813953488372E-2</v>
      </c>
      <c r="HO16" s="18">
        <f t="shared" si="10"/>
        <v>1.7341040462427744E-2</v>
      </c>
      <c r="HP16" s="18">
        <f t="shared" si="10"/>
        <v>5.2219321148825066E-3</v>
      </c>
      <c r="HQ16" s="18">
        <f t="shared" si="10"/>
        <v>1.9305019305019305E-2</v>
      </c>
      <c r="HR16" s="18">
        <f t="shared" si="10"/>
        <v>0</v>
      </c>
    </row>
    <row r="17" spans="2:226" x14ac:dyDescent="0.25">
      <c r="B17" t="s">
        <v>210</v>
      </c>
      <c r="D17" s="18">
        <f t="shared" si="4"/>
        <v>0</v>
      </c>
      <c r="E17" s="18">
        <f t="shared" ref="E17:S17" si="11">E4/E$13</f>
        <v>0</v>
      </c>
      <c r="F17" s="18">
        <f t="shared" si="11"/>
        <v>0</v>
      </c>
      <c r="G17" s="18">
        <f t="shared" si="11"/>
        <v>0</v>
      </c>
      <c r="H17" s="18">
        <f t="shared" si="11"/>
        <v>0</v>
      </c>
      <c r="I17" s="18">
        <f t="shared" si="11"/>
        <v>0</v>
      </c>
      <c r="J17" s="18">
        <f t="shared" si="11"/>
        <v>0</v>
      </c>
      <c r="K17" s="18">
        <f t="shared" si="11"/>
        <v>0</v>
      </c>
      <c r="L17" s="18">
        <f t="shared" si="11"/>
        <v>0</v>
      </c>
      <c r="M17" s="18">
        <f t="shared" si="11"/>
        <v>0</v>
      </c>
      <c r="N17" s="18">
        <f t="shared" si="11"/>
        <v>0</v>
      </c>
      <c r="O17" s="18">
        <f t="shared" si="11"/>
        <v>0</v>
      </c>
      <c r="P17" s="18">
        <f t="shared" si="11"/>
        <v>0</v>
      </c>
      <c r="Q17" s="18">
        <f t="shared" si="11"/>
        <v>0</v>
      </c>
      <c r="R17" s="18">
        <f t="shared" si="11"/>
        <v>0</v>
      </c>
      <c r="S17" s="18">
        <f t="shared" si="11"/>
        <v>0</v>
      </c>
      <c r="T17" s="18">
        <f t="shared" si="5"/>
        <v>0</v>
      </c>
      <c r="U17" s="18">
        <f t="shared" si="5"/>
        <v>0</v>
      </c>
      <c r="V17" s="18">
        <f t="shared" si="5"/>
        <v>0</v>
      </c>
      <c r="W17" s="18">
        <f t="shared" si="5"/>
        <v>0</v>
      </c>
      <c r="X17" s="18">
        <f t="shared" si="5"/>
        <v>0.2</v>
      </c>
      <c r="Y17" s="18">
        <f t="shared" si="5"/>
        <v>0</v>
      </c>
      <c r="Z17" s="18">
        <f t="shared" si="5"/>
        <v>4.5454545454545456E-2</v>
      </c>
      <c r="AA17" s="18">
        <f t="shared" si="5"/>
        <v>8.3333333333333329E-2</v>
      </c>
      <c r="AB17" s="18">
        <f t="shared" si="5"/>
        <v>0</v>
      </c>
      <c r="AC17" s="18">
        <f t="shared" si="5"/>
        <v>3.2786885245901641E-2</v>
      </c>
      <c r="AD17" s="18">
        <f t="shared" si="5"/>
        <v>6.3492063492063489E-2</v>
      </c>
      <c r="AE17" s="18">
        <f t="shared" si="5"/>
        <v>6.1538461538461542E-2</v>
      </c>
      <c r="AF17" s="18">
        <f t="shared" si="5"/>
        <v>5.9701492537313432E-2</v>
      </c>
      <c r="AG17" s="18">
        <f t="shared" si="5"/>
        <v>3.5460992907801421E-2</v>
      </c>
      <c r="AH17" s="18">
        <f t="shared" si="5"/>
        <v>3.1746031746031744E-2</v>
      </c>
      <c r="AI17" s="18">
        <f t="shared" si="5"/>
        <v>5.0359712230215826E-2</v>
      </c>
      <c r="AJ17" s="18">
        <f t="shared" si="5"/>
        <v>2.4096385542168676E-2</v>
      </c>
      <c r="AK17" s="18">
        <f t="shared" si="5"/>
        <v>1.4851485148514851E-2</v>
      </c>
      <c r="AL17" s="18">
        <f t="shared" si="5"/>
        <v>1.2605042016806723E-2</v>
      </c>
      <c r="AM17" s="18">
        <f t="shared" si="5"/>
        <v>0</v>
      </c>
      <c r="AN17" s="18">
        <f t="shared" si="5"/>
        <v>1.1235955056179775E-2</v>
      </c>
      <c r="AO17" s="18">
        <f t="shared" si="5"/>
        <v>7.1428571428571426E-3</v>
      </c>
      <c r="AP17" s="18">
        <f t="shared" si="5"/>
        <v>3.7950664136622392E-3</v>
      </c>
      <c r="AQ17" s="18">
        <f t="shared" si="5"/>
        <v>5.208333333333333E-3</v>
      </c>
      <c r="AR17" s="18">
        <f t="shared" si="5"/>
        <v>2.9629629629629628E-3</v>
      </c>
      <c r="AS17" s="18">
        <f t="shared" si="5"/>
        <v>4.3227665706051877E-3</v>
      </c>
      <c r="AT17" s="18">
        <f t="shared" si="5"/>
        <v>7.9260237780713338E-3</v>
      </c>
      <c r="AU17" s="18">
        <f t="shared" si="5"/>
        <v>3.7950664136622392E-3</v>
      </c>
      <c r="AV17" s="18">
        <f t="shared" si="5"/>
        <v>2.4271844660194173E-3</v>
      </c>
      <c r="AW17" s="18">
        <f t="shared" si="5"/>
        <v>5.7870370370370367E-3</v>
      </c>
      <c r="AX17" s="18">
        <f t="shared" si="5"/>
        <v>6.0679611650485436E-3</v>
      </c>
      <c r="AY17" s="18">
        <f t="shared" si="5"/>
        <v>5.0150451354062184E-3</v>
      </c>
      <c r="AZ17" s="18">
        <f t="shared" si="5"/>
        <v>5.7273768613974796E-3</v>
      </c>
      <c r="BA17" s="18">
        <f t="shared" si="5"/>
        <v>4.0106951871657758E-3</v>
      </c>
      <c r="BB17" s="18">
        <f t="shared" si="5"/>
        <v>2.508361204013378E-3</v>
      </c>
      <c r="BC17" s="18">
        <f t="shared" si="5"/>
        <v>6.2305295950155761E-3</v>
      </c>
      <c r="BD17" s="18">
        <f t="shared" si="5"/>
        <v>6.8027210884353739E-3</v>
      </c>
      <c r="BE17" s="18">
        <f t="shared" si="5"/>
        <v>4.2372881355932203E-3</v>
      </c>
      <c r="BF17" s="18">
        <f t="shared" si="5"/>
        <v>8.4745762711864406E-3</v>
      </c>
      <c r="BG17" s="18">
        <f t="shared" si="5"/>
        <v>1.3986013986013986E-2</v>
      </c>
      <c r="BH17" s="18">
        <f t="shared" si="5"/>
        <v>3.7499999999999999E-3</v>
      </c>
      <c r="BI17" s="18">
        <f t="shared" si="5"/>
        <v>1.6934046345811051E-2</v>
      </c>
      <c r="BJ17" s="18">
        <f t="shared" si="5"/>
        <v>1.0563380281690141E-2</v>
      </c>
      <c r="BK17" s="18">
        <f t="shared" si="5"/>
        <v>1.5232974910394265E-2</v>
      </c>
      <c r="BL17" s="18">
        <f t="shared" si="5"/>
        <v>6.8359375E-3</v>
      </c>
      <c r="BM17" s="18">
        <f t="shared" si="5"/>
        <v>1.0476190476190476E-2</v>
      </c>
      <c r="BN17" s="18">
        <f t="shared" si="5"/>
        <v>1.4056224899598393E-2</v>
      </c>
      <c r="BO17" s="18">
        <f t="shared" si="5"/>
        <v>1.7811704834605598E-2</v>
      </c>
      <c r="BP17" s="18">
        <f t="shared" si="5"/>
        <v>1.2184508268059183E-2</v>
      </c>
      <c r="BQ17" s="18">
        <f t="shared" si="6"/>
        <v>8.0160320641282558E-3</v>
      </c>
      <c r="BR17" s="18">
        <f t="shared" si="6"/>
        <v>7.7294685990338162E-3</v>
      </c>
      <c r="BS17" s="18">
        <f t="shared" si="6"/>
        <v>1.1123470522803115E-2</v>
      </c>
      <c r="BT17" s="18">
        <f t="shared" si="6"/>
        <v>1.7102615694164991E-2</v>
      </c>
      <c r="BU17" s="18">
        <f t="shared" si="6"/>
        <v>1.201923076923077E-2</v>
      </c>
      <c r="BV17" s="18">
        <f t="shared" si="6"/>
        <v>1.6304347826086956E-2</v>
      </c>
      <c r="BW17" s="18">
        <f t="shared" si="6"/>
        <v>1.4211886304909561E-2</v>
      </c>
      <c r="BX17" s="18">
        <f t="shared" si="6"/>
        <v>1.7264276228419653E-2</v>
      </c>
      <c r="BY17" s="18">
        <f t="shared" si="6"/>
        <v>1.4745308310991957E-2</v>
      </c>
      <c r="BZ17" s="18">
        <f t="shared" si="6"/>
        <v>1.1379800853485065E-2</v>
      </c>
      <c r="CA17" s="18">
        <f t="shared" si="6"/>
        <v>2.4355300859598854E-2</v>
      </c>
      <c r="CB17" s="18">
        <f t="shared" si="6"/>
        <v>1.9801980198019802E-2</v>
      </c>
      <c r="CC17" s="18">
        <f t="shared" si="6"/>
        <v>2.850877192982456E-2</v>
      </c>
      <c r="CD17" s="18">
        <f t="shared" si="6"/>
        <v>1.3888888888888888E-2</v>
      </c>
      <c r="CE17" s="18">
        <f t="shared" si="6"/>
        <v>1.4893617021276596E-2</v>
      </c>
      <c r="CF17" s="18">
        <f t="shared" si="6"/>
        <v>1.5086206896551725E-2</v>
      </c>
      <c r="CG17" s="18">
        <f t="shared" si="6"/>
        <v>1.4669926650366748E-2</v>
      </c>
      <c r="CH17" s="18">
        <f t="shared" si="6"/>
        <v>1.9950124688279301E-2</v>
      </c>
      <c r="CI17" s="18">
        <f t="shared" si="6"/>
        <v>1.3927576601671309E-2</v>
      </c>
      <c r="CJ17" s="18">
        <f t="shared" si="6"/>
        <v>2.0547945205479451E-2</v>
      </c>
      <c r="CK17" s="18">
        <f t="shared" si="6"/>
        <v>1.2232415902140673E-2</v>
      </c>
      <c r="CL17" s="18">
        <f t="shared" si="6"/>
        <v>3.614457831325301E-2</v>
      </c>
      <c r="CM17" s="18">
        <f t="shared" si="6"/>
        <v>1.5974440894568689E-2</v>
      </c>
      <c r="CN17" s="18">
        <f t="shared" si="6"/>
        <v>2.1897810218978103E-2</v>
      </c>
      <c r="CO17" s="18">
        <f t="shared" si="6"/>
        <v>5.9701492537313433E-3</v>
      </c>
      <c r="CP17" s="18">
        <f t="shared" si="6"/>
        <v>2.5316455696202531E-2</v>
      </c>
      <c r="CQ17" s="18">
        <f t="shared" si="6"/>
        <v>1.9138755980861243E-2</v>
      </c>
      <c r="CR17" s="18">
        <f t="shared" si="6"/>
        <v>3.007518796992481E-2</v>
      </c>
      <c r="CS17" s="18">
        <f t="shared" si="6"/>
        <v>2.9556650246305417E-2</v>
      </c>
      <c r="CT17" s="18">
        <f t="shared" si="6"/>
        <v>2.7777777777777776E-2</v>
      </c>
      <c r="CU17" s="18">
        <f t="shared" si="6"/>
        <v>9.5238095238095247E-3</v>
      </c>
      <c r="CV17" s="18">
        <f t="shared" si="6"/>
        <v>2.5000000000000001E-2</v>
      </c>
      <c r="CW17" s="18">
        <f t="shared" si="6"/>
        <v>1.5463917525773196E-2</v>
      </c>
      <c r="CX17" s="18">
        <f t="shared" si="6"/>
        <v>3.2894736842105261E-2</v>
      </c>
      <c r="CY17" s="18">
        <f t="shared" si="6"/>
        <v>3.0434782608695653E-2</v>
      </c>
      <c r="CZ17" s="18">
        <f t="shared" si="6"/>
        <v>2.717391304347826E-2</v>
      </c>
      <c r="DA17" s="18">
        <f t="shared" si="6"/>
        <v>6.25E-2</v>
      </c>
      <c r="DB17" s="18">
        <f t="shared" si="6"/>
        <v>2.0689655172413793E-2</v>
      </c>
      <c r="DC17" s="18">
        <f t="shared" si="6"/>
        <v>2.3668639053254437E-2</v>
      </c>
      <c r="DD17" s="18">
        <f t="shared" si="6"/>
        <v>4.3795620437956206E-2</v>
      </c>
      <c r="DE17" s="18">
        <f t="shared" si="6"/>
        <v>2.4844720496894408E-2</v>
      </c>
      <c r="DF17" s="18">
        <f t="shared" si="6"/>
        <v>2.6595744680851064E-2</v>
      </c>
      <c r="DG17" s="18">
        <f t="shared" si="6"/>
        <v>3.5714285714285712E-2</v>
      </c>
      <c r="DH17" s="18">
        <f t="shared" si="6"/>
        <v>0.05</v>
      </c>
      <c r="DI17" s="18">
        <f t="shared" si="6"/>
        <v>6.5326633165829151E-2</v>
      </c>
      <c r="DJ17" s="18">
        <f t="shared" si="6"/>
        <v>3.4653465346534656E-2</v>
      </c>
      <c r="DK17" s="18">
        <f t="shared" si="6"/>
        <v>2.7322404371584699E-2</v>
      </c>
      <c r="DL17" s="18">
        <f t="shared" si="6"/>
        <v>4.1666666666666664E-2</v>
      </c>
      <c r="DM17" s="18">
        <f t="shared" si="6"/>
        <v>6.1538461538461542E-2</v>
      </c>
      <c r="DN17" s="18">
        <f t="shared" si="6"/>
        <v>6.2937062937062943E-2</v>
      </c>
      <c r="DO17" s="18">
        <f t="shared" si="6"/>
        <v>0.10429447852760736</v>
      </c>
      <c r="DP17" s="18">
        <f t="shared" si="6"/>
        <v>7.6923076923076927E-2</v>
      </c>
      <c r="DQ17" s="18">
        <f t="shared" si="6"/>
        <v>6.3829787234042548E-2</v>
      </c>
      <c r="DR17" s="18">
        <f t="shared" si="6"/>
        <v>5.3892215568862277E-2</v>
      </c>
      <c r="DS17" s="18">
        <f t="shared" si="6"/>
        <v>4.8387096774193547E-2</v>
      </c>
      <c r="DT17" s="18">
        <f t="shared" si="6"/>
        <v>0.10365853658536585</v>
      </c>
      <c r="DU17" s="18">
        <f t="shared" si="6"/>
        <v>9.3525179856115109E-2</v>
      </c>
      <c r="DV17" s="18">
        <f t="shared" si="6"/>
        <v>8.0536912751677847E-2</v>
      </c>
      <c r="DW17" s="18">
        <f t="shared" si="6"/>
        <v>3.9473684210526314E-2</v>
      </c>
      <c r="DX17" s="18">
        <f t="shared" si="6"/>
        <v>7.6470588235294124E-2</v>
      </c>
      <c r="DY17" s="18">
        <f t="shared" si="6"/>
        <v>7.5471698113207544E-2</v>
      </c>
      <c r="DZ17" s="18">
        <f t="shared" si="6"/>
        <v>4.9019607843137254E-2</v>
      </c>
      <c r="EA17" s="18">
        <f t="shared" si="6"/>
        <v>6.8965517241379309E-2</v>
      </c>
      <c r="EB17" s="18">
        <f t="shared" si="6"/>
        <v>8.1481481481481488E-2</v>
      </c>
      <c r="EC17" s="18">
        <f t="shared" ref="EC17:FH17" si="12">EC4/EC$13</f>
        <v>6.2893081761006289E-2</v>
      </c>
      <c r="ED17" s="18">
        <f t="shared" si="12"/>
        <v>0.14074074074074075</v>
      </c>
      <c r="EE17" s="18">
        <f t="shared" si="12"/>
        <v>8.6956521739130432E-2</v>
      </c>
      <c r="EF17" s="18">
        <f t="shared" si="12"/>
        <v>8.1081081081081086E-2</v>
      </c>
      <c r="EG17" s="18">
        <f t="shared" si="12"/>
        <v>0.13592233009708737</v>
      </c>
      <c r="EH17" s="18">
        <f t="shared" si="12"/>
        <v>7.7586206896551727E-2</v>
      </c>
      <c r="EI17" s="18">
        <f t="shared" si="12"/>
        <v>2.4390243902439025E-2</v>
      </c>
      <c r="EJ17" s="18">
        <f t="shared" si="12"/>
        <v>6.3829787234042548E-2</v>
      </c>
      <c r="EK17" s="18">
        <f t="shared" si="12"/>
        <v>0.17647058823529413</v>
      </c>
      <c r="EL17" s="18">
        <f t="shared" si="12"/>
        <v>8.2191780821917804E-2</v>
      </c>
      <c r="EM17" s="18">
        <f t="shared" si="12"/>
        <v>0.14102564102564102</v>
      </c>
      <c r="EN17" s="18">
        <f t="shared" si="12"/>
        <v>7.1428571428571425E-2</v>
      </c>
      <c r="EO17" s="18">
        <f t="shared" si="12"/>
        <v>8.6419753086419748E-2</v>
      </c>
      <c r="EP17" s="18">
        <f t="shared" si="12"/>
        <v>7.1428571428571425E-2</v>
      </c>
      <c r="EQ17" s="18">
        <f t="shared" si="12"/>
        <v>6.5934065934065936E-2</v>
      </c>
      <c r="ER17" s="18">
        <f t="shared" si="12"/>
        <v>9.3333333333333338E-2</v>
      </c>
      <c r="ES17" s="18">
        <f t="shared" si="12"/>
        <v>8.3333333333333329E-2</v>
      </c>
      <c r="ET17" s="18">
        <f t="shared" si="12"/>
        <v>0.08</v>
      </c>
      <c r="EU17" s="18">
        <f t="shared" si="12"/>
        <v>0.11864406779661017</v>
      </c>
      <c r="EV17" s="18">
        <f t="shared" si="12"/>
        <v>0.10666666666666667</v>
      </c>
      <c r="EW17" s="18">
        <f t="shared" si="12"/>
        <v>9.8360655737704916E-2</v>
      </c>
      <c r="EX17" s="18">
        <f t="shared" si="12"/>
        <v>0.17808219178082191</v>
      </c>
      <c r="EY17" s="18">
        <f t="shared" si="12"/>
        <v>0.11475409836065574</v>
      </c>
      <c r="EZ17" s="18">
        <f t="shared" si="12"/>
        <v>9.6153846153846159E-2</v>
      </c>
      <c r="FA17" s="18">
        <f t="shared" si="12"/>
        <v>7.8431372549019607E-2</v>
      </c>
      <c r="FB17" s="18">
        <f t="shared" si="12"/>
        <v>0.15384615384615385</v>
      </c>
      <c r="FC17" s="18">
        <f t="shared" si="12"/>
        <v>8.6021505376344093E-2</v>
      </c>
      <c r="FD17" s="18">
        <f t="shared" si="12"/>
        <v>0.14634146341463414</v>
      </c>
      <c r="FE17" s="18">
        <f t="shared" si="12"/>
        <v>0.13</v>
      </c>
      <c r="FF17" s="18">
        <f t="shared" si="12"/>
        <v>0.13402061855670103</v>
      </c>
      <c r="FG17" s="18">
        <f t="shared" si="12"/>
        <v>0.14782608695652175</v>
      </c>
      <c r="FH17" s="18">
        <f t="shared" si="12"/>
        <v>0.13076923076923078</v>
      </c>
      <c r="FI17" s="18">
        <f t="shared" ref="FI17:GN17" si="13">FI4/FI$13</f>
        <v>0.1092436974789916</v>
      </c>
      <c r="FJ17" s="18">
        <f t="shared" si="13"/>
        <v>0.12352941176470589</v>
      </c>
      <c r="FK17" s="18">
        <f t="shared" si="13"/>
        <v>8.9285714285714288E-2</v>
      </c>
      <c r="FL17" s="18">
        <f t="shared" si="13"/>
        <v>9.9056603773584911E-2</v>
      </c>
      <c r="FM17" s="18">
        <f t="shared" si="13"/>
        <v>0.12587412587412589</v>
      </c>
      <c r="FN17" s="18">
        <f t="shared" si="13"/>
        <v>0.14814814814814814</v>
      </c>
      <c r="FO17" s="18">
        <f t="shared" si="13"/>
        <v>0.11176470588235295</v>
      </c>
      <c r="FP17" s="18">
        <f t="shared" si="13"/>
        <v>9.3406593406593408E-2</v>
      </c>
      <c r="FQ17" s="18">
        <f t="shared" si="13"/>
        <v>9.0909090909090912E-2</v>
      </c>
      <c r="FR17" s="18">
        <f t="shared" si="13"/>
        <v>6.7873303167420809E-2</v>
      </c>
      <c r="FS17" s="18">
        <f t="shared" si="13"/>
        <v>0.11307420494699646</v>
      </c>
      <c r="FT17" s="18">
        <f t="shared" si="13"/>
        <v>8.294930875576037E-2</v>
      </c>
      <c r="FU17" s="18">
        <f t="shared" si="13"/>
        <v>0.11764705882352941</v>
      </c>
      <c r="FV17" s="18">
        <f t="shared" si="13"/>
        <v>8.5173501577287064E-2</v>
      </c>
      <c r="FW17" s="18">
        <f t="shared" si="13"/>
        <v>0.12631578947368421</v>
      </c>
      <c r="FX17" s="18">
        <f t="shared" si="13"/>
        <v>0.1101123595505618</v>
      </c>
      <c r="FY17" s="18">
        <f t="shared" si="13"/>
        <v>0.1038961038961039</v>
      </c>
      <c r="FZ17" s="18">
        <f t="shared" si="13"/>
        <v>9.5348837209302331E-2</v>
      </c>
      <c r="GA17" s="18">
        <f t="shared" si="13"/>
        <v>9.0243902439024387E-2</v>
      </c>
      <c r="GB17" s="18">
        <f t="shared" si="13"/>
        <v>7.8389830508474576E-2</v>
      </c>
      <c r="GC17" s="18">
        <f t="shared" si="13"/>
        <v>9.9391480730223122E-2</v>
      </c>
      <c r="GD17" s="18">
        <f t="shared" si="13"/>
        <v>9.4488188976377951E-2</v>
      </c>
      <c r="GE17" s="18">
        <f t="shared" si="13"/>
        <v>0.11145038167938931</v>
      </c>
      <c r="GF17" s="18">
        <f t="shared" si="13"/>
        <v>9.4664371772805511E-2</v>
      </c>
      <c r="GG17" s="18">
        <f t="shared" si="13"/>
        <v>0.11507293354943274</v>
      </c>
      <c r="GH17" s="18">
        <f t="shared" si="13"/>
        <v>0.10260869565217391</v>
      </c>
      <c r="GI17" s="18">
        <f t="shared" si="13"/>
        <v>0.10509031198686371</v>
      </c>
      <c r="GJ17" s="18">
        <f t="shared" si="13"/>
        <v>0.10902255639097744</v>
      </c>
      <c r="GK17" s="18">
        <f t="shared" si="13"/>
        <v>0.14119922630560927</v>
      </c>
      <c r="GL17" s="18">
        <f t="shared" si="13"/>
        <v>9.4214876033057851E-2</v>
      </c>
      <c r="GM17" s="18">
        <f t="shared" si="13"/>
        <v>9.7902097902097904E-2</v>
      </c>
      <c r="GN17" s="18">
        <f t="shared" si="13"/>
        <v>0.13659359190556492</v>
      </c>
      <c r="GO17" s="18">
        <f t="shared" si="9"/>
        <v>0.12844036697247707</v>
      </c>
      <c r="GP17" s="18">
        <f t="shared" si="9"/>
        <v>0.13203883495145632</v>
      </c>
      <c r="GQ17" s="18">
        <f t="shared" si="9"/>
        <v>0.13214990138067062</v>
      </c>
      <c r="GR17" s="18">
        <f t="shared" si="9"/>
        <v>0.10204081632653061</v>
      </c>
      <c r="GS17" s="18">
        <f t="shared" si="9"/>
        <v>0.12121212121212122</v>
      </c>
      <c r="GT17" s="18">
        <f t="shared" si="9"/>
        <v>0.12992125984251968</v>
      </c>
      <c r="GU17" s="18">
        <f t="shared" si="9"/>
        <v>0.12424849699398798</v>
      </c>
      <c r="GV17" s="18">
        <f t="shared" si="9"/>
        <v>0.10782241014799154</v>
      </c>
      <c r="GW17" s="18">
        <f t="shared" si="9"/>
        <v>0.12820512820512819</v>
      </c>
      <c r="GX17" s="18">
        <f t="shared" si="9"/>
        <v>0.138996138996139</v>
      </c>
      <c r="GY17" s="18">
        <f t="shared" si="9"/>
        <v>0.12180746561886051</v>
      </c>
      <c r="GZ17" s="18">
        <f t="shared" si="9"/>
        <v>0.11047619047619048</v>
      </c>
      <c r="HA17" s="18">
        <f t="shared" si="9"/>
        <v>0.13523131672597866</v>
      </c>
      <c r="HB17" s="18">
        <f t="shared" ref="HB17:HR17" si="14">HB4/HB$13</f>
        <v>0.12244897959183673</v>
      </c>
      <c r="HC17" s="18">
        <f t="shared" si="14"/>
        <v>0.13698630136986301</v>
      </c>
      <c r="HD17" s="18">
        <f t="shared" si="14"/>
        <v>0.12267657992565056</v>
      </c>
      <c r="HE17" s="18">
        <f t="shared" si="14"/>
        <v>0.13652482269503546</v>
      </c>
      <c r="HF17" s="18">
        <f t="shared" si="14"/>
        <v>0.15</v>
      </c>
      <c r="HG17" s="18">
        <f t="shared" si="14"/>
        <v>0.1268472906403941</v>
      </c>
      <c r="HH17" s="18">
        <f t="shared" si="14"/>
        <v>0.12470308788598575</v>
      </c>
      <c r="HI17" s="18">
        <f t="shared" si="14"/>
        <v>0.13137755102040816</v>
      </c>
      <c r="HJ17" s="18">
        <f t="shared" si="14"/>
        <v>0.15344603381014305</v>
      </c>
      <c r="HK17" s="18">
        <f t="shared" si="14"/>
        <v>0.10319410319410319</v>
      </c>
      <c r="HL17" s="18">
        <f t="shared" si="14"/>
        <v>0.13672922252010725</v>
      </c>
      <c r="HM17" s="18">
        <f t="shared" si="14"/>
        <v>0.14951768488745981</v>
      </c>
      <c r="HN17" s="18">
        <f t="shared" si="14"/>
        <v>0.12050739957716702</v>
      </c>
      <c r="HO17" s="18">
        <f t="shared" si="14"/>
        <v>0.1069364161849711</v>
      </c>
      <c r="HP17" s="18">
        <f t="shared" si="14"/>
        <v>9.921671018276762E-2</v>
      </c>
      <c r="HQ17" s="18">
        <f t="shared" si="14"/>
        <v>0.16988416988416988</v>
      </c>
      <c r="HR17" s="18">
        <f t="shared" si="14"/>
        <v>9.2105263157894732E-2</v>
      </c>
    </row>
    <row r="18" spans="2:226" x14ac:dyDescent="0.25">
      <c r="B18" t="s">
        <v>211</v>
      </c>
      <c r="D18" s="18">
        <f t="shared" si="4"/>
        <v>0</v>
      </c>
      <c r="E18" s="18">
        <f t="shared" ref="E18:BP21" si="15">E5/E$13</f>
        <v>0</v>
      </c>
      <c r="F18" s="18">
        <f t="shared" si="15"/>
        <v>0</v>
      </c>
      <c r="G18" s="18">
        <f t="shared" si="15"/>
        <v>0</v>
      </c>
      <c r="H18" s="18">
        <f t="shared" si="15"/>
        <v>0</v>
      </c>
      <c r="I18" s="18">
        <f t="shared" si="15"/>
        <v>0</v>
      </c>
      <c r="J18" s="18">
        <f t="shared" si="15"/>
        <v>0.5</v>
      </c>
      <c r="K18" s="18">
        <f t="shared" si="15"/>
        <v>0</v>
      </c>
      <c r="L18" s="18">
        <f t="shared" si="15"/>
        <v>0</v>
      </c>
      <c r="M18" s="18">
        <f t="shared" si="15"/>
        <v>0</v>
      </c>
      <c r="N18" s="18">
        <f t="shared" si="15"/>
        <v>0</v>
      </c>
      <c r="O18" s="18">
        <f t="shared" si="15"/>
        <v>0</v>
      </c>
      <c r="P18" s="18">
        <f t="shared" si="15"/>
        <v>0</v>
      </c>
      <c r="Q18" s="18">
        <f t="shared" si="15"/>
        <v>0</v>
      </c>
      <c r="R18" s="18">
        <f t="shared" si="15"/>
        <v>0</v>
      </c>
      <c r="S18" s="18">
        <f t="shared" si="15"/>
        <v>0</v>
      </c>
      <c r="T18" s="18">
        <f t="shared" si="15"/>
        <v>0</v>
      </c>
      <c r="U18" s="18">
        <f t="shared" si="15"/>
        <v>0.2</v>
      </c>
      <c r="V18" s="18">
        <f t="shared" si="15"/>
        <v>0</v>
      </c>
      <c r="W18" s="18">
        <f t="shared" si="15"/>
        <v>0.1111111111111111</v>
      </c>
      <c r="X18" s="18">
        <f t="shared" si="15"/>
        <v>0.2</v>
      </c>
      <c r="Y18" s="18">
        <f t="shared" si="15"/>
        <v>0</v>
      </c>
      <c r="Z18" s="18">
        <f t="shared" si="15"/>
        <v>9.0909090909090912E-2</v>
      </c>
      <c r="AA18" s="18">
        <f t="shared" si="15"/>
        <v>4.1666666666666664E-2</v>
      </c>
      <c r="AB18" s="18">
        <f t="shared" si="15"/>
        <v>0.12121212121212122</v>
      </c>
      <c r="AC18" s="18">
        <f t="shared" si="15"/>
        <v>8.1967213114754092E-2</v>
      </c>
      <c r="AD18" s="18">
        <f t="shared" si="15"/>
        <v>6.3492063492063489E-2</v>
      </c>
      <c r="AE18" s="18">
        <f t="shared" si="15"/>
        <v>0.12307692307692308</v>
      </c>
      <c r="AF18" s="18">
        <f t="shared" si="15"/>
        <v>5.2238805970149252E-2</v>
      </c>
      <c r="AG18" s="18">
        <f t="shared" si="15"/>
        <v>2.8368794326241134E-2</v>
      </c>
      <c r="AH18" s="18">
        <f t="shared" si="15"/>
        <v>0.13492063492063491</v>
      </c>
      <c r="AI18" s="18">
        <f t="shared" si="15"/>
        <v>7.1942446043165464E-2</v>
      </c>
      <c r="AJ18" s="18">
        <f t="shared" si="15"/>
        <v>4.2168674698795178E-2</v>
      </c>
      <c r="AK18" s="18">
        <f t="shared" si="15"/>
        <v>3.4653465346534656E-2</v>
      </c>
      <c r="AL18" s="18">
        <f t="shared" si="15"/>
        <v>7.1428571428571425E-2</v>
      </c>
      <c r="AM18" s="18">
        <f t="shared" si="15"/>
        <v>7.43801652892562E-2</v>
      </c>
      <c r="AN18" s="18">
        <f t="shared" si="15"/>
        <v>6.5168539325842698E-2</v>
      </c>
      <c r="AO18" s="18">
        <f t="shared" si="15"/>
        <v>6.4285714285714279E-2</v>
      </c>
      <c r="AP18" s="18">
        <f t="shared" si="15"/>
        <v>7.5901328273244778E-2</v>
      </c>
      <c r="AQ18" s="18">
        <f t="shared" si="15"/>
        <v>6.5972222222222224E-2</v>
      </c>
      <c r="AR18" s="18">
        <f t="shared" si="15"/>
        <v>6.9629629629629625E-2</v>
      </c>
      <c r="AS18" s="18">
        <f t="shared" si="15"/>
        <v>5.7636887608069162E-2</v>
      </c>
      <c r="AT18" s="18">
        <f t="shared" si="15"/>
        <v>7.9260237780713338E-2</v>
      </c>
      <c r="AU18" s="18">
        <f t="shared" si="15"/>
        <v>6.0721062618595827E-2</v>
      </c>
      <c r="AV18" s="18">
        <f t="shared" si="15"/>
        <v>6.0679611650485438E-2</v>
      </c>
      <c r="AW18" s="18">
        <f t="shared" si="15"/>
        <v>4.6296296296296294E-2</v>
      </c>
      <c r="AX18" s="18">
        <f t="shared" si="15"/>
        <v>5.461165048543689E-2</v>
      </c>
      <c r="AY18" s="18">
        <f t="shared" si="15"/>
        <v>6.4192577733199599E-2</v>
      </c>
      <c r="AZ18" s="18">
        <f t="shared" si="15"/>
        <v>5.6128293241695305E-2</v>
      </c>
      <c r="BA18" s="18">
        <f t="shared" si="15"/>
        <v>6.684491978609626E-2</v>
      </c>
      <c r="BB18" s="18">
        <f t="shared" si="15"/>
        <v>6.6053511705685616E-2</v>
      </c>
      <c r="BC18" s="18">
        <f t="shared" si="15"/>
        <v>5.5036344755970926E-2</v>
      </c>
      <c r="BD18" s="18">
        <f t="shared" si="15"/>
        <v>6.8027210884353748E-2</v>
      </c>
      <c r="BE18" s="18">
        <f t="shared" si="15"/>
        <v>5.9322033898305086E-2</v>
      </c>
      <c r="BF18" s="18">
        <f t="shared" si="15"/>
        <v>8.0979284369114876E-2</v>
      </c>
      <c r="BG18" s="18">
        <f t="shared" si="15"/>
        <v>0.10023310023310024</v>
      </c>
      <c r="BH18" s="18">
        <f t="shared" si="15"/>
        <v>8.8749999999999996E-2</v>
      </c>
      <c r="BI18" s="18">
        <f t="shared" si="15"/>
        <v>8.2887700534759357E-2</v>
      </c>
      <c r="BJ18" s="18">
        <f t="shared" si="15"/>
        <v>8.8028169014084501E-2</v>
      </c>
      <c r="BK18" s="18">
        <f t="shared" si="15"/>
        <v>9.5878136200716849E-2</v>
      </c>
      <c r="BL18" s="18">
        <f t="shared" si="15"/>
        <v>0.1015625</v>
      </c>
      <c r="BM18" s="18">
        <f t="shared" si="15"/>
        <v>0.11523809523809524</v>
      </c>
      <c r="BN18" s="18">
        <f t="shared" si="15"/>
        <v>0.10240963855421686</v>
      </c>
      <c r="BO18" s="18">
        <f t="shared" si="15"/>
        <v>0.11195928753180662</v>
      </c>
      <c r="BP18" s="18">
        <f t="shared" si="15"/>
        <v>9.6605744125326368E-2</v>
      </c>
      <c r="BQ18" s="18">
        <f t="shared" si="6"/>
        <v>0.11022044088176353</v>
      </c>
      <c r="BR18" s="18">
        <f t="shared" si="6"/>
        <v>0.10531400966183575</v>
      </c>
      <c r="BS18" s="18">
        <f t="shared" si="6"/>
        <v>9.7886540600667413E-2</v>
      </c>
      <c r="BT18" s="18">
        <f t="shared" si="6"/>
        <v>0.10563380281690141</v>
      </c>
      <c r="BU18" s="18">
        <f t="shared" si="6"/>
        <v>0.1141826923076923</v>
      </c>
      <c r="BV18" s="18">
        <f t="shared" si="6"/>
        <v>0.10326086956521739</v>
      </c>
      <c r="BW18" s="18">
        <f t="shared" si="6"/>
        <v>0.14857881136950904</v>
      </c>
      <c r="BX18" s="18">
        <f t="shared" si="6"/>
        <v>0.10756972111553785</v>
      </c>
      <c r="BY18" s="18">
        <f t="shared" si="6"/>
        <v>0.10991957104557641</v>
      </c>
      <c r="BZ18" s="18">
        <f t="shared" si="6"/>
        <v>0.11379800853485064</v>
      </c>
      <c r="CA18" s="18">
        <f t="shared" si="6"/>
        <v>0.12893982808022922</v>
      </c>
      <c r="CB18" s="18">
        <f t="shared" si="6"/>
        <v>0.14026402640264027</v>
      </c>
      <c r="CC18" s="18">
        <f t="shared" si="6"/>
        <v>0.125</v>
      </c>
      <c r="CD18" s="18">
        <f t="shared" si="6"/>
        <v>0.10648148148148148</v>
      </c>
      <c r="CE18" s="18">
        <f t="shared" si="6"/>
        <v>0.10851063829787234</v>
      </c>
      <c r="CF18" s="18">
        <f t="shared" si="6"/>
        <v>9.4827586206896547E-2</v>
      </c>
      <c r="CG18" s="18">
        <f t="shared" si="6"/>
        <v>0.13691931540342298</v>
      </c>
      <c r="CH18" s="18">
        <f t="shared" si="6"/>
        <v>0.11471321695760599</v>
      </c>
      <c r="CI18" s="18">
        <f t="shared" si="6"/>
        <v>0.14484679665738162</v>
      </c>
      <c r="CJ18" s="18">
        <f t="shared" si="6"/>
        <v>0.12328767123287671</v>
      </c>
      <c r="CK18" s="18">
        <f t="shared" si="6"/>
        <v>0.13455657492354739</v>
      </c>
      <c r="CL18" s="18">
        <f t="shared" si="6"/>
        <v>0.12048192771084337</v>
      </c>
      <c r="CM18" s="18">
        <f t="shared" si="6"/>
        <v>7.9872204472843447E-2</v>
      </c>
      <c r="CN18" s="18">
        <f t="shared" si="6"/>
        <v>0.10583941605839416</v>
      </c>
      <c r="CO18" s="18">
        <f t="shared" si="6"/>
        <v>0.11343283582089553</v>
      </c>
      <c r="CP18" s="18">
        <f t="shared" si="6"/>
        <v>0.15189873417721519</v>
      </c>
      <c r="CQ18" s="18">
        <f t="shared" si="6"/>
        <v>0.12440191387559808</v>
      </c>
      <c r="CR18" s="18">
        <f t="shared" si="6"/>
        <v>9.7744360902255634E-2</v>
      </c>
      <c r="CS18" s="18">
        <f t="shared" si="6"/>
        <v>7.8817733990147784E-2</v>
      </c>
      <c r="CT18" s="18">
        <f t="shared" si="6"/>
        <v>0.10185185185185185</v>
      </c>
      <c r="CU18" s="18">
        <f t="shared" si="6"/>
        <v>0.15238095238095239</v>
      </c>
      <c r="CV18" s="18">
        <f t="shared" si="6"/>
        <v>0.105</v>
      </c>
      <c r="CW18" s="18">
        <f t="shared" si="6"/>
        <v>0.17010309278350516</v>
      </c>
      <c r="CX18" s="18">
        <f t="shared" si="6"/>
        <v>0.18421052631578946</v>
      </c>
      <c r="CY18" s="18">
        <f t="shared" si="6"/>
        <v>0.11304347826086956</v>
      </c>
      <c r="CZ18" s="18">
        <f t="shared" si="6"/>
        <v>9.7826086956521743E-2</v>
      </c>
      <c r="DA18" s="18">
        <f t="shared" si="6"/>
        <v>0.10227272727272728</v>
      </c>
      <c r="DB18" s="18">
        <f t="shared" si="6"/>
        <v>0.13793103448275862</v>
      </c>
      <c r="DC18" s="18">
        <f t="shared" si="6"/>
        <v>0.11242603550295859</v>
      </c>
      <c r="DD18" s="18">
        <f t="shared" si="6"/>
        <v>0.16788321167883211</v>
      </c>
      <c r="DE18" s="18">
        <f t="shared" si="6"/>
        <v>0.16149068322981366</v>
      </c>
      <c r="DF18" s="18">
        <f t="shared" si="6"/>
        <v>0.18617021276595744</v>
      </c>
      <c r="DG18" s="18">
        <f t="shared" si="6"/>
        <v>0.23469387755102042</v>
      </c>
      <c r="DH18" s="18">
        <f t="shared" si="6"/>
        <v>0.17777777777777778</v>
      </c>
      <c r="DI18" s="18">
        <f t="shared" si="6"/>
        <v>0.17587939698492464</v>
      </c>
      <c r="DJ18" s="18">
        <f t="shared" si="6"/>
        <v>0.15841584158415842</v>
      </c>
      <c r="DK18" s="18">
        <f t="shared" si="6"/>
        <v>0.20218579234972678</v>
      </c>
      <c r="DL18" s="18">
        <f t="shared" si="6"/>
        <v>0.2</v>
      </c>
      <c r="DM18" s="18">
        <f t="shared" si="6"/>
        <v>0.15897435897435896</v>
      </c>
      <c r="DN18" s="18">
        <f t="shared" si="6"/>
        <v>0.23076923076923078</v>
      </c>
      <c r="DO18" s="18">
        <f t="shared" si="6"/>
        <v>0.17791411042944785</v>
      </c>
      <c r="DP18" s="18">
        <f t="shared" si="6"/>
        <v>0.20279720279720279</v>
      </c>
      <c r="DQ18" s="18">
        <f t="shared" si="6"/>
        <v>0.1773049645390071</v>
      </c>
      <c r="DR18" s="18">
        <f t="shared" si="6"/>
        <v>0.17365269461077845</v>
      </c>
      <c r="DS18" s="18">
        <f t="shared" si="6"/>
        <v>0.15322580645161291</v>
      </c>
      <c r="DT18" s="18">
        <f t="shared" si="6"/>
        <v>0.2073170731707317</v>
      </c>
      <c r="DU18" s="18">
        <f t="shared" si="6"/>
        <v>0.14388489208633093</v>
      </c>
      <c r="DV18" s="18">
        <f t="shared" si="6"/>
        <v>0.16107382550335569</v>
      </c>
      <c r="DW18" s="18">
        <f t="shared" si="6"/>
        <v>0.18421052631578946</v>
      </c>
      <c r="DX18" s="18">
        <f t="shared" si="6"/>
        <v>0.18823529411764706</v>
      </c>
      <c r="DY18" s="18">
        <f t="shared" si="6"/>
        <v>0.14465408805031446</v>
      </c>
      <c r="DZ18" s="18">
        <f t="shared" si="6"/>
        <v>0.22549019607843138</v>
      </c>
      <c r="EA18" s="18">
        <f t="shared" si="6"/>
        <v>0.2620689655172414</v>
      </c>
      <c r="EB18" s="18">
        <f t="shared" si="6"/>
        <v>0.2</v>
      </c>
      <c r="EC18" s="18">
        <f t="shared" ref="EC18:FH18" si="16">EC5/EC$13</f>
        <v>0.20125786163522014</v>
      </c>
      <c r="ED18" s="18">
        <f t="shared" si="16"/>
        <v>0.17037037037037037</v>
      </c>
      <c r="EE18" s="18">
        <f t="shared" si="16"/>
        <v>0.10869565217391304</v>
      </c>
      <c r="EF18" s="18">
        <f t="shared" si="16"/>
        <v>0.24324324324324326</v>
      </c>
      <c r="EG18" s="18">
        <f t="shared" si="16"/>
        <v>0.23300970873786409</v>
      </c>
      <c r="EH18" s="18">
        <f t="shared" si="16"/>
        <v>0.19827586206896552</v>
      </c>
      <c r="EI18" s="18">
        <f t="shared" si="16"/>
        <v>0.24390243902439024</v>
      </c>
      <c r="EJ18" s="18">
        <f t="shared" si="16"/>
        <v>0.23404255319148937</v>
      </c>
      <c r="EK18" s="18">
        <f t="shared" si="16"/>
        <v>0.17647058823529413</v>
      </c>
      <c r="EL18" s="18">
        <f t="shared" si="16"/>
        <v>0.16438356164383561</v>
      </c>
      <c r="EM18" s="18">
        <f t="shared" si="16"/>
        <v>0.17948717948717949</v>
      </c>
      <c r="EN18" s="18">
        <f t="shared" si="16"/>
        <v>0.16071428571428573</v>
      </c>
      <c r="EO18" s="18">
        <f t="shared" si="16"/>
        <v>0.20987654320987653</v>
      </c>
      <c r="EP18" s="18">
        <f t="shared" si="16"/>
        <v>0.18571428571428572</v>
      </c>
      <c r="EQ18" s="18">
        <f t="shared" si="16"/>
        <v>0.12087912087912088</v>
      </c>
      <c r="ER18" s="18">
        <f t="shared" si="16"/>
        <v>0.21333333333333335</v>
      </c>
      <c r="ES18" s="18">
        <f t="shared" si="16"/>
        <v>0.21666666666666667</v>
      </c>
      <c r="ET18" s="18">
        <f t="shared" si="16"/>
        <v>0.24</v>
      </c>
      <c r="EU18" s="18">
        <f t="shared" si="16"/>
        <v>0.2711864406779661</v>
      </c>
      <c r="EV18" s="18">
        <f t="shared" si="16"/>
        <v>0.17333333333333334</v>
      </c>
      <c r="EW18" s="18">
        <f t="shared" si="16"/>
        <v>0.27868852459016391</v>
      </c>
      <c r="EX18" s="18">
        <f t="shared" si="16"/>
        <v>0.28767123287671231</v>
      </c>
      <c r="EY18" s="18">
        <f t="shared" si="16"/>
        <v>0.22950819672131148</v>
      </c>
      <c r="EZ18" s="18">
        <f t="shared" si="16"/>
        <v>0.34615384615384615</v>
      </c>
      <c r="FA18" s="18">
        <f t="shared" si="16"/>
        <v>0.19607843137254902</v>
      </c>
      <c r="FB18" s="18">
        <f t="shared" si="16"/>
        <v>0.17307692307692307</v>
      </c>
      <c r="FC18" s="18">
        <f t="shared" si="16"/>
        <v>0.26881720430107525</v>
      </c>
      <c r="FD18" s="18">
        <f t="shared" si="16"/>
        <v>0.26829268292682928</v>
      </c>
      <c r="FE18" s="18">
        <f t="shared" si="16"/>
        <v>0.24</v>
      </c>
      <c r="FF18" s="18">
        <f t="shared" si="16"/>
        <v>0.18556701030927836</v>
      </c>
      <c r="FG18" s="18">
        <f t="shared" si="16"/>
        <v>0.16521739130434782</v>
      </c>
      <c r="FH18" s="18">
        <f t="shared" si="16"/>
        <v>0.2</v>
      </c>
      <c r="FI18" s="18">
        <f t="shared" ref="FI18:GN18" si="17">FI5/FI$13</f>
        <v>0.16806722689075632</v>
      </c>
      <c r="FJ18" s="18">
        <f t="shared" si="17"/>
        <v>0.2</v>
      </c>
      <c r="FK18" s="18">
        <f t="shared" si="17"/>
        <v>0.23809523809523808</v>
      </c>
      <c r="FL18" s="18">
        <f t="shared" si="17"/>
        <v>0.28773584905660377</v>
      </c>
      <c r="FM18" s="18">
        <f t="shared" si="17"/>
        <v>0.24475524475524477</v>
      </c>
      <c r="FN18" s="18">
        <f t="shared" si="17"/>
        <v>0.13227513227513227</v>
      </c>
      <c r="FO18" s="18">
        <f t="shared" si="17"/>
        <v>0.20588235294117646</v>
      </c>
      <c r="FP18" s="18">
        <f t="shared" si="17"/>
        <v>0.24725274725274726</v>
      </c>
      <c r="FQ18" s="18">
        <f t="shared" si="17"/>
        <v>0.23553719008264462</v>
      </c>
      <c r="FR18" s="18">
        <f t="shared" si="17"/>
        <v>0.30316742081447962</v>
      </c>
      <c r="FS18" s="18">
        <f t="shared" si="17"/>
        <v>0.2756183745583039</v>
      </c>
      <c r="FT18" s="18">
        <f t="shared" si="17"/>
        <v>0.23963133640552994</v>
      </c>
      <c r="FU18" s="18">
        <f t="shared" si="17"/>
        <v>0.25630252100840334</v>
      </c>
      <c r="FV18" s="18">
        <f t="shared" si="17"/>
        <v>0.27129337539432175</v>
      </c>
      <c r="FW18" s="18">
        <f t="shared" si="17"/>
        <v>0.2807017543859649</v>
      </c>
      <c r="FX18" s="18">
        <f t="shared" si="17"/>
        <v>0.28988764044943821</v>
      </c>
      <c r="FY18" s="18">
        <f t="shared" si="17"/>
        <v>0.25714285714285712</v>
      </c>
      <c r="FZ18" s="18">
        <f t="shared" si="17"/>
        <v>0.28604651162790695</v>
      </c>
      <c r="GA18" s="18">
        <f t="shared" si="17"/>
        <v>0.32195121951219513</v>
      </c>
      <c r="GB18" s="18">
        <f t="shared" si="17"/>
        <v>0.29661016949152541</v>
      </c>
      <c r="GC18" s="18">
        <f t="shared" si="17"/>
        <v>0.28600405679513186</v>
      </c>
      <c r="GD18" s="18">
        <f t="shared" si="17"/>
        <v>0.297244094488189</v>
      </c>
      <c r="GE18" s="18">
        <f t="shared" si="17"/>
        <v>0.30229007633587784</v>
      </c>
      <c r="GF18" s="18">
        <f t="shared" si="17"/>
        <v>0.33218588640275387</v>
      </c>
      <c r="GG18" s="18">
        <f t="shared" si="17"/>
        <v>0.32739059967585088</v>
      </c>
      <c r="GH18" s="18">
        <f t="shared" si="17"/>
        <v>0.33565217391304347</v>
      </c>
      <c r="GI18" s="18">
        <f t="shared" si="17"/>
        <v>0.29228243021346467</v>
      </c>
      <c r="GJ18" s="18">
        <f t="shared" si="17"/>
        <v>0.31203007518796994</v>
      </c>
      <c r="GK18" s="18">
        <f t="shared" si="17"/>
        <v>0.3114119922630561</v>
      </c>
      <c r="GL18" s="18">
        <f t="shared" si="17"/>
        <v>0.32396694214876032</v>
      </c>
      <c r="GM18" s="18">
        <f t="shared" si="17"/>
        <v>0.34440559440559443</v>
      </c>
      <c r="GN18" s="18">
        <f t="shared" si="17"/>
        <v>0.3102866779089376</v>
      </c>
      <c r="GO18" s="18">
        <f t="shared" si="9"/>
        <v>0.29357798165137616</v>
      </c>
      <c r="GP18" s="18">
        <f t="shared" si="9"/>
        <v>0.34563106796116505</v>
      </c>
      <c r="GQ18" s="18">
        <f t="shared" si="9"/>
        <v>0.31360946745562129</v>
      </c>
      <c r="GR18" s="18">
        <f t="shared" si="9"/>
        <v>0.30612244897959184</v>
      </c>
      <c r="GS18" s="18">
        <f t="shared" si="9"/>
        <v>0.32121212121212123</v>
      </c>
      <c r="GT18" s="18">
        <f t="shared" si="9"/>
        <v>0.30314960629921262</v>
      </c>
      <c r="GU18" s="18">
        <f t="shared" si="9"/>
        <v>0.36272545090180358</v>
      </c>
      <c r="GV18" s="18">
        <f t="shared" si="9"/>
        <v>0.32980972515856238</v>
      </c>
      <c r="GW18" s="18">
        <f t="shared" si="9"/>
        <v>0.31196581196581197</v>
      </c>
      <c r="GX18" s="18">
        <f t="shared" si="9"/>
        <v>0.34942084942084944</v>
      </c>
      <c r="GY18" s="18">
        <f t="shared" si="9"/>
        <v>0.33202357563850687</v>
      </c>
      <c r="GZ18" s="18">
        <f t="shared" si="9"/>
        <v>0.33142857142857141</v>
      </c>
      <c r="HA18" s="18">
        <f t="shared" si="9"/>
        <v>0.35587188612099646</v>
      </c>
      <c r="HB18" s="18">
        <f t="shared" ref="HB18:HR18" si="18">HB5/HB$13</f>
        <v>0.34863945578231292</v>
      </c>
      <c r="HC18" s="18">
        <f t="shared" si="18"/>
        <v>0.3405088062622309</v>
      </c>
      <c r="HD18" s="18">
        <f t="shared" si="18"/>
        <v>0.35315985130111527</v>
      </c>
      <c r="HE18" s="18">
        <f t="shared" si="18"/>
        <v>0.3528368794326241</v>
      </c>
      <c r="HF18" s="18">
        <f t="shared" si="18"/>
        <v>0.36964285714285716</v>
      </c>
      <c r="HG18" s="18">
        <f t="shared" si="18"/>
        <v>0.37931034482758619</v>
      </c>
      <c r="HH18" s="18">
        <f t="shared" si="18"/>
        <v>0.35273159144893113</v>
      </c>
      <c r="HI18" s="18">
        <f t="shared" si="18"/>
        <v>0.33418367346938777</v>
      </c>
      <c r="HJ18" s="18">
        <f t="shared" si="18"/>
        <v>0.28738621586475943</v>
      </c>
      <c r="HK18" s="18">
        <f t="shared" si="18"/>
        <v>0.32432432432432434</v>
      </c>
      <c r="HL18" s="18">
        <f t="shared" si="18"/>
        <v>0.31501340482573725</v>
      </c>
      <c r="HM18" s="18">
        <f t="shared" si="18"/>
        <v>0.31350482315112538</v>
      </c>
      <c r="HN18" s="18">
        <f t="shared" si="18"/>
        <v>0.29175475687103591</v>
      </c>
      <c r="HO18" s="18">
        <f t="shared" si="18"/>
        <v>0.30924855491329478</v>
      </c>
      <c r="HP18" s="18">
        <f t="shared" si="18"/>
        <v>0.28459530026109658</v>
      </c>
      <c r="HQ18" s="18">
        <f t="shared" si="18"/>
        <v>0.23552123552123552</v>
      </c>
      <c r="HR18" s="18">
        <f t="shared" si="18"/>
        <v>0.28947368421052633</v>
      </c>
    </row>
    <row r="19" spans="2:226" x14ac:dyDescent="0.25">
      <c r="B19" t="s">
        <v>212</v>
      </c>
      <c r="D19" s="18">
        <f t="shared" si="4"/>
        <v>0</v>
      </c>
      <c r="E19" s="18">
        <f t="shared" si="15"/>
        <v>0</v>
      </c>
      <c r="F19" s="18">
        <f t="shared" si="15"/>
        <v>0</v>
      </c>
      <c r="G19" s="18">
        <f t="shared" si="15"/>
        <v>0</v>
      </c>
      <c r="H19" s="18">
        <f t="shared" si="15"/>
        <v>0</v>
      </c>
      <c r="I19" s="18">
        <f t="shared" si="15"/>
        <v>0</v>
      </c>
      <c r="J19" s="18">
        <f t="shared" si="15"/>
        <v>0</v>
      </c>
      <c r="K19" s="18">
        <f t="shared" si="15"/>
        <v>0</v>
      </c>
      <c r="L19" s="18">
        <f t="shared" si="15"/>
        <v>0</v>
      </c>
      <c r="M19" s="18">
        <f t="shared" si="15"/>
        <v>0</v>
      </c>
      <c r="N19" s="18">
        <f t="shared" si="15"/>
        <v>0</v>
      </c>
      <c r="O19" s="18">
        <f t="shared" si="15"/>
        <v>0</v>
      </c>
      <c r="P19" s="18">
        <f t="shared" si="15"/>
        <v>0</v>
      </c>
      <c r="Q19" s="18">
        <f t="shared" si="15"/>
        <v>0</v>
      </c>
      <c r="R19" s="18">
        <f t="shared" si="15"/>
        <v>0</v>
      </c>
      <c r="S19" s="18">
        <f t="shared" si="15"/>
        <v>0</v>
      </c>
      <c r="T19" s="18">
        <f t="shared" si="15"/>
        <v>0</v>
      </c>
      <c r="U19" s="18">
        <f t="shared" si="15"/>
        <v>0</v>
      </c>
      <c r="V19" s="18">
        <f t="shared" si="15"/>
        <v>0</v>
      </c>
      <c r="W19" s="18">
        <f t="shared" si="15"/>
        <v>0</v>
      </c>
      <c r="X19" s="18">
        <f t="shared" si="15"/>
        <v>0.2</v>
      </c>
      <c r="Y19" s="18">
        <f t="shared" si="15"/>
        <v>0.1</v>
      </c>
      <c r="Z19" s="18">
        <f t="shared" si="15"/>
        <v>9.0909090909090912E-2</v>
      </c>
      <c r="AA19" s="18">
        <f t="shared" si="15"/>
        <v>4.1666666666666664E-2</v>
      </c>
      <c r="AB19" s="18">
        <f t="shared" si="15"/>
        <v>6.0606060606060608E-2</v>
      </c>
      <c r="AC19" s="18">
        <f t="shared" si="15"/>
        <v>0.14754098360655737</v>
      </c>
      <c r="AD19" s="18">
        <f t="shared" si="15"/>
        <v>1.5873015873015872E-2</v>
      </c>
      <c r="AE19" s="18">
        <f t="shared" si="15"/>
        <v>7.6923076923076927E-2</v>
      </c>
      <c r="AF19" s="18">
        <f t="shared" si="15"/>
        <v>4.4776119402985072E-2</v>
      </c>
      <c r="AG19" s="18">
        <f t="shared" si="15"/>
        <v>9.2198581560283682E-2</v>
      </c>
      <c r="AH19" s="18">
        <f t="shared" si="15"/>
        <v>7.9365079365079361E-2</v>
      </c>
      <c r="AI19" s="18">
        <f t="shared" si="15"/>
        <v>9.3525179856115109E-2</v>
      </c>
      <c r="AJ19" s="18">
        <f t="shared" si="15"/>
        <v>4.2168674698795178E-2</v>
      </c>
      <c r="AK19" s="18">
        <f t="shared" si="15"/>
        <v>7.4257425742574254E-2</v>
      </c>
      <c r="AL19" s="18">
        <f t="shared" si="15"/>
        <v>9.2436974789915971E-2</v>
      </c>
      <c r="AM19" s="18">
        <f t="shared" si="15"/>
        <v>0.14049586776859505</v>
      </c>
      <c r="AN19" s="18">
        <f t="shared" si="15"/>
        <v>0.11685393258426967</v>
      </c>
      <c r="AO19" s="18">
        <f t="shared" si="15"/>
        <v>9.5238095238095233E-2</v>
      </c>
      <c r="AP19" s="18">
        <f t="shared" si="15"/>
        <v>8.7286527514231493E-2</v>
      </c>
      <c r="AQ19" s="18">
        <f t="shared" si="15"/>
        <v>0.10590277777777778</v>
      </c>
      <c r="AR19" s="18">
        <f t="shared" si="15"/>
        <v>0.10074074074074074</v>
      </c>
      <c r="AS19" s="18">
        <f t="shared" si="15"/>
        <v>0.10086455331412104</v>
      </c>
      <c r="AT19" s="18">
        <f t="shared" si="15"/>
        <v>8.1902245706737126E-2</v>
      </c>
      <c r="AU19" s="18">
        <f t="shared" si="15"/>
        <v>8.3491461100569264E-2</v>
      </c>
      <c r="AV19" s="18">
        <f t="shared" si="15"/>
        <v>7.8883495145631075E-2</v>
      </c>
      <c r="AW19" s="18">
        <f t="shared" si="15"/>
        <v>7.0601851851851846E-2</v>
      </c>
      <c r="AX19" s="18">
        <f t="shared" si="15"/>
        <v>7.8883495145631075E-2</v>
      </c>
      <c r="AY19" s="18">
        <f t="shared" si="15"/>
        <v>8.1243731193580748E-2</v>
      </c>
      <c r="AZ19" s="18">
        <f t="shared" si="15"/>
        <v>8.3619702176403202E-2</v>
      </c>
      <c r="BA19" s="18">
        <f t="shared" si="15"/>
        <v>6.4171122994652413E-2</v>
      </c>
      <c r="BB19" s="18">
        <f t="shared" si="15"/>
        <v>6.0200668896321072E-2</v>
      </c>
      <c r="BC19" s="18">
        <f t="shared" si="15"/>
        <v>8.2035306334371755E-2</v>
      </c>
      <c r="BD19" s="18">
        <f t="shared" si="15"/>
        <v>7.9689018464528666E-2</v>
      </c>
      <c r="BE19" s="18">
        <f t="shared" si="15"/>
        <v>9.110169491525423E-2</v>
      </c>
      <c r="BF19" s="18">
        <f t="shared" si="15"/>
        <v>8.4745762711864403E-2</v>
      </c>
      <c r="BG19" s="18">
        <f t="shared" si="15"/>
        <v>7.6923076923076927E-2</v>
      </c>
      <c r="BH19" s="18">
        <f t="shared" si="15"/>
        <v>8.8749999999999996E-2</v>
      </c>
      <c r="BI19" s="18">
        <f t="shared" si="15"/>
        <v>8.2887700534759357E-2</v>
      </c>
      <c r="BJ19" s="18">
        <f t="shared" si="15"/>
        <v>7.2769953051643188E-2</v>
      </c>
      <c r="BK19" s="18">
        <f t="shared" si="15"/>
        <v>9.4982078853046589E-2</v>
      </c>
      <c r="BL19" s="18">
        <f t="shared" si="15"/>
        <v>7.71484375E-2</v>
      </c>
      <c r="BM19" s="18">
        <f t="shared" si="15"/>
        <v>8.3809523809523806E-2</v>
      </c>
      <c r="BN19" s="18">
        <f t="shared" si="15"/>
        <v>9.337349397590361E-2</v>
      </c>
      <c r="BO19" s="18">
        <f t="shared" si="15"/>
        <v>8.5241730279898217E-2</v>
      </c>
      <c r="BP19" s="18">
        <f t="shared" si="15"/>
        <v>0.10095735422106179</v>
      </c>
      <c r="BQ19" s="18">
        <f t="shared" si="6"/>
        <v>9.9198396793587176E-2</v>
      </c>
      <c r="BR19" s="18">
        <f t="shared" si="6"/>
        <v>9.3719806763285021E-2</v>
      </c>
      <c r="BS19" s="18">
        <f t="shared" si="6"/>
        <v>9.8998887652947717E-2</v>
      </c>
      <c r="BT19" s="18">
        <f t="shared" si="6"/>
        <v>8.75251509054326E-2</v>
      </c>
      <c r="BU19" s="18">
        <f t="shared" si="6"/>
        <v>0.125</v>
      </c>
      <c r="BV19" s="18">
        <f t="shared" si="6"/>
        <v>8.8315217391304351E-2</v>
      </c>
      <c r="BW19" s="18">
        <f t="shared" si="6"/>
        <v>0.11627906976744186</v>
      </c>
      <c r="BX19" s="18">
        <f t="shared" si="6"/>
        <v>7.4369189907038516E-2</v>
      </c>
      <c r="BY19" s="18">
        <f t="shared" si="6"/>
        <v>9.7855227882037529E-2</v>
      </c>
      <c r="BZ19" s="18">
        <f t="shared" si="6"/>
        <v>7.1123755334281655E-2</v>
      </c>
      <c r="CA19" s="18">
        <f t="shared" si="6"/>
        <v>7.7363896848137534E-2</v>
      </c>
      <c r="CB19" s="18">
        <f t="shared" si="6"/>
        <v>8.0858085808580851E-2</v>
      </c>
      <c r="CC19" s="18">
        <f t="shared" si="6"/>
        <v>8.771929824561403E-2</v>
      </c>
      <c r="CD19" s="18">
        <f t="shared" si="6"/>
        <v>8.9506172839506168E-2</v>
      </c>
      <c r="CE19" s="18">
        <f t="shared" si="6"/>
        <v>0.10851063829787234</v>
      </c>
      <c r="CF19" s="18">
        <f t="shared" si="6"/>
        <v>9.0517241379310345E-2</v>
      </c>
      <c r="CG19" s="18">
        <f t="shared" si="6"/>
        <v>6.8459657701711488E-2</v>
      </c>
      <c r="CH19" s="18">
        <f t="shared" si="6"/>
        <v>0.10224438902743142</v>
      </c>
      <c r="CI19" s="18">
        <f t="shared" si="6"/>
        <v>6.4066852367688026E-2</v>
      </c>
      <c r="CJ19" s="18">
        <f t="shared" si="6"/>
        <v>0.11643835616438356</v>
      </c>
      <c r="CK19" s="18">
        <f t="shared" si="6"/>
        <v>9.1743119266055051E-2</v>
      </c>
      <c r="CL19" s="18">
        <f t="shared" si="6"/>
        <v>9.337349397590361E-2</v>
      </c>
      <c r="CM19" s="18">
        <f t="shared" si="6"/>
        <v>7.3482428115015971E-2</v>
      </c>
      <c r="CN19" s="18">
        <f t="shared" si="6"/>
        <v>6.2043795620437957E-2</v>
      </c>
      <c r="CO19" s="18">
        <f t="shared" si="6"/>
        <v>0.13134328358208955</v>
      </c>
      <c r="CP19" s="18">
        <f t="shared" si="6"/>
        <v>7.1729957805907171E-2</v>
      </c>
      <c r="CQ19" s="18">
        <f t="shared" si="6"/>
        <v>0.10526315789473684</v>
      </c>
      <c r="CR19" s="18">
        <f t="shared" si="6"/>
        <v>9.7744360902255634E-2</v>
      </c>
      <c r="CS19" s="18">
        <f t="shared" si="6"/>
        <v>8.8669950738916259E-2</v>
      </c>
      <c r="CT19" s="18">
        <f t="shared" si="6"/>
        <v>0.12037037037037036</v>
      </c>
      <c r="CU19" s="18">
        <f t="shared" si="6"/>
        <v>8.0952380952380956E-2</v>
      </c>
      <c r="CV19" s="18">
        <f t="shared" si="6"/>
        <v>0.125</v>
      </c>
      <c r="CW19" s="18">
        <f t="shared" si="6"/>
        <v>0.10824742268041238</v>
      </c>
      <c r="CX19" s="18">
        <f t="shared" si="6"/>
        <v>0.1118421052631579</v>
      </c>
      <c r="CY19" s="18">
        <f t="shared" si="6"/>
        <v>8.6956521739130432E-2</v>
      </c>
      <c r="CZ19" s="18">
        <f t="shared" si="6"/>
        <v>7.0652173913043473E-2</v>
      </c>
      <c r="DA19" s="18">
        <f t="shared" si="6"/>
        <v>0.11363636363636363</v>
      </c>
      <c r="DB19" s="18">
        <f t="shared" si="6"/>
        <v>8.2758620689655171E-2</v>
      </c>
      <c r="DC19" s="18">
        <f t="shared" si="6"/>
        <v>0.13017751479289941</v>
      </c>
      <c r="DD19" s="18">
        <f t="shared" si="6"/>
        <v>0.10948905109489052</v>
      </c>
      <c r="DE19" s="18">
        <f t="shared" si="6"/>
        <v>0.10559006211180125</v>
      </c>
      <c r="DF19" s="18">
        <f t="shared" si="6"/>
        <v>0.11702127659574468</v>
      </c>
      <c r="DG19" s="18">
        <f t="shared" si="6"/>
        <v>0.14285714285714285</v>
      </c>
      <c r="DH19" s="18">
        <f t="shared" si="6"/>
        <v>0.14444444444444443</v>
      </c>
      <c r="DI19" s="18">
        <f t="shared" si="6"/>
        <v>0.15577889447236182</v>
      </c>
      <c r="DJ19" s="18">
        <f t="shared" si="6"/>
        <v>0.18811881188118812</v>
      </c>
      <c r="DK19" s="18">
        <f t="shared" si="6"/>
        <v>0.15846994535519127</v>
      </c>
      <c r="DL19" s="18">
        <f t="shared" si="6"/>
        <v>0.15833333333333333</v>
      </c>
      <c r="DM19" s="18">
        <f t="shared" si="6"/>
        <v>0.12820512820512819</v>
      </c>
      <c r="DN19" s="18">
        <f t="shared" si="6"/>
        <v>0.16083916083916083</v>
      </c>
      <c r="DO19" s="18">
        <f t="shared" si="6"/>
        <v>0.18404907975460122</v>
      </c>
      <c r="DP19" s="18">
        <f t="shared" si="6"/>
        <v>0.18181818181818182</v>
      </c>
      <c r="DQ19" s="18">
        <f t="shared" si="6"/>
        <v>0.1702127659574468</v>
      </c>
      <c r="DR19" s="18">
        <f t="shared" si="6"/>
        <v>0.11377245508982035</v>
      </c>
      <c r="DS19" s="18">
        <f t="shared" si="6"/>
        <v>0.17741935483870969</v>
      </c>
      <c r="DT19" s="18">
        <f t="shared" si="6"/>
        <v>0.16463414634146342</v>
      </c>
      <c r="DU19" s="18">
        <f t="shared" si="6"/>
        <v>0.16546762589928057</v>
      </c>
      <c r="DV19" s="18">
        <f t="shared" si="6"/>
        <v>0.19463087248322147</v>
      </c>
      <c r="DW19" s="18">
        <f t="shared" si="6"/>
        <v>0.15131578947368421</v>
      </c>
      <c r="DX19" s="18">
        <f t="shared" si="6"/>
        <v>0.15294117647058825</v>
      </c>
      <c r="DY19" s="18">
        <f t="shared" si="6"/>
        <v>0.13836477987421383</v>
      </c>
      <c r="DZ19" s="18">
        <f t="shared" si="6"/>
        <v>0.14705882352941177</v>
      </c>
      <c r="EA19" s="18">
        <f t="shared" si="6"/>
        <v>0.16551724137931034</v>
      </c>
      <c r="EB19" s="18">
        <f t="shared" ref="EB19:GM23" si="19">EB6/EB$13</f>
        <v>0.2</v>
      </c>
      <c r="EC19" s="18">
        <f t="shared" si="19"/>
        <v>0.18867924528301888</v>
      </c>
      <c r="ED19" s="18">
        <f t="shared" si="19"/>
        <v>0.15555555555555556</v>
      </c>
      <c r="EE19" s="18">
        <f t="shared" si="19"/>
        <v>0.21014492753623187</v>
      </c>
      <c r="EF19" s="18">
        <f t="shared" si="19"/>
        <v>0.15315315315315314</v>
      </c>
      <c r="EG19" s="18">
        <f t="shared" si="19"/>
        <v>0.20388349514563106</v>
      </c>
      <c r="EH19" s="18">
        <f t="shared" si="19"/>
        <v>0.18965517241379309</v>
      </c>
      <c r="EI19" s="18">
        <f t="shared" si="19"/>
        <v>0.13414634146341464</v>
      </c>
      <c r="EJ19" s="18">
        <f t="shared" si="19"/>
        <v>0.20212765957446807</v>
      </c>
      <c r="EK19" s="18">
        <f t="shared" si="19"/>
        <v>0.19117647058823528</v>
      </c>
      <c r="EL19" s="18">
        <f t="shared" si="19"/>
        <v>0.19178082191780821</v>
      </c>
      <c r="EM19" s="18">
        <f t="shared" si="19"/>
        <v>0.28205128205128205</v>
      </c>
      <c r="EN19" s="18">
        <f t="shared" si="19"/>
        <v>0.25</v>
      </c>
      <c r="EO19" s="18">
        <f t="shared" si="19"/>
        <v>0.19753086419753085</v>
      </c>
      <c r="EP19" s="18">
        <f t="shared" si="19"/>
        <v>0.18571428571428572</v>
      </c>
      <c r="EQ19" s="18">
        <f t="shared" si="19"/>
        <v>0.27472527472527475</v>
      </c>
      <c r="ER19" s="18">
        <f t="shared" si="19"/>
        <v>0.24</v>
      </c>
      <c r="ES19" s="18">
        <f t="shared" si="19"/>
        <v>0.15</v>
      </c>
      <c r="ET19" s="18">
        <f t="shared" si="19"/>
        <v>0.21333333333333335</v>
      </c>
      <c r="EU19" s="18">
        <f t="shared" si="19"/>
        <v>0.22033898305084745</v>
      </c>
      <c r="EV19" s="18">
        <f t="shared" si="19"/>
        <v>0.12</v>
      </c>
      <c r="EW19" s="18">
        <f t="shared" si="19"/>
        <v>0.18032786885245902</v>
      </c>
      <c r="EX19" s="18">
        <f t="shared" si="19"/>
        <v>0.12328767123287671</v>
      </c>
      <c r="EY19" s="18">
        <f t="shared" si="19"/>
        <v>0.21311475409836064</v>
      </c>
      <c r="EZ19" s="18">
        <f t="shared" si="19"/>
        <v>0.17307692307692307</v>
      </c>
      <c r="FA19" s="18">
        <f t="shared" si="19"/>
        <v>9.8039215686274508E-2</v>
      </c>
      <c r="FB19" s="18">
        <f t="shared" si="19"/>
        <v>0.11538461538461539</v>
      </c>
      <c r="FC19" s="18">
        <f t="shared" si="19"/>
        <v>0.13978494623655913</v>
      </c>
      <c r="FD19" s="18">
        <f t="shared" si="19"/>
        <v>0.12195121951219512</v>
      </c>
      <c r="FE19" s="18">
        <f t="shared" si="19"/>
        <v>0.23</v>
      </c>
      <c r="FF19" s="18">
        <f t="shared" si="19"/>
        <v>0.15463917525773196</v>
      </c>
      <c r="FG19" s="18">
        <f t="shared" si="19"/>
        <v>0.21739130434782608</v>
      </c>
      <c r="FH19" s="18">
        <f t="shared" si="19"/>
        <v>0.19230769230769232</v>
      </c>
      <c r="FI19" s="18">
        <f t="shared" si="19"/>
        <v>0.16806722689075632</v>
      </c>
      <c r="FJ19" s="18">
        <f t="shared" si="19"/>
        <v>0.17647058823529413</v>
      </c>
      <c r="FK19" s="18">
        <f t="shared" si="19"/>
        <v>0.20833333333333334</v>
      </c>
      <c r="FL19" s="18">
        <f t="shared" si="19"/>
        <v>0.19339622641509435</v>
      </c>
      <c r="FM19" s="18">
        <f t="shared" si="19"/>
        <v>0.14685314685314685</v>
      </c>
      <c r="FN19" s="18">
        <f t="shared" si="19"/>
        <v>0.17989417989417988</v>
      </c>
      <c r="FO19" s="18">
        <f t="shared" si="19"/>
        <v>0.17058823529411765</v>
      </c>
      <c r="FP19" s="18">
        <f t="shared" si="19"/>
        <v>0.18131868131868131</v>
      </c>
      <c r="FQ19" s="18">
        <f t="shared" si="19"/>
        <v>0.18181818181818182</v>
      </c>
      <c r="FR19" s="18">
        <f t="shared" si="19"/>
        <v>0.19909502262443438</v>
      </c>
      <c r="FS19" s="18">
        <f t="shared" si="19"/>
        <v>0.16961130742049471</v>
      </c>
      <c r="FT19" s="18">
        <f t="shared" si="19"/>
        <v>0.20737327188940091</v>
      </c>
      <c r="FU19" s="18">
        <f t="shared" si="19"/>
        <v>0.18487394957983194</v>
      </c>
      <c r="FV19" s="18">
        <f t="shared" si="19"/>
        <v>0.14826498422712933</v>
      </c>
      <c r="FW19" s="18">
        <f t="shared" si="19"/>
        <v>0.15789473684210525</v>
      </c>
      <c r="FX19" s="18">
        <f t="shared" si="19"/>
        <v>0.1842696629213483</v>
      </c>
      <c r="FY19" s="18">
        <f t="shared" si="19"/>
        <v>0.18441558441558442</v>
      </c>
      <c r="FZ19" s="18">
        <f t="shared" si="19"/>
        <v>0.19767441860465115</v>
      </c>
      <c r="GA19" s="18">
        <f t="shared" si="19"/>
        <v>0.15853658536585366</v>
      </c>
      <c r="GB19" s="18">
        <f t="shared" si="19"/>
        <v>0.15466101694915255</v>
      </c>
      <c r="GC19" s="18">
        <f t="shared" si="19"/>
        <v>0.17647058823529413</v>
      </c>
      <c r="GD19" s="18">
        <f t="shared" si="19"/>
        <v>0.19291338582677164</v>
      </c>
      <c r="GE19" s="18">
        <f t="shared" si="19"/>
        <v>0.22137404580152673</v>
      </c>
      <c r="GF19" s="18">
        <f t="shared" si="19"/>
        <v>0.18416523235800344</v>
      </c>
      <c r="GG19" s="18">
        <f t="shared" si="19"/>
        <v>0.17990275526742303</v>
      </c>
      <c r="GH19" s="18">
        <f t="shared" si="19"/>
        <v>0.13043478260869565</v>
      </c>
      <c r="GI19" s="18">
        <f t="shared" si="19"/>
        <v>0.17733990147783252</v>
      </c>
      <c r="GJ19" s="18">
        <f t="shared" si="19"/>
        <v>0.17293233082706766</v>
      </c>
      <c r="GK19" s="18">
        <f t="shared" si="19"/>
        <v>0.14119922630560927</v>
      </c>
      <c r="GL19" s="18">
        <f t="shared" si="19"/>
        <v>0.17190082644628099</v>
      </c>
      <c r="GM19" s="18">
        <f t="shared" si="19"/>
        <v>0.16958041958041958</v>
      </c>
      <c r="GN19" s="18">
        <f>GN6/GN$13</f>
        <v>0.1905564924114671</v>
      </c>
      <c r="GO19" s="18">
        <f t="shared" si="9"/>
        <v>0.1853211009174312</v>
      </c>
      <c r="GP19" s="18">
        <f t="shared" si="9"/>
        <v>0.14757281553398058</v>
      </c>
      <c r="GQ19" s="18">
        <f t="shared" si="9"/>
        <v>0.15976331360946747</v>
      </c>
      <c r="GR19" s="18">
        <f t="shared" si="9"/>
        <v>0.18367346938775511</v>
      </c>
      <c r="GS19" s="18">
        <f t="shared" si="9"/>
        <v>0.13737373737373737</v>
      </c>
      <c r="GT19" s="18">
        <f t="shared" si="9"/>
        <v>0.20472440944881889</v>
      </c>
      <c r="GU19" s="18">
        <f t="shared" si="9"/>
        <v>0.18236472945891782</v>
      </c>
      <c r="GV19" s="18">
        <f t="shared" si="9"/>
        <v>0.15856236786469344</v>
      </c>
      <c r="GW19" s="18">
        <f t="shared" si="9"/>
        <v>0.17094017094017094</v>
      </c>
      <c r="GX19" s="18">
        <f t="shared" si="9"/>
        <v>0.16602316602316602</v>
      </c>
      <c r="GY19" s="18">
        <f t="shared" si="9"/>
        <v>0.18074656188605109</v>
      </c>
      <c r="GZ19" s="18">
        <f t="shared" si="9"/>
        <v>0.19047619047619047</v>
      </c>
      <c r="HA19" s="18">
        <f t="shared" si="9"/>
        <v>0.17259786476868327</v>
      </c>
      <c r="HB19" s="18">
        <f t="shared" ref="HB19:HR19" si="20">HB6/HB$13</f>
        <v>0.17006802721088435</v>
      </c>
      <c r="HC19" s="18">
        <f t="shared" si="20"/>
        <v>0.17808219178082191</v>
      </c>
      <c r="HD19" s="18">
        <f t="shared" si="20"/>
        <v>0.18215613382899629</v>
      </c>
      <c r="HE19" s="18">
        <f t="shared" si="20"/>
        <v>0.15602836879432624</v>
      </c>
      <c r="HF19" s="18">
        <f t="shared" si="20"/>
        <v>0.14642857142857144</v>
      </c>
      <c r="HG19" s="18">
        <f t="shared" si="20"/>
        <v>0.1539408866995074</v>
      </c>
      <c r="HH19" s="18">
        <f t="shared" si="20"/>
        <v>0.17695961995249407</v>
      </c>
      <c r="HI19" s="18">
        <f t="shared" si="20"/>
        <v>0.18367346938775511</v>
      </c>
      <c r="HJ19" s="18">
        <f t="shared" si="20"/>
        <v>0.13394018205461639</v>
      </c>
      <c r="HK19" s="18">
        <f t="shared" si="20"/>
        <v>0.16830466830466831</v>
      </c>
      <c r="HL19" s="18">
        <f t="shared" si="20"/>
        <v>0.1353887399463807</v>
      </c>
      <c r="HM19" s="18">
        <f t="shared" si="20"/>
        <v>0.18649517684887459</v>
      </c>
      <c r="HN19" s="18">
        <f t="shared" si="20"/>
        <v>0.15644820295983086</v>
      </c>
      <c r="HO19" s="18">
        <f t="shared" si="20"/>
        <v>0.15317919075144509</v>
      </c>
      <c r="HP19" s="18">
        <f t="shared" si="20"/>
        <v>0.17232375979112272</v>
      </c>
      <c r="HQ19" s="18">
        <f t="shared" si="20"/>
        <v>0.17374517374517376</v>
      </c>
      <c r="HR19" s="18">
        <f t="shared" si="20"/>
        <v>0.22368421052631579</v>
      </c>
    </row>
    <row r="20" spans="2:226" x14ac:dyDescent="0.25">
      <c r="B20" t="s">
        <v>213</v>
      </c>
      <c r="D20" s="18">
        <f t="shared" si="4"/>
        <v>1</v>
      </c>
      <c r="E20" s="18">
        <f t="shared" si="15"/>
        <v>0</v>
      </c>
      <c r="F20" s="18">
        <f t="shared" si="15"/>
        <v>0</v>
      </c>
      <c r="G20" s="18">
        <f t="shared" si="15"/>
        <v>0</v>
      </c>
      <c r="H20" s="18">
        <f t="shared" si="15"/>
        <v>0</v>
      </c>
      <c r="I20" s="18">
        <f t="shared" si="15"/>
        <v>0</v>
      </c>
      <c r="J20" s="18">
        <f t="shared" si="15"/>
        <v>0</v>
      </c>
      <c r="K20" s="18">
        <f t="shared" si="15"/>
        <v>0</v>
      </c>
      <c r="L20" s="18">
        <f t="shared" si="15"/>
        <v>0.25</v>
      </c>
      <c r="M20" s="18">
        <f t="shared" si="15"/>
        <v>0</v>
      </c>
      <c r="N20" s="18">
        <f t="shared" si="15"/>
        <v>1</v>
      </c>
      <c r="O20" s="18">
        <f t="shared" si="15"/>
        <v>0</v>
      </c>
      <c r="P20" s="18">
        <f t="shared" si="15"/>
        <v>0.5</v>
      </c>
      <c r="Q20" s="18">
        <f t="shared" si="15"/>
        <v>0</v>
      </c>
      <c r="R20" s="18">
        <f t="shared" si="15"/>
        <v>0.33333333333333331</v>
      </c>
      <c r="S20" s="18">
        <f t="shared" si="15"/>
        <v>0</v>
      </c>
      <c r="T20" s="18">
        <f t="shared" si="15"/>
        <v>0</v>
      </c>
      <c r="U20" s="18">
        <f t="shared" si="15"/>
        <v>0</v>
      </c>
      <c r="V20" s="18">
        <f t="shared" si="15"/>
        <v>0.1111111111111111</v>
      </c>
      <c r="W20" s="18">
        <f t="shared" si="15"/>
        <v>0.22222222222222221</v>
      </c>
      <c r="X20" s="18">
        <f t="shared" si="15"/>
        <v>0</v>
      </c>
      <c r="Y20" s="18">
        <f t="shared" si="15"/>
        <v>0.1</v>
      </c>
      <c r="Z20" s="18">
        <f t="shared" si="15"/>
        <v>4.5454545454545456E-2</v>
      </c>
      <c r="AA20" s="18">
        <f t="shared" si="15"/>
        <v>0.20833333333333334</v>
      </c>
      <c r="AB20" s="18">
        <f t="shared" si="15"/>
        <v>0.18181818181818182</v>
      </c>
      <c r="AC20" s="18">
        <f t="shared" si="15"/>
        <v>0.14754098360655737</v>
      </c>
      <c r="AD20" s="18">
        <f t="shared" si="15"/>
        <v>0.15873015873015872</v>
      </c>
      <c r="AE20" s="18">
        <f t="shared" si="15"/>
        <v>0.27692307692307694</v>
      </c>
      <c r="AF20" s="18">
        <f t="shared" si="15"/>
        <v>0.23134328358208955</v>
      </c>
      <c r="AG20" s="18">
        <f t="shared" si="15"/>
        <v>0.19858156028368795</v>
      </c>
      <c r="AH20" s="18">
        <f t="shared" si="15"/>
        <v>0.15873015873015872</v>
      </c>
      <c r="AI20" s="18">
        <f t="shared" si="15"/>
        <v>8.6330935251798566E-2</v>
      </c>
      <c r="AJ20" s="18">
        <f t="shared" si="15"/>
        <v>0.15060240963855423</v>
      </c>
      <c r="AK20" s="18">
        <f t="shared" si="15"/>
        <v>0.12871287128712872</v>
      </c>
      <c r="AL20" s="18">
        <f t="shared" si="15"/>
        <v>0.15966386554621848</v>
      </c>
      <c r="AM20" s="18">
        <f t="shared" si="15"/>
        <v>0.11983471074380166</v>
      </c>
      <c r="AN20" s="18">
        <f t="shared" si="15"/>
        <v>0.11910112359550562</v>
      </c>
      <c r="AO20" s="18">
        <f t="shared" si="15"/>
        <v>0.11428571428571428</v>
      </c>
      <c r="AP20" s="18">
        <f t="shared" si="15"/>
        <v>0.10815939278937381</v>
      </c>
      <c r="AQ20" s="18">
        <f t="shared" si="15"/>
        <v>9.2013888888888895E-2</v>
      </c>
      <c r="AR20" s="18">
        <f t="shared" si="15"/>
        <v>0.11703703703703704</v>
      </c>
      <c r="AS20" s="18">
        <f t="shared" si="15"/>
        <v>0.12680115273775217</v>
      </c>
      <c r="AT20" s="18">
        <f t="shared" si="15"/>
        <v>0.10568031704095113</v>
      </c>
      <c r="AU20" s="18">
        <f t="shared" si="15"/>
        <v>9.1081593927893736E-2</v>
      </c>
      <c r="AV20" s="18">
        <f t="shared" si="15"/>
        <v>0.11407766990291263</v>
      </c>
      <c r="AW20" s="18">
        <f t="shared" si="15"/>
        <v>0.11458333333333333</v>
      </c>
      <c r="AX20" s="18">
        <f t="shared" si="15"/>
        <v>0.10679611650485436</v>
      </c>
      <c r="AY20" s="18">
        <f t="shared" si="15"/>
        <v>9.8294884653961884E-2</v>
      </c>
      <c r="AZ20" s="18">
        <f t="shared" si="15"/>
        <v>9.1638029782359673E-2</v>
      </c>
      <c r="BA20" s="18">
        <f t="shared" si="15"/>
        <v>0.11363636363636363</v>
      </c>
      <c r="BB20" s="18">
        <f t="shared" si="15"/>
        <v>9.7826086956521743E-2</v>
      </c>
      <c r="BC20" s="18">
        <f t="shared" si="15"/>
        <v>0.11007268951194185</v>
      </c>
      <c r="BD20" s="18">
        <f t="shared" si="15"/>
        <v>0.10689990281827016</v>
      </c>
      <c r="BE20" s="18">
        <f t="shared" si="15"/>
        <v>9.0042372881355928E-2</v>
      </c>
      <c r="BF20" s="18">
        <f t="shared" si="15"/>
        <v>0.1120527306967985</v>
      </c>
      <c r="BG20" s="18">
        <f t="shared" si="15"/>
        <v>0.11188811188811189</v>
      </c>
      <c r="BH20" s="18">
        <f t="shared" si="15"/>
        <v>0.10375</v>
      </c>
      <c r="BI20" s="18">
        <f t="shared" si="15"/>
        <v>0.11497326203208556</v>
      </c>
      <c r="BJ20" s="18">
        <f t="shared" si="15"/>
        <v>0.12323943661971831</v>
      </c>
      <c r="BK20" s="18">
        <f t="shared" si="15"/>
        <v>0.11469534050179211</v>
      </c>
      <c r="BL20" s="18">
        <f t="shared" si="15"/>
        <v>0.1279296875</v>
      </c>
      <c r="BM20" s="18">
        <f t="shared" si="15"/>
        <v>0.13714285714285715</v>
      </c>
      <c r="BN20" s="18">
        <f t="shared" si="15"/>
        <v>0.11646586345381527</v>
      </c>
      <c r="BO20" s="18">
        <f t="shared" si="15"/>
        <v>0.11577608142493638</v>
      </c>
      <c r="BP20" s="18">
        <f t="shared" si="15"/>
        <v>0.12967798085291557</v>
      </c>
      <c r="BQ20" s="18">
        <f t="shared" ref="BQ20:CV20" si="21">BQ7/BQ$13</f>
        <v>0.11022044088176353</v>
      </c>
      <c r="BR20" s="18">
        <f t="shared" si="21"/>
        <v>0.11014492753623188</v>
      </c>
      <c r="BS20" s="18">
        <f t="shared" si="21"/>
        <v>0.10901001112347053</v>
      </c>
      <c r="BT20" s="18">
        <f t="shared" si="21"/>
        <v>0.11871227364185111</v>
      </c>
      <c r="BU20" s="18">
        <f t="shared" si="21"/>
        <v>0.10216346153846154</v>
      </c>
      <c r="BV20" s="18">
        <f t="shared" si="21"/>
        <v>0.11684782608695653</v>
      </c>
      <c r="BW20" s="18">
        <f t="shared" si="21"/>
        <v>0.11369509043927649</v>
      </c>
      <c r="BX20" s="18">
        <f t="shared" si="21"/>
        <v>0.10889774236387782</v>
      </c>
      <c r="BY20" s="18">
        <f t="shared" si="21"/>
        <v>9.9195710455764072E-2</v>
      </c>
      <c r="BZ20" s="18">
        <f t="shared" si="21"/>
        <v>0.12233285917496443</v>
      </c>
      <c r="CA20" s="18">
        <f t="shared" si="21"/>
        <v>0.1174785100286533</v>
      </c>
      <c r="CB20" s="18">
        <f t="shared" si="21"/>
        <v>0.12376237623762376</v>
      </c>
      <c r="CC20" s="18">
        <f t="shared" si="21"/>
        <v>0.13596491228070176</v>
      </c>
      <c r="CD20" s="18">
        <f t="shared" si="21"/>
        <v>0.11574074074074074</v>
      </c>
      <c r="CE20" s="18">
        <f t="shared" si="21"/>
        <v>0.12127659574468085</v>
      </c>
      <c r="CF20" s="18">
        <f t="shared" si="21"/>
        <v>0.10775862068965517</v>
      </c>
      <c r="CG20" s="18">
        <f t="shared" si="21"/>
        <v>0.12224938875305623</v>
      </c>
      <c r="CH20" s="18">
        <f t="shared" si="21"/>
        <v>0.1172069825436409</v>
      </c>
      <c r="CI20" s="18">
        <f t="shared" si="21"/>
        <v>0.10027855153203342</v>
      </c>
      <c r="CJ20" s="18">
        <f t="shared" si="21"/>
        <v>0.1404109589041096</v>
      </c>
      <c r="CK20" s="18">
        <f t="shared" si="21"/>
        <v>0.14067278287461774</v>
      </c>
      <c r="CL20" s="18">
        <f t="shared" si="21"/>
        <v>0.12349397590361445</v>
      </c>
      <c r="CM20" s="18">
        <f t="shared" si="21"/>
        <v>0.12460063897763578</v>
      </c>
      <c r="CN20" s="18">
        <f t="shared" si="21"/>
        <v>0.14233576642335766</v>
      </c>
      <c r="CO20" s="18">
        <f t="shared" si="21"/>
        <v>0.1253731343283582</v>
      </c>
      <c r="CP20" s="18">
        <f t="shared" si="21"/>
        <v>9.2827004219409287E-2</v>
      </c>
      <c r="CQ20" s="18">
        <f t="shared" si="21"/>
        <v>9.0909090909090912E-2</v>
      </c>
      <c r="CR20" s="18">
        <f t="shared" si="21"/>
        <v>9.0225563909774431E-2</v>
      </c>
      <c r="CS20" s="18">
        <f t="shared" si="21"/>
        <v>0.11822660098522167</v>
      </c>
      <c r="CT20" s="18">
        <f t="shared" si="21"/>
        <v>0.10185185185185185</v>
      </c>
      <c r="CU20" s="18">
        <f t="shared" si="21"/>
        <v>0.11428571428571428</v>
      </c>
      <c r="CV20" s="18">
        <f t="shared" si="21"/>
        <v>0.09</v>
      </c>
      <c r="CW20" s="18">
        <f t="shared" ref="CW20:EB20" si="22">CW7/CW$13</f>
        <v>0.10309278350515463</v>
      </c>
      <c r="CX20" s="18">
        <f t="shared" si="22"/>
        <v>0.1118421052631579</v>
      </c>
      <c r="CY20" s="18">
        <f t="shared" si="22"/>
        <v>9.5652173913043481E-2</v>
      </c>
      <c r="CZ20" s="18">
        <f t="shared" si="22"/>
        <v>0.10326086956521739</v>
      </c>
      <c r="DA20" s="18">
        <f t="shared" si="22"/>
        <v>0.10795454545454546</v>
      </c>
      <c r="DB20" s="18">
        <f t="shared" si="22"/>
        <v>0.11724137931034483</v>
      </c>
      <c r="DC20" s="18">
        <f t="shared" si="22"/>
        <v>0.15384615384615385</v>
      </c>
      <c r="DD20" s="18">
        <f t="shared" si="22"/>
        <v>0.10948905109489052</v>
      </c>
      <c r="DE20" s="18">
        <f t="shared" si="22"/>
        <v>8.6956521739130432E-2</v>
      </c>
      <c r="DF20" s="18">
        <f t="shared" si="22"/>
        <v>0.1276595744680851</v>
      </c>
      <c r="DG20" s="18">
        <f t="shared" si="22"/>
        <v>0.10204081632653061</v>
      </c>
      <c r="DH20" s="18">
        <f t="shared" si="22"/>
        <v>0.10555555555555556</v>
      </c>
      <c r="DI20" s="18">
        <f t="shared" si="22"/>
        <v>0.10050251256281408</v>
      </c>
      <c r="DJ20" s="18">
        <f t="shared" si="22"/>
        <v>0.13366336633663367</v>
      </c>
      <c r="DK20" s="18">
        <f t="shared" si="22"/>
        <v>0.22404371584699453</v>
      </c>
      <c r="DL20" s="18">
        <f t="shared" si="22"/>
        <v>0.13333333333333333</v>
      </c>
      <c r="DM20" s="18">
        <f t="shared" si="22"/>
        <v>0.16923076923076924</v>
      </c>
      <c r="DN20" s="18">
        <f t="shared" si="22"/>
        <v>9.7902097902097904E-2</v>
      </c>
      <c r="DO20" s="18">
        <f t="shared" si="22"/>
        <v>0.1411042944785276</v>
      </c>
      <c r="DP20" s="18">
        <f t="shared" si="22"/>
        <v>0.17482517482517482</v>
      </c>
      <c r="DQ20" s="18">
        <f t="shared" si="22"/>
        <v>0.19148936170212766</v>
      </c>
      <c r="DR20" s="18">
        <f t="shared" si="22"/>
        <v>0.20359281437125748</v>
      </c>
      <c r="DS20" s="18">
        <f t="shared" si="22"/>
        <v>0.19354838709677419</v>
      </c>
      <c r="DT20" s="18">
        <f t="shared" si="22"/>
        <v>0.18292682926829268</v>
      </c>
      <c r="DU20" s="18">
        <f t="shared" si="22"/>
        <v>0.17266187050359713</v>
      </c>
      <c r="DV20" s="18">
        <f t="shared" si="22"/>
        <v>0.12751677852348994</v>
      </c>
      <c r="DW20" s="18">
        <f t="shared" si="22"/>
        <v>0.125</v>
      </c>
      <c r="DX20" s="18">
        <f t="shared" si="22"/>
        <v>0.17058823529411765</v>
      </c>
      <c r="DY20" s="18">
        <f t="shared" si="22"/>
        <v>0.1761006289308176</v>
      </c>
      <c r="DZ20" s="18">
        <f t="shared" si="22"/>
        <v>0.17647058823529413</v>
      </c>
      <c r="EA20" s="18">
        <f t="shared" si="22"/>
        <v>0.1793103448275862</v>
      </c>
      <c r="EB20" s="18">
        <f t="shared" si="22"/>
        <v>0.14814814814814814</v>
      </c>
      <c r="EC20" s="18">
        <f t="shared" si="19"/>
        <v>0.12578616352201258</v>
      </c>
      <c r="ED20" s="18">
        <f t="shared" si="19"/>
        <v>0.14074074074074075</v>
      </c>
      <c r="EE20" s="18">
        <f t="shared" si="19"/>
        <v>0.18115942028985507</v>
      </c>
      <c r="EF20" s="18">
        <f t="shared" si="19"/>
        <v>0.15315315315315314</v>
      </c>
      <c r="EG20" s="18">
        <f t="shared" si="19"/>
        <v>8.7378640776699032E-2</v>
      </c>
      <c r="EH20" s="18">
        <f t="shared" si="19"/>
        <v>0.2413793103448276</v>
      </c>
      <c r="EI20" s="18">
        <f t="shared" si="19"/>
        <v>0.17073170731707318</v>
      </c>
      <c r="EJ20" s="18">
        <f t="shared" si="19"/>
        <v>0.11702127659574468</v>
      </c>
      <c r="EK20" s="18">
        <f t="shared" si="19"/>
        <v>0.16176470588235295</v>
      </c>
      <c r="EL20" s="18">
        <f t="shared" si="19"/>
        <v>0.21917808219178081</v>
      </c>
      <c r="EM20" s="18">
        <f t="shared" si="19"/>
        <v>0.16666666666666666</v>
      </c>
      <c r="EN20" s="18">
        <f t="shared" si="19"/>
        <v>0.25</v>
      </c>
      <c r="EO20" s="18">
        <f t="shared" si="19"/>
        <v>0.1111111111111111</v>
      </c>
      <c r="EP20" s="18">
        <f t="shared" si="19"/>
        <v>0.2857142857142857</v>
      </c>
      <c r="EQ20" s="18">
        <f t="shared" si="19"/>
        <v>0.14285714285714285</v>
      </c>
      <c r="ER20" s="18">
        <f t="shared" si="19"/>
        <v>0.16</v>
      </c>
      <c r="ES20" s="18">
        <f t="shared" si="19"/>
        <v>0.18333333333333332</v>
      </c>
      <c r="ET20" s="18">
        <f t="shared" si="19"/>
        <v>0.18666666666666668</v>
      </c>
      <c r="EU20" s="18">
        <f t="shared" si="19"/>
        <v>0.13559322033898305</v>
      </c>
      <c r="EV20" s="18">
        <f t="shared" si="19"/>
        <v>0.16</v>
      </c>
      <c r="EW20" s="18">
        <f t="shared" si="19"/>
        <v>0.14754098360655737</v>
      </c>
      <c r="EX20" s="18">
        <f t="shared" si="19"/>
        <v>0.13698630136986301</v>
      </c>
      <c r="EY20" s="18">
        <f t="shared" si="19"/>
        <v>8.1967213114754092E-2</v>
      </c>
      <c r="EZ20" s="18">
        <f t="shared" si="19"/>
        <v>9.6153846153846159E-2</v>
      </c>
      <c r="FA20" s="18">
        <f t="shared" si="19"/>
        <v>0.21568627450980393</v>
      </c>
      <c r="FB20" s="18">
        <f t="shared" si="19"/>
        <v>0.17307692307692307</v>
      </c>
      <c r="FC20" s="18">
        <f t="shared" si="19"/>
        <v>0.20430107526881722</v>
      </c>
      <c r="FD20" s="18">
        <f t="shared" si="19"/>
        <v>0.15853658536585366</v>
      </c>
      <c r="FE20" s="18">
        <f t="shared" si="19"/>
        <v>0.15</v>
      </c>
      <c r="FF20" s="18">
        <f t="shared" si="19"/>
        <v>0.26804123711340205</v>
      </c>
      <c r="FG20" s="18">
        <f t="shared" si="19"/>
        <v>0.18260869565217391</v>
      </c>
      <c r="FH20" s="18">
        <f t="shared" si="19"/>
        <v>0.13846153846153847</v>
      </c>
      <c r="FI20" s="18">
        <f t="shared" si="19"/>
        <v>0.18487394957983194</v>
      </c>
      <c r="FJ20" s="18">
        <f t="shared" si="19"/>
        <v>0.16470588235294117</v>
      </c>
      <c r="FK20" s="18">
        <f t="shared" si="19"/>
        <v>0.17261904761904762</v>
      </c>
      <c r="FL20" s="18">
        <f t="shared" si="19"/>
        <v>0.16037735849056603</v>
      </c>
      <c r="FM20" s="18">
        <f t="shared" si="19"/>
        <v>0.11888111888111888</v>
      </c>
      <c r="FN20" s="18">
        <f t="shared" si="19"/>
        <v>0.14814814814814814</v>
      </c>
      <c r="FO20" s="18">
        <f t="shared" si="19"/>
        <v>0.14705882352941177</v>
      </c>
      <c r="FP20" s="18">
        <f t="shared" si="19"/>
        <v>0.14285714285714285</v>
      </c>
      <c r="FQ20" s="18">
        <f t="shared" si="19"/>
        <v>0.15702479338842976</v>
      </c>
      <c r="FR20" s="18">
        <f t="shared" si="19"/>
        <v>0.13574660633484162</v>
      </c>
      <c r="FS20" s="18">
        <f t="shared" si="19"/>
        <v>0.17314487632508835</v>
      </c>
      <c r="FT20" s="18">
        <f t="shared" si="19"/>
        <v>0.17511520737327188</v>
      </c>
      <c r="FU20" s="18">
        <f t="shared" si="19"/>
        <v>0.12605042016806722</v>
      </c>
      <c r="FV20" s="18">
        <f t="shared" si="19"/>
        <v>0.13249211356466878</v>
      </c>
      <c r="FW20" s="18">
        <f t="shared" si="19"/>
        <v>0.13333333333333333</v>
      </c>
      <c r="FX20" s="18">
        <f t="shared" si="19"/>
        <v>0.1303370786516854</v>
      </c>
      <c r="FY20" s="18">
        <f t="shared" si="19"/>
        <v>0.14285714285714285</v>
      </c>
      <c r="FZ20" s="18">
        <f t="shared" si="19"/>
        <v>0.13255813953488371</v>
      </c>
      <c r="GA20" s="18">
        <f t="shared" si="19"/>
        <v>0.15853658536585366</v>
      </c>
      <c r="GB20" s="18">
        <f t="shared" si="19"/>
        <v>0.1652542372881356</v>
      </c>
      <c r="GC20" s="18">
        <f t="shared" si="19"/>
        <v>0.12373225152129817</v>
      </c>
      <c r="GD20" s="18">
        <f t="shared" si="19"/>
        <v>0.13976377952755906</v>
      </c>
      <c r="GE20" s="18">
        <f t="shared" si="19"/>
        <v>0.11145038167938931</v>
      </c>
      <c r="GF20" s="18">
        <f t="shared" si="19"/>
        <v>0.14285714285714285</v>
      </c>
      <c r="GG20" s="18">
        <f t="shared" si="19"/>
        <v>0.13452188006482982</v>
      </c>
      <c r="GH20" s="18">
        <f t="shared" si="19"/>
        <v>0.13565217391304349</v>
      </c>
      <c r="GI20" s="18">
        <f t="shared" si="19"/>
        <v>0.14942528735632185</v>
      </c>
      <c r="GJ20" s="18">
        <f t="shared" si="19"/>
        <v>0.13721804511278196</v>
      </c>
      <c r="GK20" s="18">
        <f t="shared" si="19"/>
        <v>0.13152804642166344</v>
      </c>
      <c r="GL20" s="18">
        <f t="shared" si="19"/>
        <v>0.12727272727272726</v>
      </c>
      <c r="GM20" s="18">
        <f t="shared" si="19"/>
        <v>0.11188811188811189</v>
      </c>
      <c r="GN20" s="18">
        <f>GN7/GN$13</f>
        <v>0.12816188870151771</v>
      </c>
      <c r="GO20" s="18">
        <f t="shared" si="9"/>
        <v>0.12110091743119267</v>
      </c>
      <c r="GP20" s="18">
        <f t="shared" si="9"/>
        <v>8.9320388349514557E-2</v>
      </c>
      <c r="GQ20" s="18">
        <f t="shared" si="9"/>
        <v>0.13806706114398423</v>
      </c>
      <c r="GR20" s="18">
        <f t="shared" si="9"/>
        <v>0.11791383219954649</v>
      </c>
      <c r="GS20" s="18">
        <f t="shared" si="9"/>
        <v>0.1191919191919192</v>
      </c>
      <c r="GT20" s="18">
        <f t="shared" si="9"/>
        <v>0.1141732283464567</v>
      </c>
      <c r="GU20" s="18">
        <f t="shared" si="9"/>
        <v>0.11222444889779559</v>
      </c>
      <c r="GV20" s="18">
        <f t="shared" si="9"/>
        <v>0.1331923890063425</v>
      </c>
      <c r="GW20" s="18">
        <f t="shared" si="9"/>
        <v>0.13675213675213677</v>
      </c>
      <c r="GX20" s="18">
        <f t="shared" si="9"/>
        <v>0.13127413127413126</v>
      </c>
      <c r="GY20" s="18">
        <f t="shared" si="9"/>
        <v>0.11394891944990176</v>
      </c>
      <c r="GZ20" s="18">
        <f t="shared" si="9"/>
        <v>0.13714285714285715</v>
      </c>
      <c r="HA20" s="18">
        <f t="shared" si="9"/>
        <v>9.7864768683274025E-2</v>
      </c>
      <c r="HB20" s="18">
        <f t="shared" ref="HB20:HR20" si="23">HB7/HB$13</f>
        <v>0.11224489795918367</v>
      </c>
      <c r="HC20" s="18">
        <f t="shared" si="23"/>
        <v>9.0019569471624261E-2</v>
      </c>
      <c r="HD20" s="18">
        <f t="shared" si="23"/>
        <v>0.12267657992565056</v>
      </c>
      <c r="HE20" s="18">
        <f t="shared" si="23"/>
        <v>9.7517730496453903E-2</v>
      </c>
      <c r="HF20" s="18">
        <f t="shared" si="23"/>
        <v>0.10535714285714286</v>
      </c>
      <c r="HG20" s="18">
        <f t="shared" si="23"/>
        <v>0.12438423645320197</v>
      </c>
      <c r="HH20" s="18">
        <f t="shared" si="23"/>
        <v>0.12114014251781473</v>
      </c>
      <c r="HI20" s="18">
        <f t="shared" si="23"/>
        <v>0.12755102040816327</v>
      </c>
      <c r="HJ20" s="18">
        <f t="shared" si="23"/>
        <v>0.16644993498049415</v>
      </c>
      <c r="HK20" s="18">
        <f t="shared" si="23"/>
        <v>0.13267813267813267</v>
      </c>
      <c r="HL20" s="18">
        <f t="shared" si="23"/>
        <v>0.13270777479892762</v>
      </c>
      <c r="HM20" s="18">
        <f t="shared" si="23"/>
        <v>9.9678456591639875E-2</v>
      </c>
      <c r="HN20" s="18">
        <f t="shared" si="23"/>
        <v>0.12896405919661733</v>
      </c>
      <c r="HO20" s="18">
        <f t="shared" si="23"/>
        <v>0.13005780346820808</v>
      </c>
      <c r="HP20" s="18">
        <f t="shared" si="23"/>
        <v>0.1514360313315927</v>
      </c>
      <c r="HQ20" s="18">
        <f t="shared" si="23"/>
        <v>0.16216216216216217</v>
      </c>
      <c r="HR20" s="18">
        <f t="shared" si="23"/>
        <v>0.18421052631578946</v>
      </c>
    </row>
    <row r="21" spans="2:226" x14ac:dyDescent="0.25">
      <c r="B21" t="s">
        <v>214</v>
      </c>
      <c r="D21" s="18">
        <f t="shared" si="4"/>
        <v>0</v>
      </c>
      <c r="E21" s="18">
        <f t="shared" si="15"/>
        <v>1</v>
      </c>
      <c r="F21" s="18">
        <f t="shared" si="15"/>
        <v>0</v>
      </c>
      <c r="G21" s="18">
        <f t="shared" si="15"/>
        <v>0</v>
      </c>
      <c r="H21" s="18">
        <f t="shared" si="15"/>
        <v>0.33333333333333331</v>
      </c>
      <c r="I21" s="18">
        <f t="shared" si="15"/>
        <v>0.5</v>
      </c>
      <c r="J21" s="18">
        <f t="shared" si="15"/>
        <v>0</v>
      </c>
      <c r="K21" s="18">
        <f t="shared" si="15"/>
        <v>0</v>
      </c>
      <c r="L21" s="18">
        <f t="shared" si="15"/>
        <v>0</v>
      </c>
      <c r="M21" s="18">
        <f t="shared" si="15"/>
        <v>0</v>
      </c>
      <c r="N21" s="18">
        <f t="shared" si="15"/>
        <v>0</v>
      </c>
      <c r="O21" s="18">
        <f t="shared" si="15"/>
        <v>0</v>
      </c>
      <c r="P21" s="18">
        <f t="shared" si="15"/>
        <v>0.25</v>
      </c>
      <c r="Q21" s="18">
        <f t="shared" si="15"/>
        <v>0</v>
      </c>
      <c r="R21" s="18">
        <f t="shared" si="15"/>
        <v>0.33333333333333331</v>
      </c>
      <c r="S21" s="18">
        <f t="shared" si="15"/>
        <v>0</v>
      </c>
      <c r="T21" s="18">
        <f t="shared" si="15"/>
        <v>0</v>
      </c>
      <c r="U21" s="18">
        <f t="shared" si="15"/>
        <v>0</v>
      </c>
      <c r="V21" s="18">
        <f t="shared" si="15"/>
        <v>0.33333333333333331</v>
      </c>
      <c r="W21" s="18">
        <f t="shared" si="15"/>
        <v>0.44444444444444442</v>
      </c>
      <c r="X21" s="18">
        <f t="shared" si="15"/>
        <v>0.2</v>
      </c>
      <c r="Y21" s="18">
        <f t="shared" si="15"/>
        <v>0.1</v>
      </c>
      <c r="Z21" s="18">
        <f t="shared" si="15"/>
        <v>0.36363636363636365</v>
      </c>
      <c r="AA21" s="18">
        <f t="shared" si="15"/>
        <v>0.16666666666666666</v>
      </c>
      <c r="AB21" s="18">
        <f t="shared" si="15"/>
        <v>0.24242424242424243</v>
      </c>
      <c r="AC21" s="18">
        <f t="shared" si="15"/>
        <v>0.19672131147540983</v>
      </c>
      <c r="AD21" s="18">
        <f t="shared" si="15"/>
        <v>0.36507936507936506</v>
      </c>
      <c r="AE21" s="18">
        <f t="shared" si="15"/>
        <v>0.16923076923076924</v>
      </c>
      <c r="AF21" s="18">
        <f t="shared" si="15"/>
        <v>0.2462686567164179</v>
      </c>
      <c r="AG21" s="18">
        <f t="shared" si="15"/>
        <v>0.19858156028368795</v>
      </c>
      <c r="AH21" s="18">
        <f t="shared" si="15"/>
        <v>0.23809523809523808</v>
      </c>
      <c r="AI21" s="18">
        <f t="shared" si="15"/>
        <v>0.21582733812949639</v>
      </c>
      <c r="AJ21" s="18">
        <f t="shared" si="15"/>
        <v>0.27108433734939757</v>
      </c>
      <c r="AK21" s="18">
        <f t="shared" si="15"/>
        <v>0.26237623762376239</v>
      </c>
      <c r="AL21" s="18">
        <f t="shared" si="15"/>
        <v>0.18067226890756302</v>
      </c>
      <c r="AM21" s="18">
        <f t="shared" si="15"/>
        <v>0.22727272727272727</v>
      </c>
      <c r="AN21" s="18">
        <f t="shared" si="15"/>
        <v>0.1842696629213483</v>
      </c>
      <c r="AO21" s="18">
        <f t="shared" si="15"/>
        <v>0.20476190476190476</v>
      </c>
      <c r="AP21" s="18">
        <f t="shared" si="15"/>
        <v>0.17457305502846299</v>
      </c>
      <c r="AQ21" s="18">
        <f t="shared" si="15"/>
        <v>0.2048611111111111</v>
      </c>
      <c r="AR21" s="18">
        <f t="shared" si="15"/>
        <v>0.18814814814814815</v>
      </c>
      <c r="AS21" s="18">
        <f t="shared" si="15"/>
        <v>0.18155619596541786</v>
      </c>
      <c r="AT21" s="18">
        <f t="shared" si="15"/>
        <v>0.18361955085865259</v>
      </c>
      <c r="AU21" s="18">
        <f t="shared" si="15"/>
        <v>0.18975332068311196</v>
      </c>
      <c r="AV21" s="18">
        <f t="shared" si="15"/>
        <v>0.16868932038834952</v>
      </c>
      <c r="AW21" s="18">
        <f t="shared" si="15"/>
        <v>0.20254629629629631</v>
      </c>
      <c r="AX21" s="18">
        <f t="shared" si="15"/>
        <v>0.17839805825242719</v>
      </c>
      <c r="AY21" s="18">
        <f t="shared" si="15"/>
        <v>0.18856569709127383</v>
      </c>
      <c r="AZ21" s="18">
        <f t="shared" si="15"/>
        <v>0.18671248568155785</v>
      </c>
      <c r="BA21" s="18">
        <f t="shared" si="15"/>
        <v>0.19919786096256684</v>
      </c>
      <c r="BB21" s="18">
        <f t="shared" si="15"/>
        <v>0.18311036789297658</v>
      </c>
      <c r="BC21" s="18">
        <f t="shared" si="15"/>
        <v>0.15887850467289719</v>
      </c>
      <c r="BD21" s="18">
        <f t="shared" si="15"/>
        <v>0.15840621963070942</v>
      </c>
      <c r="BE21" s="18">
        <f t="shared" si="15"/>
        <v>0.15042372881355931</v>
      </c>
      <c r="BF21" s="18">
        <f t="shared" si="15"/>
        <v>0.17137476459510359</v>
      </c>
      <c r="BG21" s="18">
        <f t="shared" si="15"/>
        <v>0.1888111888111888</v>
      </c>
      <c r="BH21" s="18">
        <f t="shared" si="15"/>
        <v>0.18625</v>
      </c>
      <c r="BI21" s="18">
        <f t="shared" si="15"/>
        <v>0.19073083778966132</v>
      </c>
      <c r="BJ21" s="18">
        <f t="shared" si="15"/>
        <v>0.20305164319248825</v>
      </c>
      <c r="BK21" s="18">
        <f t="shared" si="15"/>
        <v>0.18548387096774194</v>
      </c>
      <c r="BL21" s="18">
        <f t="shared" si="15"/>
        <v>0.2080078125</v>
      </c>
      <c r="BM21" s="18">
        <f t="shared" si="15"/>
        <v>0.17809523809523808</v>
      </c>
      <c r="BN21" s="18">
        <f t="shared" si="15"/>
        <v>0.20381526104417672</v>
      </c>
      <c r="BO21" s="18">
        <f t="shared" si="15"/>
        <v>0.1921119592875318</v>
      </c>
      <c r="BP21" s="18">
        <f t="shared" ref="BP21:EA24" si="24">BP8/BP$13</f>
        <v>0.18711923411662315</v>
      </c>
      <c r="BQ21" s="18">
        <f t="shared" si="24"/>
        <v>0.18537074148296592</v>
      </c>
      <c r="BR21" s="18">
        <f t="shared" si="24"/>
        <v>0.18357487922705315</v>
      </c>
      <c r="BS21" s="18">
        <f t="shared" si="24"/>
        <v>0.19466073414905449</v>
      </c>
      <c r="BT21" s="18">
        <f t="shared" si="24"/>
        <v>0.18410462776659961</v>
      </c>
      <c r="BU21" s="18">
        <f t="shared" si="24"/>
        <v>0.234375</v>
      </c>
      <c r="BV21" s="18">
        <f t="shared" si="24"/>
        <v>0.18206521739130435</v>
      </c>
      <c r="BW21" s="18">
        <f t="shared" si="24"/>
        <v>0.20025839793281655</v>
      </c>
      <c r="BX21" s="18">
        <f t="shared" si="24"/>
        <v>0.16998671978751659</v>
      </c>
      <c r="BY21" s="18">
        <f t="shared" si="24"/>
        <v>0.20241286863270777</v>
      </c>
      <c r="BZ21" s="18">
        <f t="shared" si="24"/>
        <v>0.16642958748221906</v>
      </c>
      <c r="CA21" s="18">
        <f t="shared" si="24"/>
        <v>0.19627507163323782</v>
      </c>
      <c r="CB21" s="18">
        <f t="shared" si="24"/>
        <v>0.19801980198019803</v>
      </c>
      <c r="CC21" s="18">
        <f t="shared" si="24"/>
        <v>0.14254385964912281</v>
      </c>
      <c r="CD21" s="18">
        <f t="shared" si="24"/>
        <v>0.18827160493827161</v>
      </c>
      <c r="CE21" s="18">
        <f t="shared" si="24"/>
        <v>0.14255319148936171</v>
      </c>
      <c r="CF21" s="18">
        <f t="shared" si="24"/>
        <v>0.16163793103448276</v>
      </c>
      <c r="CG21" s="18">
        <f t="shared" si="24"/>
        <v>0.16625916870415647</v>
      </c>
      <c r="CH21" s="18">
        <f t="shared" si="24"/>
        <v>0.15960099750623441</v>
      </c>
      <c r="CI21" s="18">
        <f t="shared" si="24"/>
        <v>0.15598885793871867</v>
      </c>
      <c r="CJ21" s="18">
        <f t="shared" si="24"/>
        <v>0.17123287671232876</v>
      </c>
      <c r="CK21" s="18">
        <f t="shared" si="24"/>
        <v>0.17737003058103976</v>
      </c>
      <c r="CL21" s="18">
        <f t="shared" si="24"/>
        <v>0.15060240963855423</v>
      </c>
      <c r="CM21" s="18">
        <f t="shared" si="24"/>
        <v>0.15015974440894569</v>
      </c>
      <c r="CN21" s="18">
        <f t="shared" si="24"/>
        <v>0.15328467153284672</v>
      </c>
      <c r="CO21" s="18">
        <f t="shared" si="24"/>
        <v>0.17313432835820897</v>
      </c>
      <c r="CP21" s="18">
        <f t="shared" si="24"/>
        <v>0.16033755274261605</v>
      </c>
      <c r="CQ21" s="18">
        <f t="shared" si="24"/>
        <v>0.21052631578947367</v>
      </c>
      <c r="CR21" s="18">
        <f t="shared" si="24"/>
        <v>0.21052631578947367</v>
      </c>
      <c r="CS21" s="18">
        <f t="shared" si="24"/>
        <v>0.21674876847290642</v>
      </c>
      <c r="CT21" s="18">
        <f t="shared" si="24"/>
        <v>0.14814814814814814</v>
      </c>
      <c r="CU21" s="18">
        <f t="shared" si="24"/>
        <v>0.1380952380952381</v>
      </c>
      <c r="CV21" s="18">
        <f t="shared" si="24"/>
        <v>0.14499999999999999</v>
      </c>
      <c r="CW21" s="18">
        <f t="shared" si="24"/>
        <v>0.18556701030927836</v>
      </c>
      <c r="CX21" s="18">
        <f t="shared" si="24"/>
        <v>0.13815789473684212</v>
      </c>
      <c r="CY21" s="18">
        <f t="shared" si="24"/>
        <v>0.19130434782608696</v>
      </c>
      <c r="CZ21" s="18">
        <f t="shared" si="24"/>
        <v>0.16304347826086957</v>
      </c>
      <c r="DA21" s="18">
        <f t="shared" si="24"/>
        <v>0.14772727272727273</v>
      </c>
      <c r="DB21" s="18">
        <f t="shared" si="24"/>
        <v>0.17241379310344829</v>
      </c>
      <c r="DC21" s="18">
        <f t="shared" si="24"/>
        <v>0.14792899408284024</v>
      </c>
      <c r="DD21" s="18">
        <f t="shared" si="24"/>
        <v>0.21167883211678831</v>
      </c>
      <c r="DE21" s="18">
        <f t="shared" si="24"/>
        <v>0.20496894409937888</v>
      </c>
      <c r="DF21" s="18">
        <f t="shared" si="24"/>
        <v>0.21808510638297873</v>
      </c>
      <c r="DG21" s="18">
        <f t="shared" si="24"/>
        <v>0.17857142857142858</v>
      </c>
      <c r="DH21" s="18">
        <f t="shared" si="24"/>
        <v>0.15</v>
      </c>
      <c r="DI21" s="18">
        <f t="shared" si="24"/>
        <v>0.15577889447236182</v>
      </c>
      <c r="DJ21" s="18">
        <f t="shared" si="24"/>
        <v>0.16831683168316833</v>
      </c>
      <c r="DK21" s="18">
        <f t="shared" si="24"/>
        <v>0.12021857923497267</v>
      </c>
      <c r="DL21" s="18">
        <f t="shared" si="24"/>
        <v>0.21666666666666667</v>
      </c>
      <c r="DM21" s="18">
        <f t="shared" si="24"/>
        <v>0.17435897435897435</v>
      </c>
      <c r="DN21" s="18">
        <f t="shared" si="24"/>
        <v>0.15384615384615385</v>
      </c>
      <c r="DO21" s="18">
        <f t="shared" si="24"/>
        <v>0.15337423312883436</v>
      </c>
      <c r="DP21" s="18">
        <f t="shared" si="24"/>
        <v>0.11888111888111888</v>
      </c>
      <c r="DQ21" s="18">
        <f t="shared" si="24"/>
        <v>0.19148936170212766</v>
      </c>
      <c r="DR21" s="18">
        <f t="shared" si="24"/>
        <v>0.1317365269461078</v>
      </c>
      <c r="DS21" s="18">
        <f t="shared" si="24"/>
        <v>0.18548387096774194</v>
      </c>
      <c r="DT21" s="18">
        <f t="shared" si="24"/>
        <v>0.13414634146341464</v>
      </c>
      <c r="DU21" s="18">
        <f t="shared" si="24"/>
        <v>0.20143884892086331</v>
      </c>
      <c r="DV21" s="18">
        <f t="shared" si="24"/>
        <v>0.2348993288590604</v>
      </c>
      <c r="DW21" s="18">
        <f t="shared" si="24"/>
        <v>0.14473684210526316</v>
      </c>
      <c r="DX21" s="18">
        <f t="shared" si="24"/>
        <v>0.14705882352941177</v>
      </c>
      <c r="DY21" s="18">
        <f t="shared" si="24"/>
        <v>0.16981132075471697</v>
      </c>
      <c r="DZ21" s="18">
        <f t="shared" si="24"/>
        <v>0.22549019607843138</v>
      </c>
      <c r="EA21" s="18">
        <f t="shared" si="24"/>
        <v>0.11724137931034483</v>
      </c>
      <c r="EB21" s="18">
        <f>EB8/EB$13</f>
        <v>0.1037037037037037</v>
      </c>
      <c r="EC21" s="18">
        <f t="shared" si="19"/>
        <v>0.19496855345911951</v>
      </c>
      <c r="ED21" s="18">
        <f t="shared" si="19"/>
        <v>0.17777777777777778</v>
      </c>
      <c r="EE21" s="18">
        <f t="shared" si="19"/>
        <v>0.21014492753623187</v>
      </c>
      <c r="EF21" s="18">
        <f t="shared" si="19"/>
        <v>0.18018018018018017</v>
      </c>
      <c r="EG21" s="18">
        <f t="shared" si="19"/>
        <v>0.14563106796116504</v>
      </c>
      <c r="EH21" s="18">
        <f t="shared" si="19"/>
        <v>0.16379310344827586</v>
      </c>
      <c r="EI21" s="18">
        <f t="shared" si="19"/>
        <v>0.1951219512195122</v>
      </c>
      <c r="EJ21" s="18">
        <f t="shared" si="19"/>
        <v>0.18085106382978725</v>
      </c>
      <c r="EK21" s="18">
        <f t="shared" si="19"/>
        <v>8.8235294117647065E-2</v>
      </c>
      <c r="EL21" s="18">
        <f t="shared" si="19"/>
        <v>9.5890410958904104E-2</v>
      </c>
      <c r="EM21" s="18">
        <f t="shared" si="19"/>
        <v>0.10256410256410256</v>
      </c>
      <c r="EN21" s="18">
        <f t="shared" si="19"/>
        <v>8.9285714285714288E-2</v>
      </c>
      <c r="EO21" s="18">
        <f t="shared" si="19"/>
        <v>0.13580246913580246</v>
      </c>
      <c r="EP21" s="18">
        <f t="shared" si="19"/>
        <v>4.2857142857142858E-2</v>
      </c>
      <c r="EQ21" s="18">
        <f t="shared" si="19"/>
        <v>0.17582417582417584</v>
      </c>
      <c r="ER21" s="18">
        <f t="shared" si="19"/>
        <v>0.2</v>
      </c>
      <c r="ES21" s="18">
        <f t="shared" si="19"/>
        <v>0.16666666666666666</v>
      </c>
      <c r="ET21" s="18">
        <f t="shared" si="19"/>
        <v>0.14666666666666667</v>
      </c>
      <c r="EU21" s="18">
        <f t="shared" si="19"/>
        <v>0.16949152542372881</v>
      </c>
      <c r="EV21" s="18">
        <f t="shared" si="19"/>
        <v>0.16</v>
      </c>
      <c r="EW21" s="18">
        <f t="shared" si="19"/>
        <v>0.14754098360655737</v>
      </c>
      <c r="EX21" s="18">
        <f t="shared" si="19"/>
        <v>0.12328767123287671</v>
      </c>
      <c r="EY21" s="18">
        <f t="shared" si="19"/>
        <v>0.19672131147540983</v>
      </c>
      <c r="EZ21" s="18">
        <f t="shared" si="19"/>
        <v>0.13461538461538461</v>
      </c>
      <c r="FA21" s="18">
        <f t="shared" si="19"/>
        <v>0.17647058823529413</v>
      </c>
      <c r="FB21" s="18">
        <f t="shared" si="19"/>
        <v>0.19230769230769232</v>
      </c>
      <c r="FC21" s="18">
        <f t="shared" si="19"/>
        <v>0.17204301075268819</v>
      </c>
      <c r="FD21" s="18">
        <f t="shared" si="19"/>
        <v>0.1951219512195122</v>
      </c>
      <c r="FE21" s="18">
        <f t="shared" si="19"/>
        <v>0.13</v>
      </c>
      <c r="FF21" s="18">
        <f t="shared" si="19"/>
        <v>0.15463917525773196</v>
      </c>
      <c r="FG21" s="18">
        <f t="shared" si="19"/>
        <v>0.18260869565217391</v>
      </c>
      <c r="FH21" s="18">
        <f t="shared" si="19"/>
        <v>0.13076923076923078</v>
      </c>
      <c r="FI21" s="18">
        <f t="shared" si="19"/>
        <v>0.18487394957983194</v>
      </c>
      <c r="FJ21" s="18">
        <f t="shared" si="19"/>
        <v>0.15294117647058825</v>
      </c>
      <c r="FK21" s="18">
        <f t="shared" si="19"/>
        <v>0.125</v>
      </c>
      <c r="FL21" s="18">
        <f t="shared" si="19"/>
        <v>0.10849056603773585</v>
      </c>
      <c r="FM21" s="18">
        <f t="shared" si="19"/>
        <v>0.16783216783216784</v>
      </c>
      <c r="FN21" s="18">
        <f t="shared" si="19"/>
        <v>0.19576719576719576</v>
      </c>
      <c r="FO21" s="18">
        <f t="shared" si="19"/>
        <v>0.17647058823529413</v>
      </c>
      <c r="FP21" s="18">
        <f t="shared" si="19"/>
        <v>0.15934065934065933</v>
      </c>
      <c r="FQ21" s="18">
        <f t="shared" si="19"/>
        <v>0.18595041322314049</v>
      </c>
      <c r="FR21" s="18">
        <f t="shared" si="19"/>
        <v>0.16289592760180996</v>
      </c>
      <c r="FS21" s="18">
        <f t="shared" si="19"/>
        <v>0.14840989399293286</v>
      </c>
      <c r="FT21" s="18">
        <f t="shared" si="19"/>
        <v>0.11059907834101383</v>
      </c>
      <c r="FU21" s="18">
        <f t="shared" si="19"/>
        <v>0.17226890756302521</v>
      </c>
      <c r="FV21" s="18">
        <f t="shared" si="19"/>
        <v>0.17034700315457413</v>
      </c>
      <c r="FW21" s="18">
        <f t="shared" si="19"/>
        <v>0.1649122807017544</v>
      </c>
      <c r="FX21" s="18">
        <f t="shared" si="19"/>
        <v>0.14382022471910114</v>
      </c>
      <c r="FY21" s="18">
        <f t="shared" si="19"/>
        <v>0.14545454545454545</v>
      </c>
      <c r="FZ21" s="18">
        <f t="shared" si="19"/>
        <v>0.14651162790697675</v>
      </c>
      <c r="GA21" s="18">
        <f t="shared" si="19"/>
        <v>0.14390243902439023</v>
      </c>
      <c r="GB21" s="18">
        <f t="shared" si="19"/>
        <v>0.14830508474576271</v>
      </c>
      <c r="GC21" s="18">
        <f t="shared" si="19"/>
        <v>0.17444219066937119</v>
      </c>
      <c r="GD21" s="18">
        <f t="shared" si="19"/>
        <v>0.15157480314960631</v>
      </c>
      <c r="GE21" s="18">
        <f t="shared" si="19"/>
        <v>0.12213740458015267</v>
      </c>
      <c r="GF21" s="18">
        <f t="shared" si="19"/>
        <v>0.10843373493975904</v>
      </c>
      <c r="GG21" s="18">
        <f t="shared" si="19"/>
        <v>0.13614262560777957</v>
      </c>
      <c r="GH21" s="18">
        <f t="shared" si="19"/>
        <v>0.15130434782608695</v>
      </c>
      <c r="GI21" s="18">
        <f t="shared" si="19"/>
        <v>0.15599343185550082</v>
      </c>
      <c r="GJ21" s="18">
        <f t="shared" si="19"/>
        <v>0.14285714285714285</v>
      </c>
      <c r="GK21" s="18">
        <f t="shared" si="19"/>
        <v>0.14313346228239845</v>
      </c>
      <c r="GL21" s="18">
        <f t="shared" si="19"/>
        <v>0.13223140495867769</v>
      </c>
      <c r="GM21" s="18">
        <f t="shared" si="19"/>
        <v>0.1381118881118881</v>
      </c>
      <c r="GN21" s="18">
        <f>GN8/GN$13</f>
        <v>0.12647554806070826</v>
      </c>
      <c r="GO21" s="18">
        <f t="shared" si="9"/>
        <v>0.12110091743119267</v>
      </c>
      <c r="GP21" s="18">
        <f t="shared" si="9"/>
        <v>0.15145631067961166</v>
      </c>
      <c r="GQ21" s="18">
        <f t="shared" si="9"/>
        <v>0.13609467455621302</v>
      </c>
      <c r="GR21" s="18">
        <f t="shared" si="9"/>
        <v>0.17233560090702948</v>
      </c>
      <c r="GS21" s="18">
        <f t="shared" si="9"/>
        <v>0.14949494949494949</v>
      </c>
      <c r="GT21" s="18">
        <f t="shared" si="9"/>
        <v>0.14173228346456693</v>
      </c>
      <c r="GU21" s="18">
        <f t="shared" si="9"/>
        <v>9.4188376753507011E-2</v>
      </c>
      <c r="GV21" s="18">
        <f t="shared" si="9"/>
        <v>0.15856236786469344</v>
      </c>
      <c r="GW21" s="18">
        <f t="shared" si="9"/>
        <v>0.13034188034188035</v>
      </c>
      <c r="GX21" s="18">
        <f t="shared" si="9"/>
        <v>0.11583011583011583</v>
      </c>
      <c r="GY21" s="18">
        <f t="shared" si="9"/>
        <v>0.11591355599214145</v>
      </c>
      <c r="GZ21" s="18">
        <f t="shared" si="9"/>
        <v>0.13333333333333333</v>
      </c>
      <c r="HA21" s="18">
        <f t="shared" si="9"/>
        <v>0.11921708185053381</v>
      </c>
      <c r="HB21" s="18">
        <f t="shared" ref="HB21:HR21" si="25">HB8/HB$13</f>
        <v>0.11734693877551021</v>
      </c>
      <c r="HC21" s="18">
        <f t="shared" si="25"/>
        <v>0.14481409001956946</v>
      </c>
      <c r="HD21" s="18">
        <f t="shared" si="25"/>
        <v>0.11338289962825279</v>
      </c>
      <c r="HE21" s="18">
        <f t="shared" si="25"/>
        <v>0.14184397163120568</v>
      </c>
      <c r="HF21" s="18">
        <f t="shared" si="25"/>
        <v>0.12142857142857143</v>
      </c>
      <c r="HG21" s="18">
        <f t="shared" si="25"/>
        <v>0.12931034482758622</v>
      </c>
      <c r="HH21" s="18">
        <f t="shared" si="25"/>
        <v>0.10570071258907364</v>
      </c>
      <c r="HI21" s="18">
        <f t="shared" si="25"/>
        <v>0.11607142857142858</v>
      </c>
      <c r="HJ21" s="18">
        <f t="shared" si="25"/>
        <v>0.13263979193758127</v>
      </c>
      <c r="HK21" s="18">
        <f t="shared" si="25"/>
        <v>0.14742014742014742</v>
      </c>
      <c r="HL21" s="18">
        <f t="shared" si="25"/>
        <v>0.12064343163538874</v>
      </c>
      <c r="HM21" s="18">
        <f t="shared" si="25"/>
        <v>0.13987138263665594</v>
      </c>
      <c r="HN21" s="18">
        <f t="shared" si="25"/>
        <v>0.14587737843551796</v>
      </c>
      <c r="HO21" s="18">
        <f t="shared" si="25"/>
        <v>0.13872832369942195</v>
      </c>
      <c r="HP21" s="18">
        <f t="shared" si="25"/>
        <v>0.12793733681462141</v>
      </c>
      <c r="HQ21" s="18">
        <f t="shared" si="25"/>
        <v>0.10038610038610038</v>
      </c>
      <c r="HR21" s="18">
        <f t="shared" si="25"/>
        <v>0.11842105263157894</v>
      </c>
    </row>
    <row r="22" spans="2:226" x14ac:dyDescent="0.25">
      <c r="B22" t="s">
        <v>215</v>
      </c>
      <c r="D22" s="18">
        <f t="shared" si="4"/>
        <v>0</v>
      </c>
      <c r="E22" s="18">
        <f t="shared" ref="E22:BP25" si="26">E9/E$13</f>
        <v>0</v>
      </c>
      <c r="F22" s="18">
        <f t="shared" si="26"/>
        <v>0</v>
      </c>
      <c r="G22" s="18">
        <f t="shared" si="26"/>
        <v>0</v>
      </c>
      <c r="H22" s="18">
        <f t="shared" si="26"/>
        <v>0.66666666666666663</v>
      </c>
      <c r="I22" s="18">
        <f t="shared" si="26"/>
        <v>0</v>
      </c>
      <c r="J22" s="18">
        <f t="shared" si="26"/>
        <v>0</v>
      </c>
      <c r="K22" s="18">
        <f t="shared" si="26"/>
        <v>0</v>
      </c>
      <c r="L22" s="18">
        <f t="shared" si="26"/>
        <v>0.75</v>
      </c>
      <c r="M22" s="18">
        <f t="shared" si="26"/>
        <v>0</v>
      </c>
      <c r="N22" s="18">
        <f t="shared" si="26"/>
        <v>0</v>
      </c>
      <c r="O22" s="18">
        <f t="shared" si="26"/>
        <v>0</v>
      </c>
      <c r="P22" s="18">
        <f t="shared" si="26"/>
        <v>0.25</v>
      </c>
      <c r="Q22" s="18">
        <f t="shared" si="26"/>
        <v>0.5</v>
      </c>
      <c r="R22" s="18">
        <f t="shared" si="26"/>
        <v>0.33333333333333331</v>
      </c>
      <c r="S22" s="18">
        <f t="shared" si="26"/>
        <v>0.33333333333333331</v>
      </c>
      <c r="T22" s="18">
        <f t="shared" si="26"/>
        <v>0</v>
      </c>
      <c r="U22" s="18">
        <f t="shared" si="26"/>
        <v>0.4</v>
      </c>
      <c r="V22" s="18">
        <f t="shared" si="26"/>
        <v>0</v>
      </c>
      <c r="W22" s="18">
        <f t="shared" si="26"/>
        <v>0.1111111111111111</v>
      </c>
      <c r="X22" s="18">
        <f t="shared" si="26"/>
        <v>0.2</v>
      </c>
      <c r="Y22" s="18">
        <f t="shared" si="26"/>
        <v>0.1</v>
      </c>
      <c r="Z22" s="18">
        <f t="shared" si="26"/>
        <v>0.18181818181818182</v>
      </c>
      <c r="AA22" s="18">
        <f t="shared" si="26"/>
        <v>0.125</v>
      </c>
      <c r="AB22" s="18">
        <f t="shared" si="26"/>
        <v>9.0909090909090912E-2</v>
      </c>
      <c r="AC22" s="18">
        <f t="shared" si="26"/>
        <v>9.8360655737704916E-2</v>
      </c>
      <c r="AD22" s="18">
        <f t="shared" si="26"/>
        <v>6.3492063492063489E-2</v>
      </c>
      <c r="AE22" s="18">
        <f t="shared" si="26"/>
        <v>0.12307692307692308</v>
      </c>
      <c r="AF22" s="18">
        <f t="shared" si="26"/>
        <v>0.11940298507462686</v>
      </c>
      <c r="AG22" s="18">
        <f t="shared" si="26"/>
        <v>0.18439716312056736</v>
      </c>
      <c r="AH22" s="18">
        <f t="shared" si="26"/>
        <v>0.15079365079365079</v>
      </c>
      <c r="AI22" s="18">
        <f t="shared" si="26"/>
        <v>0.19424460431654678</v>
      </c>
      <c r="AJ22" s="18">
        <f t="shared" si="26"/>
        <v>0.20481927710843373</v>
      </c>
      <c r="AK22" s="18">
        <f t="shared" si="26"/>
        <v>0.18316831683168316</v>
      </c>
      <c r="AL22" s="18">
        <f t="shared" si="26"/>
        <v>0.16806722689075632</v>
      </c>
      <c r="AM22" s="18">
        <f t="shared" si="26"/>
        <v>0.16115702479338842</v>
      </c>
      <c r="AN22" s="18">
        <f t="shared" si="26"/>
        <v>0.17303370786516853</v>
      </c>
      <c r="AO22" s="18">
        <f t="shared" si="26"/>
        <v>0.19523809523809524</v>
      </c>
      <c r="AP22" s="18">
        <f t="shared" si="26"/>
        <v>0.1954459203036053</v>
      </c>
      <c r="AQ22" s="18">
        <f t="shared" si="26"/>
        <v>0.1875</v>
      </c>
      <c r="AR22" s="18">
        <f t="shared" si="26"/>
        <v>0.18814814814814815</v>
      </c>
      <c r="AS22" s="18">
        <f t="shared" si="26"/>
        <v>0.16282420749279539</v>
      </c>
      <c r="AT22" s="18">
        <f t="shared" si="26"/>
        <v>0.20739762219286659</v>
      </c>
      <c r="AU22" s="18">
        <f t="shared" si="26"/>
        <v>0.17836812144212524</v>
      </c>
      <c r="AV22" s="18">
        <f t="shared" si="26"/>
        <v>0.16868932038834952</v>
      </c>
      <c r="AW22" s="18">
        <f t="shared" si="26"/>
        <v>0.16203703703703703</v>
      </c>
      <c r="AX22" s="18">
        <f t="shared" si="26"/>
        <v>0.18325242718446602</v>
      </c>
      <c r="AY22" s="18">
        <f t="shared" si="26"/>
        <v>0.16649949849548645</v>
      </c>
      <c r="AZ22" s="18">
        <f t="shared" si="26"/>
        <v>0.15922107674684993</v>
      </c>
      <c r="BA22" s="18">
        <f t="shared" si="26"/>
        <v>0.11631016042780749</v>
      </c>
      <c r="BB22" s="18">
        <f t="shared" si="26"/>
        <v>0.14381270903010032</v>
      </c>
      <c r="BC22" s="18">
        <f t="shared" si="26"/>
        <v>0.15887850467289719</v>
      </c>
      <c r="BD22" s="18">
        <f t="shared" si="26"/>
        <v>0.13216715257531583</v>
      </c>
      <c r="BE22" s="18">
        <f t="shared" si="26"/>
        <v>0.16207627118644069</v>
      </c>
      <c r="BF22" s="18">
        <f t="shared" si="26"/>
        <v>0.11770244821092278</v>
      </c>
      <c r="BG22" s="18">
        <f t="shared" si="26"/>
        <v>0.12937062937062938</v>
      </c>
      <c r="BH22" s="18">
        <f t="shared" si="26"/>
        <v>0.14499999999999999</v>
      </c>
      <c r="BI22" s="18">
        <f t="shared" si="26"/>
        <v>0.14171122994652408</v>
      </c>
      <c r="BJ22" s="18">
        <f t="shared" si="26"/>
        <v>0.12206572769953052</v>
      </c>
      <c r="BK22" s="18">
        <f t="shared" si="26"/>
        <v>0.12365591397849462</v>
      </c>
      <c r="BL22" s="18">
        <f t="shared" si="26"/>
        <v>0.103515625</v>
      </c>
      <c r="BM22" s="18">
        <f t="shared" si="26"/>
        <v>0.10666666666666667</v>
      </c>
      <c r="BN22" s="18">
        <f t="shared" si="26"/>
        <v>0.10642570281124498</v>
      </c>
      <c r="BO22" s="18">
        <f t="shared" si="26"/>
        <v>0.12086513994910941</v>
      </c>
      <c r="BP22" s="18">
        <f t="shared" si="26"/>
        <v>0.11401218450826806</v>
      </c>
      <c r="BQ22" s="18">
        <f t="shared" si="24"/>
        <v>0.11122244488977956</v>
      </c>
      <c r="BR22" s="18">
        <f t="shared" si="24"/>
        <v>9.8550724637681164E-2</v>
      </c>
      <c r="BS22" s="18">
        <f t="shared" si="24"/>
        <v>0.10901001112347053</v>
      </c>
      <c r="BT22" s="18">
        <f t="shared" si="24"/>
        <v>0.10865191146881288</v>
      </c>
      <c r="BU22" s="18">
        <f t="shared" si="24"/>
        <v>0.12980769230769232</v>
      </c>
      <c r="BV22" s="18">
        <f t="shared" si="24"/>
        <v>0.12771739130434784</v>
      </c>
      <c r="BW22" s="18">
        <f t="shared" si="24"/>
        <v>9.8191214470284241E-2</v>
      </c>
      <c r="BX22" s="18">
        <f t="shared" si="24"/>
        <v>0.10491367861885791</v>
      </c>
      <c r="BY22" s="18">
        <f t="shared" si="24"/>
        <v>9.2493297587131373E-2</v>
      </c>
      <c r="BZ22" s="18">
        <f t="shared" si="24"/>
        <v>0.10384068278805121</v>
      </c>
      <c r="CA22" s="18">
        <f t="shared" si="24"/>
        <v>0.10171919770773639</v>
      </c>
      <c r="CB22" s="18">
        <f t="shared" si="24"/>
        <v>9.9009900990099015E-2</v>
      </c>
      <c r="CC22" s="18">
        <f t="shared" si="24"/>
        <v>0.12280701754385964</v>
      </c>
      <c r="CD22" s="18">
        <f t="shared" si="24"/>
        <v>0.10648148148148148</v>
      </c>
      <c r="CE22" s="18">
        <f t="shared" si="24"/>
        <v>8.2978723404255314E-2</v>
      </c>
      <c r="CF22" s="18">
        <f t="shared" si="24"/>
        <v>9.0517241379310345E-2</v>
      </c>
      <c r="CG22" s="18">
        <f t="shared" si="24"/>
        <v>9.0464547677261614E-2</v>
      </c>
      <c r="CH22" s="18">
        <f t="shared" si="24"/>
        <v>8.4788029925187039E-2</v>
      </c>
      <c r="CI22" s="18">
        <f t="shared" si="24"/>
        <v>0.11420612813370473</v>
      </c>
      <c r="CJ22" s="18">
        <f t="shared" si="24"/>
        <v>0.10616438356164383</v>
      </c>
      <c r="CK22" s="18">
        <f t="shared" si="24"/>
        <v>0.13149847094801223</v>
      </c>
      <c r="CL22" s="18">
        <f t="shared" si="24"/>
        <v>0.10542168674698796</v>
      </c>
      <c r="CM22" s="18">
        <f t="shared" si="24"/>
        <v>0.11501597444089456</v>
      </c>
      <c r="CN22" s="18">
        <f t="shared" si="24"/>
        <v>8.7591240875912413E-2</v>
      </c>
      <c r="CO22" s="18">
        <f t="shared" si="24"/>
        <v>8.6567164179104483E-2</v>
      </c>
      <c r="CP22" s="18">
        <f t="shared" si="24"/>
        <v>0.10970464135021098</v>
      </c>
      <c r="CQ22" s="18">
        <f t="shared" si="24"/>
        <v>9.569377990430622E-2</v>
      </c>
      <c r="CR22" s="18">
        <f t="shared" si="24"/>
        <v>0.10150375939849623</v>
      </c>
      <c r="CS22" s="18">
        <f t="shared" si="24"/>
        <v>9.8522167487684734E-2</v>
      </c>
      <c r="CT22" s="18">
        <f t="shared" si="24"/>
        <v>9.7222222222222224E-2</v>
      </c>
      <c r="CU22" s="18">
        <f t="shared" si="24"/>
        <v>0.1</v>
      </c>
      <c r="CV22" s="18">
        <f t="shared" si="24"/>
        <v>0.11</v>
      </c>
      <c r="CW22" s="18">
        <f t="shared" si="24"/>
        <v>9.7938144329896906E-2</v>
      </c>
      <c r="CX22" s="18">
        <f t="shared" si="24"/>
        <v>7.8947368421052627E-2</v>
      </c>
      <c r="CY22" s="18">
        <f t="shared" si="24"/>
        <v>0.11304347826086956</v>
      </c>
      <c r="CZ22" s="18">
        <f t="shared" si="24"/>
        <v>0.10869565217391304</v>
      </c>
      <c r="DA22" s="18">
        <f t="shared" si="24"/>
        <v>0.10795454545454546</v>
      </c>
      <c r="DB22" s="18">
        <f t="shared" si="24"/>
        <v>0.14482758620689656</v>
      </c>
      <c r="DC22" s="18">
        <f t="shared" si="24"/>
        <v>8.8757396449704137E-2</v>
      </c>
      <c r="DD22" s="18">
        <f t="shared" si="24"/>
        <v>0.13868613138686131</v>
      </c>
      <c r="DE22" s="18">
        <f t="shared" si="24"/>
        <v>0.13043478260869565</v>
      </c>
      <c r="DF22" s="18">
        <f t="shared" si="24"/>
        <v>7.4468085106382975E-2</v>
      </c>
      <c r="DG22" s="18">
        <f t="shared" si="24"/>
        <v>6.1224489795918366E-2</v>
      </c>
      <c r="DH22" s="18">
        <f t="shared" si="24"/>
        <v>0.1</v>
      </c>
      <c r="DI22" s="18">
        <f t="shared" si="24"/>
        <v>0.12562814070351758</v>
      </c>
      <c r="DJ22" s="18">
        <f t="shared" si="24"/>
        <v>0.10396039603960396</v>
      </c>
      <c r="DK22" s="18">
        <f t="shared" si="24"/>
        <v>9.2896174863387984E-2</v>
      </c>
      <c r="DL22" s="18">
        <f t="shared" si="24"/>
        <v>0.11666666666666667</v>
      </c>
      <c r="DM22" s="18">
        <f t="shared" si="24"/>
        <v>9.2307692307692313E-2</v>
      </c>
      <c r="DN22" s="18">
        <f t="shared" si="24"/>
        <v>0.1048951048951049</v>
      </c>
      <c r="DO22" s="18">
        <f t="shared" si="24"/>
        <v>7.9754601226993863E-2</v>
      </c>
      <c r="DP22" s="18">
        <f t="shared" si="24"/>
        <v>5.5944055944055944E-2</v>
      </c>
      <c r="DQ22" s="18">
        <f t="shared" si="24"/>
        <v>7.8014184397163122E-2</v>
      </c>
      <c r="DR22" s="18">
        <f t="shared" si="24"/>
        <v>7.7844311377245512E-2</v>
      </c>
      <c r="DS22" s="18">
        <f t="shared" si="24"/>
        <v>8.8709677419354843E-2</v>
      </c>
      <c r="DT22" s="18">
        <f t="shared" si="24"/>
        <v>9.7560975609756101E-2</v>
      </c>
      <c r="DU22" s="18">
        <f t="shared" si="24"/>
        <v>7.9136690647482008E-2</v>
      </c>
      <c r="DV22" s="18">
        <f t="shared" si="24"/>
        <v>0.10738255033557047</v>
      </c>
      <c r="DW22" s="18">
        <f t="shared" si="24"/>
        <v>0.10526315789473684</v>
      </c>
      <c r="DX22" s="18">
        <f t="shared" si="24"/>
        <v>0.10588235294117647</v>
      </c>
      <c r="DY22" s="18">
        <f t="shared" si="24"/>
        <v>9.4339622641509441E-2</v>
      </c>
      <c r="DZ22" s="18">
        <f t="shared" si="24"/>
        <v>7.8431372549019607E-2</v>
      </c>
      <c r="EA22" s="18">
        <f t="shared" si="24"/>
        <v>0.10344827586206896</v>
      </c>
      <c r="EB22" s="18">
        <f>EB9/EB$13</f>
        <v>5.9259259259259262E-2</v>
      </c>
      <c r="EC22" s="18">
        <f t="shared" si="19"/>
        <v>8.8050314465408799E-2</v>
      </c>
      <c r="ED22" s="18">
        <f t="shared" si="19"/>
        <v>0.11851851851851852</v>
      </c>
      <c r="EE22" s="18">
        <f t="shared" si="19"/>
        <v>7.2463768115942032E-2</v>
      </c>
      <c r="EF22" s="18">
        <f t="shared" si="19"/>
        <v>6.3063063063063057E-2</v>
      </c>
      <c r="EG22" s="18">
        <f t="shared" si="19"/>
        <v>8.7378640776699032E-2</v>
      </c>
      <c r="EH22" s="18">
        <f t="shared" si="19"/>
        <v>4.3103448275862072E-2</v>
      </c>
      <c r="EI22" s="18">
        <f t="shared" si="19"/>
        <v>6.097560975609756E-2</v>
      </c>
      <c r="EJ22" s="18">
        <f t="shared" si="19"/>
        <v>9.5744680851063829E-2</v>
      </c>
      <c r="EK22" s="18">
        <f t="shared" si="19"/>
        <v>8.8235294117647065E-2</v>
      </c>
      <c r="EL22" s="18">
        <f t="shared" si="19"/>
        <v>8.2191780821917804E-2</v>
      </c>
      <c r="EM22" s="18">
        <f t="shared" si="19"/>
        <v>5.128205128205128E-2</v>
      </c>
      <c r="EN22" s="18">
        <f t="shared" si="19"/>
        <v>5.3571428571428568E-2</v>
      </c>
      <c r="EO22" s="18">
        <f t="shared" si="19"/>
        <v>8.6419753086419748E-2</v>
      </c>
      <c r="EP22" s="18">
        <f t="shared" si="19"/>
        <v>0.1</v>
      </c>
      <c r="EQ22" s="18">
        <f t="shared" si="19"/>
        <v>7.6923076923076927E-2</v>
      </c>
      <c r="ER22" s="18">
        <f t="shared" si="19"/>
        <v>1.3333333333333334E-2</v>
      </c>
      <c r="ES22" s="18">
        <f t="shared" si="19"/>
        <v>0.05</v>
      </c>
      <c r="ET22" s="18">
        <f t="shared" si="19"/>
        <v>0.04</v>
      </c>
      <c r="EU22" s="18">
        <f t="shared" si="19"/>
        <v>6.7796610169491525E-2</v>
      </c>
      <c r="EV22" s="18">
        <f t="shared" si="19"/>
        <v>0.08</v>
      </c>
      <c r="EW22" s="18">
        <f t="shared" si="19"/>
        <v>8.1967213114754092E-2</v>
      </c>
      <c r="EX22" s="18">
        <f t="shared" si="19"/>
        <v>5.4794520547945202E-2</v>
      </c>
      <c r="EY22" s="18">
        <f t="shared" si="19"/>
        <v>8.1967213114754092E-2</v>
      </c>
      <c r="EZ22" s="18">
        <f t="shared" si="19"/>
        <v>9.6153846153846159E-2</v>
      </c>
      <c r="FA22" s="18">
        <f t="shared" si="19"/>
        <v>0.13725490196078433</v>
      </c>
      <c r="FB22" s="18">
        <f t="shared" si="19"/>
        <v>0.15384615384615385</v>
      </c>
      <c r="FC22" s="18">
        <f t="shared" si="19"/>
        <v>2.1505376344086023E-2</v>
      </c>
      <c r="FD22" s="18">
        <f t="shared" si="19"/>
        <v>6.097560975609756E-2</v>
      </c>
      <c r="FE22" s="18">
        <f t="shared" si="19"/>
        <v>0.05</v>
      </c>
      <c r="FF22" s="18">
        <f t="shared" si="19"/>
        <v>2.0618556701030927E-2</v>
      </c>
      <c r="FG22" s="18">
        <f t="shared" si="19"/>
        <v>6.0869565217391307E-2</v>
      </c>
      <c r="FH22" s="18">
        <f t="shared" si="19"/>
        <v>0.1076923076923077</v>
      </c>
      <c r="FI22" s="18">
        <f t="shared" si="19"/>
        <v>0.1092436974789916</v>
      </c>
      <c r="FJ22" s="18">
        <f t="shared" si="19"/>
        <v>0.1</v>
      </c>
      <c r="FK22" s="18">
        <f t="shared" si="19"/>
        <v>8.3333333333333329E-2</v>
      </c>
      <c r="FL22" s="18">
        <f t="shared" si="19"/>
        <v>8.9622641509433956E-2</v>
      </c>
      <c r="FM22" s="18">
        <f t="shared" si="19"/>
        <v>9.7902097902097904E-2</v>
      </c>
      <c r="FN22" s="18">
        <f t="shared" si="19"/>
        <v>8.4656084656084651E-2</v>
      </c>
      <c r="FO22" s="18">
        <f t="shared" si="19"/>
        <v>0.11176470588235295</v>
      </c>
      <c r="FP22" s="18">
        <f t="shared" si="19"/>
        <v>9.8901098901098897E-2</v>
      </c>
      <c r="FQ22" s="18">
        <f t="shared" si="19"/>
        <v>0.10330578512396695</v>
      </c>
      <c r="FR22" s="18">
        <f t="shared" si="19"/>
        <v>8.1447963800904979E-2</v>
      </c>
      <c r="FS22" s="18">
        <f t="shared" si="19"/>
        <v>6.3604240282685506E-2</v>
      </c>
      <c r="FT22" s="18">
        <f t="shared" si="19"/>
        <v>8.755760368663594E-2</v>
      </c>
      <c r="FU22" s="18">
        <f t="shared" si="19"/>
        <v>0.10084033613445378</v>
      </c>
      <c r="FV22" s="18">
        <f t="shared" si="19"/>
        <v>9.7791798107255523E-2</v>
      </c>
      <c r="FW22" s="18">
        <f t="shared" si="19"/>
        <v>7.7192982456140355E-2</v>
      </c>
      <c r="FX22" s="18">
        <f t="shared" si="19"/>
        <v>8.0898876404494377E-2</v>
      </c>
      <c r="FY22" s="18">
        <f t="shared" si="19"/>
        <v>9.8701298701298706E-2</v>
      </c>
      <c r="FZ22" s="18">
        <f t="shared" si="19"/>
        <v>6.2790697674418611E-2</v>
      </c>
      <c r="GA22" s="18">
        <f t="shared" si="19"/>
        <v>6.8292682926829273E-2</v>
      </c>
      <c r="GB22" s="18">
        <f t="shared" si="19"/>
        <v>8.2627118644067798E-2</v>
      </c>
      <c r="GC22" s="18">
        <f t="shared" si="19"/>
        <v>7.3022312373225151E-2</v>
      </c>
      <c r="GD22" s="18">
        <f t="shared" si="19"/>
        <v>6.1023622047244097E-2</v>
      </c>
      <c r="GE22" s="18">
        <f t="shared" si="19"/>
        <v>5.9541984732824425E-2</v>
      </c>
      <c r="GF22" s="18">
        <f t="shared" si="19"/>
        <v>8.7779690189328741E-2</v>
      </c>
      <c r="GG22" s="18">
        <f t="shared" si="19"/>
        <v>6.6450567260940036E-2</v>
      </c>
      <c r="GH22" s="18">
        <f t="shared" si="19"/>
        <v>6.2608695652173918E-2</v>
      </c>
      <c r="GI22" s="18">
        <f t="shared" si="19"/>
        <v>5.090311986863711E-2</v>
      </c>
      <c r="GJ22" s="18">
        <f t="shared" si="19"/>
        <v>7.5187969924812026E-2</v>
      </c>
      <c r="GK22" s="18">
        <f t="shared" si="19"/>
        <v>5.6092843326885883E-2</v>
      </c>
      <c r="GL22" s="18">
        <f t="shared" si="19"/>
        <v>8.4297520661157019E-2</v>
      </c>
      <c r="GM22" s="18">
        <f t="shared" si="19"/>
        <v>6.2937062937062943E-2</v>
      </c>
      <c r="GN22" s="18">
        <f>GN9/GN$13</f>
        <v>5.3962900505902189E-2</v>
      </c>
      <c r="GO22" s="18">
        <f t="shared" si="9"/>
        <v>6.7889908256880738E-2</v>
      </c>
      <c r="GP22" s="18">
        <f t="shared" si="9"/>
        <v>6.4077669902912623E-2</v>
      </c>
      <c r="GQ22" s="18">
        <f t="shared" si="9"/>
        <v>5.3254437869822487E-2</v>
      </c>
      <c r="GR22" s="18">
        <f t="shared" si="9"/>
        <v>5.8956916099773243E-2</v>
      </c>
      <c r="GS22" s="18">
        <f t="shared" si="9"/>
        <v>9.0909090909090912E-2</v>
      </c>
      <c r="GT22" s="18">
        <f t="shared" si="9"/>
        <v>4.9212598425196853E-2</v>
      </c>
      <c r="GU22" s="18">
        <f t="shared" si="9"/>
        <v>8.0160320641282562E-2</v>
      </c>
      <c r="GV22" s="18">
        <f t="shared" si="9"/>
        <v>5.7082452431289642E-2</v>
      </c>
      <c r="GW22" s="18">
        <f t="shared" si="9"/>
        <v>5.5555555555555552E-2</v>
      </c>
      <c r="GX22" s="18">
        <f t="shared" si="9"/>
        <v>4.633204633204633E-2</v>
      </c>
      <c r="GY22" s="18">
        <f t="shared" si="9"/>
        <v>7.8585461689587424E-2</v>
      </c>
      <c r="GZ22" s="18">
        <f t="shared" si="9"/>
        <v>5.3333333333333337E-2</v>
      </c>
      <c r="HA22" s="18">
        <f t="shared" si="9"/>
        <v>6.7615658362989328E-2</v>
      </c>
      <c r="HB22" s="18">
        <f t="shared" ref="HB22:HR22" si="27">HB9/HB$13</f>
        <v>7.1428571428571425E-2</v>
      </c>
      <c r="HC22" s="18">
        <f t="shared" si="27"/>
        <v>6.0665362035225046E-2</v>
      </c>
      <c r="HD22" s="18">
        <f t="shared" si="27"/>
        <v>5.3903345724907063E-2</v>
      </c>
      <c r="HE22" s="18">
        <f t="shared" si="27"/>
        <v>6.0283687943262408E-2</v>
      </c>
      <c r="HF22" s="18">
        <f t="shared" si="27"/>
        <v>6.7857142857142852E-2</v>
      </c>
      <c r="HG22" s="18">
        <f t="shared" si="27"/>
        <v>4.9261083743842367E-2</v>
      </c>
      <c r="HH22" s="18">
        <f t="shared" si="27"/>
        <v>6.769596199524941E-2</v>
      </c>
      <c r="HI22" s="18">
        <f t="shared" si="27"/>
        <v>6.1224489795918366E-2</v>
      </c>
      <c r="HJ22" s="18">
        <f t="shared" si="27"/>
        <v>5.5916775032509754E-2</v>
      </c>
      <c r="HK22" s="18">
        <f t="shared" si="27"/>
        <v>6.5110565110565108E-2</v>
      </c>
      <c r="HL22" s="18">
        <f t="shared" si="27"/>
        <v>6.4343163538873996E-2</v>
      </c>
      <c r="HM22" s="18">
        <f t="shared" si="27"/>
        <v>5.7877813504823149E-2</v>
      </c>
      <c r="HN22" s="18">
        <f t="shared" si="27"/>
        <v>8.0338266384778007E-2</v>
      </c>
      <c r="HO22" s="18">
        <f t="shared" si="27"/>
        <v>7.2254335260115612E-2</v>
      </c>
      <c r="HP22" s="18">
        <f t="shared" si="27"/>
        <v>7.0496083550913843E-2</v>
      </c>
      <c r="HQ22" s="18">
        <f t="shared" si="27"/>
        <v>8.4942084942084939E-2</v>
      </c>
      <c r="HR22" s="18">
        <f t="shared" si="27"/>
        <v>7.8947368421052627E-2</v>
      </c>
    </row>
    <row r="23" spans="2:226" x14ac:dyDescent="0.25">
      <c r="B23" t="s">
        <v>216</v>
      </c>
      <c r="D23" s="18">
        <f t="shared" si="4"/>
        <v>0</v>
      </c>
      <c r="E23" s="18">
        <f t="shared" si="26"/>
        <v>0</v>
      </c>
      <c r="F23" s="18">
        <f t="shared" si="26"/>
        <v>0</v>
      </c>
      <c r="G23" s="18">
        <f t="shared" si="26"/>
        <v>0</v>
      </c>
      <c r="H23" s="18">
        <f t="shared" si="26"/>
        <v>0</v>
      </c>
      <c r="I23" s="18">
        <f t="shared" si="26"/>
        <v>0</v>
      </c>
      <c r="J23" s="18">
        <f t="shared" si="26"/>
        <v>0</v>
      </c>
      <c r="K23" s="18">
        <f t="shared" si="26"/>
        <v>1</v>
      </c>
      <c r="L23" s="18">
        <f t="shared" si="26"/>
        <v>0</v>
      </c>
      <c r="M23" s="18">
        <f t="shared" si="26"/>
        <v>1</v>
      </c>
      <c r="N23" s="18">
        <f t="shared" si="26"/>
        <v>0</v>
      </c>
      <c r="O23" s="18">
        <f t="shared" si="26"/>
        <v>0</v>
      </c>
      <c r="P23" s="18">
        <f t="shared" si="26"/>
        <v>0</v>
      </c>
      <c r="Q23" s="18">
        <f t="shared" si="26"/>
        <v>0.5</v>
      </c>
      <c r="R23" s="18">
        <f t="shared" si="26"/>
        <v>0</v>
      </c>
      <c r="S23" s="18">
        <f t="shared" si="26"/>
        <v>0.66666666666666663</v>
      </c>
      <c r="T23" s="18">
        <f t="shared" si="26"/>
        <v>1</v>
      </c>
      <c r="U23" s="18">
        <f t="shared" si="26"/>
        <v>0.4</v>
      </c>
      <c r="V23" s="18">
        <f t="shared" si="26"/>
        <v>0.44444444444444442</v>
      </c>
      <c r="W23" s="18">
        <f t="shared" si="26"/>
        <v>0.1111111111111111</v>
      </c>
      <c r="X23" s="18">
        <f t="shared" si="26"/>
        <v>0</v>
      </c>
      <c r="Y23" s="18">
        <f t="shared" si="26"/>
        <v>0.4</v>
      </c>
      <c r="Z23" s="18">
        <f t="shared" si="26"/>
        <v>0.13636363636363635</v>
      </c>
      <c r="AA23" s="18">
        <f t="shared" si="26"/>
        <v>0.16666666666666666</v>
      </c>
      <c r="AB23" s="18">
        <f t="shared" si="26"/>
        <v>0.27272727272727271</v>
      </c>
      <c r="AC23" s="18">
        <f t="shared" si="26"/>
        <v>0.18032786885245902</v>
      </c>
      <c r="AD23" s="18">
        <f t="shared" si="26"/>
        <v>0.14285714285714285</v>
      </c>
      <c r="AE23" s="18">
        <f t="shared" si="26"/>
        <v>7.6923076923076927E-2</v>
      </c>
      <c r="AF23" s="18">
        <f t="shared" si="26"/>
        <v>0.13432835820895522</v>
      </c>
      <c r="AG23" s="18">
        <f t="shared" si="26"/>
        <v>0.11347517730496454</v>
      </c>
      <c r="AH23" s="18">
        <f t="shared" si="26"/>
        <v>0.10317460317460317</v>
      </c>
      <c r="AI23" s="18">
        <f t="shared" si="26"/>
        <v>0.17266187050359713</v>
      </c>
      <c r="AJ23" s="18">
        <f t="shared" si="26"/>
        <v>0.14457831325301204</v>
      </c>
      <c r="AK23" s="18">
        <f t="shared" si="26"/>
        <v>0.15346534653465346</v>
      </c>
      <c r="AL23" s="18">
        <f t="shared" si="26"/>
        <v>0.20168067226890757</v>
      </c>
      <c r="AM23" s="18">
        <f t="shared" si="26"/>
        <v>0.13636363636363635</v>
      </c>
      <c r="AN23" s="18">
        <f t="shared" si="26"/>
        <v>0.19550561797752808</v>
      </c>
      <c r="AO23" s="18">
        <f t="shared" si="26"/>
        <v>0.19523809523809524</v>
      </c>
      <c r="AP23" s="18">
        <f t="shared" si="26"/>
        <v>0.20113851992409867</v>
      </c>
      <c r="AQ23" s="18">
        <f t="shared" si="26"/>
        <v>0.18402777777777779</v>
      </c>
      <c r="AR23" s="18">
        <f t="shared" si="26"/>
        <v>0.18074074074074073</v>
      </c>
      <c r="AS23" s="18">
        <f t="shared" si="26"/>
        <v>0.20172910662824209</v>
      </c>
      <c r="AT23" s="18">
        <f t="shared" si="26"/>
        <v>0.1809775429326288</v>
      </c>
      <c r="AU23" s="18">
        <f t="shared" si="26"/>
        <v>0.23339658444022771</v>
      </c>
      <c r="AV23" s="18">
        <f t="shared" si="26"/>
        <v>0.21359223300970873</v>
      </c>
      <c r="AW23" s="18">
        <f t="shared" si="26"/>
        <v>0.19328703703703703</v>
      </c>
      <c r="AX23" s="18">
        <f t="shared" si="26"/>
        <v>0.18932038834951456</v>
      </c>
      <c r="AY23" s="18">
        <f t="shared" si="26"/>
        <v>0.20160481444332998</v>
      </c>
      <c r="AZ23" s="18">
        <f t="shared" si="26"/>
        <v>0.18098510882016036</v>
      </c>
      <c r="BA23" s="18">
        <f t="shared" si="26"/>
        <v>0.20454545454545456</v>
      </c>
      <c r="BB23" s="18">
        <f t="shared" si="26"/>
        <v>0.19230769230769232</v>
      </c>
      <c r="BC23" s="18">
        <f t="shared" si="26"/>
        <v>0.17237798546209762</v>
      </c>
      <c r="BD23" s="18">
        <f t="shared" si="26"/>
        <v>0.18172983479105928</v>
      </c>
      <c r="BE23" s="18">
        <f t="shared" si="26"/>
        <v>0.17690677966101695</v>
      </c>
      <c r="BF23" s="18">
        <f t="shared" si="26"/>
        <v>0.1487758945386064</v>
      </c>
      <c r="BG23" s="18">
        <f t="shared" si="26"/>
        <v>0.13636363636363635</v>
      </c>
      <c r="BH23" s="18">
        <f t="shared" si="26"/>
        <v>0.14749999999999999</v>
      </c>
      <c r="BI23" s="18">
        <f t="shared" si="26"/>
        <v>0.12923351158645277</v>
      </c>
      <c r="BJ23" s="18">
        <f t="shared" si="26"/>
        <v>0.11854460093896714</v>
      </c>
      <c r="BK23" s="18">
        <f t="shared" si="26"/>
        <v>0.12903225806451613</v>
      </c>
      <c r="BL23" s="18">
        <f t="shared" si="26"/>
        <v>0.13671875</v>
      </c>
      <c r="BM23" s="18">
        <f t="shared" si="26"/>
        <v>0.1</v>
      </c>
      <c r="BN23" s="18">
        <f t="shared" si="26"/>
        <v>0.10742971887550201</v>
      </c>
      <c r="BO23" s="18">
        <f t="shared" si="26"/>
        <v>0.11323155216284987</v>
      </c>
      <c r="BP23" s="18">
        <f t="shared" si="26"/>
        <v>0.11662315056570931</v>
      </c>
      <c r="BQ23" s="18">
        <f t="shared" si="24"/>
        <v>0.11623246492985972</v>
      </c>
      <c r="BR23" s="18">
        <f t="shared" si="24"/>
        <v>0.12367149758454106</v>
      </c>
      <c r="BS23" s="18">
        <f t="shared" si="24"/>
        <v>0.11123470522803114</v>
      </c>
      <c r="BT23" s="18">
        <f t="shared" si="24"/>
        <v>0.10663983903420524</v>
      </c>
      <c r="BU23" s="18">
        <f t="shared" si="24"/>
        <v>8.6538461538461536E-2</v>
      </c>
      <c r="BV23" s="18">
        <f t="shared" si="24"/>
        <v>0.10190217391304347</v>
      </c>
      <c r="BW23" s="18">
        <f t="shared" si="24"/>
        <v>7.3643410852713184E-2</v>
      </c>
      <c r="BX23" s="18">
        <f t="shared" si="24"/>
        <v>9.6945551128818058E-2</v>
      </c>
      <c r="BY23" s="18">
        <f t="shared" si="24"/>
        <v>8.3109919571045576E-2</v>
      </c>
      <c r="BZ23" s="18">
        <f t="shared" si="24"/>
        <v>0.10953058321479374</v>
      </c>
      <c r="CA23" s="18">
        <f t="shared" si="24"/>
        <v>7.7363896848137534E-2</v>
      </c>
      <c r="CB23" s="18">
        <f t="shared" si="24"/>
        <v>9.0759075907590761E-2</v>
      </c>
      <c r="CC23" s="18">
        <f t="shared" si="24"/>
        <v>7.8947368421052627E-2</v>
      </c>
      <c r="CD23" s="18">
        <f t="shared" si="24"/>
        <v>0.10030864197530864</v>
      </c>
      <c r="CE23" s="18">
        <f t="shared" si="24"/>
        <v>7.4468085106382975E-2</v>
      </c>
      <c r="CF23" s="18">
        <f t="shared" si="24"/>
        <v>0.10991379310344827</v>
      </c>
      <c r="CG23" s="18">
        <f t="shared" si="24"/>
        <v>9.2909535452322736E-2</v>
      </c>
      <c r="CH23" s="18">
        <f t="shared" si="24"/>
        <v>8.4788029925187039E-2</v>
      </c>
      <c r="CI23" s="18">
        <f t="shared" si="24"/>
        <v>0.10584958217270195</v>
      </c>
      <c r="CJ23" s="18">
        <f t="shared" si="24"/>
        <v>9.5890410958904104E-2</v>
      </c>
      <c r="CK23" s="18">
        <f t="shared" si="24"/>
        <v>8.5626911314984705E-2</v>
      </c>
      <c r="CL23" s="18">
        <f t="shared" si="24"/>
        <v>9.337349397590361E-2</v>
      </c>
      <c r="CM23" s="18">
        <f t="shared" si="24"/>
        <v>0.12140575079872204</v>
      </c>
      <c r="CN23" s="18">
        <f t="shared" si="24"/>
        <v>8.0291970802919707E-2</v>
      </c>
      <c r="CO23" s="18">
        <f t="shared" si="24"/>
        <v>8.3582089552238809E-2</v>
      </c>
      <c r="CP23" s="18">
        <f t="shared" si="24"/>
        <v>9.2827004219409287E-2</v>
      </c>
      <c r="CQ23" s="18">
        <f t="shared" si="24"/>
        <v>9.0909090909090912E-2</v>
      </c>
      <c r="CR23" s="18">
        <f t="shared" si="24"/>
        <v>9.7744360902255634E-2</v>
      </c>
      <c r="CS23" s="18">
        <f t="shared" si="24"/>
        <v>9.3596059113300489E-2</v>
      </c>
      <c r="CT23" s="18">
        <f t="shared" si="24"/>
        <v>0.10648148148148148</v>
      </c>
      <c r="CU23" s="18">
        <f t="shared" si="24"/>
        <v>0.1</v>
      </c>
      <c r="CV23" s="18">
        <f t="shared" si="24"/>
        <v>0.105</v>
      </c>
      <c r="CW23" s="18">
        <f t="shared" si="24"/>
        <v>9.2783505154639179E-2</v>
      </c>
      <c r="CX23" s="18">
        <f t="shared" si="24"/>
        <v>9.2105263157894732E-2</v>
      </c>
      <c r="CY23" s="18">
        <f t="shared" si="24"/>
        <v>0.1</v>
      </c>
      <c r="CZ23" s="18">
        <f t="shared" si="24"/>
        <v>0.10326086956521739</v>
      </c>
      <c r="DA23" s="18">
        <f t="shared" si="24"/>
        <v>5.6818181818181816E-2</v>
      </c>
      <c r="DB23" s="18">
        <f t="shared" si="24"/>
        <v>6.8965517241379309E-2</v>
      </c>
      <c r="DC23" s="18">
        <f t="shared" si="24"/>
        <v>8.8757396449704137E-2</v>
      </c>
      <c r="DD23" s="18">
        <f t="shared" si="24"/>
        <v>5.1094890510948905E-2</v>
      </c>
      <c r="DE23" s="18">
        <f t="shared" si="24"/>
        <v>9.3167701863354033E-2</v>
      </c>
      <c r="DF23" s="18">
        <f t="shared" si="24"/>
        <v>5.8510638297872342E-2</v>
      </c>
      <c r="DG23" s="18">
        <f t="shared" si="24"/>
        <v>6.6326530612244902E-2</v>
      </c>
      <c r="DH23" s="18">
        <f t="shared" si="24"/>
        <v>8.3333333333333329E-2</v>
      </c>
      <c r="DI23" s="18">
        <f t="shared" si="24"/>
        <v>9.0452261306532666E-2</v>
      </c>
      <c r="DJ23" s="18">
        <f t="shared" si="24"/>
        <v>6.9306930693069313E-2</v>
      </c>
      <c r="DK23" s="18">
        <f t="shared" si="24"/>
        <v>5.4644808743169397E-2</v>
      </c>
      <c r="DL23" s="18">
        <f t="shared" si="24"/>
        <v>6.6666666666666666E-2</v>
      </c>
      <c r="DM23" s="18">
        <f t="shared" si="24"/>
        <v>6.1538461538461542E-2</v>
      </c>
      <c r="DN23" s="18">
        <f t="shared" si="24"/>
        <v>6.2937062937062943E-2</v>
      </c>
      <c r="DO23" s="18">
        <f t="shared" si="24"/>
        <v>4.2944785276073622E-2</v>
      </c>
      <c r="DP23" s="18">
        <f t="shared" si="24"/>
        <v>7.6923076923076927E-2</v>
      </c>
      <c r="DQ23" s="18">
        <f t="shared" si="24"/>
        <v>2.8368794326241134E-2</v>
      </c>
      <c r="DR23" s="18">
        <f t="shared" si="24"/>
        <v>0.11377245508982035</v>
      </c>
      <c r="DS23" s="18">
        <f t="shared" si="24"/>
        <v>5.6451612903225805E-2</v>
      </c>
      <c r="DT23" s="18">
        <f t="shared" si="24"/>
        <v>3.048780487804878E-2</v>
      </c>
      <c r="DU23" s="18">
        <f t="shared" si="24"/>
        <v>3.5971223021582732E-2</v>
      </c>
      <c r="DV23" s="18">
        <f t="shared" si="24"/>
        <v>2.0134228187919462E-2</v>
      </c>
      <c r="DW23" s="18">
        <f t="shared" si="24"/>
        <v>8.5526315789473686E-2</v>
      </c>
      <c r="DX23" s="18">
        <f t="shared" si="24"/>
        <v>4.7058823529411764E-2</v>
      </c>
      <c r="DY23" s="18">
        <f t="shared" si="24"/>
        <v>2.5157232704402517E-2</v>
      </c>
      <c r="DZ23" s="18">
        <f t="shared" si="24"/>
        <v>4.9019607843137254E-2</v>
      </c>
      <c r="EA23" s="18">
        <f t="shared" si="24"/>
        <v>1.3793103448275862E-2</v>
      </c>
      <c r="EB23" s="18">
        <f>EB10/EB$13</f>
        <v>6.6666666666666666E-2</v>
      </c>
      <c r="EC23" s="18">
        <f t="shared" si="19"/>
        <v>5.0314465408805034E-2</v>
      </c>
      <c r="ED23" s="18">
        <f t="shared" si="19"/>
        <v>2.9629629629629631E-2</v>
      </c>
      <c r="EE23" s="18">
        <f t="shared" ref="EE23:FJ23" si="28">EE10/EE$13</f>
        <v>6.5217391304347824E-2</v>
      </c>
      <c r="EF23" s="18">
        <f t="shared" si="28"/>
        <v>2.7027027027027029E-2</v>
      </c>
      <c r="EG23" s="18">
        <f t="shared" si="28"/>
        <v>0</v>
      </c>
      <c r="EH23" s="18">
        <f t="shared" si="28"/>
        <v>1.7241379310344827E-2</v>
      </c>
      <c r="EI23" s="18">
        <f t="shared" si="28"/>
        <v>2.4390243902439025E-2</v>
      </c>
      <c r="EJ23" s="18">
        <f t="shared" si="28"/>
        <v>2.1276595744680851E-2</v>
      </c>
      <c r="EK23" s="18">
        <f t="shared" si="28"/>
        <v>1.4705882352941176E-2</v>
      </c>
      <c r="EL23" s="18">
        <f t="shared" si="28"/>
        <v>5.4794520547945202E-2</v>
      </c>
      <c r="EM23" s="18">
        <f t="shared" si="28"/>
        <v>0</v>
      </c>
      <c r="EN23" s="18">
        <f t="shared" si="28"/>
        <v>5.3571428571428568E-2</v>
      </c>
      <c r="EO23" s="18">
        <f t="shared" si="28"/>
        <v>7.407407407407407E-2</v>
      </c>
      <c r="EP23" s="18">
        <f t="shared" si="28"/>
        <v>0</v>
      </c>
      <c r="EQ23" s="18">
        <f t="shared" si="28"/>
        <v>1.098901098901099E-2</v>
      </c>
      <c r="ER23" s="18">
        <f t="shared" si="28"/>
        <v>1.3333333333333334E-2</v>
      </c>
      <c r="ES23" s="18">
        <f t="shared" si="28"/>
        <v>6.6666666666666666E-2</v>
      </c>
      <c r="ET23" s="18">
        <f t="shared" si="28"/>
        <v>2.6666666666666668E-2</v>
      </c>
      <c r="EU23" s="18">
        <f t="shared" si="28"/>
        <v>1.6949152542372881E-2</v>
      </c>
      <c r="EV23" s="18">
        <f t="shared" si="28"/>
        <v>6.6666666666666666E-2</v>
      </c>
      <c r="EW23" s="18">
        <f t="shared" si="28"/>
        <v>3.2786885245901641E-2</v>
      </c>
      <c r="EX23" s="18">
        <f t="shared" si="28"/>
        <v>5.4794520547945202E-2</v>
      </c>
      <c r="EY23" s="18">
        <f t="shared" si="28"/>
        <v>1.6393442622950821E-2</v>
      </c>
      <c r="EZ23" s="18">
        <f t="shared" si="28"/>
        <v>0</v>
      </c>
      <c r="FA23" s="18">
        <f t="shared" si="28"/>
        <v>1.9607843137254902E-2</v>
      </c>
      <c r="FB23" s="18">
        <f t="shared" si="28"/>
        <v>3.8461538461538464E-2</v>
      </c>
      <c r="FC23" s="18">
        <f t="shared" si="28"/>
        <v>6.4516129032258063E-2</v>
      </c>
      <c r="FD23" s="18">
        <f t="shared" si="28"/>
        <v>4.878048780487805E-2</v>
      </c>
      <c r="FE23" s="18">
        <f t="shared" si="28"/>
        <v>0.05</v>
      </c>
      <c r="FF23" s="18">
        <f t="shared" si="28"/>
        <v>3.0927835051546393E-2</v>
      </c>
      <c r="FG23" s="18">
        <f t="shared" si="28"/>
        <v>2.6086956521739129E-2</v>
      </c>
      <c r="FH23" s="18">
        <f t="shared" si="28"/>
        <v>7.6923076923076927E-2</v>
      </c>
      <c r="FI23" s="18">
        <f t="shared" si="28"/>
        <v>3.3613445378151259E-2</v>
      </c>
      <c r="FJ23" s="18">
        <f t="shared" si="28"/>
        <v>3.5294117647058823E-2</v>
      </c>
      <c r="FK23" s="18">
        <f t="shared" ref="FK23:GM23" si="29">FK10/FK$13</f>
        <v>4.7619047619047616E-2</v>
      </c>
      <c r="FL23" s="18">
        <f t="shared" si="29"/>
        <v>3.7735849056603772E-2</v>
      </c>
      <c r="FM23" s="18">
        <f t="shared" si="29"/>
        <v>5.5944055944055944E-2</v>
      </c>
      <c r="FN23" s="18">
        <f t="shared" si="29"/>
        <v>5.8201058201058198E-2</v>
      </c>
      <c r="FO23" s="18">
        <f t="shared" si="29"/>
        <v>4.7058823529411764E-2</v>
      </c>
      <c r="FP23" s="18">
        <f t="shared" si="29"/>
        <v>3.8461538461538464E-2</v>
      </c>
      <c r="FQ23" s="18">
        <f t="shared" si="29"/>
        <v>2.0661157024793389E-2</v>
      </c>
      <c r="FR23" s="18">
        <f t="shared" si="29"/>
        <v>2.7149321266968326E-2</v>
      </c>
      <c r="FS23" s="18">
        <f t="shared" si="29"/>
        <v>3.8869257950530034E-2</v>
      </c>
      <c r="FT23" s="18">
        <f t="shared" si="29"/>
        <v>4.6082949308755762E-2</v>
      </c>
      <c r="FU23" s="18">
        <f t="shared" si="29"/>
        <v>2.5210084033613446E-2</v>
      </c>
      <c r="FV23" s="18">
        <f t="shared" si="29"/>
        <v>4.7318611987381701E-2</v>
      </c>
      <c r="FW23" s="18">
        <f t="shared" si="29"/>
        <v>2.8070175438596492E-2</v>
      </c>
      <c r="FX23" s="18">
        <f t="shared" si="29"/>
        <v>2.9213483146067417E-2</v>
      </c>
      <c r="FY23" s="18">
        <f t="shared" si="29"/>
        <v>3.6363636363636362E-2</v>
      </c>
      <c r="FZ23" s="18">
        <f t="shared" si="29"/>
        <v>4.1860465116279069E-2</v>
      </c>
      <c r="GA23" s="18">
        <f t="shared" si="29"/>
        <v>3.4146341463414637E-2</v>
      </c>
      <c r="GB23" s="18">
        <f t="shared" si="29"/>
        <v>3.6016949152542374E-2</v>
      </c>
      <c r="GC23" s="18">
        <f t="shared" si="29"/>
        <v>2.231237322515213E-2</v>
      </c>
      <c r="GD23" s="18">
        <f t="shared" si="29"/>
        <v>3.5433070866141732E-2</v>
      </c>
      <c r="GE23" s="18">
        <f t="shared" si="29"/>
        <v>3.3587786259541987E-2</v>
      </c>
      <c r="GF23" s="18">
        <f t="shared" si="29"/>
        <v>2.0654044750430294E-2</v>
      </c>
      <c r="GG23" s="18">
        <f t="shared" si="29"/>
        <v>2.1069692058346839E-2</v>
      </c>
      <c r="GH23" s="18">
        <f t="shared" si="29"/>
        <v>4.3478260869565216E-2</v>
      </c>
      <c r="GI23" s="18">
        <f t="shared" si="29"/>
        <v>3.2840722495894911E-2</v>
      </c>
      <c r="GJ23" s="18">
        <f t="shared" si="29"/>
        <v>2.6315789473684209E-2</v>
      </c>
      <c r="GK23" s="18">
        <f t="shared" si="29"/>
        <v>2.9013539651837523E-2</v>
      </c>
      <c r="GL23" s="18">
        <f t="shared" si="29"/>
        <v>2.9752066115702479E-2</v>
      </c>
      <c r="GM23" s="18">
        <f t="shared" si="29"/>
        <v>3.3216783216783216E-2</v>
      </c>
      <c r="GN23" s="18">
        <f>GN10/GN$13</f>
        <v>2.1922428330522766E-2</v>
      </c>
      <c r="GO23" s="18">
        <f t="shared" ref="GO23:GP25" si="30">GO10/GO$13</f>
        <v>3.4862385321100919E-2</v>
      </c>
      <c r="GP23" s="18">
        <f t="shared" si="30"/>
        <v>4.6601941747572817E-2</v>
      </c>
      <c r="GQ23" s="18">
        <f t="shared" si="9"/>
        <v>2.1696252465483234E-2</v>
      </c>
      <c r="GR23" s="18">
        <f t="shared" si="9"/>
        <v>4.3083900226757371E-2</v>
      </c>
      <c r="GS23" s="18">
        <f t="shared" si="9"/>
        <v>2.6262626262626262E-2</v>
      </c>
      <c r="GT23" s="18">
        <f t="shared" si="9"/>
        <v>1.3779527559055118E-2</v>
      </c>
      <c r="GU23" s="18">
        <f t="shared" si="9"/>
        <v>1.8036072144288578E-2</v>
      </c>
      <c r="GV23" s="18">
        <f t="shared" si="9"/>
        <v>2.748414376321353E-2</v>
      </c>
      <c r="GW23" s="18">
        <f t="shared" si="9"/>
        <v>2.564102564102564E-2</v>
      </c>
      <c r="GX23" s="18">
        <f t="shared" si="9"/>
        <v>3.8610038610038609E-2</v>
      </c>
      <c r="GY23" s="18">
        <f t="shared" si="9"/>
        <v>2.3575638506876228E-2</v>
      </c>
      <c r="GZ23" s="18">
        <f t="shared" si="9"/>
        <v>2.0952380952380951E-2</v>
      </c>
      <c r="HA23" s="18">
        <f t="shared" si="9"/>
        <v>2.1352313167259787E-2</v>
      </c>
      <c r="HB23" s="18">
        <f t="shared" ref="HB23:HR23" si="31">HB10/HB$13</f>
        <v>2.2108843537414966E-2</v>
      </c>
      <c r="HC23" s="18">
        <f t="shared" si="31"/>
        <v>2.1526418786692758E-2</v>
      </c>
      <c r="HD23" s="18">
        <f t="shared" si="31"/>
        <v>2.2304832713754646E-2</v>
      </c>
      <c r="HE23" s="18">
        <f t="shared" si="31"/>
        <v>1.9503546099290781E-2</v>
      </c>
      <c r="HF23" s="18">
        <f t="shared" si="31"/>
        <v>8.9285714285714281E-3</v>
      </c>
      <c r="HG23" s="18">
        <f t="shared" si="31"/>
        <v>1.3546798029556651E-2</v>
      </c>
      <c r="HH23" s="18">
        <f t="shared" si="31"/>
        <v>2.3752969121140142E-2</v>
      </c>
      <c r="HI23" s="18">
        <f t="shared" si="31"/>
        <v>1.913265306122449E-2</v>
      </c>
      <c r="HJ23" s="18">
        <f t="shared" si="31"/>
        <v>2.8608582574772431E-2</v>
      </c>
      <c r="HK23" s="18">
        <f t="shared" si="31"/>
        <v>3.1941031941031942E-2</v>
      </c>
      <c r="HL23" s="18">
        <f t="shared" si="31"/>
        <v>3.4852546916890083E-2</v>
      </c>
      <c r="HM23" s="18">
        <f t="shared" si="31"/>
        <v>2.2508038585209004E-2</v>
      </c>
      <c r="HN23" s="18">
        <f t="shared" si="31"/>
        <v>2.748414376321353E-2</v>
      </c>
      <c r="HO23" s="18">
        <f t="shared" si="31"/>
        <v>3.4682080924855488E-2</v>
      </c>
      <c r="HP23" s="18">
        <f t="shared" si="31"/>
        <v>4.4386422976501305E-2</v>
      </c>
      <c r="HQ23" s="18">
        <f t="shared" si="31"/>
        <v>2.3166023166023165E-2</v>
      </c>
      <c r="HR23" s="18">
        <f t="shared" si="31"/>
        <v>1.3157894736842105E-2</v>
      </c>
    </row>
    <row r="24" spans="2:226" x14ac:dyDescent="0.25">
      <c r="B24" t="s">
        <v>217</v>
      </c>
      <c r="D24" s="18">
        <f t="shared" si="4"/>
        <v>0</v>
      </c>
      <c r="E24" s="18">
        <f t="shared" si="26"/>
        <v>0</v>
      </c>
      <c r="F24" s="18">
        <f t="shared" si="26"/>
        <v>1</v>
      </c>
      <c r="G24" s="18">
        <f t="shared" si="26"/>
        <v>0.5</v>
      </c>
      <c r="H24" s="18">
        <f t="shared" si="26"/>
        <v>0</v>
      </c>
      <c r="I24" s="18">
        <f t="shared" si="26"/>
        <v>0.5</v>
      </c>
      <c r="J24" s="18">
        <f t="shared" si="26"/>
        <v>0.5</v>
      </c>
      <c r="K24" s="18">
        <f t="shared" si="26"/>
        <v>0</v>
      </c>
      <c r="L24" s="18">
        <f t="shared" si="26"/>
        <v>0</v>
      </c>
      <c r="M24" s="18">
        <f t="shared" si="26"/>
        <v>0</v>
      </c>
      <c r="N24" s="18">
        <f t="shared" si="26"/>
        <v>0</v>
      </c>
      <c r="O24" s="18">
        <f t="shared" si="26"/>
        <v>0</v>
      </c>
      <c r="P24" s="18">
        <f t="shared" si="26"/>
        <v>0</v>
      </c>
      <c r="Q24" s="18">
        <f t="shared" si="26"/>
        <v>0</v>
      </c>
      <c r="R24" s="18">
        <f t="shared" si="26"/>
        <v>0</v>
      </c>
      <c r="S24" s="18">
        <f t="shared" si="26"/>
        <v>0</v>
      </c>
      <c r="T24" s="18">
        <f t="shared" si="26"/>
        <v>0</v>
      </c>
      <c r="U24" s="18">
        <f t="shared" si="26"/>
        <v>0</v>
      </c>
      <c r="V24" s="18">
        <f t="shared" si="26"/>
        <v>0</v>
      </c>
      <c r="W24" s="18">
        <f t="shared" si="26"/>
        <v>0</v>
      </c>
      <c r="X24" s="18">
        <f t="shared" si="26"/>
        <v>0</v>
      </c>
      <c r="Y24" s="18">
        <f t="shared" si="26"/>
        <v>0.1</v>
      </c>
      <c r="Z24" s="18">
        <f t="shared" si="26"/>
        <v>4.5454545454545456E-2</v>
      </c>
      <c r="AA24" s="18">
        <f t="shared" si="26"/>
        <v>8.3333333333333329E-2</v>
      </c>
      <c r="AB24" s="18">
        <f t="shared" si="26"/>
        <v>0</v>
      </c>
      <c r="AC24" s="18">
        <f t="shared" si="26"/>
        <v>6.5573770491803282E-2</v>
      </c>
      <c r="AD24" s="18">
        <f t="shared" si="26"/>
        <v>0.12698412698412698</v>
      </c>
      <c r="AE24" s="18">
        <f t="shared" si="26"/>
        <v>9.2307692307692313E-2</v>
      </c>
      <c r="AF24" s="18">
        <f t="shared" si="26"/>
        <v>9.7014925373134331E-2</v>
      </c>
      <c r="AG24" s="18">
        <f t="shared" si="26"/>
        <v>0.12056737588652482</v>
      </c>
      <c r="AH24" s="18">
        <f t="shared" si="26"/>
        <v>6.3492063492063489E-2</v>
      </c>
      <c r="AI24" s="18">
        <f t="shared" si="26"/>
        <v>0.10071942446043165</v>
      </c>
      <c r="AJ24" s="18">
        <f t="shared" si="26"/>
        <v>0.10240963855421686</v>
      </c>
      <c r="AK24" s="18">
        <f t="shared" si="26"/>
        <v>0.11881188118811881</v>
      </c>
      <c r="AL24" s="18">
        <f t="shared" si="26"/>
        <v>0.10084033613445378</v>
      </c>
      <c r="AM24" s="18">
        <f t="shared" si="26"/>
        <v>0.12396694214876033</v>
      </c>
      <c r="AN24" s="18">
        <f t="shared" si="26"/>
        <v>0.1101123595505618</v>
      </c>
      <c r="AO24" s="18">
        <f t="shared" si="26"/>
        <v>0.1</v>
      </c>
      <c r="AP24" s="18">
        <f t="shared" si="26"/>
        <v>0.12713472485768501</v>
      </c>
      <c r="AQ24" s="18">
        <f t="shared" si="26"/>
        <v>0.12847222222222221</v>
      </c>
      <c r="AR24" s="18">
        <f t="shared" si="26"/>
        <v>0.12740740740740741</v>
      </c>
      <c r="AS24" s="18">
        <f t="shared" si="26"/>
        <v>0.12680115273775217</v>
      </c>
      <c r="AT24" s="18">
        <f t="shared" si="26"/>
        <v>0.12549537648612946</v>
      </c>
      <c r="AU24" s="18">
        <f t="shared" si="26"/>
        <v>0.12239089184060721</v>
      </c>
      <c r="AV24" s="18">
        <f t="shared" si="26"/>
        <v>0.15169902912621358</v>
      </c>
      <c r="AW24" s="18">
        <f t="shared" si="26"/>
        <v>0.1701388888888889</v>
      </c>
      <c r="AX24" s="18">
        <f t="shared" si="26"/>
        <v>0.16140776699029127</v>
      </c>
      <c r="AY24" s="18">
        <f t="shared" si="26"/>
        <v>0.14343029087261785</v>
      </c>
      <c r="AZ24" s="18">
        <f t="shared" si="26"/>
        <v>0.19129438717067582</v>
      </c>
      <c r="BA24" s="18">
        <f t="shared" si="26"/>
        <v>0.17379679144385027</v>
      </c>
      <c r="BB24" s="18">
        <f t="shared" si="26"/>
        <v>0.19481605351170569</v>
      </c>
      <c r="BC24" s="18">
        <f t="shared" si="26"/>
        <v>0.19003115264797507</v>
      </c>
      <c r="BD24" s="18">
        <f t="shared" si="26"/>
        <v>0.20699708454810495</v>
      </c>
      <c r="BE24" s="18">
        <f t="shared" si="26"/>
        <v>0.18220338983050846</v>
      </c>
      <c r="BF24" s="18">
        <f t="shared" si="26"/>
        <v>0.19491525423728814</v>
      </c>
      <c r="BG24" s="18">
        <f t="shared" si="26"/>
        <v>0.1655011655011655</v>
      </c>
      <c r="BH24" s="18">
        <f t="shared" si="26"/>
        <v>0.16375000000000001</v>
      </c>
      <c r="BI24" s="18">
        <f t="shared" si="26"/>
        <v>0.16666666666666666</v>
      </c>
      <c r="BJ24" s="18">
        <f t="shared" si="26"/>
        <v>0.17370892018779344</v>
      </c>
      <c r="BK24" s="18">
        <f t="shared" si="26"/>
        <v>0.17921146953405018</v>
      </c>
      <c r="BL24" s="18">
        <f t="shared" si="26"/>
        <v>0.1728515625</v>
      </c>
      <c r="BM24" s="18">
        <f t="shared" si="26"/>
        <v>0.17714285714285713</v>
      </c>
      <c r="BN24" s="18">
        <f t="shared" si="26"/>
        <v>0.16566265060240964</v>
      </c>
      <c r="BO24" s="18">
        <f t="shared" si="26"/>
        <v>0.17811704834605599</v>
      </c>
      <c r="BP24" s="18">
        <f t="shared" si="26"/>
        <v>0.16187989556135771</v>
      </c>
      <c r="BQ24" s="18">
        <f t="shared" si="24"/>
        <v>0.18537074148296592</v>
      </c>
      <c r="BR24" s="18">
        <f t="shared" si="24"/>
        <v>0.18067632850241547</v>
      </c>
      <c r="BS24" s="18">
        <f t="shared" si="24"/>
        <v>0.18020022246941045</v>
      </c>
      <c r="BT24" s="18">
        <f t="shared" si="24"/>
        <v>0.18712273641851107</v>
      </c>
      <c r="BU24" s="18">
        <f t="shared" si="24"/>
        <v>0.12139423076923077</v>
      </c>
      <c r="BV24" s="18">
        <f t="shared" si="24"/>
        <v>0.17255434782608695</v>
      </c>
      <c r="BW24" s="18">
        <f t="shared" si="24"/>
        <v>0.15374677002583978</v>
      </c>
      <c r="BX24" s="18">
        <f t="shared" si="24"/>
        <v>0.20982735723771581</v>
      </c>
      <c r="BY24" s="18">
        <f t="shared" si="24"/>
        <v>0.21447721179624665</v>
      </c>
      <c r="BZ24" s="18">
        <f t="shared" si="24"/>
        <v>0.19914651493598862</v>
      </c>
      <c r="CA24" s="18">
        <f t="shared" si="24"/>
        <v>0.16045845272206305</v>
      </c>
      <c r="CB24" s="18">
        <f t="shared" si="24"/>
        <v>0.16336633663366337</v>
      </c>
      <c r="CC24" s="18">
        <f t="shared" si="24"/>
        <v>0.18640350877192982</v>
      </c>
      <c r="CD24" s="18">
        <f t="shared" si="24"/>
        <v>0.19135802469135801</v>
      </c>
      <c r="CE24" s="18">
        <f t="shared" si="24"/>
        <v>0.22553191489361701</v>
      </c>
      <c r="CF24" s="18">
        <f t="shared" si="24"/>
        <v>0.20043103448275862</v>
      </c>
      <c r="CG24" s="18">
        <f t="shared" si="24"/>
        <v>0.21026894865525672</v>
      </c>
      <c r="CH24" s="18">
        <f t="shared" si="24"/>
        <v>0.21695760598503741</v>
      </c>
      <c r="CI24" s="18">
        <f t="shared" si="24"/>
        <v>0.18662952646239556</v>
      </c>
      <c r="CJ24" s="18">
        <f t="shared" si="24"/>
        <v>0.14726027397260275</v>
      </c>
      <c r="CK24" s="18">
        <f t="shared" si="24"/>
        <v>0.14678899082568808</v>
      </c>
      <c r="CL24" s="18">
        <f t="shared" si="24"/>
        <v>0.19277108433734941</v>
      </c>
      <c r="CM24" s="18">
        <f t="shared" si="24"/>
        <v>0.2108626198083067</v>
      </c>
      <c r="CN24" s="18">
        <f t="shared" si="24"/>
        <v>0.25547445255474455</v>
      </c>
      <c r="CO24" s="18">
        <f t="shared" si="24"/>
        <v>0.2</v>
      </c>
      <c r="CP24" s="18">
        <f t="shared" si="24"/>
        <v>0.2109704641350211</v>
      </c>
      <c r="CQ24" s="18">
        <f t="shared" si="24"/>
        <v>0.15789473684210525</v>
      </c>
      <c r="CR24" s="18">
        <f t="shared" si="24"/>
        <v>0.17293233082706766</v>
      </c>
      <c r="CS24" s="18">
        <f t="shared" si="24"/>
        <v>0.22167487684729065</v>
      </c>
      <c r="CT24" s="18">
        <f t="shared" si="24"/>
        <v>0.16666666666666666</v>
      </c>
      <c r="CU24" s="18">
        <f t="shared" si="24"/>
        <v>0.16666666666666666</v>
      </c>
      <c r="CV24" s="18">
        <f t="shared" si="24"/>
        <v>0.17</v>
      </c>
      <c r="CW24" s="18">
        <f t="shared" si="24"/>
        <v>0.17525773195876287</v>
      </c>
      <c r="CX24" s="18">
        <f t="shared" si="24"/>
        <v>0.17763157894736842</v>
      </c>
      <c r="CY24" s="18">
        <f t="shared" si="24"/>
        <v>0.17391304347826086</v>
      </c>
      <c r="CZ24" s="18">
        <f t="shared" si="24"/>
        <v>0.25</v>
      </c>
      <c r="DA24" s="18">
        <f t="shared" si="24"/>
        <v>0.20454545454545456</v>
      </c>
      <c r="DB24" s="18">
        <f t="shared" si="24"/>
        <v>0.15862068965517243</v>
      </c>
      <c r="DC24" s="18">
        <f t="shared" si="24"/>
        <v>0.15384615384615385</v>
      </c>
      <c r="DD24" s="18">
        <f t="shared" si="24"/>
        <v>8.0291970802919707E-2</v>
      </c>
      <c r="DE24" s="18">
        <f t="shared" si="24"/>
        <v>0.13664596273291926</v>
      </c>
      <c r="DF24" s="18">
        <f t="shared" si="24"/>
        <v>0.12234042553191489</v>
      </c>
      <c r="DG24" s="18">
        <f t="shared" si="24"/>
        <v>0.10204081632653061</v>
      </c>
      <c r="DH24" s="18">
        <f t="shared" si="24"/>
        <v>8.8888888888888892E-2</v>
      </c>
      <c r="DI24" s="18">
        <f t="shared" si="24"/>
        <v>8.0402010050251257E-2</v>
      </c>
      <c r="DJ24" s="18">
        <f t="shared" si="24"/>
        <v>6.9306930693069313E-2</v>
      </c>
      <c r="DK24" s="18">
        <f t="shared" si="24"/>
        <v>7.1038251366120214E-2</v>
      </c>
      <c r="DL24" s="18">
        <f t="shared" si="24"/>
        <v>4.1666666666666664E-2</v>
      </c>
      <c r="DM24" s="18">
        <f t="shared" si="24"/>
        <v>7.6923076923076927E-2</v>
      </c>
      <c r="DN24" s="18">
        <f t="shared" si="24"/>
        <v>6.9930069930069935E-2</v>
      </c>
      <c r="DO24" s="18">
        <f t="shared" si="24"/>
        <v>6.7484662576687116E-2</v>
      </c>
      <c r="DP24" s="18">
        <f t="shared" si="24"/>
        <v>2.7972027972027972E-2</v>
      </c>
      <c r="DQ24" s="18">
        <f t="shared" si="24"/>
        <v>2.8368794326241134E-2</v>
      </c>
      <c r="DR24" s="18">
        <f t="shared" si="24"/>
        <v>8.9820359281437126E-2</v>
      </c>
      <c r="DS24" s="18">
        <f t="shared" si="24"/>
        <v>5.6451612903225805E-2</v>
      </c>
      <c r="DT24" s="18">
        <f t="shared" si="24"/>
        <v>5.4878048780487805E-2</v>
      </c>
      <c r="DU24" s="18">
        <f t="shared" si="24"/>
        <v>5.7553956834532377E-2</v>
      </c>
      <c r="DV24" s="18">
        <f t="shared" si="24"/>
        <v>4.0268456375838924E-2</v>
      </c>
      <c r="DW24" s="18">
        <f t="shared" si="24"/>
        <v>8.5526315789473686E-2</v>
      </c>
      <c r="DX24" s="18">
        <f t="shared" si="24"/>
        <v>6.4705882352941183E-2</v>
      </c>
      <c r="DY24" s="18">
        <f t="shared" si="24"/>
        <v>9.4339622641509441E-2</v>
      </c>
      <c r="DZ24" s="18">
        <f t="shared" si="24"/>
        <v>1.9607843137254902E-2</v>
      </c>
      <c r="EA24" s="18">
        <f t="shared" si="24"/>
        <v>4.1379310344827586E-2</v>
      </c>
      <c r="EB24" s="18">
        <f>EB11/EB$13</f>
        <v>7.407407407407407E-2</v>
      </c>
      <c r="EC24" s="18">
        <f t="shared" ref="EC24:GN25" si="32">EC11/EC$13</f>
        <v>1.8867924528301886E-2</v>
      </c>
      <c r="ED24" s="18">
        <f t="shared" si="32"/>
        <v>2.2222222222222223E-2</v>
      </c>
      <c r="EE24" s="18">
        <f t="shared" si="32"/>
        <v>3.6231884057971016E-2</v>
      </c>
      <c r="EF24" s="18">
        <f t="shared" si="32"/>
        <v>4.5045045045045043E-2</v>
      </c>
      <c r="EG24" s="18">
        <f t="shared" si="32"/>
        <v>6.7961165048543687E-2</v>
      </c>
      <c r="EH24" s="18">
        <f t="shared" si="32"/>
        <v>3.4482758620689655E-2</v>
      </c>
      <c r="EI24" s="18">
        <f t="shared" si="32"/>
        <v>7.3170731707317069E-2</v>
      </c>
      <c r="EJ24" s="18">
        <f t="shared" si="32"/>
        <v>4.2553191489361701E-2</v>
      </c>
      <c r="EK24" s="18">
        <f t="shared" si="32"/>
        <v>2.9411764705882353E-2</v>
      </c>
      <c r="EL24" s="18">
        <f t="shared" si="32"/>
        <v>5.4794520547945202E-2</v>
      </c>
      <c r="EM24" s="18">
        <f t="shared" si="32"/>
        <v>1.282051282051282E-2</v>
      </c>
      <c r="EN24" s="18">
        <f t="shared" si="32"/>
        <v>1.7857142857142856E-2</v>
      </c>
      <c r="EO24" s="18">
        <f t="shared" si="32"/>
        <v>6.1728395061728392E-2</v>
      </c>
      <c r="EP24" s="18">
        <f t="shared" si="32"/>
        <v>1.4285714285714285E-2</v>
      </c>
      <c r="EQ24" s="18">
        <f t="shared" si="32"/>
        <v>5.4945054945054944E-2</v>
      </c>
      <c r="ER24" s="18">
        <f t="shared" si="32"/>
        <v>0.04</v>
      </c>
      <c r="ES24" s="18">
        <f t="shared" si="32"/>
        <v>0.05</v>
      </c>
      <c r="ET24" s="18">
        <f t="shared" si="32"/>
        <v>2.6666666666666668E-2</v>
      </c>
      <c r="EU24" s="18">
        <f t="shared" si="32"/>
        <v>0</v>
      </c>
      <c r="EV24" s="18">
        <f t="shared" si="32"/>
        <v>5.3333333333333337E-2</v>
      </c>
      <c r="EW24" s="18">
        <f t="shared" si="32"/>
        <v>1.6393442622950821E-2</v>
      </c>
      <c r="EX24" s="18">
        <f t="shared" si="32"/>
        <v>1.3698630136986301E-2</v>
      </c>
      <c r="EY24" s="18">
        <f t="shared" si="32"/>
        <v>4.9180327868852458E-2</v>
      </c>
      <c r="EZ24" s="18">
        <f t="shared" si="32"/>
        <v>1.9230769230769232E-2</v>
      </c>
      <c r="FA24" s="18">
        <f t="shared" si="32"/>
        <v>3.9215686274509803E-2</v>
      </c>
      <c r="FB24" s="18">
        <f t="shared" si="32"/>
        <v>0</v>
      </c>
      <c r="FC24" s="18">
        <f t="shared" si="32"/>
        <v>1.0752688172043012E-2</v>
      </c>
      <c r="FD24" s="18">
        <f t="shared" si="32"/>
        <v>0</v>
      </c>
      <c r="FE24" s="18">
        <f t="shared" si="32"/>
        <v>0.01</v>
      </c>
      <c r="FF24" s="18">
        <f t="shared" si="32"/>
        <v>1.0309278350515464E-2</v>
      </c>
      <c r="FG24" s="18">
        <f t="shared" si="32"/>
        <v>0</v>
      </c>
      <c r="FH24" s="18">
        <f t="shared" si="32"/>
        <v>7.6923076923076927E-3</v>
      </c>
      <c r="FI24" s="18">
        <f t="shared" si="32"/>
        <v>2.5210084033613446E-2</v>
      </c>
      <c r="FJ24" s="18">
        <f t="shared" si="32"/>
        <v>2.3529411764705882E-2</v>
      </c>
      <c r="FK24" s="18">
        <f t="shared" si="32"/>
        <v>1.1904761904761904E-2</v>
      </c>
      <c r="FL24" s="18">
        <f t="shared" si="32"/>
        <v>1.4150943396226415E-2</v>
      </c>
      <c r="FM24" s="18">
        <f t="shared" si="32"/>
        <v>2.097902097902098E-2</v>
      </c>
      <c r="FN24" s="18">
        <f t="shared" si="32"/>
        <v>4.2328042328042326E-2</v>
      </c>
      <c r="FO24" s="18">
        <f t="shared" si="32"/>
        <v>5.8823529411764705E-3</v>
      </c>
      <c r="FP24" s="18">
        <f t="shared" si="32"/>
        <v>2.7472527472527472E-2</v>
      </c>
      <c r="FQ24" s="18">
        <f t="shared" si="32"/>
        <v>1.6528925619834711E-2</v>
      </c>
      <c r="FR24" s="18">
        <f t="shared" si="32"/>
        <v>1.3574660633484163E-2</v>
      </c>
      <c r="FS24" s="18">
        <f t="shared" si="32"/>
        <v>0</v>
      </c>
      <c r="FT24" s="18">
        <f t="shared" si="32"/>
        <v>2.3041474654377881E-2</v>
      </c>
      <c r="FU24" s="18">
        <f t="shared" si="32"/>
        <v>8.4033613445378148E-3</v>
      </c>
      <c r="FV24" s="18">
        <f t="shared" si="32"/>
        <v>2.8391167192429023E-2</v>
      </c>
      <c r="FW24" s="18">
        <f t="shared" si="32"/>
        <v>2.1052631578947368E-2</v>
      </c>
      <c r="FX24" s="18">
        <f t="shared" si="32"/>
        <v>1.7977528089887642E-2</v>
      </c>
      <c r="FY24" s="18">
        <f t="shared" si="32"/>
        <v>1.5584415584415584E-2</v>
      </c>
      <c r="FZ24" s="18">
        <f t="shared" si="32"/>
        <v>2.5581395348837209E-2</v>
      </c>
      <c r="GA24" s="18">
        <f t="shared" si="32"/>
        <v>1.2195121951219513E-2</v>
      </c>
      <c r="GB24" s="18">
        <f t="shared" si="32"/>
        <v>2.7542372881355932E-2</v>
      </c>
      <c r="GC24" s="18">
        <f t="shared" si="32"/>
        <v>2.0283975659229209E-2</v>
      </c>
      <c r="GD24" s="18">
        <f t="shared" si="32"/>
        <v>1.5748031496062992E-2</v>
      </c>
      <c r="GE24" s="18">
        <f t="shared" si="32"/>
        <v>1.0687022900763359E-2</v>
      </c>
      <c r="GF24" s="18">
        <f t="shared" si="32"/>
        <v>5.1635111876075735E-3</v>
      </c>
      <c r="GG24" s="18">
        <f t="shared" si="32"/>
        <v>1.2965964343598054E-2</v>
      </c>
      <c r="GH24" s="18">
        <f t="shared" si="32"/>
        <v>1.7391304347826087E-2</v>
      </c>
      <c r="GI24" s="18">
        <f t="shared" si="32"/>
        <v>1.8062397372742199E-2</v>
      </c>
      <c r="GJ24" s="18">
        <f t="shared" si="32"/>
        <v>9.3984962406015032E-3</v>
      </c>
      <c r="GK24" s="18">
        <f t="shared" si="32"/>
        <v>2.7079303675048357E-2</v>
      </c>
      <c r="GL24" s="18">
        <f t="shared" si="32"/>
        <v>2.6446280991735537E-2</v>
      </c>
      <c r="GM24" s="18">
        <f t="shared" si="32"/>
        <v>1.3986013986013986E-2</v>
      </c>
      <c r="GN24" s="18">
        <f t="shared" si="32"/>
        <v>1.1804384485666104E-2</v>
      </c>
      <c r="GO24" s="18">
        <f t="shared" si="30"/>
        <v>2.9357798165137616E-2</v>
      </c>
      <c r="GP24" s="18">
        <f t="shared" si="30"/>
        <v>9.7087378640776691E-3</v>
      </c>
      <c r="GQ24" s="18">
        <f t="shared" si="9"/>
        <v>3.1558185404339252E-2</v>
      </c>
      <c r="GR24" s="18">
        <f t="shared" si="9"/>
        <v>6.8027210884353739E-3</v>
      </c>
      <c r="GS24" s="18">
        <f t="shared" si="9"/>
        <v>2.2222222222222223E-2</v>
      </c>
      <c r="GT24" s="18">
        <f t="shared" si="9"/>
        <v>1.968503937007874E-2</v>
      </c>
      <c r="GU24" s="18">
        <f t="shared" si="9"/>
        <v>1.4028056112224449E-2</v>
      </c>
      <c r="GV24" s="18">
        <f t="shared" si="9"/>
        <v>1.9027484143763214E-2</v>
      </c>
      <c r="GW24" s="18">
        <f t="shared" si="9"/>
        <v>1.9230769230769232E-2</v>
      </c>
      <c r="GX24" s="18">
        <f t="shared" si="9"/>
        <v>5.7915057915057912E-3</v>
      </c>
      <c r="GY24" s="18">
        <f t="shared" si="9"/>
        <v>9.823182711198428E-3</v>
      </c>
      <c r="GZ24" s="18">
        <f t="shared" si="9"/>
        <v>1.7142857142857144E-2</v>
      </c>
      <c r="HA24" s="18">
        <f t="shared" si="9"/>
        <v>8.8967971530249119E-3</v>
      </c>
      <c r="HB24" s="18">
        <f t="shared" ref="HB24:HR24" si="33">HB11/HB$13</f>
        <v>1.5306122448979591E-2</v>
      </c>
      <c r="HC24" s="18">
        <f t="shared" si="33"/>
        <v>1.3698630136986301E-2</v>
      </c>
      <c r="HD24" s="18">
        <f t="shared" si="33"/>
        <v>1.3011152416356878E-2</v>
      </c>
      <c r="HE24" s="18">
        <f t="shared" si="33"/>
        <v>1.5957446808510637E-2</v>
      </c>
      <c r="HF24" s="18">
        <f t="shared" si="33"/>
        <v>1.607142857142857E-2</v>
      </c>
      <c r="HG24" s="18">
        <f t="shared" si="33"/>
        <v>1.3546798029556651E-2</v>
      </c>
      <c r="HH24" s="18">
        <f t="shared" si="33"/>
        <v>1.4251781472684086E-2</v>
      </c>
      <c r="HI24" s="18">
        <f t="shared" si="33"/>
        <v>1.5306122448979591E-2</v>
      </c>
      <c r="HJ24" s="18">
        <f t="shared" si="33"/>
        <v>2.3407022106631991E-2</v>
      </c>
      <c r="HK24" s="18">
        <f t="shared" si="33"/>
        <v>1.4742014742014743E-2</v>
      </c>
      <c r="HL24" s="18">
        <f t="shared" si="33"/>
        <v>2.6809651474530832E-2</v>
      </c>
      <c r="HM24" s="18">
        <f t="shared" si="33"/>
        <v>1.607717041800643E-2</v>
      </c>
      <c r="HN24" s="18">
        <f t="shared" si="33"/>
        <v>1.4799154334038054E-2</v>
      </c>
      <c r="HO24" s="18">
        <f t="shared" si="33"/>
        <v>2.023121387283237E-2</v>
      </c>
      <c r="HP24" s="18">
        <f t="shared" si="33"/>
        <v>3.91644908616188E-2</v>
      </c>
      <c r="HQ24" s="18">
        <f t="shared" si="33"/>
        <v>2.3166023166023165E-2</v>
      </c>
      <c r="HR24" s="18">
        <f t="shared" si="33"/>
        <v>0</v>
      </c>
    </row>
    <row r="25" spans="2:226" x14ac:dyDescent="0.25">
      <c r="B25" t="s">
        <v>218</v>
      </c>
      <c r="D25" s="18">
        <f t="shared" si="4"/>
        <v>0</v>
      </c>
      <c r="E25" s="18">
        <f t="shared" si="26"/>
        <v>0</v>
      </c>
      <c r="F25" s="18">
        <f t="shared" si="26"/>
        <v>0</v>
      </c>
      <c r="G25" s="18">
        <f t="shared" si="26"/>
        <v>0.5</v>
      </c>
      <c r="H25" s="18">
        <f t="shared" si="26"/>
        <v>0</v>
      </c>
      <c r="I25" s="18">
        <f t="shared" si="26"/>
        <v>0</v>
      </c>
      <c r="J25" s="18">
        <f t="shared" si="26"/>
        <v>0</v>
      </c>
      <c r="K25" s="18">
        <f t="shared" si="26"/>
        <v>0</v>
      </c>
      <c r="L25" s="18">
        <f t="shared" si="26"/>
        <v>0</v>
      </c>
      <c r="M25" s="18">
        <f t="shared" si="26"/>
        <v>0</v>
      </c>
      <c r="N25" s="18">
        <f t="shared" si="26"/>
        <v>0</v>
      </c>
      <c r="O25" s="18">
        <f t="shared" si="26"/>
        <v>1</v>
      </c>
      <c r="P25" s="18">
        <f t="shared" si="26"/>
        <v>0</v>
      </c>
      <c r="Q25" s="18">
        <f t="shared" si="26"/>
        <v>0</v>
      </c>
      <c r="R25" s="18">
        <f t="shared" si="26"/>
        <v>0</v>
      </c>
      <c r="S25" s="18">
        <f t="shared" si="26"/>
        <v>0</v>
      </c>
      <c r="T25" s="18">
        <f t="shared" si="26"/>
        <v>0</v>
      </c>
      <c r="U25" s="18">
        <f t="shared" si="26"/>
        <v>0</v>
      </c>
      <c r="V25" s="18">
        <f t="shared" si="26"/>
        <v>0.1111111111111111</v>
      </c>
      <c r="W25" s="18">
        <f t="shared" si="26"/>
        <v>0</v>
      </c>
      <c r="X25" s="18">
        <f t="shared" si="26"/>
        <v>0</v>
      </c>
      <c r="Y25" s="18">
        <f t="shared" si="26"/>
        <v>0.1</v>
      </c>
      <c r="Z25" s="18">
        <f t="shared" si="26"/>
        <v>0</v>
      </c>
      <c r="AA25" s="18">
        <f t="shared" si="26"/>
        <v>8.3333333333333329E-2</v>
      </c>
      <c r="AB25" s="18">
        <f t="shared" si="26"/>
        <v>3.0303030303030304E-2</v>
      </c>
      <c r="AC25" s="18">
        <f t="shared" si="26"/>
        <v>3.2786885245901641E-2</v>
      </c>
      <c r="AD25" s="18">
        <f t="shared" si="26"/>
        <v>0</v>
      </c>
      <c r="AE25" s="18">
        <f t="shared" si="26"/>
        <v>0</v>
      </c>
      <c r="AF25" s="18">
        <f t="shared" si="26"/>
        <v>7.462686567164179E-3</v>
      </c>
      <c r="AG25" s="18">
        <f t="shared" si="26"/>
        <v>2.1276595744680851E-2</v>
      </c>
      <c r="AH25" s="18">
        <f t="shared" si="26"/>
        <v>3.968253968253968E-2</v>
      </c>
      <c r="AI25" s="18">
        <f t="shared" si="26"/>
        <v>7.1942446043165471E-3</v>
      </c>
      <c r="AJ25" s="18">
        <f t="shared" si="26"/>
        <v>1.8072289156626505E-2</v>
      </c>
      <c r="AK25" s="18">
        <f t="shared" si="26"/>
        <v>2.4752475247524754E-2</v>
      </c>
      <c r="AL25" s="18">
        <f t="shared" si="26"/>
        <v>1.2605042016806723E-2</v>
      </c>
      <c r="AM25" s="18">
        <f t="shared" si="26"/>
        <v>1.2396694214876033E-2</v>
      </c>
      <c r="AN25" s="18">
        <f t="shared" si="26"/>
        <v>2.0224719101123594E-2</v>
      </c>
      <c r="AO25" s="18">
        <f t="shared" si="26"/>
        <v>2.1428571428571429E-2</v>
      </c>
      <c r="AP25" s="18">
        <f t="shared" si="26"/>
        <v>2.2770398481973434E-2</v>
      </c>
      <c r="AQ25" s="18">
        <f t="shared" si="26"/>
        <v>2.4305555555555556E-2</v>
      </c>
      <c r="AR25" s="18">
        <f t="shared" si="26"/>
        <v>2.3703703703703703E-2</v>
      </c>
      <c r="AS25" s="18">
        <f t="shared" si="26"/>
        <v>3.0259365994236311E-2</v>
      </c>
      <c r="AT25" s="18">
        <f t="shared" si="26"/>
        <v>2.6420079260237782E-2</v>
      </c>
      <c r="AU25" s="18">
        <f t="shared" si="26"/>
        <v>3.510436432637571E-2</v>
      </c>
      <c r="AV25" s="18">
        <f t="shared" si="26"/>
        <v>4.0048543689320391E-2</v>
      </c>
      <c r="AW25" s="18">
        <f t="shared" si="26"/>
        <v>3.4722222222222224E-2</v>
      </c>
      <c r="AX25" s="18">
        <f t="shared" si="26"/>
        <v>3.8834951456310676E-2</v>
      </c>
      <c r="AY25" s="18">
        <f t="shared" si="26"/>
        <v>5.0150451354062188E-2</v>
      </c>
      <c r="AZ25" s="18">
        <f t="shared" si="26"/>
        <v>4.2382588774341354E-2</v>
      </c>
      <c r="BA25" s="18">
        <f t="shared" si="26"/>
        <v>5.7486631016042782E-2</v>
      </c>
      <c r="BB25" s="18">
        <f t="shared" si="26"/>
        <v>5.6020066889632104E-2</v>
      </c>
      <c r="BC25" s="18">
        <f t="shared" si="26"/>
        <v>6.1266874350986503E-2</v>
      </c>
      <c r="BD25" s="18">
        <f t="shared" si="26"/>
        <v>5.4421768707482991E-2</v>
      </c>
      <c r="BE25" s="18">
        <f t="shared" si="26"/>
        <v>8.1567796610169496E-2</v>
      </c>
      <c r="BF25" s="18">
        <f t="shared" si="26"/>
        <v>7.909604519774012E-2</v>
      </c>
      <c r="BG25" s="18">
        <f t="shared" si="26"/>
        <v>7.3426573426573424E-2</v>
      </c>
      <c r="BH25" s="18">
        <f t="shared" si="26"/>
        <v>7.0000000000000007E-2</v>
      </c>
      <c r="BI25" s="18">
        <f t="shared" si="26"/>
        <v>7.3083778966131913E-2</v>
      </c>
      <c r="BJ25" s="18">
        <f t="shared" si="26"/>
        <v>8.3333333333333329E-2</v>
      </c>
      <c r="BK25" s="18">
        <f t="shared" si="26"/>
        <v>6.1827956989247312E-2</v>
      </c>
      <c r="BL25" s="18">
        <f t="shared" si="26"/>
        <v>6.54296875E-2</v>
      </c>
      <c r="BM25" s="18">
        <f t="shared" si="26"/>
        <v>8.9523809523809519E-2</v>
      </c>
      <c r="BN25" s="18">
        <f t="shared" si="26"/>
        <v>8.6345381526104423E-2</v>
      </c>
      <c r="BO25" s="18">
        <f t="shared" si="26"/>
        <v>6.2340966921119595E-2</v>
      </c>
      <c r="BP25" s="18">
        <f t="shared" ref="BP25:EA25" si="34">BP12/BP$13</f>
        <v>8.0069625761531774E-2</v>
      </c>
      <c r="BQ25" s="18">
        <f t="shared" si="34"/>
        <v>7.3146292585170344E-2</v>
      </c>
      <c r="BR25" s="18">
        <f t="shared" si="34"/>
        <v>9.2753623188405798E-2</v>
      </c>
      <c r="BS25" s="18">
        <f t="shared" si="34"/>
        <v>8.6763070077864296E-2</v>
      </c>
      <c r="BT25" s="18">
        <f t="shared" si="34"/>
        <v>8.350100603621731E-2</v>
      </c>
      <c r="BU25" s="18">
        <f t="shared" si="34"/>
        <v>7.3317307692307696E-2</v>
      </c>
      <c r="BV25" s="18">
        <f t="shared" si="34"/>
        <v>8.8315217391304351E-2</v>
      </c>
      <c r="BW25" s="18">
        <f t="shared" si="34"/>
        <v>8.0103359173126609E-2</v>
      </c>
      <c r="BX25" s="18">
        <f t="shared" si="34"/>
        <v>0.10889774236387782</v>
      </c>
      <c r="BY25" s="18">
        <f t="shared" si="34"/>
        <v>8.3109919571045576E-2</v>
      </c>
      <c r="BZ25" s="18">
        <f t="shared" si="34"/>
        <v>0.10099573257467995</v>
      </c>
      <c r="CA25" s="18">
        <f t="shared" si="34"/>
        <v>0.11318051575931232</v>
      </c>
      <c r="CB25" s="18">
        <f t="shared" si="34"/>
        <v>8.4158415841584164E-2</v>
      </c>
      <c r="CC25" s="18">
        <f t="shared" si="34"/>
        <v>8.9912280701754388E-2</v>
      </c>
      <c r="CD25" s="18">
        <f t="shared" si="34"/>
        <v>8.7962962962962965E-2</v>
      </c>
      <c r="CE25" s="18">
        <f t="shared" si="34"/>
        <v>0.12127659574468085</v>
      </c>
      <c r="CF25" s="18">
        <f t="shared" si="34"/>
        <v>0.125</v>
      </c>
      <c r="CG25" s="18">
        <f t="shared" si="34"/>
        <v>9.7799511002444994E-2</v>
      </c>
      <c r="CH25" s="18">
        <f t="shared" si="34"/>
        <v>9.7256857855361589E-2</v>
      </c>
      <c r="CI25" s="18">
        <f t="shared" si="34"/>
        <v>0.11142061281337047</v>
      </c>
      <c r="CJ25" s="18">
        <f t="shared" si="34"/>
        <v>7.8767123287671229E-2</v>
      </c>
      <c r="CK25" s="18">
        <f t="shared" si="34"/>
        <v>7.9510703363914373E-2</v>
      </c>
      <c r="CL25" s="18">
        <f t="shared" si="34"/>
        <v>8.1325301204819275E-2</v>
      </c>
      <c r="CM25" s="18">
        <f t="shared" si="34"/>
        <v>0.10543130990415335</v>
      </c>
      <c r="CN25" s="18">
        <f t="shared" si="34"/>
        <v>8.7591240875912413E-2</v>
      </c>
      <c r="CO25" s="18">
        <f t="shared" si="34"/>
        <v>8.0597014925373134E-2</v>
      </c>
      <c r="CP25" s="18">
        <f t="shared" si="34"/>
        <v>8.4388185654008435E-2</v>
      </c>
      <c r="CQ25" s="18">
        <f t="shared" si="34"/>
        <v>0.10526315789473684</v>
      </c>
      <c r="CR25" s="18">
        <f t="shared" si="34"/>
        <v>9.0225563909774431E-2</v>
      </c>
      <c r="CS25" s="18">
        <f t="shared" si="34"/>
        <v>3.9408866995073892E-2</v>
      </c>
      <c r="CT25" s="18">
        <f t="shared" si="34"/>
        <v>0.12962962962962962</v>
      </c>
      <c r="CU25" s="18">
        <f t="shared" si="34"/>
        <v>0.12857142857142856</v>
      </c>
      <c r="CV25" s="18">
        <f t="shared" si="34"/>
        <v>0.11</v>
      </c>
      <c r="CW25" s="18">
        <f t="shared" si="34"/>
        <v>5.1546391752577317E-2</v>
      </c>
      <c r="CX25" s="18">
        <f t="shared" si="34"/>
        <v>5.2631578947368418E-2</v>
      </c>
      <c r="CY25" s="18">
        <f t="shared" si="34"/>
        <v>9.1304347826086957E-2</v>
      </c>
      <c r="CZ25" s="18">
        <f t="shared" si="34"/>
        <v>7.6086956521739135E-2</v>
      </c>
      <c r="DA25" s="18">
        <f t="shared" si="34"/>
        <v>7.9545454545454544E-2</v>
      </c>
      <c r="DB25" s="18">
        <f t="shared" si="34"/>
        <v>7.586206896551724E-2</v>
      </c>
      <c r="DC25" s="18">
        <f t="shared" si="34"/>
        <v>8.8757396449704137E-2</v>
      </c>
      <c r="DD25" s="18">
        <f t="shared" si="34"/>
        <v>6.569343065693431E-2</v>
      </c>
      <c r="DE25" s="18">
        <f t="shared" si="34"/>
        <v>4.9689440993788817E-2</v>
      </c>
      <c r="DF25" s="18">
        <f t="shared" si="34"/>
        <v>5.8510638297872342E-2</v>
      </c>
      <c r="DG25" s="18">
        <f t="shared" si="34"/>
        <v>5.6122448979591837E-2</v>
      </c>
      <c r="DH25" s="18">
        <f t="shared" si="34"/>
        <v>8.8888888888888892E-2</v>
      </c>
      <c r="DI25" s="18">
        <f t="shared" si="34"/>
        <v>4.0201005025125629E-2</v>
      </c>
      <c r="DJ25" s="18">
        <f t="shared" si="34"/>
        <v>5.4455445544554455E-2</v>
      </c>
      <c r="DK25" s="18">
        <f t="shared" si="34"/>
        <v>1.6393442622950821E-2</v>
      </c>
      <c r="DL25" s="18">
        <f t="shared" si="34"/>
        <v>2.5000000000000001E-2</v>
      </c>
      <c r="DM25" s="18">
        <f t="shared" si="34"/>
        <v>6.1538461538461542E-2</v>
      </c>
      <c r="DN25" s="18">
        <f t="shared" si="34"/>
        <v>4.195804195804196E-2</v>
      </c>
      <c r="DO25" s="18">
        <f t="shared" si="34"/>
        <v>3.0674846625766871E-2</v>
      </c>
      <c r="DP25" s="18">
        <f t="shared" si="34"/>
        <v>4.8951048951048952E-2</v>
      </c>
      <c r="DQ25" s="18">
        <f t="shared" si="34"/>
        <v>4.2553191489361701E-2</v>
      </c>
      <c r="DR25" s="18">
        <f t="shared" si="34"/>
        <v>1.7964071856287425E-2</v>
      </c>
      <c r="DS25" s="18">
        <f t="shared" si="34"/>
        <v>2.4193548387096774E-2</v>
      </c>
      <c r="DT25" s="18">
        <f t="shared" si="34"/>
        <v>1.8292682926829267E-2</v>
      </c>
      <c r="DU25" s="18">
        <f t="shared" si="34"/>
        <v>2.8776978417266189E-2</v>
      </c>
      <c r="DV25" s="18">
        <f t="shared" si="34"/>
        <v>2.6845637583892617E-2</v>
      </c>
      <c r="DW25" s="18">
        <f t="shared" si="34"/>
        <v>3.9473684210526314E-2</v>
      </c>
      <c r="DX25" s="18">
        <f t="shared" si="34"/>
        <v>2.3529411764705882E-2</v>
      </c>
      <c r="DY25" s="18">
        <f t="shared" si="34"/>
        <v>3.1446540880503145E-2</v>
      </c>
      <c r="DZ25" s="18">
        <f t="shared" si="34"/>
        <v>9.8039215686274508E-3</v>
      </c>
      <c r="EA25" s="18">
        <f t="shared" si="34"/>
        <v>1.3793103448275862E-2</v>
      </c>
      <c r="EB25" s="18">
        <f>EB12/EB$13</f>
        <v>2.9629629629629631E-2</v>
      </c>
      <c r="EC25" s="18">
        <f t="shared" si="32"/>
        <v>6.2893081761006293E-3</v>
      </c>
      <c r="ED25" s="18">
        <f t="shared" si="32"/>
        <v>1.4814814814814815E-2</v>
      </c>
      <c r="EE25" s="18">
        <f t="shared" si="32"/>
        <v>0</v>
      </c>
      <c r="EF25" s="18">
        <f t="shared" si="32"/>
        <v>1.8018018018018018E-2</v>
      </c>
      <c r="EG25" s="18">
        <f t="shared" si="32"/>
        <v>1.9417475728155338E-2</v>
      </c>
      <c r="EH25" s="18">
        <f t="shared" si="32"/>
        <v>0</v>
      </c>
      <c r="EI25" s="18">
        <f t="shared" si="32"/>
        <v>2.4390243902439025E-2</v>
      </c>
      <c r="EJ25" s="18">
        <f t="shared" si="32"/>
        <v>0</v>
      </c>
      <c r="EK25" s="18">
        <f t="shared" si="32"/>
        <v>2.9411764705882353E-2</v>
      </c>
      <c r="EL25" s="18">
        <f t="shared" si="32"/>
        <v>1.3698630136986301E-2</v>
      </c>
      <c r="EM25" s="18">
        <f t="shared" si="32"/>
        <v>2.564102564102564E-2</v>
      </c>
      <c r="EN25" s="18">
        <f t="shared" si="32"/>
        <v>0</v>
      </c>
      <c r="EO25" s="18">
        <f t="shared" si="32"/>
        <v>1.2345679012345678E-2</v>
      </c>
      <c r="EP25" s="18">
        <f t="shared" si="32"/>
        <v>7.1428571428571425E-2</v>
      </c>
      <c r="EQ25" s="18">
        <f t="shared" si="32"/>
        <v>4.3956043956043959E-2</v>
      </c>
      <c r="ER25" s="18">
        <f t="shared" si="32"/>
        <v>0</v>
      </c>
      <c r="ES25" s="18">
        <f t="shared" si="32"/>
        <v>0</v>
      </c>
      <c r="ET25" s="18">
        <f t="shared" si="32"/>
        <v>1.3333333333333334E-2</v>
      </c>
      <c r="EU25" s="18">
        <f t="shared" si="32"/>
        <v>0</v>
      </c>
      <c r="EV25" s="18">
        <f t="shared" si="32"/>
        <v>2.6666666666666668E-2</v>
      </c>
      <c r="EW25" s="18">
        <f t="shared" si="32"/>
        <v>0</v>
      </c>
      <c r="EX25" s="18">
        <f t="shared" si="32"/>
        <v>1.3698630136986301E-2</v>
      </c>
      <c r="EY25" s="18">
        <f t="shared" si="32"/>
        <v>0</v>
      </c>
      <c r="EZ25" s="18">
        <f t="shared" si="32"/>
        <v>1.9230769230769232E-2</v>
      </c>
      <c r="FA25" s="18">
        <f t="shared" si="32"/>
        <v>0</v>
      </c>
      <c r="FB25" s="18">
        <f t="shared" si="32"/>
        <v>0</v>
      </c>
      <c r="FC25" s="18">
        <f t="shared" si="32"/>
        <v>0</v>
      </c>
      <c r="FD25" s="18">
        <f t="shared" si="32"/>
        <v>0</v>
      </c>
      <c r="FE25" s="18">
        <f t="shared" si="32"/>
        <v>0</v>
      </c>
      <c r="FF25" s="18">
        <f t="shared" si="32"/>
        <v>0</v>
      </c>
      <c r="FG25" s="18">
        <f t="shared" si="32"/>
        <v>0</v>
      </c>
      <c r="FH25" s="18">
        <f t="shared" si="32"/>
        <v>7.6923076923076927E-3</v>
      </c>
      <c r="FI25" s="18">
        <f t="shared" si="32"/>
        <v>0</v>
      </c>
      <c r="FJ25" s="18">
        <f t="shared" si="32"/>
        <v>5.8823529411764705E-3</v>
      </c>
      <c r="FK25" s="18">
        <f t="shared" si="32"/>
        <v>5.9523809523809521E-3</v>
      </c>
      <c r="FL25" s="18">
        <f t="shared" si="32"/>
        <v>0</v>
      </c>
      <c r="FM25" s="18">
        <f t="shared" si="32"/>
        <v>6.993006993006993E-3</v>
      </c>
      <c r="FN25" s="18">
        <f t="shared" si="32"/>
        <v>5.2910052910052907E-3</v>
      </c>
      <c r="FO25" s="18">
        <f t="shared" si="32"/>
        <v>1.1764705882352941E-2</v>
      </c>
      <c r="FP25" s="18">
        <f t="shared" si="32"/>
        <v>0</v>
      </c>
      <c r="FQ25" s="18">
        <f t="shared" si="32"/>
        <v>0</v>
      </c>
      <c r="FR25" s="18">
        <f t="shared" si="32"/>
        <v>4.5248868778280547E-3</v>
      </c>
      <c r="FS25" s="18">
        <f t="shared" si="32"/>
        <v>0</v>
      </c>
      <c r="FT25" s="18">
        <f t="shared" si="32"/>
        <v>1.8433179723502304E-2</v>
      </c>
      <c r="FU25" s="18">
        <f t="shared" si="32"/>
        <v>4.2016806722689074E-3</v>
      </c>
      <c r="FV25" s="18">
        <f t="shared" si="32"/>
        <v>9.4637223974763408E-3</v>
      </c>
      <c r="FW25" s="18">
        <f t="shared" si="32"/>
        <v>3.5087719298245615E-3</v>
      </c>
      <c r="FX25" s="18">
        <f t="shared" si="32"/>
        <v>0</v>
      </c>
      <c r="FY25" s="18">
        <f t="shared" si="32"/>
        <v>5.1948051948051948E-3</v>
      </c>
      <c r="FZ25" s="18">
        <f t="shared" si="32"/>
        <v>2.3255813953488372E-3</v>
      </c>
      <c r="GA25" s="18">
        <f t="shared" si="32"/>
        <v>7.3170731707317077E-3</v>
      </c>
      <c r="GB25" s="18">
        <f t="shared" si="32"/>
        <v>2.1186440677966102E-3</v>
      </c>
      <c r="GC25" s="18">
        <f t="shared" si="32"/>
        <v>4.0567951318458417E-3</v>
      </c>
      <c r="GD25" s="18">
        <f t="shared" si="32"/>
        <v>1.968503937007874E-3</v>
      </c>
      <c r="GE25" s="18">
        <f t="shared" si="32"/>
        <v>6.1068702290076335E-3</v>
      </c>
      <c r="GF25" s="18">
        <f t="shared" si="32"/>
        <v>1.0327022375215147E-2</v>
      </c>
      <c r="GG25" s="18">
        <f t="shared" si="32"/>
        <v>3.2414910858995136E-3</v>
      </c>
      <c r="GH25" s="18">
        <f t="shared" si="32"/>
        <v>8.6956521739130436E-3</v>
      </c>
      <c r="GI25" s="18">
        <f t="shared" si="32"/>
        <v>6.5681444991789817E-3</v>
      </c>
      <c r="GJ25" s="18">
        <f t="shared" si="32"/>
        <v>3.7593984962406013E-3</v>
      </c>
      <c r="GK25" s="18">
        <f t="shared" si="32"/>
        <v>7.7369439071566732E-3</v>
      </c>
      <c r="GL25" s="18">
        <f t="shared" si="32"/>
        <v>3.3057851239669421E-3</v>
      </c>
      <c r="GM25" s="18">
        <f t="shared" si="32"/>
        <v>1.2237762237762238E-2</v>
      </c>
      <c r="GN25" s="18">
        <f t="shared" si="32"/>
        <v>8.4317032040472171E-3</v>
      </c>
      <c r="GO25" s="18">
        <f t="shared" si="30"/>
        <v>7.3394495412844041E-3</v>
      </c>
      <c r="GP25" s="18">
        <f t="shared" si="30"/>
        <v>3.8834951456310678E-3</v>
      </c>
      <c r="GQ25" s="18">
        <f t="shared" si="9"/>
        <v>5.9171597633136093E-3</v>
      </c>
      <c r="GR25" s="18">
        <f t="shared" si="9"/>
        <v>2.2675736961451248E-3</v>
      </c>
      <c r="GS25" s="18">
        <f t="shared" si="9"/>
        <v>6.0606060606060606E-3</v>
      </c>
      <c r="GT25" s="18">
        <f t="shared" si="9"/>
        <v>1.1811023622047244E-2</v>
      </c>
      <c r="GU25" s="18">
        <f t="shared" si="9"/>
        <v>2.004008016032064E-3</v>
      </c>
      <c r="GV25" s="18">
        <f t="shared" si="9"/>
        <v>0</v>
      </c>
      <c r="GW25" s="18">
        <f t="shared" si="9"/>
        <v>1.0683760683760684E-2</v>
      </c>
      <c r="GX25" s="18">
        <f t="shared" si="9"/>
        <v>1.9305019305019305E-3</v>
      </c>
      <c r="GY25" s="18">
        <f t="shared" si="9"/>
        <v>5.893909626719057E-3</v>
      </c>
      <c r="GZ25" s="18">
        <f t="shared" si="9"/>
        <v>0</v>
      </c>
      <c r="HA25" s="18">
        <f t="shared" si="9"/>
        <v>3.5587188612099642E-3</v>
      </c>
      <c r="HB25" s="18">
        <f t="shared" ref="HB25:HR25" si="35">HB12/HB$13</f>
        <v>1.8707482993197279E-2</v>
      </c>
      <c r="HC25" s="18">
        <f t="shared" si="35"/>
        <v>3.9138943248532287E-3</v>
      </c>
      <c r="HD25" s="18">
        <f t="shared" si="35"/>
        <v>5.5762081784386614E-3</v>
      </c>
      <c r="HE25" s="18">
        <f t="shared" si="35"/>
        <v>3.5460992907801418E-3</v>
      </c>
      <c r="HF25" s="18">
        <f t="shared" si="35"/>
        <v>3.5714285714285713E-3</v>
      </c>
      <c r="HG25" s="18">
        <f t="shared" si="35"/>
        <v>2.4630541871921183E-3</v>
      </c>
      <c r="HH25" s="18">
        <f t="shared" si="35"/>
        <v>2.3752969121140144E-3</v>
      </c>
      <c r="HI25" s="18">
        <f t="shared" si="35"/>
        <v>2.5510204081632651E-3</v>
      </c>
      <c r="HJ25" s="18">
        <f t="shared" si="35"/>
        <v>3.9011703511053317E-3</v>
      </c>
      <c r="HK25" s="18">
        <f t="shared" si="35"/>
        <v>3.6855036855036856E-3</v>
      </c>
      <c r="HL25" s="18">
        <f t="shared" si="35"/>
        <v>1.2064343163538873E-2</v>
      </c>
      <c r="HM25" s="18">
        <f t="shared" si="35"/>
        <v>4.8231511254019296E-3</v>
      </c>
      <c r="HN25" s="18">
        <f t="shared" si="35"/>
        <v>1.0570824524312896E-2</v>
      </c>
      <c r="HO25" s="18">
        <f t="shared" si="35"/>
        <v>1.7341040462427744E-2</v>
      </c>
      <c r="HP25" s="18">
        <f t="shared" si="35"/>
        <v>5.2219321148825066E-3</v>
      </c>
      <c r="HQ25" s="18">
        <f t="shared" si="35"/>
        <v>7.7220077220077222E-3</v>
      </c>
      <c r="HR25" s="18">
        <f t="shared" si="35"/>
        <v>0</v>
      </c>
    </row>
    <row r="28" spans="2:226" x14ac:dyDescent="0.25">
      <c r="D28" t="s">
        <v>354</v>
      </c>
      <c r="E28" t="s">
        <v>355</v>
      </c>
      <c r="F28" t="s">
        <v>356</v>
      </c>
      <c r="G28" t="s">
        <v>357</v>
      </c>
      <c r="H28" t="s">
        <v>358</v>
      </c>
      <c r="I28" t="s">
        <v>359</v>
      </c>
      <c r="J28" t="s">
        <v>360</v>
      </c>
      <c r="K28" t="s">
        <v>361</v>
      </c>
      <c r="L28" t="s">
        <v>362</v>
      </c>
      <c r="M28" t="s">
        <v>363</v>
      </c>
      <c r="N28" t="s">
        <v>364</v>
      </c>
      <c r="O28" t="s">
        <v>365</v>
      </c>
      <c r="P28" t="s">
        <v>366</v>
      </c>
      <c r="Q28" t="s">
        <v>367</v>
      </c>
      <c r="R28" t="s">
        <v>368</v>
      </c>
      <c r="S28" t="s">
        <v>369</v>
      </c>
      <c r="T28" t="s">
        <v>370</v>
      </c>
      <c r="U28" t="s">
        <v>371</v>
      </c>
      <c r="V28" t="s">
        <v>372</v>
      </c>
      <c r="W28" t="s">
        <v>373</v>
      </c>
      <c r="X28" t="s">
        <v>374</v>
      </c>
      <c r="Y28" t="s">
        <v>375</v>
      </c>
      <c r="Z28" t="s">
        <v>376</v>
      </c>
      <c r="AA28" t="s">
        <v>377</v>
      </c>
      <c r="AB28" t="s">
        <v>378</v>
      </c>
      <c r="AC28" t="s">
        <v>379</v>
      </c>
      <c r="AD28" t="s">
        <v>380</v>
      </c>
      <c r="AE28" t="s">
        <v>381</v>
      </c>
      <c r="AF28" t="s">
        <v>382</v>
      </c>
      <c r="AG28" t="s">
        <v>383</v>
      </c>
      <c r="AH28" t="s">
        <v>384</v>
      </c>
      <c r="AI28" t="s">
        <v>385</v>
      </c>
      <c r="AJ28" t="s">
        <v>386</v>
      </c>
      <c r="AK28" t="s">
        <v>387</v>
      </c>
      <c r="AL28" t="s">
        <v>388</v>
      </c>
      <c r="AM28" t="s">
        <v>389</v>
      </c>
      <c r="AN28" t="s">
        <v>390</v>
      </c>
      <c r="AO28" t="s">
        <v>391</v>
      </c>
      <c r="AP28" t="s">
        <v>392</v>
      </c>
      <c r="AQ28" t="s">
        <v>393</v>
      </c>
      <c r="AR28" t="s">
        <v>336</v>
      </c>
      <c r="AS28" t="s">
        <v>335</v>
      </c>
      <c r="AT28" t="s">
        <v>334</v>
      </c>
      <c r="AU28" t="s">
        <v>333</v>
      </c>
      <c r="AV28" t="s">
        <v>332</v>
      </c>
      <c r="AW28" t="s">
        <v>331</v>
      </c>
      <c r="AX28" t="s">
        <v>330</v>
      </c>
      <c r="AY28" t="s">
        <v>329</v>
      </c>
      <c r="AZ28" t="s">
        <v>328</v>
      </c>
      <c r="BA28" t="s">
        <v>327</v>
      </c>
      <c r="BB28" t="s">
        <v>326</v>
      </c>
      <c r="BC28" t="s">
        <v>325</v>
      </c>
      <c r="BD28" t="s">
        <v>324</v>
      </c>
      <c r="BE28" t="s">
        <v>323</v>
      </c>
      <c r="BF28" t="s">
        <v>322</v>
      </c>
      <c r="BG28" t="s">
        <v>321</v>
      </c>
      <c r="BH28" t="s">
        <v>320</v>
      </c>
      <c r="BI28" t="s">
        <v>319</v>
      </c>
      <c r="BJ28" t="s">
        <v>318</v>
      </c>
      <c r="BK28" t="s">
        <v>317</v>
      </c>
      <c r="BL28" t="s">
        <v>316</v>
      </c>
      <c r="BM28" t="s">
        <v>315</v>
      </c>
      <c r="BN28" t="s">
        <v>314</v>
      </c>
      <c r="BO28" t="s">
        <v>313</v>
      </c>
      <c r="BP28" t="s">
        <v>312</v>
      </c>
      <c r="BQ28" t="s">
        <v>311</v>
      </c>
      <c r="BR28" t="s">
        <v>310</v>
      </c>
      <c r="BS28" t="s">
        <v>309</v>
      </c>
      <c r="BT28" t="s">
        <v>308</v>
      </c>
      <c r="BU28" t="s">
        <v>307</v>
      </c>
      <c r="BV28" t="s">
        <v>306</v>
      </c>
      <c r="BW28" t="s">
        <v>305</v>
      </c>
      <c r="BX28" t="s">
        <v>304</v>
      </c>
      <c r="BY28" t="s">
        <v>303</v>
      </c>
      <c r="BZ28" t="s">
        <v>302</v>
      </c>
      <c r="CA28" t="s">
        <v>301</v>
      </c>
      <c r="CB28" t="s">
        <v>300</v>
      </c>
      <c r="CC28" t="s">
        <v>299</v>
      </c>
      <c r="CD28" t="s">
        <v>298</v>
      </c>
      <c r="CE28" t="s">
        <v>297</v>
      </c>
      <c r="CF28" t="s">
        <v>296</v>
      </c>
      <c r="CG28" t="s">
        <v>295</v>
      </c>
      <c r="CH28" t="s">
        <v>294</v>
      </c>
      <c r="CI28" t="s">
        <v>293</v>
      </c>
      <c r="CJ28" t="s">
        <v>292</v>
      </c>
      <c r="CK28" t="s">
        <v>291</v>
      </c>
      <c r="CL28" t="s">
        <v>290</v>
      </c>
      <c r="CM28" t="s">
        <v>289</v>
      </c>
      <c r="CN28" t="s">
        <v>288</v>
      </c>
      <c r="CO28" t="s">
        <v>287</v>
      </c>
      <c r="CP28" t="s">
        <v>286</v>
      </c>
      <c r="CQ28" t="s">
        <v>285</v>
      </c>
      <c r="CR28" t="s">
        <v>284</v>
      </c>
      <c r="CS28" t="s">
        <v>283</v>
      </c>
      <c r="CT28" t="s">
        <v>282</v>
      </c>
      <c r="CU28" t="s">
        <v>281</v>
      </c>
      <c r="CV28" t="s">
        <v>280</v>
      </c>
      <c r="CW28" t="s">
        <v>279</v>
      </c>
      <c r="CX28" t="s">
        <v>278</v>
      </c>
      <c r="CY28" t="s">
        <v>277</v>
      </c>
      <c r="CZ28" t="s">
        <v>276</v>
      </c>
      <c r="DA28" t="s">
        <v>275</v>
      </c>
      <c r="DB28" t="s">
        <v>274</v>
      </c>
      <c r="DC28" t="s">
        <v>273</v>
      </c>
      <c r="DD28" t="s">
        <v>272</v>
      </c>
      <c r="DE28" t="s">
        <v>271</v>
      </c>
      <c r="DF28" t="s">
        <v>270</v>
      </c>
      <c r="DG28" t="s">
        <v>269</v>
      </c>
      <c r="DH28" t="s">
        <v>268</v>
      </c>
      <c r="DI28" t="s">
        <v>267</v>
      </c>
      <c r="DJ28" t="s">
        <v>266</v>
      </c>
      <c r="DK28" t="s">
        <v>265</v>
      </c>
      <c r="DL28" t="s">
        <v>264</v>
      </c>
      <c r="DM28" t="s">
        <v>263</v>
      </c>
      <c r="DN28" t="s">
        <v>262</v>
      </c>
      <c r="DO28" t="s">
        <v>261</v>
      </c>
      <c r="DP28" t="s">
        <v>260</v>
      </c>
      <c r="DQ28" t="s">
        <v>259</v>
      </c>
      <c r="DR28" t="s">
        <v>258</v>
      </c>
      <c r="DS28" t="s">
        <v>257</v>
      </c>
      <c r="DT28" t="s">
        <v>256</v>
      </c>
      <c r="DU28" t="s">
        <v>255</v>
      </c>
      <c r="DV28" t="s">
        <v>254</v>
      </c>
      <c r="DW28" t="s">
        <v>253</v>
      </c>
      <c r="DX28" t="s">
        <v>252</v>
      </c>
      <c r="DY28" t="s">
        <v>251</v>
      </c>
      <c r="DZ28" t="s">
        <v>250</v>
      </c>
      <c r="EA28" t="s">
        <v>249</v>
      </c>
      <c r="EB28" t="s">
        <v>248</v>
      </c>
      <c r="EC28" t="s">
        <v>247</v>
      </c>
      <c r="ED28" t="s">
        <v>246</v>
      </c>
      <c r="EE28" t="s">
        <v>245</v>
      </c>
      <c r="EF28" t="s">
        <v>244</v>
      </c>
      <c r="EG28" t="s">
        <v>243</v>
      </c>
      <c r="EH28" t="s">
        <v>242</v>
      </c>
      <c r="EI28" t="s">
        <v>241</v>
      </c>
      <c r="EJ28" t="s">
        <v>240</v>
      </c>
      <c r="EK28" t="s">
        <v>239</v>
      </c>
      <c r="EL28" t="s">
        <v>238</v>
      </c>
      <c r="EM28" t="s">
        <v>237</v>
      </c>
      <c r="EN28" t="s">
        <v>236</v>
      </c>
      <c r="EO28" t="s">
        <v>235</v>
      </c>
      <c r="EP28" t="s">
        <v>234</v>
      </c>
      <c r="EQ28" t="s">
        <v>233</v>
      </c>
      <c r="ER28" t="s">
        <v>232</v>
      </c>
      <c r="ES28" t="s">
        <v>231</v>
      </c>
      <c r="ET28" t="s">
        <v>230</v>
      </c>
      <c r="EU28" t="s">
        <v>229</v>
      </c>
      <c r="EV28" t="s">
        <v>228</v>
      </c>
      <c r="EW28" t="s">
        <v>227</v>
      </c>
      <c r="EX28" t="s">
        <v>153</v>
      </c>
      <c r="EY28" t="s">
        <v>154</v>
      </c>
      <c r="EZ28" t="s">
        <v>155</v>
      </c>
      <c r="FA28" t="s">
        <v>156</v>
      </c>
      <c r="FB28" t="s">
        <v>157</v>
      </c>
      <c r="FC28" t="s">
        <v>158</v>
      </c>
      <c r="FD28" t="s">
        <v>159</v>
      </c>
      <c r="FE28" t="s">
        <v>160</v>
      </c>
      <c r="FF28" t="s">
        <v>161</v>
      </c>
      <c r="FG28" t="s">
        <v>162</v>
      </c>
      <c r="FH28" t="s">
        <v>163</v>
      </c>
      <c r="FI28" t="s">
        <v>164</v>
      </c>
      <c r="FJ28" t="s">
        <v>165</v>
      </c>
      <c r="FK28" t="s">
        <v>166</v>
      </c>
      <c r="FL28" t="s">
        <v>167</v>
      </c>
      <c r="FM28" t="s">
        <v>168</v>
      </c>
      <c r="FN28" t="s">
        <v>169</v>
      </c>
      <c r="FO28" t="s">
        <v>170</v>
      </c>
      <c r="FP28" t="s">
        <v>171</v>
      </c>
      <c r="FQ28" t="s">
        <v>172</v>
      </c>
      <c r="FR28" t="s">
        <v>173</v>
      </c>
      <c r="FS28" t="s">
        <v>174</v>
      </c>
      <c r="FT28" t="s">
        <v>175</v>
      </c>
      <c r="FU28" t="s">
        <v>176</v>
      </c>
      <c r="FV28" t="s">
        <v>177</v>
      </c>
      <c r="FW28" t="s">
        <v>178</v>
      </c>
      <c r="FX28" t="s">
        <v>179</v>
      </c>
      <c r="FY28" t="s">
        <v>180</v>
      </c>
      <c r="FZ28" t="s">
        <v>181</v>
      </c>
      <c r="GA28" t="s">
        <v>182</v>
      </c>
      <c r="GB28" t="s">
        <v>183</v>
      </c>
      <c r="GC28" t="s">
        <v>184</v>
      </c>
      <c r="GD28" t="s">
        <v>185</v>
      </c>
      <c r="GE28" t="s">
        <v>186</v>
      </c>
      <c r="GF28" t="s">
        <v>187</v>
      </c>
      <c r="GG28" t="s">
        <v>188</v>
      </c>
      <c r="GH28" t="s">
        <v>189</v>
      </c>
      <c r="GI28" t="s">
        <v>190</v>
      </c>
      <c r="GJ28" t="s">
        <v>191</v>
      </c>
      <c r="GK28" t="s">
        <v>192</v>
      </c>
      <c r="GL28" t="s">
        <v>193</v>
      </c>
      <c r="GM28" t="s">
        <v>194</v>
      </c>
      <c r="GN28" t="s">
        <v>353</v>
      </c>
      <c r="GO28" t="s">
        <v>195</v>
      </c>
      <c r="GP28" t="s">
        <v>196</v>
      </c>
      <c r="GQ28" t="s">
        <v>197</v>
      </c>
      <c r="GR28" t="s">
        <v>198</v>
      </c>
      <c r="GS28" t="s">
        <v>150</v>
      </c>
      <c r="GT28" t="s">
        <v>151</v>
      </c>
      <c r="GU28" t="s">
        <v>152</v>
      </c>
      <c r="GV28" s="25">
        <v>44063</v>
      </c>
      <c r="GW28" s="25">
        <v>44064</v>
      </c>
      <c r="GX28" s="25">
        <v>44065</v>
      </c>
      <c r="GY28" s="25">
        <v>44066</v>
      </c>
      <c r="GZ28" s="25">
        <v>44067</v>
      </c>
      <c r="HA28" s="25">
        <v>44068</v>
      </c>
      <c r="HB28" s="25">
        <v>44069</v>
      </c>
      <c r="HC28" s="25">
        <v>44070</v>
      </c>
      <c r="HD28" s="25">
        <v>44071</v>
      </c>
      <c r="HE28" s="25">
        <v>44072</v>
      </c>
      <c r="HF28" s="25">
        <v>44073</v>
      </c>
      <c r="HG28" s="25">
        <v>44074</v>
      </c>
      <c r="HH28" s="25" t="s">
        <v>423</v>
      </c>
      <c r="HI28" s="25" t="s">
        <v>425</v>
      </c>
      <c r="HJ28" s="25" t="s">
        <v>426</v>
      </c>
      <c r="HK28" s="25" t="s">
        <v>447</v>
      </c>
      <c r="HL28" s="25" t="s">
        <v>455</v>
      </c>
      <c r="HM28" s="25" t="s">
        <v>456</v>
      </c>
      <c r="HN28" t="s">
        <v>481</v>
      </c>
      <c r="HO28" t="s">
        <v>513</v>
      </c>
      <c r="HP28" t="s">
        <v>514</v>
      </c>
      <c r="HQ28" t="s">
        <v>524</v>
      </c>
    </row>
    <row r="29" spans="2:226" x14ac:dyDescent="0.25">
      <c r="B29" s="132" t="s">
        <v>209</v>
      </c>
      <c r="J29" s="18">
        <f>SUM(D16:J16)/7</f>
        <v>0</v>
      </c>
      <c r="K29" s="18">
        <f t="shared" ref="K29:BV32" si="36">SUM(E16:K16)/7</f>
        <v>0</v>
      </c>
      <c r="L29" s="18">
        <f t="shared" si="36"/>
        <v>0</v>
      </c>
      <c r="M29" s="18">
        <f t="shared" si="36"/>
        <v>0</v>
      </c>
      <c r="N29" s="18">
        <f t="shared" si="36"/>
        <v>0</v>
      </c>
      <c r="O29" s="18">
        <f t="shared" si="36"/>
        <v>0</v>
      </c>
      <c r="P29" s="18">
        <f t="shared" si="36"/>
        <v>0</v>
      </c>
      <c r="Q29" s="18">
        <f t="shared" si="36"/>
        <v>0</v>
      </c>
      <c r="R29" s="18">
        <f t="shared" si="36"/>
        <v>0</v>
      </c>
      <c r="S29" s="18">
        <f t="shared" si="36"/>
        <v>0</v>
      </c>
      <c r="T29" s="18">
        <f t="shared" si="36"/>
        <v>0</v>
      </c>
      <c r="U29" s="18">
        <f t="shared" si="36"/>
        <v>0</v>
      </c>
      <c r="V29" s="18">
        <f t="shared" si="36"/>
        <v>0</v>
      </c>
      <c r="W29" s="18">
        <f t="shared" si="36"/>
        <v>0</v>
      </c>
      <c r="X29" s="18">
        <f t="shared" si="36"/>
        <v>0</v>
      </c>
      <c r="Y29" s="18">
        <f t="shared" si="36"/>
        <v>0</v>
      </c>
      <c r="Z29" s="18">
        <f t="shared" si="36"/>
        <v>0</v>
      </c>
      <c r="AA29" s="18">
        <f t="shared" si="36"/>
        <v>0</v>
      </c>
      <c r="AB29" s="18">
        <f t="shared" si="36"/>
        <v>0</v>
      </c>
      <c r="AC29" s="18">
        <f t="shared" si="36"/>
        <v>2.34192037470726E-3</v>
      </c>
      <c r="AD29" s="18">
        <f t="shared" si="36"/>
        <v>2.34192037470726E-3</v>
      </c>
      <c r="AE29" s="18">
        <f t="shared" si="36"/>
        <v>2.34192037470726E-3</v>
      </c>
      <c r="AF29" s="18">
        <f t="shared" si="36"/>
        <v>3.4080184557307145E-3</v>
      </c>
      <c r="AG29" s="18">
        <f t="shared" si="36"/>
        <v>4.4211896816678973E-3</v>
      </c>
      <c r="AH29" s="18">
        <f t="shared" si="36"/>
        <v>4.4211896816678973E-3</v>
      </c>
      <c r="AI29" s="18">
        <f t="shared" si="36"/>
        <v>5.4489389108559761E-3</v>
      </c>
      <c r="AJ29" s="18">
        <f t="shared" si="36"/>
        <v>3.1070185361487157E-3</v>
      </c>
      <c r="AK29" s="18">
        <f t="shared" si="36"/>
        <v>3.8142321146494231E-3</v>
      </c>
      <c r="AL29" s="18">
        <f t="shared" si="36"/>
        <v>3.8142321146494231E-3</v>
      </c>
      <c r="AM29" s="18">
        <f t="shared" si="36"/>
        <v>3.338452805762923E-3</v>
      </c>
      <c r="AN29" s="18">
        <f t="shared" si="36"/>
        <v>2.967336154464584E-3</v>
      </c>
      <c r="AO29" s="18">
        <f t="shared" si="36"/>
        <v>3.3074722088863523E-3</v>
      </c>
      <c r="AP29" s="18">
        <f t="shared" si="36"/>
        <v>2.8218753245071661E-3</v>
      </c>
      <c r="AQ29" s="18">
        <f t="shared" si="36"/>
        <v>3.0698911975230391E-3</v>
      </c>
      <c r="AR29" s="18">
        <f t="shared" si="36"/>
        <v>2.5743178306625431E-3</v>
      </c>
      <c r="AS29" s="18">
        <f t="shared" si="36"/>
        <v>3.6035479665209214E-3</v>
      </c>
      <c r="AT29" s="18">
        <f t="shared" si="36"/>
        <v>3.2019440462428086E-3</v>
      </c>
      <c r="AU29" s="18">
        <f t="shared" si="36"/>
        <v>2.8309656440084095E-3</v>
      </c>
      <c r="AV29" s="18">
        <f t="shared" si="36"/>
        <v>2.6641999085880272E-3</v>
      </c>
      <c r="AW29" s="18">
        <f t="shared" si="36"/>
        <v>2.1220475637791364E-3</v>
      </c>
      <c r="AX29" s="18">
        <f t="shared" si="36"/>
        <v>2.2207723287660372E-3</v>
      </c>
      <c r="AY29" s="18">
        <f t="shared" si="36"/>
        <v>2.1524191209945751E-3</v>
      </c>
      <c r="AZ29" s="18">
        <f t="shared" si="36"/>
        <v>1.4504676629303389E-3</v>
      </c>
      <c r="BA29" s="18">
        <f t="shared" si="36"/>
        <v>1.2617528110714974E-3</v>
      </c>
      <c r="BB29" s="18">
        <f t="shared" si="36"/>
        <v>1.4684597251457903E-3</v>
      </c>
      <c r="BC29" s="18">
        <f t="shared" si="36"/>
        <v>2.0368191198367339E-3</v>
      </c>
      <c r="BD29" s="18">
        <f t="shared" si="36"/>
        <v>2.7309743329423848E-3</v>
      </c>
      <c r="BE29" s="18">
        <f t="shared" si="36"/>
        <v>2.6868971331962697E-3</v>
      </c>
      <c r="BF29" s="18">
        <f t="shared" si="36"/>
        <v>2.8126442966667719E-3</v>
      </c>
      <c r="BG29" s="18">
        <f t="shared" si="36"/>
        <v>2.98486611837313E-3</v>
      </c>
      <c r="BH29" s="18">
        <f t="shared" si="36"/>
        <v>3.342008975515987E-3</v>
      </c>
      <c r="BI29" s="18">
        <f t="shared" si="36"/>
        <v>2.9915495457726697E-3</v>
      </c>
      <c r="BJ29" s="18">
        <f t="shared" si="36"/>
        <v>2.9205106436162209E-3</v>
      </c>
      <c r="BK29" s="18">
        <f t="shared" si="36"/>
        <v>2.2263554305105705E-3</v>
      </c>
      <c r="BL29" s="18">
        <f t="shared" si="36"/>
        <v>1.9236919922539122E-3</v>
      </c>
      <c r="BM29" s="18">
        <f t="shared" si="36"/>
        <v>1.9267666684520748E-3</v>
      </c>
      <c r="BN29" s="18">
        <f t="shared" si="36"/>
        <v>2.0009896342413056E-3</v>
      </c>
      <c r="BO29" s="18">
        <f t="shared" si="36"/>
        <v>2.0073509573965221E-3</v>
      </c>
      <c r="BP29" s="18">
        <f t="shared" si="36"/>
        <v>2.004359017682113E-3</v>
      </c>
      <c r="BQ29" s="18">
        <f t="shared" si="36"/>
        <v>1.4768116358628068E-3</v>
      </c>
      <c r="BR29" s="18">
        <f t="shared" si="36"/>
        <v>2.0289165357937938E-3</v>
      </c>
      <c r="BS29" s="18">
        <f t="shared" si="36"/>
        <v>2.1878232575481241E-3</v>
      </c>
      <c r="BT29" s="18">
        <f t="shared" si="36"/>
        <v>2.0594338736255407E-3</v>
      </c>
      <c r="BU29" s="18">
        <f t="shared" si="36"/>
        <v>1.6574137050391069E-3</v>
      </c>
      <c r="BV29" s="18">
        <f t="shared" si="36"/>
        <v>1.6821082825050088E-3</v>
      </c>
      <c r="BW29" s="18">
        <f t="shared" ref="BW29:EH32" si="37">SUM(BQ16:BW16)/7</f>
        <v>1.7423465174958093E-3</v>
      </c>
      <c r="BX29" s="18">
        <f t="shared" si="37"/>
        <v>1.7889204089706577E-3</v>
      </c>
      <c r="BY29" s="18">
        <f t="shared" si="37"/>
        <v>1.6198105301043974E-3</v>
      </c>
      <c r="BZ29" s="18">
        <f t="shared" si="37"/>
        <v>1.6641145378765863E-3</v>
      </c>
      <c r="CA29" s="18">
        <f t="shared" si="37"/>
        <v>1.9297278658180375E-3</v>
      </c>
      <c r="CB29" s="18">
        <f t="shared" si="37"/>
        <v>1.7580245691147408E-3</v>
      </c>
      <c r="CC29" s="18">
        <f t="shared" si="37"/>
        <v>1.6831090193708158E-3</v>
      </c>
      <c r="CD29" s="18">
        <f t="shared" si="37"/>
        <v>1.4985390673590033E-3</v>
      </c>
      <c r="CE29" s="18">
        <f t="shared" si="37"/>
        <v>1.3088217461675786E-3</v>
      </c>
      <c r="CF29" s="18">
        <f t="shared" si="37"/>
        <v>1.541590271900882E-3</v>
      </c>
      <c r="CG29" s="18">
        <f t="shared" si="37"/>
        <v>1.3383795423743629E-3</v>
      </c>
      <c r="CH29" s="18">
        <f t="shared" si="37"/>
        <v>1.2852989813944957E-3</v>
      </c>
      <c r="CI29" s="18">
        <f t="shared" si="37"/>
        <v>1.6832297414422473E-3</v>
      </c>
      <c r="CJ29" s="18">
        <f t="shared" si="37"/>
        <v>1.3699465334221974E-3</v>
      </c>
      <c r="CK29" s="18">
        <f t="shared" si="37"/>
        <v>1.3699465334221974E-3</v>
      </c>
      <c r="CL29" s="18">
        <f t="shared" si="37"/>
        <v>1.8002391323894953E-3</v>
      </c>
      <c r="CM29" s="18">
        <f t="shared" si="37"/>
        <v>1.6408881825791424E-3</v>
      </c>
      <c r="CN29" s="18">
        <f t="shared" si="37"/>
        <v>2.1622646163643351E-3</v>
      </c>
      <c r="CO29" s="18">
        <f t="shared" si="37"/>
        <v>1.8060123897879195E-3</v>
      </c>
      <c r="CP29" s="18">
        <f t="shared" si="37"/>
        <v>1.4080816297401676E-3</v>
      </c>
      <c r="CQ29" s="18">
        <f t="shared" si="37"/>
        <v>1.4080816297401676E-3</v>
      </c>
      <c r="CR29" s="18">
        <f t="shared" si="37"/>
        <v>3.0192524138432822E-3</v>
      </c>
      <c r="CS29" s="18">
        <f t="shared" si="37"/>
        <v>4.700149118183514E-3</v>
      </c>
      <c r="CT29" s="18">
        <f t="shared" si="37"/>
        <v>4.243736521195837E-3</v>
      </c>
      <c r="CU29" s="18">
        <f t="shared" si="37"/>
        <v>5.0829043050977197E-3</v>
      </c>
      <c r="CV29" s="18">
        <f t="shared" si="37"/>
        <v>7.2257614479548631E-3</v>
      </c>
      <c r="CW29" s="18">
        <f t="shared" si="37"/>
        <v>7.2257614479548631E-3</v>
      </c>
      <c r="CX29" s="18">
        <f t="shared" si="37"/>
        <v>1.0045310320135312E-2</v>
      </c>
      <c r="CY29" s="18">
        <f t="shared" si="37"/>
        <v>9.0552575484545584E-3</v>
      </c>
      <c r="CZ29" s="18">
        <f t="shared" si="37"/>
        <v>6.9440682451470297E-3</v>
      </c>
      <c r="DA29" s="18">
        <f t="shared" si="37"/>
        <v>9.3791331802119647E-3</v>
      </c>
      <c r="DB29" s="18">
        <f t="shared" si="37"/>
        <v>1.097425398715543E-2</v>
      </c>
      <c r="DC29" s="18">
        <f t="shared" si="37"/>
        <v>1.0522013919530749E-2</v>
      </c>
      <c r="DD29" s="18">
        <f t="shared" si="37"/>
        <v>1.3650272522241906E-2</v>
      </c>
      <c r="DE29" s="18">
        <f t="shared" si="37"/>
        <v>1.1718035096379113E-2</v>
      </c>
      <c r="DF29" s="18">
        <f t="shared" si="37"/>
        <v>1.2616673922862528E-2</v>
      </c>
      <c r="DG29" s="18">
        <f t="shared" si="37"/>
        <v>1.5532125817906259E-2</v>
      </c>
      <c r="DH29" s="18">
        <f t="shared" si="37"/>
        <v>1.4684362470142908E-2</v>
      </c>
      <c r="DI29" s="18">
        <f t="shared" si="37"/>
        <v>1.3164447624981142E-2</v>
      </c>
      <c r="DJ29" s="18">
        <f t="shared" si="37"/>
        <v>1.4302684863751511E-2</v>
      </c>
      <c r="DK29" s="18">
        <f t="shared" si="37"/>
        <v>1.5858267010454872E-2</v>
      </c>
      <c r="DL29" s="18">
        <f t="shared" si="37"/>
        <v>1.4970955564137217E-2</v>
      </c>
      <c r="DM29" s="18">
        <f t="shared" si="37"/>
        <v>1.5649000923033639E-2</v>
      </c>
      <c r="DN29" s="18">
        <f t="shared" si="37"/>
        <v>1.4731551025991904E-2</v>
      </c>
      <c r="DO29" s="18">
        <f t="shared" si="37"/>
        <v>1.5773522006613191E-2</v>
      </c>
      <c r="DP29" s="18">
        <f t="shared" si="37"/>
        <v>1.9332776822149417E-2</v>
      </c>
      <c r="DQ29" s="18">
        <f t="shared" si="37"/>
        <v>2.0556607411895318E-2</v>
      </c>
      <c r="DR29" s="18">
        <f t="shared" si="37"/>
        <v>1.929449463510698E-2</v>
      </c>
      <c r="DS29" s="18">
        <f t="shared" si="37"/>
        <v>2.1598642100544765E-2</v>
      </c>
      <c r="DT29" s="18">
        <f t="shared" si="37"/>
        <v>2.027192004211539E-2</v>
      </c>
      <c r="DU29" s="18">
        <f t="shared" si="37"/>
        <v>2.1357165731677622E-2</v>
      </c>
      <c r="DV29" s="18">
        <f t="shared" si="37"/>
        <v>1.9686665934608053E-2</v>
      </c>
      <c r="DW29" s="18">
        <f t="shared" si="37"/>
        <v>2.0330758683963966E-2</v>
      </c>
      <c r="DX29" s="18">
        <f t="shared" si="37"/>
        <v>1.9639418318030361E-2</v>
      </c>
      <c r="DY29" s="18">
        <f t="shared" si="37"/>
        <v>2.3405471118090611E-2</v>
      </c>
      <c r="DZ29" s="18">
        <f t="shared" si="37"/>
        <v>2.3902444100832095E-2</v>
      </c>
      <c r="EA29" s="18">
        <f t="shared" si="37"/>
        <v>2.795747233584351E-2</v>
      </c>
      <c r="EB29" s="18">
        <f t="shared" si="37"/>
        <v>3.0165229939284572E-2</v>
      </c>
      <c r="EC29" s="18">
        <f t="shared" si="37"/>
        <v>3.8191183134289305E-2</v>
      </c>
      <c r="ED29" s="18">
        <f t="shared" si="37"/>
        <v>3.6784889622732631E-2</v>
      </c>
      <c r="EE29" s="18">
        <f t="shared" si="37"/>
        <v>3.7564331834399903E-2</v>
      </c>
      <c r="EF29" s="18">
        <f t="shared" si="37"/>
        <v>3.5524556209718616E-2</v>
      </c>
      <c r="EG29" s="18">
        <f t="shared" si="37"/>
        <v>3.5497360865561538E-2</v>
      </c>
      <c r="EH29" s="18">
        <f t="shared" si="37"/>
        <v>3.5497360865561538E-2</v>
      </c>
      <c r="EI29" s="18">
        <f t="shared" ref="EI29:GT32" si="38">SUM(EC16:EI16)/7</f>
        <v>3.7174996689538831E-2</v>
      </c>
      <c r="EJ29" s="18">
        <f t="shared" si="38"/>
        <v>3.4269298079303886E-2</v>
      </c>
      <c r="EK29" s="18">
        <f t="shared" si="38"/>
        <v>3.6339014854903019E-2</v>
      </c>
      <c r="EL29" s="18">
        <f t="shared" si="38"/>
        <v>3.8069069592700462E-2</v>
      </c>
      <c r="EM29" s="18">
        <f t="shared" si="38"/>
        <v>3.8415569939200811E-2</v>
      </c>
      <c r="EN29" s="18">
        <f t="shared" si="38"/>
        <v>4.3294706059668411E-2</v>
      </c>
      <c r="EO29" s="18">
        <f t="shared" si="38"/>
        <v>4.1895934545954368E-2</v>
      </c>
      <c r="EP29" s="18">
        <f t="shared" si="38"/>
        <v>4.1049742410563632E-2</v>
      </c>
      <c r="EQ29" s="18">
        <f t="shared" si="38"/>
        <v>3.9680291193088094E-2</v>
      </c>
      <c r="ER29" s="18">
        <f t="shared" si="38"/>
        <v>3.7187293994208545E-2</v>
      </c>
      <c r="ES29" s="18">
        <f t="shared" si="38"/>
        <v>3.6078357268833461E-2</v>
      </c>
      <c r="ET29" s="18">
        <f t="shared" si="38"/>
        <v>3.4393375583851776E-2</v>
      </c>
      <c r="EU29" s="18">
        <f t="shared" si="38"/>
        <v>2.6740314359361979E-2</v>
      </c>
      <c r="EV29" s="18">
        <f t="shared" si="38"/>
        <v>3.0832025117739408E-2</v>
      </c>
      <c r="EW29" s="18">
        <f t="shared" si="38"/>
        <v>2.7051496512854826E-2</v>
      </c>
      <c r="EX29" s="18">
        <f t="shared" si="38"/>
        <v>2.4298867537133874E-2</v>
      </c>
      <c r="EY29" s="18">
        <f t="shared" si="38"/>
        <v>2.2831264102317322E-2</v>
      </c>
      <c r="EZ29" s="18">
        <f t="shared" si="38"/>
        <v>2.0816612087665307E-2</v>
      </c>
      <c r="FA29" s="18">
        <f t="shared" si="38"/>
        <v>2.2609329174500044E-2</v>
      </c>
      <c r="FB29" s="18">
        <f t="shared" si="38"/>
        <v>2.2609329174500044E-2</v>
      </c>
      <c r="FC29" s="18">
        <f t="shared" si="38"/>
        <v>1.9598576486328002E-2</v>
      </c>
      <c r="FD29" s="18">
        <f t="shared" si="38"/>
        <v>1.7256656111620743E-2</v>
      </c>
      <c r="FE29" s="18">
        <f t="shared" si="38"/>
        <v>1.6728280377765557E-2</v>
      </c>
      <c r="FF29" s="18">
        <f t="shared" si="38"/>
        <v>2.0277376203352845E-2</v>
      </c>
      <c r="FG29" s="18">
        <f t="shared" si="38"/>
        <v>2.0014595505789542E-2</v>
      </c>
      <c r="FH29" s="18">
        <f t="shared" si="38"/>
        <v>1.5511255708332094E-2</v>
      </c>
      <c r="FI29" s="18">
        <f t="shared" si="38"/>
        <v>1.7912216092485757E-2</v>
      </c>
      <c r="FJ29" s="18">
        <f t="shared" si="38"/>
        <v>1.5824929564971526E-2</v>
      </c>
      <c r="FK29" s="18">
        <f t="shared" si="38"/>
        <v>1.8375949973134791E-2</v>
      </c>
      <c r="FL29" s="18">
        <f t="shared" si="38"/>
        <v>1.8295087439442064E-2</v>
      </c>
      <c r="FM29" s="18">
        <f t="shared" si="38"/>
        <v>1.4402073237149513E-2</v>
      </c>
      <c r="FN29" s="18">
        <f t="shared" si="38"/>
        <v>1.2673459086175117E-2</v>
      </c>
      <c r="FO29" s="18">
        <f t="shared" si="38"/>
        <v>1.3255230256181581E-2</v>
      </c>
      <c r="FP29" s="18">
        <f t="shared" si="38"/>
        <v>1.2424128584743774E-2</v>
      </c>
      <c r="FQ29" s="18">
        <f t="shared" si="38"/>
        <v>1.1083757725656337E-2</v>
      </c>
      <c r="FR29" s="18">
        <f t="shared" si="38"/>
        <v>9.179149728611365E-3</v>
      </c>
      <c r="FS29" s="18">
        <f t="shared" si="38"/>
        <v>1.0355418622728116E-2</v>
      </c>
      <c r="FT29" s="18">
        <f t="shared" si="38"/>
        <v>9.6740723192619976E-3</v>
      </c>
      <c r="FU29" s="18">
        <f t="shared" si="38"/>
        <v>9.5184545165853708E-3</v>
      </c>
      <c r="FV29" s="18">
        <f t="shared" si="38"/>
        <v>9.1897425901744274E-3</v>
      </c>
      <c r="FW29" s="18">
        <f t="shared" si="38"/>
        <v>8.622390143122733E-3</v>
      </c>
      <c r="FX29" s="18">
        <f t="shared" si="38"/>
        <v>9.3679163227653583E-3</v>
      </c>
      <c r="FY29" s="18">
        <f t="shared" si="38"/>
        <v>1.0205733967305692E-2</v>
      </c>
      <c r="FZ29" s="18">
        <f t="shared" si="38"/>
        <v>9.0106598327952848E-3</v>
      </c>
      <c r="GA29" s="18">
        <f t="shared" si="38"/>
        <v>8.3908682497576634E-3</v>
      </c>
      <c r="GB29" s="18">
        <f t="shared" si="38"/>
        <v>9.0012819067458831E-3</v>
      </c>
      <c r="GC29" s="18">
        <f t="shared" si="38"/>
        <v>1.0547032372710577E-2</v>
      </c>
      <c r="GD29" s="18">
        <f t="shared" si="38"/>
        <v>1.0950600347766326E-2</v>
      </c>
      <c r="GE29" s="18">
        <f t="shared" si="38"/>
        <v>1.207787173835361E-2</v>
      </c>
      <c r="GF29" s="18">
        <f t="shared" si="38"/>
        <v>1.2560693563688346E-2</v>
      </c>
      <c r="GG29" s="18">
        <f t="shared" si="38"/>
        <v>1.1694860064331795E-2</v>
      </c>
      <c r="GH29" s="18">
        <f t="shared" si="38"/>
        <v>1.2737126387616147E-2</v>
      </c>
      <c r="GI29" s="18">
        <f t="shared" si="38"/>
        <v>1.3168508759384259E-2</v>
      </c>
      <c r="GJ29" s="18">
        <f t="shared" si="38"/>
        <v>1.1881968735026059E-2</v>
      </c>
      <c r="GK29" s="18">
        <f t="shared" si="38"/>
        <v>1.213381104583972E-2</v>
      </c>
      <c r="GL29" s="18">
        <f t="shared" si="38"/>
        <v>1.0024885966755031E-2</v>
      </c>
      <c r="GM29" s="18">
        <f t="shared" si="38"/>
        <v>1.0305586333513918E-2</v>
      </c>
      <c r="GN29" s="18">
        <f t="shared" si="38"/>
        <v>1.152885681919486E-2</v>
      </c>
      <c r="GO29" s="18">
        <f t="shared" si="38"/>
        <v>1.1362465571830337E-2</v>
      </c>
      <c r="GP29" s="18">
        <f t="shared" si="38"/>
        <v>1.1107391999046689E-2</v>
      </c>
      <c r="GQ29" s="18">
        <f t="shared" si="38"/>
        <v>1.0623299265098545E-2</v>
      </c>
      <c r="GR29" s="18">
        <f t="shared" si="38"/>
        <v>9.9372000119128823E-3</v>
      </c>
      <c r="GS29" s="18">
        <f t="shared" si="38"/>
        <v>9.8584908422946222E-3</v>
      </c>
      <c r="GT29" s="18">
        <f t="shared" si="38"/>
        <v>9.298027683406266E-3</v>
      </c>
      <c r="GU29" s="18">
        <f t="shared" ref="GU29:HA38" si="39">SUM(GO16:GU16)/7</f>
        <v>9.0431213397625838E-3</v>
      </c>
      <c r="GV29" s="18">
        <f t="shared" si="39"/>
        <v>8.6784763836945424E-3</v>
      </c>
      <c r="GW29" s="18">
        <f t="shared" si="39"/>
        <v>8.8177653579349733E-3</v>
      </c>
      <c r="GX29" s="18">
        <f t="shared" si="39"/>
        <v>8.5180452779951132E-3</v>
      </c>
      <c r="GY29" s="18">
        <f t="shared" si="39"/>
        <v>1.0072189248241084E-2</v>
      </c>
      <c r="GZ29" s="18">
        <f t="shared" si="39"/>
        <v>1.0022714913052466E-2</v>
      </c>
      <c r="HA29" s="18">
        <f t="shared" si="39"/>
        <v>1.0877367867909975E-2</v>
      </c>
      <c r="HB29" s="18">
        <f t="shared" ref="HB29:HB38" si="40">SUM(GV16:HB16)/7</f>
        <v>9.6888878953311913E-3</v>
      </c>
      <c r="HC29" s="18">
        <f t="shared" ref="HC29:HC38" si="41">SUM(GW16:HC16)/7</f>
        <v>9.8786130657144422E-3</v>
      </c>
      <c r="HD29" s="18">
        <f t="shared" ref="HD29:HD38" si="42">SUM(GX16:HD16)/7</f>
        <v>9.9455638761596771E-3</v>
      </c>
      <c r="HE29" s="18">
        <f t="shared" ref="HE29:HE38" si="43">SUM(GY16:HE16)/7</f>
        <v>1.1397841164303226E-2</v>
      </c>
      <c r="HF29" s="18">
        <f t="shared" ref="HF29:HF38" si="44">SUM(GZ16:HF16)/7</f>
        <v>1.0402492140607305E-2</v>
      </c>
      <c r="HG29" s="18">
        <f t="shared" ref="HG29:HG38" si="45">SUM(HA16:HG16)/7</f>
        <v>1.0641760261648826E-2</v>
      </c>
      <c r="HH29" s="18">
        <f t="shared" ref="HH29:HH38" si="46">SUM(HB16:HH16)/7</f>
        <v>9.6267948042864284E-3</v>
      </c>
      <c r="HI29" s="18">
        <f t="shared" ref="HI29:HI38" si="47">SUM(HC16:HI16)/7</f>
        <v>1.0659350683781085E-2</v>
      </c>
      <c r="HJ29" s="18">
        <f>SUM(HD16:HJ16)/7</f>
        <v>1.1305001465960104E-2</v>
      </c>
      <c r="HK29" s="18">
        <f t="shared" ref="HK29:HK38" si="48">SUM(HE16:HK16)/7</f>
        <v>1.0940300357764571E-2</v>
      </c>
      <c r="HL29" s="18">
        <f t="shared" ref="HL29:HL38" si="49">SUM(HF16:HL16)/7</f>
        <v>1.1724625267923719E-2</v>
      </c>
      <c r="HM29" s="18">
        <f t="shared" ref="HM29:HM38" si="50">SUM(HG16:HM16)/7</f>
        <v>1.1572056201712028E-2</v>
      </c>
      <c r="HN29" s="18">
        <f t="shared" ref="HN29:HN38" si="51">SUM(HH16:HN16)/7</f>
        <v>1.3838720686270886E-2</v>
      </c>
      <c r="HO29" s="18">
        <f t="shared" ref="HO29:HO38" si="52">SUM(HI16:HO16)/7</f>
        <v>1.4789035594544411E-2</v>
      </c>
      <c r="HP29" s="18">
        <f t="shared" ref="HP29:HP38" si="53">SUM(HJ16:HP16)/7</f>
        <v>1.4259515692588851E-2</v>
      </c>
      <c r="HQ29" s="18">
        <f t="shared" ref="HQ29:HQ38" si="54">SUM(HK16:HQ16)/7</f>
        <v>1.4973905409393579E-2</v>
      </c>
      <c r="HR29" s="18">
        <f t="shared" ref="HR29:HR38" si="55">SUM(HL16:HR16)/7</f>
        <v>1.3745404180892351E-2</v>
      </c>
    </row>
    <row r="30" spans="2:226" x14ac:dyDescent="0.25">
      <c r="B30" s="132" t="s">
        <v>210</v>
      </c>
      <c r="J30" s="18">
        <f t="shared" ref="J30:J38" si="56">SUM(D17:J17)/7</f>
        <v>0</v>
      </c>
      <c r="K30" s="18">
        <f t="shared" si="36"/>
        <v>0</v>
      </c>
      <c r="L30" s="18">
        <f t="shared" si="36"/>
        <v>0</v>
      </c>
      <c r="M30" s="18">
        <f t="shared" si="36"/>
        <v>0</v>
      </c>
      <c r="N30" s="18">
        <f t="shared" si="36"/>
        <v>0</v>
      </c>
      <c r="O30" s="18">
        <f t="shared" si="36"/>
        <v>0</v>
      </c>
      <c r="P30" s="18">
        <f t="shared" si="36"/>
        <v>0</v>
      </c>
      <c r="Q30" s="18">
        <f t="shared" si="36"/>
        <v>0</v>
      </c>
      <c r="R30" s="18">
        <f t="shared" si="36"/>
        <v>0</v>
      </c>
      <c r="S30" s="18">
        <f t="shared" si="36"/>
        <v>0</v>
      </c>
      <c r="T30" s="18">
        <f t="shared" si="36"/>
        <v>0</v>
      </c>
      <c r="U30" s="18">
        <f t="shared" si="36"/>
        <v>0</v>
      </c>
      <c r="V30" s="18">
        <f t="shared" si="36"/>
        <v>0</v>
      </c>
      <c r="W30" s="18">
        <f t="shared" si="36"/>
        <v>0</v>
      </c>
      <c r="X30" s="18">
        <f t="shared" si="36"/>
        <v>2.8571428571428574E-2</v>
      </c>
      <c r="Y30" s="18">
        <f t="shared" si="36"/>
        <v>2.8571428571428574E-2</v>
      </c>
      <c r="Z30" s="18">
        <f t="shared" si="36"/>
        <v>3.506493506493507E-2</v>
      </c>
      <c r="AA30" s="18">
        <f t="shared" si="36"/>
        <v>4.6969696969696974E-2</v>
      </c>
      <c r="AB30" s="18">
        <f t="shared" si="36"/>
        <v>4.6969696969696974E-2</v>
      </c>
      <c r="AC30" s="18">
        <f t="shared" si="36"/>
        <v>5.1653537719111485E-2</v>
      </c>
      <c r="AD30" s="18">
        <f t="shared" si="36"/>
        <v>6.0723832503691989E-2</v>
      </c>
      <c r="AE30" s="18">
        <f t="shared" si="36"/>
        <v>4.094361272347221E-2</v>
      </c>
      <c r="AF30" s="18">
        <f t="shared" si="36"/>
        <v>4.947239737165985E-2</v>
      </c>
      <c r="AG30" s="18">
        <f t="shared" si="36"/>
        <v>4.8044747007839263E-2</v>
      </c>
      <c r="AH30" s="18">
        <f t="shared" si="36"/>
        <v>4.0675132495367618E-2</v>
      </c>
      <c r="AI30" s="18">
        <f t="shared" si="36"/>
        <v>4.7869377099684161E-2</v>
      </c>
      <c r="AJ30" s="18">
        <f t="shared" si="36"/>
        <v>4.6627877142008022E-2</v>
      </c>
      <c r="AK30" s="18">
        <f t="shared" si="36"/>
        <v>3.9679223092929643E-2</v>
      </c>
      <c r="AL30" s="18">
        <f t="shared" si="36"/>
        <v>3.2688734589836101E-2</v>
      </c>
      <c r="AM30" s="18">
        <f t="shared" si="36"/>
        <v>2.4159949941648464E-2</v>
      </c>
      <c r="AN30" s="18">
        <f t="shared" si="36"/>
        <v>2.0699230248559655E-2</v>
      </c>
      <c r="AO30" s="18">
        <f t="shared" si="36"/>
        <v>1.7184491019534714E-2</v>
      </c>
      <c r="AP30" s="18">
        <f t="shared" si="36"/>
        <v>1.0532398760027059E-2</v>
      </c>
      <c r="AQ30" s="18">
        <f t="shared" si="36"/>
        <v>7.8341055873362951E-3</v>
      </c>
      <c r="AR30" s="18">
        <f t="shared" si="36"/>
        <v>6.1357452751145966E-3</v>
      </c>
      <c r="AS30" s="18">
        <f t="shared" si="36"/>
        <v>4.9525630685143766E-3</v>
      </c>
      <c r="AT30" s="18">
        <f t="shared" si="36"/>
        <v>6.0848521796674241E-3</v>
      </c>
      <c r="AU30" s="18">
        <f t="shared" si="36"/>
        <v>5.0218680878792044E-3</v>
      </c>
      <c r="AV30" s="18">
        <f t="shared" si="36"/>
        <v>4.3482005626166728E-3</v>
      </c>
      <c r="AW30" s="18">
        <f t="shared" si="36"/>
        <v>4.6327677945273583E-3</v>
      </c>
      <c r="AX30" s="18">
        <f t="shared" si="36"/>
        <v>4.7555717704866737E-3</v>
      </c>
      <c r="AY30" s="18">
        <f t="shared" si="36"/>
        <v>5.0487263665499969E-3</v>
      </c>
      <c r="AZ30" s="18">
        <f t="shared" si="36"/>
        <v>5.2493849795203244E-3</v>
      </c>
      <c r="BA30" s="18">
        <f t="shared" si="36"/>
        <v>4.6900523236766732E-3</v>
      </c>
      <c r="BB30" s="18">
        <f t="shared" si="36"/>
        <v>4.506237293726836E-3</v>
      </c>
      <c r="BC30" s="18">
        <f t="shared" si="36"/>
        <v>5.0495723121548588E-3</v>
      </c>
      <c r="BD30" s="18">
        <f t="shared" si="36"/>
        <v>5.1946700337831917E-3</v>
      </c>
      <c r="BE30" s="18">
        <f t="shared" si="36"/>
        <v>4.9331453152895747E-3</v>
      </c>
      <c r="BF30" s="18">
        <f t="shared" si="36"/>
        <v>5.4273640489724629E-3</v>
      </c>
      <c r="BG30" s="18">
        <f t="shared" si="36"/>
        <v>6.6071693524891078E-3</v>
      </c>
      <c r="BH30" s="18">
        <f t="shared" si="36"/>
        <v>6.5699271828939965E-3</v>
      </c>
      <c r="BI30" s="18">
        <f t="shared" si="36"/>
        <v>8.6307393460079516E-3</v>
      </c>
      <c r="BJ30" s="18">
        <f t="shared" si="36"/>
        <v>9.249718015532888E-3</v>
      </c>
      <c r="BK30" s="18">
        <f t="shared" si="36"/>
        <v>1.0454039990098444E-2</v>
      </c>
      <c r="BL30" s="18">
        <f t="shared" si="36"/>
        <v>1.0825275613585126E-2</v>
      </c>
      <c r="BM30" s="18">
        <f t="shared" si="36"/>
        <v>1.1111220500014273E-2</v>
      </c>
      <c r="BN30" s="18">
        <f t="shared" si="36"/>
        <v>1.112125063052633E-2</v>
      </c>
      <c r="BO30" s="18">
        <f t="shared" si="36"/>
        <v>1.3130065606898559E-2</v>
      </c>
      <c r="BP30" s="18">
        <f t="shared" si="36"/>
        <v>1.2451560167219723E-2</v>
      </c>
      <c r="BQ30" s="18">
        <f t="shared" si="36"/>
        <v>1.2087653278996595E-2</v>
      </c>
      <c r="BR30" s="18">
        <f t="shared" si="36"/>
        <v>1.1015723805945102E-2</v>
      </c>
      <c r="BS30" s="18">
        <f t="shared" si="36"/>
        <v>1.1628228523488405E-2</v>
      </c>
      <c r="BT30" s="18">
        <f t="shared" si="36"/>
        <v>1.2574860697484766E-2</v>
      </c>
      <c r="BU30" s="18">
        <f t="shared" si="36"/>
        <v>1.2283861536003676E-2</v>
      </c>
      <c r="BV30" s="18">
        <f t="shared" si="36"/>
        <v>1.2068524820501013E-2</v>
      </c>
      <c r="BW30" s="18">
        <f t="shared" si="37"/>
        <v>1.2358150254336781E-2</v>
      </c>
      <c r="BX30" s="18">
        <f t="shared" si="37"/>
        <v>1.3679327992092694E-2</v>
      </c>
      <c r="BY30" s="18">
        <f t="shared" si="37"/>
        <v>1.4681590808086715E-2</v>
      </c>
      <c r="BZ30" s="18">
        <f t="shared" si="37"/>
        <v>1.4718209426755566E-2</v>
      </c>
      <c r="CA30" s="18">
        <f t="shared" si="37"/>
        <v>1.5754307307531832E-2</v>
      </c>
      <c r="CB30" s="18">
        <f t="shared" si="37"/>
        <v>1.6866128654501693E-2</v>
      </c>
      <c r="CC30" s="18">
        <f t="shared" si="37"/>
        <v>1.8609617812178493E-2</v>
      </c>
      <c r="CD30" s="18">
        <f t="shared" si="37"/>
        <v>1.856347532417554E-2</v>
      </c>
      <c r="CE30" s="18">
        <f t="shared" si="37"/>
        <v>1.8224809723155103E-2</v>
      </c>
      <c r="CF30" s="18">
        <f t="shared" si="37"/>
        <v>1.8273509521092211E-2</v>
      </c>
      <c r="CG30" s="18">
        <f t="shared" si="37"/>
        <v>1.874352749207531E-2</v>
      </c>
      <c r="CH30" s="18">
        <f t="shared" si="37"/>
        <v>1.8114216610458232E-2</v>
      </c>
      <c r="CI30" s="18">
        <f t="shared" si="37"/>
        <v>1.727501609669416E-2</v>
      </c>
      <c r="CJ30" s="18">
        <f t="shared" si="37"/>
        <v>1.613775513607343E-2</v>
      </c>
      <c r="CK30" s="18">
        <f t="shared" si="37"/>
        <v>1.5901116137966544E-2</v>
      </c>
      <c r="CL30" s="18">
        <f t="shared" si="37"/>
        <v>1.8936967751106034E-2</v>
      </c>
      <c r="CM30" s="18">
        <f t="shared" si="37"/>
        <v>1.9063858322251308E-2</v>
      </c>
      <c r="CN30" s="18">
        <f t="shared" si="37"/>
        <v>2.009641311776722E-2</v>
      </c>
      <c r="CO30" s="18">
        <f t="shared" si="37"/>
        <v>1.8099273769974656E-2</v>
      </c>
      <c r="CP30" s="18">
        <f t="shared" si="37"/>
        <v>1.972625649776483E-2</v>
      </c>
      <c r="CQ30" s="18">
        <f t="shared" si="37"/>
        <v>1.95249437513908E-2</v>
      </c>
      <c r="CR30" s="18">
        <f t="shared" si="37"/>
        <v>2.2073911189645672E-2</v>
      </c>
      <c r="CS30" s="18">
        <f t="shared" si="37"/>
        <v>2.1132778608653164E-2</v>
      </c>
      <c r="CT30" s="18">
        <f t="shared" si="37"/>
        <v>2.281896959196875E-2</v>
      </c>
      <c r="CU30" s="18">
        <f t="shared" si="37"/>
        <v>2.1051255206944664E-2</v>
      </c>
      <c r="CV30" s="18">
        <f t="shared" si="37"/>
        <v>2.3769805313554469E-2</v>
      </c>
      <c r="CW30" s="18">
        <f t="shared" si="37"/>
        <v>2.2362299860635999E-2</v>
      </c>
      <c r="CX30" s="18">
        <f t="shared" si="37"/>
        <v>2.4327439983670852E-2</v>
      </c>
      <c r="CY30" s="18">
        <f t="shared" si="37"/>
        <v>2.4378810646352399E-2</v>
      </c>
      <c r="CZ30" s="18">
        <f t="shared" si="37"/>
        <v>2.4038419617377096E-2</v>
      </c>
      <c r="DA30" s="18">
        <f t="shared" si="37"/>
        <v>2.8998737077694559E-2</v>
      </c>
      <c r="DB30" s="18">
        <f t="shared" si="37"/>
        <v>3.0593857884638025E-2</v>
      </c>
      <c r="DC30" s="18">
        <f t="shared" si="37"/>
        <v>3.0403663463674371E-2</v>
      </c>
      <c r="DD30" s="18">
        <f t="shared" si="37"/>
        <v>3.4451049593986226E-2</v>
      </c>
      <c r="DE30" s="18">
        <f t="shared" si="37"/>
        <v>3.3301047258956107E-2</v>
      </c>
      <c r="DF30" s="18">
        <f t="shared" si="37"/>
        <v>3.2752613269264028E-2</v>
      </c>
      <c r="DG30" s="18">
        <f t="shared" si="37"/>
        <v>3.3972666507950798E-2</v>
      </c>
      <c r="DH30" s="18">
        <f t="shared" si="37"/>
        <v>3.2186952222236512E-2</v>
      </c>
      <c r="DI30" s="18">
        <f t="shared" si="37"/>
        <v>3.8563663364152997E-2</v>
      </c>
      <c r="DJ30" s="18">
        <f t="shared" si="37"/>
        <v>4.0132924263193023E-2</v>
      </c>
      <c r="DK30" s="18">
        <f t="shared" si="37"/>
        <v>3.7779607682282813E-2</v>
      </c>
      <c r="DL30" s="18">
        <f t="shared" si="37"/>
        <v>4.018274284939314E-2</v>
      </c>
      <c r="DM30" s="18">
        <f t="shared" si="37"/>
        <v>4.5174559543337489E-2</v>
      </c>
      <c r="DN30" s="18">
        <f t="shared" si="37"/>
        <v>4.9063527718019952E-2</v>
      </c>
      <c r="DO30" s="18">
        <f t="shared" si="37"/>
        <v>5.6819881793392431E-2</v>
      </c>
      <c r="DP30" s="18">
        <f t="shared" si="37"/>
        <v>5.84765166158564E-2</v>
      </c>
      <c r="DQ30" s="18">
        <f t="shared" si="37"/>
        <v>6.2644562599786097E-2</v>
      </c>
      <c r="DR30" s="18">
        <f t="shared" si="37"/>
        <v>6.6440249913682886E-2</v>
      </c>
      <c r="DS30" s="18">
        <f t="shared" si="37"/>
        <v>6.7400311357615303E-2</v>
      </c>
      <c r="DT30" s="18">
        <f t="shared" si="37"/>
        <v>7.3417464935744498E-2</v>
      </c>
      <c r="DU30" s="18">
        <f t="shared" si="37"/>
        <v>7.7787195924180513E-2</v>
      </c>
      <c r="DV30" s="18">
        <f t="shared" si="37"/>
        <v>7.4393257956190575E-2</v>
      </c>
      <c r="DW30" s="18">
        <f t="shared" si="37"/>
        <v>6.90433447115405E-2</v>
      </c>
      <c r="DX30" s="18">
        <f t="shared" si="37"/>
        <v>7.084917342600501E-2</v>
      </c>
      <c r="DY30" s="18">
        <f t="shared" si="37"/>
        <v>7.3931956646625774E-2</v>
      </c>
      <c r="DZ30" s="18">
        <f t="shared" si="37"/>
        <v>7.402231537076058E-2</v>
      </c>
      <c r="EA30" s="18">
        <f t="shared" si="37"/>
        <v>6.9066169750191073E-2</v>
      </c>
      <c r="EB30" s="18">
        <f t="shared" si="37"/>
        <v>6.7345641410957696E-2</v>
      </c>
      <c r="EC30" s="18">
        <f t="shared" si="37"/>
        <v>6.4825094126576041E-2</v>
      </c>
      <c r="ED30" s="18">
        <f t="shared" si="37"/>
        <v>7.9291816488035252E-2</v>
      </c>
      <c r="EE30" s="18">
        <f t="shared" si="37"/>
        <v>8.078980698858329E-2</v>
      </c>
      <c r="EF30" s="18">
        <f t="shared" si="37"/>
        <v>8.1591147412565235E-2</v>
      </c>
      <c r="EG30" s="18">
        <f t="shared" si="37"/>
        <v>9.4005822020272384E-2</v>
      </c>
      <c r="EH30" s="18">
        <f t="shared" si="37"/>
        <v>9.5237349113868455E-2</v>
      </c>
      <c r="EI30" s="18">
        <f t="shared" si="38"/>
        <v>8.7081458031148098E-2</v>
      </c>
      <c r="EJ30" s="18">
        <f t="shared" si="38"/>
        <v>8.7215273098724705E-2</v>
      </c>
      <c r="EK30" s="18">
        <f t="shared" si="38"/>
        <v>9.2319537026518045E-2</v>
      </c>
      <c r="EL30" s="18">
        <f t="shared" si="38"/>
        <v>9.163885975263053E-2</v>
      </c>
      <c r="EM30" s="18">
        <f t="shared" si="38"/>
        <v>0.10020236831613907</v>
      </c>
      <c r="EN30" s="18">
        <f t="shared" si="38"/>
        <v>9.0988974220636801E-2</v>
      </c>
      <c r="EO30" s="18">
        <f t="shared" si="38"/>
        <v>9.2250909390617961E-2</v>
      </c>
      <c r="EP30" s="18">
        <f t="shared" si="38"/>
        <v>9.8970670465779717E-2</v>
      </c>
      <c r="EQ30" s="18">
        <f t="shared" si="38"/>
        <v>9.9271281708640205E-2</v>
      </c>
      <c r="ER30" s="18">
        <f t="shared" si="38"/>
        <v>8.7394531008360116E-2</v>
      </c>
      <c r="ES30" s="18">
        <f t="shared" si="38"/>
        <v>8.755760993856232E-2</v>
      </c>
      <c r="ET30" s="18">
        <f t="shared" si="38"/>
        <v>7.8839661220613588E-2</v>
      </c>
      <c r="EU30" s="18">
        <f t="shared" si="38"/>
        <v>8.5584732130333421E-2</v>
      </c>
      <c r="EV30" s="18">
        <f t="shared" si="38"/>
        <v>8.8477148356082988E-2</v>
      </c>
      <c r="EW30" s="18">
        <f t="shared" si="38"/>
        <v>9.2324588971673491E-2</v>
      </c>
      <c r="EX30" s="18">
        <f t="shared" si="38"/>
        <v>0.10834574980692434</v>
      </c>
      <c r="EY30" s="18">
        <f t="shared" si="38"/>
        <v>0.11140585909654184</v>
      </c>
      <c r="EZ30" s="18">
        <f t="shared" si="38"/>
        <v>0.11323736092804364</v>
      </c>
      <c r="FA30" s="18">
        <f t="shared" si="38"/>
        <v>0.11301327129218931</v>
      </c>
      <c r="FB30" s="18">
        <f t="shared" si="38"/>
        <v>0.11804214072783843</v>
      </c>
      <c r="FC30" s="18">
        <f t="shared" si="38"/>
        <v>0.11509283197207805</v>
      </c>
      <c r="FD30" s="18">
        <f t="shared" si="38"/>
        <v>0.12194723306878222</v>
      </c>
      <c r="FE30" s="18">
        <f t="shared" si="38"/>
        <v>0.1150783485286648</v>
      </c>
      <c r="FF30" s="18">
        <f t="shared" si="38"/>
        <v>0.11783070855667126</v>
      </c>
      <c r="FG30" s="18">
        <f t="shared" si="38"/>
        <v>0.12521245724276778</v>
      </c>
      <c r="FH30" s="18">
        <f t="shared" si="38"/>
        <v>0.13268929413136937</v>
      </c>
      <c r="FI30" s="18">
        <f t="shared" si="38"/>
        <v>0.12631751465034619</v>
      </c>
      <c r="FJ30" s="18">
        <f t="shared" si="38"/>
        <v>0.13167578699154076</v>
      </c>
      <c r="FK30" s="18">
        <f t="shared" si="38"/>
        <v>0.12352496568740932</v>
      </c>
      <c r="FL30" s="18">
        <f t="shared" si="38"/>
        <v>0.11910448051220719</v>
      </c>
      <c r="FM30" s="18">
        <f t="shared" si="38"/>
        <v>0.1179406958432679</v>
      </c>
      <c r="FN30" s="18">
        <f t="shared" si="38"/>
        <v>0.1179867045849288</v>
      </c>
      <c r="FO30" s="18">
        <f t="shared" si="38"/>
        <v>0.11527177245823195</v>
      </c>
      <c r="FP30" s="18">
        <f t="shared" si="38"/>
        <v>0.11300932901931794</v>
      </c>
      <c r="FQ30" s="18">
        <f t="shared" si="38"/>
        <v>0.1083492831828015</v>
      </c>
      <c r="FR30" s="18">
        <f t="shared" si="38"/>
        <v>0.10529036730875956</v>
      </c>
      <c r="FS30" s="18">
        <f t="shared" si="38"/>
        <v>0.10729288176210408</v>
      </c>
      <c r="FT30" s="18">
        <f t="shared" si="38"/>
        <v>0.101160765030909</v>
      </c>
      <c r="FU30" s="18">
        <f t="shared" si="38"/>
        <v>9.6803466555963474E-2</v>
      </c>
      <c r="FV30" s="18">
        <f t="shared" si="38"/>
        <v>9.3004723083811219E-2</v>
      </c>
      <c r="FW30" s="18">
        <f t="shared" si="38"/>
        <v>9.7706036807681321E-2</v>
      </c>
      <c r="FX30" s="18">
        <f t="shared" si="38"/>
        <v>0.10044936089932002</v>
      </c>
      <c r="FY30" s="18">
        <f t="shared" si="38"/>
        <v>0.10559547528913191</v>
      </c>
      <c r="FZ30" s="18">
        <f t="shared" si="38"/>
        <v>0.10306327989803274</v>
      </c>
      <c r="GA30" s="18">
        <f t="shared" si="38"/>
        <v>0.10410536470992758</v>
      </c>
      <c r="GB30" s="18">
        <f t="shared" si="38"/>
        <v>9.8497189236348315E-2</v>
      </c>
      <c r="GC30" s="18">
        <f t="shared" si="38"/>
        <v>0.10052832911533918</v>
      </c>
      <c r="GD30" s="18">
        <f t="shared" si="38"/>
        <v>9.5981529044295424E-2</v>
      </c>
      <c r="GE30" s="18">
        <f t="shared" si="38"/>
        <v>9.6172675062699373E-2</v>
      </c>
      <c r="GF30" s="18">
        <f t="shared" si="38"/>
        <v>9.4853856187942467E-2</v>
      </c>
      <c r="GG30" s="18">
        <f t="shared" si="38"/>
        <v>9.7671584236532522E-2</v>
      </c>
      <c r="GH30" s="18">
        <f t="shared" si="38"/>
        <v>9.9437983266982458E-2</v>
      </c>
      <c r="GI30" s="18">
        <f t="shared" si="38"/>
        <v>0.10325233776389518</v>
      </c>
      <c r="GJ30" s="18">
        <f t="shared" si="38"/>
        <v>0.10462820571543151</v>
      </c>
      <c r="GK30" s="18">
        <f t="shared" si="38"/>
        <v>0.11130121104817883</v>
      </c>
      <c r="GL30" s="18">
        <f t="shared" si="38"/>
        <v>0.10883899595584579</v>
      </c>
      <c r="GM30" s="18">
        <f t="shared" si="38"/>
        <v>0.10930152826003041</v>
      </c>
      <c r="GN30" s="18">
        <f t="shared" si="38"/>
        <v>0.11237590802519214</v>
      </c>
      <c r="GO30" s="18">
        <f t="shared" si="38"/>
        <v>0.11606614678523544</v>
      </c>
      <c r="GP30" s="18">
        <f t="shared" si="38"/>
        <v>0.11991593578017724</v>
      </c>
      <c r="GQ30" s="18">
        <f t="shared" si="38"/>
        <v>0.12321984220727626</v>
      </c>
      <c r="GR30" s="18">
        <f t="shared" si="38"/>
        <v>0.11762578363883647</v>
      </c>
      <c r="GS30" s="18">
        <f t="shared" si="38"/>
        <v>0.12148253295013124</v>
      </c>
      <c r="GT30" s="18">
        <f t="shared" si="38"/>
        <v>0.12605669894162005</v>
      </c>
      <c r="GU30" s="18">
        <f t="shared" si="39"/>
        <v>0.12429311395425192</v>
      </c>
      <c r="GV30" s="18">
        <f t="shared" si="39"/>
        <v>0.12134769155075399</v>
      </c>
      <c r="GW30" s="18">
        <f t="shared" si="39"/>
        <v>0.12080001915842141</v>
      </c>
      <c r="GX30" s="18">
        <f t="shared" si="39"/>
        <v>0.12177805310348831</v>
      </c>
      <c r="GY30" s="18">
        <f t="shared" si="39"/>
        <v>0.12460186014524974</v>
      </c>
      <c r="GZ30" s="18">
        <f t="shared" si="39"/>
        <v>0.12306815575440247</v>
      </c>
      <c r="HA30" s="18">
        <f t="shared" si="39"/>
        <v>0.12382673530918234</v>
      </c>
      <c r="HB30" s="18">
        <f t="shared" si="40"/>
        <v>0.12356966139458932</v>
      </c>
      <c r="HC30" s="18">
        <f t="shared" si="41"/>
        <v>0.12773593156914237</v>
      </c>
      <c r="HD30" s="18">
        <f t="shared" si="42"/>
        <v>0.12694613895778842</v>
      </c>
      <c r="HE30" s="18">
        <f t="shared" si="43"/>
        <v>0.12659309377191649</v>
      </c>
      <c r="HF30" s="18">
        <f t="shared" si="44"/>
        <v>0.13062059868350787</v>
      </c>
      <c r="HG30" s="18">
        <f t="shared" si="45"/>
        <v>0.1329593272783941</v>
      </c>
      <c r="HH30" s="18">
        <f t="shared" si="46"/>
        <v>0.13145529458696653</v>
      </c>
      <c r="HI30" s="18">
        <f t="shared" si="47"/>
        <v>0.13273080479104815</v>
      </c>
      <c r="HJ30" s="18">
        <f t="shared" ref="HJ30:HJ38" si="57">SUM(HD17:HJ17)/7</f>
        <v>0.13508219513965961</v>
      </c>
      <c r="HK30" s="18">
        <f t="shared" si="48"/>
        <v>0.13229898417800995</v>
      </c>
      <c r="HL30" s="18">
        <f t="shared" si="49"/>
        <v>0.1323281841530202</v>
      </c>
      <c r="HM30" s="18">
        <f t="shared" si="50"/>
        <v>0.1322592819940859</v>
      </c>
      <c r="HN30" s="18">
        <f t="shared" si="51"/>
        <v>0.13135358327076774</v>
      </c>
      <c r="HO30" s="18">
        <f t="shared" si="52"/>
        <v>0.12881548731347994</v>
      </c>
      <c r="HP30" s="18">
        <f t="shared" si="53"/>
        <v>0.12422108147953129</v>
      </c>
      <c r="HQ30" s="18">
        <f t="shared" si="54"/>
        <v>0.12656938663296369</v>
      </c>
      <c r="HR30" s="18">
        <f t="shared" si="55"/>
        <v>0.12498526662779107</v>
      </c>
    </row>
    <row r="31" spans="2:226" x14ac:dyDescent="0.25">
      <c r="B31" s="132" t="s">
        <v>211</v>
      </c>
      <c r="J31" s="18">
        <f t="shared" si="56"/>
        <v>7.1428571428571425E-2</v>
      </c>
      <c r="K31" s="18">
        <f t="shared" si="36"/>
        <v>7.1428571428571425E-2</v>
      </c>
      <c r="L31" s="18">
        <f t="shared" si="36"/>
        <v>7.1428571428571425E-2</v>
      </c>
      <c r="M31" s="18">
        <f t="shared" si="36"/>
        <v>7.1428571428571425E-2</v>
      </c>
      <c r="N31" s="18">
        <f t="shared" si="36"/>
        <v>7.1428571428571425E-2</v>
      </c>
      <c r="O31" s="18">
        <f t="shared" si="36"/>
        <v>7.1428571428571425E-2</v>
      </c>
      <c r="P31" s="18">
        <f t="shared" si="36"/>
        <v>7.1428571428571425E-2</v>
      </c>
      <c r="Q31" s="18">
        <f t="shared" si="36"/>
        <v>0</v>
      </c>
      <c r="R31" s="18">
        <f t="shared" si="36"/>
        <v>0</v>
      </c>
      <c r="S31" s="18">
        <f t="shared" si="36"/>
        <v>0</v>
      </c>
      <c r="T31" s="18">
        <f t="shared" si="36"/>
        <v>0</v>
      </c>
      <c r="U31" s="18">
        <f t="shared" si="36"/>
        <v>2.8571428571428574E-2</v>
      </c>
      <c r="V31" s="18">
        <f t="shared" si="36"/>
        <v>2.8571428571428574E-2</v>
      </c>
      <c r="W31" s="18">
        <f t="shared" si="36"/>
        <v>4.4444444444444446E-2</v>
      </c>
      <c r="X31" s="18">
        <f t="shared" si="36"/>
        <v>7.3015873015873006E-2</v>
      </c>
      <c r="Y31" s="18">
        <f t="shared" si="36"/>
        <v>7.3015873015873006E-2</v>
      </c>
      <c r="Z31" s="18">
        <f t="shared" si="36"/>
        <v>8.6002886002885998E-2</v>
      </c>
      <c r="AA31" s="18">
        <f t="shared" si="36"/>
        <v>9.1955266955266943E-2</v>
      </c>
      <c r="AB31" s="18">
        <f t="shared" si="36"/>
        <v>8.0699855699855716E-2</v>
      </c>
      <c r="AC31" s="18">
        <f t="shared" si="36"/>
        <v>9.2409457573392015E-2</v>
      </c>
      <c r="AD31" s="18">
        <f t="shared" si="36"/>
        <v>8.5606736484956633E-2</v>
      </c>
      <c r="AE31" s="18">
        <f t="shared" si="36"/>
        <v>7.4617725495945628E-2</v>
      </c>
      <c r="AF31" s="18">
        <f t="shared" si="36"/>
        <v>8.2080412063109814E-2</v>
      </c>
      <c r="AG31" s="18">
        <f t="shared" si="36"/>
        <v>7.3146083979845566E-2</v>
      </c>
      <c r="AH31" s="18">
        <f t="shared" si="36"/>
        <v>8.6468079444698157E-2</v>
      </c>
      <c r="AI31" s="18">
        <f t="shared" si="36"/>
        <v>7.9429554420561627E-2</v>
      </c>
      <c r="AJ31" s="18">
        <f t="shared" si="36"/>
        <v>7.3744048932567488E-2</v>
      </c>
      <c r="AK31" s="18">
        <f t="shared" si="36"/>
        <v>6.9624249197491953E-2</v>
      </c>
      <c r="AL31" s="18">
        <f t="shared" si="36"/>
        <v>6.2245913247727436E-2</v>
      </c>
      <c r="AM31" s="18">
        <f t="shared" si="36"/>
        <v>6.5408964579028422E-2</v>
      </c>
      <c r="AN31" s="18">
        <f t="shared" si="36"/>
        <v>7.0666071007542922E-2</v>
      </c>
      <c r="AO31" s="18">
        <f t="shared" si="36"/>
        <v>6.0575368059697134E-2</v>
      </c>
      <c r="AP31" s="18">
        <f t="shared" si="36"/>
        <v>6.1140922663994179E-2</v>
      </c>
      <c r="AQ31" s="18">
        <f t="shared" si="36"/>
        <v>6.4541429453055174E-2</v>
      </c>
      <c r="AR31" s="18">
        <f t="shared" si="36"/>
        <v>6.9538024350640174E-2</v>
      </c>
      <c r="AS31" s="18">
        <f t="shared" si="36"/>
        <v>6.7567783804854134E-2</v>
      </c>
      <c r="AT31" s="18">
        <f t="shared" si="36"/>
        <v>6.8264937017919455E-2</v>
      </c>
      <c r="AU31" s="18">
        <f t="shared" si="36"/>
        <v>6.7629583202598459E-2</v>
      </c>
      <c r="AV31" s="18">
        <f t="shared" si="36"/>
        <v>6.7114425683280063E-2</v>
      </c>
      <c r="AW31" s="18">
        <f t="shared" si="36"/>
        <v>6.2885135400858841E-2</v>
      </c>
      <c r="AX31" s="18">
        <f t="shared" si="36"/>
        <v>6.1262196581318082E-2</v>
      </c>
      <c r="AY31" s="18">
        <f t="shared" si="36"/>
        <v>6.048547488182808E-2</v>
      </c>
      <c r="AZ31" s="18">
        <f t="shared" si="36"/>
        <v>6.0269961400917525E-2</v>
      </c>
      <c r="BA31" s="18">
        <f t="shared" si="36"/>
        <v>5.8496344544543666E-2</v>
      </c>
      <c r="BB31" s="18">
        <f t="shared" si="36"/>
        <v>5.9258122985556487E-2</v>
      </c>
      <c r="BC31" s="18">
        <f t="shared" si="36"/>
        <v>5.8451942000625846E-2</v>
      </c>
      <c r="BD31" s="18">
        <f t="shared" si="36"/>
        <v>6.1556358370348334E-2</v>
      </c>
      <c r="BE31" s="18">
        <f t="shared" si="36"/>
        <v>6.2229270286472363E-2</v>
      </c>
      <c r="BF31" s="18">
        <f t="shared" si="36"/>
        <v>6.462737123446026E-2</v>
      </c>
      <c r="BG31" s="18">
        <f t="shared" si="36"/>
        <v>7.0928057947518108E-2</v>
      </c>
      <c r="BH31" s="18">
        <f t="shared" si="36"/>
        <v>7.4057355120932922E-2</v>
      </c>
      <c r="BI31" s="18">
        <f t="shared" si="36"/>
        <v>7.6462239239372023E-2</v>
      </c>
      <c r="BJ31" s="18">
        <f t="shared" si="36"/>
        <v>8.1175356990531106E-2</v>
      </c>
      <c r="BK31" s="18">
        <f t="shared" si="36"/>
        <v>8.5154060607154428E-2</v>
      </c>
      <c r="BL31" s="18">
        <f t="shared" si="36"/>
        <v>9.1188412907396543E-2</v>
      </c>
      <c r="BM31" s="18">
        <f t="shared" si="36"/>
        <v>9.6082528745822321E-2</v>
      </c>
      <c r="BN31" s="18">
        <f t="shared" si="36"/>
        <v>9.6393462791696125E-2</v>
      </c>
      <c r="BO31" s="18">
        <f t="shared" si="36"/>
        <v>9.9709075296239916E-2</v>
      </c>
      <c r="BP31" s="18">
        <f t="shared" si="36"/>
        <v>0.10166879580917808</v>
      </c>
      <c r="BQ31" s="18">
        <f t="shared" si="36"/>
        <v>0.10483912036170363</v>
      </c>
      <c r="BR31" s="18">
        <f t="shared" si="36"/>
        <v>0.10618710228472063</v>
      </c>
      <c r="BS31" s="18">
        <f t="shared" si="36"/>
        <v>0.10566196522767311</v>
      </c>
      <c r="BT31" s="18">
        <f t="shared" si="36"/>
        <v>0.10428992345321685</v>
      </c>
      <c r="BU31" s="18">
        <f t="shared" si="36"/>
        <v>0.10597178827514189</v>
      </c>
      <c r="BV31" s="18">
        <f t="shared" si="36"/>
        <v>0.10472915713705774</v>
      </c>
      <c r="BW31" s="18">
        <f t="shared" si="37"/>
        <v>0.11215388102908383</v>
      </c>
      <c r="BX31" s="18">
        <f t="shared" si="37"/>
        <v>0.11177520677676588</v>
      </c>
      <c r="BY31" s="18">
        <f t="shared" si="37"/>
        <v>0.11243314411730025</v>
      </c>
      <c r="BZ31" s="18">
        <f t="shared" si="37"/>
        <v>0.11470621096504073</v>
      </c>
      <c r="CA31" s="18">
        <f t="shared" si="37"/>
        <v>0.11803564314551611</v>
      </c>
      <c r="CB31" s="18">
        <f t="shared" si="37"/>
        <v>0.12176154801622296</v>
      </c>
      <c r="CC31" s="18">
        <f t="shared" si="37"/>
        <v>0.12486713807833476</v>
      </c>
      <c r="CD31" s="18">
        <f t="shared" si="37"/>
        <v>0.11885323380861655</v>
      </c>
      <c r="CE31" s="18">
        <f t="shared" si="37"/>
        <v>0.11898765054895004</v>
      </c>
      <c r="CF31" s="18">
        <f t="shared" si="37"/>
        <v>0.11683165271485293</v>
      </c>
      <c r="CG31" s="18">
        <f t="shared" si="37"/>
        <v>0.1201346965532204</v>
      </c>
      <c r="CH31" s="18">
        <f t="shared" si="37"/>
        <v>0.1181023235357028</v>
      </c>
      <c r="CI31" s="18">
        <f t="shared" si="37"/>
        <v>0.11875700500066586</v>
      </c>
      <c r="CJ31" s="18">
        <f t="shared" si="37"/>
        <v>0.11851238660536254</v>
      </c>
      <c r="CK31" s="18">
        <f t="shared" si="37"/>
        <v>0.12252311423994335</v>
      </c>
      <c r="CL31" s="18">
        <f t="shared" si="37"/>
        <v>0.12423329844179636</v>
      </c>
      <c r="CM31" s="18">
        <f t="shared" si="37"/>
        <v>0.12209681533693163</v>
      </c>
      <c r="CN31" s="18">
        <f t="shared" si="37"/>
        <v>0.11765682971621325</v>
      </c>
      <c r="CO31" s="18">
        <f t="shared" si="37"/>
        <v>0.11747391812525462</v>
      </c>
      <c r="CP31" s="18">
        <f t="shared" si="37"/>
        <v>0.11848133777094513</v>
      </c>
      <c r="CQ31" s="18">
        <f t="shared" si="37"/>
        <v>0.11864051529133389</v>
      </c>
      <c r="CR31" s="18">
        <f t="shared" si="37"/>
        <v>0.11338162757400649</v>
      </c>
      <c r="CS31" s="18">
        <f t="shared" si="37"/>
        <v>0.10742959989962142</v>
      </c>
      <c r="CT31" s="18">
        <f t="shared" si="37"/>
        <v>0.11056954952519404</v>
      </c>
      <c r="CU31" s="18">
        <f t="shared" si="37"/>
        <v>0.11721834042841663</v>
      </c>
      <c r="CV31" s="18">
        <f t="shared" si="37"/>
        <v>0.11601364959686013</v>
      </c>
      <c r="CW31" s="18">
        <f t="shared" si="37"/>
        <v>0.11861427225490158</v>
      </c>
      <c r="CX31" s="18">
        <f t="shared" si="37"/>
        <v>0.1271583597463575</v>
      </c>
      <c r="CY31" s="18">
        <f t="shared" si="37"/>
        <v>0.12934394794044518</v>
      </c>
      <c r="CZ31" s="18">
        <f t="shared" si="37"/>
        <v>0.13205942693564146</v>
      </c>
      <c r="DA31" s="18">
        <f t="shared" si="37"/>
        <v>0.1321195519957665</v>
      </c>
      <c r="DB31" s="18">
        <f t="shared" si="37"/>
        <v>0.13005527801031028</v>
      </c>
      <c r="DC31" s="18">
        <f t="shared" si="37"/>
        <v>0.13111614022501863</v>
      </c>
      <c r="DD31" s="18">
        <f t="shared" si="37"/>
        <v>0.13079901435292249</v>
      </c>
      <c r="DE31" s="18">
        <f t="shared" si="37"/>
        <v>0.12755332248349735</v>
      </c>
      <c r="DF31" s="18">
        <f t="shared" si="37"/>
        <v>0.13799999884136707</v>
      </c>
      <c r="DG31" s="18">
        <f t="shared" si="37"/>
        <v>0.15755254035486685</v>
      </c>
      <c r="DH31" s="18">
        <f t="shared" si="37"/>
        <v>0.16833897614130264</v>
      </c>
      <c r="DI31" s="18">
        <f t="shared" si="37"/>
        <v>0.17376017078446923</v>
      </c>
      <c r="DJ31" s="18">
        <f t="shared" si="37"/>
        <v>0.18033014308178349</v>
      </c>
      <c r="DK31" s="18">
        <f t="shared" si="37"/>
        <v>0.18523051174905417</v>
      </c>
      <c r="DL31" s="18">
        <f t="shared" si="37"/>
        <v>0.19073184271622362</v>
      </c>
      <c r="DM31" s="18">
        <f t="shared" si="37"/>
        <v>0.18684672074599526</v>
      </c>
      <c r="DN31" s="18">
        <f t="shared" si="37"/>
        <v>0.18628605692002534</v>
      </c>
      <c r="DO31" s="18">
        <f t="shared" si="37"/>
        <v>0.18630553301312108</v>
      </c>
      <c r="DP31" s="18">
        <f t="shared" si="37"/>
        <v>0.19015093384344653</v>
      </c>
      <c r="DQ31" s="18">
        <f t="shared" si="37"/>
        <v>0.19284937997985346</v>
      </c>
      <c r="DR31" s="18">
        <f t="shared" si="37"/>
        <v>0.18877322316000369</v>
      </c>
      <c r="DS31" s="18">
        <f t="shared" si="37"/>
        <v>0.18209119551023414</v>
      </c>
      <c r="DT31" s="18">
        <f t="shared" si="37"/>
        <v>0.1889972975382874</v>
      </c>
      <c r="DU31" s="18">
        <f t="shared" si="37"/>
        <v>0.17658524915501597</v>
      </c>
      <c r="DV31" s="18">
        <f t="shared" si="37"/>
        <v>0.17417949416557424</v>
      </c>
      <c r="DW31" s="18">
        <f t="shared" si="37"/>
        <v>0.17152425466822946</v>
      </c>
      <c r="DX31" s="18">
        <f t="shared" si="37"/>
        <v>0.17308573032232086</v>
      </c>
      <c r="DY31" s="18">
        <f t="shared" si="37"/>
        <v>0.16894307224225463</v>
      </c>
      <c r="DZ31" s="18">
        <f t="shared" si="37"/>
        <v>0.17926655647465725</v>
      </c>
      <c r="EA31" s="18">
        <f t="shared" si="37"/>
        <v>0.1870882553813015</v>
      </c>
      <c r="EB31" s="18">
        <f t="shared" si="37"/>
        <v>0.19510469936896849</v>
      </c>
      <c r="EC31" s="18">
        <f t="shared" si="37"/>
        <v>0.20084527595923482</v>
      </c>
      <c r="ED31" s="18">
        <f t="shared" si="37"/>
        <v>0.19886811082417494</v>
      </c>
      <c r="EE31" s="18">
        <f t="shared" si="37"/>
        <v>0.18750530483221298</v>
      </c>
      <c r="EF31" s="18">
        <f t="shared" si="37"/>
        <v>0.20158946985977422</v>
      </c>
      <c r="EG31" s="18">
        <f t="shared" si="37"/>
        <v>0.20266368595397891</v>
      </c>
      <c r="EH31" s="18">
        <f t="shared" si="37"/>
        <v>0.19355038546136805</v>
      </c>
      <c r="EI31" s="18">
        <f t="shared" si="38"/>
        <v>0.19982216246485238</v>
      </c>
      <c r="EJ31" s="18">
        <f t="shared" si="38"/>
        <v>0.2045056898300337</v>
      </c>
      <c r="EK31" s="18">
        <f t="shared" si="38"/>
        <v>0.20537714952502281</v>
      </c>
      <c r="EL31" s="18">
        <f t="shared" si="38"/>
        <v>0.21333256516358318</v>
      </c>
      <c r="EM31" s="18">
        <f t="shared" si="38"/>
        <v>0.20422455605557405</v>
      </c>
      <c r="EN31" s="18">
        <f t="shared" si="38"/>
        <v>0.19389663848077718</v>
      </c>
      <c r="EO31" s="18">
        <f t="shared" si="38"/>
        <v>0.19555387864376447</v>
      </c>
      <c r="EP31" s="18">
        <f t="shared" si="38"/>
        <v>0.18724128531374951</v>
      </c>
      <c r="EQ31" s="18">
        <f t="shared" si="38"/>
        <v>0.17107508069769686</v>
      </c>
      <c r="ER31" s="18">
        <f t="shared" si="38"/>
        <v>0.17634118714027389</v>
      </c>
      <c r="ES31" s="18">
        <f t="shared" si="38"/>
        <v>0.18381020214353549</v>
      </c>
      <c r="ET31" s="18">
        <f t="shared" si="38"/>
        <v>0.19245489078822414</v>
      </c>
      <c r="EU31" s="18">
        <f t="shared" si="38"/>
        <v>0.20823662721160702</v>
      </c>
      <c r="EV31" s="18">
        <f t="shared" si="38"/>
        <v>0.20301616865781516</v>
      </c>
      <c r="EW31" s="18">
        <f t="shared" si="38"/>
        <v>0.21629820278294057</v>
      </c>
      <c r="EX31" s="18">
        <f t="shared" si="38"/>
        <v>0.24012564735402514</v>
      </c>
      <c r="EY31" s="18">
        <f t="shared" si="38"/>
        <v>0.2424363421237363</v>
      </c>
      <c r="EZ31" s="18">
        <f t="shared" si="38"/>
        <v>0.2609345106219047</v>
      </c>
      <c r="FA31" s="18">
        <f t="shared" si="38"/>
        <v>0.25466000081798318</v>
      </c>
      <c r="FB31" s="18">
        <f t="shared" si="38"/>
        <v>0.24064435544640558</v>
      </c>
      <c r="FC31" s="18">
        <f t="shared" si="38"/>
        <v>0.2542849084417973</v>
      </c>
      <c r="FD31" s="18">
        <f t="shared" si="38"/>
        <v>0.25279978820417809</v>
      </c>
      <c r="FE31" s="18">
        <f t="shared" si="38"/>
        <v>0.24598961207893347</v>
      </c>
      <c r="FF31" s="18">
        <f t="shared" si="38"/>
        <v>0.23971229973435729</v>
      </c>
      <c r="FG31" s="18">
        <f t="shared" si="38"/>
        <v>0.21386423475585753</v>
      </c>
      <c r="FH31" s="18">
        <f t="shared" si="38"/>
        <v>0.21442445884549338</v>
      </c>
      <c r="FI31" s="18">
        <f t="shared" si="38"/>
        <v>0.21370878796175527</v>
      </c>
      <c r="FJ31" s="18">
        <f t="shared" si="38"/>
        <v>0.20387775877588737</v>
      </c>
      <c r="FK31" s="18">
        <f t="shared" si="38"/>
        <v>0.19956383808566008</v>
      </c>
      <c r="FL31" s="18">
        <f t="shared" si="38"/>
        <v>0.20638324509374634</v>
      </c>
      <c r="FM31" s="18">
        <f t="shared" si="38"/>
        <v>0.21483870715745582</v>
      </c>
      <c r="FN31" s="18">
        <f t="shared" si="38"/>
        <v>0.21013267015328219</v>
      </c>
      <c r="FO31" s="18">
        <f t="shared" si="38"/>
        <v>0.21097300628773596</v>
      </c>
      <c r="FP31" s="18">
        <f t="shared" si="38"/>
        <v>0.22228522348230609</v>
      </c>
      <c r="FQ31" s="18">
        <f t="shared" si="38"/>
        <v>0.2273619649226839</v>
      </c>
      <c r="FR31" s="18">
        <f t="shared" si="38"/>
        <v>0.2366579910254327</v>
      </c>
      <c r="FS31" s="18">
        <f t="shared" si="38"/>
        <v>0.23492692323996128</v>
      </c>
      <c r="FT31" s="18">
        <f t="shared" si="38"/>
        <v>0.23419493633285918</v>
      </c>
      <c r="FU31" s="18">
        <f t="shared" si="38"/>
        <v>0.25191313472332644</v>
      </c>
      <c r="FV31" s="18">
        <f t="shared" si="38"/>
        <v>0.26125756650234722</v>
      </c>
      <c r="FW31" s="18">
        <f t="shared" si="38"/>
        <v>0.26603599609280687</v>
      </c>
      <c r="FX31" s="18">
        <f t="shared" si="38"/>
        <v>0.27380034614520593</v>
      </c>
      <c r="FY31" s="18">
        <f t="shared" si="38"/>
        <v>0.26722540847783133</v>
      </c>
      <c r="FZ31" s="18">
        <f t="shared" si="38"/>
        <v>0.26871514234491745</v>
      </c>
      <c r="GA31" s="18">
        <f t="shared" si="38"/>
        <v>0.28047512564586963</v>
      </c>
      <c r="GB31" s="18">
        <f t="shared" si="38"/>
        <v>0.28623336114345849</v>
      </c>
      <c r="GC31" s="18">
        <f t="shared" si="38"/>
        <v>0.28833488705785992</v>
      </c>
      <c r="GD31" s="18">
        <f t="shared" si="38"/>
        <v>0.2906980785010348</v>
      </c>
      <c r="GE31" s="18">
        <f t="shared" si="38"/>
        <v>0.29246985505624046</v>
      </c>
      <c r="GF31" s="18">
        <f t="shared" si="38"/>
        <v>0.30319028780765428</v>
      </c>
      <c r="GG31" s="18">
        <f t="shared" si="38"/>
        <v>0.30909658610021767</v>
      </c>
      <c r="GH31" s="18">
        <f t="shared" si="38"/>
        <v>0.31105386530033885</v>
      </c>
      <c r="GI31" s="18">
        <f t="shared" si="38"/>
        <v>0.31043561683204451</v>
      </c>
      <c r="GJ31" s="18">
        <f t="shared" si="38"/>
        <v>0.3141536194595928</v>
      </c>
      <c r="GK31" s="18">
        <f t="shared" si="38"/>
        <v>0.31617760485600238</v>
      </c>
      <c r="GL31" s="18">
        <f t="shared" si="38"/>
        <v>0.31927429997212847</v>
      </c>
      <c r="GM31" s="18">
        <f t="shared" si="38"/>
        <v>0.32101997254396286</v>
      </c>
      <c r="GN31" s="18">
        <f t="shared" si="38"/>
        <v>0.31857655514868949</v>
      </c>
      <c r="GO31" s="18">
        <f t="shared" si="38"/>
        <v>0.31256595625416556</v>
      </c>
      <c r="GP31" s="18">
        <f t="shared" si="38"/>
        <v>0.32018719021812281</v>
      </c>
      <c r="GQ31" s="18">
        <f t="shared" si="38"/>
        <v>0.32041281768493013</v>
      </c>
      <c r="GR31" s="18">
        <f t="shared" si="38"/>
        <v>0.31965716864443527</v>
      </c>
      <c r="GS31" s="18">
        <f t="shared" si="38"/>
        <v>0.31926362279634402</v>
      </c>
      <c r="GT31" s="18">
        <f t="shared" si="38"/>
        <v>0.31336991020971799</v>
      </c>
      <c r="GU31" s="18">
        <f t="shared" si="39"/>
        <v>0.32086116349441307</v>
      </c>
      <c r="GV31" s="18">
        <f t="shared" si="39"/>
        <v>0.32603712685258257</v>
      </c>
      <c r="GW31" s="18">
        <f t="shared" si="39"/>
        <v>0.32122780456753214</v>
      </c>
      <c r="GX31" s="18">
        <f t="shared" si="39"/>
        <v>0.32634371627685038</v>
      </c>
      <c r="GY31" s="18">
        <f t="shared" si="39"/>
        <v>0.33004387722812406</v>
      </c>
      <c r="GZ31" s="18">
        <f t="shared" si="39"/>
        <v>0.3315033701161883</v>
      </c>
      <c r="HA31" s="18">
        <f t="shared" si="39"/>
        <v>0.33903512437644323</v>
      </c>
      <c r="HB31" s="18">
        <f t="shared" si="40"/>
        <v>0.33702283935937299</v>
      </c>
      <c r="HC31" s="18">
        <f t="shared" si="41"/>
        <v>0.33855127951704</v>
      </c>
      <c r="HD31" s="18">
        <f t="shared" si="42"/>
        <v>0.34443614227922614</v>
      </c>
      <c r="HE31" s="18">
        <f t="shared" si="43"/>
        <v>0.34492414656662251</v>
      </c>
      <c r="HF31" s="18">
        <f t="shared" si="44"/>
        <v>0.35029832963867263</v>
      </c>
      <c r="HG31" s="18">
        <f t="shared" si="45"/>
        <v>0.35713858298138895</v>
      </c>
      <c r="HH31" s="18">
        <f t="shared" si="46"/>
        <v>0.35668996945680825</v>
      </c>
      <c r="HI31" s="18">
        <f t="shared" si="47"/>
        <v>0.35462485769781887</v>
      </c>
      <c r="HJ31" s="18">
        <f t="shared" si="57"/>
        <v>0.34703591621246588</v>
      </c>
      <c r="HK31" s="18">
        <f t="shared" si="48"/>
        <v>0.34291655521578146</v>
      </c>
      <c r="HL31" s="18">
        <f t="shared" si="49"/>
        <v>0.33751320170051186</v>
      </c>
      <c r="HM31" s="18">
        <f t="shared" si="50"/>
        <v>0.32949348255883593</v>
      </c>
      <c r="HN31" s="18">
        <f t="shared" si="51"/>
        <v>0.31698554142218593</v>
      </c>
      <c r="HO31" s="18">
        <f t="shared" si="52"/>
        <v>0.31077367905995212</v>
      </c>
      <c r="HP31" s="18">
        <f t="shared" si="53"/>
        <v>0.30368962574448194</v>
      </c>
      <c r="HQ31" s="18">
        <f t="shared" si="54"/>
        <v>0.29628034283826427</v>
      </c>
      <c r="HR31" s="18">
        <f t="shared" si="55"/>
        <v>0.29130167996486456</v>
      </c>
    </row>
    <row r="32" spans="2:226" x14ac:dyDescent="0.25">
      <c r="B32" s="132" t="s">
        <v>212</v>
      </c>
      <c r="J32" s="18">
        <f t="shared" si="56"/>
        <v>0</v>
      </c>
      <c r="K32" s="18">
        <f t="shared" si="36"/>
        <v>0</v>
      </c>
      <c r="L32" s="18">
        <f t="shared" si="36"/>
        <v>0</v>
      </c>
      <c r="M32" s="18">
        <f t="shared" si="36"/>
        <v>0</v>
      </c>
      <c r="N32" s="18">
        <f t="shared" si="36"/>
        <v>0</v>
      </c>
      <c r="O32" s="18">
        <f t="shared" si="36"/>
        <v>0</v>
      </c>
      <c r="P32" s="18">
        <f t="shared" si="36"/>
        <v>0</v>
      </c>
      <c r="Q32" s="18">
        <f t="shared" si="36"/>
        <v>0</v>
      </c>
      <c r="R32" s="18">
        <f t="shared" si="36"/>
        <v>0</v>
      </c>
      <c r="S32" s="18">
        <f t="shared" si="36"/>
        <v>0</v>
      </c>
      <c r="T32" s="18">
        <f t="shared" si="36"/>
        <v>0</v>
      </c>
      <c r="U32" s="18">
        <f t="shared" si="36"/>
        <v>0</v>
      </c>
      <c r="V32" s="18">
        <f t="shared" si="36"/>
        <v>0</v>
      </c>
      <c r="W32" s="18">
        <f t="shared" si="36"/>
        <v>0</v>
      </c>
      <c r="X32" s="18">
        <f t="shared" si="36"/>
        <v>2.8571428571428574E-2</v>
      </c>
      <c r="Y32" s="18">
        <f t="shared" si="36"/>
        <v>4.2857142857142864E-2</v>
      </c>
      <c r="Z32" s="18">
        <f t="shared" si="36"/>
        <v>5.5844155844155856E-2</v>
      </c>
      <c r="AA32" s="18">
        <f t="shared" si="36"/>
        <v>6.1796536796536808E-2</v>
      </c>
      <c r="AB32" s="18">
        <f t="shared" si="36"/>
        <v>7.0454545454545464E-2</v>
      </c>
      <c r="AC32" s="18">
        <f t="shared" si="36"/>
        <v>9.1531828826910813E-2</v>
      </c>
      <c r="AD32" s="18">
        <f t="shared" si="36"/>
        <v>9.3799402523055936E-2</v>
      </c>
      <c r="AE32" s="18">
        <f t="shared" si="36"/>
        <v>7.6216984940638347E-2</v>
      </c>
      <c r="AF32" s="18">
        <f t="shared" si="36"/>
        <v>6.8327859141064776E-2</v>
      </c>
      <c r="AG32" s="18">
        <f t="shared" si="36"/>
        <v>6.8512072091235179E-2</v>
      </c>
      <c r="AH32" s="18">
        <f t="shared" si="36"/>
        <v>7.3897559619579861E-2</v>
      </c>
      <c r="AI32" s="18">
        <f t="shared" si="36"/>
        <v>7.8600290941016199E-2</v>
      </c>
      <c r="AJ32" s="18">
        <f t="shared" si="36"/>
        <v>6.3547103954193024E-2</v>
      </c>
      <c r="AK32" s="18">
        <f t="shared" si="36"/>
        <v>7.1887733935558501E-2</v>
      </c>
      <c r="AL32" s="18">
        <f t="shared" si="36"/>
        <v>7.4104005059392658E-2</v>
      </c>
      <c r="AM32" s="18">
        <f t="shared" si="36"/>
        <v>8.7778254825908383E-2</v>
      </c>
      <c r="AN32" s="18">
        <f t="shared" si="36"/>
        <v>9.1300447829334955E-2</v>
      </c>
      <c r="AO32" s="18">
        <f t="shared" si="36"/>
        <v>9.3568021525480063E-2</v>
      </c>
      <c r="AP32" s="18">
        <f t="shared" si="36"/>
        <v>9.2676785476639559E-2</v>
      </c>
      <c r="AQ32" s="18">
        <f t="shared" si="36"/>
        <v>0.10178165734506564</v>
      </c>
      <c r="AR32" s="18">
        <f t="shared" si="36"/>
        <v>0.10556498805908943</v>
      </c>
      <c r="AS32" s="18">
        <f t="shared" si="36"/>
        <v>0.10676892784826156</v>
      </c>
      <c r="AT32" s="18">
        <f t="shared" si="36"/>
        <v>9.8398410410853288E-2</v>
      </c>
      <c r="AU32" s="18">
        <f t="shared" si="36"/>
        <v>9.3632343056038958E-2</v>
      </c>
      <c r="AV32" s="18">
        <f t="shared" si="36"/>
        <v>9.129597161425837E-2</v>
      </c>
      <c r="AW32" s="18">
        <f t="shared" si="36"/>
        <v>8.8912446519632704E-2</v>
      </c>
      <c r="AX32" s="18">
        <f t="shared" si="36"/>
        <v>8.505254900075461E-2</v>
      </c>
      <c r="AY32" s="18">
        <f t="shared" si="36"/>
        <v>8.2267261922588888E-2</v>
      </c>
      <c r="AZ32" s="18">
        <f t="shared" si="36"/>
        <v>7.9803711760057766E-2</v>
      </c>
      <c r="BA32" s="18">
        <f t="shared" si="36"/>
        <v>7.7270694229759948E-2</v>
      </c>
      <c r="BB32" s="18">
        <f t="shared" si="36"/>
        <v>7.3943438200581621E-2</v>
      </c>
      <c r="BC32" s="18">
        <f t="shared" si="36"/>
        <v>7.4393696941830303E-2</v>
      </c>
      <c r="BD32" s="18">
        <f t="shared" si="36"/>
        <v>7.5691863600784143E-2</v>
      </c>
      <c r="BE32" s="18">
        <f t="shared" si="36"/>
        <v>7.7437320710730298E-2</v>
      </c>
      <c r="BF32" s="18">
        <f t="shared" si="36"/>
        <v>7.7937610927627965E-2</v>
      </c>
      <c r="BG32" s="18">
        <f t="shared" si="36"/>
        <v>7.6980950177152785E-2</v>
      </c>
      <c r="BH32" s="18">
        <f t="shared" si="36"/>
        <v>8.049221832077387E-2</v>
      </c>
      <c r="BI32" s="18">
        <f t="shared" si="36"/>
        <v>8.373322284055075E-2</v>
      </c>
      <c r="BJ32" s="18">
        <f t="shared" si="36"/>
        <v>8.2409600943018121E-2</v>
      </c>
      <c r="BK32" s="18">
        <f t="shared" si="36"/>
        <v>8.4594323855663525E-2</v>
      </c>
      <c r="BL32" s="18">
        <f t="shared" si="36"/>
        <v>8.2601001367770058E-2</v>
      </c>
      <c r="BM32" s="18">
        <f t="shared" si="36"/>
        <v>8.246725295314998E-2</v>
      </c>
      <c r="BN32" s="18">
        <f t="shared" si="36"/>
        <v>8.4817312532125211E-2</v>
      </c>
      <c r="BO32" s="18">
        <f t="shared" si="36"/>
        <v>8.4316131143539266E-2</v>
      </c>
      <c r="BP32" s="18">
        <f t="shared" si="36"/>
        <v>8.6897510241582446E-2</v>
      </c>
      <c r="BQ32" s="18">
        <f t="shared" si="36"/>
        <v>9.0673002204717329E-2</v>
      </c>
      <c r="BR32" s="18">
        <f t="shared" si="36"/>
        <v>9.0492677620465672E-2</v>
      </c>
      <c r="BS32" s="18">
        <f t="shared" si="36"/>
        <v>9.3614170499458194E-2</v>
      </c>
      <c r="BT32" s="18">
        <f t="shared" si="36"/>
        <v>9.4144974370302295E-2</v>
      </c>
      <c r="BU32" s="18">
        <f t="shared" si="36"/>
        <v>9.8663046659458922E-2</v>
      </c>
      <c r="BV32" s="18">
        <f t="shared" ref="BV32:BV38" si="58">SUM(BP19:BV19)/7</f>
        <v>9.9102116246802666E-2</v>
      </c>
      <c r="BW32" s="18">
        <f t="shared" si="37"/>
        <v>0.10129093275342839</v>
      </c>
      <c r="BX32" s="18">
        <f t="shared" si="37"/>
        <v>9.7743903198207152E-2</v>
      </c>
      <c r="BY32" s="18">
        <f t="shared" si="37"/>
        <v>9.8334677643743221E-2</v>
      </c>
      <c r="BZ32" s="18">
        <f t="shared" si="37"/>
        <v>9.4352515883933785E-2</v>
      </c>
      <c r="CA32" s="18">
        <f t="shared" si="37"/>
        <v>9.2900908161463042E-2</v>
      </c>
      <c r="CB32" s="18">
        <f t="shared" si="37"/>
        <v>8.6594920419831758E-2</v>
      </c>
      <c r="CC32" s="18">
        <f t="shared" si="37"/>
        <v>8.6509789113304578E-2</v>
      </c>
      <c r="CD32" s="18">
        <f t="shared" si="37"/>
        <v>8.2685089552170896E-2</v>
      </c>
      <c r="CE32" s="18">
        <f t="shared" si="37"/>
        <v>8.7562439322290006E-2</v>
      </c>
      <c r="CF32" s="18">
        <f t="shared" si="37"/>
        <v>8.6514155536186146E-2</v>
      </c>
      <c r="CG32" s="18">
        <f t="shared" si="37"/>
        <v>8.6133570160104686E-2</v>
      </c>
      <c r="CH32" s="18">
        <f t="shared" si="37"/>
        <v>8.9687926185718081E-2</v>
      </c>
      <c r="CI32" s="18">
        <f t="shared" si="37"/>
        <v>8.728917855130483E-2</v>
      </c>
      <c r="CJ32" s="18">
        <f t="shared" si="37"/>
        <v>9.1391901111129048E-2</v>
      </c>
      <c r="CK32" s="18">
        <f t="shared" si="37"/>
        <v>9.1711464886350319E-2</v>
      </c>
      <c r="CL32" s="18">
        <f t="shared" si="37"/>
        <v>8.9549015697497653E-2</v>
      </c>
      <c r="CM32" s="18">
        <f t="shared" si="37"/>
        <v>8.7115470945455575E-2</v>
      </c>
      <c r="CN32" s="18">
        <f t="shared" si="37"/>
        <v>8.619891921955937E-2</v>
      </c>
      <c r="CO32" s="18">
        <f t="shared" si="37"/>
        <v>9.035590415593911E-2</v>
      </c>
      <c r="CP32" s="18">
        <f t="shared" si="37"/>
        <v>9.1450633504256112E-2</v>
      </c>
      <c r="CQ32" s="18">
        <f t="shared" si="37"/>
        <v>8.9854176608592309E-2</v>
      </c>
      <c r="CR32" s="18">
        <f t="shared" si="37"/>
        <v>9.071149684233526E-2</v>
      </c>
      <c r="CS32" s="18">
        <f t="shared" si="37"/>
        <v>9.0039562094194198E-2</v>
      </c>
      <c r="CT32" s="18">
        <f t="shared" si="37"/>
        <v>9.6737839559244823E-2</v>
      </c>
      <c r="CU32" s="18">
        <f t="shared" si="37"/>
        <v>9.9439066035236681E-2</v>
      </c>
      <c r="CV32" s="18">
        <f t="shared" si="37"/>
        <v>9.8532882666366742E-2</v>
      </c>
      <c r="CW32" s="18">
        <f t="shared" si="37"/>
        <v>0.10374966336272462</v>
      </c>
      <c r="CX32" s="18">
        <f t="shared" si="37"/>
        <v>0.10468951298678478</v>
      </c>
      <c r="CY32" s="18">
        <f t="shared" si="37"/>
        <v>0.10314839310633832</v>
      </c>
      <c r="CZ32" s="18">
        <f t="shared" si="37"/>
        <v>0.10057442498835652</v>
      </c>
      <c r="DA32" s="18">
        <f t="shared" si="37"/>
        <v>9.9612424026355534E-2</v>
      </c>
      <c r="DB32" s="18">
        <f t="shared" si="37"/>
        <v>9.9870458274537582E-2</v>
      </c>
      <c r="DC32" s="18">
        <f t="shared" si="37"/>
        <v>0.10061010324495177</v>
      </c>
      <c r="DD32" s="18">
        <f t="shared" si="37"/>
        <v>0.10078747873273437</v>
      </c>
      <c r="DE32" s="18">
        <f t="shared" si="37"/>
        <v>9.9894329711111979E-2</v>
      </c>
      <c r="DF32" s="18">
        <f t="shared" si="37"/>
        <v>0.10418929469062831</v>
      </c>
      <c r="DG32" s="18">
        <f t="shared" si="37"/>
        <v>0.11450429025407106</v>
      </c>
      <c r="DH32" s="18">
        <f t="shared" si="37"/>
        <v>0.11890544465522547</v>
      </c>
      <c r="DI32" s="18">
        <f t="shared" si="37"/>
        <v>0.12933691233846928</v>
      </c>
      <c r="DJ32" s="18">
        <f t="shared" si="37"/>
        <v>0.13761424049393911</v>
      </c>
      <c r="DK32" s="18">
        <f t="shared" si="37"/>
        <v>0.14461151110255349</v>
      </c>
      <c r="DL32" s="18">
        <f t="shared" si="37"/>
        <v>0.1521462641342009</v>
      </c>
      <c r="DM32" s="18">
        <f t="shared" si="37"/>
        <v>0.15374395722125569</v>
      </c>
      <c r="DN32" s="18">
        <f t="shared" si="37"/>
        <v>0.15631281693297255</v>
      </c>
      <c r="DO32" s="18">
        <f t="shared" si="37"/>
        <v>0.16197062197728068</v>
      </c>
      <c r="DP32" s="18">
        <f t="shared" si="37"/>
        <v>0.16569052016954069</v>
      </c>
      <c r="DQ32" s="18">
        <f t="shared" si="37"/>
        <v>0.16313251360900624</v>
      </c>
      <c r="DR32" s="18">
        <f t="shared" si="37"/>
        <v>0.15674715785681034</v>
      </c>
      <c r="DS32" s="18">
        <f t="shared" si="37"/>
        <v>0.15947373235757842</v>
      </c>
      <c r="DT32" s="18">
        <f t="shared" si="37"/>
        <v>0.16467787780562632</v>
      </c>
      <c r="DU32" s="18">
        <f t="shared" si="37"/>
        <v>0.16533908709992914</v>
      </c>
      <c r="DV32" s="18">
        <f t="shared" si="37"/>
        <v>0.16685077177544633</v>
      </c>
      <c r="DW32" s="18">
        <f t="shared" si="37"/>
        <v>0.16249328715480379</v>
      </c>
      <c r="DX32" s="18">
        <f t="shared" si="37"/>
        <v>0.16002591722810972</v>
      </c>
      <c r="DY32" s="18">
        <f t="shared" si="37"/>
        <v>0.16353910648302303</v>
      </c>
      <c r="DZ32" s="18">
        <f t="shared" si="37"/>
        <v>0.15920188772455193</v>
      </c>
      <c r="EA32" s="18">
        <f t="shared" si="37"/>
        <v>0.15932804415853008</v>
      </c>
      <c r="EB32" s="18">
        <f t="shared" si="37"/>
        <v>0.16426124045863283</v>
      </c>
      <c r="EC32" s="18">
        <f t="shared" si="37"/>
        <v>0.16341100800146102</v>
      </c>
      <c r="ED32" s="18">
        <f t="shared" si="37"/>
        <v>0.16401668887029983</v>
      </c>
      <c r="EE32" s="18">
        <f t="shared" si="37"/>
        <v>0.17218865330824887</v>
      </c>
      <c r="EF32" s="18">
        <f t="shared" si="37"/>
        <v>0.17430127806238307</v>
      </c>
      <c r="EG32" s="18">
        <f t="shared" si="37"/>
        <v>0.18241908829327153</v>
      </c>
      <c r="EH32" s="18">
        <f t="shared" ref="EH32:EH38" si="59">SUM(EB19:EH19)/7</f>
        <v>0.18586736415534053</v>
      </c>
      <c r="EI32" s="18">
        <f t="shared" si="38"/>
        <v>0.17645969865011407</v>
      </c>
      <c r="EJ32" s="18">
        <f t="shared" si="38"/>
        <v>0.17838090069174961</v>
      </c>
      <c r="EK32" s="18">
        <f t="shared" si="38"/>
        <v>0.1834696028392753</v>
      </c>
      <c r="EL32" s="18">
        <f t="shared" si="38"/>
        <v>0.18084615917950048</v>
      </c>
      <c r="EM32" s="18">
        <f t="shared" si="38"/>
        <v>0.19926017759351891</v>
      </c>
      <c r="EN32" s="18">
        <f t="shared" si="38"/>
        <v>0.20584824971557161</v>
      </c>
      <c r="EO32" s="18">
        <f t="shared" si="38"/>
        <v>0.20697334854181987</v>
      </c>
      <c r="EP32" s="18">
        <f t="shared" si="38"/>
        <v>0.21434019772051574</v>
      </c>
      <c r="EQ32" s="18">
        <f t="shared" si="38"/>
        <v>0.22471128559920242</v>
      </c>
      <c r="ER32" s="18">
        <f t="shared" si="38"/>
        <v>0.23168607551516879</v>
      </c>
      <c r="ES32" s="18">
        <f t="shared" si="38"/>
        <v>0.22571738666976762</v>
      </c>
      <c r="ET32" s="18">
        <f t="shared" si="38"/>
        <v>0.2159005368529178</v>
      </c>
      <c r="EU32" s="18">
        <f t="shared" si="38"/>
        <v>0.21166324871732461</v>
      </c>
      <c r="EV32" s="18">
        <f t="shared" si="38"/>
        <v>0.20058741097482022</v>
      </c>
      <c r="EW32" s="18">
        <f t="shared" si="38"/>
        <v>0.19981792285170208</v>
      </c>
      <c r="EX32" s="18">
        <f t="shared" si="38"/>
        <v>0.17818397949564524</v>
      </c>
      <c r="EY32" s="18">
        <f t="shared" si="38"/>
        <v>0.17434323008112532</v>
      </c>
      <c r="EZ32" s="18">
        <f t="shared" si="38"/>
        <v>0.17763993337782863</v>
      </c>
      <c r="FA32" s="18">
        <f t="shared" si="38"/>
        <v>0.1611693451425345</v>
      </c>
      <c r="FB32" s="18">
        <f t="shared" si="38"/>
        <v>0.14617586404735847</v>
      </c>
      <c r="FC32" s="18">
        <f t="shared" si="38"/>
        <v>0.14900228493829551</v>
      </c>
      <c r="FD32" s="18">
        <f t="shared" si="38"/>
        <v>0.14066276360397206</v>
      </c>
      <c r="FE32" s="18">
        <f t="shared" si="38"/>
        <v>0.1559073819992754</v>
      </c>
      <c r="FF32" s="18">
        <f t="shared" si="38"/>
        <v>0.14755372787918558</v>
      </c>
      <c r="FG32" s="18">
        <f t="shared" si="38"/>
        <v>0.1538843537750289</v>
      </c>
      <c r="FH32" s="18">
        <f t="shared" si="38"/>
        <v>0.16735127900666</v>
      </c>
      <c r="FI32" s="18">
        <f t="shared" si="38"/>
        <v>0.17487736636468013</v>
      </c>
      <c r="FJ32" s="18">
        <f t="shared" si="38"/>
        <v>0.1801181723644994</v>
      </c>
      <c r="FK32" s="18">
        <f t="shared" si="38"/>
        <v>0.19245847433894772</v>
      </c>
      <c r="FL32" s="18">
        <f t="shared" si="38"/>
        <v>0.18722936382681835</v>
      </c>
      <c r="FM32" s="18">
        <f t="shared" si="38"/>
        <v>0.18611707405473479</v>
      </c>
      <c r="FN32" s="18">
        <f t="shared" si="38"/>
        <v>0.18076034198992819</v>
      </c>
      <c r="FO32" s="18">
        <f t="shared" si="38"/>
        <v>0.17765756241656036</v>
      </c>
      <c r="FP32" s="18">
        <f t="shared" si="38"/>
        <v>0.17955062733483534</v>
      </c>
      <c r="FQ32" s="18">
        <f t="shared" si="38"/>
        <v>0.18031456927524792</v>
      </c>
      <c r="FR32" s="18">
        <f t="shared" si="38"/>
        <v>0.17899481060254804</v>
      </c>
      <c r="FS32" s="18">
        <f t="shared" si="38"/>
        <v>0.17559696503189096</v>
      </c>
      <c r="FT32" s="18">
        <f t="shared" si="38"/>
        <v>0.18424269717992722</v>
      </c>
      <c r="FU32" s="18">
        <f t="shared" si="38"/>
        <v>0.18495409284930608</v>
      </c>
      <c r="FV32" s="18">
        <f t="shared" si="38"/>
        <v>0.18176505698259346</v>
      </c>
      <c r="FW32" s="18">
        <f t="shared" si="38"/>
        <v>0.17841877920022547</v>
      </c>
      <c r="FX32" s="18">
        <f t="shared" si="38"/>
        <v>0.17876899078639211</v>
      </c>
      <c r="FY32" s="18">
        <f t="shared" si="38"/>
        <v>0.17667192818512784</v>
      </c>
      <c r="FZ32" s="18">
        <f t="shared" si="38"/>
        <v>0.18068094406857874</v>
      </c>
      <c r="GA32" s="18">
        <f t="shared" si="38"/>
        <v>0.17370427456521484</v>
      </c>
      <c r="GB32" s="18">
        <f t="shared" si="38"/>
        <v>0.16938814133226066</v>
      </c>
      <c r="GC32" s="18">
        <f t="shared" si="38"/>
        <v>0.17341751333342706</v>
      </c>
      <c r="GD32" s="18">
        <f t="shared" si="38"/>
        <v>0.17842017747409372</v>
      </c>
      <c r="GE32" s="18">
        <f t="shared" si="38"/>
        <v>0.18372080359983348</v>
      </c>
      <c r="GF32" s="18">
        <f t="shared" si="38"/>
        <v>0.18368503902017902</v>
      </c>
      <c r="GG32" s="18">
        <f t="shared" si="38"/>
        <v>0.18114622997200361</v>
      </c>
      <c r="GH32" s="18">
        <f t="shared" si="38"/>
        <v>0.17713168672098104</v>
      </c>
      <c r="GI32" s="18">
        <f t="shared" si="38"/>
        <v>0.18037152736793532</v>
      </c>
      <c r="GJ32" s="18">
        <f t="shared" si="38"/>
        <v>0.17986606202390296</v>
      </c>
      <c r="GK32" s="18">
        <f t="shared" si="38"/>
        <v>0.1724783249494512</v>
      </c>
      <c r="GL32" s="18">
        <f t="shared" si="38"/>
        <v>0.16541072218441608</v>
      </c>
      <c r="GM32" s="18">
        <f t="shared" si="38"/>
        <v>0.16332717750190412</v>
      </c>
      <c r="GN32" s="18">
        <f t="shared" si="38"/>
        <v>0.16484913995105327</v>
      </c>
      <c r="GO32" s="18">
        <f t="shared" si="38"/>
        <v>0.1726900425665869</v>
      </c>
      <c r="GP32" s="18">
        <f t="shared" si="38"/>
        <v>0.16843760171746519</v>
      </c>
      <c r="GQ32" s="18">
        <f t="shared" si="38"/>
        <v>0.16655631354352232</v>
      </c>
      <c r="GR32" s="18">
        <f t="shared" si="38"/>
        <v>0.17262406255525745</v>
      </c>
      <c r="GS32" s="18">
        <f t="shared" si="38"/>
        <v>0.16769162125917977</v>
      </c>
      <c r="GT32" s="18">
        <f t="shared" ref="GT32:GT38" si="60">SUM(GN19:GT19)/7</f>
        <v>0.17271219124037968</v>
      </c>
      <c r="GU32" s="18">
        <f t="shared" si="39"/>
        <v>0.1715419393900155</v>
      </c>
      <c r="GV32" s="18">
        <f t="shared" si="39"/>
        <v>0.16771926323962441</v>
      </c>
      <c r="GW32" s="18">
        <f t="shared" si="39"/>
        <v>0.17105745686908014</v>
      </c>
      <c r="GX32" s="18">
        <f t="shared" si="39"/>
        <v>0.17195172149960852</v>
      </c>
      <c r="GY32" s="18">
        <f t="shared" si="39"/>
        <v>0.17153359185650796</v>
      </c>
      <c r="GZ32" s="18">
        <f t="shared" si="39"/>
        <v>0.17911965658542983</v>
      </c>
      <c r="HA32" s="18">
        <f t="shared" si="39"/>
        <v>0.17453015020255327</v>
      </c>
      <c r="HB32" s="18">
        <f t="shared" si="40"/>
        <v>0.17277347845283422</v>
      </c>
      <c r="HC32" s="18">
        <f t="shared" si="41"/>
        <v>0.17556202472656685</v>
      </c>
      <c r="HD32" s="18">
        <f t="shared" si="42"/>
        <v>0.17716430513925621</v>
      </c>
      <c r="HE32" s="18">
        <f t="shared" si="43"/>
        <v>0.17573647696370767</v>
      </c>
      <c r="HF32" s="18">
        <f t="shared" si="44"/>
        <v>0.1708339068983534</v>
      </c>
      <c r="HG32" s="18">
        <f t="shared" si="45"/>
        <v>0.16561457778739869</v>
      </c>
      <c r="HH32" s="18">
        <f t="shared" si="46"/>
        <v>0.16623768567080027</v>
      </c>
      <c r="HI32" s="18">
        <f t="shared" si="47"/>
        <v>0.16818132026749605</v>
      </c>
      <c r="HJ32" s="18">
        <f t="shared" si="57"/>
        <v>0.16187531887803816</v>
      </c>
      <c r="HK32" s="18">
        <f t="shared" si="48"/>
        <v>0.15989653808884841</v>
      </c>
      <c r="HL32" s="18">
        <f t="shared" si="49"/>
        <v>0.15694801968199903</v>
      </c>
      <c r="HM32" s="18">
        <f t="shared" si="50"/>
        <v>0.16267182045632805</v>
      </c>
      <c r="HN32" s="18">
        <f t="shared" si="51"/>
        <v>0.16303000849351715</v>
      </c>
      <c r="HO32" s="18">
        <f t="shared" si="52"/>
        <v>0.15963280432193874</v>
      </c>
      <c r="HP32" s="18">
        <f t="shared" si="53"/>
        <v>0.15801141723670553</v>
      </c>
      <c r="HQ32" s="18">
        <f t="shared" si="54"/>
        <v>0.16369784462107087</v>
      </c>
      <c r="HR32" s="18">
        <f t="shared" si="55"/>
        <v>0.17160920779559194</v>
      </c>
    </row>
    <row r="33" spans="2:226" x14ac:dyDescent="0.25">
      <c r="B33" s="132" t="s">
        <v>213</v>
      </c>
      <c r="J33" s="18">
        <f t="shared" si="56"/>
        <v>0.14285714285714285</v>
      </c>
      <c r="K33" s="18">
        <f t="shared" ref="K33:K38" si="61">SUM(E20:K20)/7</f>
        <v>0</v>
      </c>
      <c r="L33" s="18">
        <f t="shared" ref="L33:L38" si="62">SUM(F20:L20)/7</f>
        <v>3.5714285714285712E-2</v>
      </c>
      <c r="M33" s="18">
        <f t="shared" ref="M33:M38" si="63">SUM(G20:M20)/7</f>
        <v>3.5714285714285712E-2</v>
      </c>
      <c r="N33" s="18">
        <f t="shared" ref="N33:N38" si="64">SUM(H20:N20)/7</f>
        <v>0.17857142857142858</v>
      </c>
      <c r="O33" s="18">
        <f t="shared" ref="O33:O38" si="65">SUM(I20:O20)/7</f>
        <v>0.17857142857142858</v>
      </c>
      <c r="P33" s="18">
        <f t="shared" ref="P33:P38" si="66">SUM(J20:P20)/7</f>
        <v>0.25</v>
      </c>
      <c r="Q33" s="18">
        <f t="shared" ref="Q33:Q38" si="67">SUM(K20:Q20)/7</f>
        <v>0.25</v>
      </c>
      <c r="R33" s="18">
        <f t="shared" ref="R33:R38" si="68">SUM(L20:R20)/7</f>
        <v>0.29761904761904762</v>
      </c>
      <c r="S33" s="18">
        <f t="shared" ref="S33:S38" si="69">SUM(M20:S20)/7</f>
        <v>0.26190476190476192</v>
      </c>
      <c r="T33" s="18">
        <f t="shared" ref="T33:T38" si="70">SUM(N20:T20)/7</f>
        <v>0.26190476190476192</v>
      </c>
      <c r="U33" s="18">
        <f t="shared" ref="U33:U38" si="71">SUM(O20:U20)/7</f>
        <v>0.11904761904761904</v>
      </c>
      <c r="V33" s="18">
        <f t="shared" ref="V33:V38" si="72">SUM(P20:V20)/7</f>
        <v>0.13492063492063491</v>
      </c>
      <c r="W33" s="18">
        <f t="shared" ref="W33:W38" si="73">SUM(Q20:W20)/7</f>
        <v>9.5238095238095233E-2</v>
      </c>
      <c r="X33" s="18">
        <f t="shared" ref="X33:X38" si="74">SUM(R20:X20)/7</f>
        <v>9.5238095238095233E-2</v>
      </c>
      <c r="Y33" s="18">
        <f t="shared" ref="Y33:Y38" si="75">SUM(S20:Y20)/7</f>
        <v>6.1904761904761907E-2</v>
      </c>
      <c r="Z33" s="18">
        <f t="shared" ref="Z33:Z38" si="76">SUM(T20:Z20)/7</f>
        <v>6.8398268398268403E-2</v>
      </c>
      <c r="AA33" s="18">
        <f t="shared" ref="AA33:AA38" si="77">SUM(U20:AA20)/7</f>
        <v>9.8160173160173156E-2</v>
      </c>
      <c r="AB33" s="18">
        <f t="shared" ref="AB33:AB38" si="78">SUM(V20:AB20)/7</f>
        <v>0.12413419913419912</v>
      </c>
      <c r="AC33" s="18">
        <f t="shared" ref="AC33:AC38" si="79">SUM(W20:AC20)/7</f>
        <v>0.12933846663354859</v>
      </c>
      <c r="AD33" s="18">
        <f t="shared" ref="AD33:AD38" si="80">SUM(X20:AD20)/7</f>
        <v>0.1202681718489681</v>
      </c>
      <c r="AE33" s="18">
        <f t="shared" ref="AE33:AE38" si="81">SUM(Y20:AE20)/7</f>
        <v>0.15982861140940766</v>
      </c>
      <c r="AF33" s="18">
        <f t="shared" ref="AF33:AF38" si="82">SUM(Z20:AF20)/7</f>
        <v>0.1785919376354205</v>
      </c>
      <c r="AG33" s="18">
        <f t="shared" ref="AG33:AG38" si="83">SUM(AA20:AG20)/7</f>
        <v>0.20046722546815507</v>
      </c>
      <c r="AH33" s="18">
        <f t="shared" ref="AH33:AH38" si="84">SUM(AB20:AH20)/7</f>
        <v>0.19338105766770156</v>
      </c>
      <c r="AI33" s="18">
        <f t="shared" ref="AI33:AI38" si="85">SUM(AC20:AI20)/7</f>
        <v>0.17974002244393253</v>
      </c>
      <c r="AJ33" s="18">
        <f t="shared" ref="AJ33:AJ38" si="86">SUM(AD20:AJ20)/7</f>
        <v>0.18017736901993212</v>
      </c>
      <c r="AK33" s="18">
        <f t="shared" ref="AK33:AK38" si="87">SUM(AE20:AK20)/7</f>
        <v>0.17588918509949927</v>
      </c>
      <c r="AL33" s="18">
        <f t="shared" ref="AL33:AL38" si="88">SUM(AF20:AL20)/7</f>
        <v>0.15913786918851947</v>
      </c>
      <c r="AM33" s="18">
        <f t="shared" ref="AM33:AM38" si="89">SUM(AG20:AM20)/7</f>
        <v>0.14320807306876407</v>
      </c>
      <c r="AN33" s="18">
        <f t="shared" ref="AN33:AN38" si="90">SUM(AH20:AN20)/7</f>
        <v>0.13185372497045228</v>
      </c>
      <c r="AO33" s="18">
        <f t="shared" ref="AO33:AO38" si="91">SUM(AI20:AO20)/7</f>
        <v>0.12550451862124595</v>
      </c>
      <c r="AP33" s="18">
        <f t="shared" ref="AP33:AP38" si="92">SUM(AJ20:AP20)/7</f>
        <v>0.1286228696980424</v>
      </c>
      <c r="AQ33" s="18">
        <f t="shared" ref="AQ33:AQ38" si="93">SUM(AK20:AQ20)/7</f>
        <v>0.12025308101951879</v>
      </c>
      <c r="AR33" s="18">
        <f t="shared" ref="AR33:AR38" si="94">SUM(AL20:AR20)/7</f>
        <v>0.11858510469807711</v>
      </c>
      <c r="AS33" s="18">
        <f t="shared" ref="AS33:AS38" si="95">SUM(AM20:AS20)/7</f>
        <v>0.11389043143972478</v>
      </c>
      <c r="AT33" s="18">
        <f t="shared" ref="AT33:AT38" si="96">SUM(AN20:AT20)/7</f>
        <v>0.11186837519646042</v>
      </c>
      <c r="AU33" s="18">
        <f t="shared" ref="AU33:AU38" si="97">SUM(AO20:AU20)/7</f>
        <v>0.10786558524394443</v>
      </c>
      <c r="AV33" s="18">
        <f t="shared" ref="AV33:AV38" si="98">SUM(AP20:AV20)/7</f>
        <v>0.1078358646178299</v>
      </c>
      <c r="AW33" s="18">
        <f t="shared" ref="AW33:AW38" si="99">SUM(AQ20:AW20)/7</f>
        <v>0.10875357040982413</v>
      </c>
      <c r="AX33" s="18">
        <f t="shared" ref="AX33:AX38" si="100">SUM(AR20:AX20)/7</f>
        <v>0.11086531721210491</v>
      </c>
      <c r="AY33" s="18">
        <f t="shared" ref="AY33:AY38" si="101">SUM(AS20:AY20)/7</f>
        <v>0.10818786687166559</v>
      </c>
      <c r="AZ33" s="18">
        <f t="shared" ref="AZ33:AZ38" si="102">SUM(AT20:AZ20)/7</f>
        <v>0.10316456359232382</v>
      </c>
      <c r="BA33" s="18">
        <f t="shared" ref="BA33:BA38" si="103">SUM(AU20:BA20)/7</f>
        <v>0.10430114167738276</v>
      </c>
      <c r="BB33" s="18">
        <f t="shared" ref="BB33:BB38" si="104">SUM(AV20:BB20)/7</f>
        <v>0.10526464068147247</v>
      </c>
      <c r="BC33" s="18">
        <f t="shared" ref="BC33:BC38" si="105">SUM(AW20:BC20)/7</f>
        <v>0.10469250062561949</v>
      </c>
      <c r="BD33" s="18">
        <f t="shared" ref="BD33:BD38" si="106">SUM(AX20:BD20)/7</f>
        <v>0.10359486769489619</v>
      </c>
      <c r="BE33" s="18">
        <f t="shared" ref="BE33:BE38" si="107">SUM(AY20:BE20)/7</f>
        <v>0.10120147574868213</v>
      </c>
      <c r="BF33" s="18">
        <f t="shared" ref="BF33:BF38" si="108">SUM(AZ20:BF20)/7</f>
        <v>0.1031668823262302</v>
      </c>
      <c r="BG33" s="18">
        <f t="shared" ref="BG33:BG38" si="109">SUM(BA20:BG20)/7</f>
        <v>0.10605975119848053</v>
      </c>
      <c r="BH33" s="18">
        <f t="shared" ref="BH33:BH38" si="110">SUM(BB20:BH20)/7</f>
        <v>0.10464741353614286</v>
      </c>
      <c r="BI33" s="18">
        <f t="shared" ref="BI33:BI38" si="111">SUM(BC20:BI20)/7</f>
        <v>0.10709700997550912</v>
      </c>
      <c r="BJ33" s="18">
        <f t="shared" ref="BJ33:BJ38" si="112">SUM(BD20:BJ20)/7</f>
        <v>0.10897797384804862</v>
      </c>
      <c r="BK33" s="18">
        <f t="shared" ref="BK33:BK38" si="113">SUM(BE20:BK20)/7</f>
        <v>0.11009160780283746</v>
      </c>
      <c r="BL33" s="18">
        <f t="shared" ref="BL33:BL38" si="114">SUM(BF20:BL20)/7</f>
        <v>0.11550408131978662</v>
      </c>
      <c r="BM33" s="18">
        <f t="shared" ref="BM33:BM38" si="115">SUM(BG20:BM20)/7</f>
        <v>0.119088385097795</v>
      </c>
      <c r="BN33" s="18">
        <f t="shared" ref="BN33:BN38" si="116">SUM(BH20:BN20)/7</f>
        <v>0.11974234960718119</v>
      </c>
      <c r="BO33" s="18">
        <f t="shared" ref="BO33:BO38" si="117">SUM(BI20:BO20)/7</f>
        <v>0.12146036123931496</v>
      </c>
      <c r="BP33" s="18">
        <f t="shared" ref="BP33:BP38" si="118">SUM(BJ20:BP20)/7</f>
        <v>0.12356103535657639</v>
      </c>
      <c r="BQ33" s="18">
        <f t="shared" ref="BQ33:BQ38" si="119">SUM(BK20:BQ20)/7</f>
        <v>0.12170117882258287</v>
      </c>
      <c r="BR33" s="18">
        <f t="shared" ref="BR33:BR38" si="120">SUM(BL20:BR20)/7</f>
        <v>0.12105111982750281</v>
      </c>
      <c r="BS33" s="18">
        <f t="shared" ref="BS33:BS38" si="121">SUM(BM20:BS20)/7</f>
        <v>0.11834830891657003</v>
      </c>
      <c r="BT33" s="18">
        <f t="shared" ref="BT33:BT38" si="122">SUM(BN20:BT20)/7</f>
        <v>0.11571536841642631</v>
      </c>
      <c r="BU33" s="18">
        <f t="shared" ref="BU33:BU38" si="123">SUM(BO20:BU20)/7</f>
        <v>0.11367216814280436</v>
      </c>
      <c r="BV33" s="18">
        <f t="shared" si="58"/>
        <v>0.11382527452309296</v>
      </c>
      <c r="BW33" s="18">
        <f t="shared" ref="BW33:BW38" si="124">SUM(BQ20:BW20)/7</f>
        <v>0.11154200446400166</v>
      </c>
      <c r="BX33" s="18">
        <f t="shared" ref="BX33:BX38" si="125">SUM(BR20:BX20)/7</f>
        <v>0.11135304753287513</v>
      </c>
      <c r="BY33" s="18">
        <f t="shared" ref="BY33:BY38" si="126">SUM(BS20:BY20)/7</f>
        <v>0.10978887366423687</v>
      </c>
      <c r="BZ33" s="18">
        <f t="shared" ref="BZ33:BZ38" si="127">SUM(BT20:BZ20)/7</f>
        <v>0.11169213767159313</v>
      </c>
      <c r="CA33" s="18">
        <f t="shared" ref="CA33:CA38" si="128">SUM(BU20:CA20)/7</f>
        <v>0.11151588572685059</v>
      </c>
      <c r="CB33" s="18">
        <f t="shared" ref="CB33:CB38" si="129">SUM(BV20:CB20)/7</f>
        <v>0.11460144496958805</v>
      </c>
      <c r="CC33" s="18">
        <f t="shared" ref="CC33:CC38" si="130">SUM(BW20:CC20)/7</f>
        <v>0.11733245728298024</v>
      </c>
      <c r="CD33" s="18">
        <f t="shared" ref="CD33:CD38" si="131">SUM(BX20:CD20)/7</f>
        <v>0.11762469304033227</v>
      </c>
      <c r="CE33" s="18">
        <f t="shared" ref="CE33:CE38" si="132">SUM(BY20:CE20)/7</f>
        <v>0.11939310066616127</v>
      </c>
      <c r="CF33" s="18">
        <f t="shared" ref="CF33:CF38" si="133">SUM(BZ20:CF20)/7</f>
        <v>0.12061637355671714</v>
      </c>
      <c r="CG33" s="18">
        <f t="shared" ref="CG33:CG38" si="134">SUM(CA20:CG20)/7</f>
        <v>0.12060444921073024</v>
      </c>
      <c r="CH33" s="18">
        <f t="shared" ref="CH33:CH38" si="135">SUM(CB20:CH20)/7</f>
        <v>0.12056565957001421</v>
      </c>
      <c r="CI33" s="18">
        <f t="shared" ref="CI33:CI38" si="136">SUM(CC20:CI20)/7</f>
        <v>0.1172108274692156</v>
      </c>
      <c r="CJ33" s="18">
        <f t="shared" ref="CJ33:CJ38" si="137">SUM(CD20:CJ20)/7</f>
        <v>0.11784597698684528</v>
      </c>
      <c r="CK33" s="18">
        <f t="shared" ref="CK33:CK38" si="138">SUM(CE20:CK20)/7</f>
        <v>0.12140769729168485</v>
      </c>
      <c r="CL33" s="18">
        <f t="shared" ref="CL33:CL38" si="139">SUM(CF20:CL20)/7</f>
        <v>0.12172446588581821</v>
      </c>
      <c r="CM33" s="18">
        <f t="shared" ref="CM33:CM38" si="140">SUM(CG20:CM20)/7</f>
        <v>0.12413046849838685</v>
      </c>
      <c r="CN33" s="18">
        <f t="shared" ref="CN33:CN38" si="141">SUM(CH20:CN20)/7</f>
        <v>0.12699995102271563</v>
      </c>
      <c r="CO33" s="18">
        <f t="shared" ref="CO33:CO38" si="142">SUM(CI20:CO20)/7</f>
        <v>0.12816654413481812</v>
      </c>
      <c r="CP33" s="18">
        <f t="shared" ref="CP33:CP38" si="143">SUM(CJ20:CP20)/7</f>
        <v>0.12710203737587181</v>
      </c>
      <c r="CQ33" s="18">
        <f t="shared" ref="CQ33:CQ38" si="144">SUM(CK20:CQ20)/7</f>
        <v>0.120030341948012</v>
      </c>
      <c r="CR33" s="18">
        <f t="shared" ref="CR33:CR38" si="145">SUM(CL20:CR20)/7</f>
        <v>0.11282359638160581</v>
      </c>
      <c r="CS33" s="18">
        <f t="shared" ref="CS33:CS38" si="146">SUM(CM20:CS20)/7</f>
        <v>0.11207111425040685</v>
      </c>
      <c r="CT33" s="18">
        <f t="shared" ref="CT33:CT38" si="147">SUM(CN20:CT20)/7</f>
        <v>0.108821287518152</v>
      </c>
      <c r="CU33" s="18">
        <f t="shared" ref="CU33:CU38" si="148">SUM(CO20:CU20)/7</f>
        <v>0.10481413721277437</v>
      </c>
      <c r="CV33" s="18">
        <f t="shared" ref="CV33:CV38" si="149">SUM(CP20:CV20)/7</f>
        <v>9.9760832308723207E-2</v>
      </c>
      <c r="CW33" s="18">
        <f t="shared" ref="CW33:CW38" si="150">SUM(CQ20:CW20)/7</f>
        <v>0.10122737220668683</v>
      </c>
      <c r="CX33" s="18">
        <f t="shared" ref="CX33:CX38" si="151">SUM(CR20:CX20)/7</f>
        <v>0.10421780282869639</v>
      </c>
      <c r="CY33" s="18">
        <f t="shared" ref="CY33:CY38" si="152">SUM(CS20:CY20)/7</f>
        <v>0.10499303282916339</v>
      </c>
      <c r="CZ33" s="18">
        <f t="shared" ref="CZ33:CZ38" si="153">SUM(CT20:CZ20)/7</f>
        <v>0.10285507119773421</v>
      </c>
      <c r="DA33" s="18">
        <f t="shared" ref="DA33:DA38" si="154">SUM(CU20:DA20)/7</f>
        <v>0.10372688456954758</v>
      </c>
      <c r="DB33" s="18">
        <f t="shared" ref="DB33:DB38" si="155">SUM(CV20:DB20)/7</f>
        <v>0.1041491224302091</v>
      </c>
      <c r="DC33" s="18">
        <f t="shared" ref="DC33:DC38" si="156">SUM(CW20:DC20)/7</f>
        <v>0.11327000155108823</v>
      </c>
      <c r="DD33" s="18">
        <f t="shared" ref="DD33:DD38" si="157">SUM(CX20:DD20)/7</f>
        <v>0.11418375406390764</v>
      </c>
      <c r="DE33" s="18">
        <f t="shared" ref="DE33:DE38" si="158">SUM(CY20:DE20)/7</f>
        <v>0.11062867070333228</v>
      </c>
      <c r="DF33" s="18">
        <f t="shared" ref="DF33:DF38" si="159">SUM(CZ20:DF20)/7</f>
        <v>0.11520115649690964</v>
      </c>
      <c r="DG33" s="18">
        <f t="shared" ref="DG33:DG38" si="160">SUM(DA20:DG20)/7</f>
        <v>0.11502686317709725</v>
      </c>
      <c r="DH33" s="18">
        <f t="shared" ref="DH33:DH38" si="161">SUM(DB20:DH20)/7</f>
        <v>0.11468415033438441</v>
      </c>
      <c r="DI33" s="18">
        <f t="shared" ref="DI33:DI38" si="162">SUM(DC20:DI20)/7</f>
        <v>0.11229288365616573</v>
      </c>
      <c r="DJ33" s="18">
        <f t="shared" ref="DJ33:DJ38" si="163">SUM(DD20:DJ20)/7</f>
        <v>0.10940962829766285</v>
      </c>
      <c r="DK33" s="18">
        <f t="shared" ref="DK33:DK38" si="164">SUM(DE20:DK20)/7</f>
        <v>0.12577458040510631</v>
      </c>
      <c r="DL33" s="18">
        <f t="shared" ref="DL33:DL38" si="165">SUM(DF20:DL20)/7</f>
        <v>0.13239983920427814</v>
      </c>
      <c r="DM33" s="18">
        <f t="shared" ref="DM33:DM38" si="166">SUM(DG20:DM20)/7</f>
        <v>0.13833858131323298</v>
      </c>
      <c r="DN33" s="18">
        <f t="shared" ref="DN33:DN38" si="167">SUM(DH20:DN20)/7</f>
        <v>0.13774733582402834</v>
      </c>
      <c r="DO33" s="18">
        <f t="shared" ref="DO33:DO38" si="168">SUM(DI20:DO20)/7</f>
        <v>0.14282572709873861</v>
      </c>
      <c r="DP33" s="18">
        <f t="shared" ref="DP33:DP38" si="169">SUM(DJ20:DP20)/7</f>
        <v>0.15344325027907588</v>
      </c>
      <c r="DQ33" s="18">
        <f t="shared" ref="DQ33:DQ38" si="170">SUM(DK20:DQ20)/7</f>
        <v>0.16170410675986074</v>
      </c>
      <c r="DR33" s="18">
        <f t="shared" ref="DR33:DR38" si="171">SUM(DL20:DR20)/7</f>
        <v>0.15878254940618403</v>
      </c>
      <c r="DS33" s="18">
        <f t="shared" ref="DS33:DS38" si="172">SUM(DM20:DS20)/7</f>
        <v>0.16738469994381844</v>
      </c>
      <c r="DT33" s="18">
        <f t="shared" ref="DT33:DT38" si="173">SUM(DN20:DT20)/7</f>
        <v>0.16934127994917891</v>
      </c>
      <c r="DU33" s="18">
        <f t="shared" ref="DU33:DU38" si="174">SUM(DO20:DU20)/7</f>
        <v>0.18002124746367881</v>
      </c>
      <c r="DV33" s="18">
        <f t="shared" ref="DV33:DV38" si="175">SUM(DP20:DV20)/7</f>
        <v>0.17808017375581625</v>
      </c>
      <c r="DW33" s="18">
        <f t="shared" ref="DW33:DW38" si="176">SUM(DQ20:DW20)/7</f>
        <v>0.17096229163793414</v>
      </c>
      <c r="DX33" s="18">
        <f t="shared" ref="DX33:DX38" si="177">SUM(DR20:DX20)/7</f>
        <v>0.16797641643678987</v>
      </c>
      <c r="DY33" s="18">
        <f t="shared" ref="DY33:DY38" si="178">SUM(DS20:DY20)/7</f>
        <v>0.16404896137386987</v>
      </c>
      <c r="DZ33" s="18">
        <f t="shared" ref="DZ33:DZ38" si="179">SUM(DT20:DZ20)/7</f>
        <v>0.16160927582222986</v>
      </c>
      <c r="EA33" s="18">
        <f t="shared" ref="EA33:EA38" si="180">SUM(DU20:EA20)/7</f>
        <v>0.16109263518784322</v>
      </c>
      <c r="EB33" s="18">
        <f t="shared" ref="EB33:EB38" si="181">SUM(DV20:EB20)/7</f>
        <v>0.15759067485135053</v>
      </c>
      <c r="EC33" s="18">
        <f t="shared" ref="EC33:EC38" si="182">SUM(DW20:EC20)/7</f>
        <v>0.15734344413685378</v>
      </c>
      <c r="ED33" s="18">
        <f t="shared" ref="ED33:ED38" si="183">SUM(DX20:ED20)/7</f>
        <v>0.159592121385531</v>
      </c>
      <c r="EE33" s="18">
        <f t="shared" ref="EE33:EE38" si="184">SUM(DY20:EE20)/7</f>
        <v>0.16110229067063633</v>
      </c>
      <c r="EF33" s="18">
        <f t="shared" ref="EF33:EF38" si="185">SUM(DZ20:EF20)/7</f>
        <v>0.1578240798452557</v>
      </c>
      <c r="EG33" s="18">
        <f t="shared" ref="EG33:EG38" si="186">SUM(EA20:EG20)/7</f>
        <v>0.14509665877974215</v>
      </c>
      <c r="EH33" s="18">
        <f t="shared" si="59"/>
        <v>0.15396365385363375</v>
      </c>
      <c r="EI33" s="18">
        <f t="shared" ref="EI33:EI38" si="187">SUM(EC20:EI20)/7</f>
        <v>0.15718987659205161</v>
      </c>
      <c r="EJ33" s="18">
        <f t="shared" ref="EJ33:EJ38" si="188">SUM(ED20:EJ20)/7</f>
        <v>0.15593774988829906</v>
      </c>
      <c r="EK33" s="18">
        <f t="shared" ref="EK33:EK38" si="189">SUM(EE20:EK20)/7</f>
        <v>0.15894117347995795</v>
      </c>
      <c r="EL33" s="18">
        <f t="shared" ref="EL33:EL38" si="190">SUM(EF20:EL20)/7</f>
        <v>0.16437241089451879</v>
      </c>
      <c r="EM33" s="18">
        <f t="shared" ref="EM33:EM38" si="191">SUM(EG20:EM20)/7</f>
        <v>0.16630291282502069</v>
      </c>
      <c r="EN33" s="18">
        <f t="shared" ref="EN33:EN38" si="192">SUM(EH20:EN20)/7</f>
        <v>0.18953453557120656</v>
      </c>
      <c r="EO33" s="18">
        <f t="shared" ref="EO33:EO38" si="193">SUM(EI20:EO20)/7</f>
        <v>0.17092479282353276</v>
      </c>
      <c r="EP33" s="18">
        <f t="shared" ref="EP33:EP38" si="194">SUM(EJ20:EP20)/7</f>
        <v>0.18735087545170595</v>
      </c>
      <c r="EQ33" s="18">
        <f t="shared" ref="EQ33:EQ38" si="195">SUM(EK20:EQ20)/7</f>
        <v>0.19104171348904858</v>
      </c>
      <c r="ER33" s="18">
        <f t="shared" ref="ER33:ER38" si="196">SUM(EL20:ER20)/7</f>
        <v>0.19078961264871239</v>
      </c>
      <c r="ES33" s="18">
        <f t="shared" ref="ES33:ES38" si="197">SUM(EM20:ES20)/7</f>
        <v>0.18566893424036279</v>
      </c>
      <c r="ET33" s="18">
        <f t="shared" ref="ET33:ET38" si="198">SUM(EN20:ET20)/7</f>
        <v>0.18852607709750566</v>
      </c>
      <c r="EU33" s="18">
        <f t="shared" ref="EU33:EU38" si="199">SUM(EO20:EU20)/7</f>
        <v>0.17218225143164614</v>
      </c>
      <c r="EV33" s="18">
        <f t="shared" ref="EV33:EV38" si="200">SUM(EP20:EV20)/7</f>
        <v>0.17916637841577307</v>
      </c>
      <c r="EW33" s="18">
        <f t="shared" ref="EW33:EW38" si="201">SUM(EQ20:EW20)/7</f>
        <v>0.15942733525752617</v>
      </c>
      <c r="EX33" s="18">
        <f t="shared" ref="EX33:EX38" si="202">SUM(ER20:EX20)/7</f>
        <v>0.15858864361648622</v>
      </c>
      <c r="EY33" s="18">
        <f t="shared" ref="EY33:EY38" si="203">SUM(ES20:EY20)/7</f>
        <v>0.14744110263287966</v>
      </c>
      <c r="EZ33" s="18">
        <f t="shared" ref="EZ33:EZ38" si="204">SUM(ET20:EZ20)/7</f>
        <v>0.13498689017866719</v>
      </c>
      <c r="FA33" s="18">
        <f t="shared" ref="FA33:FA38" si="205">SUM(EU20:FA20)/7</f>
        <v>0.13913254844197251</v>
      </c>
      <c r="FB33" s="18">
        <f t="shared" ref="FB33:FB38" si="206">SUM(EV20:FB20)/7</f>
        <v>0.14448736311882107</v>
      </c>
      <c r="FC33" s="18">
        <f t="shared" ref="FC33:FC38" si="207">SUM(EW20:FC20)/7</f>
        <v>0.15081608815722355</v>
      </c>
      <c r="FD33" s="18">
        <f t="shared" ref="FD33:FD38" si="208">SUM(EX20:FD20)/7</f>
        <v>0.15238688840855158</v>
      </c>
      <c r="FE33" s="18">
        <f t="shared" ref="FE33:FE38" si="209">SUM(EY20:FE20)/7</f>
        <v>0.15424598821285687</v>
      </c>
      <c r="FF33" s="18">
        <f t="shared" ref="FF33:FF38" si="210">SUM(EZ20:FF20)/7</f>
        <v>0.18082799164123517</v>
      </c>
      <c r="FG33" s="18">
        <f t="shared" ref="FG33:FG38" si="211">SUM(FA20:FG20)/7</f>
        <v>0.19317868442671055</v>
      </c>
      <c r="FH33" s="18">
        <f t="shared" ref="FH33:FH38" si="212">SUM(FB20:FH20)/7</f>
        <v>0.18214657927695835</v>
      </c>
      <c r="FI33" s="18">
        <f t="shared" ref="FI33:FI38" si="213">SUM(FC20:FI20)/7</f>
        <v>0.1838318687773739</v>
      </c>
      <c r="FJ33" s="18">
        <f t="shared" ref="FJ33:FJ38" si="214">SUM(FD20:FJ20)/7</f>
        <v>0.17817541264653447</v>
      </c>
      <c r="FK33" s="18">
        <f t="shared" ref="FK33:FK38" si="215">SUM(FE20:FK20)/7</f>
        <v>0.18018719296841931</v>
      </c>
      <c r="FL33" s="18">
        <f t="shared" ref="FL33:FL38" si="216">SUM(FF20:FL20)/7</f>
        <v>0.18166967275278587</v>
      </c>
      <c r="FM33" s="18">
        <f t="shared" ref="FM33:FM38" si="217">SUM(FG20:FM20)/7</f>
        <v>0.1603610844338883</v>
      </c>
      <c r="FN33" s="18">
        <f t="shared" ref="FN33:FN38" si="218">SUM(FH20:FN20)/7</f>
        <v>0.15543814907617032</v>
      </c>
      <c r="FO33" s="18">
        <f t="shared" ref="FO33:FO38" si="219">SUM(FI20:FO20)/7</f>
        <v>0.15666633265729504</v>
      </c>
      <c r="FP33" s="18">
        <f t="shared" ref="FP33:FP38" si="220">SUM(FJ20:FP20)/7</f>
        <v>0.15066393169691092</v>
      </c>
      <c r="FQ33" s="18">
        <f t="shared" ref="FQ33:FQ38" si="221">SUM(FK20:FQ20)/7</f>
        <v>0.1495666332734093</v>
      </c>
      <c r="FR33" s="18">
        <f t="shared" ref="FR33:FR38" si="222">SUM(FL20:FR20)/7</f>
        <v>0.14429914166137989</v>
      </c>
      <c r="FS33" s="18">
        <f t="shared" ref="FS33:FS38" si="223">SUM(FM20:FS20)/7</f>
        <v>0.14612307278059733</v>
      </c>
      <c r="FT33" s="18">
        <f t="shared" ref="FT33:FT38" si="224">SUM(FN20:FT20)/7</f>
        <v>0.15415651399376204</v>
      </c>
      <c r="FU33" s="18">
        <f t="shared" ref="FU33:FU38" si="225">SUM(FO20:FU20)/7</f>
        <v>0.15099969571089336</v>
      </c>
      <c r="FV33" s="18">
        <f t="shared" ref="FV33:FV38" si="226">SUM(FP20:FV20)/7</f>
        <v>0.14891873714450149</v>
      </c>
      <c r="FW33" s="18">
        <f t="shared" ref="FW33:FW38" si="227">SUM(FQ20:FW20)/7</f>
        <v>0.14755819292681441</v>
      </c>
      <c r="FX33" s="18">
        <f t="shared" ref="FX33:FX38" si="228">SUM(FR20:FX20)/7</f>
        <v>0.14374566225013666</v>
      </c>
      <c r="FY33" s="18">
        <f t="shared" ref="FY33:FY38" si="229">SUM(FS20:FY20)/7</f>
        <v>0.14476145318189398</v>
      </c>
      <c r="FZ33" s="18">
        <f t="shared" ref="FZ33:FZ38" si="230">SUM(FT20:FZ20)/7</f>
        <v>0.13896334792615045</v>
      </c>
      <c r="GA33" s="18">
        <f t="shared" ref="GA33:GA38" si="231">SUM(FU20:GA20)/7</f>
        <v>0.13659497335366216</v>
      </c>
      <c r="GB33" s="18">
        <f t="shared" ref="GB33:GB38" si="232">SUM(FV20:GB20)/7</f>
        <v>0.14219551865652907</v>
      </c>
      <c r="GC33" s="18">
        <f t="shared" ref="GC33:GC38" si="233">SUM(FW20:GC20)/7</f>
        <v>0.14094410979319039</v>
      </c>
      <c r="GD33" s="18">
        <f t="shared" ref="GD33:GD38" si="234">SUM(FX20:GD20)/7</f>
        <v>0.14186274496379406</v>
      </c>
      <c r="GE33" s="18">
        <f t="shared" ref="GE33:GE38" si="235">SUM(FY20:GE20)/7</f>
        <v>0.13916464539632317</v>
      </c>
      <c r="GF33" s="18">
        <f t="shared" ref="GF33:GF38" si="236">SUM(FZ20:GF20)/7</f>
        <v>0.13916464539632317</v>
      </c>
      <c r="GG33" s="18">
        <f t="shared" ref="GG33:GG38" si="237">SUM(GA20:GG20)/7</f>
        <v>0.13944517975774406</v>
      </c>
      <c r="GH33" s="18">
        <f t="shared" ref="GH33:GH38" si="238">SUM(GB20:GH20)/7</f>
        <v>0.13617597812162832</v>
      </c>
      <c r="GI33" s="18">
        <f t="shared" ref="GI33:GI38" si="239">SUM(GC20:GI20)/7</f>
        <v>0.13391469955994065</v>
      </c>
      <c r="GJ33" s="18">
        <f t="shared" ref="GJ33:GJ38" si="240">SUM(GD20:GJ20)/7</f>
        <v>0.13584124150158122</v>
      </c>
      <c r="GK33" s="18">
        <f t="shared" ref="GK33:GK38" si="241">SUM(GE20:GK20)/7</f>
        <v>0.13466470820073898</v>
      </c>
      <c r="GL33" s="18">
        <f t="shared" ref="GL33:GL38" si="242">SUM(GF20:GL20)/7</f>
        <v>0.13692504328550154</v>
      </c>
      <c r="GM33" s="18">
        <f t="shared" ref="GM33:GM38" si="243">SUM(GG20:GM20)/7</f>
        <v>0.13250089600421139</v>
      </c>
      <c r="GN33" s="18">
        <f t="shared" ref="GN33:GN38" si="244">SUM(GH20:GN20)/7</f>
        <v>0.13159232580945249</v>
      </c>
      <c r="GO33" s="18">
        <f t="shared" ref="GO33:GO38" si="245">SUM(GI20:GO20)/7</f>
        <v>0.12951357488347381</v>
      </c>
      <c r="GP33" s="18">
        <f t="shared" ref="GP33:GP38" si="246">SUM(GJ20:GP20)/7</f>
        <v>0.1209271607396442</v>
      </c>
      <c r="GQ33" s="18">
        <f t="shared" ref="GQ33:GQ38" si="247">SUM(GK20:GQ20)/7</f>
        <v>0.12104844874410167</v>
      </c>
      <c r="GR33" s="18">
        <f t="shared" ref="GR33:GR38" si="248">SUM(GL20:GR20)/7</f>
        <v>0.11910356099808499</v>
      </c>
      <c r="GS33" s="18">
        <f t="shared" ref="GS33:GS38" si="249">SUM(GM20:GS20)/7</f>
        <v>0.11794915984368382</v>
      </c>
      <c r="GT33" s="18">
        <f t="shared" si="60"/>
        <v>0.1182756050520188</v>
      </c>
      <c r="GU33" s="18">
        <f t="shared" si="39"/>
        <v>0.11599882793720136</v>
      </c>
      <c r="GV33" s="18">
        <f t="shared" si="39"/>
        <v>0.11772618101936562</v>
      </c>
      <c r="GW33" s="18">
        <f t="shared" si="39"/>
        <v>0.12450214507688306</v>
      </c>
      <c r="GX33" s="18">
        <f t="shared" si="39"/>
        <v>0.12353172652404691</v>
      </c>
      <c r="GY33" s="18">
        <f t="shared" si="39"/>
        <v>0.12296531041695483</v>
      </c>
      <c r="GZ33" s="18">
        <f t="shared" si="39"/>
        <v>0.12552973012423166</v>
      </c>
      <c r="HA33" s="18">
        <f t="shared" si="39"/>
        <v>0.12319995017234842</v>
      </c>
      <c r="HB33" s="18">
        <f t="shared" si="40"/>
        <v>0.12320287146683244</v>
      </c>
      <c r="HC33" s="18">
        <f t="shared" si="41"/>
        <v>0.11703532581901556</v>
      </c>
      <c r="HD33" s="18">
        <f t="shared" si="42"/>
        <v>0.11502453198666039</v>
      </c>
      <c r="HE33" s="18">
        <f t="shared" si="43"/>
        <v>0.11020218901842076</v>
      </c>
      <c r="HF33" s="18">
        <f t="shared" si="44"/>
        <v>0.10897479236231235</v>
      </c>
      <c r="HG33" s="18">
        <f t="shared" si="45"/>
        <v>0.10715213226379017</v>
      </c>
      <c r="HH33" s="18">
        <f t="shared" si="46"/>
        <v>0.11047718566872455</v>
      </c>
      <c r="HI33" s="18">
        <f t="shared" si="47"/>
        <v>0.11266377459000736</v>
      </c>
      <c r="HJ33" s="18">
        <f t="shared" si="57"/>
        <v>0.12358239823413163</v>
      </c>
      <c r="HK33" s="18">
        <f t="shared" si="48"/>
        <v>0.12501119148448622</v>
      </c>
      <c r="HL33" s="18">
        <f t="shared" si="49"/>
        <v>0.13003834067055389</v>
      </c>
      <c r="HM33" s="18">
        <f t="shared" si="50"/>
        <v>0.12922709977548205</v>
      </c>
      <c r="HN33" s="18">
        <f t="shared" si="51"/>
        <v>0.12988136016739851</v>
      </c>
      <c r="HO33" s="18">
        <f t="shared" si="52"/>
        <v>0.13115531173174041</v>
      </c>
      <c r="HP33" s="18">
        <f t="shared" si="53"/>
        <v>0.13456745614937321</v>
      </c>
      <c r="HQ33" s="18">
        <f t="shared" si="54"/>
        <v>0.13395491717532576</v>
      </c>
      <c r="HR33" s="18">
        <f t="shared" si="55"/>
        <v>0.14131668769499103</v>
      </c>
    </row>
    <row r="34" spans="2:226" x14ac:dyDescent="0.25">
      <c r="B34" s="132" t="s">
        <v>214</v>
      </c>
      <c r="J34" s="18">
        <f t="shared" si="56"/>
        <v>0.26190476190476192</v>
      </c>
      <c r="K34" s="18">
        <f t="shared" si="61"/>
        <v>0.26190476190476192</v>
      </c>
      <c r="L34" s="18">
        <f t="shared" si="62"/>
        <v>0.11904761904761904</v>
      </c>
      <c r="M34" s="18">
        <f t="shared" si="63"/>
        <v>0.11904761904761904</v>
      </c>
      <c r="N34" s="18">
        <f t="shared" si="64"/>
        <v>0.11904761904761904</v>
      </c>
      <c r="O34" s="18">
        <f t="shared" si="65"/>
        <v>7.1428571428571425E-2</v>
      </c>
      <c r="P34" s="18">
        <f t="shared" si="66"/>
        <v>3.5714285714285712E-2</v>
      </c>
      <c r="Q34" s="18">
        <f t="shared" si="67"/>
        <v>3.5714285714285712E-2</v>
      </c>
      <c r="R34" s="18">
        <f t="shared" si="68"/>
        <v>8.3333333333333329E-2</v>
      </c>
      <c r="S34" s="18">
        <f t="shared" si="69"/>
        <v>8.3333333333333329E-2</v>
      </c>
      <c r="T34" s="18">
        <f t="shared" si="70"/>
        <v>8.3333333333333329E-2</v>
      </c>
      <c r="U34" s="18">
        <f t="shared" si="71"/>
        <v>8.3333333333333329E-2</v>
      </c>
      <c r="V34" s="18">
        <f t="shared" si="72"/>
        <v>0.13095238095238093</v>
      </c>
      <c r="W34" s="18">
        <f t="shared" si="73"/>
        <v>0.15873015873015875</v>
      </c>
      <c r="X34" s="18">
        <f t="shared" si="74"/>
        <v>0.1873015873015873</v>
      </c>
      <c r="Y34" s="18">
        <f t="shared" si="75"/>
        <v>0.15396825396825395</v>
      </c>
      <c r="Z34" s="18">
        <f t="shared" si="76"/>
        <v>0.20591630591630589</v>
      </c>
      <c r="AA34" s="18">
        <f t="shared" si="77"/>
        <v>0.22972582972582972</v>
      </c>
      <c r="AB34" s="18">
        <f t="shared" si="78"/>
        <v>0.26435786435786435</v>
      </c>
      <c r="AC34" s="18">
        <f t="shared" si="79"/>
        <v>0.24484186123530385</v>
      </c>
      <c r="AD34" s="18">
        <f t="shared" si="80"/>
        <v>0.23350399275457825</v>
      </c>
      <c r="AE34" s="18">
        <f t="shared" si="81"/>
        <v>0.22910838835897387</v>
      </c>
      <c r="AF34" s="18">
        <f t="shared" si="82"/>
        <v>0.25000391074703354</v>
      </c>
      <c r="AG34" s="18">
        <f t="shared" si="83"/>
        <v>0.22642465312522272</v>
      </c>
      <c r="AH34" s="18">
        <f t="shared" si="84"/>
        <v>0.2366287347578758</v>
      </c>
      <c r="AI34" s="18">
        <f t="shared" si="85"/>
        <v>0.23282917700148351</v>
      </c>
      <c r="AJ34" s="18">
        <f t="shared" si="86"/>
        <v>0.2434524664120532</v>
      </c>
      <c r="AK34" s="18">
        <f t="shared" si="87"/>
        <v>0.22878059106125281</v>
      </c>
      <c r="AL34" s="18">
        <f t="shared" si="88"/>
        <v>0.23041509101508048</v>
      </c>
      <c r="AM34" s="18">
        <f t="shared" si="89"/>
        <v>0.22770138680883895</v>
      </c>
      <c r="AN34" s="18">
        <f t="shared" si="90"/>
        <v>0.22565683004279041</v>
      </c>
      <c r="AO34" s="18">
        <f t="shared" si="91"/>
        <v>0.22089492528088567</v>
      </c>
      <c r="AP34" s="18">
        <f t="shared" si="92"/>
        <v>0.21500145626645234</v>
      </c>
      <c r="AQ34" s="18">
        <f t="shared" si="93"/>
        <v>0.20554099537526854</v>
      </c>
      <c r="AR34" s="18">
        <f t="shared" si="94"/>
        <v>0.19493698259303796</v>
      </c>
      <c r="AS34" s="18">
        <f t="shared" si="95"/>
        <v>0.19506325788701723</v>
      </c>
      <c r="AT34" s="18">
        <f t="shared" si="96"/>
        <v>0.1888270898278637</v>
      </c>
      <c r="AU34" s="18">
        <f t="shared" si="97"/>
        <v>0.18961046950811561</v>
      </c>
      <c r="AV34" s="18">
        <f t="shared" si="98"/>
        <v>0.18445724316903631</v>
      </c>
      <c r="AW34" s="18">
        <f t="shared" si="99"/>
        <v>0.18845342049301247</v>
      </c>
      <c r="AX34" s="18">
        <f t="shared" si="100"/>
        <v>0.18467298437034335</v>
      </c>
      <c r="AY34" s="18">
        <f t="shared" si="101"/>
        <v>0.18473263421936134</v>
      </c>
      <c r="AZ34" s="18">
        <f t="shared" si="102"/>
        <v>0.18546924703595274</v>
      </c>
      <c r="BA34" s="18">
        <f t="shared" si="103"/>
        <v>0.18769471990794048</v>
      </c>
      <c r="BB34" s="18">
        <f t="shared" si="104"/>
        <v>0.18674572665220687</v>
      </c>
      <c r="BC34" s="18">
        <f t="shared" si="105"/>
        <v>0.1853441815499994</v>
      </c>
      <c r="BD34" s="18">
        <f t="shared" si="106"/>
        <v>0.17903845631205842</v>
      </c>
      <c r="BE34" s="18">
        <f t="shared" si="107"/>
        <v>0.17504212353507725</v>
      </c>
      <c r="BF34" s="18">
        <f t="shared" si="108"/>
        <v>0.17258627603562443</v>
      </c>
      <c r="BG34" s="18">
        <f t="shared" si="109"/>
        <v>0.17288609076842881</v>
      </c>
      <c r="BH34" s="18">
        <f t="shared" si="110"/>
        <v>0.17103639634520498</v>
      </c>
      <c r="BI34" s="18">
        <f t="shared" si="111"/>
        <v>0.17212503490187422</v>
      </c>
      <c r="BJ34" s="18">
        <f t="shared" si="112"/>
        <v>0.1784354832618158</v>
      </c>
      <c r="BK34" s="18">
        <f t="shared" si="113"/>
        <v>0.18230371916710619</v>
      </c>
      <c r="BL34" s="18">
        <f t="shared" si="114"/>
        <v>0.1905300168365977</v>
      </c>
      <c r="BM34" s="18">
        <f t="shared" si="115"/>
        <v>0.19149008447947405</v>
      </c>
      <c r="BN34" s="18">
        <f t="shared" si="116"/>
        <v>0.19363352336990092</v>
      </c>
      <c r="BO34" s="18">
        <f t="shared" si="117"/>
        <v>0.19447094612526258</v>
      </c>
      <c r="BP34" s="18">
        <f t="shared" si="118"/>
        <v>0.19395500274340002</v>
      </c>
      <c r="BQ34" s="18">
        <f t="shared" si="119"/>
        <v>0.19142915964203966</v>
      </c>
      <c r="BR34" s="18">
        <f t="shared" si="120"/>
        <v>0.19115644653622696</v>
      </c>
      <c r="BS34" s="18">
        <f t="shared" si="121"/>
        <v>0.18924972105752044</v>
      </c>
      <c r="BT34" s="18">
        <f t="shared" si="122"/>
        <v>0.19010820529628641</v>
      </c>
      <c r="BU34" s="18">
        <f t="shared" si="123"/>
        <v>0.19447388228997545</v>
      </c>
      <c r="BV34" s="18">
        <f t="shared" si="58"/>
        <v>0.19303863344765726</v>
      </c>
      <c r="BW34" s="18">
        <f t="shared" si="124"/>
        <v>0.19491565684997059</v>
      </c>
      <c r="BX34" s="18">
        <f t="shared" si="125"/>
        <v>0.1927179394649064</v>
      </c>
      <c r="BY34" s="18">
        <f t="shared" si="126"/>
        <v>0.19540908080857133</v>
      </c>
      <c r="BZ34" s="18">
        <f t="shared" si="127"/>
        <v>0.19137605985616626</v>
      </c>
      <c r="CA34" s="18">
        <f t="shared" si="128"/>
        <v>0.19311469469425743</v>
      </c>
      <c r="CB34" s="18">
        <f t="shared" si="129"/>
        <v>0.18792109497714288</v>
      </c>
      <c r="CC34" s="18">
        <f t="shared" si="130"/>
        <v>0.18227518672825979</v>
      </c>
      <c r="CD34" s="18">
        <f t="shared" si="131"/>
        <v>0.18056278772903908</v>
      </c>
      <c r="CE34" s="18">
        <f t="shared" si="132"/>
        <v>0.17664371225787409</v>
      </c>
      <c r="CF34" s="18">
        <f t="shared" si="133"/>
        <v>0.17081872117241342</v>
      </c>
      <c r="CG34" s="18">
        <f t="shared" si="134"/>
        <v>0.17079437563269018</v>
      </c>
      <c r="CH34" s="18">
        <f t="shared" si="135"/>
        <v>0.16555522218597538</v>
      </c>
      <c r="CI34" s="18">
        <f t="shared" si="136"/>
        <v>0.1595508016086212</v>
      </c>
      <c r="CJ34" s="18">
        <f t="shared" si="137"/>
        <v>0.1636492326176506</v>
      </c>
      <c r="CK34" s="18">
        <f t="shared" si="138"/>
        <v>0.16209186485233179</v>
      </c>
      <c r="CL34" s="18">
        <f t="shared" si="139"/>
        <v>0.16324175315935929</v>
      </c>
      <c r="CM34" s="18">
        <f t="shared" si="140"/>
        <v>0.161602012212854</v>
      </c>
      <c r="CN34" s="18">
        <f t="shared" si="141"/>
        <v>0.15974851261695261</v>
      </c>
      <c r="CO34" s="18">
        <f t="shared" si="142"/>
        <v>0.16168184559580615</v>
      </c>
      <c r="CP34" s="18">
        <f t="shared" si="143"/>
        <v>0.16230308771064858</v>
      </c>
      <c r="CQ34" s="18">
        <f t="shared" si="144"/>
        <v>0.16791643615024074</v>
      </c>
      <c r="CR34" s="18">
        <f t="shared" si="145"/>
        <v>0.17265304832287415</v>
      </c>
      <c r="CS34" s="18">
        <f t="shared" si="146"/>
        <v>0.18210252815635303</v>
      </c>
      <c r="CT34" s="18">
        <f t="shared" si="147"/>
        <v>0.18181515726195338</v>
      </c>
      <c r="CU34" s="18">
        <f t="shared" si="148"/>
        <v>0.17964523819943784</v>
      </c>
      <c r="CV34" s="18">
        <f t="shared" si="149"/>
        <v>0.17562604843397941</v>
      </c>
      <c r="CW34" s="18">
        <f t="shared" si="150"/>
        <v>0.17923025665778833</v>
      </c>
      <c r="CX34" s="18">
        <f t="shared" si="151"/>
        <v>0.16889191079312665</v>
      </c>
      <c r="CY34" s="18">
        <f t="shared" si="152"/>
        <v>0.16614591536978573</v>
      </c>
      <c r="CZ34" s="18">
        <f t="shared" si="153"/>
        <v>0.15847373105378046</v>
      </c>
      <c r="DA34" s="18">
        <f t="shared" si="154"/>
        <v>0.15841360599365539</v>
      </c>
      <c r="DB34" s="18">
        <f t="shared" si="155"/>
        <v>0.16331625670911398</v>
      </c>
      <c r="DC34" s="18">
        <f t="shared" si="156"/>
        <v>0.16373468443523403</v>
      </c>
      <c r="DD34" s="18">
        <f t="shared" si="157"/>
        <v>0.16746494469344975</v>
      </c>
      <c r="DE34" s="18">
        <f t="shared" si="158"/>
        <v>0.1770093803166693</v>
      </c>
      <c r="DF34" s="18">
        <f t="shared" si="159"/>
        <v>0.18083520296765382</v>
      </c>
      <c r="DG34" s="18">
        <f t="shared" si="160"/>
        <v>0.18305348158344795</v>
      </c>
      <c r="DH34" s="18">
        <f t="shared" si="161"/>
        <v>0.18337815690812326</v>
      </c>
      <c r="DI34" s="18">
        <f t="shared" si="162"/>
        <v>0.18100174281796808</v>
      </c>
      <c r="DJ34" s="18">
        <f t="shared" si="163"/>
        <v>0.18391429104658635</v>
      </c>
      <c r="DK34" s="18">
        <f t="shared" si="164"/>
        <v>0.17084854063489843</v>
      </c>
      <c r="DL34" s="18">
        <f t="shared" si="165"/>
        <v>0.17251964385879667</v>
      </c>
      <c r="DM34" s="18">
        <f t="shared" si="166"/>
        <v>0.16627305356965322</v>
      </c>
      <c r="DN34" s="18">
        <f t="shared" si="167"/>
        <v>0.16274087146604252</v>
      </c>
      <c r="DO34" s="18">
        <f t="shared" si="168"/>
        <v>0.16322290477016171</v>
      </c>
      <c r="DP34" s="18">
        <f t="shared" si="169"/>
        <v>0.15795179397141274</v>
      </c>
      <c r="DQ34" s="18">
        <f t="shared" si="170"/>
        <v>0.16126215540269265</v>
      </c>
      <c r="DR34" s="18">
        <f t="shared" si="171"/>
        <v>0.16290757650428336</v>
      </c>
      <c r="DS34" s="18">
        <f t="shared" si="172"/>
        <v>0.15845289140443697</v>
      </c>
      <c r="DT34" s="18">
        <f t="shared" si="173"/>
        <v>0.15270822956221414</v>
      </c>
      <c r="DU34" s="18">
        <f t="shared" si="174"/>
        <v>0.15950718600145836</v>
      </c>
      <c r="DV34" s="18">
        <f t="shared" si="175"/>
        <v>0.1711536282486335</v>
      </c>
      <c r="DW34" s="18">
        <f t="shared" si="176"/>
        <v>0.17484730299493981</v>
      </c>
      <c r="DX34" s="18">
        <f t="shared" si="177"/>
        <v>0.1685000832559804</v>
      </c>
      <c r="DY34" s="18">
        <f t="shared" si="178"/>
        <v>0.17393933951435317</v>
      </c>
      <c r="DZ34" s="18">
        <f t="shared" si="179"/>
        <v>0.17965452881588023</v>
      </c>
      <c r="EA34" s="18">
        <f t="shared" si="180"/>
        <v>0.17723953422258454</v>
      </c>
      <c r="EB34" s="18">
        <f t="shared" si="181"/>
        <v>0.16327737062013314</v>
      </c>
      <c r="EC34" s="18">
        <f t="shared" si="182"/>
        <v>0.15757297413442733</v>
      </c>
      <c r="ED34" s="18">
        <f t="shared" si="183"/>
        <v>0.16229310780192943</v>
      </c>
      <c r="EE34" s="18">
        <f t="shared" si="184"/>
        <v>0.17130540837433231</v>
      </c>
      <c r="EF34" s="18">
        <f t="shared" si="185"/>
        <v>0.17278667400654132</v>
      </c>
      <c r="EG34" s="18">
        <f t="shared" si="186"/>
        <v>0.1613782271326461</v>
      </c>
      <c r="EH34" s="18">
        <f t="shared" si="59"/>
        <v>0.16802847343806482</v>
      </c>
      <c r="EI34" s="18">
        <f t="shared" si="187"/>
        <v>0.18108822308318032</v>
      </c>
      <c r="EJ34" s="18">
        <f t="shared" si="188"/>
        <v>0.1790714388504186</v>
      </c>
      <c r="EK34" s="18">
        <f t="shared" si="189"/>
        <v>0.16627965547039988</v>
      </c>
      <c r="EL34" s="18">
        <f t="shared" si="190"/>
        <v>0.14995758167363879</v>
      </c>
      <c r="EM34" s="18">
        <f t="shared" si="191"/>
        <v>0.13886957058562771</v>
      </c>
      <c r="EN34" s="18">
        <f t="shared" si="192"/>
        <v>0.13082023434627763</v>
      </c>
      <c r="EO34" s="18">
        <f t="shared" si="193"/>
        <v>0.12682157230163857</v>
      </c>
      <c r="EP34" s="18">
        <f t="shared" si="194"/>
        <v>0.10506945682130009</v>
      </c>
      <c r="EQ34" s="18">
        <f t="shared" si="195"/>
        <v>0.1043513299633556</v>
      </c>
      <c r="ER34" s="18">
        <f t="shared" si="196"/>
        <v>0.12031771651797743</v>
      </c>
      <c r="ES34" s="18">
        <f t="shared" si="197"/>
        <v>0.13042861019051494</v>
      </c>
      <c r="ET34" s="18">
        <f t="shared" si="198"/>
        <v>0.13672897649088125</v>
      </c>
      <c r="EU34" s="18">
        <f t="shared" si="199"/>
        <v>0.1481869495105976</v>
      </c>
      <c r="EV34" s="18">
        <f t="shared" si="200"/>
        <v>0.15164373963405439</v>
      </c>
      <c r="EW34" s="18">
        <f t="shared" si="201"/>
        <v>0.16659857402682787</v>
      </c>
      <c r="EX34" s="18">
        <f t="shared" si="202"/>
        <v>0.15909335908521377</v>
      </c>
      <c r="EY34" s="18">
        <f t="shared" si="203"/>
        <v>0.15862497501027231</v>
      </c>
      <c r="EZ34" s="18">
        <f t="shared" si="204"/>
        <v>0.15404622043151769</v>
      </c>
      <c r="FA34" s="18">
        <f t="shared" si="205"/>
        <v>0.15830392351275019</v>
      </c>
      <c r="FB34" s="18">
        <f t="shared" si="206"/>
        <v>0.16156337592474498</v>
      </c>
      <c r="FC34" s="18">
        <f t="shared" si="207"/>
        <v>0.16328380603227188</v>
      </c>
      <c r="FD34" s="18">
        <f t="shared" si="208"/>
        <v>0.17008108711983685</v>
      </c>
      <c r="FE34" s="18">
        <f t="shared" si="209"/>
        <v>0.1710399912294259</v>
      </c>
      <c r="FF34" s="18">
        <f t="shared" si="210"/>
        <v>0.16502825748404332</v>
      </c>
      <c r="FG34" s="18">
        <f t="shared" si="211"/>
        <v>0.17188444477501325</v>
      </c>
      <c r="FH34" s="18">
        <f t="shared" si="212"/>
        <v>0.16535567942271848</v>
      </c>
      <c r="FI34" s="18">
        <f t="shared" si="213"/>
        <v>0.16429371617588129</v>
      </c>
      <c r="FJ34" s="18">
        <f t="shared" si="214"/>
        <v>0.16156488270700983</v>
      </c>
      <c r="FK34" s="18">
        <f t="shared" si="215"/>
        <v>0.15154746110422243</v>
      </c>
      <c r="FL34" s="18">
        <f t="shared" si="216"/>
        <v>0.14847468482389894</v>
      </c>
      <c r="FM34" s="18">
        <f t="shared" si="217"/>
        <v>0.1503593980488184</v>
      </c>
      <c r="FN34" s="18">
        <f t="shared" si="218"/>
        <v>0.15223918377953577</v>
      </c>
      <c r="FO34" s="18">
        <f t="shared" si="219"/>
        <v>0.15876794913183054</v>
      </c>
      <c r="FP34" s="18">
        <f t="shared" si="220"/>
        <v>0.15512033624052016</v>
      </c>
      <c r="FQ34" s="18">
        <f t="shared" si="221"/>
        <v>0.15983594149088479</v>
      </c>
      <c r="FR34" s="18">
        <f t="shared" si="222"/>
        <v>0.16524964543400048</v>
      </c>
      <c r="FS34" s="18">
        <f t="shared" si="223"/>
        <v>0.17095240657045721</v>
      </c>
      <c r="FT34" s="18">
        <f t="shared" si="224"/>
        <v>0.16277625092886375</v>
      </c>
      <c r="FU34" s="18">
        <f t="shared" si="225"/>
        <v>0.15941935261398227</v>
      </c>
      <c r="FV34" s="18">
        <f t="shared" si="226"/>
        <v>0.15854455474530799</v>
      </c>
      <c r="FW34" s="18">
        <f t="shared" si="227"/>
        <v>0.15934050065403585</v>
      </c>
      <c r="FX34" s="18">
        <f t="shared" si="228"/>
        <v>0.15332190229631595</v>
      </c>
      <c r="FY34" s="18">
        <f t="shared" si="229"/>
        <v>0.15083027627527817</v>
      </c>
      <c r="FZ34" s="18">
        <f t="shared" si="230"/>
        <v>0.15055909540585583</v>
      </c>
      <c r="GA34" s="18">
        <f t="shared" si="231"/>
        <v>0.15531671836062388</v>
      </c>
      <c r="GB34" s="18">
        <f t="shared" si="232"/>
        <v>0.15189331510101495</v>
      </c>
      <c r="GC34" s="18">
        <f t="shared" si="233"/>
        <v>0.15247834188884313</v>
      </c>
      <c r="GD34" s="18">
        <f t="shared" si="234"/>
        <v>0.15057298795282195</v>
      </c>
      <c r="GE34" s="18">
        <f t="shared" si="235"/>
        <v>0.14747544221868644</v>
      </c>
      <c r="GF34" s="18">
        <f t="shared" si="236"/>
        <v>0.14218675500228842</v>
      </c>
      <c r="GG34" s="18">
        <f t="shared" si="237"/>
        <v>0.14070546895954594</v>
      </c>
      <c r="GH34" s="18">
        <f t="shared" si="238"/>
        <v>0.14176288450264549</v>
      </c>
      <c r="GI34" s="18">
        <f t="shared" si="239"/>
        <v>0.14286121980403665</v>
      </c>
      <c r="GJ34" s="18">
        <f t="shared" si="240"/>
        <v>0.13834907011657546</v>
      </c>
      <c r="GK34" s="18">
        <f t="shared" si="241"/>
        <v>0.13714316427840292</v>
      </c>
      <c r="GL34" s="18">
        <f t="shared" si="242"/>
        <v>0.13858516433247792</v>
      </c>
      <c r="GM34" s="18">
        <f t="shared" si="243"/>
        <v>0.14282490049992494</v>
      </c>
      <c r="GN34" s="18">
        <f t="shared" si="244"/>
        <v>0.14144388942177188</v>
      </c>
      <c r="GO34" s="18">
        <f t="shared" si="245"/>
        <v>0.13712911365107269</v>
      </c>
      <c r="GP34" s="18">
        <f t="shared" si="246"/>
        <v>0.13648095348308853</v>
      </c>
      <c r="GQ34" s="18">
        <f t="shared" si="247"/>
        <v>0.13551488658295568</v>
      </c>
      <c r="GR34" s="18">
        <f t="shared" si="248"/>
        <v>0.1396866206721887</v>
      </c>
      <c r="GS34" s="18">
        <f t="shared" si="249"/>
        <v>0.14215284132022751</v>
      </c>
      <c r="GT34" s="18">
        <f t="shared" si="60"/>
        <v>0.14267004065632449</v>
      </c>
      <c r="GU34" s="18">
        <f t="shared" si="39"/>
        <v>0.13805758761243861</v>
      </c>
      <c r="GV34" s="18">
        <f t="shared" si="39"/>
        <v>0.143409223388653</v>
      </c>
      <c r="GW34" s="18">
        <f t="shared" si="39"/>
        <v>0.14039287619754853</v>
      </c>
      <c r="GX34" s="18">
        <f t="shared" si="39"/>
        <v>0.1374979392366775</v>
      </c>
      <c r="GY34" s="18">
        <f t="shared" si="39"/>
        <v>0.12943764710597921</v>
      </c>
      <c r="GZ34" s="18">
        <f t="shared" si="39"/>
        <v>0.1271288447971769</v>
      </c>
      <c r="HA34" s="18">
        <f t="shared" si="39"/>
        <v>0.12391238742374359</v>
      </c>
      <c r="HB34" s="18">
        <f t="shared" si="40"/>
        <v>0.12722075342688691</v>
      </c>
      <c r="HC34" s="18">
        <f t="shared" si="41"/>
        <v>0.12525671373472633</v>
      </c>
      <c r="HD34" s="18">
        <f t="shared" si="42"/>
        <v>0.12283400220420812</v>
      </c>
      <c r="HE34" s="18">
        <f t="shared" si="43"/>
        <v>0.12655026731864952</v>
      </c>
      <c r="HF34" s="18">
        <f t="shared" si="44"/>
        <v>0.12733812666671096</v>
      </c>
      <c r="HG34" s="18">
        <f t="shared" si="45"/>
        <v>0.12676341402303279</v>
      </c>
      <c r="HH34" s="18">
        <f t="shared" si="46"/>
        <v>0.1248325041285385</v>
      </c>
      <c r="HI34" s="18">
        <f t="shared" si="47"/>
        <v>0.12465028838509826</v>
      </c>
      <c r="HJ34" s="18">
        <f t="shared" si="57"/>
        <v>0.12291110294481424</v>
      </c>
      <c r="HK34" s="18">
        <f t="shared" si="48"/>
        <v>0.12777356691508487</v>
      </c>
      <c r="HL34" s="18">
        <f t="shared" si="49"/>
        <v>0.1247449183442539</v>
      </c>
      <c r="HM34" s="18">
        <f t="shared" si="50"/>
        <v>0.12737960565969453</v>
      </c>
      <c r="HN34" s="18">
        <f t="shared" si="51"/>
        <v>0.12974632474654194</v>
      </c>
      <c r="HO34" s="18">
        <f t="shared" si="52"/>
        <v>0.13446455490516313</v>
      </c>
      <c r="HP34" s="18">
        <f t="shared" si="53"/>
        <v>0.13615968465419068</v>
      </c>
      <c r="HQ34" s="18">
        <f t="shared" si="54"/>
        <v>0.13155201443255052</v>
      </c>
      <c r="HR34" s="18">
        <f t="shared" si="55"/>
        <v>0.12740928660561218</v>
      </c>
    </row>
    <row r="35" spans="2:226" x14ac:dyDescent="0.25">
      <c r="B35" s="132" t="s">
        <v>215</v>
      </c>
      <c r="J35" s="18">
        <f t="shared" si="56"/>
        <v>9.5238095238095233E-2</v>
      </c>
      <c r="K35" s="18">
        <f t="shared" si="61"/>
        <v>9.5238095238095233E-2</v>
      </c>
      <c r="L35" s="18">
        <f t="shared" si="62"/>
        <v>0.20238095238095236</v>
      </c>
      <c r="M35" s="18">
        <f t="shared" si="63"/>
        <v>0.20238095238095236</v>
      </c>
      <c r="N35" s="18">
        <f t="shared" si="64"/>
        <v>0.20238095238095236</v>
      </c>
      <c r="O35" s="18">
        <f t="shared" si="65"/>
        <v>0.10714285714285714</v>
      </c>
      <c r="P35" s="18">
        <f t="shared" si="66"/>
        <v>0.14285714285714285</v>
      </c>
      <c r="Q35" s="18">
        <f t="shared" si="67"/>
        <v>0.21428571428571427</v>
      </c>
      <c r="R35" s="18">
        <f t="shared" si="68"/>
        <v>0.26190476190476192</v>
      </c>
      <c r="S35" s="18">
        <f t="shared" si="69"/>
        <v>0.20238095238095236</v>
      </c>
      <c r="T35" s="18">
        <f t="shared" si="70"/>
        <v>0.20238095238095236</v>
      </c>
      <c r="U35" s="18">
        <f t="shared" si="71"/>
        <v>0.25952380952380949</v>
      </c>
      <c r="V35" s="18">
        <f t="shared" si="72"/>
        <v>0.25952380952380949</v>
      </c>
      <c r="W35" s="18">
        <f t="shared" si="73"/>
        <v>0.23968253968253966</v>
      </c>
      <c r="X35" s="18">
        <f t="shared" si="74"/>
        <v>0.19682539682539682</v>
      </c>
      <c r="Y35" s="18">
        <f t="shared" si="75"/>
        <v>0.16349206349206352</v>
      </c>
      <c r="Z35" s="18">
        <f t="shared" si="76"/>
        <v>0.14184704184704183</v>
      </c>
      <c r="AA35" s="18">
        <f t="shared" si="77"/>
        <v>0.15970418470418468</v>
      </c>
      <c r="AB35" s="18">
        <f t="shared" si="78"/>
        <v>0.11554834054834054</v>
      </c>
      <c r="AC35" s="18">
        <f t="shared" si="79"/>
        <v>0.12959986279658411</v>
      </c>
      <c r="AD35" s="18">
        <f t="shared" si="80"/>
        <v>0.12279714170814875</v>
      </c>
      <c r="AE35" s="18">
        <f t="shared" si="81"/>
        <v>0.11180813071913775</v>
      </c>
      <c r="AF35" s="18">
        <f t="shared" si="82"/>
        <v>0.11457998572979873</v>
      </c>
      <c r="AG35" s="18">
        <f t="shared" si="83"/>
        <v>0.11494841163013951</v>
      </c>
      <c r="AH35" s="18">
        <f t="shared" si="84"/>
        <v>0.11863321888637535</v>
      </c>
      <c r="AI35" s="18">
        <f t="shared" si="85"/>
        <v>0.13339543508744048</v>
      </c>
      <c r="AJ35" s="18">
        <f t="shared" si="86"/>
        <v>0.14860380956897318</v>
      </c>
      <c r="AK35" s="18">
        <f t="shared" si="87"/>
        <v>0.16570041718891884</v>
      </c>
      <c r="AL35" s="18">
        <f t="shared" si="88"/>
        <v>0.17212760344803787</v>
      </c>
      <c r="AM35" s="18">
        <f t="shared" si="89"/>
        <v>0.1780924662650038</v>
      </c>
      <c r="AN35" s="18">
        <f t="shared" si="90"/>
        <v>0.17646911551423256</v>
      </c>
      <c r="AO35" s="18">
        <f t="shared" si="91"/>
        <v>0.18281832186343888</v>
      </c>
      <c r="AP35" s="18">
        <f t="shared" si="92"/>
        <v>0.18298993843301867</v>
      </c>
      <c r="AQ35" s="18">
        <f t="shared" si="93"/>
        <v>0.18051575598895672</v>
      </c>
      <c r="AR35" s="18">
        <f t="shared" si="94"/>
        <v>0.1812271604627374</v>
      </c>
      <c r="AS35" s="18">
        <f t="shared" si="95"/>
        <v>0.18047815769160014</v>
      </c>
      <c r="AT35" s="18">
        <f t="shared" si="96"/>
        <v>0.18708395732009706</v>
      </c>
      <c r="AU35" s="18">
        <f t="shared" si="97"/>
        <v>0.18784601640251944</v>
      </c>
      <c r="AV35" s="18">
        <f t="shared" si="98"/>
        <v>0.18405333428112719</v>
      </c>
      <c r="AW35" s="18">
        <f t="shared" si="99"/>
        <v>0.17928063667161739</v>
      </c>
      <c r="AX35" s="18">
        <f t="shared" si="100"/>
        <v>0.17867384055511254</v>
      </c>
      <c r="AY35" s="18">
        <f t="shared" si="101"/>
        <v>0.17558117631901801</v>
      </c>
      <c r="AZ35" s="18">
        <f t="shared" si="102"/>
        <v>0.17506644335531155</v>
      </c>
      <c r="BA35" s="18">
        <f t="shared" si="103"/>
        <v>0.16205394881744592</v>
      </c>
      <c r="BB35" s="18">
        <f t="shared" si="104"/>
        <v>0.15711746133001384</v>
      </c>
      <c r="BC35" s="18">
        <f t="shared" si="105"/>
        <v>0.15571591622780637</v>
      </c>
      <c r="BD35" s="18">
        <f t="shared" si="106"/>
        <v>0.15144878987613189</v>
      </c>
      <c r="BE35" s="18">
        <f t="shared" si="107"/>
        <v>0.14842362473355686</v>
      </c>
      <c r="BF35" s="18">
        <f t="shared" si="108"/>
        <v>0.14145261755004776</v>
      </c>
      <c r="BG35" s="18">
        <f t="shared" si="109"/>
        <v>0.1371882679248734</v>
      </c>
      <c r="BH35" s="18">
        <f t="shared" si="110"/>
        <v>0.14128681643518659</v>
      </c>
      <c r="BI35" s="18">
        <f t="shared" si="111"/>
        <v>0.14098660513753286</v>
      </c>
      <c r="BJ35" s="18">
        <f t="shared" si="112"/>
        <v>0.13572763699848048</v>
      </c>
      <c r="BK35" s="18">
        <f t="shared" si="113"/>
        <v>0.13451174577036315</v>
      </c>
      <c r="BL35" s="18">
        <f t="shared" si="114"/>
        <v>0.12614593917230019</v>
      </c>
      <c r="BM35" s="18">
        <f t="shared" si="115"/>
        <v>0.12456939895169218</v>
      </c>
      <c r="BN35" s="18">
        <f t="shared" si="116"/>
        <v>0.12129155230035156</v>
      </c>
      <c r="BO35" s="18">
        <f t="shared" si="117"/>
        <v>0.11784371515022432</v>
      </c>
      <c r="BP35" s="18">
        <f t="shared" si="118"/>
        <v>0.11388670865904491</v>
      </c>
      <c r="BQ35" s="18">
        <f t="shared" si="119"/>
        <v>0.11233766825765192</v>
      </c>
      <c r="BR35" s="18">
        <f t="shared" si="120"/>
        <v>0.10875121263753569</v>
      </c>
      <c r="BS35" s="18">
        <f t="shared" si="121"/>
        <v>0.10953612494088862</v>
      </c>
      <c r="BT35" s="18">
        <f t="shared" si="122"/>
        <v>0.10981973134119523</v>
      </c>
      <c r="BU35" s="18">
        <f t="shared" si="123"/>
        <v>0.11316001555497343</v>
      </c>
      <c r="BV35" s="18">
        <f t="shared" si="58"/>
        <v>0.11413890860572175</v>
      </c>
      <c r="BW35" s="18">
        <f t="shared" si="124"/>
        <v>0.11187877002886693</v>
      </c>
      <c r="BX35" s="18">
        <f t="shared" si="125"/>
        <v>0.11097751770444954</v>
      </c>
      <c r="BY35" s="18">
        <f t="shared" si="126"/>
        <v>0.11011217098294246</v>
      </c>
      <c r="BZ35" s="18">
        <f t="shared" si="127"/>
        <v>0.10937369550645397</v>
      </c>
      <c r="CA35" s="18">
        <f t="shared" si="128"/>
        <v>0.10838330782630019</v>
      </c>
      <c r="CB35" s="18">
        <f t="shared" si="129"/>
        <v>0.10398362335235829</v>
      </c>
      <c r="CC35" s="18">
        <f t="shared" si="130"/>
        <v>0.10328214138657425</v>
      </c>
      <c r="CD35" s="18">
        <f t="shared" si="131"/>
        <v>0.10446646524531671</v>
      </c>
      <c r="CE35" s="18">
        <f t="shared" si="132"/>
        <v>0.10133290021465921</v>
      </c>
      <c r="CF35" s="18">
        <f t="shared" si="133"/>
        <v>0.10105060647068477</v>
      </c>
      <c r="CG35" s="18">
        <f t="shared" si="134"/>
        <v>9.913973002628626E-2</v>
      </c>
      <c r="CH35" s="18">
        <f t="shared" si="135"/>
        <v>9.6720991771636372E-2</v>
      </c>
      <c r="CI35" s="18">
        <f t="shared" si="136"/>
        <v>9.8891881363580028E-2</v>
      </c>
      <c r="CJ35" s="18">
        <f t="shared" si="137"/>
        <v>9.651436222326347E-2</v>
      </c>
      <c r="CK35" s="18">
        <f t="shared" si="138"/>
        <v>0.1000882178613393</v>
      </c>
      <c r="CL35" s="18">
        <f t="shared" si="139"/>
        <v>0.10329435548172967</v>
      </c>
      <c r="CM35" s="18">
        <f t="shared" si="140"/>
        <v>0.10679417449052742</v>
      </c>
      <c r="CN35" s="18">
        <f t="shared" si="141"/>
        <v>0.10638370209033467</v>
      </c>
      <c r="CO35" s="18">
        <f t="shared" si="142"/>
        <v>0.10663786412660858</v>
      </c>
      <c r="CP35" s="18">
        <f t="shared" si="143"/>
        <v>0.10599479458610948</v>
      </c>
      <c r="CQ35" s="18">
        <f t="shared" si="144"/>
        <v>0.10449899406363269</v>
      </c>
      <c r="CR35" s="18">
        <f t="shared" si="145"/>
        <v>0.10021403527084469</v>
      </c>
      <c r="CS35" s="18">
        <f t="shared" si="146"/>
        <v>9.9228389662372796E-2</v>
      </c>
      <c r="CT35" s="18">
        <f t="shared" si="147"/>
        <v>9.668642505970533E-2</v>
      </c>
      <c r="CU35" s="18">
        <f t="shared" si="148"/>
        <v>9.8459104934574979E-2</v>
      </c>
      <c r="CV35" s="18">
        <f t="shared" si="149"/>
        <v>0.10180665290898862</v>
      </c>
      <c r="CW35" s="18">
        <f t="shared" si="150"/>
        <v>0.10012572476322947</v>
      </c>
      <c r="CX35" s="18">
        <f t="shared" si="151"/>
        <v>9.7733380265621825E-2</v>
      </c>
      <c r="CY35" s="18">
        <f t="shared" si="152"/>
        <v>9.9381911531675166E-2</v>
      </c>
      <c r="CZ35" s="18">
        <f t="shared" si="153"/>
        <v>0.10083526648685062</v>
      </c>
      <c r="DA35" s="18">
        <f t="shared" si="154"/>
        <v>0.10236845552003966</v>
      </c>
      <c r="DB35" s="18">
        <f t="shared" si="155"/>
        <v>0.10877239640673918</v>
      </c>
      <c r="DC35" s="18">
        <f t="shared" si="156"/>
        <v>0.1057377387566969</v>
      </c>
      <c r="DD35" s="18">
        <f t="shared" si="157"/>
        <v>0.11155887976483468</v>
      </c>
      <c r="DE35" s="18">
        <f t="shared" si="158"/>
        <v>0.11891422464878368</v>
      </c>
      <c r="DF35" s="18">
        <f t="shared" si="159"/>
        <v>0.11340345419814273</v>
      </c>
      <c r="DG35" s="18">
        <f t="shared" si="160"/>
        <v>0.1066218595727149</v>
      </c>
      <c r="DH35" s="18">
        <f t="shared" si="161"/>
        <v>0.10548549593635127</v>
      </c>
      <c r="DI35" s="18">
        <f t="shared" si="162"/>
        <v>0.10274271800729715</v>
      </c>
      <c r="DJ35" s="18">
        <f t="shared" si="163"/>
        <v>0.10491457509156854</v>
      </c>
      <c r="DK35" s="18">
        <f t="shared" si="164"/>
        <v>9.8373152731072361E-2</v>
      </c>
      <c r="DL35" s="18">
        <f t="shared" si="165"/>
        <v>9.6406279025068223E-2</v>
      </c>
      <c r="DM35" s="18">
        <f t="shared" si="166"/>
        <v>9.8954794339540977E-2</v>
      </c>
      <c r="DN35" s="18">
        <f t="shared" si="167"/>
        <v>0.10519345363942477</v>
      </c>
      <c r="DO35" s="18">
        <f t="shared" si="168"/>
        <v>0.1023012538147096</v>
      </c>
      <c r="DP35" s="18">
        <f t="shared" si="169"/>
        <v>9.2346384563357947E-2</v>
      </c>
      <c r="DQ35" s="18">
        <f t="shared" si="170"/>
        <v>8.8639782900152106E-2</v>
      </c>
      <c r="DR35" s="18">
        <f t="shared" si="171"/>
        <v>8.6489516687846033E-2</v>
      </c>
      <c r="DS35" s="18">
        <f t="shared" si="172"/>
        <v>8.2495661081087204E-2</v>
      </c>
      <c r="DT35" s="18">
        <f t="shared" si="173"/>
        <v>8.3246130124239176E-2</v>
      </c>
      <c r="DU35" s="18">
        <f t="shared" si="174"/>
        <v>7.9566356660293061E-2</v>
      </c>
      <c r="DV35" s="18">
        <f t="shared" si="175"/>
        <v>8.3513206532946846E-2</v>
      </c>
      <c r="DW35" s="18">
        <f t="shared" si="176"/>
        <v>9.0558792525901266E-2</v>
      </c>
      <c r="DX35" s="18">
        <f t="shared" si="177"/>
        <v>9.4539959460760312E-2</v>
      </c>
      <c r="DY35" s="18">
        <f t="shared" si="178"/>
        <v>9.6896432498512305E-2</v>
      </c>
      <c r="DZ35" s="18">
        <f t="shared" si="179"/>
        <v>9.5428103231321559E-2</v>
      </c>
      <c r="EA35" s="18">
        <f t="shared" si="180"/>
        <v>9.6269146124509125E-2</v>
      </c>
      <c r="EB35" s="18">
        <f t="shared" si="181"/>
        <v>9.3429513069048717E-2</v>
      </c>
      <c r="EC35" s="18">
        <f t="shared" si="182"/>
        <v>9.0667765087597066E-2</v>
      </c>
      <c r="ED35" s="18">
        <f t="shared" si="183"/>
        <v>9.2561388033851583E-2</v>
      </c>
      <c r="EE35" s="18">
        <f t="shared" si="184"/>
        <v>8.77873044873895E-2</v>
      </c>
      <c r="EF35" s="18">
        <f t="shared" si="185"/>
        <v>8.3319224547611467E-2</v>
      </c>
      <c r="EG35" s="18">
        <f t="shared" si="186"/>
        <v>8.4597405722994234E-2</v>
      </c>
      <c r="EH35" s="18">
        <f t="shared" si="59"/>
        <v>7.5976716067821831E-2</v>
      </c>
      <c r="EI35" s="18">
        <f t="shared" si="187"/>
        <v>7.622190899594157E-2</v>
      </c>
      <c r="EJ35" s="18">
        <f t="shared" si="188"/>
        <v>7.7321104193892293E-2</v>
      </c>
      <c r="EK35" s="18">
        <f t="shared" si="189"/>
        <v>7.2994929279482104E-2</v>
      </c>
      <c r="EL35" s="18">
        <f t="shared" si="190"/>
        <v>7.4384645380335762E-2</v>
      </c>
      <c r="EM35" s="18">
        <f t="shared" si="191"/>
        <v>7.2701643697334103E-2</v>
      </c>
      <c r="EN35" s="18">
        <f t="shared" si="192"/>
        <v>6.7872041953724024E-2</v>
      </c>
      <c r="EO35" s="18">
        <f t="shared" si="193"/>
        <v>7.4060085498089401E-2</v>
      </c>
      <c r="EP35" s="18">
        <f t="shared" si="194"/>
        <v>7.963499839007547E-2</v>
      </c>
      <c r="EQ35" s="18">
        <f t="shared" si="195"/>
        <v>7.6946197828934498E-2</v>
      </c>
      <c r="ER35" s="18">
        <f t="shared" si="196"/>
        <v>6.624591771688966E-2</v>
      </c>
      <c r="ES35" s="18">
        <f t="shared" si="197"/>
        <v>6.1647091885187119E-2</v>
      </c>
      <c r="ET35" s="18">
        <f t="shared" si="198"/>
        <v>6.0035370273465505E-2</v>
      </c>
      <c r="EU35" s="18">
        <f t="shared" si="199"/>
        <v>6.2067539073188779E-2</v>
      </c>
      <c r="EV35" s="18">
        <f t="shared" si="200"/>
        <v>6.1150431489414535E-2</v>
      </c>
      <c r="EW35" s="18">
        <f t="shared" si="201"/>
        <v>5.8574319077236557E-2</v>
      </c>
      <c r="EX35" s="18">
        <f t="shared" si="202"/>
        <v>5.5413096737932023E-2</v>
      </c>
      <c r="EY35" s="18">
        <f t="shared" si="203"/>
        <v>6.521793670670642E-2</v>
      </c>
      <c r="EZ35" s="18">
        <f t="shared" si="204"/>
        <v>7.1811343300113004E-2</v>
      </c>
      <c r="FA35" s="18">
        <f t="shared" si="205"/>
        <v>8.5704900723082192E-2</v>
      </c>
      <c r="FB35" s="18">
        <f t="shared" si="206"/>
        <v>9.7997692676891096E-2</v>
      </c>
      <c r="FC35" s="18">
        <f t="shared" si="207"/>
        <v>8.9641317868903378E-2</v>
      </c>
      <c r="FD35" s="18">
        <f t="shared" si="208"/>
        <v>8.6642517389095328E-2</v>
      </c>
      <c r="FE35" s="18">
        <f t="shared" si="209"/>
        <v>8.5957585882246015E-2</v>
      </c>
      <c r="FF35" s="18">
        <f t="shared" si="210"/>
        <v>7.7193492108856981E-2</v>
      </c>
      <c r="FG35" s="18">
        <f t="shared" si="211"/>
        <v>7.2152880546506273E-2</v>
      </c>
      <c r="FH35" s="18">
        <f t="shared" si="212"/>
        <v>6.7929652793866771E-2</v>
      </c>
      <c r="FI35" s="18">
        <f t="shared" si="213"/>
        <v>6.155787331284359E-2</v>
      </c>
      <c r="FJ35" s="18">
        <f t="shared" si="214"/>
        <v>7.2771390977974151E-2</v>
      </c>
      <c r="FK35" s="18">
        <f t="shared" si="215"/>
        <v>7.5965351489007849E-2</v>
      </c>
      <c r="FL35" s="18">
        <f t="shared" si="216"/>
        <v>8.1625728847498399E-2</v>
      </c>
      <c r="FM35" s="18">
        <f t="shared" si="217"/>
        <v>9.2666234733365105E-2</v>
      </c>
      <c r="FN35" s="18">
        <f t="shared" si="218"/>
        <v>9.6064308938892728E-2</v>
      </c>
      <c r="FO35" s="18">
        <f t="shared" si="219"/>
        <v>9.6646080108899204E-2</v>
      </c>
      <c r="FP35" s="18">
        <f t="shared" si="220"/>
        <v>9.516856602634309E-2</v>
      </c>
      <c r="FQ35" s="18">
        <f t="shared" si="221"/>
        <v>9.5640821044052665E-2</v>
      </c>
      <c r="FR35" s="18">
        <f t="shared" si="222"/>
        <v>9.5371482539420044E-2</v>
      </c>
      <c r="FS35" s="18">
        <f t="shared" si="223"/>
        <v>9.165456807845597E-2</v>
      </c>
      <c r="FT35" s="18">
        <f t="shared" si="224"/>
        <v>9.0176783190532822E-2</v>
      </c>
      <c r="FU35" s="18">
        <f t="shared" si="225"/>
        <v>9.2488819116014143E-2</v>
      </c>
      <c r="FV35" s="18">
        <f t="shared" si="226"/>
        <v>9.0492689433857382E-2</v>
      </c>
      <c r="FW35" s="18">
        <f t="shared" si="227"/>
        <v>8.7391529941720433E-2</v>
      </c>
      <c r="FX35" s="18">
        <f t="shared" si="228"/>
        <v>8.4190542981795763E-2</v>
      </c>
      <c r="FY35" s="18">
        <f t="shared" si="229"/>
        <v>8.665530511042345E-2</v>
      </c>
      <c r="FZ35" s="18">
        <f t="shared" si="230"/>
        <v>8.6539084737813896E-2</v>
      </c>
      <c r="GA35" s="18">
        <f t="shared" si="231"/>
        <v>8.3786953200698663E-2</v>
      </c>
      <c r="GB35" s="18">
        <f t="shared" si="232"/>
        <v>8.1185064987786396E-2</v>
      </c>
      <c r="GC35" s="18">
        <f t="shared" si="233"/>
        <v>7.7646567025782029E-2</v>
      </c>
      <c r="GD35" s="18">
        <f t="shared" si="234"/>
        <v>7.5336658395939712E-2</v>
      </c>
      <c r="GE35" s="18">
        <f t="shared" si="235"/>
        <v>7.2285673871415448E-2</v>
      </c>
      <c r="GF35" s="18">
        <f t="shared" si="236"/>
        <v>7.0725444083991146E-2</v>
      </c>
      <c r="GG35" s="18">
        <f t="shared" si="237"/>
        <v>7.1248282596351367E-2</v>
      </c>
      <c r="GH35" s="18">
        <f t="shared" si="238"/>
        <v>7.0436284414257727E-2</v>
      </c>
      <c r="GI35" s="18">
        <f t="shared" si="239"/>
        <v>6.5904284589196199E-2</v>
      </c>
      <c r="GJ35" s="18">
        <f t="shared" si="240"/>
        <v>6.6213664239422904E-2</v>
      </c>
      <c r="GK35" s="18">
        <f t="shared" si="241"/>
        <v>6.5509267279371744E-2</v>
      </c>
      <c r="GL35" s="18">
        <f t="shared" si="242"/>
        <v>6.9045772411990683E-2</v>
      </c>
      <c r="GM35" s="18">
        <f t="shared" si="243"/>
        <v>6.5496825661666994E-2</v>
      </c>
      <c r="GN35" s="18">
        <f t="shared" si="244"/>
        <v>6.3712873268090151E-2</v>
      </c>
      <c r="GO35" s="18">
        <f t="shared" si="245"/>
        <v>6.4467332211619696E-2</v>
      </c>
      <c r="GP35" s="18">
        <f t="shared" si="246"/>
        <v>6.6349410787944776E-2</v>
      </c>
      <c r="GQ35" s="18">
        <f t="shared" si="247"/>
        <v>6.3216049065803401E-2</v>
      </c>
      <c r="GR35" s="18">
        <f t="shared" si="248"/>
        <v>6.3625202319073024E-2</v>
      </c>
      <c r="GS35" s="18">
        <f t="shared" si="249"/>
        <v>6.4569712354492159E-2</v>
      </c>
      <c r="GT35" s="18">
        <f t="shared" si="60"/>
        <v>6.2609074567082729E-2</v>
      </c>
      <c r="GU35" s="18">
        <f t="shared" si="39"/>
        <v>6.6351563157851359E-2</v>
      </c>
      <c r="GV35" s="18">
        <f t="shared" si="39"/>
        <v>6.4807640897052612E-2</v>
      </c>
      <c r="GW35" s="18">
        <f t="shared" si="39"/>
        <v>6.3590195990287326E-2</v>
      </c>
      <c r="GX35" s="18">
        <f t="shared" si="39"/>
        <v>6.2601282913462147E-2</v>
      </c>
      <c r="GY35" s="18">
        <f t="shared" si="39"/>
        <v>6.5405360854864189E-2</v>
      </c>
      <c r="GZ35" s="18">
        <f t="shared" si="39"/>
        <v>6.0037395486898813E-2</v>
      </c>
      <c r="HA35" s="18">
        <f t="shared" si="39"/>
        <v>6.2666404049440599E-2</v>
      </c>
      <c r="HB35" s="18">
        <f t="shared" si="40"/>
        <v>6.1419011304767582E-2</v>
      </c>
      <c r="HC35" s="18">
        <f t="shared" si="41"/>
        <v>6.1930855533901201E-2</v>
      </c>
      <c r="HD35" s="18">
        <f t="shared" si="42"/>
        <v>6.1694825558094288E-2</v>
      </c>
      <c r="HE35" s="18">
        <f t="shared" si="43"/>
        <v>6.3687917216839432E-2</v>
      </c>
      <c r="HF35" s="18">
        <f t="shared" si="44"/>
        <v>6.2155300240775924E-2</v>
      </c>
      <c r="HG35" s="18">
        <f t="shared" si="45"/>
        <v>6.1573550299420063E-2</v>
      </c>
      <c r="HH35" s="18">
        <f t="shared" si="46"/>
        <v>6.1585022246885793E-2</v>
      </c>
      <c r="HI35" s="18">
        <f t="shared" si="47"/>
        <v>6.0127296299363933E-2</v>
      </c>
      <c r="HJ35" s="18">
        <f t="shared" si="57"/>
        <v>5.9448926727547459E-2</v>
      </c>
      <c r="HK35" s="18">
        <f t="shared" si="48"/>
        <v>6.1049958068355746E-2</v>
      </c>
      <c r="HL35" s="18">
        <f t="shared" si="49"/>
        <v>6.1629883153443123E-2</v>
      </c>
      <c r="HM35" s="18">
        <f t="shared" si="50"/>
        <v>6.0204264674540306E-2</v>
      </c>
      <c r="HN35" s="18">
        <f t="shared" si="51"/>
        <v>6.4643862194673968E-2</v>
      </c>
      <c r="HO35" s="18">
        <f t="shared" si="52"/>
        <v>6.5295058375369128E-2</v>
      </c>
      <c r="HP35" s="18">
        <f t="shared" si="53"/>
        <v>6.6619571768939928E-2</v>
      </c>
      <c r="HQ35" s="18">
        <f t="shared" si="54"/>
        <v>7.076604461316495E-2</v>
      </c>
      <c r="HR35" s="18">
        <f t="shared" si="55"/>
        <v>7.274273080037745E-2</v>
      </c>
    </row>
    <row r="36" spans="2:226" x14ac:dyDescent="0.25">
      <c r="B36" s="132" t="s">
        <v>216</v>
      </c>
      <c r="J36" s="18">
        <f t="shared" si="56"/>
        <v>0</v>
      </c>
      <c r="K36" s="18">
        <f t="shared" si="61"/>
        <v>0.14285714285714285</v>
      </c>
      <c r="L36" s="18">
        <f t="shared" si="62"/>
        <v>0.14285714285714285</v>
      </c>
      <c r="M36" s="18">
        <f t="shared" si="63"/>
        <v>0.2857142857142857</v>
      </c>
      <c r="N36" s="18">
        <f t="shared" si="64"/>
        <v>0.2857142857142857</v>
      </c>
      <c r="O36" s="18">
        <f t="shared" si="65"/>
        <v>0.2857142857142857</v>
      </c>
      <c r="P36" s="18">
        <f t="shared" si="66"/>
        <v>0.2857142857142857</v>
      </c>
      <c r="Q36" s="18">
        <f t="shared" si="67"/>
        <v>0.35714285714285715</v>
      </c>
      <c r="R36" s="18">
        <f t="shared" si="68"/>
        <v>0.21428571428571427</v>
      </c>
      <c r="S36" s="18">
        <f t="shared" si="69"/>
        <v>0.30952380952380948</v>
      </c>
      <c r="T36" s="18">
        <f t="shared" si="70"/>
        <v>0.30952380952380948</v>
      </c>
      <c r="U36" s="18">
        <f t="shared" si="71"/>
        <v>0.36666666666666664</v>
      </c>
      <c r="V36" s="18">
        <f t="shared" si="72"/>
        <v>0.43015873015873013</v>
      </c>
      <c r="W36" s="18">
        <f t="shared" si="73"/>
        <v>0.44603174603174606</v>
      </c>
      <c r="X36" s="18">
        <f t="shared" si="74"/>
        <v>0.3746031746031746</v>
      </c>
      <c r="Y36" s="18">
        <f t="shared" si="75"/>
        <v>0.43174603174603171</v>
      </c>
      <c r="Z36" s="18">
        <f t="shared" si="76"/>
        <v>0.35598845598845597</v>
      </c>
      <c r="AA36" s="18">
        <f t="shared" si="77"/>
        <v>0.23694083694083695</v>
      </c>
      <c r="AB36" s="18">
        <f t="shared" si="78"/>
        <v>0.21875901875901876</v>
      </c>
      <c r="AC36" s="18">
        <f t="shared" si="79"/>
        <v>0.18102807938873511</v>
      </c>
      <c r="AD36" s="18">
        <f t="shared" si="80"/>
        <v>0.18556322678102538</v>
      </c>
      <c r="AE36" s="18">
        <f t="shared" si="81"/>
        <v>0.19655223777003636</v>
      </c>
      <c r="AF36" s="18">
        <f t="shared" si="82"/>
        <v>0.15859914608560136</v>
      </c>
      <c r="AG36" s="18">
        <f t="shared" si="83"/>
        <v>0.15532936622007681</v>
      </c>
      <c r="AH36" s="18">
        <f t="shared" si="84"/>
        <v>0.14625907143549632</v>
      </c>
      <c r="AI36" s="18">
        <f t="shared" si="85"/>
        <v>0.13196401397497126</v>
      </c>
      <c r="AJ36" s="18">
        <f t="shared" si="86"/>
        <v>0.12685693460362171</v>
      </c>
      <c r="AK36" s="18">
        <f t="shared" si="87"/>
        <v>0.12837239227183753</v>
      </c>
      <c r="AL36" s="18">
        <f t="shared" si="88"/>
        <v>0.14619490589267045</v>
      </c>
      <c r="AM36" s="18">
        <f t="shared" si="89"/>
        <v>0.14648565991476772</v>
      </c>
      <c r="AN36" s="18">
        <f t="shared" si="90"/>
        <v>0.15820429429656255</v>
      </c>
      <c r="AO36" s="18">
        <f t="shared" si="91"/>
        <v>0.17135622173420426</v>
      </c>
      <c r="AP36" s="18">
        <f t="shared" si="92"/>
        <v>0.17542431450856164</v>
      </c>
      <c r="AQ36" s="18">
        <f t="shared" si="93"/>
        <v>0.18105995229781385</v>
      </c>
      <c r="AR36" s="18">
        <f t="shared" si="94"/>
        <v>0.18495643718439778</v>
      </c>
      <c r="AS36" s="18">
        <f t="shared" si="95"/>
        <v>0.18496335637858841</v>
      </c>
      <c r="AT36" s="18">
        <f t="shared" si="96"/>
        <v>0.19133677160273019</v>
      </c>
      <c r="AU36" s="18">
        <f t="shared" si="97"/>
        <v>0.19674976681168729</v>
      </c>
      <c r="AV36" s="18">
        <f t="shared" si="98"/>
        <v>0.19937178649334636</v>
      </c>
      <c r="AW36" s="18">
        <f t="shared" si="99"/>
        <v>0.19825014608090896</v>
      </c>
      <c r="AX36" s="18">
        <f t="shared" si="100"/>
        <v>0.19900623330544279</v>
      </c>
      <c r="AY36" s="18">
        <f t="shared" si="101"/>
        <v>0.20198681526295556</v>
      </c>
      <c r="AZ36" s="18">
        <f t="shared" si="102"/>
        <v>0.19902338700465819</v>
      </c>
      <c r="BA36" s="18">
        <f t="shared" si="103"/>
        <v>0.20239023152077615</v>
      </c>
      <c r="BB36" s="18">
        <f t="shared" si="104"/>
        <v>0.19652038978755679</v>
      </c>
      <c r="BC36" s="18">
        <f t="shared" si="105"/>
        <v>0.1906326401378981</v>
      </c>
      <c r="BD36" s="18">
        <f t="shared" si="106"/>
        <v>0.18898161124561552</v>
      </c>
      <c r="BE36" s="18">
        <f t="shared" si="107"/>
        <v>0.1872082385758301</v>
      </c>
      <c r="BF36" s="18">
        <f t="shared" si="108"/>
        <v>0.1796612500180125</v>
      </c>
      <c r="BG36" s="18">
        <f t="shared" si="109"/>
        <v>0.17328675395279478</v>
      </c>
      <c r="BH36" s="18">
        <f t="shared" si="110"/>
        <v>0.16513740330344412</v>
      </c>
      <c r="BI36" s="18">
        <f t="shared" si="111"/>
        <v>0.15612680605755275</v>
      </c>
      <c r="BJ36" s="18">
        <f t="shared" si="112"/>
        <v>0.14843632255424843</v>
      </c>
      <c r="BK36" s="18">
        <f t="shared" si="113"/>
        <v>0.1409080973075994</v>
      </c>
      <c r="BL36" s="18">
        <f t="shared" si="114"/>
        <v>0.13516695021316841</v>
      </c>
      <c r="BM36" s="18">
        <f t="shared" si="115"/>
        <v>0.12819896527908176</v>
      </c>
      <c r="BN36" s="18">
        <f t="shared" si="116"/>
        <v>0.12406554849506257</v>
      </c>
      <c r="BO36" s="18">
        <f t="shared" si="117"/>
        <v>0.11917005594689827</v>
      </c>
      <c r="BP36" s="18">
        <f t="shared" si="118"/>
        <v>0.11736857580107776</v>
      </c>
      <c r="BQ36" s="18">
        <f t="shared" si="119"/>
        <v>0.11703827065691956</v>
      </c>
      <c r="BR36" s="18">
        <f t="shared" si="120"/>
        <v>0.11627244773120884</v>
      </c>
      <c r="BS36" s="18">
        <f t="shared" si="121"/>
        <v>0.11263186990664188</v>
      </c>
      <c r="BT36" s="18">
        <f t="shared" si="122"/>
        <v>0.11358041834009977</v>
      </c>
      <c r="BU36" s="18">
        <f t="shared" si="123"/>
        <v>0.11059595300623684</v>
      </c>
      <c r="BV36" s="18">
        <f t="shared" si="58"/>
        <v>0.10897747039912165</v>
      </c>
      <c r="BW36" s="18">
        <f t="shared" si="124"/>
        <v>0.10283750758297934</v>
      </c>
      <c r="BX36" s="18">
        <f t="shared" si="125"/>
        <v>0.10008223418283053</v>
      </c>
      <c r="BY36" s="18">
        <f t="shared" si="126"/>
        <v>9.4287723038045446E-2</v>
      </c>
      <c r="BZ36" s="18">
        <f t="shared" si="127"/>
        <v>9.4044277036154381E-2</v>
      </c>
      <c r="CA36" s="18">
        <f t="shared" si="128"/>
        <v>8.986199958100187E-2</v>
      </c>
      <c r="CB36" s="18">
        <f t="shared" si="129"/>
        <v>9.0464944490877483E-2</v>
      </c>
      <c r="CC36" s="18">
        <f t="shared" si="130"/>
        <v>8.7185686563450229E-2</v>
      </c>
      <c r="CD36" s="18">
        <f t="shared" si="131"/>
        <v>9.0995005295249551E-2</v>
      </c>
      <c r="CE36" s="18">
        <f t="shared" si="132"/>
        <v>8.7783938720615975E-2</v>
      </c>
      <c r="CF36" s="18">
        <f t="shared" si="133"/>
        <v>9.1613063510959214E-2</v>
      </c>
      <c r="CG36" s="18">
        <f t="shared" si="134"/>
        <v>8.9238628116320509E-2</v>
      </c>
      <c r="CH36" s="18">
        <f t="shared" si="135"/>
        <v>9.0299218555899022E-2</v>
      </c>
      <c r="CI36" s="18">
        <f t="shared" si="136"/>
        <v>9.2455005165200596E-2</v>
      </c>
      <c r="CJ36" s="18">
        <f t="shared" si="137"/>
        <v>9.4875439813465093E-2</v>
      </c>
      <c r="CK36" s="18">
        <f t="shared" si="138"/>
        <v>9.2778049719133102E-2</v>
      </c>
      <c r="CL36" s="18">
        <f t="shared" si="139"/>
        <v>9.5478822414778924E-2</v>
      </c>
      <c r="CM36" s="18">
        <f t="shared" si="140"/>
        <v>9.7120530656960885E-2</v>
      </c>
      <c r="CN36" s="18">
        <f t="shared" si="141"/>
        <v>9.5318021421331875E-2</v>
      </c>
      <c r="CO36" s="18">
        <f t="shared" si="142"/>
        <v>9.5145744225196408E-2</v>
      </c>
      <c r="CP36" s="18">
        <f t="shared" si="143"/>
        <v>9.3285375946154603E-2</v>
      </c>
      <c r="CQ36" s="18">
        <f t="shared" si="144"/>
        <v>9.2573758796181307E-2</v>
      </c>
      <c r="CR36" s="18">
        <f t="shared" si="145"/>
        <v>9.4304823022934289E-2</v>
      </c>
      <c r="CS36" s="18">
        <f t="shared" si="146"/>
        <v>9.4336618042562409E-2</v>
      </c>
      <c r="CT36" s="18">
        <f t="shared" si="147"/>
        <v>9.2204579568670897E-2</v>
      </c>
      <c r="CU36" s="18">
        <f t="shared" si="148"/>
        <v>9.502001231111093E-2</v>
      </c>
      <c r="CV36" s="18">
        <f t="shared" si="149"/>
        <v>9.8079713803648244E-2</v>
      </c>
      <c r="CW36" s="18">
        <f t="shared" si="150"/>
        <v>9.8073499651538235E-2</v>
      </c>
      <c r="CX36" s="18">
        <f t="shared" si="151"/>
        <v>9.8244381401367348E-2</v>
      </c>
      <c r="CY36" s="18">
        <f t="shared" si="152"/>
        <v>9.8566615558187978E-2</v>
      </c>
      <c r="CZ36" s="18">
        <f t="shared" si="153"/>
        <v>9.9947302765604693E-2</v>
      </c>
      <c r="DA36" s="18">
        <f t="shared" si="154"/>
        <v>9.285254567084758E-2</v>
      </c>
      <c r="DB36" s="18">
        <f t="shared" si="155"/>
        <v>8.8419048133901779E-2</v>
      </c>
      <c r="DC36" s="18">
        <f t="shared" si="156"/>
        <v>8.6098676198145235E-2</v>
      </c>
      <c r="DD36" s="18">
        <f t="shared" si="157"/>
        <v>8.0143159820475193E-2</v>
      </c>
      <c r="DE36" s="18">
        <f t="shared" si="158"/>
        <v>8.0294936778397941E-2</v>
      </c>
      <c r="DF36" s="18">
        <f t="shared" si="159"/>
        <v>7.4367885106665435E-2</v>
      </c>
      <c r="DG36" s="18">
        <f t="shared" si="160"/>
        <v>6.9091550970526494E-2</v>
      </c>
      <c r="DH36" s="18">
        <f t="shared" si="161"/>
        <v>7.2879429758405292E-2</v>
      </c>
      <c r="DI36" s="18">
        <f t="shared" si="162"/>
        <v>7.5948964624855772E-2</v>
      </c>
      <c r="DJ36" s="18">
        <f t="shared" si="163"/>
        <v>7.3170326659622212E-2</v>
      </c>
      <c r="DK36" s="18">
        <f t="shared" si="164"/>
        <v>7.3677457835653715E-2</v>
      </c>
      <c r="DL36" s="18">
        <f t="shared" si="165"/>
        <v>6.9891595664698367E-2</v>
      </c>
      <c r="DM36" s="18">
        <f t="shared" si="166"/>
        <v>7.0324141841925397E-2</v>
      </c>
      <c r="DN36" s="18">
        <f t="shared" si="167"/>
        <v>6.983993217404226E-2</v>
      </c>
      <c r="DO36" s="18">
        <f t="shared" si="168"/>
        <v>6.4070139594433737E-2</v>
      </c>
      <c r="DP36" s="18">
        <f t="shared" si="169"/>
        <v>6.2137398968225767E-2</v>
      </c>
      <c r="DQ36" s="18">
        <f t="shared" si="170"/>
        <v>5.62890937729646E-2</v>
      </c>
      <c r="DR36" s="18">
        <f t="shared" si="171"/>
        <v>6.4735900393914733E-2</v>
      </c>
      <c r="DS36" s="18">
        <f t="shared" si="172"/>
        <v>6.327660699913748E-2</v>
      </c>
      <c r="DT36" s="18">
        <f t="shared" si="173"/>
        <v>5.8840798904792803E-2</v>
      </c>
      <c r="DU36" s="18">
        <f t="shared" si="174"/>
        <v>5.4988536059724202E-2</v>
      </c>
      <c r="DV36" s="18">
        <f t="shared" si="175"/>
        <v>5.1729885047130733E-2</v>
      </c>
      <c r="DW36" s="18">
        <f t="shared" si="176"/>
        <v>5.295891917090171E-2</v>
      </c>
      <c r="DX36" s="18">
        <f t="shared" si="177"/>
        <v>5.5628923342783222E-2</v>
      </c>
      <c r="DY36" s="18">
        <f t="shared" si="178"/>
        <v>4.2969605859152105E-2</v>
      </c>
      <c r="DZ36" s="18">
        <f t="shared" si="179"/>
        <v>4.1907890850568022E-2</v>
      </c>
      <c r="EA36" s="18">
        <f t="shared" si="180"/>
        <v>3.9522933503457605E-2</v>
      </c>
      <c r="EB36" s="18">
        <f t="shared" si="181"/>
        <v>4.3907996881326745E-2</v>
      </c>
      <c r="EC36" s="18">
        <f t="shared" si="182"/>
        <v>4.8219459341453254E-2</v>
      </c>
      <c r="ED36" s="18">
        <f t="shared" si="183"/>
        <v>4.0234218461475527E-2</v>
      </c>
      <c r="EE36" s="18">
        <f t="shared" si="184"/>
        <v>4.2828299572180685E-2</v>
      </c>
      <c r="EF36" s="18">
        <f t="shared" si="185"/>
        <v>4.3095413046841329E-2</v>
      </c>
      <c r="EG36" s="18">
        <f t="shared" si="186"/>
        <v>3.6092611926393146E-2</v>
      </c>
      <c r="EH36" s="18">
        <f t="shared" si="59"/>
        <v>3.6585222763831575E-2</v>
      </c>
      <c r="EI36" s="18">
        <f t="shared" si="187"/>
        <v>3.0545733797513335E-2</v>
      </c>
      <c r="EJ36" s="18">
        <f t="shared" si="188"/>
        <v>2.6397466702638456E-2</v>
      </c>
      <c r="EK36" s="18">
        <f t="shared" si="189"/>
        <v>2.4265502805968675E-2</v>
      </c>
      <c r="EL36" s="18">
        <f t="shared" si="190"/>
        <v>2.2776521269339732E-2</v>
      </c>
      <c r="EM36" s="18">
        <f t="shared" si="191"/>
        <v>1.8915517408335868E-2</v>
      </c>
      <c r="EN36" s="18">
        <f t="shared" si="192"/>
        <v>2.6568578632825666E-2</v>
      </c>
      <c r="EO36" s="18">
        <f t="shared" si="193"/>
        <v>3.4687535027644129E-2</v>
      </c>
      <c r="EP36" s="18">
        <f t="shared" si="194"/>
        <v>3.120321447015284E-2</v>
      </c>
      <c r="EQ36" s="18">
        <f t="shared" si="195"/>
        <v>2.9733559505057145E-2</v>
      </c>
      <c r="ER36" s="18">
        <f t="shared" si="196"/>
        <v>2.9537481073684594E-2</v>
      </c>
      <c r="ES36" s="18">
        <f t="shared" si="197"/>
        <v>3.1233501947787661E-2</v>
      </c>
      <c r="ET36" s="18">
        <f t="shared" si="198"/>
        <v>3.5043025757311476E-2</v>
      </c>
      <c r="EU36" s="18">
        <f t="shared" si="199"/>
        <v>2.9811272038874948E-2</v>
      </c>
      <c r="EV36" s="18">
        <f t="shared" si="200"/>
        <v>2.8753070980673891E-2</v>
      </c>
      <c r="EW36" s="18">
        <f t="shared" si="201"/>
        <v>3.3436911730088413E-2</v>
      </c>
      <c r="EX36" s="18">
        <f t="shared" si="202"/>
        <v>3.9694841667079005E-2</v>
      </c>
      <c r="EY36" s="18">
        <f t="shared" si="203"/>
        <v>4.0132000137024372E-2</v>
      </c>
      <c r="EZ36" s="18">
        <f t="shared" si="204"/>
        <v>3.060819061321484E-2</v>
      </c>
      <c r="FA36" s="18">
        <f t="shared" si="205"/>
        <v>2.9599787251870298E-2</v>
      </c>
      <c r="FB36" s="18">
        <f t="shared" si="206"/>
        <v>3.267298524032252E-2</v>
      </c>
      <c r="FC36" s="18">
        <f t="shared" si="207"/>
        <v>3.2365765578264157E-2</v>
      </c>
      <c r="FD36" s="18">
        <f t="shared" si="208"/>
        <v>3.4650565943832215E-2</v>
      </c>
      <c r="FE36" s="18">
        <f t="shared" si="209"/>
        <v>3.3965634436982903E-2</v>
      </c>
      <c r="FF36" s="18">
        <f t="shared" si="210"/>
        <v>3.6041976212496551E-2</v>
      </c>
      <c r="FG36" s="18">
        <f t="shared" si="211"/>
        <v>3.9768684287030717E-2</v>
      </c>
      <c r="FH36" s="18">
        <f t="shared" si="212"/>
        <v>4.7956574827862433E-2</v>
      </c>
      <c r="FI36" s="18">
        <f t="shared" si="213"/>
        <v>4.7263990101664259E-2</v>
      </c>
      <c r="FJ36" s="18">
        <f t="shared" si="214"/>
        <v>4.308941704663579E-2</v>
      </c>
      <c r="FK36" s="18">
        <f t="shared" si="215"/>
        <v>4.2923497020088588E-2</v>
      </c>
      <c r="FL36" s="18">
        <f t="shared" si="216"/>
        <v>4.1171475456746272E-2</v>
      </c>
      <c r="FM36" s="18">
        <f t="shared" si="217"/>
        <v>4.4745221298533353E-2</v>
      </c>
      <c r="FN36" s="18">
        <f t="shared" si="218"/>
        <v>4.9332950109864646E-2</v>
      </c>
      <c r="FO36" s="18">
        <f t="shared" si="219"/>
        <v>4.5066628196483903E-2</v>
      </c>
      <c r="FP36" s="18">
        <f t="shared" si="220"/>
        <v>4.5759212922682084E-2</v>
      </c>
      <c r="FQ36" s="18">
        <f t="shared" si="221"/>
        <v>4.3668789976644161E-2</v>
      </c>
      <c r="FR36" s="18">
        <f t="shared" si="222"/>
        <v>4.0744543354918554E-2</v>
      </c>
      <c r="FS36" s="18">
        <f t="shared" si="223"/>
        <v>4.0906458911193731E-2</v>
      </c>
      <c r="FT36" s="18">
        <f t="shared" si="224"/>
        <v>3.949772939186514E-2</v>
      </c>
      <c r="FU36" s="18">
        <f t="shared" si="225"/>
        <v>3.4784733082230165E-2</v>
      </c>
      <c r="FV36" s="18">
        <f t="shared" si="226"/>
        <v>3.4821845719083019E-2</v>
      </c>
      <c r="FW36" s="18">
        <f t="shared" si="227"/>
        <v>3.3337365287234161E-2</v>
      </c>
      <c r="FX36" s="18">
        <f t="shared" si="228"/>
        <v>3.4559126161701884E-2</v>
      </c>
      <c r="FY36" s="18">
        <f t="shared" si="229"/>
        <v>3.5875456889797312E-2</v>
      </c>
      <c r="FZ36" s="18">
        <f t="shared" si="230"/>
        <v>3.6302772199190037E-2</v>
      </c>
      <c r="GA36" s="18">
        <f t="shared" si="231"/>
        <v>3.4597542506998445E-2</v>
      </c>
      <c r="GB36" s="18">
        <f t="shared" si="232"/>
        <v>3.6141380381131148E-2</v>
      </c>
      <c r="GC36" s="18">
        <f t="shared" si="233"/>
        <v>3.2569060557955491E-2</v>
      </c>
      <c r="GD36" s="18">
        <f t="shared" si="234"/>
        <v>3.3620902761890524E-2</v>
      </c>
      <c r="GE36" s="18">
        <f t="shared" si="235"/>
        <v>3.4245803206672608E-2</v>
      </c>
      <c r="GF36" s="18">
        <f t="shared" si="236"/>
        <v>3.2001575833357457E-2</v>
      </c>
      <c r="GG36" s="18">
        <f t="shared" si="237"/>
        <v>2.9031465396509994E-2</v>
      </c>
      <c r="GH36" s="18">
        <f t="shared" si="238"/>
        <v>3.0364596740245792E-2</v>
      </c>
      <c r="GI36" s="18">
        <f t="shared" si="239"/>
        <v>2.9910850075010448E-2</v>
      </c>
      <c r="GJ36" s="18">
        <f t="shared" si="240"/>
        <v>3.0482766681943604E-2</v>
      </c>
      <c r="GK36" s="18">
        <f t="shared" si="241"/>
        <v>2.9565690794185855E-2</v>
      </c>
      <c r="GL36" s="18">
        <f t="shared" si="242"/>
        <v>2.9017730773637351E-2</v>
      </c>
      <c r="GM36" s="18">
        <f t="shared" si="243"/>
        <v>3.081240769740206E-2</v>
      </c>
      <c r="GN36" s="18">
        <f t="shared" si="244"/>
        <v>3.0934227164855759E-2</v>
      </c>
      <c r="GO36" s="18">
        <f t="shared" si="245"/>
        <v>2.9703387800789433E-2</v>
      </c>
      <c r="GP36" s="18">
        <f t="shared" si="246"/>
        <v>3.1669276265314843E-2</v>
      </c>
      <c r="GQ36" s="18">
        <f t="shared" si="247"/>
        <v>3.1009342407000422E-2</v>
      </c>
      <c r="GR36" s="18">
        <f t="shared" si="248"/>
        <v>3.3019393917703262E-2</v>
      </c>
      <c r="GS36" s="18">
        <f t="shared" si="249"/>
        <v>3.2520902510120943E-2</v>
      </c>
      <c r="GT36" s="18">
        <f t="shared" si="60"/>
        <v>2.9744151701874073E-2</v>
      </c>
      <c r="GU36" s="18">
        <f t="shared" si="39"/>
        <v>2.9188957960983471E-2</v>
      </c>
      <c r="GV36" s="18">
        <f t="shared" si="39"/>
        <v>2.8134923452713845E-2</v>
      </c>
      <c r="GW36" s="18">
        <f t="shared" si="39"/>
        <v>2.5140506866064248E-2</v>
      </c>
      <c r="GX36" s="18">
        <f t="shared" si="39"/>
        <v>2.7556762029572159E-2</v>
      </c>
      <c r="GY36" s="18">
        <f t="shared" si="39"/>
        <v>2.4769867498160566E-2</v>
      </c>
      <c r="GZ36" s="18">
        <f t="shared" si="39"/>
        <v>2.4011261025268377E-2</v>
      </c>
      <c r="HA36" s="18">
        <f t="shared" si="39"/>
        <v>2.5093087540726183E-2</v>
      </c>
      <c r="HB36" s="18">
        <f t="shared" si="40"/>
        <v>2.5674912025458529E-2</v>
      </c>
      <c r="HC36" s="18">
        <f t="shared" si="41"/>
        <v>2.4823808457384137E-2</v>
      </c>
      <c r="HD36" s="18">
        <f t="shared" si="42"/>
        <v>2.4347209467773991E-2</v>
      </c>
      <c r="HE36" s="18">
        <f t="shared" si="43"/>
        <v>2.1617710537667156E-2</v>
      </c>
      <c r="HF36" s="18">
        <f t="shared" si="44"/>
        <v>1.9525272383623619E-2</v>
      </c>
      <c r="HG36" s="18">
        <f t="shared" si="45"/>
        <v>1.8467331966077288E-2</v>
      </c>
      <c r="HH36" s="18">
        <f t="shared" si="46"/>
        <v>1.8810282816631625E-2</v>
      </c>
      <c r="HI36" s="18">
        <f t="shared" si="47"/>
        <v>1.8385112748604413E-2</v>
      </c>
      <c r="HJ36" s="18">
        <f t="shared" si="57"/>
        <v>1.9396850432615798E-2</v>
      </c>
      <c r="HK36" s="18">
        <f t="shared" si="48"/>
        <v>2.0773450322226838E-2</v>
      </c>
      <c r="HL36" s="18">
        <f t="shared" si="49"/>
        <v>2.2966164724741025E-2</v>
      </c>
      <c r="HM36" s="18">
        <f t="shared" si="50"/>
        <v>2.490608860426068E-2</v>
      </c>
      <c r="HN36" s="18">
        <f t="shared" si="51"/>
        <v>2.6897137994783087E-2</v>
      </c>
      <c r="HO36" s="18">
        <f t="shared" si="52"/>
        <v>2.8458439681028142E-2</v>
      </c>
      <c r="HP36" s="18">
        <f t="shared" si="53"/>
        <v>3.206612109749625E-2</v>
      </c>
      <c r="HQ36" s="18">
        <f t="shared" si="54"/>
        <v>3.1288612610532077E-2</v>
      </c>
      <c r="HR36" s="18">
        <f t="shared" si="55"/>
        <v>2.8605307295647808E-2</v>
      </c>
    </row>
    <row r="37" spans="2:226" x14ac:dyDescent="0.25">
      <c r="B37" s="132" t="s">
        <v>217</v>
      </c>
      <c r="J37" s="18">
        <f t="shared" si="56"/>
        <v>0.35714285714285715</v>
      </c>
      <c r="K37" s="18">
        <f t="shared" si="61"/>
        <v>0.35714285714285715</v>
      </c>
      <c r="L37" s="18">
        <f t="shared" si="62"/>
        <v>0.35714285714285715</v>
      </c>
      <c r="M37" s="18">
        <f t="shared" si="63"/>
        <v>0.21428571428571427</v>
      </c>
      <c r="N37" s="18">
        <f t="shared" si="64"/>
        <v>0.14285714285714285</v>
      </c>
      <c r="O37" s="18">
        <f t="shared" si="65"/>
        <v>0.14285714285714285</v>
      </c>
      <c r="P37" s="18">
        <f t="shared" si="66"/>
        <v>7.1428571428571425E-2</v>
      </c>
      <c r="Q37" s="18">
        <f t="shared" si="67"/>
        <v>0</v>
      </c>
      <c r="R37" s="18">
        <f t="shared" si="68"/>
        <v>0</v>
      </c>
      <c r="S37" s="18">
        <f t="shared" si="69"/>
        <v>0</v>
      </c>
      <c r="T37" s="18">
        <f t="shared" si="70"/>
        <v>0</v>
      </c>
      <c r="U37" s="18">
        <f t="shared" si="71"/>
        <v>0</v>
      </c>
      <c r="V37" s="18">
        <f t="shared" si="72"/>
        <v>0</v>
      </c>
      <c r="W37" s="18">
        <f t="shared" si="73"/>
        <v>0</v>
      </c>
      <c r="X37" s="18">
        <f t="shared" si="74"/>
        <v>0</v>
      </c>
      <c r="Y37" s="18">
        <f t="shared" si="75"/>
        <v>1.4285714285714287E-2</v>
      </c>
      <c r="Z37" s="18">
        <f t="shared" si="76"/>
        <v>2.0779220779220779E-2</v>
      </c>
      <c r="AA37" s="18">
        <f t="shared" si="77"/>
        <v>3.2683982683982683E-2</v>
      </c>
      <c r="AB37" s="18">
        <f t="shared" si="78"/>
        <v>3.2683982683982683E-2</v>
      </c>
      <c r="AC37" s="18">
        <f t="shared" si="79"/>
        <v>4.205166418281172E-2</v>
      </c>
      <c r="AD37" s="18">
        <f t="shared" si="80"/>
        <v>6.0192253751972721E-2</v>
      </c>
      <c r="AE37" s="18">
        <f t="shared" si="81"/>
        <v>7.3379066938785903E-2</v>
      </c>
      <c r="AF37" s="18">
        <f t="shared" si="82"/>
        <v>7.2952627706376533E-2</v>
      </c>
      <c r="AG37" s="18">
        <f t="shared" si="83"/>
        <v>8.3683032053802148E-2</v>
      </c>
      <c r="AH37" s="18">
        <f t="shared" si="84"/>
        <v>8.0848564933620734E-2</v>
      </c>
      <c r="AI37" s="18">
        <f t="shared" si="85"/>
        <v>9.5237054142253835E-2</v>
      </c>
      <c r="AJ37" s="18">
        <f t="shared" si="86"/>
        <v>0.10049932100831294</v>
      </c>
      <c r="AK37" s="18">
        <f t="shared" si="87"/>
        <v>9.933185732316889E-2</v>
      </c>
      <c r="AL37" s="18">
        <f t="shared" si="88"/>
        <v>0.10055080644127767</v>
      </c>
      <c r="AM37" s="18">
        <f t="shared" si="89"/>
        <v>0.10440109455208138</v>
      </c>
      <c r="AN37" s="18">
        <f t="shared" si="90"/>
        <v>0.10290752078980095</v>
      </c>
      <c r="AO37" s="18">
        <f t="shared" si="91"/>
        <v>0.10812294029093474</v>
      </c>
      <c r="AP37" s="18">
        <f t="shared" si="92"/>
        <v>0.11189655463339952</v>
      </c>
      <c r="AQ37" s="18">
        <f t="shared" si="93"/>
        <v>0.11561978087168601</v>
      </c>
      <c r="AR37" s="18">
        <f t="shared" si="94"/>
        <v>0.11684771318872722</v>
      </c>
      <c r="AS37" s="18">
        <f t="shared" si="95"/>
        <v>0.12055640127491271</v>
      </c>
      <c r="AT37" s="18">
        <f t="shared" si="96"/>
        <v>0.12077474903739402</v>
      </c>
      <c r="AU37" s="18">
        <f t="shared" si="97"/>
        <v>0.12252882507882909</v>
      </c>
      <c r="AV37" s="18">
        <f t="shared" si="98"/>
        <v>0.12991440066828816</v>
      </c>
      <c r="AW37" s="18">
        <f t="shared" si="99"/>
        <v>0.13605785267274584</v>
      </c>
      <c r="AX37" s="18">
        <f t="shared" si="100"/>
        <v>0.14076293049675573</v>
      </c>
      <c r="AY37" s="18">
        <f t="shared" si="101"/>
        <v>0.14305191384892862</v>
      </c>
      <c r="AZ37" s="18">
        <f t="shared" si="102"/>
        <v>0.15226523305363202</v>
      </c>
      <c r="BA37" s="18">
        <f t="shared" si="103"/>
        <v>0.15916543519044926</v>
      </c>
      <c r="BB37" s="18">
        <f t="shared" si="104"/>
        <v>0.16951188685774904</v>
      </c>
      <c r="BC37" s="18">
        <f t="shared" si="105"/>
        <v>0.17498790450371499</v>
      </c>
      <c r="BD37" s="18">
        <f t="shared" si="106"/>
        <v>0.18025336102646014</v>
      </c>
      <c r="BE37" s="18">
        <f t="shared" si="107"/>
        <v>0.18322416428934832</v>
      </c>
      <c r="BF37" s="18">
        <f t="shared" si="108"/>
        <v>0.19057915905572978</v>
      </c>
      <c r="BG37" s="18">
        <f t="shared" si="109"/>
        <v>0.18689441310294258</v>
      </c>
      <c r="BH37" s="18">
        <f t="shared" si="110"/>
        <v>0.18545915718239253</v>
      </c>
      <c r="BI37" s="18">
        <f t="shared" si="111"/>
        <v>0.18143781620452984</v>
      </c>
      <c r="BJ37" s="18">
        <f t="shared" si="112"/>
        <v>0.1791060687102182</v>
      </c>
      <c r="BK37" s="18">
        <f t="shared" si="113"/>
        <v>0.17513669513678173</v>
      </c>
      <c r="BL37" s="18">
        <f t="shared" si="114"/>
        <v>0.17380071980385198</v>
      </c>
      <c r="BM37" s="18">
        <f t="shared" si="115"/>
        <v>0.17126180593321896</v>
      </c>
      <c r="BN37" s="18">
        <f t="shared" si="116"/>
        <v>0.17128487523339672</v>
      </c>
      <c r="BO37" s="18">
        <f t="shared" si="117"/>
        <v>0.17333731071140471</v>
      </c>
      <c r="BP37" s="18">
        <f t="shared" si="118"/>
        <v>0.17265348626778912</v>
      </c>
      <c r="BQ37" s="18">
        <f t="shared" si="119"/>
        <v>0.17431946073852811</v>
      </c>
      <c r="BR37" s="18">
        <f t="shared" si="120"/>
        <v>0.17452872630543742</v>
      </c>
      <c r="BS37" s="18">
        <f t="shared" si="121"/>
        <v>0.17557853487249606</v>
      </c>
      <c r="BT37" s="18">
        <f t="shared" si="122"/>
        <v>0.17700423191187517</v>
      </c>
      <c r="BU37" s="18">
        <f t="shared" si="123"/>
        <v>0.17068017193570675</v>
      </c>
      <c r="BV37" s="18">
        <f t="shared" si="58"/>
        <v>0.16988550043285405</v>
      </c>
      <c r="BW37" s="18">
        <f t="shared" si="124"/>
        <v>0.16872362535635149</v>
      </c>
      <c r="BX37" s="18">
        <f t="shared" si="125"/>
        <v>0.17221742760703004</v>
      </c>
      <c r="BY37" s="18">
        <f t="shared" si="126"/>
        <v>0.1770461252204345</v>
      </c>
      <c r="BZ37" s="18">
        <f t="shared" si="127"/>
        <v>0.17975273842994569</v>
      </c>
      <c r="CA37" s="18">
        <f t="shared" si="128"/>
        <v>0.1759435550447388</v>
      </c>
      <c r="CB37" s="18">
        <f t="shared" si="129"/>
        <v>0.18193957016822915</v>
      </c>
      <c r="CC37" s="18">
        <f t="shared" si="130"/>
        <v>0.18391802173192101</v>
      </c>
      <c r="CD37" s="18">
        <f t="shared" si="131"/>
        <v>0.18929105811270935</v>
      </c>
      <c r="CE37" s="18">
        <f t="shared" si="132"/>
        <v>0.19153456634926666</v>
      </c>
      <c r="CF37" s="18">
        <f t="shared" si="133"/>
        <v>0.18952796959019694</v>
      </c>
      <c r="CG37" s="18">
        <f t="shared" si="134"/>
        <v>0.19111688869294952</v>
      </c>
      <c r="CH37" s="18">
        <f t="shared" si="135"/>
        <v>0.19918819630194581</v>
      </c>
      <c r="CI37" s="18">
        <f t="shared" si="136"/>
        <v>0.20251150913462188</v>
      </c>
      <c r="CJ37" s="18">
        <f t="shared" si="137"/>
        <v>0.19691961844900371</v>
      </c>
      <c r="CK37" s="18">
        <f t="shared" si="138"/>
        <v>0.19055261361105089</v>
      </c>
      <c r="CL37" s="18">
        <f t="shared" si="139"/>
        <v>0.18587249496015551</v>
      </c>
      <c r="CM37" s="18">
        <f t="shared" si="140"/>
        <v>0.1873627214352338</v>
      </c>
      <c r="CN37" s="18">
        <f t="shared" si="141"/>
        <v>0.19382065056373207</v>
      </c>
      <c r="CO37" s="18">
        <f t="shared" si="142"/>
        <v>0.1913981354230124</v>
      </c>
      <c r="CP37" s="18">
        <f t="shared" si="143"/>
        <v>0.19487541223338753</v>
      </c>
      <c r="CQ37" s="18">
        <f t="shared" si="144"/>
        <v>0.19639462121474502</v>
      </c>
      <c r="CR37" s="18">
        <f t="shared" si="145"/>
        <v>0.20012938407208497</v>
      </c>
      <c r="CS37" s="18">
        <f t="shared" si="146"/>
        <v>0.20425849728779083</v>
      </c>
      <c r="CT37" s="18">
        <f t="shared" si="147"/>
        <v>0.197944789696128</v>
      </c>
      <c r="CU37" s="18">
        <f t="shared" si="148"/>
        <v>0.18525796314068832</v>
      </c>
      <c r="CV37" s="18">
        <f t="shared" si="149"/>
        <v>0.18097224885497401</v>
      </c>
      <c r="CW37" s="18">
        <f t="shared" si="150"/>
        <v>0.1758704299726514</v>
      </c>
      <c r="CX37" s="18">
        <f t="shared" si="151"/>
        <v>0.17868997884483181</v>
      </c>
      <c r="CY37" s="18">
        <f t="shared" si="152"/>
        <v>0.17883008065214515</v>
      </c>
      <c r="CZ37" s="18">
        <f t="shared" si="153"/>
        <v>0.18287652681681793</v>
      </c>
      <c r="DA37" s="18">
        <f t="shared" si="154"/>
        <v>0.18828778222807335</v>
      </c>
      <c r="DB37" s="18">
        <f t="shared" si="155"/>
        <v>0.18713835694071701</v>
      </c>
      <c r="DC37" s="18">
        <f t="shared" si="156"/>
        <v>0.18483066463302469</v>
      </c>
      <c r="DD37" s="18">
        <f t="shared" si="157"/>
        <v>0.17126412732504712</v>
      </c>
      <c r="DE37" s="18">
        <f t="shared" si="158"/>
        <v>0.1654090392944115</v>
      </c>
      <c r="DF37" s="18">
        <f t="shared" si="159"/>
        <v>0.15804152244493355</v>
      </c>
      <c r="DG37" s="18">
        <f t="shared" si="160"/>
        <v>0.13690449620586648</v>
      </c>
      <c r="DH37" s="18">
        <f t="shared" si="161"/>
        <v>0.12038212968349996</v>
      </c>
      <c r="DI37" s="18">
        <f t="shared" si="162"/>
        <v>0.10920803259708266</v>
      </c>
      <c r="DJ37" s="18">
        <f t="shared" si="163"/>
        <v>9.713100071807057E-2</v>
      </c>
      <c r="DK37" s="18">
        <f t="shared" si="164"/>
        <v>9.5809040798527784E-2</v>
      </c>
      <c r="DL37" s="18">
        <f t="shared" si="165"/>
        <v>8.2240569931920263E-2</v>
      </c>
      <c r="DM37" s="18">
        <f t="shared" si="166"/>
        <v>7.5752377273514845E-2</v>
      </c>
      <c r="DN37" s="18">
        <f t="shared" si="167"/>
        <v>7.1165127788306179E-2</v>
      </c>
      <c r="DO37" s="18">
        <f t="shared" si="168"/>
        <v>6.8107381172277354E-2</v>
      </c>
      <c r="DP37" s="18">
        <f t="shared" si="169"/>
        <v>6.0617383732531165E-2</v>
      </c>
      <c r="DQ37" s="18">
        <f t="shared" si="170"/>
        <v>5.4769078537269991E-2</v>
      </c>
      <c r="DR37" s="18">
        <f t="shared" si="171"/>
        <v>5.7452236810886688E-2</v>
      </c>
      <c r="DS37" s="18">
        <f t="shared" si="172"/>
        <v>5.9564371987538001E-2</v>
      </c>
      <c r="DT37" s="18">
        <f t="shared" si="173"/>
        <v>5.6415082252882408E-2</v>
      </c>
      <c r="DU37" s="18">
        <f t="shared" si="174"/>
        <v>5.4647066096377039E-2</v>
      </c>
      <c r="DV37" s="18">
        <f t="shared" si="175"/>
        <v>5.075903663911302E-2</v>
      </c>
      <c r="DW37" s="18">
        <f t="shared" si="176"/>
        <v>5.8981077755890975E-2</v>
      </c>
      <c r="DX37" s="18">
        <f t="shared" si="177"/>
        <v>6.4172090331133844E-2</v>
      </c>
      <c r="DY37" s="18">
        <f t="shared" si="178"/>
        <v>6.4817699382572744E-2</v>
      </c>
      <c r="DZ37" s="18">
        <f t="shared" si="179"/>
        <v>5.9554303701719762E-2</v>
      </c>
      <c r="EA37" s="18">
        <f t="shared" si="180"/>
        <v>5.7625912496625444E-2</v>
      </c>
      <c r="EB37" s="18">
        <f t="shared" si="181"/>
        <v>5.9985929245131402E-2</v>
      </c>
      <c r="EC37" s="18">
        <f t="shared" si="182"/>
        <v>5.6928710409768955E-2</v>
      </c>
      <c r="ED37" s="18">
        <f t="shared" si="183"/>
        <v>4.7885268471590178E-2</v>
      </c>
      <c r="EE37" s="18">
        <f t="shared" si="184"/>
        <v>4.381755442945158E-2</v>
      </c>
      <c r="EF37" s="18">
        <f t="shared" si="185"/>
        <v>3.6775471915670967E-2</v>
      </c>
      <c r="EG37" s="18">
        <f t="shared" si="186"/>
        <v>4.3683089331569357E-2</v>
      </c>
      <c r="EH37" s="18">
        <f t="shared" si="59"/>
        <v>4.269786765669252E-2</v>
      </c>
      <c r="EI37" s="18">
        <f t="shared" si="187"/>
        <v>4.2568818747155797E-2</v>
      </c>
      <c r="EJ37" s="18">
        <f t="shared" si="188"/>
        <v>4.5952428313021487E-2</v>
      </c>
      <c r="EK37" s="18">
        <f t="shared" si="189"/>
        <v>4.6979505810687223E-2</v>
      </c>
      <c r="EL37" s="18">
        <f t="shared" si="190"/>
        <v>4.9631311023540674E-2</v>
      </c>
      <c r="EM37" s="18">
        <f t="shared" si="191"/>
        <v>4.5027806420036072E-2</v>
      </c>
      <c r="EN37" s="18">
        <f t="shared" si="192"/>
        <v>3.7870088964121675E-2</v>
      </c>
      <c r="EO37" s="18">
        <f t="shared" si="193"/>
        <v>4.1762322741412908E-2</v>
      </c>
      <c r="EP37" s="18">
        <f t="shared" si="194"/>
        <v>3.3350177395469659E-2</v>
      </c>
      <c r="EQ37" s="18">
        <f t="shared" si="195"/>
        <v>3.5120443603425838E-2</v>
      </c>
      <c r="ER37" s="18">
        <f t="shared" si="196"/>
        <v>3.6633048645442645E-2</v>
      </c>
      <c r="ES37" s="18">
        <f t="shared" si="197"/>
        <v>3.5948117138593326E-2</v>
      </c>
      <c r="ET37" s="18">
        <f t="shared" si="198"/>
        <v>3.7926139116615305E-2</v>
      </c>
      <c r="EU37" s="18">
        <f t="shared" si="199"/>
        <v>3.5375118708452044E-2</v>
      </c>
      <c r="EV37" s="18">
        <f t="shared" si="200"/>
        <v>3.4175824175824175E-2</v>
      </c>
      <c r="EW37" s="18">
        <f t="shared" si="201"/>
        <v>3.4476928224000822E-2</v>
      </c>
      <c r="EX37" s="18">
        <f t="shared" si="202"/>
        <v>2.8584581822848159E-2</v>
      </c>
      <c r="EY37" s="18">
        <f t="shared" si="203"/>
        <v>2.9896057232684226E-2</v>
      </c>
      <c r="EZ37" s="18">
        <f t="shared" si="204"/>
        <v>2.5500452837079832E-2</v>
      </c>
      <c r="FA37" s="18">
        <f t="shared" si="205"/>
        <v>2.7293169923914565E-2</v>
      </c>
      <c r="FB37" s="18">
        <f t="shared" si="206"/>
        <v>2.7293169923914565E-2</v>
      </c>
      <c r="FC37" s="18">
        <f t="shared" si="207"/>
        <v>2.1210220615158804E-2</v>
      </c>
      <c r="FD37" s="18">
        <f t="shared" si="208"/>
        <v>1.8868300240451545E-2</v>
      </c>
      <c r="FE37" s="18">
        <f t="shared" si="209"/>
        <v>1.8339924506596359E-2</v>
      </c>
      <c r="FF37" s="18">
        <f t="shared" si="210"/>
        <v>1.2786917432548216E-2</v>
      </c>
      <c r="FG37" s="18">
        <f t="shared" si="211"/>
        <v>1.0039664685295468E-2</v>
      </c>
      <c r="FH37" s="18">
        <f t="shared" si="212"/>
        <v>5.5363248878380232E-3</v>
      </c>
      <c r="FI37" s="18">
        <f t="shared" si="213"/>
        <v>9.1377654640685153E-3</v>
      </c>
      <c r="FJ37" s="18">
        <f t="shared" si="214"/>
        <v>1.0963011691591782E-2</v>
      </c>
      <c r="FK37" s="18">
        <f t="shared" si="215"/>
        <v>1.2663691963700626E-2</v>
      </c>
      <c r="FL37" s="18">
        <f t="shared" si="216"/>
        <v>1.3256683877447257E-2</v>
      </c>
      <c r="FM37" s="18">
        <f t="shared" si="217"/>
        <v>1.4780932824376617E-2</v>
      </c>
      <c r="FN37" s="18">
        <f t="shared" si="218"/>
        <v>2.0827796014096948E-2</v>
      </c>
      <c r="FO37" s="18">
        <f t="shared" si="219"/>
        <v>2.0569231049649635E-2</v>
      </c>
      <c r="FP37" s="18">
        <f t="shared" si="220"/>
        <v>2.0892437255208778E-2</v>
      </c>
      <c r="FQ37" s="18">
        <f t="shared" si="221"/>
        <v>1.9892367805941471E-2</v>
      </c>
      <c r="FR37" s="18">
        <f t="shared" si="222"/>
        <v>2.0130924767187506E-2</v>
      </c>
      <c r="FS37" s="18">
        <f t="shared" si="223"/>
        <v>1.8109361424869443E-2</v>
      </c>
      <c r="FT37" s="18">
        <f t="shared" si="224"/>
        <v>1.8403997664206147E-2</v>
      </c>
      <c r="FU37" s="18">
        <f t="shared" si="225"/>
        <v>1.3557614666562644E-2</v>
      </c>
      <c r="FV37" s="18">
        <f t="shared" si="226"/>
        <v>1.6773159559598724E-2</v>
      </c>
      <c r="FW37" s="18">
        <f t="shared" si="227"/>
        <v>1.5856031574801567E-2</v>
      </c>
      <c r="FX37" s="18">
        <f t="shared" si="228"/>
        <v>1.6062974784809128E-2</v>
      </c>
      <c r="FY37" s="18">
        <f t="shared" si="229"/>
        <v>1.6350082634942188E-2</v>
      </c>
      <c r="FZ37" s="18">
        <f t="shared" si="230"/>
        <v>2.0004567684776074E-2</v>
      </c>
      <c r="GA37" s="18">
        <f t="shared" si="231"/>
        <v>1.8455088727182024E-2</v>
      </c>
      <c r="GB37" s="18">
        <f t="shared" si="232"/>
        <v>2.1189233232441755E-2</v>
      </c>
      <c r="GC37" s="18">
        <f t="shared" si="233"/>
        <v>2.0031063013413206E-2</v>
      </c>
      <c r="GD37" s="18">
        <f t="shared" si="234"/>
        <v>1.9273263001572585E-2</v>
      </c>
      <c r="GE37" s="18">
        <f t="shared" si="235"/>
        <v>1.8231762260269114E-2</v>
      </c>
      <c r="GF37" s="18">
        <f t="shared" si="236"/>
        <v>1.6743061632153684E-2</v>
      </c>
      <c r="GG37" s="18">
        <f t="shared" si="237"/>
        <v>1.4940857202833804E-2</v>
      </c>
      <c r="GH37" s="18">
        <f t="shared" si="238"/>
        <v>1.5683168973777601E-2</v>
      </c>
      <c r="GI37" s="18">
        <f t="shared" si="239"/>
        <v>1.4328886758261352E-2</v>
      </c>
      <c r="GJ37" s="18">
        <f t="shared" si="240"/>
        <v>1.2773818269885965E-2</v>
      </c>
      <c r="GK37" s="18">
        <f t="shared" si="241"/>
        <v>1.4392571438312447E-2</v>
      </c>
      <c r="GL37" s="18">
        <f t="shared" si="242"/>
        <v>1.6643894022737044E-2</v>
      </c>
      <c r="GM37" s="18">
        <f t="shared" si="243"/>
        <v>1.7904251565366534E-2</v>
      </c>
      <c r="GN37" s="18">
        <f t="shared" si="244"/>
        <v>1.7738311585661967E-2</v>
      </c>
      <c r="GO37" s="18">
        <f t="shared" si="245"/>
        <v>1.944781070242076E-2</v>
      </c>
      <c r="GP37" s="18">
        <f t="shared" si="246"/>
        <v>1.8254430772611539E-2</v>
      </c>
      <c r="GQ37" s="18">
        <f t="shared" si="247"/>
        <v>2.1420100653145504E-2</v>
      </c>
      <c r="GR37" s="18">
        <f t="shared" si="248"/>
        <v>1.8523445997915076E-2</v>
      </c>
      <c r="GS37" s="18">
        <f t="shared" si="249"/>
        <v>1.7920009030841743E-2</v>
      </c>
      <c r="GT37" s="18">
        <f t="shared" si="60"/>
        <v>1.8734155514279569E-2</v>
      </c>
      <c r="GU37" s="18">
        <f t="shared" si="39"/>
        <v>1.905182288950219E-2</v>
      </c>
      <c r="GV37" s="18">
        <f t="shared" si="39"/>
        <v>1.7576063743591559E-2</v>
      </c>
      <c r="GW37" s="18">
        <f t="shared" si="39"/>
        <v>1.8936353938833212E-2</v>
      </c>
      <c r="GX37" s="18">
        <f t="shared" si="39"/>
        <v>1.5255399708428433E-2</v>
      </c>
      <c r="GY37" s="18">
        <f t="shared" si="39"/>
        <v>1.5686894225966013E-2</v>
      </c>
      <c r="GZ37" s="18">
        <f t="shared" si="39"/>
        <v>1.4961270643199572E-2</v>
      </c>
      <c r="HA37" s="18">
        <f t="shared" si="39"/>
        <v>1.3420093183620451E-2</v>
      </c>
      <c r="HB37" s="18">
        <f t="shared" si="40"/>
        <v>1.3602674088871187E-2</v>
      </c>
      <c r="HC37" s="18">
        <f t="shared" si="41"/>
        <v>1.2841409230760201E-2</v>
      </c>
      <c r="HD37" s="18">
        <f t="shared" si="42"/>
        <v>1.1952892542987007E-2</v>
      </c>
      <c r="HE37" s="18">
        <f t="shared" si="43"/>
        <v>1.3405169831130557E-2</v>
      </c>
      <c r="HF37" s="18">
        <f t="shared" si="44"/>
        <v>1.4297776382592003E-2</v>
      </c>
      <c r="HG37" s="18">
        <f t="shared" si="45"/>
        <v>1.3784053652120504E-2</v>
      </c>
      <c r="HH37" s="18">
        <f t="shared" si="46"/>
        <v>1.4549051412071816E-2</v>
      </c>
      <c r="HI37" s="18">
        <f t="shared" si="47"/>
        <v>1.4549051412071816E-2</v>
      </c>
      <c r="HJ37" s="18">
        <f t="shared" si="57"/>
        <v>1.5935964550592631E-2</v>
      </c>
      <c r="HK37" s="18">
        <f t="shared" si="48"/>
        <v>1.618323059711518E-2</v>
      </c>
      <c r="HL37" s="18">
        <f t="shared" si="49"/>
        <v>1.7733545549403783E-2</v>
      </c>
      <c r="HM37" s="18">
        <f t="shared" si="50"/>
        <v>1.773436581320062E-2</v>
      </c>
      <c r="HN37" s="18">
        <f t="shared" si="51"/>
        <v>1.7913273856697963E-2</v>
      </c>
      <c r="HO37" s="18">
        <f t="shared" si="52"/>
        <v>1.8767478485290572E-2</v>
      </c>
      <c r="HP37" s="18">
        <f t="shared" si="53"/>
        <v>2.2175816829953319E-2</v>
      </c>
      <c r="HQ37" s="18">
        <f t="shared" si="54"/>
        <v>2.2141388409866344E-2</v>
      </c>
      <c r="HR37" s="18">
        <f t="shared" si="55"/>
        <v>2.0035386303864235E-2</v>
      </c>
    </row>
    <row r="38" spans="2:226" x14ac:dyDescent="0.25">
      <c r="B38" s="132" t="s">
        <v>218</v>
      </c>
      <c r="J38" s="18">
        <f t="shared" si="56"/>
        <v>7.1428571428571425E-2</v>
      </c>
      <c r="K38" s="18">
        <f t="shared" si="61"/>
        <v>7.1428571428571425E-2</v>
      </c>
      <c r="L38" s="18">
        <f t="shared" si="62"/>
        <v>7.1428571428571425E-2</v>
      </c>
      <c r="M38" s="18">
        <f t="shared" si="63"/>
        <v>7.1428571428571425E-2</v>
      </c>
      <c r="N38" s="18">
        <f t="shared" si="64"/>
        <v>0</v>
      </c>
      <c r="O38" s="18">
        <f t="shared" si="65"/>
        <v>0.14285714285714285</v>
      </c>
      <c r="P38" s="18">
        <f t="shared" si="66"/>
        <v>0.14285714285714285</v>
      </c>
      <c r="Q38" s="18">
        <f t="shared" si="67"/>
        <v>0.14285714285714285</v>
      </c>
      <c r="R38" s="18">
        <f t="shared" si="68"/>
        <v>0.14285714285714285</v>
      </c>
      <c r="S38" s="18">
        <f t="shared" si="69"/>
        <v>0.14285714285714285</v>
      </c>
      <c r="T38" s="18">
        <f t="shared" si="70"/>
        <v>0.14285714285714285</v>
      </c>
      <c r="U38" s="18">
        <f t="shared" si="71"/>
        <v>0.14285714285714285</v>
      </c>
      <c r="V38" s="18">
        <f t="shared" si="72"/>
        <v>1.5873015873015872E-2</v>
      </c>
      <c r="W38" s="18">
        <f t="shared" si="73"/>
        <v>1.5873015873015872E-2</v>
      </c>
      <c r="X38" s="18">
        <f t="shared" si="74"/>
        <v>1.5873015873015872E-2</v>
      </c>
      <c r="Y38" s="18">
        <f t="shared" si="75"/>
        <v>3.0158730158730159E-2</v>
      </c>
      <c r="Z38" s="18">
        <f t="shared" si="76"/>
        <v>3.0158730158730159E-2</v>
      </c>
      <c r="AA38" s="18">
        <f t="shared" si="77"/>
        <v>4.2063492063492067E-2</v>
      </c>
      <c r="AB38" s="18">
        <f t="shared" si="78"/>
        <v>4.6392496392496395E-2</v>
      </c>
      <c r="AC38" s="18">
        <f t="shared" si="79"/>
        <v>3.5203321268895041E-2</v>
      </c>
      <c r="AD38" s="18">
        <f t="shared" si="80"/>
        <v>3.5203321268895041E-2</v>
      </c>
      <c r="AE38" s="18">
        <f t="shared" si="81"/>
        <v>3.5203321268895041E-2</v>
      </c>
      <c r="AF38" s="18">
        <f t="shared" si="82"/>
        <v>2.1983705064204207E-2</v>
      </c>
      <c r="AG38" s="18">
        <f t="shared" si="83"/>
        <v>2.5023218742015758E-2</v>
      </c>
      <c r="AH38" s="18">
        <f t="shared" si="84"/>
        <v>1.8787391077616667E-2</v>
      </c>
      <c r="AI38" s="18">
        <f t="shared" si="85"/>
        <v>1.5486135977800413E-2</v>
      </c>
      <c r="AJ38" s="18">
        <f t="shared" si="86"/>
        <v>1.3384050822189681E-2</v>
      </c>
      <c r="AK38" s="18">
        <f t="shared" si="87"/>
        <v>1.6920118714693216E-2</v>
      </c>
      <c r="AL38" s="18">
        <f t="shared" si="88"/>
        <v>1.8720839002808465E-2</v>
      </c>
      <c r="AM38" s="18">
        <f t="shared" si="89"/>
        <v>1.9425697238195871E-2</v>
      </c>
      <c r="AN38" s="18">
        <f t="shared" si="90"/>
        <v>1.927542914625912E-2</v>
      </c>
      <c r="AO38" s="18">
        <f t="shared" si="91"/>
        <v>1.6667719395692226E-2</v>
      </c>
      <c r="AP38" s="18">
        <f t="shared" si="92"/>
        <v>1.8892884235357493E-2</v>
      </c>
      <c r="AQ38" s="18">
        <f t="shared" si="93"/>
        <v>1.9783350863775934E-2</v>
      </c>
      <c r="AR38" s="18">
        <f t="shared" si="94"/>
        <v>1.9633526357515779E-2</v>
      </c>
      <c r="AS38" s="18">
        <f t="shared" si="95"/>
        <v>2.2155572640005724E-2</v>
      </c>
      <c r="AT38" s="18">
        <f t="shared" si="96"/>
        <v>2.4158913360771687E-2</v>
      </c>
      <c r="AU38" s="18">
        <f t="shared" si="97"/>
        <v>2.6284576964379133E-2</v>
      </c>
      <c r="AV38" s="18">
        <f t="shared" si="98"/>
        <v>2.8944573001628983E-2</v>
      </c>
      <c r="AW38" s="18">
        <f t="shared" si="99"/>
        <v>3.0651976393093101E-2</v>
      </c>
      <c r="AX38" s="18">
        <f t="shared" si="100"/>
        <v>3.2727604378915254E-2</v>
      </c>
      <c r="AY38" s="18">
        <f t="shared" si="101"/>
        <v>3.6505711186109333E-2</v>
      </c>
      <c r="AZ38" s="18">
        <f t="shared" si="102"/>
        <v>3.8237600154695753E-2</v>
      </c>
      <c r="BA38" s="18">
        <f t="shared" si="103"/>
        <v>4.2675678976953617E-2</v>
      </c>
      <c r="BB38" s="18">
        <f t="shared" si="104"/>
        <v>4.5663636485990249E-2</v>
      </c>
      <c r="BC38" s="18">
        <f t="shared" si="105"/>
        <v>4.8694826580513981E-2</v>
      </c>
      <c r="BD38" s="18">
        <f t="shared" si="106"/>
        <v>5.1509047506979808E-2</v>
      </c>
      <c r="BE38" s="18">
        <f t="shared" si="107"/>
        <v>5.7613739671816773E-2</v>
      </c>
      <c r="BF38" s="18">
        <f t="shared" si="108"/>
        <v>6.17488245066279E-2</v>
      </c>
      <c r="BG38" s="18">
        <f t="shared" si="109"/>
        <v>6.6183679456946781E-2</v>
      </c>
      <c r="BH38" s="18">
        <f t="shared" si="110"/>
        <v>6.7971303597512092E-2</v>
      </c>
      <c r="BI38" s="18">
        <f t="shared" si="111"/>
        <v>7.0408976751297772E-2</v>
      </c>
      <c r="BJ38" s="18">
        <f t="shared" si="112"/>
        <v>7.3561328034490198E-2</v>
      </c>
      <c r="BK38" s="18">
        <f t="shared" si="113"/>
        <v>7.4619354931885082E-2</v>
      </c>
      <c r="BL38" s="18">
        <f t="shared" si="114"/>
        <v>7.2313910773289442E-2</v>
      </c>
      <c r="BM38" s="18">
        <f t="shared" si="115"/>
        <v>7.3803591391299356E-2</v>
      </c>
      <c r="BN38" s="18">
        <f t="shared" si="116"/>
        <v>7.564913540551807E-2</v>
      </c>
      <c r="BO38" s="18">
        <f t="shared" si="117"/>
        <v>7.455498782282087E-2</v>
      </c>
      <c r="BP38" s="18">
        <f t="shared" si="118"/>
        <v>7.5552965936449418E-2</v>
      </c>
      <c r="BQ38" s="18">
        <f t="shared" si="119"/>
        <v>7.4097674400997571E-2</v>
      </c>
      <c r="BR38" s="18">
        <f t="shared" si="120"/>
        <v>7.8515626715163059E-2</v>
      </c>
      <c r="BS38" s="18">
        <f t="shared" si="121"/>
        <v>8.1563252797715119E-2</v>
      </c>
      <c r="BT38" s="18">
        <f t="shared" si="122"/>
        <v>8.0702852299487662E-2</v>
      </c>
      <c r="BU38" s="18">
        <f t="shared" si="123"/>
        <v>7.8841698894659543E-2</v>
      </c>
      <c r="BV38" s="18">
        <f t="shared" si="58"/>
        <v>8.2552306104685932E-2</v>
      </c>
      <c r="BW38" s="18">
        <f t="shared" si="124"/>
        <v>8.2557125163485207E-2</v>
      </c>
      <c r="BX38" s="18">
        <f t="shared" si="125"/>
        <v>8.7664475131871991E-2</v>
      </c>
      <c r="BY38" s="18">
        <f t="shared" si="126"/>
        <v>8.6286803186534825E-2</v>
      </c>
      <c r="BZ38" s="18">
        <f t="shared" si="127"/>
        <v>8.8320040686079918E-2</v>
      </c>
      <c r="CA38" s="18">
        <f t="shared" si="128"/>
        <v>9.2559970646522036E-2</v>
      </c>
      <c r="CB38" s="18">
        <f t="shared" si="129"/>
        <v>9.4108700382132954E-2</v>
      </c>
      <c r="CC38" s="18">
        <f t="shared" si="130"/>
        <v>9.433685228362583E-2</v>
      </c>
      <c r="CD38" s="18">
        <f t="shared" si="131"/>
        <v>9.5459652825031036E-2</v>
      </c>
      <c r="CE38" s="18">
        <f t="shared" si="132"/>
        <v>9.7228060450860035E-2</v>
      </c>
      <c r="CF38" s="18">
        <f t="shared" si="133"/>
        <v>0.10321235765499637</v>
      </c>
      <c r="CG38" s="18">
        <f t="shared" si="134"/>
        <v>0.10275575457324852</v>
      </c>
      <c r="CH38" s="18">
        <f t="shared" si="135"/>
        <v>0.10048094630125558</v>
      </c>
      <c r="CI38" s="18">
        <f t="shared" si="136"/>
        <v>0.10437554586865361</v>
      </c>
      <c r="CJ38" s="18">
        <f t="shared" si="137"/>
        <v>0.10278338052378458</v>
      </c>
      <c r="CK38" s="18">
        <f t="shared" si="138"/>
        <v>0.10157591486677765</v>
      </c>
      <c r="CL38" s="18">
        <f t="shared" si="139"/>
        <v>9.5868587075368855E-2</v>
      </c>
      <c r="CM38" s="18">
        <f t="shared" si="140"/>
        <v>9.3073059918819326E-2</v>
      </c>
      <c r="CN38" s="18">
        <f t="shared" si="141"/>
        <v>9.1614735615028961E-2</v>
      </c>
      <c r="CO38" s="18">
        <f t="shared" si="142"/>
        <v>8.9234758053602051E-2</v>
      </c>
      <c r="CP38" s="18">
        <f t="shared" si="143"/>
        <v>8.5372982745121742E-2</v>
      </c>
      <c r="CQ38" s="18">
        <f t="shared" si="144"/>
        <v>8.9158130546131115E-2</v>
      </c>
      <c r="CR38" s="18">
        <f t="shared" si="145"/>
        <v>9.0688824909825411E-2</v>
      </c>
      <c r="CS38" s="18">
        <f t="shared" si="146"/>
        <v>8.4700762879861766E-2</v>
      </c>
      <c r="CT38" s="18">
        <f t="shared" si="147"/>
        <v>8.8157665697786963E-2</v>
      </c>
      <c r="CU38" s="18">
        <f t="shared" si="148"/>
        <v>9.4011978225717843E-2</v>
      </c>
      <c r="CV38" s="18">
        <f t="shared" si="149"/>
        <v>9.8212404664950251E-2</v>
      </c>
      <c r="CW38" s="18">
        <f t="shared" si="150"/>
        <v>9.352071982188867E-2</v>
      </c>
      <c r="CX38" s="18">
        <f t="shared" si="151"/>
        <v>8.6001922829407454E-2</v>
      </c>
      <c r="CY38" s="18">
        <f t="shared" si="152"/>
        <v>8.6156034817452112E-2</v>
      </c>
      <c r="CZ38" s="18">
        <f t="shared" si="153"/>
        <v>9.1395761892690011E-2</v>
      </c>
      <c r="DA38" s="18">
        <f t="shared" si="154"/>
        <v>8.4240879737807847E-2</v>
      </c>
      <c r="DB38" s="18">
        <f t="shared" si="155"/>
        <v>7.6710971222677657E-2</v>
      </c>
      <c r="DC38" s="18">
        <f t="shared" si="156"/>
        <v>7.3676313572635391E-2</v>
      </c>
      <c r="DD38" s="18">
        <f t="shared" si="157"/>
        <v>7.5697319130400675E-2</v>
      </c>
      <c r="DE38" s="18">
        <f t="shared" si="158"/>
        <v>7.5277013708460738E-2</v>
      </c>
      <c r="DF38" s="18">
        <f t="shared" si="159"/>
        <v>7.0592198061572936E-2</v>
      </c>
      <c r="DG38" s="18">
        <f t="shared" si="160"/>
        <v>6.7740125555551894E-2</v>
      </c>
      <c r="DH38" s="18">
        <f t="shared" si="161"/>
        <v>6.9074901890328236E-2</v>
      </c>
      <c r="DI38" s="18">
        <f t="shared" si="162"/>
        <v>6.3980464184557995E-2</v>
      </c>
      <c r="DJ38" s="18">
        <f t="shared" si="163"/>
        <v>5.908018548382233E-2</v>
      </c>
      <c r="DK38" s="18">
        <f t="shared" si="164"/>
        <v>5.2037330050396118E-2</v>
      </c>
      <c r="DL38" s="18">
        <f t="shared" si="165"/>
        <v>4.8510267051283432E-2</v>
      </c>
      <c r="DM38" s="18">
        <f t="shared" si="166"/>
        <v>4.8942813228510455E-2</v>
      </c>
      <c r="DN38" s="18">
        <f t="shared" si="167"/>
        <v>4.6919326511146178E-2</v>
      </c>
      <c r="DO38" s="18">
        <f t="shared" si="168"/>
        <v>3.8603034759271612E-2</v>
      </c>
      <c r="DP38" s="18">
        <f t="shared" si="169"/>
        <v>3.9853041034403514E-2</v>
      </c>
      <c r="DQ38" s="18">
        <f t="shared" si="170"/>
        <v>3.8152719026518837E-2</v>
      </c>
      <c r="DR38" s="18">
        <f t="shared" si="171"/>
        <v>3.8377094631281201E-2</v>
      </c>
      <c r="DS38" s="18">
        <f t="shared" si="172"/>
        <v>3.8261887258009317E-2</v>
      </c>
      <c r="DT38" s="18">
        <f t="shared" si="173"/>
        <v>3.2083918884918995E-2</v>
      </c>
      <c r="DU38" s="18">
        <f t="shared" si="174"/>
        <v>3.0200909807665315E-2</v>
      </c>
      <c r="DV38" s="18">
        <f t="shared" si="175"/>
        <v>2.9653879944540412E-2</v>
      </c>
      <c r="DW38" s="18">
        <f t="shared" si="176"/>
        <v>2.8299970695894325E-2</v>
      </c>
      <c r="DX38" s="18">
        <f t="shared" si="177"/>
        <v>2.5582287878086352E-2</v>
      </c>
      <c r="DY38" s="18">
        <f t="shared" si="178"/>
        <v>2.7508354881545741E-2</v>
      </c>
      <c r="DZ38" s="18">
        <f t="shared" si="179"/>
        <v>2.5452693907478695E-2</v>
      </c>
      <c r="EA38" s="18">
        <f t="shared" si="180"/>
        <v>2.4809896839113922E-2</v>
      </c>
      <c r="EB38" s="18">
        <f t="shared" si="181"/>
        <v>2.4931704155165841E-2</v>
      </c>
      <c r="EC38" s="18">
        <f t="shared" si="182"/>
        <v>2.1995085668338417E-2</v>
      </c>
      <c r="ED38" s="18">
        <f t="shared" si="183"/>
        <v>1.8472390040379628E-2</v>
      </c>
      <c r="EE38" s="18">
        <f t="shared" si="184"/>
        <v>1.5111045502564504E-2</v>
      </c>
      <c r="EF38" s="18">
        <f t="shared" si="185"/>
        <v>1.3192685093638057E-2</v>
      </c>
      <c r="EG38" s="18">
        <f t="shared" si="186"/>
        <v>1.4566049973570614E-2</v>
      </c>
      <c r="EH38" s="18">
        <f t="shared" si="59"/>
        <v>1.2595606623816921E-2</v>
      </c>
      <c r="EI38" s="18">
        <f t="shared" si="187"/>
        <v>1.1847122948503975E-2</v>
      </c>
      <c r="EJ38" s="18">
        <f t="shared" si="188"/>
        <v>1.0948650351918171E-2</v>
      </c>
      <c r="EK38" s="18">
        <f t="shared" si="189"/>
        <v>1.3033928907784962E-2</v>
      </c>
      <c r="EL38" s="18">
        <f t="shared" si="190"/>
        <v>1.4990876070211576E-2</v>
      </c>
      <c r="EM38" s="18">
        <f t="shared" si="191"/>
        <v>1.6079877159212663E-2</v>
      </c>
      <c r="EN38" s="18">
        <f t="shared" si="192"/>
        <v>1.3305952055190473E-2</v>
      </c>
      <c r="EO38" s="18">
        <f t="shared" si="193"/>
        <v>1.506962048552557E-2</v>
      </c>
      <c r="EP38" s="18">
        <f t="shared" si="194"/>
        <v>2.1789381560687344E-2</v>
      </c>
      <c r="EQ38" s="18">
        <f t="shared" si="195"/>
        <v>2.8068816411550766E-2</v>
      </c>
      <c r="ER38" s="18">
        <f t="shared" si="196"/>
        <v>2.3867135739281859E-2</v>
      </c>
      <c r="ES38" s="18">
        <f t="shared" si="197"/>
        <v>2.1910188576855245E-2</v>
      </c>
      <c r="ET38" s="18">
        <f t="shared" si="198"/>
        <v>2.0151946818613486E-2</v>
      </c>
      <c r="EU38" s="18">
        <f t="shared" si="199"/>
        <v>2.0151946818613486E-2</v>
      </c>
      <c r="EV38" s="18">
        <f t="shared" si="200"/>
        <v>2.2197802197802201E-2</v>
      </c>
      <c r="EW38" s="18">
        <f t="shared" si="201"/>
        <v>1.1993720565149137E-2</v>
      </c>
      <c r="EX38" s="18">
        <f t="shared" si="202"/>
        <v>7.6712328767123287E-3</v>
      </c>
      <c r="EY38" s="18">
        <f t="shared" si="203"/>
        <v>7.6712328767123287E-3</v>
      </c>
      <c r="EZ38" s="18">
        <f t="shared" si="204"/>
        <v>1.0418485623965076E-2</v>
      </c>
      <c r="FA38" s="18">
        <f t="shared" si="205"/>
        <v>8.5137237192031718E-3</v>
      </c>
      <c r="FB38" s="18">
        <f t="shared" si="206"/>
        <v>8.5137237192031718E-3</v>
      </c>
      <c r="FC38" s="18">
        <f t="shared" si="207"/>
        <v>4.7041999096793614E-3</v>
      </c>
      <c r="FD38" s="18">
        <f t="shared" si="208"/>
        <v>4.7041999096793614E-3</v>
      </c>
      <c r="FE38" s="18">
        <f t="shared" si="209"/>
        <v>2.7472527472527475E-3</v>
      </c>
      <c r="FF38" s="18">
        <f t="shared" si="210"/>
        <v>2.7472527472527475E-3</v>
      </c>
      <c r="FG38" s="18">
        <f t="shared" si="211"/>
        <v>0</v>
      </c>
      <c r="FH38" s="18">
        <f t="shared" si="212"/>
        <v>1.0989010989010989E-3</v>
      </c>
      <c r="FI38" s="18">
        <f t="shared" si="213"/>
        <v>1.0989010989010989E-3</v>
      </c>
      <c r="FJ38" s="18">
        <f t="shared" si="214"/>
        <v>1.9392372333548805E-3</v>
      </c>
      <c r="FK38" s="18">
        <f t="shared" si="215"/>
        <v>2.7895773694093023E-3</v>
      </c>
      <c r="FL38" s="18">
        <f t="shared" si="216"/>
        <v>2.7895773694093023E-3</v>
      </c>
      <c r="FM38" s="18">
        <f t="shared" si="217"/>
        <v>3.7885783684103009E-3</v>
      </c>
      <c r="FN38" s="18">
        <f t="shared" si="218"/>
        <v>4.5444362671253425E-3</v>
      </c>
      <c r="FO38" s="18">
        <f t="shared" si="219"/>
        <v>5.1262074371318063E-3</v>
      </c>
      <c r="FP38" s="18">
        <f t="shared" si="220"/>
        <v>5.1262074371318063E-3</v>
      </c>
      <c r="FQ38" s="18">
        <f t="shared" si="221"/>
        <v>4.2858713026780251E-3</v>
      </c>
      <c r="FR38" s="18">
        <f t="shared" si="222"/>
        <v>4.0819435777418971E-3</v>
      </c>
      <c r="FS38" s="18">
        <f t="shared" si="223"/>
        <v>4.0819435777418971E-3</v>
      </c>
      <c r="FT38" s="18">
        <f t="shared" si="224"/>
        <v>5.7162539678126557E-3</v>
      </c>
      <c r="FU38" s="18">
        <f t="shared" si="225"/>
        <v>5.5606361651360297E-3</v>
      </c>
      <c r="FV38" s="18">
        <f t="shared" si="226"/>
        <v>5.2319242387250863E-3</v>
      </c>
      <c r="FW38" s="18">
        <f t="shared" si="227"/>
        <v>5.733177371557166E-3</v>
      </c>
      <c r="FX38" s="18">
        <f t="shared" si="228"/>
        <v>5.733177371557166E-3</v>
      </c>
      <c r="FY38" s="18">
        <f t="shared" si="229"/>
        <v>5.8288799882681864E-3</v>
      </c>
      <c r="FZ38" s="18">
        <f t="shared" si="230"/>
        <v>6.1611059018894495E-3</v>
      </c>
      <c r="GA38" s="18">
        <f t="shared" si="231"/>
        <v>4.5730906800650782E-3</v>
      </c>
      <c r="GB38" s="18">
        <f t="shared" si="232"/>
        <v>4.2755140222833221E-3</v>
      </c>
      <c r="GC38" s="18">
        <f t="shared" si="233"/>
        <v>3.503095841478965E-3</v>
      </c>
      <c r="GD38" s="18">
        <f t="shared" si="234"/>
        <v>3.2830575567908667E-3</v>
      </c>
      <c r="GE38" s="18">
        <f t="shared" si="235"/>
        <v>4.1554675895062428E-3</v>
      </c>
      <c r="GF38" s="18">
        <f t="shared" si="236"/>
        <v>4.8886414724219496E-3</v>
      </c>
      <c r="GG38" s="18">
        <f t="shared" si="237"/>
        <v>5.0194857139291898E-3</v>
      </c>
      <c r="GH38" s="18">
        <f t="shared" si="238"/>
        <v>5.2164255715265234E-3</v>
      </c>
      <c r="GI38" s="18">
        <f t="shared" si="239"/>
        <v>5.8520684902954329E-3</v>
      </c>
      <c r="GJ38" s="18">
        <f t="shared" si="240"/>
        <v>5.8095832566375421E-3</v>
      </c>
      <c r="GK38" s="18">
        <f t="shared" si="241"/>
        <v>6.6336461095159423E-3</v>
      </c>
      <c r="GL38" s="18">
        <f t="shared" si="242"/>
        <v>6.2334910945101287E-3</v>
      </c>
      <c r="GM38" s="18">
        <f t="shared" si="243"/>
        <v>6.5064539320168558E-3</v>
      </c>
      <c r="GN38" s="18">
        <f t="shared" si="244"/>
        <v>7.2479128060379564E-3</v>
      </c>
      <c r="GO38" s="18">
        <f t="shared" si="245"/>
        <v>7.0541695728052935E-3</v>
      </c>
      <c r="GP38" s="18">
        <f t="shared" si="246"/>
        <v>6.6706482365841632E-3</v>
      </c>
      <c r="GQ38" s="18">
        <f t="shared" si="247"/>
        <v>6.978899846166022E-3</v>
      </c>
      <c r="GR38" s="18">
        <f t="shared" si="248"/>
        <v>6.197561244592943E-3</v>
      </c>
      <c r="GS38" s="18">
        <f t="shared" si="249"/>
        <v>6.5911070926842463E-3</v>
      </c>
      <c r="GT38" s="18">
        <f t="shared" si="60"/>
        <v>6.5301444332963891E-3</v>
      </c>
      <c r="GU38" s="18">
        <f t="shared" si="39"/>
        <v>5.6119022635799393E-3</v>
      </c>
      <c r="GV38" s="18">
        <f t="shared" si="39"/>
        <v>4.5634094719678815E-3</v>
      </c>
      <c r="GW38" s="18">
        <f t="shared" si="39"/>
        <v>5.5348759774149691E-3</v>
      </c>
      <c r="GX38" s="18">
        <f t="shared" si="39"/>
        <v>4.9653534298704444E-3</v>
      </c>
      <c r="GY38" s="18">
        <f t="shared" si="39"/>
        <v>5.4834014199524337E-3</v>
      </c>
      <c r="GZ38" s="18">
        <f t="shared" si="39"/>
        <v>4.6176005541515687E-3</v>
      </c>
      <c r="HA38" s="18">
        <f t="shared" si="39"/>
        <v>3.438699874031957E-3</v>
      </c>
      <c r="HB38" s="18">
        <f t="shared" si="40"/>
        <v>5.8249105850555595E-3</v>
      </c>
      <c r="HC38" s="18">
        <f t="shared" si="41"/>
        <v>6.3840383457488773E-3</v>
      </c>
      <c r="HD38" s="18">
        <f t="shared" si="42"/>
        <v>5.6543879878457317E-3</v>
      </c>
      <c r="HE38" s="18">
        <f t="shared" si="43"/>
        <v>5.885187610742618E-3</v>
      </c>
      <c r="HF38" s="18">
        <f t="shared" si="44"/>
        <v>5.5534046028439784E-3</v>
      </c>
      <c r="HG38" s="18">
        <f t="shared" si="45"/>
        <v>5.9052694867285658E-3</v>
      </c>
      <c r="HH38" s="18">
        <f t="shared" si="46"/>
        <v>5.7362092082862883E-3</v>
      </c>
      <c r="HI38" s="18">
        <f t="shared" si="47"/>
        <v>3.4281431247100004E-3</v>
      </c>
      <c r="HJ38" s="18">
        <f t="shared" si="57"/>
        <v>3.4263254141745857E-3</v>
      </c>
      <c r="HK38" s="18">
        <f t="shared" si="48"/>
        <v>3.1562247723267325E-3</v>
      </c>
      <c r="HL38" s="18">
        <f t="shared" si="49"/>
        <v>4.3731167541494077E-3</v>
      </c>
      <c r="HM38" s="18">
        <f t="shared" si="50"/>
        <v>4.5519342618598885E-3</v>
      </c>
      <c r="HN38" s="18">
        <f t="shared" si="51"/>
        <v>5.7101871671628567E-3</v>
      </c>
      <c r="HO38" s="18">
        <f t="shared" si="52"/>
        <v>7.8481505314933891E-3</v>
      </c>
      <c r="HP38" s="18">
        <f t="shared" si="53"/>
        <v>8.2297093467389951E-3</v>
      </c>
      <c r="HQ38" s="18">
        <f t="shared" si="54"/>
        <v>8.7755432568679074E-3</v>
      </c>
      <c r="HR38" s="18">
        <f t="shared" si="55"/>
        <v>8.249042730367381E-3</v>
      </c>
    </row>
    <row r="39" spans="2:226" x14ac:dyDescent="0.25">
      <c r="J39" s="196"/>
    </row>
    <row r="41" spans="2:226" x14ac:dyDescent="0.25">
      <c r="D41" t="s">
        <v>354</v>
      </c>
      <c r="E41" t="s">
        <v>355</v>
      </c>
      <c r="F41" t="s">
        <v>356</v>
      </c>
      <c r="G41" t="s">
        <v>357</v>
      </c>
      <c r="H41" t="s">
        <v>358</v>
      </c>
      <c r="I41" t="s">
        <v>359</v>
      </c>
      <c r="J41" t="s">
        <v>360</v>
      </c>
      <c r="K41" t="s">
        <v>361</v>
      </c>
      <c r="L41" t="s">
        <v>362</v>
      </c>
      <c r="M41" t="s">
        <v>363</v>
      </c>
      <c r="N41" t="s">
        <v>364</v>
      </c>
      <c r="O41" t="s">
        <v>365</v>
      </c>
      <c r="P41" t="s">
        <v>366</v>
      </c>
      <c r="Q41" t="s">
        <v>367</v>
      </c>
      <c r="R41" t="s">
        <v>368</v>
      </c>
      <c r="S41" t="s">
        <v>369</v>
      </c>
      <c r="T41" t="s">
        <v>370</v>
      </c>
      <c r="U41" t="s">
        <v>371</v>
      </c>
      <c r="V41" t="s">
        <v>372</v>
      </c>
      <c r="W41" t="s">
        <v>373</v>
      </c>
      <c r="X41" t="s">
        <v>374</v>
      </c>
      <c r="Y41" t="s">
        <v>375</v>
      </c>
      <c r="Z41" t="s">
        <v>376</v>
      </c>
      <c r="AA41" t="s">
        <v>377</v>
      </c>
      <c r="AB41" t="s">
        <v>378</v>
      </c>
      <c r="AC41" t="s">
        <v>379</v>
      </c>
      <c r="AD41" t="s">
        <v>380</v>
      </c>
      <c r="AE41" t="s">
        <v>381</v>
      </c>
      <c r="AF41" t="s">
        <v>382</v>
      </c>
      <c r="AG41" t="s">
        <v>383</v>
      </c>
      <c r="AH41" t="s">
        <v>384</v>
      </c>
      <c r="AI41" t="s">
        <v>385</v>
      </c>
      <c r="AJ41" t="s">
        <v>386</v>
      </c>
      <c r="AK41" t="s">
        <v>387</v>
      </c>
      <c r="AL41" t="s">
        <v>388</v>
      </c>
      <c r="AM41" t="s">
        <v>389</v>
      </c>
      <c r="AN41" t="s">
        <v>390</v>
      </c>
      <c r="AO41" t="s">
        <v>391</v>
      </c>
      <c r="AP41" t="s">
        <v>392</v>
      </c>
      <c r="AQ41" t="s">
        <v>393</v>
      </c>
      <c r="AR41" t="s">
        <v>336</v>
      </c>
      <c r="AS41" t="s">
        <v>335</v>
      </c>
      <c r="AT41" t="s">
        <v>334</v>
      </c>
      <c r="AU41" t="s">
        <v>333</v>
      </c>
      <c r="AV41" t="s">
        <v>332</v>
      </c>
      <c r="AW41" t="s">
        <v>331</v>
      </c>
      <c r="AX41" t="s">
        <v>330</v>
      </c>
      <c r="AY41" t="s">
        <v>329</v>
      </c>
      <c r="AZ41" t="s">
        <v>328</v>
      </c>
      <c r="BA41" t="s">
        <v>327</v>
      </c>
      <c r="BB41" t="s">
        <v>326</v>
      </c>
      <c r="BC41" t="s">
        <v>325</v>
      </c>
      <c r="BD41" t="s">
        <v>324</v>
      </c>
      <c r="BE41" t="s">
        <v>323</v>
      </c>
      <c r="BF41" t="s">
        <v>322</v>
      </c>
      <c r="BG41" t="s">
        <v>321</v>
      </c>
      <c r="BH41" t="s">
        <v>320</v>
      </c>
      <c r="BI41" t="s">
        <v>319</v>
      </c>
      <c r="BJ41" t="s">
        <v>318</v>
      </c>
      <c r="BK41" t="s">
        <v>317</v>
      </c>
      <c r="BL41" t="s">
        <v>316</v>
      </c>
      <c r="BM41" t="s">
        <v>315</v>
      </c>
      <c r="BN41" t="s">
        <v>314</v>
      </c>
      <c r="BO41" t="s">
        <v>313</v>
      </c>
      <c r="BP41" t="s">
        <v>312</v>
      </c>
      <c r="BQ41" t="s">
        <v>311</v>
      </c>
      <c r="BR41" t="s">
        <v>310</v>
      </c>
      <c r="BS41" t="s">
        <v>309</v>
      </c>
      <c r="BT41" t="s">
        <v>308</v>
      </c>
      <c r="BU41" t="s">
        <v>307</v>
      </c>
      <c r="BV41" t="s">
        <v>306</v>
      </c>
      <c r="BW41" t="s">
        <v>305</v>
      </c>
      <c r="BX41" t="s">
        <v>304</v>
      </c>
      <c r="BY41" t="s">
        <v>303</v>
      </c>
      <c r="BZ41" t="s">
        <v>302</v>
      </c>
      <c r="CA41" t="s">
        <v>301</v>
      </c>
      <c r="CB41" t="s">
        <v>300</v>
      </c>
      <c r="CC41" t="s">
        <v>299</v>
      </c>
      <c r="CD41" t="s">
        <v>298</v>
      </c>
      <c r="CE41" t="s">
        <v>297</v>
      </c>
      <c r="CF41" t="s">
        <v>296</v>
      </c>
      <c r="CG41" t="s">
        <v>295</v>
      </c>
      <c r="CH41" t="s">
        <v>294</v>
      </c>
      <c r="CI41" t="s">
        <v>293</v>
      </c>
      <c r="CJ41" t="s">
        <v>292</v>
      </c>
      <c r="CK41" t="s">
        <v>291</v>
      </c>
      <c r="CL41" t="s">
        <v>290</v>
      </c>
      <c r="CM41" t="s">
        <v>289</v>
      </c>
      <c r="CN41" t="s">
        <v>288</v>
      </c>
      <c r="CO41" t="s">
        <v>287</v>
      </c>
      <c r="CP41" t="s">
        <v>286</v>
      </c>
      <c r="CQ41" t="s">
        <v>285</v>
      </c>
      <c r="CR41" t="s">
        <v>284</v>
      </c>
      <c r="CS41" t="s">
        <v>283</v>
      </c>
      <c r="CT41" t="s">
        <v>282</v>
      </c>
      <c r="CU41" t="s">
        <v>281</v>
      </c>
      <c r="CV41" t="s">
        <v>280</v>
      </c>
      <c r="CW41" t="s">
        <v>279</v>
      </c>
      <c r="CX41" t="s">
        <v>278</v>
      </c>
      <c r="CY41" t="s">
        <v>277</v>
      </c>
      <c r="CZ41" t="s">
        <v>276</v>
      </c>
      <c r="DA41" t="s">
        <v>275</v>
      </c>
      <c r="DB41" t="s">
        <v>274</v>
      </c>
      <c r="DC41" t="s">
        <v>273</v>
      </c>
      <c r="DD41" t="s">
        <v>272</v>
      </c>
      <c r="DE41" t="s">
        <v>271</v>
      </c>
      <c r="DF41" t="s">
        <v>270</v>
      </c>
      <c r="DG41" t="s">
        <v>269</v>
      </c>
      <c r="DH41" t="s">
        <v>268</v>
      </c>
      <c r="DI41" t="s">
        <v>267</v>
      </c>
      <c r="DJ41" t="s">
        <v>266</v>
      </c>
      <c r="DK41" t="s">
        <v>265</v>
      </c>
      <c r="DL41" t="s">
        <v>264</v>
      </c>
      <c r="DM41" t="s">
        <v>263</v>
      </c>
      <c r="DN41" t="s">
        <v>262</v>
      </c>
      <c r="DO41" t="s">
        <v>261</v>
      </c>
      <c r="DP41" t="s">
        <v>260</v>
      </c>
      <c r="DQ41" t="s">
        <v>259</v>
      </c>
      <c r="DR41" t="s">
        <v>258</v>
      </c>
      <c r="DS41" t="s">
        <v>257</v>
      </c>
      <c r="DT41" t="s">
        <v>256</v>
      </c>
      <c r="DU41" t="s">
        <v>255</v>
      </c>
      <c r="DV41" t="s">
        <v>254</v>
      </c>
      <c r="DW41" t="s">
        <v>253</v>
      </c>
      <c r="DX41" t="s">
        <v>252</v>
      </c>
      <c r="DY41" t="s">
        <v>251</v>
      </c>
      <c r="DZ41" t="s">
        <v>250</v>
      </c>
      <c r="EA41" t="s">
        <v>249</v>
      </c>
      <c r="EB41" t="s">
        <v>248</v>
      </c>
      <c r="EC41" t="s">
        <v>247</v>
      </c>
      <c r="ED41" t="s">
        <v>246</v>
      </c>
      <c r="EE41" t="s">
        <v>245</v>
      </c>
      <c r="EF41" t="s">
        <v>244</v>
      </c>
      <c r="EG41" t="s">
        <v>243</v>
      </c>
      <c r="EH41" t="s">
        <v>242</v>
      </c>
      <c r="EI41" t="s">
        <v>241</v>
      </c>
      <c r="EJ41" t="s">
        <v>240</v>
      </c>
      <c r="EK41" t="s">
        <v>239</v>
      </c>
      <c r="EL41" t="s">
        <v>238</v>
      </c>
      <c r="EM41" t="s">
        <v>237</v>
      </c>
      <c r="EN41" t="s">
        <v>236</v>
      </c>
      <c r="EO41" t="s">
        <v>235</v>
      </c>
      <c r="EP41" t="s">
        <v>234</v>
      </c>
      <c r="EQ41" t="s">
        <v>233</v>
      </c>
      <c r="ER41" t="s">
        <v>232</v>
      </c>
      <c r="ES41" t="s">
        <v>231</v>
      </c>
      <c r="ET41" t="s">
        <v>230</v>
      </c>
      <c r="EU41" t="s">
        <v>229</v>
      </c>
      <c r="EV41" t="s">
        <v>228</v>
      </c>
      <c r="EW41" t="s">
        <v>227</v>
      </c>
      <c r="EX41" t="s">
        <v>153</v>
      </c>
      <c r="EY41" t="s">
        <v>154</v>
      </c>
      <c r="EZ41" t="s">
        <v>155</v>
      </c>
      <c r="FA41" t="s">
        <v>156</v>
      </c>
      <c r="FB41" t="s">
        <v>157</v>
      </c>
      <c r="FC41" t="s">
        <v>158</v>
      </c>
      <c r="FD41" t="s">
        <v>159</v>
      </c>
      <c r="FE41" t="s">
        <v>160</v>
      </c>
      <c r="FF41" t="s">
        <v>161</v>
      </c>
      <c r="FG41" t="s">
        <v>162</v>
      </c>
      <c r="FH41" t="s">
        <v>163</v>
      </c>
      <c r="FI41" t="s">
        <v>164</v>
      </c>
      <c r="FJ41" t="s">
        <v>165</v>
      </c>
      <c r="FK41" t="s">
        <v>166</v>
      </c>
      <c r="FL41" t="s">
        <v>167</v>
      </c>
      <c r="FM41" t="s">
        <v>168</v>
      </c>
      <c r="FN41" t="s">
        <v>169</v>
      </c>
      <c r="FO41" t="s">
        <v>170</v>
      </c>
      <c r="FP41" t="s">
        <v>171</v>
      </c>
      <c r="FQ41" t="s">
        <v>172</v>
      </c>
      <c r="FR41" t="s">
        <v>173</v>
      </c>
      <c r="FS41" t="s">
        <v>174</v>
      </c>
      <c r="FT41" t="s">
        <v>175</v>
      </c>
      <c r="FU41" t="s">
        <v>176</v>
      </c>
      <c r="FV41" t="s">
        <v>177</v>
      </c>
      <c r="FW41" t="s">
        <v>178</v>
      </c>
      <c r="FX41" t="s">
        <v>179</v>
      </c>
      <c r="FY41" t="s">
        <v>180</v>
      </c>
      <c r="FZ41" t="s">
        <v>181</v>
      </c>
      <c r="GA41" t="s">
        <v>182</v>
      </c>
      <c r="GB41" t="s">
        <v>183</v>
      </c>
      <c r="GC41" t="s">
        <v>184</v>
      </c>
      <c r="GD41" t="s">
        <v>185</v>
      </c>
      <c r="GE41" t="s">
        <v>186</v>
      </c>
      <c r="GF41" t="s">
        <v>187</v>
      </c>
      <c r="GG41" t="s">
        <v>188</v>
      </c>
      <c r="GH41" t="s">
        <v>189</v>
      </c>
      <c r="GI41" t="s">
        <v>190</v>
      </c>
      <c r="GJ41" t="s">
        <v>191</v>
      </c>
      <c r="GK41" t="s">
        <v>192</v>
      </c>
      <c r="GL41" t="s">
        <v>193</v>
      </c>
      <c r="GM41" t="s">
        <v>194</v>
      </c>
      <c r="GN41" t="s">
        <v>353</v>
      </c>
      <c r="GO41" t="s">
        <v>195</v>
      </c>
      <c r="GP41" t="s">
        <v>196</v>
      </c>
      <c r="GQ41" t="s">
        <v>197</v>
      </c>
      <c r="GR41" t="s">
        <v>198</v>
      </c>
      <c r="GS41" t="s">
        <v>150</v>
      </c>
      <c r="GT41" t="s">
        <v>151</v>
      </c>
      <c r="GU41" t="s">
        <v>152</v>
      </c>
      <c r="GV41" s="25">
        <v>44063</v>
      </c>
      <c r="GW41" s="25">
        <v>44064</v>
      </c>
      <c r="GX41" s="25">
        <v>44065</v>
      </c>
      <c r="GY41" s="25">
        <v>44066</v>
      </c>
      <c r="GZ41" s="25">
        <v>44067</v>
      </c>
      <c r="HA41" s="25">
        <v>44068</v>
      </c>
      <c r="HB41" s="25">
        <v>44069</v>
      </c>
      <c r="HC41" s="25">
        <v>44070</v>
      </c>
      <c r="HD41" s="25">
        <v>44071</v>
      </c>
      <c r="HE41" s="25">
        <v>44072</v>
      </c>
      <c r="HF41" s="25">
        <v>44073</v>
      </c>
      <c r="HG41" s="25">
        <v>44074</v>
      </c>
      <c r="HH41" s="25" t="s">
        <v>423</v>
      </c>
      <c r="HI41" s="25" t="s">
        <v>425</v>
      </c>
      <c r="HJ41" s="25" t="s">
        <v>426</v>
      </c>
      <c r="HK41" s="25" t="s">
        <v>447</v>
      </c>
      <c r="HL41" s="25" t="s">
        <v>455</v>
      </c>
      <c r="HM41" s="25" t="s">
        <v>456</v>
      </c>
      <c r="HN41" t="s">
        <v>481</v>
      </c>
      <c r="HO41" t="s">
        <v>513</v>
      </c>
      <c r="HP41" t="s">
        <v>514</v>
      </c>
      <c r="HQ41" t="s">
        <v>524</v>
      </c>
    </row>
    <row r="42" spans="2:226" x14ac:dyDescent="0.25">
      <c r="B42" s="132" t="s">
        <v>220</v>
      </c>
      <c r="J42" s="196">
        <f>J29+J30</f>
        <v>0</v>
      </c>
      <c r="K42" s="196">
        <f t="shared" ref="K42:BV42" si="250">K29+K30</f>
        <v>0</v>
      </c>
      <c r="L42" s="196">
        <f t="shared" si="250"/>
        <v>0</v>
      </c>
      <c r="M42" s="196">
        <f t="shared" si="250"/>
        <v>0</v>
      </c>
      <c r="N42" s="196">
        <f t="shared" si="250"/>
        <v>0</v>
      </c>
      <c r="O42" s="196">
        <f t="shared" si="250"/>
        <v>0</v>
      </c>
      <c r="P42" s="196">
        <f t="shared" si="250"/>
        <v>0</v>
      </c>
      <c r="Q42" s="196">
        <f t="shared" si="250"/>
        <v>0</v>
      </c>
      <c r="R42" s="196">
        <f t="shared" si="250"/>
        <v>0</v>
      </c>
      <c r="S42" s="196">
        <f t="shared" si="250"/>
        <v>0</v>
      </c>
      <c r="T42" s="196">
        <f t="shared" si="250"/>
        <v>0</v>
      </c>
      <c r="U42" s="196">
        <f t="shared" si="250"/>
        <v>0</v>
      </c>
      <c r="V42" s="196">
        <f t="shared" si="250"/>
        <v>0</v>
      </c>
      <c r="W42" s="196">
        <f t="shared" si="250"/>
        <v>0</v>
      </c>
      <c r="X42" s="196">
        <f t="shared" si="250"/>
        <v>2.8571428571428574E-2</v>
      </c>
      <c r="Y42" s="196">
        <f t="shared" si="250"/>
        <v>2.8571428571428574E-2</v>
      </c>
      <c r="Z42" s="196">
        <f t="shared" si="250"/>
        <v>3.506493506493507E-2</v>
      </c>
      <c r="AA42" s="196">
        <f t="shared" si="250"/>
        <v>4.6969696969696974E-2</v>
      </c>
      <c r="AB42" s="196">
        <f t="shared" si="250"/>
        <v>4.6969696969696974E-2</v>
      </c>
      <c r="AC42" s="196">
        <f t="shared" si="250"/>
        <v>5.3995458093818748E-2</v>
      </c>
      <c r="AD42" s="196">
        <f t="shared" si="250"/>
        <v>6.3065752878399245E-2</v>
      </c>
      <c r="AE42" s="196">
        <f t="shared" si="250"/>
        <v>4.3285533098179473E-2</v>
      </c>
      <c r="AF42" s="196">
        <f t="shared" si="250"/>
        <v>5.2880415827390566E-2</v>
      </c>
      <c r="AG42" s="196">
        <f t="shared" si="250"/>
        <v>5.2465936689507157E-2</v>
      </c>
      <c r="AH42" s="196">
        <f t="shared" si="250"/>
        <v>4.5096322177035512E-2</v>
      </c>
      <c r="AI42" s="196">
        <f t="shared" si="250"/>
        <v>5.3318316010540136E-2</v>
      </c>
      <c r="AJ42" s="196">
        <f t="shared" si="250"/>
        <v>4.973489567815674E-2</v>
      </c>
      <c r="AK42" s="196">
        <f t="shared" si="250"/>
        <v>4.3493455207579065E-2</v>
      </c>
      <c r="AL42" s="196">
        <f t="shared" si="250"/>
        <v>3.6502966704485523E-2</v>
      </c>
      <c r="AM42" s="196">
        <f t="shared" si="250"/>
        <v>2.7498402747411388E-2</v>
      </c>
      <c r="AN42" s="196">
        <f t="shared" si="250"/>
        <v>2.3666566403024239E-2</v>
      </c>
      <c r="AO42" s="196">
        <f t="shared" si="250"/>
        <v>2.0491963228421065E-2</v>
      </c>
      <c r="AP42" s="196">
        <f t="shared" si="250"/>
        <v>1.3354274084534224E-2</v>
      </c>
      <c r="AQ42" s="196">
        <f t="shared" si="250"/>
        <v>1.0903996784859335E-2</v>
      </c>
      <c r="AR42" s="196">
        <f t="shared" si="250"/>
        <v>8.7100631057771393E-3</v>
      </c>
      <c r="AS42" s="196">
        <f t="shared" si="250"/>
        <v>8.5561110350352975E-3</v>
      </c>
      <c r="AT42" s="196">
        <f t="shared" si="250"/>
        <v>9.2867962259102332E-3</v>
      </c>
      <c r="AU42" s="196">
        <f t="shared" si="250"/>
        <v>7.8528337318876131E-3</v>
      </c>
      <c r="AV42" s="196">
        <f t="shared" si="250"/>
        <v>7.0124004712047005E-3</v>
      </c>
      <c r="AW42" s="196">
        <f t="shared" si="250"/>
        <v>6.7548153583064947E-3</v>
      </c>
      <c r="AX42" s="196">
        <f t="shared" si="250"/>
        <v>6.9763440992527109E-3</v>
      </c>
      <c r="AY42" s="196">
        <f t="shared" si="250"/>
        <v>7.2011454875445715E-3</v>
      </c>
      <c r="AZ42" s="196">
        <f t="shared" si="250"/>
        <v>6.699852642450663E-3</v>
      </c>
      <c r="BA42" s="196">
        <f t="shared" si="250"/>
        <v>5.9518051347481702E-3</v>
      </c>
      <c r="BB42" s="196">
        <f t="shared" si="250"/>
        <v>5.9746970188726267E-3</v>
      </c>
      <c r="BC42" s="196">
        <f t="shared" si="250"/>
        <v>7.0863914319915927E-3</v>
      </c>
      <c r="BD42" s="196">
        <f t="shared" si="250"/>
        <v>7.925644366725576E-3</v>
      </c>
      <c r="BE42" s="196">
        <f t="shared" si="250"/>
        <v>7.6200424484858444E-3</v>
      </c>
      <c r="BF42" s="196">
        <f t="shared" si="250"/>
        <v>8.2400083456392343E-3</v>
      </c>
      <c r="BG42" s="196">
        <f t="shared" si="250"/>
        <v>9.5920354708622368E-3</v>
      </c>
      <c r="BH42" s="196">
        <f t="shared" si="250"/>
        <v>9.9119361584099827E-3</v>
      </c>
      <c r="BI42" s="196">
        <f t="shared" si="250"/>
        <v>1.1622288891780621E-2</v>
      </c>
      <c r="BJ42" s="196">
        <f t="shared" si="250"/>
        <v>1.2170228659149109E-2</v>
      </c>
      <c r="BK42" s="196">
        <f t="shared" si="250"/>
        <v>1.2680395420609015E-2</v>
      </c>
      <c r="BL42" s="196">
        <f t="shared" si="250"/>
        <v>1.2748967605839039E-2</v>
      </c>
      <c r="BM42" s="196">
        <f t="shared" si="250"/>
        <v>1.3037987168466348E-2</v>
      </c>
      <c r="BN42" s="196">
        <f t="shared" si="250"/>
        <v>1.3122240264767635E-2</v>
      </c>
      <c r="BO42" s="196">
        <f t="shared" si="250"/>
        <v>1.513741656429508E-2</v>
      </c>
      <c r="BP42" s="196">
        <f t="shared" si="250"/>
        <v>1.4455919184901836E-2</v>
      </c>
      <c r="BQ42" s="196">
        <f t="shared" si="250"/>
        <v>1.3564464914859402E-2</v>
      </c>
      <c r="BR42" s="196">
        <f t="shared" si="250"/>
        <v>1.3044640341738896E-2</v>
      </c>
      <c r="BS42" s="196">
        <f t="shared" si="250"/>
        <v>1.3816051781036528E-2</v>
      </c>
      <c r="BT42" s="196">
        <f t="shared" si="250"/>
        <v>1.4634294571110307E-2</v>
      </c>
      <c r="BU42" s="196">
        <f t="shared" si="250"/>
        <v>1.3941275241042782E-2</v>
      </c>
      <c r="BV42" s="196">
        <f t="shared" si="250"/>
        <v>1.3750633103006022E-2</v>
      </c>
      <c r="BW42" s="196">
        <f t="shared" ref="BW42:EH42" si="251">BW29+BW30</f>
        <v>1.410049677183259E-2</v>
      </c>
      <c r="BX42" s="196">
        <f t="shared" si="251"/>
        <v>1.5468248401063351E-2</v>
      </c>
      <c r="BY42" s="196">
        <f t="shared" si="251"/>
        <v>1.6301401338191114E-2</v>
      </c>
      <c r="BZ42" s="196">
        <f t="shared" si="251"/>
        <v>1.6382323964632153E-2</v>
      </c>
      <c r="CA42" s="196">
        <f t="shared" si="251"/>
        <v>1.768403517334987E-2</v>
      </c>
      <c r="CB42" s="196">
        <f t="shared" si="251"/>
        <v>1.8624153223616435E-2</v>
      </c>
      <c r="CC42" s="196">
        <f t="shared" si="251"/>
        <v>2.0292726831549309E-2</v>
      </c>
      <c r="CD42" s="196">
        <f t="shared" si="251"/>
        <v>2.0062014391534544E-2</v>
      </c>
      <c r="CE42" s="196">
        <f t="shared" si="251"/>
        <v>1.9533631469322681E-2</v>
      </c>
      <c r="CF42" s="196">
        <f t="shared" si="251"/>
        <v>1.9815099792993094E-2</v>
      </c>
      <c r="CG42" s="196">
        <f t="shared" si="251"/>
        <v>2.0081907034449672E-2</v>
      </c>
      <c r="CH42" s="196">
        <f t="shared" si="251"/>
        <v>1.9399515591852726E-2</v>
      </c>
      <c r="CI42" s="196">
        <f t="shared" si="251"/>
        <v>1.8958245838136406E-2</v>
      </c>
      <c r="CJ42" s="196">
        <f t="shared" si="251"/>
        <v>1.7507701669495626E-2</v>
      </c>
      <c r="CK42" s="196">
        <f t="shared" si="251"/>
        <v>1.727106267138874E-2</v>
      </c>
      <c r="CL42" s="196">
        <f t="shared" si="251"/>
        <v>2.0737206883495528E-2</v>
      </c>
      <c r="CM42" s="196">
        <f t="shared" si="251"/>
        <v>2.0704746504830451E-2</v>
      </c>
      <c r="CN42" s="196">
        <f t="shared" si="251"/>
        <v>2.2258677734131555E-2</v>
      </c>
      <c r="CO42" s="196">
        <f t="shared" si="251"/>
        <v>1.9905286159762576E-2</v>
      </c>
      <c r="CP42" s="196">
        <f t="shared" si="251"/>
        <v>2.1134338127504999E-2</v>
      </c>
      <c r="CQ42" s="196">
        <f t="shared" si="251"/>
        <v>2.0933025381130968E-2</v>
      </c>
      <c r="CR42" s="196">
        <f t="shared" si="251"/>
        <v>2.5093163603488955E-2</v>
      </c>
      <c r="CS42" s="196">
        <f t="shared" si="251"/>
        <v>2.583292772683668E-2</v>
      </c>
      <c r="CT42" s="196">
        <f t="shared" si="251"/>
        <v>2.7062706113164588E-2</v>
      </c>
      <c r="CU42" s="196">
        <f t="shared" si="251"/>
        <v>2.6134159512042385E-2</v>
      </c>
      <c r="CV42" s="196">
        <f t="shared" si="251"/>
        <v>3.099556676150933E-2</v>
      </c>
      <c r="CW42" s="196">
        <f t="shared" si="251"/>
        <v>2.958806130859086E-2</v>
      </c>
      <c r="CX42" s="196">
        <f t="shared" si="251"/>
        <v>3.4372750303806168E-2</v>
      </c>
      <c r="CY42" s="196">
        <f t="shared" si="251"/>
        <v>3.343406819480696E-2</v>
      </c>
      <c r="CZ42" s="196">
        <f t="shared" si="251"/>
        <v>3.0982487862524125E-2</v>
      </c>
      <c r="DA42" s="196">
        <f t="shared" si="251"/>
        <v>3.8377870257906524E-2</v>
      </c>
      <c r="DB42" s="196">
        <f t="shared" si="251"/>
        <v>4.1568111871793455E-2</v>
      </c>
      <c r="DC42" s="196">
        <f t="shared" si="251"/>
        <v>4.0925677383205121E-2</v>
      </c>
      <c r="DD42" s="196">
        <f t="shared" si="251"/>
        <v>4.8101322116228133E-2</v>
      </c>
      <c r="DE42" s="196">
        <f t="shared" si="251"/>
        <v>4.5019082355335222E-2</v>
      </c>
      <c r="DF42" s="196">
        <f t="shared" si="251"/>
        <v>4.5369287192126559E-2</v>
      </c>
      <c r="DG42" s="196">
        <f t="shared" si="251"/>
        <v>4.9504792325857055E-2</v>
      </c>
      <c r="DH42" s="196">
        <f t="shared" si="251"/>
        <v>4.6871314692379422E-2</v>
      </c>
      <c r="DI42" s="196">
        <f t="shared" si="251"/>
        <v>5.1728110989134143E-2</v>
      </c>
      <c r="DJ42" s="196">
        <f t="shared" si="251"/>
        <v>5.4435609126944534E-2</v>
      </c>
      <c r="DK42" s="196">
        <f t="shared" si="251"/>
        <v>5.3637874692737689E-2</v>
      </c>
      <c r="DL42" s="196">
        <f t="shared" si="251"/>
        <v>5.5153698413530357E-2</v>
      </c>
      <c r="DM42" s="196">
        <f t="shared" si="251"/>
        <v>6.0823560466371128E-2</v>
      </c>
      <c r="DN42" s="196">
        <f t="shared" si="251"/>
        <v>6.3795078744011857E-2</v>
      </c>
      <c r="DO42" s="196">
        <f t="shared" si="251"/>
        <v>7.2593403800005618E-2</v>
      </c>
      <c r="DP42" s="196">
        <f t="shared" si="251"/>
        <v>7.7809293438005814E-2</v>
      </c>
      <c r="DQ42" s="196">
        <f t="shared" si="251"/>
        <v>8.3201170011681411E-2</v>
      </c>
      <c r="DR42" s="196">
        <f t="shared" si="251"/>
        <v>8.5734744548789862E-2</v>
      </c>
      <c r="DS42" s="196">
        <f t="shared" si="251"/>
        <v>8.8998953458160071E-2</v>
      </c>
      <c r="DT42" s="196">
        <f t="shared" si="251"/>
        <v>9.3689384977859891E-2</v>
      </c>
      <c r="DU42" s="196">
        <f t="shared" si="251"/>
        <v>9.9144361655858132E-2</v>
      </c>
      <c r="DV42" s="196">
        <f t="shared" si="251"/>
        <v>9.4079923890798625E-2</v>
      </c>
      <c r="DW42" s="196">
        <f t="shared" si="251"/>
        <v>8.9374103395504473E-2</v>
      </c>
      <c r="DX42" s="196">
        <f t="shared" si="251"/>
        <v>9.0488591744035368E-2</v>
      </c>
      <c r="DY42" s="196">
        <f t="shared" si="251"/>
        <v>9.7337427764716378E-2</v>
      </c>
      <c r="DZ42" s="196">
        <f t="shared" si="251"/>
        <v>9.7924759471592682E-2</v>
      </c>
      <c r="EA42" s="196">
        <f t="shared" si="251"/>
        <v>9.7023642086034589E-2</v>
      </c>
      <c r="EB42" s="196">
        <f t="shared" si="251"/>
        <v>9.7510871350242265E-2</v>
      </c>
      <c r="EC42" s="196">
        <f t="shared" si="251"/>
        <v>0.10301627726086535</v>
      </c>
      <c r="ED42" s="196">
        <f t="shared" si="251"/>
        <v>0.11607670611076788</v>
      </c>
      <c r="EE42" s="196">
        <f t="shared" si="251"/>
        <v>0.11835413882298319</v>
      </c>
      <c r="EF42" s="196">
        <f t="shared" si="251"/>
        <v>0.11711570362228385</v>
      </c>
      <c r="EG42" s="196">
        <f t="shared" si="251"/>
        <v>0.12950318288583393</v>
      </c>
      <c r="EH42" s="196">
        <f t="shared" si="251"/>
        <v>0.13073470997942999</v>
      </c>
      <c r="EI42" s="196">
        <f t="shared" ref="EI42:GT42" si="252">EI29+EI30</f>
        <v>0.12425645472068693</v>
      </c>
      <c r="EJ42" s="196">
        <f t="shared" si="252"/>
        <v>0.12148457117802859</v>
      </c>
      <c r="EK42" s="196">
        <f t="shared" si="252"/>
        <v>0.12865855188142106</v>
      </c>
      <c r="EL42" s="196">
        <f t="shared" si="252"/>
        <v>0.12970792934533099</v>
      </c>
      <c r="EM42" s="196">
        <f t="shared" si="252"/>
        <v>0.13861793825533988</v>
      </c>
      <c r="EN42" s="196">
        <f t="shared" si="252"/>
        <v>0.13428368028030521</v>
      </c>
      <c r="EO42" s="196">
        <f t="shared" si="252"/>
        <v>0.13414684393657234</v>
      </c>
      <c r="EP42" s="196">
        <f t="shared" si="252"/>
        <v>0.14002041287634334</v>
      </c>
      <c r="EQ42" s="196">
        <f t="shared" si="252"/>
        <v>0.1389515729017283</v>
      </c>
      <c r="ER42" s="196">
        <f t="shared" si="252"/>
        <v>0.12458182500256866</v>
      </c>
      <c r="ES42" s="196">
        <f t="shared" si="252"/>
        <v>0.12363596720739578</v>
      </c>
      <c r="ET42" s="196">
        <f t="shared" si="252"/>
        <v>0.11323303680446536</v>
      </c>
      <c r="EU42" s="196">
        <f t="shared" si="252"/>
        <v>0.11232504648969541</v>
      </c>
      <c r="EV42" s="196">
        <f t="shared" si="252"/>
        <v>0.11930917347382239</v>
      </c>
      <c r="EW42" s="196">
        <f t="shared" si="252"/>
        <v>0.11937608548452831</v>
      </c>
      <c r="EX42" s="196">
        <f t="shared" si="252"/>
        <v>0.13264461734405822</v>
      </c>
      <c r="EY42" s="196">
        <f t="shared" si="252"/>
        <v>0.13423712319885917</v>
      </c>
      <c r="EZ42" s="196">
        <f t="shared" si="252"/>
        <v>0.13405397301570895</v>
      </c>
      <c r="FA42" s="196">
        <f t="shared" si="252"/>
        <v>0.13562260046668936</v>
      </c>
      <c r="FB42" s="196">
        <f t="shared" si="252"/>
        <v>0.14065146990233848</v>
      </c>
      <c r="FC42" s="196">
        <f t="shared" si="252"/>
        <v>0.13469140845840605</v>
      </c>
      <c r="FD42" s="196">
        <f t="shared" si="252"/>
        <v>0.13920388918040297</v>
      </c>
      <c r="FE42" s="196">
        <f t="shared" si="252"/>
        <v>0.13180662890643036</v>
      </c>
      <c r="FF42" s="196">
        <f t="shared" si="252"/>
        <v>0.13810808476002409</v>
      </c>
      <c r="FG42" s="196">
        <f t="shared" si="252"/>
        <v>0.14522705274855732</v>
      </c>
      <c r="FH42" s="196">
        <f t="shared" si="252"/>
        <v>0.14820054983970146</v>
      </c>
      <c r="FI42" s="196">
        <f t="shared" si="252"/>
        <v>0.14422973074283194</v>
      </c>
      <c r="FJ42" s="196">
        <f t="shared" si="252"/>
        <v>0.14750071655651228</v>
      </c>
      <c r="FK42" s="196">
        <f t="shared" si="252"/>
        <v>0.14190091566054411</v>
      </c>
      <c r="FL42" s="196">
        <f t="shared" si="252"/>
        <v>0.13739956795164926</v>
      </c>
      <c r="FM42" s="196">
        <f t="shared" si="252"/>
        <v>0.13234276908041742</v>
      </c>
      <c r="FN42" s="196">
        <f t="shared" si="252"/>
        <v>0.13066016367110392</v>
      </c>
      <c r="FO42" s="196">
        <f t="shared" si="252"/>
        <v>0.12852700271441353</v>
      </c>
      <c r="FP42" s="196">
        <f t="shared" si="252"/>
        <v>0.12543345760406172</v>
      </c>
      <c r="FQ42" s="196">
        <f t="shared" si="252"/>
        <v>0.11943304090845784</v>
      </c>
      <c r="FR42" s="196">
        <f t="shared" si="252"/>
        <v>0.11446951703737092</v>
      </c>
      <c r="FS42" s="196">
        <f t="shared" si="252"/>
        <v>0.11764830038483219</v>
      </c>
      <c r="FT42" s="196">
        <f t="shared" si="252"/>
        <v>0.11083483735017099</v>
      </c>
      <c r="FU42" s="196">
        <f t="shared" si="252"/>
        <v>0.10632192107254884</v>
      </c>
      <c r="FV42" s="196">
        <f t="shared" si="252"/>
        <v>0.10219446567398564</v>
      </c>
      <c r="FW42" s="196">
        <f t="shared" si="252"/>
        <v>0.10632842695080405</v>
      </c>
      <c r="FX42" s="196">
        <f t="shared" si="252"/>
        <v>0.10981727722208538</v>
      </c>
      <c r="FY42" s="196">
        <f t="shared" si="252"/>
        <v>0.1158012092564376</v>
      </c>
      <c r="FZ42" s="196">
        <f t="shared" si="252"/>
        <v>0.11207393973082802</v>
      </c>
      <c r="GA42" s="196">
        <f t="shared" si="252"/>
        <v>0.11249623295968525</v>
      </c>
      <c r="GB42" s="196">
        <f t="shared" si="252"/>
        <v>0.1074984711430942</v>
      </c>
      <c r="GC42" s="196">
        <f t="shared" si="252"/>
        <v>0.11107536148804976</v>
      </c>
      <c r="GD42" s="196">
        <f t="shared" si="252"/>
        <v>0.10693212939206174</v>
      </c>
      <c r="GE42" s="196">
        <f t="shared" si="252"/>
        <v>0.10825054680105298</v>
      </c>
      <c r="GF42" s="196">
        <f t="shared" si="252"/>
        <v>0.10741454975163081</v>
      </c>
      <c r="GG42" s="196">
        <f t="shared" si="252"/>
        <v>0.10936644430086431</v>
      </c>
      <c r="GH42" s="196">
        <f t="shared" si="252"/>
        <v>0.11217510965459861</v>
      </c>
      <c r="GI42" s="196">
        <f t="shared" si="252"/>
        <v>0.11642084652327944</v>
      </c>
      <c r="GJ42" s="196">
        <f t="shared" si="252"/>
        <v>0.11651017445045757</v>
      </c>
      <c r="GK42" s="196">
        <f t="shared" si="252"/>
        <v>0.12343502209401855</v>
      </c>
      <c r="GL42" s="196">
        <f t="shared" si="252"/>
        <v>0.11886388192260082</v>
      </c>
      <c r="GM42" s="196">
        <f t="shared" si="252"/>
        <v>0.11960711459354433</v>
      </c>
      <c r="GN42" s="196">
        <f t="shared" si="252"/>
        <v>0.12390476484438699</v>
      </c>
      <c r="GO42" s="196">
        <f t="shared" si="252"/>
        <v>0.12742861235706579</v>
      </c>
      <c r="GP42" s="196">
        <f t="shared" si="252"/>
        <v>0.13102332777922393</v>
      </c>
      <c r="GQ42" s="196">
        <f t="shared" si="252"/>
        <v>0.1338431414723748</v>
      </c>
      <c r="GR42" s="196">
        <f t="shared" si="252"/>
        <v>0.12756298365074936</v>
      </c>
      <c r="GS42" s="196">
        <f t="shared" si="252"/>
        <v>0.13134102379242588</v>
      </c>
      <c r="GT42" s="196">
        <f t="shared" si="252"/>
        <v>0.13535472662502632</v>
      </c>
      <c r="GU42" s="196">
        <f t="shared" ref="GU42:HA42" si="253">GU29+GU30</f>
        <v>0.1333362352940145</v>
      </c>
      <c r="GV42" s="196">
        <f t="shared" si="253"/>
        <v>0.13002616793444854</v>
      </c>
      <c r="GW42" s="196">
        <f t="shared" si="253"/>
        <v>0.12961778451635639</v>
      </c>
      <c r="GX42" s="196">
        <f t="shared" si="253"/>
        <v>0.13029609838148343</v>
      </c>
      <c r="GY42" s="196">
        <f t="shared" si="253"/>
        <v>0.13467404939349081</v>
      </c>
      <c r="GZ42" s="196">
        <f t="shared" si="253"/>
        <v>0.13309087066745492</v>
      </c>
      <c r="HA42" s="196">
        <f t="shared" si="253"/>
        <v>0.1347041031770923</v>
      </c>
      <c r="HB42" s="196">
        <f t="shared" ref="HB42:HR42" si="254">HB29+HB30</f>
        <v>0.13325854928992051</v>
      </c>
      <c r="HC42" s="196">
        <f t="shared" si="254"/>
        <v>0.13761454463485681</v>
      </c>
      <c r="HD42" s="196">
        <f t="shared" si="254"/>
        <v>0.13689170283394808</v>
      </c>
      <c r="HE42" s="196">
        <f t="shared" si="254"/>
        <v>0.13799093493621972</v>
      </c>
      <c r="HF42" s="196">
        <f t="shared" si="254"/>
        <v>0.14102309082411518</v>
      </c>
      <c r="HG42" s="196">
        <f t="shared" si="254"/>
        <v>0.14360108754004292</v>
      </c>
      <c r="HH42" s="196">
        <f t="shared" si="254"/>
        <v>0.14108208939125297</v>
      </c>
      <c r="HI42" s="196">
        <f t="shared" si="254"/>
        <v>0.14339015547482925</v>
      </c>
      <c r="HJ42" s="196">
        <f>HJ29+HJ30</f>
        <v>0.14638719660561972</v>
      </c>
      <c r="HK42" s="196">
        <f t="shared" si="254"/>
        <v>0.14323928453577453</v>
      </c>
      <c r="HL42" s="196">
        <f t="shared" si="254"/>
        <v>0.14405280942094392</v>
      </c>
      <c r="HM42" s="196">
        <f t="shared" si="254"/>
        <v>0.14383133819579794</v>
      </c>
      <c r="HN42" s="196">
        <f t="shared" si="254"/>
        <v>0.14519230395703864</v>
      </c>
      <c r="HO42" s="196">
        <f t="shared" si="254"/>
        <v>0.14360452290802436</v>
      </c>
      <c r="HP42" s="196">
        <f t="shared" si="254"/>
        <v>0.13848059717212013</v>
      </c>
      <c r="HQ42" s="196">
        <f t="shared" si="254"/>
        <v>0.14154329204235727</v>
      </c>
      <c r="HR42" s="196">
        <f t="shared" si="254"/>
        <v>0.13873067080868343</v>
      </c>
    </row>
    <row r="43" spans="2:226" x14ac:dyDescent="0.25">
      <c r="B43" s="132" t="s">
        <v>221</v>
      </c>
      <c r="J43" s="196">
        <f>J31+J32</f>
        <v>7.1428571428571425E-2</v>
      </c>
      <c r="K43" s="196">
        <f t="shared" ref="K43:BV43" si="255">K31+K32</f>
        <v>7.1428571428571425E-2</v>
      </c>
      <c r="L43" s="196">
        <f t="shared" si="255"/>
        <v>7.1428571428571425E-2</v>
      </c>
      <c r="M43" s="196">
        <f t="shared" si="255"/>
        <v>7.1428571428571425E-2</v>
      </c>
      <c r="N43" s="196">
        <f t="shared" si="255"/>
        <v>7.1428571428571425E-2</v>
      </c>
      <c r="O43" s="196">
        <f t="shared" si="255"/>
        <v>7.1428571428571425E-2</v>
      </c>
      <c r="P43" s="196">
        <f t="shared" si="255"/>
        <v>7.1428571428571425E-2</v>
      </c>
      <c r="Q43" s="196">
        <f t="shared" si="255"/>
        <v>0</v>
      </c>
      <c r="R43" s="196">
        <f t="shared" si="255"/>
        <v>0</v>
      </c>
      <c r="S43" s="196">
        <f t="shared" si="255"/>
        <v>0</v>
      </c>
      <c r="T43" s="196">
        <f t="shared" si="255"/>
        <v>0</v>
      </c>
      <c r="U43" s="196">
        <f t="shared" si="255"/>
        <v>2.8571428571428574E-2</v>
      </c>
      <c r="V43" s="196">
        <f t="shared" si="255"/>
        <v>2.8571428571428574E-2</v>
      </c>
      <c r="W43" s="196">
        <f t="shared" si="255"/>
        <v>4.4444444444444446E-2</v>
      </c>
      <c r="X43" s="196">
        <f t="shared" si="255"/>
        <v>0.10158730158730159</v>
      </c>
      <c r="Y43" s="196">
        <f t="shared" si="255"/>
        <v>0.11587301587301588</v>
      </c>
      <c r="Z43" s="196">
        <f t="shared" si="255"/>
        <v>0.14184704184704186</v>
      </c>
      <c r="AA43" s="196">
        <f t="shared" si="255"/>
        <v>0.15375180375180375</v>
      </c>
      <c r="AB43" s="196">
        <f t="shared" si="255"/>
        <v>0.15115440115440118</v>
      </c>
      <c r="AC43" s="196">
        <f t="shared" si="255"/>
        <v>0.18394128640030283</v>
      </c>
      <c r="AD43" s="196">
        <f t="shared" si="255"/>
        <v>0.17940613900801256</v>
      </c>
      <c r="AE43" s="196">
        <f t="shared" si="255"/>
        <v>0.15083471043658397</v>
      </c>
      <c r="AF43" s="196">
        <f t="shared" si="255"/>
        <v>0.1504082712041746</v>
      </c>
      <c r="AG43" s="196">
        <f t="shared" si="255"/>
        <v>0.14165815607108073</v>
      </c>
      <c r="AH43" s="196">
        <f t="shared" si="255"/>
        <v>0.16036563906427803</v>
      </c>
      <c r="AI43" s="196">
        <f t="shared" si="255"/>
        <v>0.15802984536157783</v>
      </c>
      <c r="AJ43" s="196">
        <f t="shared" si="255"/>
        <v>0.13729115288676053</v>
      </c>
      <c r="AK43" s="196">
        <f t="shared" si="255"/>
        <v>0.14151198313305047</v>
      </c>
      <c r="AL43" s="196">
        <f t="shared" si="255"/>
        <v>0.13634991830712009</v>
      </c>
      <c r="AM43" s="196">
        <f t="shared" si="255"/>
        <v>0.15318721940493679</v>
      </c>
      <c r="AN43" s="196">
        <f t="shared" si="255"/>
        <v>0.16196651883687788</v>
      </c>
      <c r="AO43" s="196">
        <f t="shared" si="255"/>
        <v>0.1541433895851772</v>
      </c>
      <c r="AP43" s="196">
        <f t="shared" si="255"/>
        <v>0.15381770814063372</v>
      </c>
      <c r="AQ43" s="196">
        <f t="shared" si="255"/>
        <v>0.1663230867981208</v>
      </c>
      <c r="AR43" s="196">
        <f t="shared" si="255"/>
        <v>0.17510301240972959</v>
      </c>
      <c r="AS43" s="196">
        <f t="shared" si="255"/>
        <v>0.17433671165311571</v>
      </c>
      <c r="AT43" s="196">
        <f t="shared" si="255"/>
        <v>0.16666334742877276</v>
      </c>
      <c r="AU43" s="196">
        <f t="shared" si="255"/>
        <v>0.16126192625863742</v>
      </c>
      <c r="AV43" s="196">
        <f t="shared" si="255"/>
        <v>0.15841039729753842</v>
      </c>
      <c r="AW43" s="196">
        <f t="shared" si="255"/>
        <v>0.15179758192049153</v>
      </c>
      <c r="AX43" s="196">
        <f t="shared" si="255"/>
        <v>0.14631474558207269</v>
      </c>
      <c r="AY43" s="196">
        <f t="shared" si="255"/>
        <v>0.14275273680441697</v>
      </c>
      <c r="AZ43" s="196">
        <f t="shared" si="255"/>
        <v>0.1400736731609753</v>
      </c>
      <c r="BA43" s="196">
        <f t="shared" si="255"/>
        <v>0.13576703877430363</v>
      </c>
      <c r="BB43" s="196">
        <f t="shared" si="255"/>
        <v>0.1332015611861381</v>
      </c>
      <c r="BC43" s="196">
        <f t="shared" si="255"/>
        <v>0.13284563894245616</v>
      </c>
      <c r="BD43" s="196">
        <f t="shared" si="255"/>
        <v>0.13724822197113248</v>
      </c>
      <c r="BE43" s="196">
        <f t="shared" si="255"/>
        <v>0.13966659099720266</v>
      </c>
      <c r="BF43" s="196">
        <f t="shared" si="255"/>
        <v>0.14256498216208824</v>
      </c>
      <c r="BG43" s="196">
        <f t="shared" si="255"/>
        <v>0.14790900812467089</v>
      </c>
      <c r="BH43" s="196">
        <f t="shared" si="255"/>
        <v>0.15454957344170678</v>
      </c>
      <c r="BI43" s="196">
        <f t="shared" si="255"/>
        <v>0.16019546207992277</v>
      </c>
      <c r="BJ43" s="196">
        <f t="shared" si="255"/>
        <v>0.16358495793354921</v>
      </c>
      <c r="BK43" s="196">
        <f t="shared" si="255"/>
        <v>0.16974838446281795</v>
      </c>
      <c r="BL43" s="196">
        <f t="shared" si="255"/>
        <v>0.17378941427516659</v>
      </c>
      <c r="BM43" s="196">
        <f t="shared" si="255"/>
        <v>0.17854978169897229</v>
      </c>
      <c r="BN43" s="196">
        <f t="shared" si="255"/>
        <v>0.18121077532382135</v>
      </c>
      <c r="BO43" s="196">
        <f t="shared" si="255"/>
        <v>0.18402520643977918</v>
      </c>
      <c r="BP43" s="196">
        <f t="shared" si="255"/>
        <v>0.18856630605076052</v>
      </c>
      <c r="BQ43" s="196">
        <f t="shared" si="255"/>
        <v>0.19551212256642098</v>
      </c>
      <c r="BR43" s="196">
        <f t="shared" si="255"/>
        <v>0.19667977990518631</v>
      </c>
      <c r="BS43" s="196">
        <f t="shared" si="255"/>
        <v>0.19927613572713132</v>
      </c>
      <c r="BT43" s="196">
        <f t="shared" si="255"/>
        <v>0.19843489782351914</v>
      </c>
      <c r="BU43" s="196">
        <f t="shared" si="255"/>
        <v>0.20463483493460083</v>
      </c>
      <c r="BV43" s="196">
        <f t="shared" si="255"/>
        <v>0.20383127338386042</v>
      </c>
      <c r="BW43" s="196">
        <f t="shared" ref="BW43:EH43" si="256">BW31+BW32</f>
        <v>0.21344481378251223</v>
      </c>
      <c r="BX43" s="196">
        <f t="shared" si="256"/>
        <v>0.20951910997497303</v>
      </c>
      <c r="BY43" s="196">
        <f t="shared" si="256"/>
        <v>0.21076782176104347</v>
      </c>
      <c r="BZ43" s="196">
        <f t="shared" si="256"/>
        <v>0.20905872684897453</v>
      </c>
      <c r="CA43" s="196">
        <f t="shared" si="256"/>
        <v>0.21093655130697914</v>
      </c>
      <c r="CB43" s="196">
        <f t="shared" si="256"/>
        <v>0.20835646843605471</v>
      </c>
      <c r="CC43" s="196">
        <f t="shared" si="256"/>
        <v>0.21137692719163934</v>
      </c>
      <c r="CD43" s="196">
        <f t="shared" si="256"/>
        <v>0.20153832336078745</v>
      </c>
      <c r="CE43" s="196">
        <f t="shared" si="256"/>
        <v>0.20655008987124004</v>
      </c>
      <c r="CF43" s="196">
        <f t="shared" si="256"/>
        <v>0.2033458082510391</v>
      </c>
      <c r="CG43" s="196">
        <f t="shared" si="256"/>
        <v>0.2062682667133251</v>
      </c>
      <c r="CH43" s="196">
        <f t="shared" si="256"/>
        <v>0.20779024972142088</v>
      </c>
      <c r="CI43" s="196">
        <f t="shared" si="256"/>
        <v>0.20604618355197069</v>
      </c>
      <c r="CJ43" s="196">
        <f t="shared" si="256"/>
        <v>0.20990428771649158</v>
      </c>
      <c r="CK43" s="196">
        <f t="shared" si="256"/>
        <v>0.21423457912629368</v>
      </c>
      <c r="CL43" s="196">
        <f t="shared" si="256"/>
        <v>0.21378231413929399</v>
      </c>
      <c r="CM43" s="196">
        <f t="shared" si="256"/>
        <v>0.20921228628238719</v>
      </c>
      <c r="CN43" s="196">
        <f t="shared" si="256"/>
        <v>0.20385574893577263</v>
      </c>
      <c r="CO43" s="196">
        <f t="shared" si="256"/>
        <v>0.20782982228119373</v>
      </c>
      <c r="CP43" s="196">
        <f t="shared" si="256"/>
        <v>0.20993197127520125</v>
      </c>
      <c r="CQ43" s="196">
        <f t="shared" si="256"/>
        <v>0.2084946918999262</v>
      </c>
      <c r="CR43" s="196">
        <f t="shared" si="256"/>
        <v>0.20409312441634175</v>
      </c>
      <c r="CS43" s="196">
        <f t="shared" si="256"/>
        <v>0.19746916199381562</v>
      </c>
      <c r="CT43" s="196">
        <f t="shared" si="256"/>
        <v>0.20730738908443885</v>
      </c>
      <c r="CU43" s="196">
        <f t="shared" si="256"/>
        <v>0.21665740646365331</v>
      </c>
      <c r="CV43" s="196">
        <f t="shared" si="256"/>
        <v>0.21454653226322687</v>
      </c>
      <c r="CW43" s="196">
        <f t="shared" si="256"/>
        <v>0.22236393561762618</v>
      </c>
      <c r="CX43" s="196">
        <f t="shared" si="256"/>
        <v>0.23184787273314228</v>
      </c>
      <c r="CY43" s="196">
        <f t="shared" si="256"/>
        <v>0.23249234104678351</v>
      </c>
      <c r="CZ43" s="196">
        <f t="shared" si="256"/>
        <v>0.23263385192399799</v>
      </c>
      <c r="DA43" s="196">
        <f t="shared" si="256"/>
        <v>0.23173197602212203</v>
      </c>
      <c r="DB43" s="196">
        <f t="shared" si="256"/>
        <v>0.22992573628484786</v>
      </c>
      <c r="DC43" s="196">
        <f t="shared" si="256"/>
        <v>0.23172624346997039</v>
      </c>
      <c r="DD43" s="196">
        <f t="shared" si="256"/>
        <v>0.23158649308565687</v>
      </c>
      <c r="DE43" s="196">
        <f t="shared" si="256"/>
        <v>0.22744765219460933</v>
      </c>
      <c r="DF43" s="196">
        <f t="shared" si="256"/>
        <v>0.24218929353199536</v>
      </c>
      <c r="DG43" s="196">
        <f t="shared" si="256"/>
        <v>0.27205683060893793</v>
      </c>
      <c r="DH43" s="196">
        <f t="shared" si="256"/>
        <v>0.28724442079652812</v>
      </c>
      <c r="DI43" s="196">
        <f t="shared" si="256"/>
        <v>0.30309708312293848</v>
      </c>
      <c r="DJ43" s="196">
        <f t="shared" si="256"/>
        <v>0.31794438357572263</v>
      </c>
      <c r="DK43" s="196">
        <f t="shared" si="256"/>
        <v>0.32984202285160769</v>
      </c>
      <c r="DL43" s="196">
        <f t="shared" si="256"/>
        <v>0.34287810685042452</v>
      </c>
      <c r="DM43" s="196">
        <f t="shared" si="256"/>
        <v>0.34059067796725095</v>
      </c>
      <c r="DN43" s="196">
        <f t="shared" si="256"/>
        <v>0.34259887385299792</v>
      </c>
      <c r="DO43" s="196">
        <f t="shared" si="256"/>
        <v>0.34827615499040177</v>
      </c>
      <c r="DP43" s="196">
        <f t="shared" si="256"/>
        <v>0.35584145401298722</v>
      </c>
      <c r="DQ43" s="196">
        <f t="shared" si="256"/>
        <v>0.35598189358885968</v>
      </c>
      <c r="DR43" s="196">
        <f t="shared" si="256"/>
        <v>0.34552038101681404</v>
      </c>
      <c r="DS43" s="196">
        <f t="shared" si="256"/>
        <v>0.34156492786781256</v>
      </c>
      <c r="DT43" s="196">
        <f t="shared" si="256"/>
        <v>0.35367517534391368</v>
      </c>
      <c r="DU43" s="196">
        <f t="shared" si="256"/>
        <v>0.34192433625494512</v>
      </c>
      <c r="DV43" s="196">
        <f t="shared" si="256"/>
        <v>0.34103026594102059</v>
      </c>
      <c r="DW43" s="196">
        <f t="shared" si="256"/>
        <v>0.33401754182303323</v>
      </c>
      <c r="DX43" s="196">
        <f t="shared" si="256"/>
        <v>0.33311164755043055</v>
      </c>
      <c r="DY43" s="196">
        <f t="shared" si="256"/>
        <v>0.33248217872527763</v>
      </c>
      <c r="DZ43" s="196">
        <f t="shared" si="256"/>
        <v>0.33846844419920918</v>
      </c>
      <c r="EA43" s="196">
        <f t="shared" si="256"/>
        <v>0.34641629953983155</v>
      </c>
      <c r="EB43" s="196">
        <f t="shared" si="256"/>
        <v>0.35936593982760134</v>
      </c>
      <c r="EC43" s="196">
        <f t="shared" si="256"/>
        <v>0.36425628396069587</v>
      </c>
      <c r="ED43" s="196">
        <f t="shared" si="256"/>
        <v>0.36288479969447474</v>
      </c>
      <c r="EE43" s="196">
        <f t="shared" si="256"/>
        <v>0.35969395814046184</v>
      </c>
      <c r="EF43" s="196">
        <f t="shared" si="256"/>
        <v>0.37589074792215726</v>
      </c>
      <c r="EG43" s="196">
        <f t="shared" si="256"/>
        <v>0.38508277424725046</v>
      </c>
      <c r="EH43" s="196">
        <f t="shared" si="256"/>
        <v>0.3794177496167086</v>
      </c>
      <c r="EI43" s="196">
        <f t="shared" ref="EI43:GT43" si="257">EI31+EI32</f>
        <v>0.37628186111496642</v>
      </c>
      <c r="EJ43" s="196">
        <f t="shared" si="257"/>
        <v>0.38288659052178331</v>
      </c>
      <c r="EK43" s="196">
        <f t="shared" si="257"/>
        <v>0.38884675236429811</v>
      </c>
      <c r="EL43" s="196">
        <f t="shared" si="257"/>
        <v>0.39417872434308365</v>
      </c>
      <c r="EM43" s="196">
        <f t="shared" si="257"/>
        <v>0.40348473364909299</v>
      </c>
      <c r="EN43" s="196">
        <f t="shared" si="257"/>
        <v>0.39974488819634879</v>
      </c>
      <c r="EO43" s="196">
        <f t="shared" si="257"/>
        <v>0.40252722718558431</v>
      </c>
      <c r="EP43" s="196">
        <f t="shared" si="257"/>
        <v>0.40158148303426522</v>
      </c>
      <c r="EQ43" s="196">
        <f t="shared" si="257"/>
        <v>0.39578636629689928</v>
      </c>
      <c r="ER43" s="196">
        <f t="shared" si="257"/>
        <v>0.40802726265544265</v>
      </c>
      <c r="ES43" s="196">
        <f t="shared" si="257"/>
        <v>0.40952758881330309</v>
      </c>
      <c r="ET43" s="196">
        <f t="shared" si="257"/>
        <v>0.40835542764114197</v>
      </c>
      <c r="EU43" s="196">
        <f t="shared" si="257"/>
        <v>0.41989987592893163</v>
      </c>
      <c r="EV43" s="196">
        <f t="shared" si="257"/>
        <v>0.40360357963263538</v>
      </c>
      <c r="EW43" s="196">
        <f t="shared" si="257"/>
        <v>0.41611612563464262</v>
      </c>
      <c r="EX43" s="196">
        <f t="shared" si="257"/>
        <v>0.41830962684967038</v>
      </c>
      <c r="EY43" s="196">
        <f t="shared" si="257"/>
        <v>0.41677957220486161</v>
      </c>
      <c r="EZ43" s="196">
        <f t="shared" si="257"/>
        <v>0.43857444399973333</v>
      </c>
      <c r="FA43" s="196">
        <f t="shared" si="257"/>
        <v>0.41582934596051768</v>
      </c>
      <c r="FB43" s="196">
        <f t="shared" si="257"/>
        <v>0.38682021949376405</v>
      </c>
      <c r="FC43" s="196">
        <f t="shared" si="257"/>
        <v>0.40328719338009278</v>
      </c>
      <c r="FD43" s="196">
        <f t="shared" si="257"/>
        <v>0.39346255180815015</v>
      </c>
      <c r="FE43" s="196">
        <f t="shared" si="257"/>
        <v>0.40189699407820889</v>
      </c>
      <c r="FF43" s="196">
        <f t="shared" si="257"/>
        <v>0.3872660276135429</v>
      </c>
      <c r="FG43" s="196">
        <f t="shared" si="257"/>
        <v>0.36774858853088643</v>
      </c>
      <c r="FH43" s="196">
        <f t="shared" si="257"/>
        <v>0.38177573785215335</v>
      </c>
      <c r="FI43" s="196">
        <f t="shared" si="257"/>
        <v>0.3885861543264354</v>
      </c>
      <c r="FJ43" s="196">
        <f t="shared" si="257"/>
        <v>0.38399593114038677</v>
      </c>
      <c r="FK43" s="196">
        <f t="shared" si="257"/>
        <v>0.39202231242460783</v>
      </c>
      <c r="FL43" s="196">
        <f t="shared" si="257"/>
        <v>0.39361260892056471</v>
      </c>
      <c r="FM43" s="196">
        <f t="shared" si="257"/>
        <v>0.40095578121219061</v>
      </c>
      <c r="FN43" s="196">
        <f t="shared" si="257"/>
        <v>0.39089301214321037</v>
      </c>
      <c r="FO43" s="196">
        <f t="shared" si="257"/>
        <v>0.38863056870429635</v>
      </c>
      <c r="FP43" s="196">
        <f t="shared" si="257"/>
        <v>0.40183585081714146</v>
      </c>
      <c r="FQ43" s="196">
        <f t="shared" si="257"/>
        <v>0.40767653419793182</v>
      </c>
      <c r="FR43" s="196">
        <f t="shared" si="257"/>
        <v>0.41565280162798074</v>
      </c>
      <c r="FS43" s="196">
        <f t="shared" si="257"/>
        <v>0.41052388827185227</v>
      </c>
      <c r="FT43" s="196">
        <f t="shared" si="257"/>
        <v>0.4184376335127864</v>
      </c>
      <c r="FU43" s="196">
        <f t="shared" si="257"/>
        <v>0.43686722757263252</v>
      </c>
      <c r="FV43" s="196">
        <f t="shared" si="257"/>
        <v>0.4430226234849407</v>
      </c>
      <c r="FW43" s="196">
        <f t="shared" si="257"/>
        <v>0.44445477529303234</v>
      </c>
      <c r="FX43" s="196">
        <f t="shared" si="257"/>
        <v>0.45256933693159807</v>
      </c>
      <c r="FY43" s="196">
        <f t="shared" si="257"/>
        <v>0.44389733666295916</v>
      </c>
      <c r="FZ43" s="196">
        <f t="shared" si="257"/>
        <v>0.44939608641349615</v>
      </c>
      <c r="GA43" s="196">
        <f t="shared" si="257"/>
        <v>0.45417940021108449</v>
      </c>
      <c r="GB43" s="196">
        <f t="shared" si="257"/>
        <v>0.45562150247571914</v>
      </c>
      <c r="GC43" s="196">
        <f t="shared" si="257"/>
        <v>0.46175240039128695</v>
      </c>
      <c r="GD43" s="196">
        <f t="shared" si="257"/>
        <v>0.46911825597512852</v>
      </c>
      <c r="GE43" s="196">
        <f t="shared" si="257"/>
        <v>0.47619065865607391</v>
      </c>
      <c r="GF43" s="196">
        <f t="shared" si="257"/>
        <v>0.4868753268278333</v>
      </c>
      <c r="GG43" s="196">
        <f t="shared" si="257"/>
        <v>0.49024281607222131</v>
      </c>
      <c r="GH43" s="196">
        <f t="shared" si="257"/>
        <v>0.48818555202131986</v>
      </c>
      <c r="GI43" s="196">
        <f t="shared" si="257"/>
        <v>0.49080714419997984</v>
      </c>
      <c r="GJ43" s="196">
        <f t="shared" si="257"/>
        <v>0.49401968148349573</v>
      </c>
      <c r="GK43" s="196">
        <f t="shared" si="257"/>
        <v>0.48865592980545358</v>
      </c>
      <c r="GL43" s="196">
        <f t="shared" si="257"/>
        <v>0.48468502215654452</v>
      </c>
      <c r="GM43" s="196">
        <f t="shared" si="257"/>
        <v>0.48434715004586698</v>
      </c>
      <c r="GN43" s="196">
        <f t="shared" si="257"/>
        <v>0.48342569509974276</v>
      </c>
      <c r="GO43" s="196">
        <f t="shared" si="257"/>
        <v>0.48525599882075243</v>
      </c>
      <c r="GP43" s="196">
        <f t="shared" si="257"/>
        <v>0.488624791935588</v>
      </c>
      <c r="GQ43" s="196">
        <f t="shared" si="257"/>
        <v>0.48696913122845242</v>
      </c>
      <c r="GR43" s="196">
        <f t="shared" si="257"/>
        <v>0.49228123119969269</v>
      </c>
      <c r="GS43" s="196">
        <f t="shared" si="257"/>
        <v>0.48695524405552382</v>
      </c>
      <c r="GT43" s="196">
        <f t="shared" si="257"/>
        <v>0.48608210145009767</v>
      </c>
      <c r="GU43" s="196">
        <f t="shared" ref="GU43:HA43" si="258">GU31+GU32</f>
        <v>0.49240310288442857</v>
      </c>
      <c r="GV43" s="196">
        <f t="shared" si="258"/>
        <v>0.49375639009220695</v>
      </c>
      <c r="GW43" s="196">
        <f t="shared" si="258"/>
        <v>0.49228526143661228</v>
      </c>
      <c r="GX43" s="196">
        <f t="shared" si="258"/>
        <v>0.4982954377764589</v>
      </c>
      <c r="GY43" s="196">
        <f t="shared" si="258"/>
        <v>0.50157746908463197</v>
      </c>
      <c r="GZ43" s="196">
        <f t="shared" si="258"/>
        <v>0.51062302670161808</v>
      </c>
      <c r="HA43" s="196">
        <f t="shared" si="258"/>
        <v>0.51356527457899648</v>
      </c>
      <c r="HB43" s="196">
        <f t="shared" ref="HB43:HR43" si="259">HB31+HB32</f>
        <v>0.50979631781220724</v>
      </c>
      <c r="HC43" s="196">
        <f t="shared" si="259"/>
        <v>0.51411330424360679</v>
      </c>
      <c r="HD43" s="196">
        <f t="shared" si="259"/>
        <v>0.52160044741848233</v>
      </c>
      <c r="HE43" s="196">
        <f t="shared" si="259"/>
        <v>0.52066062353033016</v>
      </c>
      <c r="HF43" s="196">
        <f t="shared" si="259"/>
        <v>0.52113223653702601</v>
      </c>
      <c r="HG43" s="196">
        <f t="shared" si="259"/>
        <v>0.52275316076878764</v>
      </c>
      <c r="HH43" s="196">
        <f t="shared" si="259"/>
        <v>0.52292765512760853</v>
      </c>
      <c r="HI43" s="196">
        <f t="shared" si="259"/>
        <v>0.52280617796531492</v>
      </c>
      <c r="HJ43" s="196">
        <f t="shared" si="259"/>
        <v>0.50891123509050407</v>
      </c>
      <c r="HK43" s="196">
        <f t="shared" si="259"/>
        <v>0.50281309330462987</v>
      </c>
      <c r="HL43" s="196">
        <f t="shared" si="259"/>
        <v>0.49446122138251092</v>
      </c>
      <c r="HM43" s="196">
        <f t="shared" si="259"/>
        <v>0.49216530301516398</v>
      </c>
      <c r="HN43" s="196">
        <f t="shared" si="259"/>
        <v>0.48001554991570305</v>
      </c>
      <c r="HO43" s="196">
        <f t="shared" si="259"/>
        <v>0.47040648338189084</v>
      </c>
      <c r="HP43" s="196">
        <f t="shared" si="259"/>
        <v>0.46170104298118747</v>
      </c>
      <c r="HQ43" s="196">
        <f t="shared" si="259"/>
        <v>0.45997818745933516</v>
      </c>
      <c r="HR43" s="196">
        <f t="shared" si="259"/>
        <v>0.46291088776045652</v>
      </c>
    </row>
    <row r="44" spans="2:226" x14ac:dyDescent="0.25">
      <c r="B44" s="132" t="s">
        <v>222</v>
      </c>
      <c r="J44" s="196">
        <f>J33+J34</f>
        <v>0.40476190476190477</v>
      </c>
      <c r="K44" s="196">
        <f t="shared" ref="K44:BV44" si="260">K33+K34</f>
        <v>0.26190476190476192</v>
      </c>
      <c r="L44" s="196">
        <f t="shared" si="260"/>
        <v>0.15476190476190477</v>
      </c>
      <c r="M44" s="196">
        <f t="shared" si="260"/>
        <v>0.15476190476190477</v>
      </c>
      <c r="N44" s="196">
        <f t="shared" si="260"/>
        <v>0.29761904761904762</v>
      </c>
      <c r="O44" s="196">
        <f t="shared" si="260"/>
        <v>0.25</v>
      </c>
      <c r="P44" s="196">
        <f t="shared" si="260"/>
        <v>0.2857142857142857</v>
      </c>
      <c r="Q44" s="196">
        <f t="shared" si="260"/>
        <v>0.2857142857142857</v>
      </c>
      <c r="R44" s="196">
        <f t="shared" si="260"/>
        <v>0.38095238095238093</v>
      </c>
      <c r="S44" s="196">
        <f t="shared" si="260"/>
        <v>0.34523809523809523</v>
      </c>
      <c r="T44" s="196">
        <f t="shared" si="260"/>
        <v>0.34523809523809523</v>
      </c>
      <c r="U44" s="196">
        <f t="shared" si="260"/>
        <v>0.20238095238095238</v>
      </c>
      <c r="V44" s="196">
        <f t="shared" si="260"/>
        <v>0.26587301587301582</v>
      </c>
      <c r="W44" s="196">
        <f t="shared" si="260"/>
        <v>0.25396825396825395</v>
      </c>
      <c r="X44" s="196">
        <f t="shared" si="260"/>
        <v>0.28253968253968254</v>
      </c>
      <c r="Y44" s="196">
        <f t="shared" si="260"/>
        <v>0.21587301587301586</v>
      </c>
      <c r="Z44" s="196">
        <f t="shared" si="260"/>
        <v>0.27431457431457429</v>
      </c>
      <c r="AA44" s="196">
        <f t="shared" si="260"/>
        <v>0.32788600288600289</v>
      </c>
      <c r="AB44" s="196">
        <f t="shared" si="260"/>
        <v>0.38849206349206344</v>
      </c>
      <c r="AC44" s="196">
        <f t="shared" si="260"/>
        <v>0.37418032786885247</v>
      </c>
      <c r="AD44" s="196">
        <f t="shared" si="260"/>
        <v>0.35377216460354632</v>
      </c>
      <c r="AE44" s="196">
        <f t="shared" si="260"/>
        <v>0.38893699976838153</v>
      </c>
      <c r="AF44" s="196">
        <f t="shared" si="260"/>
        <v>0.42859584838245401</v>
      </c>
      <c r="AG44" s="196">
        <f t="shared" si="260"/>
        <v>0.42689187859337779</v>
      </c>
      <c r="AH44" s="196">
        <f t="shared" si="260"/>
        <v>0.43000979242557735</v>
      </c>
      <c r="AI44" s="196">
        <f t="shared" si="260"/>
        <v>0.41256919944541603</v>
      </c>
      <c r="AJ44" s="196">
        <f t="shared" si="260"/>
        <v>0.42362983543198529</v>
      </c>
      <c r="AK44" s="196">
        <f t="shared" si="260"/>
        <v>0.40466977616075206</v>
      </c>
      <c r="AL44" s="196">
        <f t="shared" si="260"/>
        <v>0.38955296020359997</v>
      </c>
      <c r="AM44" s="196">
        <f t="shared" si="260"/>
        <v>0.37090945987760304</v>
      </c>
      <c r="AN44" s="196">
        <f t="shared" si="260"/>
        <v>0.35751055501324269</v>
      </c>
      <c r="AO44" s="196">
        <f t="shared" si="260"/>
        <v>0.34639944390213162</v>
      </c>
      <c r="AP44" s="196">
        <f t="shared" si="260"/>
        <v>0.34362432596449477</v>
      </c>
      <c r="AQ44" s="196">
        <f t="shared" si="260"/>
        <v>0.3257940763947873</v>
      </c>
      <c r="AR44" s="196">
        <f t="shared" si="260"/>
        <v>0.31352208729111508</v>
      </c>
      <c r="AS44" s="196">
        <f t="shared" si="260"/>
        <v>0.308953689326742</v>
      </c>
      <c r="AT44" s="196">
        <f t="shared" si="260"/>
        <v>0.30069546502432409</v>
      </c>
      <c r="AU44" s="196">
        <f t="shared" si="260"/>
        <v>0.29747605475206007</v>
      </c>
      <c r="AV44" s="196">
        <f t="shared" si="260"/>
        <v>0.29229310778686624</v>
      </c>
      <c r="AW44" s="196">
        <f t="shared" si="260"/>
        <v>0.29720699090283659</v>
      </c>
      <c r="AX44" s="196">
        <f t="shared" si="260"/>
        <v>0.29553830158244826</v>
      </c>
      <c r="AY44" s="196">
        <f t="shared" si="260"/>
        <v>0.29292050109102696</v>
      </c>
      <c r="AZ44" s="196">
        <f t="shared" si="260"/>
        <v>0.28863381062827653</v>
      </c>
      <c r="BA44" s="196">
        <f t="shared" si="260"/>
        <v>0.29199586158532326</v>
      </c>
      <c r="BB44" s="196">
        <f t="shared" si="260"/>
        <v>0.29201036733367935</v>
      </c>
      <c r="BC44" s="196">
        <f t="shared" si="260"/>
        <v>0.2900366821756189</v>
      </c>
      <c r="BD44" s="196">
        <f t="shared" si="260"/>
        <v>0.28263332400695462</v>
      </c>
      <c r="BE44" s="196">
        <f t="shared" si="260"/>
        <v>0.27624359928375941</v>
      </c>
      <c r="BF44" s="196">
        <f t="shared" si="260"/>
        <v>0.27575315836185466</v>
      </c>
      <c r="BG44" s="196">
        <f t="shared" si="260"/>
        <v>0.27894584196690936</v>
      </c>
      <c r="BH44" s="196">
        <f t="shared" si="260"/>
        <v>0.27568380988134783</v>
      </c>
      <c r="BI44" s="196">
        <f t="shared" si="260"/>
        <v>0.27922204487738334</v>
      </c>
      <c r="BJ44" s="196">
        <f t="shared" si="260"/>
        <v>0.28741345710986443</v>
      </c>
      <c r="BK44" s="196">
        <f t="shared" si="260"/>
        <v>0.29239532696994364</v>
      </c>
      <c r="BL44" s="196">
        <f t="shared" si="260"/>
        <v>0.30603409815638433</v>
      </c>
      <c r="BM44" s="196">
        <f t="shared" si="260"/>
        <v>0.31057846957726903</v>
      </c>
      <c r="BN44" s="196">
        <f t="shared" si="260"/>
        <v>0.31337587297708214</v>
      </c>
      <c r="BO44" s="196">
        <f t="shared" si="260"/>
        <v>0.31593130736457753</v>
      </c>
      <c r="BP44" s="196">
        <f t="shared" si="260"/>
        <v>0.31751603809997642</v>
      </c>
      <c r="BQ44" s="196">
        <f t="shared" si="260"/>
        <v>0.31313033846462252</v>
      </c>
      <c r="BR44" s="196">
        <f t="shared" si="260"/>
        <v>0.31220756636372976</v>
      </c>
      <c r="BS44" s="196">
        <f t="shared" si="260"/>
        <v>0.30759802997409047</v>
      </c>
      <c r="BT44" s="196">
        <f t="shared" si="260"/>
        <v>0.30582357371271274</v>
      </c>
      <c r="BU44" s="196">
        <f t="shared" si="260"/>
        <v>0.30814605043277982</v>
      </c>
      <c r="BV44" s="196">
        <f t="shared" si="260"/>
        <v>0.30686390797075025</v>
      </c>
      <c r="BW44" s="196">
        <f t="shared" ref="BW44:EH44" si="261">BW33+BW34</f>
        <v>0.30645766131397223</v>
      </c>
      <c r="BX44" s="196">
        <f t="shared" si="261"/>
        <v>0.30407098699778151</v>
      </c>
      <c r="BY44" s="196">
        <f t="shared" si="261"/>
        <v>0.30519795447280818</v>
      </c>
      <c r="BZ44" s="196">
        <f t="shared" si="261"/>
        <v>0.30306819752775938</v>
      </c>
      <c r="CA44" s="196">
        <f t="shared" si="261"/>
        <v>0.30463058042110802</v>
      </c>
      <c r="CB44" s="196">
        <f t="shared" si="261"/>
        <v>0.30252253994673095</v>
      </c>
      <c r="CC44" s="196">
        <f t="shared" si="261"/>
        <v>0.29960764401124002</v>
      </c>
      <c r="CD44" s="196">
        <f t="shared" si="261"/>
        <v>0.29818748076937135</v>
      </c>
      <c r="CE44" s="196">
        <f t="shared" si="261"/>
        <v>0.29603681292403539</v>
      </c>
      <c r="CF44" s="196">
        <f t="shared" si="261"/>
        <v>0.29143509472913054</v>
      </c>
      <c r="CG44" s="196">
        <f t="shared" si="261"/>
        <v>0.29139882484342039</v>
      </c>
      <c r="CH44" s="196">
        <f t="shared" si="261"/>
        <v>0.2861208817559896</v>
      </c>
      <c r="CI44" s="196">
        <f t="shared" si="261"/>
        <v>0.2767616290778368</v>
      </c>
      <c r="CJ44" s="196">
        <f t="shared" si="261"/>
        <v>0.28149520960449587</v>
      </c>
      <c r="CK44" s="196">
        <f t="shared" si="261"/>
        <v>0.28349956214401661</v>
      </c>
      <c r="CL44" s="196">
        <f t="shared" si="261"/>
        <v>0.28496621904517749</v>
      </c>
      <c r="CM44" s="196">
        <f t="shared" si="261"/>
        <v>0.28573248071124085</v>
      </c>
      <c r="CN44" s="196">
        <f t="shared" si="261"/>
        <v>0.28674846363966822</v>
      </c>
      <c r="CO44" s="196">
        <f t="shared" si="261"/>
        <v>0.28984838973062427</v>
      </c>
      <c r="CP44" s="196">
        <f t="shared" si="261"/>
        <v>0.28940512508652039</v>
      </c>
      <c r="CQ44" s="196">
        <f t="shared" si="261"/>
        <v>0.28794677809825275</v>
      </c>
      <c r="CR44" s="196">
        <f t="shared" si="261"/>
        <v>0.28547664470447998</v>
      </c>
      <c r="CS44" s="196">
        <f t="shared" si="261"/>
        <v>0.29417364240675986</v>
      </c>
      <c r="CT44" s="196">
        <f t="shared" si="261"/>
        <v>0.29063644478010536</v>
      </c>
      <c r="CU44" s="196">
        <f t="shared" si="261"/>
        <v>0.28445937541221222</v>
      </c>
      <c r="CV44" s="196">
        <f t="shared" si="261"/>
        <v>0.27538688074270262</v>
      </c>
      <c r="CW44" s="196">
        <f t="shared" si="261"/>
        <v>0.28045762886447517</v>
      </c>
      <c r="CX44" s="196">
        <f t="shared" si="261"/>
        <v>0.27310971362182301</v>
      </c>
      <c r="CY44" s="196">
        <f t="shared" si="261"/>
        <v>0.27113894819894913</v>
      </c>
      <c r="CZ44" s="196">
        <f t="shared" si="261"/>
        <v>0.26132880225151467</v>
      </c>
      <c r="DA44" s="196">
        <f t="shared" si="261"/>
        <v>0.26214049056320299</v>
      </c>
      <c r="DB44" s="196">
        <f t="shared" si="261"/>
        <v>0.26746537913932311</v>
      </c>
      <c r="DC44" s="196">
        <f t="shared" si="261"/>
        <v>0.27700468598632227</v>
      </c>
      <c r="DD44" s="196">
        <f t="shared" si="261"/>
        <v>0.28164869875735737</v>
      </c>
      <c r="DE44" s="196">
        <f t="shared" si="261"/>
        <v>0.28763805102000156</v>
      </c>
      <c r="DF44" s="196">
        <f t="shared" si="261"/>
        <v>0.29603635946456347</v>
      </c>
      <c r="DG44" s="196">
        <f t="shared" si="261"/>
        <v>0.29808034476054518</v>
      </c>
      <c r="DH44" s="196">
        <f t="shared" si="261"/>
        <v>0.29806230724250765</v>
      </c>
      <c r="DI44" s="196">
        <f t="shared" si="261"/>
        <v>0.29329462647413379</v>
      </c>
      <c r="DJ44" s="196">
        <f t="shared" si="261"/>
        <v>0.29332391934424917</v>
      </c>
      <c r="DK44" s="196">
        <f t="shared" si="261"/>
        <v>0.29662312104000477</v>
      </c>
      <c r="DL44" s="196">
        <f t="shared" si="261"/>
        <v>0.30491948306307481</v>
      </c>
      <c r="DM44" s="196">
        <f t="shared" si="261"/>
        <v>0.30461163488288623</v>
      </c>
      <c r="DN44" s="196">
        <f t="shared" si="261"/>
        <v>0.30048820729007086</v>
      </c>
      <c r="DO44" s="196">
        <f t="shared" si="261"/>
        <v>0.3060486318689003</v>
      </c>
      <c r="DP44" s="196">
        <f t="shared" si="261"/>
        <v>0.31139504425048858</v>
      </c>
      <c r="DQ44" s="196">
        <f t="shared" si="261"/>
        <v>0.32296626216255342</v>
      </c>
      <c r="DR44" s="196">
        <f t="shared" si="261"/>
        <v>0.32169012591046742</v>
      </c>
      <c r="DS44" s="196">
        <f t="shared" si="261"/>
        <v>0.32583759134825541</v>
      </c>
      <c r="DT44" s="196">
        <f t="shared" si="261"/>
        <v>0.32204950951139305</v>
      </c>
      <c r="DU44" s="196">
        <f t="shared" si="261"/>
        <v>0.33952843346513717</v>
      </c>
      <c r="DV44" s="196">
        <f t="shared" si="261"/>
        <v>0.34923380200444976</v>
      </c>
      <c r="DW44" s="196">
        <f t="shared" si="261"/>
        <v>0.34580959463287397</v>
      </c>
      <c r="DX44" s="196">
        <f t="shared" si="261"/>
        <v>0.33647649969277027</v>
      </c>
      <c r="DY44" s="196">
        <f t="shared" si="261"/>
        <v>0.33798830088822307</v>
      </c>
      <c r="DZ44" s="196">
        <f t="shared" si="261"/>
        <v>0.34126380463811012</v>
      </c>
      <c r="EA44" s="196">
        <f t="shared" si="261"/>
        <v>0.33833216941042776</v>
      </c>
      <c r="EB44" s="196">
        <f t="shared" si="261"/>
        <v>0.32086804547148368</v>
      </c>
      <c r="EC44" s="196">
        <f t="shared" si="261"/>
        <v>0.31491641827128114</v>
      </c>
      <c r="ED44" s="196">
        <f t="shared" si="261"/>
        <v>0.32188522918746043</v>
      </c>
      <c r="EE44" s="196">
        <f t="shared" si="261"/>
        <v>0.33240769904496864</v>
      </c>
      <c r="EF44" s="196">
        <f t="shared" si="261"/>
        <v>0.33061075385179706</v>
      </c>
      <c r="EG44" s="196">
        <f t="shared" si="261"/>
        <v>0.30647488591238825</v>
      </c>
      <c r="EH44" s="196">
        <f t="shared" si="261"/>
        <v>0.32199212729169857</v>
      </c>
      <c r="EI44" s="196">
        <f t="shared" ref="EI44:GT44" si="262">EI33+EI34</f>
        <v>0.33827809967523192</v>
      </c>
      <c r="EJ44" s="196">
        <f t="shared" si="262"/>
        <v>0.33500918873871766</v>
      </c>
      <c r="EK44" s="196">
        <f t="shared" si="262"/>
        <v>0.32522082895035787</v>
      </c>
      <c r="EL44" s="196">
        <f t="shared" si="262"/>
        <v>0.31432999256815758</v>
      </c>
      <c r="EM44" s="196">
        <f t="shared" si="262"/>
        <v>0.3051724834106484</v>
      </c>
      <c r="EN44" s="196">
        <f t="shared" si="262"/>
        <v>0.32035476991748418</v>
      </c>
      <c r="EO44" s="196">
        <f t="shared" si="262"/>
        <v>0.29774636512517133</v>
      </c>
      <c r="EP44" s="196">
        <f t="shared" si="262"/>
        <v>0.29242033227300601</v>
      </c>
      <c r="EQ44" s="196">
        <f t="shared" si="262"/>
        <v>0.29539304345240419</v>
      </c>
      <c r="ER44" s="196">
        <f t="shared" si="262"/>
        <v>0.31110732916668982</v>
      </c>
      <c r="ES44" s="196">
        <f t="shared" si="262"/>
        <v>0.31609754443087773</v>
      </c>
      <c r="ET44" s="196">
        <f t="shared" si="262"/>
        <v>0.32525505358838691</v>
      </c>
      <c r="EU44" s="196">
        <f t="shared" si="262"/>
        <v>0.32036920094224375</v>
      </c>
      <c r="EV44" s="196">
        <f t="shared" si="262"/>
        <v>0.33081011804982746</v>
      </c>
      <c r="EW44" s="196">
        <f t="shared" si="262"/>
        <v>0.32602590928435404</v>
      </c>
      <c r="EX44" s="196">
        <f t="shared" si="262"/>
        <v>0.31768200270169999</v>
      </c>
      <c r="EY44" s="196">
        <f t="shared" si="262"/>
        <v>0.30606607764315197</v>
      </c>
      <c r="EZ44" s="196">
        <f t="shared" si="262"/>
        <v>0.28903311061018488</v>
      </c>
      <c r="FA44" s="196">
        <f t="shared" si="262"/>
        <v>0.29743647195472267</v>
      </c>
      <c r="FB44" s="196">
        <f t="shared" si="262"/>
        <v>0.30605073904356606</v>
      </c>
      <c r="FC44" s="196">
        <f t="shared" si="262"/>
        <v>0.31409989418949547</v>
      </c>
      <c r="FD44" s="196">
        <f t="shared" si="262"/>
        <v>0.32246797552838846</v>
      </c>
      <c r="FE44" s="196">
        <f t="shared" si="262"/>
        <v>0.32528597944228277</v>
      </c>
      <c r="FF44" s="196">
        <f t="shared" si="262"/>
        <v>0.34585624912527846</v>
      </c>
      <c r="FG44" s="196">
        <f t="shared" si="262"/>
        <v>0.36506312920172379</v>
      </c>
      <c r="FH44" s="196">
        <f t="shared" si="262"/>
        <v>0.34750225869967682</v>
      </c>
      <c r="FI44" s="196">
        <f t="shared" si="262"/>
        <v>0.34812558495325518</v>
      </c>
      <c r="FJ44" s="196">
        <f t="shared" si="262"/>
        <v>0.33974029535354433</v>
      </c>
      <c r="FK44" s="196">
        <f t="shared" si="262"/>
        <v>0.33173465407264174</v>
      </c>
      <c r="FL44" s="196">
        <f t="shared" si="262"/>
        <v>0.33014435757668481</v>
      </c>
      <c r="FM44" s="196">
        <f t="shared" si="262"/>
        <v>0.31072048248270667</v>
      </c>
      <c r="FN44" s="196">
        <f t="shared" si="262"/>
        <v>0.30767733285570609</v>
      </c>
      <c r="FO44" s="196">
        <f t="shared" si="262"/>
        <v>0.31543428178912558</v>
      </c>
      <c r="FP44" s="196">
        <f t="shared" si="262"/>
        <v>0.30578426793743108</v>
      </c>
      <c r="FQ44" s="196">
        <f t="shared" si="262"/>
        <v>0.30940257476429411</v>
      </c>
      <c r="FR44" s="196">
        <f t="shared" si="262"/>
        <v>0.30954878709538036</v>
      </c>
      <c r="FS44" s="196">
        <f t="shared" si="262"/>
        <v>0.31707547935105451</v>
      </c>
      <c r="FT44" s="196">
        <f t="shared" si="262"/>
        <v>0.31693276492262579</v>
      </c>
      <c r="FU44" s="196">
        <f t="shared" si="262"/>
        <v>0.31041904832487566</v>
      </c>
      <c r="FV44" s="196">
        <f t="shared" si="262"/>
        <v>0.30746329188980948</v>
      </c>
      <c r="FW44" s="196">
        <f t="shared" si="262"/>
        <v>0.30689869358085026</v>
      </c>
      <c r="FX44" s="196">
        <f t="shared" si="262"/>
        <v>0.29706756454645261</v>
      </c>
      <c r="FY44" s="196">
        <f t="shared" si="262"/>
        <v>0.29559172945717216</v>
      </c>
      <c r="FZ44" s="196">
        <f t="shared" si="262"/>
        <v>0.28952244333200627</v>
      </c>
      <c r="GA44" s="196">
        <f t="shared" si="262"/>
        <v>0.29191169171428605</v>
      </c>
      <c r="GB44" s="196">
        <f t="shared" si="262"/>
        <v>0.29408883375754402</v>
      </c>
      <c r="GC44" s="196">
        <f t="shared" si="262"/>
        <v>0.29342245168203351</v>
      </c>
      <c r="GD44" s="196">
        <f t="shared" si="262"/>
        <v>0.29243573291661601</v>
      </c>
      <c r="GE44" s="196">
        <f t="shared" si="262"/>
        <v>0.28664008761500959</v>
      </c>
      <c r="GF44" s="196">
        <f t="shared" si="262"/>
        <v>0.28135140039861162</v>
      </c>
      <c r="GG44" s="196">
        <f t="shared" si="262"/>
        <v>0.28015064871729001</v>
      </c>
      <c r="GH44" s="196">
        <f t="shared" si="262"/>
        <v>0.27793886262427381</v>
      </c>
      <c r="GI44" s="196">
        <f t="shared" si="262"/>
        <v>0.27677591936397727</v>
      </c>
      <c r="GJ44" s="196">
        <f t="shared" si="262"/>
        <v>0.27419031161815666</v>
      </c>
      <c r="GK44" s="196">
        <f t="shared" si="262"/>
        <v>0.2718078724791419</v>
      </c>
      <c r="GL44" s="196">
        <f t="shared" si="262"/>
        <v>0.27551020761797945</v>
      </c>
      <c r="GM44" s="196">
        <f t="shared" si="262"/>
        <v>0.27532579650413636</v>
      </c>
      <c r="GN44" s="196">
        <f t="shared" si="262"/>
        <v>0.27303621523122434</v>
      </c>
      <c r="GO44" s="196">
        <f t="shared" si="262"/>
        <v>0.26664268853454653</v>
      </c>
      <c r="GP44" s="196">
        <f t="shared" si="262"/>
        <v>0.25740811422273274</v>
      </c>
      <c r="GQ44" s="196">
        <f t="shared" si="262"/>
        <v>0.25656333532705733</v>
      </c>
      <c r="GR44" s="196">
        <f t="shared" si="262"/>
        <v>0.25879018167027368</v>
      </c>
      <c r="GS44" s="196">
        <f t="shared" si="262"/>
        <v>0.26010200116391136</v>
      </c>
      <c r="GT44" s="196">
        <f t="shared" si="262"/>
        <v>0.26094564570834328</v>
      </c>
      <c r="GU44" s="196">
        <f t="shared" ref="GU44:HA44" si="263">GU33+GU34</f>
        <v>0.25405641554963998</v>
      </c>
      <c r="GV44" s="196">
        <f t="shared" si="263"/>
        <v>0.26113540440801863</v>
      </c>
      <c r="GW44" s="196">
        <f t="shared" si="263"/>
        <v>0.2648950212744316</v>
      </c>
      <c r="GX44" s="196">
        <f t="shared" si="263"/>
        <v>0.26102966576072439</v>
      </c>
      <c r="GY44" s="196">
        <f t="shared" si="263"/>
        <v>0.25240295752293407</v>
      </c>
      <c r="GZ44" s="196">
        <f t="shared" si="263"/>
        <v>0.25265857492140853</v>
      </c>
      <c r="HA44" s="196">
        <f t="shared" si="263"/>
        <v>0.24711233759609202</v>
      </c>
      <c r="HB44" s="196">
        <f t="shared" ref="HB44:HR44" si="264">HB33+HB34</f>
        <v>0.25042362489371933</v>
      </c>
      <c r="HC44" s="196">
        <f t="shared" si="264"/>
        <v>0.2422920395537419</v>
      </c>
      <c r="HD44" s="196">
        <f t="shared" si="264"/>
        <v>0.2378585341908685</v>
      </c>
      <c r="HE44" s="196">
        <f t="shared" si="264"/>
        <v>0.23675245633707026</v>
      </c>
      <c r="HF44" s="196">
        <f t="shared" si="264"/>
        <v>0.23631291902902329</v>
      </c>
      <c r="HG44" s="196">
        <f t="shared" si="264"/>
        <v>0.23391554628682296</v>
      </c>
      <c r="HH44" s="196">
        <f t="shared" si="264"/>
        <v>0.23530968979726305</v>
      </c>
      <c r="HI44" s="196">
        <f t="shared" si="264"/>
        <v>0.2373140629751056</v>
      </c>
      <c r="HJ44" s="196">
        <f t="shared" si="264"/>
        <v>0.24649350117894586</v>
      </c>
      <c r="HK44" s="196">
        <f t="shared" si="264"/>
        <v>0.2527847583995711</v>
      </c>
      <c r="HL44" s="196">
        <f t="shared" si="264"/>
        <v>0.25478325901480781</v>
      </c>
      <c r="HM44" s="196">
        <f t="shared" si="264"/>
        <v>0.25660670543517661</v>
      </c>
      <c r="HN44" s="196">
        <f t="shared" si="264"/>
        <v>0.25962768491394045</v>
      </c>
      <c r="HO44" s="196">
        <f t="shared" si="264"/>
        <v>0.26561986663690351</v>
      </c>
      <c r="HP44" s="196">
        <f t="shared" si="264"/>
        <v>0.27072714080356386</v>
      </c>
      <c r="HQ44" s="196">
        <f t="shared" si="264"/>
        <v>0.26550693160787631</v>
      </c>
      <c r="HR44" s="196">
        <f t="shared" si="264"/>
        <v>0.26872597430060319</v>
      </c>
    </row>
    <row r="45" spans="2:226" x14ac:dyDescent="0.25">
      <c r="B45" s="132" t="s">
        <v>223</v>
      </c>
      <c r="J45" s="196">
        <f>J35+J36</f>
        <v>9.5238095238095233E-2</v>
      </c>
      <c r="K45" s="196">
        <f t="shared" ref="K45:BV45" si="265">K35+K36</f>
        <v>0.23809523809523808</v>
      </c>
      <c r="L45" s="196">
        <f t="shared" si="265"/>
        <v>0.34523809523809523</v>
      </c>
      <c r="M45" s="196">
        <f t="shared" si="265"/>
        <v>0.48809523809523803</v>
      </c>
      <c r="N45" s="196">
        <f t="shared" si="265"/>
        <v>0.48809523809523803</v>
      </c>
      <c r="O45" s="196">
        <f t="shared" si="265"/>
        <v>0.39285714285714285</v>
      </c>
      <c r="P45" s="196">
        <f t="shared" si="265"/>
        <v>0.42857142857142855</v>
      </c>
      <c r="Q45" s="196">
        <f t="shared" si="265"/>
        <v>0.5714285714285714</v>
      </c>
      <c r="R45" s="196">
        <f t="shared" si="265"/>
        <v>0.47619047619047616</v>
      </c>
      <c r="S45" s="196">
        <f t="shared" si="265"/>
        <v>0.51190476190476186</v>
      </c>
      <c r="T45" s="196">
        <f t="shared" si="265"/>
        <v>0.51190476190476186</v>
      </c>
      <c r="U45" s="196">
        <f t="shared" si="265"/>
        <v>0.62619047619047619</v>
      </c>
      <c r="V45" s="196">
        <f t="shared" si="265"/>
        <v>0.68968253968253967</v>
      </c>
      <c r="W45" s="196">
        <f t="shared" si="265"/>
        <v>0.68571428571428572</v>
      </c>
      <c r="X45" s="196">
        <f t="shared" si="265"/>
        <v>0.5714285714285714</v>
      </c>
      <c r="Y45" s="196">
        <f t="shared" si="265"/>
        <v>0.59523809523809523</v>
      </c>
      <c r="Z45" s="196">
        <f t="shared" si="265"/>
        <v>0.4978354978354978</v>
      </c>
      <c r="AA45" s="196">
        <f t="shared" si="265"/>
        <v>0.39664502164502163</v>
      </c>
      <c r="AB45" s="196">
        <f t="shared" si="265"/>
        <v>0.33430735930735933</v>
      </c>
      <c r="AC45" s="196">
        <f t="shared" si="265"/>
        <v>0.31062794218531919</v>
      </c>
      <c r="AD45" s="196">
        <f t="shared" si="265"/>
        <v>0.30836036848917414</v>
      </c>
      <c r="AE45" s="196">
        <f t="shared" si="265"/>
        <v>0.30836036848917414</v>
      </c>
      <c r="AF45" s="196">
        <f t="shared" si="265"/>
        <v>0.2731791318154001</v>
      </c>
      <c r="AG45" s="196">
        <f t="shared" si="265"/>
        <v>0.27027777785021634</v>
      </c>
      <c r="AH45" s="196">
        <f t="shared" si="265"/>
        <v>0.26489229032187167</v>
      </c>
      <c r="AI45" s="196">
        <f t="shared" si="265"/>
        <v>0.26535944906241171</v>
      </c>
      <c r="AJ45" s="196">
        <f t="shared" si="265"/>
        <v>0.27546074417259492</v>
      </c>
      <c r="AK45" s="196">
        <f t="shared" si="265"/>
        <v>0.29407280946075637</v>
      </c>
      <c r="AL45" s="196">
        <f t="shared" si="265"/>
        <v>0.31832250934070833</v>
      </c>
      <c r="AM45" s="196">
        <f t="shared" si="265"/>
        <v>0.32457812617977155</v>
      </c>
      <c r="AN45" s="196">
        <f t="shared" si="265"/>
        <v>0.33467340981079508</v>
      </c>
      <c r="AO45" s="196">
        <f t="shared" si="265"/>
        <v>0.35417454359764311</v>
      </c>
      <c r="AP45" s="196">
        <f t="shared" si="265"/>
        <v>0.3584142529415803</v>
      </c>
      <c r="AQ45" s="196">
        <f t="shared" si="265"/>
        <v>0.36157570828677055</v>
      </c>
      <c r="AR45" s="196">
        <f t="shared" si="265"/>
        <v>0.36618359764713515</v>
      </c>
      <c r="AS45" s="196">
        <f t="shared" si="265"/>
        <v>0.36544151407018854</v>
      </c>
      <c r="AT45" s="196">
        <f t="shared" si="265"/>
        <v>0.37842072892282724</v>
      </c>
      <c r="AU45" s="196">
        <f t="shared" si="265"/>
        <v>0.38459578321420673</v>
      </c>
      <c r="AV45" s="196">
        <f t="shared" si="265"/>
        <v>0.38342512077447355</v>
      </c>
      <c r="AW45" s="196">
        <f t="shared" si="265"/>
        <v>0.37753078275252638</v>
      </c>
      <c r="AX45" s="196">
        <f t="shared" si="265"/>
        <v>0.37768007386055535</v>
      </c>
      <c r="AY45" s="196">
        <f t="shared" si="265"/>
        <v>0.37756799158197357</v>
      </c>
      <c r="AZ45" s="196">
        <f t="shared" si="265"/>
        <v>0.37408983035996973</v>
      </c>
      <c r="BA45" s="196">
        <f t="shared" si="265"/>
        <v>0.36444418033822207</v>
      </c>
      <c r="BB45" s="196">
        <f t="shared" si="265"/>
        <v>0.35363785111757062</v>
      </c>
      <c r="BC45" s="196">
        <f t="shared" si="265"/>
        <v>0.3463485563657045</v>
      </c>
      <c r="BD45" s="196">
        <f t="shared" si="265"/>
        <v>0.34043040112174738</v>
      </c>
      <c r="BE45" s="196">
        <f t="shared" si="265"/>
        <v>0.33563186330938699</v>
      </c>
      <c r="BF45" s="196">
        <f t="shared" si="265"/>
        <v>0.32111386756806026</v>
      </c>
      <c r="BG45" s="196">
        <f t="shared" si="265"/>
        <v>0.31047502187766818</v>
      </c>
      <c r="BH45" s="196">
        <f t="shared" si="265"/>
        <v>0.30642421973863071</v>
      </c>
      <c r="BI45" s="196">
        <f t="shared" si="265"/>
        <v>0.29711341119508561</v>
      </c>
      <c r="BJ45" s="196">
        <f t="shared" si="265"/>
        <v>0.28416395955272888</v>
      </c>
      <c r="BK45" s="196">
        <f t="shared" si="265"/>
        <v>0.27541984307796252</v>
      </c>
      <c r="BL45" s="196">
        <f t="shared" si="265"/>
        <v>0.26131288938546859</v>
      </c>
      <c r="BM45" s="196">
        <f t="shared" si="265"/>
        <v>0.25276836423077392</v>
      </c>
      <c r="BN45" s="196">
        <f t="shared" si="265"/>
        <v>0.24535710079541412</v>
      </c>
      <c r="BO45" s="196">
        <f t="shared" si="265"/>
        <v>0.23701377109712257</v>
      </c>
      <c r="BP45" s="196">
        <f t="shared" si="265"/>
        <v>0.23125528446012267</v>
      </c>
      <c r="BQ45" s="196">
        <f t="shared" si="265"/>
        <v>0.22937593891457148</v>
      </c>
      <c r="BR45" s="196">
        <f t="shared" si="265"/>
        <v>0.22502366036874455</v>
      </c>
      <c r="BS45" s="196">
        <f t="shared" si="265"/>
        <v>0.2221679948475305</v>
      </c>
      <c r="BT45" s="196">
        <f t="shared" si="265"/>
        <v>0.22340014968129501</v>
      </c>
      <c r="BU45" s="196">
        <f t="shared" si="265"/>
        <v>0.22375596856121027</v>
      </c>
      <c r="BV45" s="196">
        <f t="shared" si="265"/>
        <v>0.22311637900484338</v>
      </c>
      <c r="BW45" s="196">
        <f t="shared" ref="BW45:EH45" si="266">BW35+BW36</f>
        <v>0.21471627761184625</v>
      </c>
      <c r="BX45" s="196">
        <f t="shared" si="266"/>
        <v>0.21105975188728007</v>
      </c>
      <c r="BY45" s="196">
        <f t="shared" si="266"/>
        <v>0.2043998940209879</v>
      </c>
      <c r="BZ45" s="196">
        <f t="shared" si="266"/>
        <v>0.20341797254260835</v>
      </c>
      <c r="CA45" s="196">
        <f t="shared" si="266"/>
        <v>0.19824530740730206</v>
      </c>
      <c r="CB45" s="196">
        <f t="shared" si="266"/>
        <v>0.19444856784323578</v>
      </c>
      <c r="CC45" s="196">
        <f t="shared" si="266"/>
        <v>0.19046782795002448</v>
      </c>
      <c r="CD45" s="196">
        <f t="shared" si="266"/>
        <v>0.19546147054056626</v>
      </c>
      <c r="CE45" s="196">
        <f t="shared" si="266"/>
        <v>0.1891168389352752</v>
      </c>
      <c r="CF45" s="196">
        <f t="shared" si="266"/>
        <v>0.19266366998164397</v>
      </c>
      <c r="CG45" s="196">
        <f t="shared" si="266"/>
        <v>0.18837835814260678</v>
      </c>
      <c r="CH45" s="196">
        <f t="shared" si="266"/>
        <v>0.18702021032753541</v>
      </c>
      <c r="CI45" s="196">
        <f t="shared" si="266"/>
        <v>0.19134688652878062</v>
      </c>
      <c r="CJ45" s="196">
        <f t="shared" si="266"/>
        <v>0.19138980203672856</v>
      </c>
      <c r="CK45" s="196">
        <f t="shared" si="266"/>
        <v>0.1928662675804724</v>
      </c>
      <c r="CL45" s="196">
        <f t="shared" si="266"/>
        <v>0.19877317789650861</v>
      </c>
      <c r="CM45" s="196">
        <f t="shared" si="266"/>
        <v>0.2039147051474883</v>
      </c>
      <c r="CN45" s="196">
        <f t="shared" si="266"/>
        <v>0.20170172351166654</v>
      </c>
      <c r="CO45" s="196">
        <f t="shared" si="266"/>
        <v>0.20178360835180498</v>
      </c>
      <c r="CP45" s="196">
        <f t="shared" si="266"/>
        <v>0.1992801705322641</v>
      </c>
      <c r="CQ45" s="196">
        <f t="shared" si="266"/>
        <v>0.19707275285981402</v>
      </c>
      <c r="CR45" s="196">
        <f t="shared" si="266"/>
        <v>0.19451885829377896</v>
      </c>
      <c r="CS45" s="196">
        <f t="shared" si="266"/>
        <v>0.1935650077049352</v>
      </c>
      <c r="CT45" s="196">
        <f t="shared" si="266"/>
        <v>0.18889100462837621</v>
      </c>
      <c r="CU45" s="196">
        <f t="shared" si="266"/>
        <v>0.19347911724568589</v>
      </c>
      <c r="CV45" s="196">
        <f t="shared" si="266"/>
        <v>0.19988636671263688</v>
      </c>
      <c r="CW45" s="196">
        <f t="shared" si="266"/>
        <v>0.1981992244147677</v>
      </c>
      <c r="CX45" s="196">
        <f t="shared" si="266"/>
        <v>0.19597776166698916</v>
      </c>
      <c r="CY45" s="196">
        <f t="shared" si="266"/>
        <v>0.19794852708986316</v>
      </c>
      <c r="CZ45" s="196">
        <f t="shared" si="266"/>
        <v>0.2007825692524553</v>
      </c>
      <c r="DA45" s="196">
        <f t="shared" si="266"/>
        <v>0.19522100119088726</v>
      </c>
      <c r="DB45" s="196">
        <f t="shared" si="266"/>
        <v>0.19719144454064097</v>
      </c>
      <c r="DC45" s="196">
        <f t="shared" si="266"/>
        <v>0.19183641495484213</v>
      </c>
      <c r="DD45" s="196">
        <f t="shared" si="266"/>
        <v>0.19170203958530987</v>
      </c>
      <c r="DE45" s="196">
        <f t="shared" si="266"/>
        <v>0.19920916142718162</v>
      </c>
      <c r="DF45" s="196">
        <f t="shared" si="266"/>
        <v>0.18777133930480816</v>
      </c>
      <c r="DG45" s="196">
        <f t="shared" si="266"/>
        <v>0.17571341054324141</v>
      </c>
      <c r="DH45" s="196">
        <f t="shared" si="266"/>
        <v>0.17836492569475657</v>
      </c>
      <c r="DI45" s="196">
        <f t="shared" si="266"/>
        <v>0.1786916826321529</v>
      </c>
      <c r="DJ45" s="196">
        <f t="shared" si="266"/>
        <v>0.17808490175119074</v>
      </c>
      <c r="DK45" s="196">
        <f t="shared" si="266"/>
        <v>0.17205061056672608</v>
      </c>
      <c r="DL45" s="196">
        <f t="shared" si="266"/>
        <v>0.16629787468976659</v>
      </c>
      <c r="DM45" s="196">
        <f t="shared" si="266"/>
        <v>0.16927893618146639</v>
      </c>
      <c r="DN45" s="196">
        <f t="shared" si="266"/>
        <v>0.17503338581346703</v>
      </c>
      <c r="DO45" s="196">
        <f t="shared" si="266"/>
        <v>0.16637139340914334</v>
      </c>
      <c r="DP45" s="196">
        <f t="shared" si="266"/>
        <v>0.15448378353158371</v>
      </c>
      <c r="DQ45" s="196">
        <f t="shared" si="266"/>
        <v>0.14492887667311671</v>
      </c>
      <c r="DR45" s="196">
        <f t="shared" si="266"/>
        <v>0.15122541708176077</v>
      </c>
      <c r="DS45" s="196">
        <f t="shared" si="266"/>
        <v>0.1457722680802247</v>
      </c>
      <c r="DT45" s="196">
        <f t="shared" si="266"/>
        <v>0.14208692902903197</v>
      </c>
      <c r="DU45" s="196">
        <f t="shared" si="266"/>
        <v>0.13455489272001725</v>
      </c>
      <c r="DV45" s="196">
        <f t="shared" si="266"/>
        <v>0.13524309158007758</v>
      </c>
      <c r="DW45" s="196">
        <f t="shared" si="266"/>
        <v>0.14351771169680297</v>
      </c>
      <c r="DX45" s="196">
        <f t="shared" si="266"/>
        <v>0.15016888280354354</v>
      </c>
      <c r="DY45" s="196">
        <f t="shared" si="266"/>
        <v>0.13986603835766442</v>
      </c>
      <c r="DZ45" s="196">
        <f t="shared" si="266"/>
        <v>0.13733599408188957</v>
      </c>
      <c r="EA45" s="196">
        <f t="shared" si="266"/>
        <v>0.13579207962796674</v>
      </c>
      <c r="EB45" s="196">
        <f t="shared" si="266"/>
        <v>0.13733750995037547</v>
      </c>
      <c r="EC45" s="196">
        <f t="shared" si="266"/>
        <v>0.13888722442905033</v>
      </c>
      <c r="ED45" s="196">
        <f t="shared" si="266"/>
        <v>0.13279560649532712</v>
      </c>
      <c r="EE45" s="196">
        <f t="shared" si="266"/>
        <v>0.13061560405957018</v>
      </c>
      <c r="EF45" s="196">
        <f t="shared" si="266"/>
        <v>0.12641463759445279</v>
      </c>
      <c r="EG45" s="196">
        <f t="shared" si="266"/>
        <v>0.12069001764938739</v>
      </c>
      <c r="EH45" s="196">
        <f t="shared" si="266"/>
        <v>0.11256193883165341</v>
      </c>
      <c r="EI45" s="196">
        <f t="shared" ref="EI45:GT45" si="267">EI35+EI36</f>
        <v>0.10676764279345491</v>
      </c>
      <c r="EJ45" s="196">
        <f t="shared" si="267"/>
        <v>0.10371857089653075</v>
      </c>
      <c r="EK45" s="196">
        <f t="shared" si="267"/>
        <v>9.7260432085450779E-2</v>
      </c>
      <c r="EL45" s="196">
        <f t="shared" si="267"/>
        <v>9.7161166649675501E-2</v>
      </c>
      <c r="EM45" s="196">
        <f t="shared" si="267"/>
        <v>9.1617161105669975E-2</v>
      </c>
      <c r="EN45" s="196">
        <f t="shared" si="267"/>
        <v>9.4440620586549687E-2</v>
      </c>
      <c r="EO45" s="196">
        <f t="shared" si="267"/>
        <v>0.10874762052573353</v>
      </c>
      <c r="EP45" s="196">
        <f t="shared" si="267"/>
        <v>0.11083821286022831</v>
      </c>
      <c r="EQ45" s="196">
        <f t="shared" si="267"/>
        <v>0.10667975733399164</v>
      </c>
      <c r="ER45" s="196">
        <f t="shared" si="267"/>
        <v>9.5783398790574251E-2</v>
      </c>
      <c r="ES45" s="196">
        <f t="shared" si="267"/>
        <v>9.2880593832974784E-2</v>
      </c>
      <c r="ET45" s="196">
        <f t="shared" si="267"/>
        <v>9.5078396030776974E-2</v>
      </c>
      <c r="EU45" s="196">
        <f t="shared" si="267"/>
        <v>9.1878811112063724E-2</v>
      </c>
      <c r="EV45" s="196">
        <f t="shared" si="267"/>
        <v>8.9903502470088423E-2</v>
      </c>
      <c r="EW45" s="196">
        <f t="shared" si="267"/>
        <v>9.201123080732497E-2</v>
      </c>
      <c r="EX45" s="196">
        <f t="shared" si="267"/>
        <v>9.5107938405011028E-2</v>
      </c>
      <c r="EY45" s="196">
        <f t="shared" si="267"/>
        <v>0.10534993684373078</v>
      </c>
      <c r="EZ45" s="196">
        <f t="shared" si="267"/>
        <v>0.10241953391332784</v>
      </c>
      <c r="FA45" s="196">
        <f t="shared" si="267"/>
        <v>0.1153046879749525</v>
      </c>
      <c r="FB45" s="196">
        <f t="shared" si="267"/>
        <v>0.13067067791721362</v>
      </c>
      <c r="FC45" s="196">
        <f t="shared" si="267"/>
        <v>0.12200708344716754</v>
      </c>
      <c r="FD45" s="196">
        <f t="shared" si="267"/>
        <v>0.12129308333292754</v>
      </c>
      <c r="FE45" s="196">
        <f t="shared" si="267"/>
        <v>0.11992322031922892</v>
      </c>
      <c r="FF45" s="196">
        <f t="shared" si="267"/>
        <v>0.11323546832135353</v>
      </c>
      <c r="FG45" s="196">
        <f t="shared" si="267"/>
        <v>0.11192156483353699</v>
      </c>
      <c r="FH45" s="196">
        <f t="shared" si="267"/>
        <v>0.1158862276217292</v>
      </c>
      <c r="FI45" s="196">
        <f t="shared" si="267"/>
        <v>0.10882186341450785</v>
      </c>
      <c r="FJ45" s="196">
        <f t="shared" si="267"/>
        <v>0.11586080802460993</v>
      </c>
      <c r="FK45" s="196">
        <f t="shared" si="267"/>
        <v>0.11888884850909644</v>
      </c>
      <c r="FL45" s="196">
        <f t="shared" si="267"/>
        <v>0.12279720430424468</v>
      </c>
      <c r="FM45" s="196">
        <f t="shared" si="267"/>
        <v>0.13741145603189847</v>
      </c>
      <c r="FN45" s="196">
        <f t="shared" si="267"/>
        <v>0.14539725904875739</v>
      </c>
      <c r="FO45" s="196">
        <f t="shared" si="267"/>
        <v>0.1417127083053831</v>
      </c>
      <c r="FP45" s="196">
        <f t="shared" si="267"/>
        <v>0.14092777894902517</v>
      </c>
      <c r="FQ45" s="196">
        <f t="shared" si="267"/>
        <v>0.13930961102069683</v>
      </c>
      <c r="FR45" s="196">
        <f t="shared" si="267"/>
        <v>0.1361160258943386</v>
      </c>
      <c r="FS45" s="196">
        <f t="shared" si="267"/>
        <v>0.13256102698964969</v>
      </c>
      <c r="FT45" s="196">
        <f t="shared" si="267"/>
        <v>0.12967451258239795</v>
      </c>
      <c r="FU45" s="196">
        <f t="shared" si="267"/>
        <v>0.12727355219824432</v>
      </c>
      <c r="FV45" s="196">
        <f t="shared" si="267"/>
        <v>0.12531453515294039</v>
      </c>
      <c r="FW45" s="196">
        <f t="shared" si="267"/>
        <v>0.12072889522895459</v>
      </c>
      <c r="FX45" s="196">
        <f t="shared" si="267"/>
        <v>0.11874966914349765</v>
      </c>
      <c r="FY45" s="196">
        <f t="shared" si="267"/>
        <v>0.12253076200022076</v>
      </c>
      <c r="FZ45" s="196">
        <f t="shared" si="267"/>
        <v>0.12284185693700393</v>
      </c>
      <c r="GA45" s="196">
        <f t="shared" si="267"/>
        <v>0.1183844957076971</v>
      </c>
      <c r="GB45" s="196">
        <f t="shared" si="267"/>
        <v>0.11732644536891754</v>
      </c>
      <c r="GC45" s="196">
        <f t="shared" si="267"/>
        <v>0.11021562758373751</v>
      </c>
      <c r="GD45" s="196">
        <f t="shared" si="267"/>
        <v>0.10895756115783023</v>
      </c>
      <c r="GE45" s="196">
        <f t="shared" si="267"/>
        <v>0.10653147707808805</v>
      </c>
      <c r="GF45" s="196">
        <f t="shared" si="267"/>
        <v>0.1027270199173486</v>
      </c>
      <c r="GG45" s="196">
        <f t="shared" si="267"/>
        <v>0.10027974799286136</v>
      </c>
      <c r="GH45" s="196">
        <f t="shared" si="267"/>
        <v>0.10080088115450352</v>
      </c>
      <c r="GI45" s="196">
        <f t="shared" si="267"/>
        <v>9.5815134664206644E-2</v>
      </c>
      <c r="GJ45" s="196">
        <f t="shared" si="267"/>
        <v>9.6696430921366511E-2</v>
      </c>
      <c r="GK45" s="196">
        <f t="shared" si="267"/>
        <v>9.5074958073557592E-2</v>
      </c>
      <c r="GL45" s="196">
        <f t="shared" si="267"/>
        <v>9.8063503185628037E-2</v>
      </c>
      <c r="GM45" s="196">
        <f t="shared" si="267"/>
        <v>9.6309233359069046E-2</v>
      </c>
      <c r="GN45" s="196">
        <f t="shared" si="267"/>
        <v>9.4647100432945913E-2</v>
      </c>
      <c r="GO45" s="196">
        <f t="shared" si="267"/>
        <v>9.4170720012409129E-2</v>
      </c>
      <c r="GP45" s="196">
        <f t="shared" si="267"/>
        <v>9.8018687053259612E-2</v>
      </c>
      <c r="GQ45" s="196">
        <f t="shared" si="267"/>
        <v>9.4225391472803816E-2</v>
      </c>
      <c r="GR45" s="196">
        <f t="shared" si="267"/>
        <v>9.6644596236776292E-2</v>
      </c>
      <c r="GS45" s="196">
        <f t="shared" si="267"/>
        <v>9.7090614864613095E-2</v>
      </c>
      <c r="GT45" s="196">
        <f t="shared" si="267"/>
        <v>9.2353226268956798E-2</v>
      </c>
      <c r="GU45" s="196">
        <f t="shared" ref="GU45:HA45" si="268">GU35+GU36</f>
        <v>9.5540521118834834E-2</v>
      </c>
      <c r="GV45" s="196">
        <f t="shared" si="268"/>
        <v>9.2942564349766457E-2</v>
      </c>
      <c r="GW45" s="196">
        <f t="shared" si="268"/>
        <v>8.8730702856351568E-2</v>
      </c>
      <c r="GX45" s="196">
        <f t="shared" si="268"/>
        <v>9.015804494303431E-2</v>
      </c>
      <c r="GY45" s="196">
        <f t="shared" si="268"/>
        <v>9.0175228353024758E-2</v>
      </c>
      <c r="GZ45" s="196">
        <f t="shared" si="268"/>
        <v>8.4048656512167197E-2</v>
      </c>
      <c r="HA45" s="196">
        <f t="shared" si="268"/>
        <v>8.7759491590166785E-2</v>
      </c>
      <c r="HB45" s="196">
        <f t="shared" ref="HB45:HR45" si="269">HB35+HB36</f>
        <v>8.7093923330226114E-2</v>
      </c>
      <c r="HC45" s="196">
        <f t="shared" si="269"/>
        <v>8.6754663991285341E-2</v>
      </c>
      <c r="HD45" s="196">
        <f t="shared" si="269"/>
        <v>8.6042035025868283E-2</v>
      </c>
      <c r="HE45" s="196">
        <f t="shared" si="269"/>
        <v>8.5305627754506591E-2</v>
      </c>
      <c r="HF45" s="196">
        <f t="shared" si="269"/>
        <v>8.1680572624399539E-2</v>
      </c>
      <c r="HG45" s="196">
        <f t="shared" si="269"/>
        <v>8.0040882265497354E-2</v>
      </c>
      <c r="HH45" s="196">
        <f t="shared" si="269"/>
        <v>8.0395305063517414E-2</v>
      </c>
      <c r="HI45" s="196">
        <f t="shared" si="269"/>
        <v>7.8512409047968343E-2</v>
      </c>
      <c r="HJ45" s="196">
        <f t="shared" si="269"/>
        <v>7.884577716016325E-2</v>
      </c>
      <c r="HK45" s="196">
        <f t="shared" si="269"/>
        <v>8.182340839058258E-2</v>
      </c>
      <c r="HL45" s="196">
        <f t="shared" si="269"/>
        <v>8.4596047878184144E-2</v>
      </c>
      <c r="HM45" s="196">
        <f t="shared" si="269"/>
        <v>8.5110353278800982E-2</v>
      </c>
      <c r="HN45" s="196">
        <f t="shared" si="269"/>
        <v>9.1541000189457059E-2</v>
      </c>
      <c r="HO45" s="196">
        <f t="shared" si="269"/>
        <v>9.3753498056397266E-2</v>
      </c>
      <c r="HP45" s="196">
        <f t="shared" si="269"/>
        <v>9.8685692866436178E-2</v>
      </c>
      <c r="HQ45" s="196">
        <f t="shared" si="269"/>
        <v>0.10205465722369703</v>
      </c>
      <c r="HR45" s="196">
        <f t="shared" si="269"/>
        <v>0.10134803809602526</v>
      </c>
    </row>
    <row r="46" spans="2:226" x14ac:dyDescent="0.25">
      <c r="B46" s="132" t="s">
        <v>224</v>
      </c>
      <c r="J46" s="196">
        <f>J37+J38</f>
        <v>0.4285714285714286</v>
      </c>
      <c r="K46" s="196">
        <f t="shared" ref="K46:BV46" si="270">K37+K38</f>
        <v>0.4285714285714286</v>
      </c>
      <c r="L46" s="196">
        <f t="shared" si="270"/>
        <v>0.4285714285714286</v>
      </c>
      <c r="M46" s="196">
        <f t="shared" si="270"/>
        <v>0.2857142857142857</v>
      </c>
      <c r="N46" s="196">
        <f t="shared" si="270"/>
        <v>0.14285714285714285</v>
      </c>
      <c r="O46" s="196">
        <f t="shared" si="270"/>
        <v>0.2857142857142857</v>
      </c>
      <c r="P46" s="196">
        <f t="shared" si="270"/>
        <v>0.21428571428571427</v>
      </c>
      <c r="Q46" s="196">
        <f t="shared" si="270"/>
        <v>0.14285714285714285</v>
      </c>
      <c r="R46" s="196">
        <f t="shared" si="270"/>
        <v>0.14285714285714285</v>
      </c>
      <c r="S46" s="196">
        <f t="shared" si="270"/>
        <v>0.14285714285714285</v>
      </c>
      <c r="T46" s="196">
        <f t="shared" si="270"/>
        <v>0.14285714285714285</v>
      </c>
      <c r="U46" s="196">
        <f t="shared" si="270"/>
        <v>0.14285714285714285</v>
      </c>
      <c r="V46" s="196">
        <f t="shared" si="270"/>
        <v>1.5873015873015872E-2</v>
      </c>
      <c r="W46" s="196">
        <f t="shared" si="270"/>
        <v>1.5873015873015872E-2</v>
      </c>
      <c r="X46" s="196">
        <f t="shared" si="270"/>
        <v>1.5873015873015872E-2</v>
      </c>
      <c r="Y46" s="196">
        <f t="shared" si="270"/>
        <v>4.4444444444444446E-2</v>
      </c>
      <c r="Z46" s="196">
        <f t="shared" si="270"/>
        <v>5.0937950937950935E-2</v>
      </c>
      <c r="AA46" s="196">
        <f t="shared" si="270"/>
        <v>7.4747474747474757E-2</v>
      </c>
      <c r="AB46" s="196">
        <f t="shared" si="270"/>
        <v>7.9076479076479078E-2</v>
      </c>
      <c r="AC46" s="196">
        <f t="shared" si="270"/>
        <v>7.7254985451706754E-2</v>
      </c>
      <c r="AD46" s="196">
        <f t="shared" si="270"/>
        <v>9.5395575020867762E-2</v>
      </c>
      <c r="AE46" s="196">
        <f t="shared" si="270"/>
        <v>0.10858238820768094</v>
      </c>
      <c r="AF46" s="196">
        <f t="shared" si="270"/>
        <v>9.4936332770580736E-2</v>
      </c>
      <c r="AG46" s="196">
        <f t="shared" si="270"/>
        <v>0.1087062507958179</v>
      </c>
      <c r="AH46" s="196">
        <f t="shared" si="270"/>
        <v>9.9635956011237398E-2</v>
      </c>
      <c r="AI46" s="196">
        <f t="shared" si="270"/>
        <v>0.11072319012005424</v>
      </c>
      <c r="AJ46" s="196">
        <f t="shared" si="270"/>
        <v>0.11388337183050262</v>
      </c>
      <c r="AK46" s="196">
        <f t="shared" si="270"/>
        <v>0.11625197603786211</v>
      </c>
      <c r="AL46" s="196">
        <f t="shared" si="270"/>
        <v>0.11927164544408614</v>
      </c>
      <c r="AM46" s="196">
        <f t="shared" si="270"/>
        <v>0.12382679179027725</v>
      </c>
      <c r="AN46" s="196">
        <f t="shared" si="270"/>
        <v>0.12218294993606008</v>
      </c>
      <c r="AO46" s="196">
        <f t="shared" si="270"/>
        <v>0.12479065968662696</v>
      </c>
      <c r="AP46" s="196">
        <f t="shared" si="270"/>
        <v>0.13078943886875702</v>
      </c>
      <c r="AQ46" s="196">
        <f t="shared" si="270"/>
        <v>0.13540313173546195</v>
      </c>
      <c r="AR46" s="196">
        <f t="shared" si="270"/>
        <v>0.136481239546243</v>
      </c>
      <c r="AS46" s="196">
        <f t="shared" si="270"/>
        <v>0.14271197391491844</v>
      </c>
      <c r="AT46" s="196">
        <f t="shared" si="270"/>
        <v>0.14493366239816571</v>
      </c>
      <c r="AU46" s="196">
        <f t="shared" si="270"/>
        <v>0.14881340204320823</v>
      </c>
      <c r="AV46" s="196">
        <f t="shared" si="270"/>
        <v>0.15885897366991714</v>
      </c>
      <c r="AW46" s="196">
        <f t="shared" si="270"/>
        <v>0.16670982906583895</v>
      </c>
      <c r="AX46" s="196">
        <f t="shared" si="270"/>
        <v>0.17349053487567098</v>
      </c>
      <c r="AY46" s="196">
        <f t="shared" si="270"/>
        <v>0.17955762503503797</v>
      </c>
      <c r="AZ46" s="196">
        <f t="shared" si="270"/>
        <v>0.19050283320832778</v>
      </c>
      <c r="BA46" s="196">
        <f t="shared" si="270"/>
        <v>0.20184111416740289</v>
      </c>
      <c r="BB46" s="196">
        <f t="shared" si="270"/>
        <v>0.21517552334373929</v>
      </c>
      <c r="BC46" s="196">
        <f t="shared" si="270"/>
        <v>0.22368273108422898</v>
      </c>
      <c r="BD46" s="196">
        <f t="shared" si="270"/>
        <v>0.23176240853343993</v>
      </c>
      <c r="BE46" s="196">
        <f t="shared" si="270"/>
        <v>0.24083790396116508</v>
      </c>
      <c r="BF46" s="196">
        <f t="shared" si="270"/>
        <v>0.25232798356235769</v>
      </c>
      <c r="BG46" s="196">
        <f t="shared" si="270"/>
        <v>0.25307809255988933</v>
      </c>
      <c r="BH46" s="196">
        <f t="shared" si="270"/>
        <v>0.25343046077990461</v>
      </c>
      <c r="BI46" s="196">
        <f t="shared" si="270"/>
        <v>0.25184679295582763</v>
      </c>
      <c r="BJ46" s="196">
        <f t="shared" si="270"/>
        <v>0.25266739674470839</v>
      </c>
      <c r="BK46" s="196">
        <f t="shared" si="270"/>
        <v>0.2497560500686668</v>
      </c>
      <c r="BL46" s="196">
        <f t="shared" si="270"/>
        <v>0.24611463057714142</v>
      </c>
      <c r="BM46" s="196">
        <f t="shared" si="270"/>
        <v>0.24506539732451832</v>
      </c>
      <c r="BN46" s="196">
        <f t="shared" si="270"/>
        <v>0.24693401063891479</v>
      </c>
      <c r="BO46" s="196">
        <f t="shared" si="270"/>
        <v>0.24789229853422556</v>
      </c>
      <c r="BP46" s="196">
        <f t="shared" si="270"/>
        <v>0.24820645220423854</v>
      </c>
      <c r="BQ46" s="196">
        <f t="shared" si="270"/>
        <v>0.24841713513952568</v>
      </c>
      <c r="BR46" s="196">
        <f t="shared" si="270"/>
        <v>0.25304435302060047</v>
      </c>
      <c r="BS46" s="196">
        <f t="shared" si="270"/>
        <v>0.25714178767021117</v>
      </c>
      <c r="BT46" s="196">
        <f t="shared" si="270"/>
        <v>0.25770708421136285</v>
      </c>
      <c r="BU46" s="196">
        <f t="shared" si="270"/>
        <v>0.24952187083036631</v>
      </c>
      <c r="BV46" s="196">
        <f t="shared" si="270"/>
        <v>0.25243780653754</v>
      </c>
      <c r="BW46" s="196">
        <f t="shared" ref="BW46:EH46" si="271">BW37+BW38</f>
        <v>0.25128075051983667</v>
      </c>
      <c r="BX46" s="196">
        <f t="shared" si="271"/>
        <v>0.25988190273890205</v>
      </c>
      <c r="BY46" s="196">
        <f t="shared" si="271"/>
        <v>0.26333292840696931</v>
      </c>
      <c r="BZ46" s="196">
        <f t="shared" si="271"/>
        <v>0.26807277911602562</v>
      </c>
      <c r="CA46" s="196">
        <f t="shared" si="271"/>
        <v>0.26850352569126085</v>
      </c>
      <c r="CB46" s="196">
        <f t="shared" si="271"/>
        <v>0.27604827055036207</v>
      </c>
      <c r="CC46" s="196">
        <f t="shared" si="271"/>
        <v>0.27825487401554683</v>
      </c>
      <c r="CD46" s="196">
        <f t="shared" si="271"/>
        <v>0.2847507109377404</v>
      </c>
      <c r="CE46" s="196">
        <f t="shared" si="271"/>
        <v>0.28876262680012671</v>
      </c>
      <c r="CF46" s="196">
        <f t="shared" si="271"/>
        <v>0.29274032724519328</v>
      </c>
      <c r="CG46" s="196">
        <f t="shared" si="271"/>
        <v>0.29387264326619805</v>
      </c>
      <c r="CH46" s="196">
        <f t="shared" si="271"/>
        <v>0.29966914260320138</v>
      </c>
      <c r="CI46" s="196">
        <f t="shared" si="271"/>
        <v>0.30688705500327551</v>
      </c>
      <c r="CJ46" s="196">
        <f t="shared" si="271"/>
        <v>0.29970299897278829</v>
      </c>
      <c r="CK46" s="196">
        <f t="shared" si="271"/>
        <v>0.29212852847782855</v>
      </c>
      <c r="CL46" s="196">
        <f t="shared" si="271"/>
        <v>0.28174108203552439</v>
      </c>
      <c r="CM46" s="196">
        <f t="shared" si="271"/>
        <v>0.28043578135405312</v>
      </c>
      <c r="CN46" s="196">
        <f t="shared" si="271"/>
        <v>0.28543538617876102</v>
      </c>
      <c r="CO46" s="196">
        <f t="shared" si="271"/>
        <v>0.28063289347661446</v>
      </c>
      <c r="CP46" s="196">
        <f t="shared" si="271"/>
        <v>0.28024839497850929</v>
      </c>
      <c r="CQ46" s="196">
        <f t="shared" si="271"/>
        <v>0.28555275176087613</v>
      </c>
      <c r="CR46" s="196">
        <f t="shared" si="271"/>
        <v>0.29081820898191035</v>
      </c>
      <c r="CS46" s="196">
        <f t="shared" si="271"/>
        <v>0.28895926016765261</v>
      </c>
      <c r="CT46" s="196">
        <f t="shared" si="271"/>
        <v>0.28610245539391499</v>
      </c>
      <c r="CU46" s="196">
        <f t="shared" si="271"/>
        <v>0.27926994136640615</v>
      </c>
      <c r="CV46" s="196">
        <f t="shared" si="271"/>
        <v>0.27918465351992428</v>
      </c>
      <c r="CW46" s="196">
        <f t="shared" si="271"/>
        <v>0.26939114979454004</v>
      </c>
      <c r="CX46" s="196">
        <f t="shared" si="271"/>
        <v>0.26469190167423928</v>
      </c>
      <c r="CY46" s="196">
        <f t="shared" si="271"/>
        <v>0.26498611546959727</v>
      </c>
      <c r="CZ46" s="196">
        <f t="shared" si="271"/>
        <v>0.27427228870950793</v>
      </c>
      <c r="DA46" s="196">
        <f t="shared" si="271"/>
        <v>0.27252866196588121</v>
      </c>
      <c r="DB46" s="196">
        <f t="shared" si="271"/>
        <v>0.26384932816339468</v>
      </c>
      <c r="DC46" s="196">
        <f t="shared" si="271"/>
        <v>0.2585069782056601</v>
      </c>
      <c r="DD46" s="196">
        <f t="shared" si="271"/>
        <v>0.24696144645544779</v>
      </c>
      <c r="DE46" s="196">
        <f t="shared" si="271"/>
        <v>0.24068605300287224</v>
      </c>
      <c r="DF46" s="196">
        <f t="shared" si="271"/>
        <v>0.22863372050650649</v>
      </c>
      <c r="DG46" s="196">
        <f t="shared" si="271"/>
        <v>0.20464462176141837</v>
      </c>
      <c r="DH46" s="196">
        <f t="shared" si="271"/>
        <v>0.18945703157382821</v>
      </c>
      <c r="DI46" s="196">
        <f t="shared" si="271"/>
        <v>0.17318849678164067</v>
      </c>
      <c r="DJ46" s="196">
        <f t="shared" si="271"/>
        <v>0.15621118620189289</v>
      </c>
      <c r="DK46" s="196">
        <f t="shared" si="271"/>
        <v>0.14784637084892391</v>
      </c>
      <c r="DL46" s="196">
        <f t="shared" si="271"/>
        <v>0.13075083698320369</v>
      </c>
      <c r="DM46" s="196">
        <f t="shared" si="271"/>
        <v>0.12469519050202529</v>
      </c>
      <c r="DN46" s="196">
        <f t="shared" si="271"/>
        <v>0.11808445429945236</v>
      </c>
      <c r="DO46" s="196">
        <f t="shared" si="271"/>
        <v>0.10671041593154897</v>
      </c>
      <c r="DP46" s="196">
        <f t="shared" si="271"/>
        <v>0.10047042476693469</v>
      </c>
      <c r="DQ46" s="196">
        <f t="shared" si="271"/>
        <v>9.2921797563788822E-2</v>
      </c>
      <c r="DR46" s="196">
        <f t="shared" si="271"/>
        <v>9.5829331442167889E-2</v>
      </c>
      <c r="DS46" s="196">
        <f t="shared" si="271"/>
        <v>9.7826259245547317E-2</v>
      </c>
      <c r="DT46" s="196">
        <f t="shared" si="271"/>
        <v>8.8499001137801403E-2</v>
      </c>
      <c r="DU46" s="196">
        <f t="shared" si="271"/>
        <v>8.4847975904042361E-2</v>
      </c>
      <c r="DV46" s="196">
        <f t="shared" si="271"/>
        <v>8.0412916583653432E-2</v>
      </c>
      <c r="DW46" s="196">
        <f t="shared" si="271"/>
        <v>8.7281048451785304E-2</v>
      </c>
      <c r="DX46" s="196">
        <f t="shared" si="271"/>
        <v>8.9754378209220192E-2</v>
      </c>
      <c r="DY46" s="196">
        <f t="shared" si="271"/>
        <v>9.2326054264118482E-2</v>
      </c>
      <c r="DZ46" s="196">
        <f t="shared" si="271"/>
        <v>8.5006997609198456E-2</v>
      </c>
      <c r="EA46" s="196">
        <f t="shared" si="271"/>
        <v>8.2435809335739366E-2</v>
      </c>
      <c r="EB46" s="196">
        <f t="shared" si="271"/>
        <v>8.4917633400297246E-2</v>
      </c>
      <c r="EC46" s="196">
        <f t="shared" si="271"/>
        <v>7.8923796078107372E-2</v>
      </c>
      <c r="ED46" s="196">
        <f t="shared" si="271"/>
        <v>6.6357658511969814E-2</v>
      </c>
      <c r="EE46" s="196">
        <f t="shared" si="271"/>
        <v>5.8928599932016087E-2</v>
      </c>
      <c r="EF46" s="196">
        <f t="shared" si="271"/>
        <v>4.9968157009309025E-2</v>
      </c>
      <c r="EG46" s="196">
        <f t="shared" si="271"/>
        <v>5.8249139305139974E-2</v>
      </c>
      <c r="EH46" s="196">
        <f t="shared" si="271"/>
        <v>5.5293474280509444E-2</v>
      </c>
      <c r="EI46" s="196">
        <f t="shared" ref="EI46:GT46" si="272">EI37+EI38</f>
        <v>5.4415941695659775E-2</v>
      </c>
      <c r="EJ46" s="196">
        <f t="shared" si="272"/>
        <v>5.690107866493966E-2</v>
      </c>
      <c r="EK46" s="196">
        <f t="shared" si="272"/>
        <v>6.0013434718472189E-2</v>
      </c>
      <c r="EL46" s="196">
        <f t="shared" si="272"/>
        <v>6.4622187093752254E-2</v>
      </c>
      <c r="EM46" s="196">
        <f t="shared" si="272"/>
        <v>6.1107683579248735E-2</v>
      </c>
      <c r="EN46" s="196">
        <f t="shared" si="272"/>
        <v>5.1176041019312148E-2</v>
      </c>
      <c r="EO46" s="196">
        <f t="shared" si="272"/>
        <v>5.6831943226938478E-2</v>
      </c>
      <c r="EP46" s="196">
        <f t="shared" si="272"/>
        <v>5.5139558956157006E-2</v>
      </c>
      <c r="EQ46" s="196">
        <f t="shared" si="272"/>
        <v>6.31892600149766E-2</v>
      </c>
      <c r="ER46" s="196">
        <f t="shared" si="272"/>
        <v>6.0500184384724501E-2</v>
      </c>
      <c r="ES46" s="196">
        <f t="shared" si="272"/>
        <v>5.7858305715448574E-2</v>
      </c>
      <c r="ET46" s="196">
        <f t="shared" si="272"/>
        <v>5.8078085935228792E-2</v>
      </c>
      <c r="EU46" s="196">
        <f t="shared" si="272"/>
        <v>5.5527065527065531E-2</v>
      </c>
      <c r="EV46" s="196">
        <f t="shared" si="272"/>
        <v>5.6373626373626376E-2</v>
      </c>
      <c r="EW46" s="196">
        <f t="shared" si="272"/>
        <v>4.6470648789149957E-2</v>
      </c>
      <c r="EX46" s="196">
        <f t="shared" si="272"/>
        <v>3.625581469956049E-2</v>
      </c>
      <c r="EY46" s="196">
        <f t="shared" si="272"/>
        <v>3.7567290109396557E-2</v>
      </c>
      <c r="EZ46" s="196">
        <f t="shared" si="272"/>
        <v>3.5918938461044908E-2</v>
      </c>
      <c r="FA46" s="196">
        <f t="shared" si="272"/>
        <v>3.5806893643117739E-2</v>
      </c>
      <c r="FB46" s="196">
        <f t="shared" si="272"/>
        <v>3.5806893643117739E-2</v>
      </c>
      <c r="FC46" s="196">
        <f t="shared" si="272"/>
        <v>2.5914420524838166E-2</v>
      </c>
      <c r="FD46" s="196">
        <f t="shared" si="272"/>
        <v>2.3572500150130907E-2</v>
      </c>
      <c r="FE46" s="196">
        <f t="shared" si="272"/>
        <v>2.1087177253849107E-2</v>
      </c>
      <c r="FF46" s="196">
        <f t="shared" si="272"/>
        <v>1.5534170179800964E-2</v>
      </c>
      <c r="FG46" s="196">
        <f t="shared" si="272"/>
        <v>1.0039664685295468E-2</v>
      </c>
      <c r="FH46" s="196">
        <f t="shared" si="272"/>
        <v>6.6352259867391225E-3</v>
      </c>
      <c r="FI46" s="196">
        <f t="shared" si="272"/>
        <v>1.0236666562969614E-2</v>
      </c>
      <c r="FJ46" s="196">
        <f t="shared" si="272"/>
        <v>1.2902248924946663E-2</v>
      </c>
      <c r="FK46" s="196">
        <f t="shared" si="272"/>
        <v>1.5453269333109927E-2</v>
      </c>
      <c r="FL46" s="196">
        <f t="shared" si="272"/>
        <v>1.6046261246856559E-2</v>
      </c>
      <c r="FM46" s="196">
        <f t="shared" si="272"/>
        <v>1.8569511192786919E-2</v>
      </c>
      <c r="FN46" s="196">
        <f t="shared" si="272"/>
        <v>2.537223228122229E-2</v>
      </c>
      <c r="FO46" s="196">
        <f t="shared" si="272"/>
        <v>2.5695438486781443E-2</v>
      </c>
      <c r="FP46" s="196">
        <f t="shared" si="272"/>
        <v>2.6018644692340585E-2</v>
      </c>
      <c r="FQ46" s="196">
        <f t="shared" si="272"/>
        <v>2.4178239108619496E-2</v>
      </c>
      <c r="FR46" s="196">
        <f t="shared" si="272"/>
        <v>2.4212868344929403E-2</v>
      </c>
      <c r="FS46" s="196">
        <f t="shared" si="272"/>
        <v>2.219130500261134E-2</v>
      </c>
      <c r="FT46" s="196">
        <f t="shared" si="272"/>
        <v>2.4120251632018801E-2</v>
      </c>
      <c r="FU46" s="196">
        <f t="shared" si="272"/>
        <v>1.9118250831698675E-2</v>
      </c>
      <c r="FV46" s="196">
        <f t="shared" si="272"/>
        <v>2.2005083798323812E-2</v>
      </c>
      <c r="FW46" s="196">
        <f t="shared" si="272"/>
        <v>2.1589208946358733E-2</v>
      </c>
      <c r="FX46" s="196">
        <f t="shared" si="272"/>
        <v>2.1796152156366294E-2</v>
      </c>
      <c r="FY46" s="196">
        <f t="shared" si="272"/>
        <v>2.2178962623210376E-2</v>
      </c>
      <c r="FZ46" s="196">
        <f t="shared" si="272"/>
        <v>2.6165673586665522E-2</v>
      </c>
      <c r="GA46" s="196">
        <f t="shared" si="272"/>
        <v>2.3028179407247103E-2</v>
      </c>
      <c r="GB46" s="196">
        <f t="shared" si="272"/>
        <v>2.5464747254725077E-2</v>
      </c>
      <c r="GC46" s="196">
        <f t="shared" si="272"/>
        <v>2.353415885489217E-2</v>
      </c>
      <c r="GD46" s="196">
        <f t="shared" si="272"/>
        <v>2.255632055836345E-2</v>
      </c>
      <c r="GE46" s="196">
        <f t="shared" si="272"/>
        <v>2.2387229849775356E-2</v>
      </c>
      <c r="GF46" s="196">
        <f t="shared" si="272"/>
        <v>2.1631703104575635E-2</v>
      </c>
      <c r="GG46" s="196">
        <f t="shared" si="272"/>
        <v>1.9960342916762994E-2</v>
      </c>
      <c r="GH46" s="196">
        <f t="shared" si="272"/>
        <v>2.0899594545304125E-2</v>
      </c>
      <c r="GI46" s="196">
        <f t="shared" si="272"/>
        <v>2.0180955248556787E-2</v>
      </c>
      <c r="GJ46" s="196">
        <f t="shared" si="272"/>
        <v>1.8583401526523508E-2</v>
      </c>
      <c r="GK46" s="196">
        <f t="shared" si="272"/>
        <v>2.102621754782839E-2</v>
      </c>
      <c r="GL46" s="196">
        <f t="shared" si="272"/>
        <v>2.2877385117247174E-2</v>
      </c>
      <c r="GM46" s="196">
        <f t="shared" si="272"/>
        <v>2.4410705497383389E-2</v>
      </c>
      <c r="GN46" s="196">
        <f t="shared" si="272"/>
        <v>2.4986224391699924E-2</v>
      </c>
      <c r="GO46" s="196">
        <f t="shared" si="272"/>
        <v>2.6501980275226052E-2</v>
      </c>
      <c r="GP46" s="196">
        <f t="shared" si="272"/>
        <v>2.4925079009195703E-2</v>
      </c>
      <c r="GQ46" s="196">
        <f t="shared" si="272"/>
        <v>2.8399000499311527E-2</v>
      </c>
      <c r="GR46" s="196">
        <f t="shared" si="272"/>
        <v>2.472100724250802E-2</v>
      </c>
      <c r="GS46" s="196">
        <f t="shared" si="272"/>
        <v>2.4511116123525988E-2</v>
      </c>
      <c r="GT46" s="196">
        <f t="shared" si="272"/>
        <v>2.5264299947575959E-2</v>
      </c>
      <c r="GU46" s="196">
        <f t="shared" ref="GU46:HA46" si="273">GU37+GU38</f>
        <v>2.4663725153082128E-2</v>
      </c>
      <c r="GV46" s="196">
        <f t="shared" si="273"/>
        <v>2.2139473215559442E-2</v>
      </c>
      <c r="GW46" s="196">
        <f t="shared" si="273"/>
        <v>2.4471229916248182E-2</v>
      </c>
      <c r="GX46" s="196">
        <f t="shared" si="273"/>
        <v>2.0220753138298877E-2</v>
      </c>
      <c r="GY46" s="196">
        <f t="shared" si="273"/>
        <v>2.1170295645918446E-2</v>
      </c>
      <c r="GZ46" s="196">
        <f t="shared" si="273"/>
        <v>1.957887119735114E-2</v>
      </c>
      <c r="HA46" s="196">
        <f t="shared" si="273"/>
        <v>1.6858793057652408E-2</v>
      </c>
      <c r="HB46" s="196">
        <f t="shared" ref="HB46:HR46" si="274">HB37+HB38</f>
        <v>1.9427584673926745E-2</v>
      </c>
      <c r="HC46" s="196">
        <f t="shared" si="274"/>
        <v>1.9225447576509076E-2</v>
      </c>
      <c r="HD46" s="196">
        <f t="shared" si="274"/>
        <v>1.7607280530832738E-2</v>
      </c>
      <c r="HE46" s="196">
        <f t="shared" si="274"/>
        <v>1.9290357441873174E-2</v>
      </c>
      <c r="HF46" s="196">
        <f t="shared" si="274"/>
        <v>1.9851180985435982E-2</v>
      </c>
      <c r="HG46" s="196">
        <f t="shared" si="274"/>
        <v>1.9689323138849069E-2</v>
      </c>
      <c r="HH46" s="196">
        <f t="shared" si="274"/>
        <v>2.0285260620358105E-2</v>
      </c>
      <c r="HI46" s="196">
        <f t="shared" si="274"/>
        <v>1.7977194536781815E-2</v>
      </c>
      <c r="HJ46" s="196">
        <f t="shared" si="274"/>
        <v>1.9362289964767215E-2</v>
      </c>
      <c r="HK46" s="196">
        <f t="shared" si="274"/>
        <v>1.9339455369441913E-2</v>
      </c>
      <c r="HL46" s="196">
        <f t="shared" si="274"/>
        <v>2.2106662303553189E-2</v>
      </c>
      <c r="HM46" s="196">
        <f t="shared" si="274"/>
        <v>2.2286300075060508E-2</v>
      </c>
      <c r="HN46" s="196">
        <f t="shared" si="274"/>
        <v>2.3623461023860821E-2</v>
      </c>
      <c r="HO46" s="196">
        <f t="shared" si="274"/>
        <v>2.6615629016783961E-2</v>
      </c>
      <c r="HP46" s="196">
        <f t="shared" si="274"/>
        <v>3.0405526176692316E-2</v>
      </c>
      <c r="HQ46" s="196">
        <f t="shared" si="274"/>
        <v>3.0916931666734253E-2</v>
      </c>
      <c r="HR46" s="196">
        <f t="shared" si="274"/>
        <v>2.8284429034231617E-2</v>
      </c>
    </row>
    <row r="47" spans="2:226" x14ac:dyDescent="0.25">
      <c r="B47" s="132"/>
      <c r="GY47" s="196"/>
    </row>
    <row r="48" spans="2:226" x14ac:dyDescent="0.25">
      <c r="B48" s="132"/>
    </row>
    <row r="49" spans="2:228" ht="15.75" thickBot="1" x14ac:dyDescent="0.3">
      <c r="B49" s="264"/>
      <c r="C49" s="264"/>
      <c r="D49" t="s">
        <v>354</v>
      </c>
      <c r="E49" t="s">
        <v>355</v>
      </c>
      <c r="F49" t="s">
        <v>356</v>
      </c>
      <c r="G49" t="s">
        <v>357</v>
      </c>
      <c r="H49" t="s">
        <v>358</v>
      </c>
      <c r="I49" t="s">
        <v>359</v>
      </c>
      <c r="J49" t="s">
        <v>360</v>
      </c>
      <c r="K49" t="s">
        <v>361</v>
      </c>
      <c r="L49" t="s">
        <v>362</v>
      </c>
      <c r="M49" t="s">
        <v>363</v>
      </c>
      <c r="N49" t="s">
        <v>364</v>
      </c>
      <c r="O49" t="s">
        <v>365</v>
      </c>
      <c r="P49" t="s">
        <v>366</v>
      </c>
      <c r="Q49" t="s">
        <v>367</v>
      </c>
      <c r="R49" t="s">
        <v>368</v>
      </c>
      <c r="S49" t="s">
        <v>369</v>
      </c>
      <c r="T49" t="s">
        <v>370</v>
      </c>
      <c r="U49" t="s">
        <v>371</v>
      </c>
      <c r="V49" t="s">
        <v>372</v>
      </c>
      <c r="W49" t="s">
        <v>373</v>
      </c>
      <c r="X49" t="s">
        <v>374</v>
      </c>
      <c r="Y49" t="s">
        <v>375</v>
      </c>
      <c r="Z49" t="s">
        <v>376</v>
      </c>
      <c r="AA49" t="s">
        <v>377</v>
      </c>
      <c r="AB49" t="s">
        <v>378</v>
      </c>
      <c r="AC49" t="s">
        <v>379</v>
      </c>
      <c r="AD49" t="s">
        <v>380</v>
      </c>
      <c r="AE49" t="s">
        <v>381</v>
      </c>
      <c r="AF49" t="s">
        <v>382</v>
      </c>
      <c r="AG49" t="s">
        <v>383</v>
      </c>
      <c r="AH49" t="s">
        <v>384</v>
      </c>
      <c r="AI49" t="s">
        <v>385</v>
      </c>
      <c r="AJ49" t="s">
        <v>386</v>
      </c>
      <c r="AK49" t="s">
        <v>387</v>
      </c>
      <c r="AL49" t="s">
        <v>388</v>
      </c>
      <c r="AM49" t="s">
        <v>389</v>
      </c>
      <c r="AN49" t="s">
        <v>390</v>
      </c>
      <c r="AO49" t="s">
        <v>391</v>
      </c>
      <c r="AP49" t="s">
        <v>392</v>
      </c>
      <c r="AQ49" t="s">
        <v>393</v>
      </c>
      <c r="AR49" t="s">
        <v>336</v>
      </c>
      <c r="AS49" t="s">
        <v>335</v>
      </c>
      <c r="AT49" t="s">
        <v>334</v>
      </c>
      <c r="AU49" t="s">
        <v>333</v>
      </c>
      <c r="AV49" t="s">
        <v>332</v>
      </c>
      <c r="AW49" t="s">
        <v>331</v>
      </c>
      <c r="AX49" t="s">
        <v>330</v>
      </c>
      <c r="AY49" t="s">
        <v>329</v>
      </c>
      <c r="AZ49" t="s">
        <v>328</v>
      </c>
      <c r="BA49" t="s">
        <v>327</v>
      </c>
      <c r="BB49" t="s">
        <v>326</v>
      </c>
      <c r="BC49" t="s">
        <v>325</v>
      </c>
      <c r="BD49" t="s">
        <v>324</v>
      </c>
      <c r="BE49" t="s">
        <v>323</v>
      </c>
      <c r="BF49" t="s">
        <v>322</v>
      </c>
      <c r="BG49" t="s">
        <v>321</v>
      </c>
      <c r="BH49" t="s">
        <v>320</v>
      </c>
      <c r="BI49" t="s">
        <v>319</v>
      </c>
      <c r="BJ49" t="s">
        <v>318</v>
      </c>
      <c r="BK49" t="s">
        <v>317</v>
      </c>
      <c r="BL49" t="s">
        <v>316</v>
      </c>
      <c r="BM49" t="s">
        <v>315</v>
      </c>
      <c r="BN49" t="s">
        <v>314</v>
      </c>
      <c r="BO49" t="s">
        <v>313</v>
      </c>
      <c r="BP49" t="s">
        <v>312</v>
      </c>
      <c r="BQ49" t="s">
        <v>311</v>
      </c>
      <c r="BR49" t="s">
        <v>310</v>
      </c>
      <c r="BS49" t="s">
        <v>309</v>
      </c>
      <c r="BT49" t="s">
        <v>308</v>
      </c>
      <c r="BU49" t="s">
        <v>307</v>
      </c>
      <c r="BV49" t="s">
        <v>306</v>
      </c>
      <c r="BW49" t="s">
        <v>305</v>
      </c>
      <c r="BX49" t="s">
        <v>304</v>
      </c>
      <c r="BY49" t="s">
        <v>303</v>
      </c>
      <c r="BZ49" t="s">
        <v>302</v>
      </c>
      <c r="CA49" t="s">
        <v>301</v>
      </c>
      <c r="CB49" t="s">
        <v>300</v>
      </c>
      <c r="CC49" t="s">
        <v>299</v>
      </c>
      <c r="CD49" t="s">
        <v>298</v>
      </c>
      <c r="CE49" t="s">
        <v>297</v>
      </c>
      <c r="CF49" t="s">
        <v>296</v>
      </c>
      <c r="CG49" t="s">
        <v>295</v>
      </c>
      <c r="CH49" t="s">
        <v>294</v>
      </c>
      <c r="CI49" t="s">
        <v>293</v>
      </c>
      <c r="CJ49" t="s">
        <v>292</v>
      </c>
      <c r="CK49" t="s">
        <v>291</v>
      </c>
      <c r="CL49" t="s">
        <v>290</v>
      </c>
      <c r="CM49" t="s">
        <v>289</v>
      </c>
      <c r="CN49" t="s">
        <v>288</v>
      </c>
      <c r="CO49" t="s">
        <v>287</v>
      </c>
      <c r="CP49" t="s">
        <v>286</v>
      </c>
      <c r="CQ49" t="s">
        <v>285</v>
      </c>
      <c r="CR49" t="s">
        <v>284</v>
      </c>
      <c r="CS49" t="s">
        <v>283</v>
      </c>
      <c r="CT49" t="s">
        <v>282</v>
      </c>
      <c r="CU49" t="s">
        <v>281</v>
      </c>
      <c r="CV49" t="s">
        <v>280</v>
      </c>
      <c r="CW49" t="s">
        <v>279</v>
      </c>
      <c r="CX49" t="s">
        <v>278</v>
      </c>
      <c r="CY49" t="s">
        <v>277</v>
      </c>
      <c r="CZ49" t="s">
        <v>276</v>
      </c>
      <c r="DA49" t="s">
        <v>275</v>
      </c>
      <c r="DB49" t="s">
        <v>274</v>
      </c>
      <c r="DC49" t="s">
        <v>273</v>
      </c>
      <c r="DD49" t="s">
        <v>272</v>
      </c>
      <c r="DE49" t="s">
        <v>271</v>
      </c>
      <c r="DF49" t="s">
        <v>270</v>
      </c>
      <c r="DG49" t="s">
        <v>269</v>
      </c>
      <c r="DH49" t="s">
        <v>268</v>
      </c>
      <c r="DI49" t="s">
        <v>267</v>
      </c>
      <c r="DJ49" t="s">
        <v>266</v>
      </c>
      <c r="DK49" t="s">
        <v>265</v>
      </c>
      <c r="DL49" t="s">
        <v>264</v>
      </c>
      <c r="DM49" t="s">
        <v>263</v>
      </c>
      <c r="DN49" t="s">
        <v>262</v>
      </c>
      <c r="DO49" t="s">
        <v>261</v>
      </c>
      <c r="DP49" t="s">
        <v>260</v>
      </c>
      <c r="DQ49" t="s">
        <v>259</v>
      </c>
      <c r="DR49" t="s">
        <v>258</v>
      </c>
      <c r="DS49" t="s">
        <v>257</v>
      </c>
      <c r="DT49" t="s">
        <v>256</v>
      </c>
      <c r="DU49" t="s">
        <v>255</v>
      </c>
      <c r="DV49" t="s">
        <v>254</v>
      </c>
      <c r="DW49" t="s">
        <v>253</v>
      </c>
      <c r="DX49" t="s">
        <v>252</v>
      </c>
      <c r="DY49" t="s">
        <v>251</v>
      </c>
      <c r="DZ49" t="s">
        <v>250</v>
      </c>
      <c r="EA49" t="s">
        <v>249</v>
      </c>
      <c r="EB49" t="s">
        <v>248</v>
      </c>
      <c r="EC49" t="s">
        <v>247</v>
      </c>
      <c r="ED49" t="s">
        <v>246</v>
      </c>
      <c r="EE49" t="s">
        <v>245</v>
      </c>
      <c r="EF49" t="s">
        <v>244</v>
      </c>
      <c r="EG49" t="s">
        <v>243</v>
      </c>
      <c r="EH49" t="s">
        <v>242</v>
      </c>
      <c r="EI49" t="s">
        <v>241</v>
      </c>
      <c r="EJ49" t="s">
        <v>240</v>
      </c>
      <c r="EK49" t="s">
        <v>239</v>
      </c>
      <c r="EL49" t="s">
        <v>238</v>
      </c>
      <c r="EM49" t="s">
        <v>237</v>
      </c>
      <c r="EN49" t="s">
        <v>236</v>
      </c>
      <c r="EO49" t="s">
        <v>235</v>
      </c>
      <c r="EP49" t="s">
        <v>234</v>
      </c>
      <c r="EQ49" t="s">
        <v>233</v>
      </c>
      <c r="ER49" t="s">
        <v>232</v>
      </c>
      <c r="ES49" t="s">
        <v>231</v>
      </c>
      <c r="ET49" t="s">
        <v>230</v>
      </c>
      <c r="EU49" t="s">
        <v>229</v>
      </c>
      <c r="EV49" t="s">
        <v>228</v>
      </c>
      <c r="EW49" t="s">
        <v>227</v>
      </c>
      <c r="EX49" t="s">
        <v>153</v>
      </c>
      <c r="EY49" t="s">
        <v>154</v>
      </c>
      <c r="EZ49" t="s">
        <v>155</v>
      </c>
      <c r="FA49" t="s">
        <v>156</v>
      </c>
      <c r="FB49" t="s">
        <v>157</v>
      </c>
      <c r="FC49" t="s">
        <v>158</v>
      </c>
      <c r="FD49" t="s">
        <v>159</v>
      </c>
      <c r="FE49" t="s">
        <v>160</v>
      </c>
      <c r="FF49" t="s">
        <v>161</v>
      </c>
      <c r="FG49" t="s">
        <v>162</v>
      </c>
      <c r="FH49" t="s">
        <v>163</v>
      </c>
      <c r="FI49" t="s">
        <v>164</v>
      </c>
      <c r="FJ49" t="s">
        <v>165</v>
      </c>
      <c r="FK49" t="s">
        <v>166</v>
      </c>
      <c r="FL49" t="s">
        <v>167</v>
      </c>
      <c r="FM49" t="s">
        <v>168</v>
      </c>
      <c r="FN49" t="s">
        <v>169</v>
      </c>
      <c r="FO49" t="s">
        <v>170</v>
      </c>
      <c r="FP49" t="s">
        <v>171</v>
      </c>
      <c r="FQ49" t="s">
        <v>172</v>
      </c>
      <c r="FR49" t="s">
        <v>173</v>
      </c>
      <c r="FS49" t="s">
        <v>174</v>
      </c>
      <c r="FT49" t="s">
        <v>175</v>
      </c>
      <c r="FU49" t="s">
        <v>176</v>
      </c>
      <c r="FV49" t="s">
        <v>177</v>
      </c>
      <c r="FW49" t="s">
        <v>178</v>
      </c>
      <c r="FX49" t="s">
        <v>179</v>
      </c>
      <c r="FY49" t="s">
        <v>180</v>
      </c>
      <c r="FZ49" t="s">
        <v>181</v>
      </c>
      <c r="GA49" t="s">
        <v>182</v>
      </c>
      <c r="GB49" t="s">
        <v>183</v>
      </c>
      <c r="GC49" t="s">
        <v>184</v>
      </c>
      <c r="GD49" t="s">
        <v>185</v>
      </c>
      <c r="GE49" t="s">
        <v>186</v>
      </c>
      <c r="GF49" t="s">
        <v>187</v>
      </c>
      <c r="GG49" t="s">
        <v>188</v>
      </c>
      <c r="GH49" t="s">
        <v>189</v>
      </c>
      <c r="GI49" t="s">
        <v>190</v>
      </c>
      <c r="GJ49" t="s">
        <v>191</v>
      </c>
      <c r="GK49" t="s">
        <v>192</v>
      </c>
      <c r="GL49" t="s">
        <v>193</v>
      </c>
      <c r="GM49" t="s">
        <v>194</v>
      </c>
      <c r="GN49" t="s">
        <v>353</v>
      </c>
      <c r="GO49" t="s">
        <v>195</v>
      </c>
      <c r="GP49" t="s">
        <v>196</v>
      </c>
      <c r="GQ49" t="s">
        <v>197</v>
      </c>
      <c r="GR49" t="s">
        <v>198</v>
      </c>
      <c r="GS49" t="s">
        <v>150</v>
      </c>
      <c r="GT49" t="s">
        <v>151</v>
      </c>
      <c r="GU49" t="s">
        <v>152</v>
      </c>
      <c r="GV49">
        <v>44063</v>
      </c>
      <c r="GW49">
        <v>44064</v>
      </c>
      <c r="GX49">
        <v>44065</v>
      </c>
      <c r="GY49">
        <v>44066</v>
      </c>
      <c r="GZ49">
        <v>44067</v>
      </c>
      <c r="HA49">
        <v>44068</v>
      </c>
      <c r="HB49">
        <v>44069</v>
      </c>
      <c r="HC49">
        <v>44070</v>
      </c>
      <c r="HD49">
        <v>44071</v>
      </c>
      <c r="HE49">
        <v>44072</v>
      </c>
      <c r="HF49">
        <v>44073</v>
      </c>
      <c r="HG49">
        <v>44074</v>
      </c>
      <c r="HH49" t="s">
        <v>423</v>
      </c>
      <c r="HI49" t="s">
        <v>425</v>
      </c>
      <c r="HJ49" t="s">
        <v>426</v>
      </c>
      <c r="HK49" t="s">
        <v>447</v>
      </c>
      <c r="HL49" t="s">
        <v>455</v>
      </c>
      <c r="HM49" t="s">
        <v>456</v>
      </c>
      <c r="HN49" t="s">
        <v>481</v>
      </c>
      <c r="HO49" t="s">
        <v>513</v>
      </c>
      <c r="HP49" t="s">
        <v>514</v>
      </c>
      <c r="HQ49" t="s">
        <v>524</v>
      </c>
    </row>
    <row r="50" spans="2:228" x14ac:dyDescent="0.25">
      <c r="B50" s="258" t="s">
        <v>218</v>
      </c>
      <c r="C50" s="265">
        <v>129831</v>
      </c>
      <c r="D50" s="7">
        <f t="shared" ref="D50:BO50" si="275">D12/$C50*100000</f>
        <v>0</v>
      </c>
      <c r="E50" s="7">
        <f t="shared" si="275"/>
        <v>0</v>
      </c>
      <c r="F50" s="7">
        <f t="shared" si="275"/>
        <v>0</v>
      </c>
      <c r="G50" s="7">
        <f t="shared" si="275"/>
        <v>0.77023207092296908</v>
      </c>
      <c r="H50" s="7">
        <f t="shared" si="275"/>
        <v>0</v>
      </c>
      <c r="I50" s="7">
        <f t="shared" si="275"/>
        <v>0</v>
      </c>
      <c r="J50" s="7">
        <f t="shared" si="275"/>
        <v>0</v>
      </c>
      <c r="K50" s="7">
        <f t="shared" si="275"/>
        <v>0</v>
      </c>
      <c r="L50" s="7">
        <f t="shared" si="275"/>
        <v>0</v>
      </c>
      <c r="M50" s="7">
        <f t="shared" si="275"/>
        <v>0</v>
      </c>
      <c r="N50" s="7">
        <f t="shared" si="275"/>
        <v>0</v>
      </c>
      <c r="O50" s="7">
        <f t="shared" si="275"/>
        <v>0.77023207092296908</v>
      </c>
      <c r="P50" s="7">
        <f t="shared" si="275"/>
        <v>0</v>
      </c>
      <c r="Q50" s="7">
        <f t="shared" si="275"/>
        <v>0</v>
      </c>
      <c r="R50" s="7">
        <f t="shared" si="275"/>
        <v>0</v>
      </c>
      <c r="S50" s="7">
        <f t="shared" si="275"/>
        <v>0</v>
      </c>
      <c r="T50" s="7">
        <f t="shared" si="275"/>
        <v>0</v>
      </c>
      <c r="U50" s="7">
        <f t="shared" si="275"/>
        <v>0</v>
      </c>
      <c r="V50" s="7">
        <f t="shared" si="275"/>
        <v>0.77023207092296908</v>
      </c>
      <c r="W50" s="7">
        <f t="shared" si="275"/>
        <v>0</v>
      </c>
      <c r="X50" s="7">
        <f t="shared" si="275"/>
        <v>0</v>
      </c>
      <c r="Y50" s="7">
        <f t="shared" si="275"/>
        <v>0.77023207092296908</v>
      </c>
      <c r="Z50" s="7">
        <f t="shared" si="275"/>
        <v>0</v>
      </c>
      <c r="AA50" s="7">
        <f t="shared" si="275"/>
        <v>1.5404641418459382</v>
      </c>
      <c r="AB50" s="7">
        <f t="shared" si="275"/>
        <v>0.77023207092296908</v>
      </c>
      <c r="AC50" s="7">
        <f t="shared" si="275"/>
        <v>1.5404641418459382</v>
      </c>
      <c r="AD50" s="7">
        <f t="shared" si="275"/>
        <v>0</v>
      </c>
      <c r="AE50" s="7">
        <f t="shared" si="275"/>
        <v>0</v>
      </c>
      <c r="AF50" s="7">
        <f t="shared" si="275"/>
        <v>0.77023207092296908</v>
      </c>
      <c r="AG50" s="7">
        <f t="shared" si="275"/>
        <v>2.310696212768907</v>
      </c>
      <c r="AH50" s="7">
        <f t="shared" si="275"/>
        <v>3.8511603546148456</v>
      </c>
      <c r="AI50" s="7">
        <f t="shared" si="275"/>
        <v>0.77023207092296908</v>
      </c>
      <c r="AJ50" s="7">
        <f t="shared" si="275"/>
        <v>2.310696212768907</v>
      </c>
      <c r="AK50" s="7">
        <f t="shared" si="275"/>
        <v>3.8511603546148456</v>
      </c>
      <c r="AL50" s="7">
        <f t="shared" si="275"/>
        <v>2.310696212768907</v>
      </c>
      <c r="AM50" s="7">
        <f t="shared" si="275"/>
        <v>2.310696212768907</v>
      </c>
      <c r="AN50" s="7">
        <f t="shared" si="275"/>
        <v>6.9320886383067215</v>
      </c>
      <c r="AO50" s="7">
        <f t="shared" si="275"/>
        <v>6.9320886383067215</v>
      </c>
      <c r="AP50" s="7">
        <f t="shared" si="275"/>
        <v>9.2427848510756281</v>
      </c>
      <c r="AQ50" s="7">
        <f t="shared" si="275"/>
        <v>10.783248992921566</v>
      </c>
      <c r="AR50" s="7">
        <f t="shared" si="275"/>
        <v>12.323713134767505</v>
      </c>
      <c r="AS50" s="7">
        <f t="shared" si="275"/>
        <v>16.17487348938235</v>
      </c>
      <c r="AT50" s="7">
        <f t="shared" si="275"/>
        <v>15.404641418459383</v>
      </c>
      <c r="AU50" s="7">
        <f t="shared" si="275"/>
        <v>28.498586624149858</v>
      </c>
      <c r="AV50" s="7">
        <f t="shared" si="275"/>
        <v>25.417658340457979</v>
      </c>
      <c r="AW50" s="7">
        <f t="shared" si="275"/>
        <v>23.106962127689073</v>
      </c>
      <c r="AX50" s="7">
        <f t="shared" si="275"/>
        <v>24.647426269535011</v>
      </c>
      <c r="AY50" s="7">
        <f t="shared" si="275"/>
        <v>38.511603546148457</v>
      </c>
      <c r="AZ50" s="7">
        <f t="shared" si="275"/>
        <v>28.498586624149858</v>
      </c>
      <c r="BA50" s="7">
        <f t="shared" si="275"/>
        <v>33.119979049687672</v>
      </c>
      <c r="BB50" s="7">
        <f t="shared" si="275"/>
        <v>51.605548751838931</v>
      </c>
      <c r="BC50" s="7">
        <f t="shared" si="275"/>
        <v>45.443692184455173</v>
      </c>
      <c r="BD50" s="7">
        <f t="shared" si="275"/>
        <v>43.132995971686263</v>
      </c>
      <c r="BE50" s="7">
        <f t="shared" si="275"/>
        <v>59.30786946106862</v>
      </c>
      <c r="BF50" s="7">
        <f t="shared" si="275"/>
        <v>64.699493957529398</v>
      </c>
      <c r="BG50" s="7">
        <f t="shared" si="275"/>
        <v>48.524620468147056</v>
      </c>
      <c r="BH50" s="7">
        <f t="shared" si="275"/>
        <v>43.132995971686263</v>
      </c>
      <c r="BI50" s="7">
        <f t="shared" si="275"/>
        <v>63.159029815683461</v>
      </c>
      <c r="BJ50" s="7">
        <f t="shared" si="275"/>
        <v>54.686477035530807</v>
      </c>
      <c r="BK50" s="7">
        <f t="shared" si="275"/>
        <v>53.146012893684869</v>
      </c>
      <c r="BL50" s="7">
        <f t="shared" si="275"/>
        <v>51.605548751838931</v>
      </c>
      <c r="BM50" s="7">
        <f t="shared" si="275"/>
        <v>72.401814666759094</v>
      </c>
      <c r="BN50" s="7">
        <f t="shared" si="275"/>
        <v>66.239958099375343</v>
      </c>
      <c r="BO50" s="7">
        <f t="shared" si="275"/>
        <v>37.741371475225485</v>
      </c>
      <c r="BP50" s="7">
        <f t="shared" ref="BP50:EA50" si="276">BP12/$C50*100000</f>
        <v>70.861350524913163</v>
      </c>
      <c r="BQ50" s="7">
        <f t="shared" si="276"/>
        <v>56.226941177376744</v>
      </c>
      <c r="BR50" s="7">
        <f t="shared" si="276"/>
        <v>73.942278808605025</v>
      </c>
      <c r="BS50" s="7">
        <f t="shared" si="276"/>
        <v>60.078101531991592</v>
      </c>
      <c r="BT50" s="7">
        <f t="shared" si="276"/>
        <v>63.92926188660644</v>
      </c>
      <c r="BU50" s="7">
        <f t="shared" si="276"/>
        <v>46.984156326301111</v>
      </c>
      <c r="BV50" s="7">
        <f t="shared" si="276"/>
        <v>50.065084609992986</v>
      </c>
      <c r="BW50" s="7">
        <f t="shared" si="276"/>
        <v>47.754388397224083</v>
      </c>
      <c r="BX50" s="7">
        <f t="shared" si="276"/>
        <v>63.159029815683461</v>
      </c>
      <c r="BY50" s="7">
        <f t="shared" si="276"/>
        <v>47.754388397224083</v>
      </c>
      <c r="BZ50" s="7">
        <f t="shared" si="276"/>
        <v>54.686477035530807</v>
      </c>
      <c r="CA50" s="7">
        <f t="shared" si="276"/>
        <v>60.848333602914551</v>
      </c>
      <c r="CB50" s="7">
        <f t="shared" si="276"/>
        <v>39.281835617071422</v>
      </c>
      <c r="CC50" s="7">
        <f t="shared" si="276"/>
        <v>31.57951490784173</v>
      </c>
      <c r="CD50" s="7">
        <f t="shared" si="276"/>
        <v>43.903228042609243</v>
      </c>
      <c r="CE50" s="7">
        <f t="shared" si="276"/>
        <v>43.903228042609243</v>
      </c>
      <c r="CF50" s="7">
        <f t="shared" si="276"/>
        <v>44.673460113532208</v>
      </c>
      <c r="CG50" s="7">
        <f t="shared" si="276"/>
        <v>30.809282836918765</v>
      </c>
      <c r="CH50" s="7">
        <f t="shared" si="276"/>
        <v>30.039050765995796</v>
      </c>
      <c r="CI50" s="7">
        <f t="shared" si="276"/>
        <v>30.809282836918765</v>
      </c>
      <c r="CJ50" s="7">
        <f t="shared" si="276"/>
        <v>17.715337631228291</v>
      </c>
      <c r="CK50" s="7">
        <f t="shared" si="276"/>
        <v>20.026033843997197</v>
      </c>
      <c r="CL50" s="7">
        <f t="shared" si="276"/>
        <v>20.796265914920166</v>
      </c>
      <c r="CM50" s="7">
        <f t="shared" si="276"/>
        <v>25.417658340457979</v>
      </c>
      <c r="CN50" s="7">
        <f t="shared" si="276"/>
        <v>18.485569702151256</v>
      </c>
      <c r="CO50" s="7">
        <f t="shared" si="276"/>
        <v>20.796265914920166</v>
      </c>
      <c r="CP50" s="7">
        <f t="shared" si="276"/>
        <v>15.404641418459383</v>
      </c>
      <c r="CQ50" s="7">
        <f t="shared" si="276"/>
        <v>16.945105560305322</v>
      </c>
      <c r="CR50" s="7">
        <f t="shared" si="276"/>
        <v>18.485569702151256</v>
      </c>
      <c r="CS50" s="7">
        <f t="shared" si="276"/>
        <v>6.1618565673837526</v>
      </c>
      <c r="CT50" s="7">
        <f t="shared" si="276"/>
        <v>21.566497985843132</v>
      </c>
      <c r="CU50" s="7">
        <f t="shared" si="276"/>
        <v>20.796265914920166</v>
      </c>
      <c r="CV50" s="7">
        <f t="shared" si="276"/>
        <v>16.945105560305322</v>
      </c>
      <c r="CW50" s="7">
        <f t="shared" si="276"/>
        <v>7.7023207092296913</v>
      </c>
      <c r="CX50" s="7">
        <f t="shared" si="276"/>
        <v>6.1618565673837526</v>
      </c>
      <c r="CY50" s="7">
        <f t="shared" si="276"/>
        <v>16.17487348938235</v>
      </c>
      <c r="CZ50" s="7">
        <f t="shared" si="276"/>
        <v>10.783248992921566</v>
      </c>
      <c r="DA50" s="7">
        <f t="shared" si="276"/>
        <v>10.783248992921566</v>
      </c>
      <c r="DB50" s="7">
        <f t="shared" si="276"/>
        <v>8.472552780152661</v>
      </c>
      <c r="DC50" s="7">
        <f t="shared" si="276"/>
        <v>11.553481063844536</v>
      </c>
      <c r="DD50" s="7">
        <f t="shared" si="276"/>
        <v>6.9320886383067215</v>
      </c>
      <c r="DE50" s="7">
        <f t="shared" si="276"/>
        <v>6.1618565673837526</v>
      </c>
      <c r="DF50" s="7">
        <f t="shared" si="276"/>
        <v>8.472552780152661</v>
      </c>
      <c r="DG50" s="7">
        <f t="shared" si="276"/>
        <v>8.472552780152661</v>
      </c>
      <c r="DH50" s="7">
        <f t="shared" si="276"/>
        <v>12.323713134767505</v>
      </c>
      <c r="DI50" s="7">
        <f t="shared" si="276"/>
        <v>6.1618565673837526</v>
      </c>
      <c r="DJ50" s="7">
        <f t="shared" si="276"/>
        <v>8.472552780152661</v>
      </c>
      <c r="DK50" s="7">
        <f t="shared" si="276"/>
        <v>2.310696212768907</v>
      </c>
      <c r="DL50" s="7">
        <f t="shared" si="276"/>
        <v>2.310696212768907</v>
      </c>
      <c r="DM50" s="7">
        <f t="shared" si="276"/>
        <v>9.2427848510756281</v>
      </c>
      <c r="DN50" s="7">
        <f t="shared" si="276"/>
        <v>4.621392425537814</v>
      </c>
      <c r="DO50" s="7">
        <f t="shared" si="276"/>
        <v>3.8511603546148456</v>
      </c>
      <c r="DP50" s="7">
        <f t="shared" si="276"/>
        <v>5.3916244964607829</v>
      </c>
      <c r="DQ50" s="7">
        <f t="shared" si="276"/>
        <v>4.621392425537814</v>
      </c>
      <c r="DR50" s="7">
        <f t="shared" si="276"/>
        <v>2.310696212768907</v>
      </c>
      <c r="DS50" s="7">
        <f t="shared" si="276"/>
        <v>2.310696212768907</v>
      </c>
      <c r="DT50" s="7">
        <f t="shared" si="276"/>
        <v>2.310696212768907</v>
      </c>
      <c r="DU50" s="7">
        <f t="shared" si="276"/>
        <v>3.0809282836918763</v>
      </c>
      <c r="DV50" s="7">
        <f t="shared" si="276"/>
        <v>3.0809282836918763</v>
      </c>
      <c r="DW50" s="7">
        <f t="shared" si="276"/>
        <v>4.621392425537814</v>
      </c>
      <c r="DX50" s="7">
        <f t="shared" si="276"/>
        <v>3.0809282836918763</v>
      </c>
      <c r="DY50" s="7">
        <f t="shared" si="276"/>
        <v>3.8511603546148456</v>
      </c>
      <c r="DZ50" s="7">
        <f t="shared" si="276"/>
        <v>0.77023207092296908</v>
      </c>
      <c r="EA50" s="7">
        <f t="shared" si="276"/>
        <v>1.5404641418459382</v>
      </c>
      <c r="EB50" s="7">
        <f t="shared" ref="EB50:GM50" si="277">EB12/$C50*100000</f>
        <v>3.0809282836918763</v>
      </c>
      <c r="EC50" s="7">
        <f t="shared" si="277"/>
        <v>0.77023207092296908</v>
      </c>
      <c r="ED50" s="7">
        <f t="shared" si="277"/>
        <v>1.5404641418459382</v>
      </c>
      <c r="EE50" s="7">
        <f t="shared" si="277"/>
        <v>0</v>
      </c>
      <c r="EF50" s="7">
        <f t="shared" si="277"/>
        <v>1.5404641418459382</v>
      </c>
      <c r="EG50" s="7">
        <f t="shared" si="277"/>
        <v>1.5404641418459382</v>
      </c>
      <c r="EH50" s="7">
        <f t="shared" si="277"/>
        <v>0</v>
      </c>
      <c r="EI50" s="7">
        <f t="shared" si="277"/>
        <v>1.5404641418459382</v>
      </c>
      <c r="EJ50" s="7">
        <f t="shared" si="277"/>
        <v>0</v>
      </c>
      <c r="EK50" s="7">
        <f t="shared" si="277"/>
        <v>1.5404641418459382</v>
      </c>
      <c r="EL50" s="7">
        <f t="shared" si="277"/>
        <v>0.77023207092296908</v>
      </c>
      <c r="EM50" s="7">
        <f t="shared" si="277"/>
        <v>1.5404641418459382</v>
      </c>
      <c r="EN50" s="7">
        <f t="shared" si="277"/>
        <v>0</v>
      </c>
      <c r="EO50" s="7">
        <f t="shared" si="277"/>
        <v>0.77023207092296908</v>
      </c>
      <c r="EP50" s="7">
        <f t="shared" si="277"/>
        <v>3.8511603546148456</v>
      </c>
      <c r="EQ50" s="7">
        <f t="shared" si="277"/>
        <v>3.0809282836918763</v>
      </c>
      <c r="ER50" s="7">
        <f t="shared" si="277"/>
        <v>0</v>
      </c>
      <c r="ES50" s="7">
        <f t="shared" si="277"/>
        <v>0</v>
      </c>
      <c r="ET50" s="7">
        <f t="shared" si="277"/>
        <v>0.77023207092296908</v>
      </c>
      <c r="EU50" s="7">
        <f t="shared" si="277"/>
        <v>0</v>
      </c>
      <c r="EV50" s="7">
        <f t="shared" si="277"/>
        <v>1.5404641418459382</v>
      </c>
      <c r="EW50" s="7">
        <f t="shared" si="277"/>
        <v>0</v>
      </c>
      <c r="EX50" s="7">
        <f t="shared" si="277"/>
        <v>0.77023207092296908</v>
      </c>
      <c r="EY50" s="7">
        <f t="shared" si="277"/>
        <v>0</v>
      </c>
      <c r="EZ50" s="7">
        <f t="shared" si="277"/>
        <v>0.77023207092296908</v>
      </c>
      <c r="FA50" s="7">
        <f t="shared" si="277"/>
        <v>0</v>
      </c>
      <c r="FB50" s="7">
        <f t="shared" si="277"/>
        <v>0</v>
      </c>
      <c r="FC50" s="7">
        <f t="shared" si="277"/>
        <v>0</v>
      </c>
      <c r="FD50" s="7">
        <f t="shared" si="277"/>
        <v>0</v>
      </c>
      <c r="FE50" s="7">
        <f t="shared" si="277"/>
        <v>0</v>
      </c>
      <c r="FF50" s="7">
        <f t="shared" si="277"/>
        <v>0</v>
      </c>
      <c r="FG50" s="7">
        <f t="shared" si="277"/>
        <v>0</v>
      </c>
      <c r="FH50" s="7">
        <f t="shared" si="277"/>
        <v>0.77023207092296908</v>
      </c>
      <c r="FI50" s="7">
        <f t="shared" si="277"/>
        <v>0</v>
      </c>
      <c r="FJ50" s="7">
        <f t="shared" si="277"/>
        <v>0.77023207092296908</v>
      </c>
      <c r="FK50" s="7">
        <f t="shared" si="277"/>
        <v>0.77023207092296908</v>
      </c>
      <c r="FL50" s="7">
        <f t="shared" si="277"/>
        <v>0</v>
      </c>
      <c r="FM50" s="7">
        <f t="shared" si="277"/>
        <v>0.77023207092296908</v>
      </c>
      <c r="FN50" s="7">
        <f t="shared" si="277"/>
        <v>0.77023207092296908</v>
      </c>
      <c r="FO50" s="7">
        <f t="shared" si="277"/>
        <v>1.5404641418459382</v>
      </c>
      <c r="FP50" s="7">
        <f t="shared" si="277"/>
        <v>0</v>
      </c>
      <c r="FQ50" s="7">
        <f t="shared" si="277"/>
        <v>0</v>
      </c>
      <c r="FR50" s="7">
        <f t="shared" si="277"/>
        <v>0.77023207092296908</v>
      </c>
      <c r="FS50" s="7">
        <f t="shared" si="277"/>
        <v>0</v>
      </c>
      <c r="FT50" s="7">
        <f t="shared" si="277"/>
        <v>3.0809282836918763</v>
      </c>
      <c r="FU50" s="7">
        <f t="shared" si="277"/>
        <v>0.77023207092296908</v>
      </c>
      <c r="FV50" s="7">
        <f t="shared" si="277"/>
        <v>2.310696212768907</v>
      </c>
      <c r="FW50" s="7">
        <f t="shared" si="277"/>
        <v>0.77023207092296908</v>
      </c>
      <c r="FX50" s="7">
        <f t="shared" si="277"/>
        <v>0</v>
      </c>
      <c r="FY50" s="7">
        <f t="shared" si="277"/>
        <v>1.5404641418459382</v>
      </c>
      <c r="FZ50" s="7">
        <f t="shared" si="277"/>
        <v>0.77023207092296908</v>
      </c>
      <c r="GA50" s="7">
        <f t="shared" si="277"/>
        <v>2.310696212768907</v>
      </c>
      <c r="GB50" s="7">
        <f t="shared" si="277"/>
        <v>0.77023207092296908</v>
      </c>
      <c r="GC50" s="7">
        <f t="shared" si="277"/>
        <v>1.5404641418459382</v>
      </c>
      <c r="GD50" s="7">
        <f t="shared" si="277"/>
        <v>0.77023207092296908</v>
      </c>
      <c r="GE50" s="7">
        <f t="shared" si="277"/>
        <v>3.0809282836918763</v>
      </c>
      <c r="GF50" s="7">
        <f t="shared" si="277"/>
        <v>4.621392425537814</v>
      </c>
      <c r="GG50" s="7">
        <f t="shared" si="277"/>
        <v>1.5404641418459382</v>
      </c>
      <c r="GH50" s="7">
        <f t="shared" si="277"/>
        <v>3.8511603546148456</v>
      </c>
      <c r="GI50" s="7">
        <f t="shared" si="277"/>
        <v>3.0809282836918763</v>
      </c>
      <c r="GJ50" s="7">
        <f t="shared" si="277"/>
        <v>1.5404641418459382</v>
      </c>
      <c r="GK50" s="7">
        <f t="shared" si="277"/>
        <v>3.0809282836918763</v>
      </c>
      <c r="GL50" s="7">
        <f t="shared" si="277"/>
        <v>1.5404641418459382</v>
      </c>
      <c r="GM50" s="7">
        <f t="shared" si="277"/>
        <v>5.3916244964607829</v>
      </c>
      <c r="GN50" s="7">
        <f t="shared" ref="GN50:HR50" si="278">GN12/$C50*100000</f>
        <v>3.8511603546148456</v>
      </c>
      <c r="GO50" s="7">
        <f t="shared" si="278"/>
        <v>3.0809282836918763</v>
      </c>
      <c r="GP50" s="7">
        <f t="shared" si="278"/>
        <v>1.5404641418459382</v>
      </c>
      <c r="GQ50" s="7">
        <f t="shared" si="278"/>
        <v>2.310696212768907</v>
      </c>
      <c r="GR50" s="7">
        <f t="shared" si="278"/>
        <v>0.77023207092296908</v>
      </c>
      <c r="GS50" s="7">
        <f t="shared" si="278"/>
        <v>2.310696212768907</v>
      </c>
      <c r="GT50" s="7">
        <f t="shared" si="278"/>
        <v>4.621392425537814</v>
      </c>
      <c r="GU50" s="7">
        <f t="shared" si="278"/>
        <v>0.77023207092296908</v>
      </c>
      <c r="GV50" s="7">
        <f t="shared" si="278"/>
        <v>0</v>
      </c>
      <c r="GW50" s="7">
        <f t="shared" si="278"/>
        <v>3.8511603546148456</v>
      </c>
      <c r="GX50" s="7">
        <f t="shared" si="278"/>
        <v>0.77023207092296908</v>
      </c>
      <c r="GY50" s="7">
        <f t="shared" si="278"/>
        <v>2.310696212768907</v>
      </c>
      <c r="GZ50" s="7">
        <f t="shared" si="278"/>
        <v>0</v>
      </c>
      <c r="HA50" s="7">
        <f t="shared" si="278"/>
        <v>1.5404641418459382</v>
      </c>
      <c r="HB50" s="7">
        <f t="shared" si="278"/>
        <v>8.472552780152661</v>
      </c>
      <c r="HC50" s="7">
        <f t="shared" si="278"/>
        <v>1.5404641418459382</v>
      </c>
      <c r="HD50" s="7">
        <f t="shared" si="278"/>
        <v>2.310696212768907</v>
      </c>
      <c r="HE50" s="7">
        <f t="shared" si="278"/>
        <v>1.5404641418459382</v>
      </c>
      <c r="HF50" s="7">
        <f t="shared" si="278"/>
        <v>1.5404641418459382</v>
      </c>
      <c r="HG50" s="7">
        <f t="shared" si="278"/>
        <v>1.5404641418459382</v>
      </c>
      <c r="HH50" s="7">
        <f t="shared" si="278"/>
        <v>1.5404641418459382</v>
      </c>
      <c r="HI50" s="7">
        <f t="shared" si="278"/>
        <v>1.5404641418459382</v>
      </c>
      <c r="HJ50" s="7">
        <f t="shared" si="278"/>
        <v>2.310696212768907</v>
      </c>
      <c r="HK50" s="7">
        <f t="shared" si="278"/>
        <v>2.310696212768907</v>
      </c>
      <c r="HL50" s="7">
        <f t="shared" si="278"/>
        <v>6.9320886383067215</v>
      </c>
      <c r="HM50" s="7">
        <f t="shared" si="278"/>
        <v>2.310696212768907</v>
      </c>
      <c r="HN50" s="7">
        <f>HN12/$C50*100000</f>
        <v>3.8511603546148456</v>
      </c>
      <c r="HO50" s="7">
        <f t="shared" si="278"/>
        <v>4.621392425537814</v>
      </c>
      <c r="HP50" s="7">
        <f t="shared" si="278"/>
        <v>1.5404641418459382</v>
      </c>
      <c r="HQ50" s="7">
        <f t="shared" si="278"/>
        <v>1.5404641418459382</v>
      </c>
      <c r="HR50" s="7">
        <f t="shared" si="278"/>
        <v>0</v>
      </c>
    </row>
    <row r="51" spans="2:228" x14ac:dyDescent="0.25">
      <c r="B51" s="260" t="s">
        <v>217</v>
      </c>
      <c r="C51" s="262">
        <v>692257</v>
      </c>
      <c r="D51" s="7">
        <f t="shared" ref="D51:BO51" si="279">D11/$C51*100000</f>
        <v>0</v>
      </c>
      <c r="E51" s="7">
        <f t="shared" si="279"/>
        <v>0</v>
      </c>
      <c r="F51" s="7">
        <f t="shared" si="279"/>
        <v>0.14445502176214903</v>
      </c>
      <c r="G51" s="7">
        <f t="shared" si="279"/>
        <v>0.14445502176214903</v>
      </c>
      <c r="H51" s="7">
        <f t="shared" si="279"/>
        <v>0</v>
      </c>
      <c r="I51" s="7">
        <f t="shared" si="279"/>
        <v>0.14445502176214903</v>
      </c>
      <c r="J51" s="7">
        <f t="shared" si="279"/>
        <v>0.14445502176214903</v>
      </c>
      <c r="K51" s="7">
        <f t="shared" si="279"/>
        <v>0</v>
      </c>
      <c r="L51" s="7">
        <f t="shared" si="279"/>
        <v>0</v>
      </c>
      <c r="M51" s="7">
        <f t="shared" si="279"/>
        <v>0</v>
      </c>
      <c r="N51" s="7">
        <f t="shared" si="279"/>
        <v>0</v>
      </c>
      <c r="O51" s="7">
        <f t="shared" si="279"/>
        <v>0</v>
      </c>
      <c r="P51" s="7">
        <f t="shared" si="279"/>
        <v>0</v>
      </c>
      <c r="Q51" s="7">
        <f t="shared" si="279"/>
        <v>0</v>
      </c>
      <c r="R51" s="7">
        <f t="shared" si="279"/>
        <v>0</v>
      </c>
      <c r="S51" s="7">
        <f t="shared" si="279"/>
        <v>0</v>
      </c>
      <c r="T51" s="7">
        <f t="shared" si="279"/>
        <v>0</v>
      </c>
      <c r="U51" s="7">
        <f t="shared" si="279"/>
        <v>0</v>
      </c>
      <c r="V51" s="7">
        <f t="shared" si="279"/>
        <v>0</v>
      </c>
      <c r="W51" s="7">
        <f t="shared" si="279"/>
        <v>0</v>
      </c>
      <c r="X51" s="7">
        <f t="shared" si="279"/>
        <v>0</v>
      </c>
      <c r="Y51" s="7">
        <f t="shared" si="279"/>
        <v>0.14445502176214903</v>
      </c>
      <c r="Z51" s="7">
        <f t="shared" si="279"/>
        <v>0.14445502176214903</v>
      </c>
      <c r="AA51" s="7">
        <f t="shared" si="279"/>
        <v>0.28891004352429805</v>
      </c>
      <c r="AB51" s="7">
        <f t="shared" si="279"/>
        <v>0</v>
      </c>
      <c r="AC51" s="7">
        <f t="shared" si="279"/>
        <v>0.57782008704859611</v>
      </c>
      <c r="AD51" s="7">
        <f t="shared" si="279"/>
        <v>1.1556401740971922</v>
      </c>
      <c r="AE51" s="7">
        <f t="shared" si="279"/>
        <v>0.86673013057289416</v>
      </c>
      <c r="AF51" s="7">
        <f t="shared" si="279"/>
        <v>1.8779152829079373</v>
      </c>
      <c r="AG51" s="7">
        <f t="shared" si="279"/>
        <v>2.4557353699565336</v>
      </c>
      <c r="AH51" s="7">
        <f t="shared" si="279"/>
        <v>1.1556401740971922</v>
      </c>
      <c r="AI51" s="7">
        <f t="shared" si="279"/>
        <v>2.022370304670086</v>
      </c>
      <c r="AJ51" s="7">
        <f t="shared" si="279"/>
        <v>2.4557353699565336</v>
      </c>
      <c r="AK51" s="7">
        <f t="shared" si="279"/>
        <v>3.4669205222915767</v>
      </c>
      <c r="AL51" s="7">
        <f t="shared" si="279"/>
        <v>3.4669205222915767</v>
      </c>
      <c r="AM51" s="7">
        <f t="shared" si="279"/>
        <v>4.3336506528644714</v>
      </c>
      <c r="AN51" s="7">
        <f t="shared" si="279"/>
        <v>7.0782960663453034</v>
      </c>
      <c r="AO51" s="7">
        <f t="shared" si="279"/>
        <v>6.067110914010259</v>
      </c>
      <c r="AP51" s="7">
        <f t="shared" si="279"/>
        <v>9.6784864580639844</v>
      </c>
      <c r="AQ51" s="7">
        <f t="shared" si="279"/>
        <v>10.689671610399028</v>
      </c>
      <c r="AR51" s="7">
        <f t="shared" si="279"/>
        <v>12.423131871544816</v>
      </c>
      <c r="AS51" s="7">
        <f t="shared" si="279"/>
        <v>12.712041915069115</v>
      </c>
      <c r="AT51" s="7">
        <f t="shared" si="279"/>
        <v>13.723227067404157</v>
      </c>
      <c r="AU51" s="7">
        <f t="shared" si="279"/>
        <v>18.634697807317224</v>
      </c>
      <c r="AV51" s="7">
        <f t="shared" si="279"/>
        <v>18.056877720268627</v>
      </c>
      <c r="AW51" s="7">
        <f t="shared" si="279"/>
        <v>21.234888199035908</v>
      </c>
      <c r="AX51" s="7">
        <f t="shared" si="279"/>
        <v>19.212517894365821</v>
      </c>
      <c r="AY51" s="7">
        <f t="shared" si="279"/>
        <v>20.657068111987311</v>
      </c>
      <c r="AZ51" s="7">
        <f t="shared" si="279"/>
        <v>24.123988634278888</v>
      </c>
      <c r="BA51" s="7">
        <f t="shared" si="279"/>
        <v>18.779152829079372</v>
      </c>
      <c r="BB51" s="7">
        <f t="shared" si="279"/>
        <v>33.658020070580726</v>
      </c>
      <c r="BC51" s="7">
        <f t="shared" si="279"/>
        <v>26.435268982473275</v>
      </c>
      <c r="BD51" s="7">
        <f t="shared" si="279"/>
        <v>30.768919635337745</v>
      </c>
      <c r="BE51" s="7">
        <f t="shared" si="279"/>
        <v>24.846263743089633</v>
      </c>
      <c r="BF51" s="7">
        <f t="shared" si="279"/>
        <v>29.902189504764848</v>
      </c>
      <c r="BG51" s="7">
        <f t="shared" si="279"/>
        <v>20.512613090225162</v>
      </c>
      <c r="BH51" s="7">
        <f t="shared" si="279"/>
        <v>18.923607850841524</v>
      </c>
      <c r="BI51" s="7">
        <f t="shared" si="279"/>
        <v>27.013089069521868</v>
      </c>
      <c r="BJ51" s="7">
        <f t="shared" si="279"/>
        <v>21.379343220798056</v>
      </c>
      <c r="BK51" s="7">
        <f t="shared" si="279"/>
        <v>28.891004352429807</v>
      </c>
      <c r="BL51" s="7">
        <f t="shared" si="279"/>
        <v>25.568538851900378</v>
      </c>
      <c r="BM51" s="7">
        <f t="shared" si="279"/>
        <v>26.86863404775972</v>
      </c>
      <c r="BN51" s="7">
        <f t="shared" si="279"/>
        <v>23.835078590754591</v>
      </c>
      <c r="BO51" s="7">
        <f t="shared" si="279"/>
        <v>20.223703046700862</v>
      </c>
      <c r="BP51" s="7">
        <f t="shared" ref="BP51:EA51" si="280">BP11/$C51*100000</f>
        <v>26.86863404775972</v>
      </c>
      <c r="BQ51" s="7">
        <f t="shared" si="280"/>
        <v>26.724179025997572</v>
      </c>
      <c r="BR51" s="7">
        <f t="shared" si="280"/>
        <v>27.013089069521868</v>
      </c>
      <c r="BS51" s="7">
        <f t="shared" si="280"/>
        <v>23.401713525468143</v>
      </c>
      <c r="BT51" s="7">
        <f t="shared" si="280"/>
        <v>26.86863404775972</v>
      </c>
      <c r="BU51" s="7">
        <f t="shared" si="280"/>
        <v>14.589957197977052</v>
      </c>
      <c r="BV51" s="7">
        <f t="shared" si="280"/>
        <v>18.345787763792927</v>
      </c>
      <c r="BW51" s="7">
        <f t="shared" si="280"/>
        <v>17.190147589695734</v>
      </c>
      <c r="BX51" s="7">
        <f t="shared" si="280"/>
        <v>22.823893438419546</v>
      </c>
      <c r="BY51" s="7">
        <f t="shared" si="280"/>
        <v>23.112803481943843</v>
      </c>
      <c r="BZ51" s="7">
        <f t="shared" si="280"/>
        <v>20.223703046700862</v>
      </c>
      <c r="CA51" s="7">
        <f t="shared" si="280"/>
        <v>16.178962437360688</v>
      </c>
      <c r="CB51" s="7">
        <f t="shared" si="280"/>
        <v>14.301047154452755</v>
      </c>
      <c r="CC51" s="7">
        <f t="shared" si="280"/>
        <v>12.278676849782668</v>
      </c>
      <c r="CD51" s="7">
        <f t="shared" si="280"/>
        <v>17.912422698506479</v>
      </c>
      <c r="CE51" s="7">
        <f t="shared" si="280"/>
        <v>15.312232306787799</v>
      </c>
      <c r="CF51" s="7">
        <f t="shared" si="280"/>
        <v>13.43431702387986</v>
      </c>
      <c r="CG51" s="7">
        <f t="shared" si="280"/>
        <v>12.423131871544816</v>
      </c>
      <c r="CH51" s="7">
        <f t="shared" si="280"/>
        <v>12.567586893306965</v>
      </c>
      <c r="CI51" s="7">
        <f t="shared" si="280"/>
        <v>9.6784864580639844</v>
      </c>
      <c r="CJ51" s="7">
        <f t="shared" si="280"/>
        <v>6.2115659357724082</v>
      </c>
      <c r="CK51" s="7">
        <f t="shared" si="280"/>
        <v>6.9338410445831533</v>
      </c>
      <c r="CL51" s="7">
        <f t="shared" si="280"/>
        <v>9.2451213927775377</v>
      </c>
      <c r="CM51" s="7">
        <f t="shared" si="280"/>
        <v>9.5340314363018361</v>
      </c>
      <c r="CN51" s="7">
        <f t="shared" si="280"/>
        <v>10.111851523350431</v>
      </c>
      <c r="CO51" s="7">
        <f t="shared" si="280"/>
        <v>9.6784864580639844</v>
      </c>
      <c r="CP51" s="7">
        <f t="shared" si="280"/>
        <v>7.2227510881074517</v>
      </c>
      <c r="CQ51" s="7">
        <f t="shared" si="280"/>
        <v>4.7670157181509181</v>
      </c>
      <c r="CR51" s="7">
        <f t="shared" si="280"/>
        <v>6.6449310010588558</v>
      </c>
      <c r="CS51" s="7">
        <f t="shared" si="280"/>
        <v>6.5004759792967057</v>
      </c>
      <c r="CT51" s="7">
        <f t="shared" si="280"/>
        <v>5.2003807834373648</v>
      </c>
      <c r="CU51" s="7">
        <f t="shared" si="280"/>
        <v>5.0559257616752156</v>
      </c>
      <c r="CV51" s="7">
        <f t="shared" si="280"/>
        <v>4.9114707399130673</v>
      </c>
      <c r="CW51" s="7">
        <f t="shared" si="280"/>
        <v>4.9114707399130673</v>
      </c>
      <c r="CX51" s="7">
        <f t="shared" si="280"/>
        <v>3.9002855875780238</v>
      </c>
      <c r="CY51" s="7">
        <f t="shared" si="280"/>
        <v>5.7782008704859606</v>
      </c>
      <c r="CZ51" s="7">
        <f t="shared" si="280"/>
        <v>6.6449310010588558</v>
      </c>
      <c r="DA51" s="7">
        <f t="shared" si="280"/>
        <v>5.2003807834373648</v>
      </c>
      <c r="DB51" s="7">
        <f t="shared" si="280"/>
        <v>3.3224655005294279</v>
      </c>
      <c r="DC51" s="7">
        <f t="shared" si="280"/>
        <v>3.7558305658158746</v>
      </c>
      <c r="DD51" s="7">
        <f t="shared" si="280"/>
        <v>1.5890052393836394</v>
      </c>
      <c r="DE51" s="7">
        <f t="shared" si="280"/>
        <v>3.1780104787672787</v>
      </c>
      <c r="DF51" s="7">
        <f t="shared" si="280"/>
        <v>3.3224655005294279</v>
      </c>
      <c r="DG51" s="7">
        <f t="shared" si="280"/>
        <v>2.8891004352429803</v>
      </c>
      <c r="DH51" s="7">
        <f t="shared" si="280"/>
        <v>2.3112803481943844</v>
      </c>
      <c r="DI51" s="7">
        <f t="shared" si="280"/>
        <v>2.3112803481943844</v>
      </c>
      <c r="DJ51" s="7">
        <f t="shared" si="280"/>
        <v>2.022370304670086</v>
      </c>
      <c r="DK51" s="7">
        <f t="shared" si="280"/>
        <v>1.8779152829079373</v>
      </c>
      <c r="DL51" s="7">
        <f t="shared" si="280"/>
        <v>0.72227510881074508</v>
      </c>
      <c r="DM51" s="7">
        <f t="shared" si="280"/>
        <v>2.1668253264322357</v>
      </c>
      <c r="DN51" s="7">
        <f t="shared" si="280"/>
        <v>1.4445502176214902</v>
      </c>
      <c r="DO51" s="7">
        <f t="shared" si="280"/>
        <v>1.5890052393836394</v>
      </c>
      <c r="DP51" s="7">
        <f t="shared" si="280"/>
        <v>0.57782008704859611</v>
      </c>
      <c r="DQ51" s="7">
        <f t="shared" si="280"/>
        <v>0.57782008704859611</v>
      </c>
      <c r="DR51" s="7">
        <f t="shared" si="280"/>
        <v>2.1668253264322357</v>
      </c>
      <c r="DS51" s="7">
        <f t="shared" si="280"/>
        <v>1.011185152335043</v>
      </c>
      <c r="DT51" s="7">
        <f t="shared" si="280"/>
        <v>1.3000951958593412</v>
      </c>
      <c r="DU51" s="7">
        <f t="shared" si="280"/>
        <v>1.1556401740971922</v>
      </c>
      <c r="DV51" s="7">
        <f t="shared" si="280"/>
        <v>0.86673013057289416</v>
      </c>
      <c r="DW51" s="7">
        <f t="shared" si="280"/>
        <v>1.8779152829079373</v>
      </c>
      <c r="DX51" s="7">
        <f t="shared" si="280"/>
        <v>1.5890052393836394</v>
      </c>
      <c r="DY51" s="7">
        <f t="shared" si="280"/>
        <v>2.1668253264322357</v>
      </c>
      <c r="DZ51" s="7">
        <f t="shared" si="280"/>
        <v>0.28891004352429805</v>
      </c>
      <c r="EA51" s="7">
        <f t="shared" si="280"/>
        <v>0.86673013057289416</v>
      </c>
      <c r="EB51" s="7">
        <f t="shared" ref="EB51:GM51" si="281">EB11/$C51*100000</f>
        <v>1.4445502176214902</v>
      </c>
      <c r="EC51" s="7">
        <f t="shared" si="281"/>
        <v>0.43336506528644708</v>
      </c>
      <c r="ED51" s="7">
        <f t="shared" si="281"/>
        <v>0.43336506528644708</v>
      </c>
      <c r="EE51" s="7">
        <f t="shared" si="281"/>
        <v>0.72227510881074508</v>
      </c>
      <c r="EF51" s="7">
        <f t="shared" si="281"/>
        <v>0.72227510881074508</v>
      </c>
      <c r="EG51" s="7">
        <f t="shared" si="281"/>
        <v>1.011185152335043</v>
      </c>
      <c r="EH51" s="7">
        <f t="shared" si="281"/>
        <v>0.57782008704859611</v>
      </c>
      <c r="EI51" s="7">
        <f t="shared" si="281"/>
        <v>0.86673013057289416</v>
      </c>
      <c r="EJ51" s="7">
        <f t="shared" si="281"/>
        <v>0.57782008704859611</v>
      </c>
      <c r="EK51" s="7">
        <f t="shared" si="281"/>
        <v>0.28891004352429805</v>
      </c>
      <c r="EL51" s="7">
        <f t="shared" si="281"/>
        <v>0.57782008704859611</v>
      </c>
      <c r="EM51" s="7">
        <f t="shared" si="281"/>
        <v>0.14445502176214903</v>
      </c>
      <c r="EN51" s="7">
        <f t="shared" si="281"/>
        <v>0.14445502176214903</v>
      </c>
      <c r="EO51" s="7">
        <f t="shared" si="281"/>
        <v>0.72227510881074508</v>
      </c>
      <c r="EP51" s="7">
        <f t="shared" si="281"/>
        <v>0.14445502176214903</v>
      </c>
      <c r="EQ51" s="7">
        <f t="shared" si="281"/>
        <v>0.72227510881074508</v>
      </c>
      <c r="ER51" s="7">
        <f t="shared" si="281"/>
        <v>0.43336506528644708</v>
      </c>
      <c r="ES51" s="7">
        <f t="shared" si="281"/>
        <v>0.43336506528644708</v>
      </c>
      <c r="ET51" s="7">
        <f t="shared" si="281"/>
        <v>0.28891004352429805</v>
      </c>
      <c r="EU51" s="7">
        <f t="shared" si="281"/>
        <v>0</v>
      </c>
      <c r="EV51" s="7">
        <f t="shared" si="281"/>
        <v>0.57782008704859611</v>
      </c>
      <c r="EW51" s="7">
        <f t="shared" si="281"/>
        <v>0.14445502176214903</v>
      </c>
      <c r="EX51" s="7">
        <f t="shared" si="281"/>
        <v>0.14445502176214903</v>
      </c>
      <c r="EY51" s="7">
        <f t="shared" si="281"/>
        <v>0.43336506528644708</v>
      </c>
      <c r="EZ51" s="7">
        <f t="shared" si="281"/>
        <v>0.14445502176214903</v>
      </c>
      <c r="FA51" s="7">
        <f t="shared" si="281"/>
        <v>0.28891004352429805</v>
      </c>
      <c r="FB51" s="7">
        <f t="shared" si="281"/>
        <v>0</v>
      </c>
      <c r="FC51" s="7">
        <f t="shared" si="281"/>
        <v>0.14445502176214903</v>
      </c>
      <c r="FD51" s="7">
        <f t="shared" si="281"/>
        <v>0</v>
      </c>
      <c r="FE51" s="7">
        <f t="shared" si="281"/>
        <v>0.14445502176214903</v>
      </c>
      <c r="FF51" s="7">
        <f t="shared" si="281"/>
        <v>0.14445502176214903</v>
      </c>
      <c r="FG51" s="7">
        <f t="shared" si="281"/>
        <v>0</v>
      </c>
      <c r="FH51" s="7">
        <f t="shared" si="281"/>
        <v>0.14445502176214903</v>
      </c>
      <c r="FI51" s="7">
        <f t="shared" si="281"/>
        <v>0.43336506528644708</v>
      </c>
      <c r="FJ51" s="7">
        <f t="shared" si="281"/>
        <v>0.57782008704859611</v>
      </c>
      <c r="FK51" s="7">
        <f t="shared" si="281"/>
        <v>0.28891004352429805</v>
      </c>
      <c r="FL51" s="7">
        <f t="shared" si="281"/>
        <v>0.43336506528644708</v>
      </c>
      <c r="FM51" s="7">
        <f t="shared" si="281"/>
        <v>0.43336506528644708</v>
      </c>
      <c r="FN51" s="7">
        <f t="shared" si="281"/>
        <v>1.1556401740971922</v>
      </c>
      <c r="FO51" s="7">
        <f t="shared" si="281"/>
        <v>0.14445502176214903</v>
      </c>
      <c r="FP51" s="7">
        <f t="shared" si="281"/>
        <v>0.72227510881074508</v>
      </c>
      <c r="FQ51" s="7">
        <f t="shared" si="281"/>
        <v>0.57782008704859611</v>
      </c>
      <c r="FR51" s="7">
        <f t="shared" si="281"/>
        <v>0.43336506528644708</v>
      </c>
      <c r="FS51" s="7">
        <f t="shared" si="281"/>
        <v>0</v>
      </c>
      <c r="FT51" s="7">
        <f t="shared" si="281"/>
        <v>0.72227510881074508</v>
      </c>
      <c r="FU51" s="7">
        <f t="shared" si="281"/>
        <v>0.28891004352429805</v>
      </c>
      <c r="FV51" s="7">
        <f t="shared" si="281"/>
        <v>1.3000951958593412</v>
      </c>
      <c r="FW51" s="7">
        <f t="shared" si="281"/>
        <v>0.86673013057289416</v>
      </c>
      <c r="FX51" s="7">
        <f t="shared" si="281"/>
        <v>1.1556401740971922</v>
      </c>
      <c r="FY51" s="7">
        <f t="shared" si="281"/>
        <v>0.86673013057289416</v>
      </c>
      <c r="FZ51" s="7">
        <f t="shared" si="281"/>
        <v>1.5890052393836394</v>
      </c>
      <c r="GA51" s="7">
        <f t="shared" si="281"/>
        <v>0.72227510881074508</v>
      </c>
      <c r="GB51" s="7">
        <f t="shared" si="281"/>
        <v>1.8779152829079373</v>
      </c>
      <c r="GC51" s="7">
        <f t="shared" si="281"/>
        <v>1.4445502176214902</v>
      </c>
      <c r="GD51" s="7">
        <f t="shared" si="281"/>
        <v>1.1556401740971922</v>
      </c>
      <c r="GE51" s="7">
        <f t="shared" si="281"/>
        <v>1.011185152335043</v>
      </c>
      <c r="GF51" s="7">
        <f t="shared" si="281"/>
        <v>0.43336506528644708</v>
      </c>
      <c r="GG51" s="7">
        <f t="shared" si="281"/>
        <v>1.1556401740971922</v>
      </c>
      <c r="GH51" s="7">
        <f t="shared" si="281"/>
        <v>1.4445502176214902</v>
      </c>
      <c r="GI51" s="7">
        <f t="shared" si="281"/>
        <v>1.5890052393836394</v>
      </c>
      <c r="GJ51" s="7">
        <f t="shared" si="281"/>
        <v>0.72227510881074508</v>
      </c>
      <c r="GK51" s="7">
        <f t="shared" si="281"/>
        <v>2.022370304670086</v>
      </c>
      <c r="GL51" s="7">
        <f t="shared" si="281"/>
        <v>2.3112803481943844</v>
      </c>
      <c r="GM51" s="7">
        <f t="shared" si="281"/>
        <v>1.1556401740971922</v>
      </c>
      <c r="GN51" s="7">
        <f t="shared" ref="GN51:HR51" si="282">GN11/$C51*100000</f>
        <v>1.011185152335043</v>
      </c>
      <c r="GO51" s="7">
        <f t="shared" si="282"/>
        <v>2.3112803481943844</v>
      </c>
      <c r="GP51" s="7">
        <f t="shared" si="282"/>
        <v>0.72227510881074508</v>
      </c>
      <c r="GQ51" s="7">
        <f t="shared" si="282"/>
        <v>2.3112803481943844</v>
      </c>
      <c r="GR51" s="7">
        <f t="shared" si="282"/>
        <v>0.43336506528644708</v>
      </c>
      <c r="GS51" s="7">
        <f t="shared" si="282"/>
        <v>1.5890052393836394</v>
      </c>
      <c r="GT51" s="7">
        <f t="shared" si="282"/>
        <v>1.4445502176214902</v>
      </c>
      <c r="GU51" s="7">
        <f t="shared" si="282"/>
        <v>1.011185152335043</v>
      </c>
      <c r="GV51" s="7">
        <f t="shared" si="282"/>
        <v>1.3000951958593412</v>
      </c>
      <c r="GW51" s="7">
        <f t="shared" si="282"/>
        <v>1.3000951958593412</v>
      </c>
      <c r="GX51" s="7">
        <f t="shared" si="282"/>
        <v>0.43336506528644708</v>
      </c>
      <c r="GY51" s="7">
        <f t="shared" si="282"/>
        <v>0.72227510881074508</v>
      </c>
      <c r="GZ51" s="7">
        <f t="shared" si="282"/>
        <v>1.3000951958593412</v>
      </c>
      <c r="HA51" s="7">
        <f t="shared" si="282"/>
        <v>0.72227510881074508</v>
      </c>
      <c r="HB51" s="7">
        <f t="shared" si="282"/>
        <v>1.3000951958593412</v>
      </c>
      <c r="HC51" s="7">
        <f t="shared" si="282"/>
        <v>1.011185152335043</v>
      </c>
      <c r="HD51" s="7">
        <f t="shared" si="282"/>
        <v>1.011185152335043</v>
      </c>
      <c r="HE51" s="7">
        <f t="shared" si="282"/>
        <v>1.3000951958593412</v>
      </c>
      <c r="HF51" s="7">
        <f t="shared" si="282"/>
        <v>1.3000951958593412</v>
      </c>
      <c r="HG51" s="7">
        <f t="shared" si="282"/>
        <v>1.5890052393836394</v>
      </c>
      <c r="HH51" s="7">
        <f t="shared" si="282"/>
        <v>1.7334602611457883</v>
      </c>
      <c r="HI51" s="7">
        <f t="shared" si="282"/>
        <v>1.7334602611457883</v>
      </c>
      <c r="HJ51" s="7">
        <f t="shared" si="282"/>
        <v>2.6001903917186824</v>
      </c>
      <c r="HK51" s="7">
        <f t="shared" si="282"/>
        <v>1.7334602611457883</v>
      </c>
      <c r="HL51" s="7">
        <f t="shared" si="282"/>
        <v>2.8891004352429803</v>
      </c>
      <c r="HM51" s="7">
        <f t="shared" si="282"/>
        <v>1.4445502176214902</v>
      </c>
      <c r="HN51" s="7">
        <f>HN11/$C51*100000</f>
        <v>1.011185152335043</v>
      </c>
      <c r="HO51" s="7">
        <f t="shared" si="282"/>
        <v>1.011185152335043</v>
      </c>
      <c r="HP51" s="7">
        <f t="shared" si="282"/>
        <v>2.1668253264322357</v>
      </c>
      <c r="HQ51" s="7">
        <f t="shared" si="282"/>
        <v>0.86673013057289416</v>
      </c>
      <c r="HR51" s="7">
        <f t="shared" si="282"/>
        <v>0</v>
      </c>
    </row>
    <row r="52" spans="2:228" x14ac:dyDescent="0.25">
      <c r="B52" s="260" t="s">
        <v>216</v>
      </c>
      <c r="C52" s="262">
        <v>1574419</v>
      </c>
      <c r="D52" s="7">
        <f t="shared" ref="D52:BO52" si="283">D10/$C52*100000</f>
        <v>0</v>
      </c>
      <c r="E52" s="7">
        <f t="shared" si="283"/>
        <v>0</v>
      </c>
      <c r="F52" s="7">
        <f t="shared" si="283"/>
        <v>0</v>
      </c>
      <c r="G52" s="7">
        <f t="shared" si="283"/>
        <v>0</v>
      </c>
      <c r="H52" s="7">
        <f t="shared" si="283"/>
        <v>0</v>
      </c>
      <c r="I52" s="7">
        <f t="shared" si="283"/>
        <v>0</v>
      </c>
      <c r="J52" s="7">
        <f t="shared" si="283"/>
        <v>0</v>
      </c>
      <c r="K52" s="7">
        <f t="shared" si="283"/>
        <v>0.12703098730388798</v>
      </c>
      <c r="L52" s="7">
        <f t="shared" si="283"/>
        <v>0</v>
      </c>
      <c r="M52" s="7">
        <f t="shared" si="283"/>
        <v>6.3515493651943991E-2</v>
      </c>
      <c r="N52" s="7">
        <f t="shared" si="283"/>
        <v>0</v>
      </c>
      <c r="O52" s="7">
        <f t="shared" si="283"/>
        <v>0</v>
      </c>
      <c r="P52" s="7">
        <f t="shared" si="283"/>
        <v>0</v>
      </c>
      <c r="Q52" s="7">
        <f t="shared" si="283"/>
        <v>6.3515493651943991E-2</v>
      </c>
      <c r="R52" s="7">
        <f t="shared" si="283"/>
        <v>0</v>
      </c>
      <c r="S52" s="7">
        <f t="shared" si="283"/>
        <v>0.12703098730388798</v>
      </c>
      <c r="T52" s="7">
        <f t="shared" si="283"/>
        <v>6.3515493651943991E-2</v>
      </c>
      <c r="U52" s="7">
        <f t="shared" si="283"/>
        <v>0.12703098730388798</v>
      </c>
      <c r="V52" s="7">
        <f t="shared" si="283"/>
        <v>0.25406197460777596</v>
      </c>
      <c r="W52" s="7">
        <f t="shared" si="283"/>
        <v>6.3515493651943991E-2</v>
      </c>
      <c r="X52" s="7">
        <f t="shared" si="283"/>
        <v>0</v>
      </c>
      <c r="Y52" s="7">
        <f t="shared" si="283"/>
        <v>0.25406197460777596</v>
      </c>
      <c r="Z52" s="7">
        <f t="shared" si="283"/>
        <v>0.19054648095583196</v>
      </c>
      <c r="AA52" s="7">
        <f t="shared" si="283"/>
        <v>0.25406197460777596</v>
      </c>
      <c r="AB52" s="7">
        <f t="shared" si="283"/>
        <v>0.57163944286749591</v>
      </c>
      <c r="AC52" s="7">
        <f t="shared" si="283"/>
        <v>0.69867043017138386</v>
      </c>
      <c r="AD52" s="7">
        <f t="shared" si="283"/>
        <v>0.57163944286749591</v>
      </c>
      <c r="AE52" s="7">
        <f t="shared" si="283"/>
        <v>0.31757746825971994</v>
      </c>
      <c r="AF52" s="7">
        <f t="shared" si="283"/>
        <v>1.1432788857349918</v>
      </c>
      <c r="AG52" s="7">
        <f t="shared" si="283"/>
        <v>1.0162478984311039</v>
      </c>
      <c r="AH52" s="7">
        <f t="shared" si="283"/>
        <v>0.82570141747527181</v>
      </c>
      <c r="AI52" s="7">
        <f t="shared" si="283"/>
        <v>1.5243718476466557</v>
      </c>
      <c r="AJ52" s="7">
        <f t="shared" si="283"/>
        <v>1.5243718476466557</v>
      </c>
      <c r="AK52" s="7">
        <f t="shared" si="283"/>
        <v>1.9689803032102637</v>
      </c>
      <c r="AL52" s="7">
        <f t="shared" si="283"/>
        <v>3.0487436952933114</v>
      </c>
      <c r="AM52" s="7">
        <f t="shared" si="283"/>
        <v>2.0960112905141517</v>
      </c>
      <c r="AN52" s="7">
        <f t="shared" si="283"/>
        <v>5.5258479477191269</v>
      </c>
      <c r="AO52" s="7">
        <f t="shared" si="283"/>
        <v>5.208270479459407</v>
      </c>
      <c r="AP52" s="7">
        <f t="shared" si="283"/>
        <v>6.7326423271060625</v>
      </c>
      <c r="AQ52" s="7">
        <f t="shared" si="283"/>
        <v>6.7326423271060625</v>
      </c>
      <c r="AR52" s="7">
        <f t="shared" si="283"/>
        <v>7.748890225537167</v>
      </c>
      <c r="AS52" s="7">
        <f t="shared" si="283"/>
        <v>8.8921691112721586</v>
      </c>
      <c r="AT52" s="7">
        <f t="shared" si="283"/>
        <v>8.7016226303163258</v>
      </c>
      <c r="AU52" s="7">
        <f t="shared" si="283"/>
        <v>15.62481143837822</v>
      </c>
      <c r="AV52" s="7">
        <f t="shared" si="283"/>
        <v>11.178726882742142</v>
      </c>
      <c r="AW52" s="7">
        <f t="shared" si="283"/>
        <v>10.607087439874647</v>
      </c>
      <c r="AX52" s="7">
        <f t="shared" si="283"/>
        <v>9.9084170097032622</v>
      </c>
      <c r="AY52" s="7">
        <f t="shared" si="283"/>
        <v>12.76661422404074</v>
      </c>
      <c r="AZ52" s="7">
        <f t="shared" si="283"/>
        <v>10.03544799700715</v>
      </c>
      <c r="BA52" s="7">
        <f t="shared" si="283"/>
        <v>9.7178705287474294</v>
      </c>
      <c r="BB52" s="7">
        <f t="shared" si="283"/>
        <v>14.608563539947117</v>
      </c>
      <c r="BC52" s="7">
        <f t="shared" si="283"/>
        <v>10.543571946222702</v>
      </c>
      <c r="BD52" s="7">
        <f t="shared" si="283"/>
        <v>11.877397312913525</v>
      </c>
      <c r="BE52" s="7">
        <f t="shared" si="283"/>
        <v>10.607087439874647</v>
      </c>
      <c r="BF52" s="7">
        <f t="shared" si="283"/>
        <v>10.03544799700715</v>
      </c>
      <c r="BG52" s="7">
        <f t="shared" si="283"/>
        <v>7.4313127572774462</v>
      </c>
      <c r="BH52" s="7">
        <f t="shared" si="283"/>
        <v>7.4948282509293902</v>
      </c>
      <c r="BI52" s="7">
        <f t="shared" si="283"/>
        <v>9.2097465795318776</v>
      </c>
      <c r="BJ52" s="7">
        <f t="shared" si="283"/>
        <v>6.4150648588463426</v>
      </c>
      <c r="BK52" s="7">
        <f t="shared" si="283"/>
        <v>9.1462310858799345</v>
      </c>
      <c r="BL52" s="7">
        <f t="shared" si="283"/>
        <v>8.8921691112721586</v>
      </c>
      <c r="BM52" s="7">
        <f t="shared" si="283"/>
        <v>6.6691268334541176</v>
      </c>
      <c r="BN52" s="7">
        <f t="shared" si="283"/>
        <v>6.7961578207580065</v>
      </c>
      <c r="BO52" s="7">
        <f t="shared" si="283"/>
        <v>5.6528789350230149</v>
      </c>
      <c r="BP52" s="7">
        <f t="shared" ref="BP52:EA52" si="284">BP10/$C52*100000</f>
        <v>8.5110761493604929</v>
      </c>
      <c r="BQ52" s="7">
        <f t="shared" si="284"/>
        <v>7.3677972636255031</v>
      </c>
      <c r="BR52" s="7">
        <f t="shared" si="284"/>
        <v>8.1299831874488309</v>
      </c>
      <c r="BS52" s="7">
        <f t="shared" si="284"/>
        <v>6.3515493651943995</v>
      </c>
      <c r="BT52" s="7">
        <f t="shared" si="284"/>
        <v>6.7326423271060625</v>
      </c>
      <c r="BU52" s="7">
        <f t="shared" si="284"/>
        <v>4.5731155429399672</v>
      </c>
      <c r="BV52" s="7">
        <f t="shared" si="284"/>
        <v>4.7636620238957992</v>
      </c>
      <c r="BW52" s="7">
        <f t="shared" si="284"/>
        <v>3.6203831381608076</v>
      </c>
      <c r="BX52" s="7">
        <f t="shared" si="284"/>
        <v>4.6366310365919112</v>
      </c>
      <c r="BY52" s="7">
        <f t="shared" si="284"/>
        <v>3.9379606064205275</v>
      </c>
      <c r="BZ52" s="7">
        <f t="shared" si="284"/>
        <v>4.8906930111996871</v>
      </c>
      <c r="CA52" s="7">
        <f t="shared" si="284"/>
        <v>3.4298366572049757</v>
      </c>
      <c r="CB52" s="7">
        <f t="shared" si="284"/>
        <v>3.4933521508569192</v>
      </c>
      <c r="CC52" s="7">
        <f t="shared" si="284"/>
        <v>2.2865577714699836</v>
      </c>
      <c r="CD52" s="7">
        <f t="shared" si="284"/>
        <v>4.1285070873763594</v>
      </c>
      <c r="CE52" s="7">
        <f t="shared" si="284"/>
        <v>2.2230422778180396</v>
      </c>
      <c r="CF52" s="7">
        <f t="shared" si="284"/>
        <v>3.2392901762491433</v>
      </c>
      <c r="CG52" s="7">
        <f t="shared" si="284"/>
        <v>2.4135887587738716</v>
      </c>
      <c r="CH52" s="7">
        <f t="shared" si="284"/>
        <v>2.1595267841660957</v>
      </c>
      <c r="CI52" s="7">
        <f t="shared" si="284"/>
        <v>2.4135887587738716</v>
      </c>
      <c r="CJ52" s="7">
        <f t="shared" si="284"/>
        <v>1.7784338222544316</v>
      </c>
      <c r="CK52" s="7">
        <f t="shared" si="284"/>
        <v>1.7784338222544316</v>
      </c>
      <c r="CL52" s="7">
        <f t="shared" si="284"/>
        <v>1.9689803032102637</v>
      </c>
      <c r="CM52" s="7">
        <f t="shared" si="284"/>
        <v>2.4135887587738716</v>
      </c>
      <c r="CN52" s="7">
        <f t="shared" si="284"/>
        <v>1.3973408603427677</v>
      </c>
      <c r="CO52" s="7">
        <f t="shared" si="284"/>
        <v>1.7784338222544316</v>
      </c>
      <c r="CP52" s="7">
        <f t="shared" si="284"/>
        <v>1.3973408603427677</v>
      </c>
      <c r="CQ52" s="7">
        <f t="shared" si="284"/>
        <v>1.2067943793869358</v>
      </c>
      <c r="CR52" s="7">
        <f t="shared" si="284"/>
        <v>1.6514028349505436</v>
      </c>
      <c r="CS52" s="7">
        <f t="shared" si="284"/>
        <v>1.2067943793869358</v>
      </c>
      <c r="CT52" s="7">
        <f t="shared" si="284"/>
        <v>1.4608563539947117</v>
      </c>
      <c r="CU52" s="7">
        <f t="shared" si="284"/>
        <v>1.3338253666908237</v>
      </c>
      <c r="CV52" s="7">
        <f t="shared" si="284"/>
        <v>1.3338253666908237</v>
      </c>
      <c r="CW52" s="7">
        <f t="shared" si="284"/>
        <v>1.1432788857349918</v>
      </c>
      <c r="CX52" s="7">
        <f t="shared" si="284"/>
        <v>0.88921691112721579</v>
      </c>
      <c r="CY52" s="7">
        <f t="shared" si="284"/>
        <v>1.4608563539947117</v>
      </c>
      <c r="CZ52" s="7">
        <f t="shared" si="284"/>
        <v>1.2067943793869358</v>
      </c>
      <c r="DA52" s="7">
        <f t="shared" si="284"/>
        <v>0.63515493651943988</v>
      </c>
      <c r="DB52" s="7">
        <f t="shared" si="284"/>
        <v>0.63515493651943988</v>
      </c>
      <c r="DC52" s="7">
        <f t="shared" si="284"/>
        <v>0.95273240477915977</v>
      </c>
      <c r="DD52" s="7">
        <f t="shared" si="284"/>
        <v>0.4446084555636079</v>
      </c>
      <c r="DE52" s="7">
        <f t="shared" si="284"/>
        <v>0.95273240477915977</v>
      </c>
      <c r="DF52" s="7">
        <f t="shared" si="284"/>
        <v>0.69867043017138386</v>
      </c>
      <c r="DG52" s="7">
        <f t="shared" si="284"/>
        <v>0.82570141747527181</v>
      </c>
      <c r="DH52" s="7">
        <f t="shared" si="284"/>
        <v>0.95273240477915977</v>
      </c>
      <c r="DI52" s="7">
        <f t="shared" si="284"/>
        <v>1.1432788857349918</v>
      </c>
      <c r="DJ52" s="7">
        <f t="shared" si="284"/>
        <v>0.88921691112721579</v>
      </c>
      <c r="DK52" s="7">
        <f t="shared" si="284"/>
        <v>0.63515493651943988</v>
      </c>
      <c r="DL52" s="7">
        <f t="shared" si="284"/>
        <v>0.50812394921555193</v>
      </c>
      <c r="DM52" s="7">
        <f t="shared" si="284"/>
        <v>0.76218592382332784</v>
      </c>
      <c r="DN52" s="7">
        <f t="shared" si="284"/>
        <v>0.57163944286749591</v>
      </c>
      <c r="DO52" s="7">
        <f t="shared" si="284"/>
        <v>0.4446084555636079</v>
      </c>
      <c r="DP52" s="7">
        <f t="shared" si="284"/>
        <v>0.69867043017138386</v>
      </c>
      <c r="DQ52" s="7">
        <f t="shared" si="284"/>
        <v>0.25406197460777596</v>
      </c>
      <c r="DR52" s="7">
        <f t="shared" si="284"/>
        <v>1.2067943793869358</v>
      </c>
      <c r="DS52" s="7">
        <f t="shared" si="284"/>
        <v>0.4446084555636079</v>
      </c>
      <c r="DT52" s="7">
        <f t="shared" si="284"/>
        <v>0.31757746825971994</v>
      </c>
      <c r="DU52" s="7">
        <f t="shared" si="284"/>
        <v>0.31757746825971994</v>
      </c>
      <c r="DV52" s="7">
        <f t="shared" si="284"/>
        <v>0.19054648095583196</v>
      </c>
      <c r="DW52" s="7">
        <f t="shared" si="284"/>
        <v>0.82570141747527181</v>
      </c>
      <c r="DX52" s="7">
        <f t="shared" si="284"/>
        <v>0.50812394921555193</v>
      </c>
      <c r="DY52" s="7">
        <f t="shared" si="284"/>
        <v>0.25406197460777596</v>
      </c>
      <c r="DZ52" s="7">
        <f t="shared" si="284"/>
        <v>0.31757746825971994</v>
      </c>
      <c r="EA52" s="7">
        <f t="shared" si="284"/>
        <v>0.12703098730388798</v>
      </c>
      <c r="EB52" s="7">
        <f t="shared" ref="EB52:GM52" si="285">EB10/$C52*100000</f>
        <v>0.57163944286749591</v>
      </c>
      <c r="EC52" s="7">
        <f t="shared" si="285"/>
        <v>0.50812394921555193</v>
      </c>
      <c r="ED52" s="7">
        <f t="shared" si="285"/>
        <v>0.25406197460777596</v>
      </c>
      <c r="EE52" s="7">
        <f t="shared" si="285"/>
        <v>0.57163944286749591</v>
      </c>
      <c r="EF52" s="7">
        <f t="shared" si="285"/>
        <v>0.19054648095583196</v>
      </c>
      <c r="EG52" s="7">
        <f t="shared" si="285"/>
        <v>0</v>
      </c>
      <c r="EH52" s="7">
        <f t="shared" si="285"/>
        <v>0.12703098730388798</v>
      </c>
      <c r="EI52" s="7">
        <f t="shared" si="285"/>
        <v>0.12703098730388798</v>
      </c>
      <c r="EJ52" s="7">
        <f t="shared" si="285"/>
        <v>0.12703098730388798</v>
      </c>
      <c r="EK52" s="7">
        <f t="shared" si="285"/>
        <v>6.3515493651943991E-2</v>
      </c>
      <c r="EL52" s="7">
        <f t="shared" si="285"/>
        <v>0.25406197460777596</v>
      </c>
      <c r="EM52" s="7">
        <f t="shared" si="285"/>
        <v>0</v>
      </c>
      <c r="EN52" s="7">
        <f t="shared" si="285"/>
        <v>0.19054648095583196</v>
      </c>
      <c r="EO52" s="7">
        <f t="shared" si="285"/>
        <v>0.38109296191166392</v>
      </c>
      <c r="EP52" s="7">
        <f t="shared" si="285"/>
        <v>0</v>
      </c>
      <c r="EQ52" s="7">
        <f t="shared" si="285"/>
        <v>6.3515493651943991E-2</v>
      </c>
      <c r="ER52" s="7">
        <f t="shared" si="285"/>
        <v>6.3515493651943991E-2</v>
      </c>
      <c r="ES52" s="7">
        <f t="shared" si="285"/>
        <v>0.25406197460777596</v>
      </c>
      <c r="ET52" s="7">
        <f t="shared" si="285"/>
        <v>0.12703098730388798</v>
      </c>
      <c r="EU52" s="7">
        <f t="shared" si="285"/>
        <v>6.3515493651943991E-2</v>
      </c>
      <c r="EV52" s="7">
        <f t="shared" si="285"/>
        <v>0.31757746825971994</v>
      </c>
      <c r="EW52" s="7">
        <f t="shared" si="285"/>
        <v>0.12703098730388798</v>
      </c>
      <c r="EX52" s="7">
        <f t="shared" si="285"/>
        <v>0.25406197460777596</v>
      </c>
      <c r="EY52" s="7">
        <f t="shared" si="285"/>
        <v>6.3515493651943991E-2</v>
      </c>
      <c r="EZ52" s="7">
        <f t="shared" si="285"/>
        <v>0</v>
      </c>
      <c r="FA52" s="7">
        <f t="shared" si="285"/>
        <v>6.3515493651943991E-2</v>
      </c>
      <c r="FB52" s="7">
        <f t="shared" si="285"/>
        <v>0.12703098730388798</v>
      </c>
      <c r="FC52" s="7">
        <f t="shared" si="285"/>
        <v>0.38109296191166392</v>
      </c>
      <c r="FD52" s="7">
        <f t="shared" si="285"/>
        <v>0.25406197460777596</v>
      </c>
      <c r="FE52" s="7">
        <f t="shared" si="285"/>
        <v>0.31757746825971994</v>
      </c>
      <c r="FF52" s="7">
        <f t="shared" si="285"/>
        <v>0.19054648095583196</v>
      </c>
      <c r="FG52" s="7">
        <f t="shared" si="285"/>
        <v>0.19054648095583196</v>
      </c>
      <c r="FH52" s="7">
        <f t="shared" si="285"/>
        <v>0.63515493651943988</v>
      </c>
      <c r="FI52" s="7">
        <f t="shared" si="285"/>
        <v>0.25406197460777596</v>
      </c>
      <c r="FJ52" s="7">
        <f t="shared" si="285"/>
        <v>0.38109296191166392</v>
      </c>
      <c r="FK52" s="7">
        <f t="shared" si="285"/>
        <v>0.50812394921555193</v>
      </c>
      <c r="FL52" s="7">
        <f t="shared" si="285"/>
        <v>0.50812394921555193</v>
      </c>
      <c r="FM52" s="7">
        <f t="shared" si="285"/>
        <v>0.50812394921555193</v>
      </c>
      <c r="FN52" s="7">
        <f t="shared" si="285"/>
        <v>0.69867043017138386</v>
      </c>
      <c r="FO52" s="7">
        <f t="shared" si="285"/>
        <v>0.50812394921555193</v>
      </c>
      <c r="FP52" s="7">
        <f t="shared" si="285"/>
        <v>0.4446084555636079</v>
      </c>
      <c r="FQ52" s="7">
        <f t="shared" si="285"/>
        <v>0.31757746825971994</v>
      </c>
      <c r="FR52" s="7">
        <f t="shared" si="285"/>
        <v>0.38109296191166392</v>
      </c>
      <c r="FS52" s="7">
        <f t="shared" si="285"/>
        <v>0.69867043017138386</v>
      </c>
      <c r="FT52" s="7">
        <f t="shared" si="285"/>
        <v>0.63515493651943988</v>
      </c>
      <c r="FU52" s="7">
        <f t="shared" si="285"/>
        <v>0.38109296191166392</v>
      </c>
      <c r="FV52" s="7">
        <f t="shared" si="285"/>
        <v>0.95273240477915977</v>
      </c>
      <c r="FW52" s="7">
        <f t="shared" si="285"/>
        <v>0.50812394921555193</v>
      </c>
      <c r="FX52" s="7">
        <f t="shared" si="285"/>
        <v>0.82570141747527181</v>
      </c>
      <c r="FY52" s="7">
        <f t="shared" si="285"/>
        <v>0.88921691112721579</v>
      </c>
      <c r="FZ52" s="7">
        <f t="shared" si="285"/>
        <v>1.1432788857349918</v>
      </c>
      <c r="GA52" s="7">
        <f t="shared" si="285"/>
        <v>0.88921691112721579</v>
      </c>
      <c r="GB52" s="7">
        <f t="shared" si="285"/>
        <v>1.0797633920830478</v>
      </c>
      <c r="GC52" s="7">
        <f t="shared" si="285"/>
        <v>0.69867043017138386</v>
      </c>
      <c r="GD52" s="7">
        <f t="shared" si="285"/>
        <v>1.1432788857349918</v>
      </c>
      <c r="GE52" s="7">
        <f t="shared" si="285"/>
        <v>1.3973408603427677</v>
      </c>
      <c r="GF52" s="7">
        <f t="shared" si="285"/>
        <v>0.76218592382332784</v>
      </c>
      <c r="GG52" s="7">
        <f t="shared" si="285"/>
        <v>0.82570141747527181</v>
      </c>
      <c r="GH52" s="7">
        <f t="shared" si="285"/>
        <v>1.5878873412985999</v>
      </c>
      <c r="GI52" s="7">
        <f t="shared" si="285"/>
        <v>1.2703098730388798</v>
      </c>
      <c r="GJ52" s="7">
        <f t="shared" si="285"/>
        <v>0.88921691112721579</v>
      </c>
      <c r="GK52" s="7">
        <f t="shared" si="285"/>
        <v>0.95273240477915977</v>
      </c>
      <c r="GL52" s="7">
        <f t="shared" si="285"/>
        <v>1.1432788857349918</v>
      </c>
      <c r="GM52" s="7">
        <f t="shared" si="285"/>
        <v>1.2067943793869358</v>
      </c>
      <c r="GN52" s="7">
        <f t="shared" ref="GN52:HR52" si="286">GN10/$C52*100000</f>
        <v>0.82570141747527181</v>
      </c>
      <c r="GO52" s="7">
        <f t="shared" si="286"/>
        <v>1.2067943793869358</v>
      </c>
      <c r="GP52" s="7">
        <f t="shared" si="286"/>
        <v>1.5243718476466557</v>
      </c>
      <c r="GQ52" s="7">
        <f t="shared" si="286"/>
        <v>0.69867043017138386</v>
      </c>
      <c r="GR52" s="7">
        <f t="shared" si="286"/>
        <v>1.2067943793869358</v>
      </c>
      <c r="GS52" s="7">
        <f t="shared" si="286"/>
        <v>0.82570141747527181</v>
      </c>
      <c r="GT52" s="7">
        <f t="shared" si="286"/>
        <v>0.4446084555636079</v>
      </c>
      <c r="GU52" s="7">
        <f t="shared" si="286"/>
        <v>0.57163944286749591</v>
      </c>
      <c r="GV52" s="7">
        <f t="shared" si="286"/>
        <v>0.82570141747527181</v>
      </c>
      <c r="GW52" s="7">
        <f t="shared" si="286"/>
        <v>0.76218592382332784</v>
      </c>
      <c r="GX52" s="7">
        <f t="shared" si="286"/>
        <v>1.2703098730388798</v>
      </c>
      <c r="GY52" s="7">
        <f t="shared" si="286"/>
        <v>0.76218592382332784</v>
      </c>
      <c r="GZ52" s="7">
        <f t="shared" si="286"/>
        <v>0.69867043017138386</v>
      </c>
      <c r="HA52" s="7">
        <f t="shared" si="286"/>
        <v>0.76218592382332784</v>
      </c>
      <c r="HB52" s="7">
        <f t="shared" si="286"/>
        <v>0.82570141747527181</v>
      </c>
      <c r="HC52" s="7">
        <f t="shared" si="286"/>
        <v>0.69867043017138386</v>
      </c>
      <c r="HD52" s="7">
        <f t="shared" si="286"/>
        <v>0.76218592382332784</v>
      </c>
      <c r="HE52" s="7">
        <f t="shared" si="286"/>
        <v>0.69867043017138386</v>
      </c>
      <c r="HF52" s="7">
        <f t="shared" si="286"/>
        <v>0.31757746825971994</v>
      </c>
      <c r="HG52" s="7">
        <f t="shared" si="286"/>
        <v>0.69867043017138386</v>
      </c>
      <c r="HH52" s="7">
        <f t="shared" si="286"/>
        <v>1.2703098730388798</v>
      </c>
      <c r="HI52" s="7">
        <f t="shared" si="286"/>
        <v>0.95273240477915977</v>
      </c>
      <c r="HJ52" s="7">
        <f t="shared" si="286"/>
        <v>1.3973408603427677</v>
      </c>
      <c r="HK52" s="7">
        <f t="shared" si="286"/>
        <v>1.6514028349505436</v>
      </c>
      <c r="HL52" s="7">
        <f t="shared" si="286"/>
        <v>1.6514028349505436</v>
      </c>
      <c r="HM52" s="7">
        <f t="shared" si="286"/>
        <v>0.88921691112721579</v>
      </c>
      <c r="HN52" s="7">
        <f>HN10/$C52*100000</f>
        <v>0.82570141747527181</v>
      </c>
      <c r="HO52" s="7">
        <f t="shared" si="286"/>
        <v>0.76218592382332784</v>
      </c>
      <c r="HP52" s="7">
        <f t="shared" si="286"/>
        <v>1.0797633920830478</v>
      </c>
      <c r="HQ52" s="7">
        <f t="shared" si="286"/>
        <v>0.38109296191166392</v>
      </c>
      <c r="HR52" s="7">
        <f t="shared" si="286"/>
        <v>6.3515493651943991E-2</v>
      </c>
    </row>
    <row r="53" spans="2:228" x14ac:dyDescent="0.25">
      <c r="B53" s="260" t="s">
        <v>215</v>
      </c>
      <c r="C53" s="262">
        <v>2113846</v>
      </c>
      <c r="D53" s="7">
        <f t="shared" ref="D53:BO53" si="287">D9/$C53*100000</f>
        <v>0</v>
      </c>
      <c r="E53" s="7">
        <f t="shared" si="287"/>
        <v>0</v>
      </c>
      <c r="F53" s="7">
        <f t="shared" si="287"/>
        <v>0</v>
      </c>
      <c r="G53" s="7">
        <f t="shared" si="287"/>
        <v>0</v>
      </c>
      <c r="H53" s="7">
        <f t="shared" si="287"/>
        <v>9.4614271805987762E-2</v>
      </c>
      <c r="I53" s="7">
        <f t="shared" si="287"/>
        <v>0</v>
      </c>
      <c r="J53" s="7">
        <f t="shared" si="287"/>
        <v>0</v>
      </c>
      <c r="K53" s="7">
        <f t="shared" si="287"/>
        <v>0</v>
      </c>
      <c r="L53" s="7">
        <f t="shared" si="287"/>
        <v>0.14192140770898165</v>
      </c>
      <c r="M53" s="7">
        <f t="shared" si="287"/>
        <v>0</v>
      </c>
      <c r="N53" s="7">
        <f t="shared" si="287"/>
        <v>0</v>
      </c>
      <c r="O53" s="7">
        <f t="shared" si="287"/>
        <v>0</v>
      </c>
      <c r="P53" s="7">
        <f t="shared" si="287"/>
        <v>4.7307135902993881E-2</v>
      </c>
      <c r="Q53" s="7">
        <f t="shared" si="287"/>
        <v>4.7307135902993881E-2</v>
      </c>
      <c r="R53" s="7">
        <f t="shared" si="287"/>
        <v>4.7307135902993881E-2</v>
      </c>
      <c r="S53" s="7">
        <f t="shared" si="287"/>
        <v>4.7307135902993881E-2</v>
      </c>
      <c r="T53" s="7">
        <f t="shared" si="287"/>
        <v>0</v>
      </c>
      <c r="U53" s="7">
        <f t="shared" si="287"/>
        <v>9.4614271805987762E-2</v>
      </c>
      <c r="V53" s="7">
        <f t="shared" si="287"/>
        <v>0</v>
      </c>
      <c r="W53" s="7">
        <f t="shared" si="287"/>
        <v>4.7307135902993881E-2</v>
      </c>
      <c r="X53" s="7">
        <f t="shared" si="287"/>
        <v>4.7307135902993881E-2</v>
      </c>
      <c r="Y53" s="7">
        <f t="shared" si="287"/>
        <v>4.7307135902993881E-2</v>
      </c>
      <c r="Z53" s="7">
        <f t="shared" si="287"/>
        <v>0.18922854361197552</v>
      </c>
      <c r="AA53" s="7">
        <f t="shared" si="287"/>
        <v>0.14192140770898165</v>
      </c>
      <c r="AB53" s="7">
        <f t="shared" si="287"/>
        <v>0.14192140770898165</v>
      </c>
      <c r="AC53" s="7">
        <f t="shared" si="287"/>
        <v>0.2838428154179633</v>
      </c>
      <c r="AD53" s="7">
        <f t="shared" si="287"/>
        <v>0.18922854361197552</v>
      </c>
      <c r="AE53" s="7">
        <f t="shared" si="287"/>
        <v>0.37845708722395105</v>
      </c>
      <c r="AF53" s="7">
        <f t="shared" si="287"/>
        <v>0.7569141744479021</v>
      </c>
      <c r="AG53" s="7">
        <f t="shared" si="287"/>
        <v>1.2299855334778409</v>
      </c>
      <c r="AH53" s="7">
        <f t="shared" si="287"/>
        <v>0.89883558215688364</v>
      </c>
      <c r="AI53" s="7">
        <f t="shared" si="287"/>
        <v>1.2772926693808346</v>
      </c>
      <c r="AJ53" s="7">
        <f t="shared" si="287"/>
        <v>1.6084426207017917</v>
      </c>
      <c r="AK53" s="7">
        <f t="shared" si="287"/>
        <v>1.7503640284107735</v>
      </c>
      <c r="AL53" s="7">
        <f t="shared" si="287"/>
        <v>1.8922854361197552</v>
      </c>
      <c r="AM53" s="7">
        <f t="shared" si="287"/>
        <v>1.8449783002167612</v>
      </c>
      <c r="AN53" s="7">
        <f t="shared" si="287"/>
        <v>3.6426494645305287</v>
      </c>
      <c r="AO53" s="7">
        <f t="shared" si="287"/>
        <v>3.8791851440454979</v>
      </c>
      <c r="AP53" s="7">
        <f t="shared" si="287"/>
        <v>4.8726349980083699</v>
      </c>
      <c r="AQ53" s="7">
        <f t="shared" si="287"/>
        <v>5.1091706775233385</v>
      </c>
      <c r="AR53" s="7">
        <f t="shared" si="287"/>
        <v>6.0080062596802231</v>
      </c>
      <c r="AS53" s="7">
        <f t="shared" si="287"/>
        <v>5.3457063570383081</v>
      </c>
      <c r="AT53" s="7">
        <f t="shared" si="287"/>
        <v>7.4272203367700387</v>
      </c>
      <c r="AU53" s="7">
        <f t="shared" si="287"/>
        <v>8.8937415497628489</v>
      </c>
      <c r="AV53" s="7">
        <f t="shared" si="287"/>
        <v>6.5756918905161488</v>
      </c>
      <c r="AW53" s="7">
        <f t="shared" si="287"/>
        <v>6.6229990264191425</v>
      </c>
      <c r="AX53" s="7">
        <f t="shared" si="287"/>
        <v>7.1433775213520754</v>
      </c>
      <c r="AY53" s="7">
        <f t="shared" si="287"/>
        <v>7.8529845598969841</v>
      </c>
      <c r="AZ53" s="7">
        <f t="shared" si="287"/>
        <v>6.5756918905161488</v>
      </c>
      <c r="BA53" s="7">
        <f t="shared" si="287"/>
        <v>4.1157208235604674</v>
      </c>
      <c r="BB53" s="7">
        <f t="shared" si="287"/>
        <v>8.1368273753149474</v>
      </c>
      <c r="BC53" s="7">
        <f t="shared" si="287"/>
        <v>7.2379917931580637</v>
      </c>
      <c r="BD53" s="7">
        <f t="shared" si="287"/>
        <v>6.4337704828071667</v>
      </c>
      <c r="BE53" s="7">
        <f t="shared" si="287"/>
        <v>7.2379917931580637</v>
      </c>
      <c r="BF53" s="7">
        <f t="shared" si="287"/>
        <v>5.9133919878742347</v>
      </c>
      <c r="BG53" s="7">
        <f t="shared" si="287"/>
        <v>5.2510920852323206</v>
      </c>
      <c r="BH53" s="7">
        <f t="shared" si="287"/>
        <v>5.4876277647472902</v>
      </c>
      <c r="BI53" s="7">
        <f t="shared" si="287"/>
        <v>7.521834608576027</v>
      </c>
      <c r="BJ53" s="7">
        <f t="shared" si="287"/>
        <v>4.9199421339113636</v>
      </c>
      <c r="BK53" s="7">
        <f t="shared" si="287"/>
        <v>6.528384754613155</v>
      </c>
      <c r="BL53" s="7">
        <f t="shared" si="287"/>
        <v>5.0145564057173511</v>
      </c>
      <c r="BM53" s="7">
        <f t="shared" si="287"/>
        <v>5.2983992211353144</v>
      </c>
      <c r="BN53" s="7">
        <f t="shared" si="287"/>
        <v>5.0145564057173511</v>
      </c>
      <c r="BO53" s="7">
        <f t="shared" si="287"/>
        <v>4.4941779107844191</v>
      </c>
      <c r="BP53" s="7">
        <f t="shared" ref="BP53:EA53" si="288">BP9/$C53*100000</f>
        <v>6.197234803292198</v>
      </c>
      <c r="BQ53" s="7">
        <f t="shared" si="288"/>
        <v>5.2510920852323206</v>
      </c>
      <c r="BR53" s="7">
        <f t="shared" si="288"/>
        <v>4.8253278621053761</v>
      </c>
      <c r="BS53" s="7">
        <f t="shared" si="288"/>
        <v>4.6360993184934003</v>
      </c>
      <c r="BT53" s="7">
        <f t="shared" si="288"/>
        <v>5.1091706775233385</v>
      </c>
      <c r="BU53" s="7">
        <f t="shared" si="288"/>
        <v>5.1091706775233385</v>
      </c>
      <c r="BV53" s="7">
        <f t="shared" si="288"/>
        <v>4.4468707748814245</v>
      </c>
      <c r="BW53" s="7">
        <f t="shared" si="288"/>
        <v>3.5953423286275346</v>
      </c>
      <c r="BX53" s="7">
        <f t="shared" si="288"/>
        <v>3.7372637363365162</v>
      </c>
      <c r="BY53" s="7">
        <f t="shared" si="288"/>
        <v>3.2641923773065775</v>
      </c>
      <c r="BZ53" s="7">
        <f t="shared" si="288"/>
        <v>3.4534209209185529</v>
      </c>
      <c r="CA53" s="7">
        <f t="shared" si="288"/>
        <v>3.3588066491125654</v>
      </c>
      <c r="CB53" s="7">
        <f t="shared" si="288"/>
        <v>2.8384281541796326</v>
      </c>
      <c r="CC53" s="7">
        <f t="shared" si="288"/>
        <v>2.6491996105676572</v>
      </c>
      <c r="CD53" s="7">
        <f t="shared" si="288"/>
        <v>3.2641923773065775</v>
      </c>
      <c r="CE53" s="7">
        <f t="shared" si="288"/>
        <v>1.8449783002167612</v>
      </c>
      <c r="CF53" s="7">
        <f t="shared" si="288"/>
        <v>1.9868997079257429</v>
      </c>
      <c r="CG53" s="7">
        <f t="shared" si="288"/>
        <v>1.7503640284107735</v>
      </c>
      <c r="CH53" s="7">
        <f t="shared" si="288"/>
        <v>1.6084426207017917</v>
      </c>
      <c r="CI53" s="7">
        <f t="shared" si="288"/>
        <v>1.9395925720227489</v>
      </c>
      <c r="CJ53" s="7">
        <f t="shared" si="288"/>
        <v>1.4665212129928102</v>
      </c>
      <c r="CK53" s="7">
        <f t="shared" si="288"/>
        <v>2.0342068438287368</v>
      </c>
      <c r="CL53" s="7">
        <f t="shared" si="288"/>
        <v>1.6557497566047856</v>
      </c>
      <c r="CM53" s="7">
        <f t="shared" si="288"/>
        <v>1.7030568925077796</v>
      </c>
      <c r="CN53" s="7">
        <f t="shared" si="288"/>
        <v>1.1353712616718532</v>
      </c>
      <c r="CO53" s="7">
        <f t="shared" si="288"/>
        <v>1.3719069411868225</v>
      </c>
      <c r="CP53" s="7">
        <f t="shared" si="288"/>
        <v>1.2299855334778409</v>
      </c>
      <c r="CQ53" s="7">
        <f t="shared" si="288"/>
        <v>0.9461427180598776</v>
      </c>
      <c r="CR53" s="7">
        <f t="shared" si="288"/>
        <v>1.2772926693808346</v>
      </c>
      <c r="CS53" s="7">
        <f t="shared" si="288"/>
        <v>0.9461427180598776</v>
      </c>
      <c r="CT53" s="7">
        <f t="shared" si="288"/>
        <v>0.99344985396287144</v>
      </c>
      <c r="CU53" s="7">
        <f t="shared" si="288"/>
        <v>0.99344985396287144</v>
      </c>
      <c r="CV53" s="7">
        <f t="shared" si="288"/>
        <v>1.0407569898658653</v>
      </c>
      <c r="CW53" s="7">
        <f t="shared" si="288"/>
        <v>0.89883558215688364</v>
      </c>
      <c r="CX53" s="7">
        <f t="shared" si="288"/>
        <v>0.5676856308359266</v>
      </c>
      <c r="CY53" s="7">
        <f t="shared" si="288"/>
        <v>1.2299855334778409</v>
      </c>
      <c r="CZ53" s="7">
        <f t="shared" si="288"/>
        <v>0.9461427180598776</v>
      </c>
      <c r="DA53" s="7">
        <f t="shared" si="288"/>
        <v>0.89883558215688364</v>
      </c>
      <c r="DB53" s="7">
        <f t="shared" si="288"/>
        <v>0.99344985396287144</v>
      </c>
      <c r="DC53" s="7">
        <f t="shared" si="288"/>
        <v>0.70960703854490814</v>
      </c>
      <c r="DD53" s="7">
        <f t="shared" si="288"/>
        <v>0.89883558215688364</v>
      </c>
      <c r="DE53" s="7">
        <f t="shared" si="288"/>
        <v>0.99344985396287144</v>
      </c>
      <c r="DF53" s="7">
        <f t="shared" si="288"/>
        <v>0.6622999026419143</v>
      </c>
      <c r="DG53" s="7">
        <f t="shared" si="288"/>
        <v>0.5676856308359266</v>
      </c>
      <c r="DH53" s="7">
        <f t="shared" si="288"/>
        <v>0.85152844625388979</v>
      </c>
      <c r="DI53" s="7">
        <f t="shared" si="288"/>
        <v>1.1826783975748469</v>
      </c>
      <c r="DJ53" s="7">
        <f t="shared" si="288"/>
        <v>0.99344985396287144</v>
      </c>
      <c r="DK53" s="7">
        <f t="shared" si="288"/>
        <v>0.80422131035089583</v>
      </c>
      <c r="DL53" s="7">
        <f t="shared" si="288"/>
        <v>0.6622999026419143</v>
      </c>
      <c r="DM53" s="7">
        <f t="shared" si="288"/>
        <v>0.85152844625388979</v>
      </c>
      <c r="DN53" s="7">
        <f t="shared" si="288"/>
        <v>0.70960703854490814</v>
      </c>
      <c r="DO53" s="7">
        <f t="shared" si="288"/>
        <v>0.61499276673892045</v>
      </c>
      <c r="DP53" s="7">
        <f t="shared" si="288"/>
        <v>0.37845708722395105</v>
      </c>
      <c r="DQ53" s="7">
        <f t="shared" si="288"/>
        <v>0.52037849493293264</v>
      </c>
      <c r="DR53" s="7">
        <f t="shared" si="288"/>
        <v>0.61499276673892045</v>
      </c>
      <c r="DS53" s="7">
        <f t="shared" si="288"/>
        <v>0.52037849493293264</v>
      </c>
      <c r="DT53" s="7">
        <f t="shared" si="288"/>
        <v>0.7569141744479021</v>
      </c>
      <c r="DU53" s="7">
        <f t="shared" si="288"/>
        <v>0.52037849493293264</v>
      </c>
      <c r="DV53" s="7">
        <f t="shared" si="288"/>
        <v>0.7569141744479021</v>
      </c>
      <c r="DW53" s="7">
        <f t="shared" si="288"/>
        <v>0.7569141744479021</v>
      </c>
      <c r="DX53" s="7">
        <f t="shared" si="288"/>
        <v>0.85152844625388979</v>
      </c>
      <c r="DY53" s="7">
        <f t="shared" si="288"/>
        <v>0.70960703854490814</v>
      </c>
      <c r="DZ53" s="7">
        <f t="shared" si="288"/>
        <v>0.37845708722395105</v>
      </c>
      <c r="EA53" s="7">
        <f t="shared" si="288"/>
        <v>0.70960703854490814</v>
      </c>
      <c r="EB53" s="7">
        <f t="shared" ref="EB53:GM53" si="289">EB9/$C53*100000</f>
        <v>0.37845708722395105</v>
      </c>
      <c r="EC53" s="7">
        <f t="shared" si="289"/>
        <v>0.6622999026419143</v>
      </c>
      <c r="ED53" s="7">
        <f t="shared" si="289"/>
        <v>0.7569141744479021</v>
      </c>
      <c r="EE53" s="7">
        <f t="shared" si="289"/>
        <v>0.4730713590299388</v>
      </c>
      <c r="EF53" s="7">
        <f t="shared" si="289"/>
        <v>0.33114995132095715</v>
      </c>
      <c r="EG53" s="7">
        <f t="shared" si="289"/>
        <v>0.4257642231269449</v>
      </c>
      <c r="EH53" s="7">
        <f t="shared" si="289"/>
        <v>0.2365356795149694</v>
      </c>
      <c r="EI53" s="7">
        <f t="shared" si="289"/>
        <v>0.2365356795149694</v>
      </c>
      <c r="EJ53" s="7">
        <f t="shared" si="289"/>
        <v>0.4257642231269449</v>
      </c>
      <c r="EK53" s="7">
        <f t="shared" si="289"/>
        <v>0.2838428154179633</v>
      </c>
      <c r="EL53" s="7">
        <f t="shared" si="289"/>
        <v>0.2838428154179633</v>
      </c>
      <c r="EM53" s="7">
        <f t="shared" si="289"/>
        <v>0.18922854361197552</v>
      </c>
      <c r="EN53" s="7">
        <f t="shared" si="289"/>
        <v>0.14192140770898165</v>
      </c>
      <c r="EO53" s="7">
        <f t="shared" si="289"/>
        <v>0.33114995132095715</v>
      </c>
      <c r="EP53" s="7">
        <f t="shared" si="289"/>
        <v>0.33114995132095715</v>
      </c>
      <c r="EQ53" s="7">
        <f t="shared" si="289"/>
        <v>0.33114995132095715</v>
      </c>
      <c r="ER53" s="7">
        <f t="shared" si="289"/>
        <v>4.7307135902993881E-2</v>
      </c>
      <c r="ES53" s="7">
        <f t="shared" si="289"/>
        <v>0.14192140770898165</v>
      </c>
      <c r="ET53" s="7">
        <f t="shared" si="289"/>
        <v>0.14192140770898165</v>
      </c>
      <c r="EU53" s="7">
        <f t="shared" si="289"/>
        <v>0.18922854361197552</v>
      </c>
      <c r="EV53" s="7">
        <f t="shared" si="289"/>
        <v>0.2838428154179633</v>
      </c>
      <c r="EW53" s="7">
        <f t="shared" si="289"/>
        <v>0.2365356795149694</v>
      </c>
      <c r="EX53" s="7">
        <f t="shared" si="289"/>
        <v>0.18922854361197552</v>
      </c>
      <c r="EY53" s="7">
        <f t="shared" si="289"/>
        <v>0.2365356795149694</v>
      </c>
      <c r="EZ53" s="7">
        <f t="shared" si="289"/>
        <v>0.2365356795149694</v>
      </c>
      <c r="FA53" s="7">
        <f t="shared" si="289"/>
        <v>0.33114995132095715</v>
      </c>
      <c r="FB53" s="7">
        <f t="shared" si="289"/>
        <v>0.37845708722395105</v>
      </c>
      <c r="FC53" s="7">
        <f t="shared" si="289"/>
        <v>9.4614271805987762E-2</v>
      </c>
      <c r="FD53" s="7">
        <f t="shared" si="289"/>
        <v>0.2365356795149694</v>
      </c>
      <c r="FE53" s="7">
        <f t="shared" si="289"/>
        <v>0.2365356795149694</v>
      </c>
      <c r="FF53" s="7">
        <f t="shared" si="289"/>
        <v>9.4614271805987762E-2</v>
      </c>
      <c r="FG53" s="7">
        <f t="shared" si="289"/>
        <v>0.33114995132095715</v>
      </c>
      <c r="FH53" s="7">
        <f t="shared" si="289"/>
        <v>0.6622999026419143</v>
      </c>
      <c r="FI53" s="7">
        <f t="shared" si="289"/>
        <v>0.61499276673892045</v>
      </c>
      <c r="FJ53" s="7">
        <f t="shared" si="289"/>
        <v>0.80422131035089583</v>
      </c>
      <c r="FK53" s="7">
        <f t="shared" si="289"/>
        <v>0.6622999026419143</v>
      </c>
      <c r="FL53" s="7">
        <f t="shared" si="289"/>
        <v>0.89883558215688364</v>
      </c>
      <c r="FM53" s="7">
        <f t="shared" si="289"/>
        <v>0.6622999026419143</v>
      </c>
      <c r="FN53" s="7">
        <f t="shared" si="289"/>
        <v>0.7569141744479021</v>
      </c>
      <c r="FO53" s="7">
        <f t="shared" si="289"/>
        <v>0.89883558215688364</v>
      </c>
      <c r="FP53" s="7">
        <f t="shared" si="289"/>
        <v>0.85152844625388979</v>
      </c>
      <c r="FQ53" s="7">
        <f t="shared" si="289"/>
        <v>1.1826783975748469</v>
      </c>
      <c r="FR53" s="7">
        <f t="shared" si="289"/>
        <v>0.85152844625388979</v>
      </c>
      <c r="FS53" s="7">
        <f t="shared" si="289"/>
        <v>0.85152844625388979</v>
      </c>
      <c r="FT53" s="7">
        <f t="shared" si="289"/>
        <v>0.89883558215688364</v>
      </c>
      <c r="FU53" s="7">
        <f t="shared" si="289"/>
        <v>1.1353712616718532</v>
      </c>
      <c r="FV53" s="7">
        <f t="shared" si="289"/>
        <v>1.4665212129928102</v>
      </c>
      <c r="FW53" s="7">
        <f t="shared" si="289"/>
        <v>1.0407569898658653</v>
      </c>
      <c r="FX53" s="7">
        <f t="shared" si="289"/>
        <v>1.7030568925077796</v>
      </c>
      <c r="FY53" s="7">
        <f t="shared" si="289"/>
        <v>1.7976711643137673</v>
      </c>
      <c r="FZ53" s="7">
        <f t="shared" si="289"/>
        <v>1.2772926693808346</v>
      </c>
      <c r="GA53" s="7">
        <f t="shared" si="289"/>
        <v>1.3245998052838286</v>
      </c>
      <c r="GB53" s="7">
        <f t="shared" si="289"/>
        <v>1.8449783002167612</v>
      </c>
      <c r="GC53" s="7">
        <f t="shared" si="289"/>
        <v>1.7030568925077796</v>
      </c>
      <c r="GD53" s="7">
        <f t="shared" si="289"/>
        <v>1.4665212129928102</v>
      </c>
      <c r="GE53" s="7">
        <f t="shared" si="289"/>
        <v>1.8449783002167612</v>
      </c>
      <c r="GF53" s="7">
        <f t="shared" si="289"/>
        <v>2.4126639310526881</v>
      </c>
      <c r="GG53" s="7">
        <f t="shared" si="289"/>
        <v>1.9395925720227489</v>
      </c>
      <c r="GH53" s="7">
        <f t="shared" si="289"/>
        <v>1.7030568925077796</v>
      </c>
      <c r="GI53" s="7">
        <f t="shared" si="289"/>
        <v>1.4665212129928102</v>
      </c>
      <c r="GJ53" s="7">
        <f t="shared" si="289"/>
        <v>1.8922854361197552</v>
      </c>
      <c r="GK53" s="7">
        <f t="shared" si="289"/>
        <v>1.3719069411868225</v>
      </c>
      <c r="GL53" s="7">
        <f t="shared" si="289"/>
        <v>2.4126639310526881</v>
      </c>
      <c r="GM53" s="7">
        <f t="shared" si="289"/>
        <v>1.7030568925077796</v>
      </c>
      <c r="GN53" s="7">
        <f t="shared" ref="GN53:HR53" si="290">GN9/$C53*100000</f>
        <v>1.5138283488958042</v>
      </c>
      <c r="GO53" s="7">
        <f t="shared" si="290"/>
        <v>1.7503640284107735</v>
      </c>
      <c r="GP53" s="7">
        <f t="shared" si="290"/>
        <v>1.5611354847987979</v>
      </c>
      <c r="GQ53" s="7">
        <f t="shared" si="290"/>
        <v>1.2772926693808346</v>
      </c>
      <c r="GR53" s="7">
        <f t="shared" si="290"/>
        <v>1.2299855334778409</v>
      </c>
      <c r="GS53" s="7">
        <f t="shared" si="290"/>
        <v>2.1288211156347248</v>
      </c>
      <c r="GT53" s="7">
        <f t="shared" si="290"/>
        <v>1.1826783975748469</v>
      </c>
      <c r="GU53" s="7">
        <f t="shared" si="290"/>
        <v>1.8922854361197552</v>
      </c>
      <c r="GV53" s="7">
        <f t="shared" si="290"/>
        <v>1.2772926693808346</v>
      </c>
      <c r="GW53" s="7">
        <f t="shared" si="290"/>
        <v>1.2299855334778409</v>
      </c>
      <c r="GX53" s="7">
        <f t="shared" si="290"/>
        <v>1.1353712616718532</v>
      </c>
      <c r="GY53" s="7">
        <f t="shared" si="290"/>
        <v>1.8922854361197552</v>
      </c>
      <c r="GZ53" s="7">
        <f t="shared" si="290"/>
        <v>1.3245998052838286</v>
      </c>
      <c r="HA53" s="7">
        <f t="shared" si="290"/>
        <v>1.7976711643137673</v>
      </c>
      <c r="HB53" s="7">
        <f t="shared" si="290"/>
        <v>1.9868997079257429</v>
      </c>
      <c r="HC53" s="7">
        <f t="shared" si="290"/>
        <v>1.4665212129928102</v>
      </c>
      <c r="HD53" s="7">
        <f t="shared" si="290"/>
        <v>1.3719069411868225</v>
      </c>
      <c r="HE53" s="7">
        <f t="shared" si="290"/>
        <v>1.6084426207017917</v>
      </c>
      <c r="HF53" s="7">
        <f t="shared" si="290"/>
        <v>1.7976711643137673</v>
      </c>
      <c r="HG53" s="7">
        <f t="shared" si="290"/>
        <v>1.8922854361197552</v>
      </c>
      <c r="HH53" s="7">
        <f t="shared" si="290"/>
        <v>2.6965067464706509</v>
      </c>
      <c r="HI53" s="7">
        <f t="shared" si="290"/>
        <v>2.2707425233437064</v>
      </c>
      <c r="HJ53" s="7">
        <f t="shared" si="290"/>
        <v>2.0342068438287368</v>
      </c>
      <c r="HK53" s="7">
        <f t="shared" si="290"/>
        <v>2.5072782028586755</v>
      </c>
      <c r="HL53" s="7">
        <f t="shared" si="290"/>
        <v>2.2707425233437064</v>
      </c>
      <c r="HM53" s="7">
        <f t="shared" si="290"/>
        <v>1.7030568925077796</v>
      </c>
      <c r="HN53" s="7">
        <f>HN9/$C53*100000</f>
        <v>1.7976711643137673</v>
      </c>
      <c r="HO53" s="7">
        <f t="shared" si="290"/>
        <v>1.1826783975748469</v>
      </c>
      <c r="HP53" s="7">
        <f t="shared" si="290"/>
        <v>1.2772926693808346</v>
      </c>
      <c r="HQ53" s="7">
        <f t="shared" si="290"/>
        <v>1.0407569898658653</v>
      </c>
      <c r="HR53" s="7">
        <f t="shared" si="290"/>
        <v>0.2838428154179633</v>
      </c>
    </row>
    <row r="54" spans="2:228" x14ac:dyDescent="0.25">
      <c r="B54" s="260" t="s">
        <v>214</v>
      </c>
      <c r="C54" s="262">
        <v>2532418</v>
      </c>
      <c r="D54" s="7">
        <f t="shared" ref="D54:BO54" si="291">D8/$C54*100000</f>
        <v>0</v>
      </c>
      <c r="E54" s="7">
        <f t="shared" si="291"/>
        <v>3.9487951831016839E-2</v>
      </c>
      <c r="F54" s="7">
        <f t="shared" si="291"/>
        <v>0</v>
      </c>
      <c r="G54" s="7">
        <f t="shared" si="291"/>
        <v>0</v>
      </c>
      <c r="H54" s="7">
        <f t="shared" si="291"/>
        <v>3.9487951831016839E-2</v>
      </c>
      <c r="I54" s="7">
        <f t="shared" si="291"/>
        <v>3.9487951831016839E-2</v>
      </c>
      <c r="J54" s="7">
        <f t="shared" si="291"/>
        <v>0</v>
      </c>
      <c r="K54" s="7">
        <f t="shared" si="291"/>
        <v>0</v>
      </c>
      <c r="L54" s="7">
        <f t="shared" si="291"/>
        <v>0</v>
      </c>
      <c r="M54" s="7">
        <f t="shared" si="291"/>
        <v>0</v>
      </c>
      <c r="N54" s="7">
        <f t="shared" si="291"/>
        <v>0</v>
      </c>
      <c r="O54" s="7">
        <f t="shared" si="291"/>
        <v>0</v>
      </c>
      <c r="P54" s="7">
        <f t="shared" si="291"/>
        <v>3.9487951831016839E-2</v>
      </c>
      <c r="Q54" s="7">
        <f t="shared" si="291"/>
        <v>0</v>
      </c>
      <c r="R54" s="7">
        <f t="shared" si="291"/>
        <v>3.9487951831016839E-2</v>
      </c>
      <c r="S54" s="7">
        <f t="shared" si="291"/>
        <v>0</v>
      </c>
      <c r="T54" s="7">
        <f t="shared" si="291"/>
        <v>0</v>
      </c>
      <c r="U54" s="7">
        <f t="shared" si="291"/>
        <v>0</v>
      </c>
      <c r="V54" s="7">
        <f t="shared" si="291"/>
        <v>0.11846385549305052</v>
      </c>
      <c r="W54" s="7">
        <f t="shared" si="291"/>
        <v>0.15795180732406736</v>
      </c>
      <c r="X54" s="7">
        <f t="shared" si="291"/>
        <v>3.9487951831016839E-2</v>
      </c>
      <c r="Y54" s="7">
        <f t="shared" si="291"/>
        <v>3.9487951831016839E-2</v>
      </c>
      <c r="Z54" s="7">
        <f t="shared" si="291"/>
        <v>0.31590361464813471</v>
      </c>
      <c r="AA54" s="7">
        <f t="shared" si="291"/>
        <v>0.15795180732406736</v>
      </c>
      <c r="AB54" s="7">
        <f t="shared" si="291"/>
        <v>0.31590361464813471</v>
      </c>
      <c r="AC54" s="7">
        <f t="shared" si="291"/>
        <v>0.4738554219722021</v>
      </c>
      <c r="AD54" s="7">
        <f t="shared" si="291"/>
        <v>0.90822289211338725</v>
      </c>
      <c r="AE54" s="7">
        <f t="shared" si="291"/>
        <v>0.43436747014118521</v>
      </c>
      <c r="AF54" s="7">
        <f t="shared" si="291"/>
        <v>1.3031024104235556</v>
      </c>
      <c r="AG54" s="7">
        <f t="shared" si="291"/>
        <v>1.1056626512684715</v>
      </c>
      <c r="AH54" s="7">
        <f t="shared" si="291"/>
        <v>1.1846385549305052</v>
      </c>
      <c r="AI54" s="7">
        <f t="shared" si="291"/>
        <v>1.1846385549305052</v>
      </c>
      <c r="AJ54" s="7">
        <f t="shared" si="291"/>
        <v>1.7769578323957576</v>
      </c>
      <c r="AK54" s="7">
        <f t="shared" si="291"/>
        <v>2.0928614470438922</v>
      </c>
      <c r="AL54" s="7">
        <f t="shared" si="291"/>
        <v>1.6979819287337241</v>
      </c>
      <c r="AM54" s="7">
        <f t="shared" si="291"/>
        <v>2.1718373507059261</v>
      </c>
      <c r="AN54" s="7">
        <f t="shared" si="291"/>
        <v>3.2380120501433809</v>
      </c>
      <c r="AO54" s="7">
        <f t="shared" si="291"/>
        <v>3.3959638574674482</v>
      </c>
      <c r="AP54" s="7">
        <f t="shared" si="291"/>
        <v>3.632891568453549</v>
      </c>
      <c r="AQ54" s="7">
        <f t="shared" si="291"/>
        <v>4.6595783160599868</v>
      </c>
      <c r="AR54" s="7">
        <f t="shared" si="291"/>
        <v>5.0149698825391384</v>
      </c>
      <c r="AS54" s="7">
        <f t="shared" si="291"/>
        <v>4.9754819307081215</v>
      </c>
      <c r="AT54" s="7">
        <f t="shared" si="291"/>
        <v>5.4888253045113409</v>
      </c>
      <c r="AU54" s="7">
        <f t="shared" si="291"/>
        <v>7.8975903662033682</v>
      </c>
      <c r="AV54" s="7">
        <f t="shared" si="291"/>
        <v>5.4888253045113409</v>
      </c>
      <c r="AW54" s="7">
        <f t="shared" si="291"/>
        <v>6.9103915704279473</v>
      </c>
      <c r="AX54" s="7">
        <f t="shared" si="291"/>
        <v>5.8047289191594755</v>
      </c>
      <c r="AY54" s="7">
        <f t="shared" si="291"/>
        <v>7.4237349442311666</v>
      </c>
      <c r="AZ54" s="7">
        <f t="shared" si="291"/>
        <v>6.436536148455744</v>
      </c>
      <c r="BA54" s="7">
        <f t="shared" si="291"/>
        <v>5.8837048228215085</v>
      </c>
      <c r="BB54" s="7">
        <f t="shared" si="291"/>
        <v>8.6478614509926874</v>
      </c>
      <c r="BC54" s="7">
        <f t="shared" si="291"/>
        <v>6.0416566301455763</v>
      </c>
      <c r="BD54" s="7">
        <f t="shared" si="291"/>
        <v>6.436536148455744</v>
      </c>
      <c r="BE54" s="7">
        <f t="shared" si="291"/>
        <v>5.6072891600043908</v>
      </c>
      <c r="BF54" s="7">
        <f t="shared" si="291"/>
        <v>7.1868072332450641</v>
      </c>
      <c r="BG54" s="7">
        <f t="shared" si="291"/>
        <v>6.3970481966247279</v>
      </c>
      <c r="BH54" s="7">
        <f t="shared" si="291"/>
        <v>5.8837048228215085</v>
      </c>
      <c r="BI54" s="7">
        <f t="shared" si="291"/>
        <v>8.4504216918376027</v>
      </c>
      <c r="BJ54" s="7">
        <f t="shared" si="291"/>
        <v>6.8314156667659134</v>
      </c>
      <c r="BK54" s="7">
        <f t="shared" si="291"/>
        <v>8.1740060290204841</v>
      </c>
      <c r="BL54" s="7">
        <f t="shared" si="291"/>
        <v>8.4109337400065876</v>
      </c>
      <c r="BM54" s="7">
        <f t="shared" si="291"/>
        <v>7.3842469924001488</v>
      </c>
      <c r="BN54" s="7">
        <f t="shared" si="291"/>
        <v>8.0160542216964181</v>
      </c>
      <c r="BO54" s="7">
        <f t="shared" si="291"/>
        <v>5.9626807264835424</v>
      </c>
      <c r="BP54" s="7">
        <f t="shared" ref="BP54:EA54" si="292">BP8/$C54*100000</f>
        <v>8.4899096436686214</v>
      </c>
      <c r="BQ54" s="7">
        <f t="shared" si="292"/>
        <v>7.3052710887381149</v>
      </c>
      <c r="BR54" s="7">
        <f t="shared" si="292"/>
        <v>7.5027108478931996</v>
      </c>
      <c r="BS54" s="7">
        <f t="shared" si="292"/>
        <v>6.9103915704279473</v>
      </c>
      <c r="BT54" s="7">
        <f t="shared" si="292"/>
        <v>7.2262951850760819</v>
      </c>
      <c r="BU54" s="7">
        <f t="shared" si="292"/>
        <v>7.7001506070482835</v>
      </c>
      <c r="BV54" s="7">
        <f t="shared" si="292"/>
        <v>5.2913855453562562</v>
      </c>
      <c r="BW54" s="7">
        <f t="shared" si="292"/>
        <v>6.1206325338076093</v>
      </c>
      <c r="BX54" s="7">
        <f t="shared" si="292"/>
        <v>5.0544578343701554</v>
      </c>
      <c r="BY54" s="7">
        <f t="shared" si="292"/>
        <v>5.9626807264835424</v>
      </c>
      <c r="BZ54" s="7">
        <f t="shared" si="292"/>
        <v>4.6200903642289699</v>
      </c>
      <c r="CA54" s="7">
        <f t="shared" si="292"/>
        <v>5.409849400849307</v>
      </c>
      <c r="CB54" s="7">
        <f t="shared" si="292"/>
        <v>4.7385542197220207</v>
      </c>
      <c r="CC54" s="7">
        <f t="shared" si="292"/>
        <v>2.5667168690160942</v>
      </c>
      <c r="CD54" s="7">
        <f t="shared" si="292"/>
        <v>4.8175301233840546</v>
      </c>
      <c r="CE54" s="7">
        <f t="shared" si="292"/>
        <v>2.6456927726781281</v>
      </c>
      <c r="CF54" s="7">
        <f t="shared" si="292"/>
        <v>2.9615963873262627</v>
      </c>
      <c r="CG54" s="7">
        <f t="shared" si="292"/>
        <v>2.685180724509145</v>
      </c>
      <c r="CH54" s="7">
        <f t="shared" si="292"/>
        <v>2.5272289171850777</v>
      </c>
      <c r="CI54" s="7">
        <f t="shared" si="292"/>
        <v>2.211325302536943</v>
      </c>
      <c r="CJ54" s="7">
        <f t="shared" si="292"/>
        <v>1.974397591550842</v>
      </c>
      <c r="CK54" s="7">
        <f t="shared" si="292"/>
        <v>2.2903012061989769</v>
      </c>
      <c r="CL54" s="7">
        <f t="shared" si="292"/>
        <v>1.974397591550842</v>
      </c>
      <c r="CM54" s="7">
        <f t="shared" si="292"/>
        <v>1.8559337360577917</v>
      </c>
      <c r="CN54" s="7">
        <f t="shared" si="292"/>
        <v>1.6584939769027072</v>
      </c>
      <c r="CO54" s="7">
        <f t="shared" si="292"/>
        <v>2.2903012061989769</v>
      </c>
      <c r="CP54" s="7">
        <f t="shared" si="292"/>
        <v>1.5005421695786398</v>
      </c>
      <c r="CQ54" s="7">
        <f t="shared" si="292"/>
        <v>1.7374698805647408</v>
      </c>
      <c r="CR54" s="7">
        <f t="shared" si="292"/>
        <v>2.211325302536943</v>
      </c>
      <c r="CS54" s="7">
        <f t="shared" si="292"/>
        <v>1.7374698805647408</v>
      </c>
      <c r="CT54" s="7">
        <f t="shared" si="292"/>
        <v>1.2636144585925388</v>
      </c>
      <c r="CU54" s="7">
        <f t="shared" si="292"/>
        <v>1.1451506030994885</v>
      </c>
      <c r="CV54" s="7">
        <f t="shared" si="292"/>
        <v>1.1451506030994885</v>
      </c>
      <c r="CW54" s="7">
        <f t="shared" si="292"/>
        <v>1.4215662659166062</v>
      </c>
      <c r="CX54" s="7">
        <f t="shared" si="292"/>
        <v>0.82924698845135358</v>
      </c>
      <c r="CY54" s="7">
        <f t="shared" si="292"/>
        <v>1.7374698805647408</v>
      </c>
      <c r="CZ54" s="7">
        <f t="shared" si="292"/>
        <v>1.1846385549305052</v>
      </c>
      <c r="DA54" s="7">
        <f t="shared" si="292"/>
        <v>1.0266867476064379</v>
      </c>
      <c r="DB54" s="7">
        <f t="shared" si="292"/>
        <v>0.98719879577542102</v>
      </c>
      <c r="DC54" s="7">
        <f t="shared" si="292"/>
        <v>0.98719879577542102</v>
      </c>
      <c r="DD54" s="7">
        <f t="shared" si="292"/>
        <v>1.1451506030994885</v>
      </c>
      <c r="DE54" s="7">
        <f t="shared" si="292"/>
        <v>1.3031024104235556</v>
      </c>
      <c r="DF54" s="7">
        <f t="shared" si="292"/>
        <v>1.6190060250716904</v>
      </c>
      <c r="DG54" s="7">
        <f t="shared" si="292"/>
        <v>1.3820783140855895</v>
      </c>
      <c r="DH54" s="7">
        <f t="shared" si="292"/>
        <v>1.0661746994374546</v>
      </c>
      <c r="DI54" s="7">
        <f t="shared" si="292"/>
        <v>1.2241265067615219</v>
      </c>
      <c r="DJ54" s="7">
        <f t="shared" si="292"/>
        <v>1.3425903622545725</v>
      </c>
      <c r="DK54" s="7">
        <f t="shared" si="292"/>
        <v>0.86873494028237042</v>
      </c>
      <c r="DL54" s="7">
        <f t="shared" si="292"/>
        <v>1.0266867476064379</v>
      </c>
      <c r="DM54" s="7">
        <f t="shared" si="292"/>
        <v>1.3425903622545725</v>
      </c>
      <c r="DN54" s="7">
        <f t="shared" si="292"/>
        <v>0.86873494028237042</v>
      </c>
      <c r="DO54" s="7">
        <f t="shared" si="292"/>
        <v>0.98719879577542102</v>
      </c>
      <c r="DP54" s="7">
        <f t="shared" si="292"/>
        <v>0.67129518112728626</v>
      </c>
      <c r="DQ54" s="7">
        <f t="shared" si="292"/>
        <v>1.0661746994374546</v>
      </c>
      <c r="DR54" s="7">
        <f t="shared" si="292"/>
        <v>0.86873494028237042</v>
      </c>
      <c r="DS54" s="7">
        <f t="shared" si="292"/>
        <v>0.90822289211338725</v>
      </c>
      <c r="DT54" s="7">
        <f t="shared" si="292"/>
        <v>0.86873494028237042</v>
      </c>
      <c r="DU54" s="7">
        <f t="shared" si="292"/>
        <v>1.1056626512684715</v>
      </c>
      <c r="DV54" s="7">
        <f t="shared" si="292"/>
        <v>1.3820783140855895</v>
      </c>
      <c r="DW54" s="7">
        <f t="shared" si="292"/>
        <v>0.86873494028237042</v>
      </c>
      <c r="DX54" s="7">
        <f t="shared" si="292"/>
        <v>0.98719879577542102</v>
      </c>
      <c r="DY54" s="7">
        <f t="shared" si="292"/>
        <v>1.0661746994374546</v>
      </c>
      <c r="DZ54" s="7">
        <f t="shared" si="292"/>
        <v>0.90822289211338725</v>
      </c>
      <c r="EA54" s="7">
        <f t="shared" si="292"/>
        <v>0.67129518112728626</v>
      </c>
      <c r="EB54" s="7">
        <f t="shared" ref="EB54:GM54" si="293">EB8/$C54*100000</f>
        <v>0.55283132563423576</v>
      </c>
      <c r="EC54" s="7">
        <f t="shared" si="293"/>
        <v>1.2241265067615219</v>
      </c>
      <c r="ED54" s="7">
        <f t="shared" si="293"/>
        <v>0.94771084394440419</v>
      </c>
      <c r="EE54" s="7">
        <f t="shared" si="293"/>
        <v>1.1451506030994885</v>
      </c>
      <c r="EF54" s="7">
        <f t="shared" si="293"/>
        <v>0.78975903662033675</v>
      </c>
      <c r="EG54" s="7">
        <f t="shared" si="293"/>
        <v>0.59231927746525259</v>
      </c>
      <c r="EH54" s="7">
        <f t="shared" si="293"/>
        <v>0.75027108478931992</v>
      </c>
      <c r="EI54" s="7">
        <f t="shared" si="293"/>
        <v>0.63180722929626942</v>
      </c>
      <c r="EJ54" s="7">
        <f t="shared" si="293"/>
        <v>0.67129518112728626</v>
      </c>
      <c r="EK54" s="7">
        <f t="shared" si="293"/>
        <v>0.23692771098610105</v>
      </c>
      <c r="EL54" s="7">
        <f t="shared" si="293"/>
        <v>0.27641566281711788</v>
      </c>
      <c r="EM54" s="7">
        <f t="shared" si="293"/>
        <v>0.31590361464813471</v>
      </c>
      <c r="EN54" s="7">
        <f t="shared" si="293"/>
        <v>0.19743975915508419</v>
      </c>
      <c r="EO54" s="7">
        <f t="shared" si="293"/>
        <v>0.43436747014118521</v>
      </c>
      <c r="EP54" s="7">
        <f t="shared" si="293"/>
        <v>0.11846385549305052</v>
      </c>
      <c r="EQ54" s="7">
        <f t="shared" si="293"/>
        <v>0.63180722929626942</v>
      </c>
      <c r="ER54" s="7">
        <f t="shared" si="293"/>
        <v>0.59231927746525259</v>
      </c>
      <c r="ES54" s="7">
        <f t="shared" si="293"/>
        <v>0.39487951831016838</v>
      </c>
      <c r="ET54" s="7">
        <f t="shared" si="293"/>
        <v>0.43436747014118521</v>
      </c>
      <c r="EU54" s="7">
        <f t="shared" si="293"/>
        <v>0.39487951831016838</v>
      </c>
      <c r="EV54" s="7">
        <f t="shared" si="293"/>
        <v>0.4738554219722021</v>
      </c>
      <c r="EW54" s="7">
        <f t="shared" si="293"/>
        <v>0.35539156647915154</v>
      </c>
      <c r="EX54" s="7">
        <f t="shared" si="293"/>
        <v>0.35539156647915154</v>
      </c>
      <c r="EY54" s="7">
        <f t="shared" si="293"/>
        <v>0.4738554219722021</v>
      </c>
      <c r="EZ54" s="7">
        <f t="shared" si="293"/>
        <v>0.27641566281711788</v>
      </c>
      <c r="FA54" s="7">
        <f t="shared" si="293"/>
        <v>0.35539156647915154</v>
      </c>
      <c r="FB54" s="7">
        <f t="shared" si="293"/>
        <v>0.39487951831016838</v>
      </c>
      <c r="FC54" s="7">
        <f t="shared" si="293"/>
        <v>0.63180722929626942</v>
      </c>
      <c r="FD54" s="7">
        <f t="shared" si="293"/>
        <v>0.63180722929626942</v>
      </c>
      <c r="FE54" s="7">
        <f t="shared" si="293"/>
        <v>0.51334337380321893</v>
      </c>
      <c r="FF54" s="7">
        <f t="shared" si="293"/>
        <v>0.59231927746525259</v>
      </c>
      <c r="FG54" s="7">
        <f t="shared" si="293"/>
        <v>0.82924698845135358</v>
      </c>
      <c r="FH54" s="7">
        <f t="shared" si="293"/>
        <v>0.67129518112728626</v>
      </c>
      <c r="FI54" s="7">
        <f t="shared" si="293"/>
        <v>0.86873494028237042</v>
      </c>
      <c r="FJ54" s="7">
        <f t="shared" si="293"/>
        <v>1.0266867476064379</v>
      </c>
      <c r="FK54" s="7">
        <f t="shared" si="293"/>
        <v>0.82924698845135358</v>
      </c>
      <c r="FL54" s="7">
        <f t="shared" si="293"/>
        <v>0.90822289211338725</v>
      </c>
      <c r="FM54" s="7">
        <f t="shared" si="293"/>
        <v>0.94771084394440419</v>
      </c>
      <c r="FN54" s="7">
        <f t="shared" si="293"/>
        <v>1.4610542177476229</v>
      </c>
      <c r="FO54" s="7">
        <f t="shared" si="293"/>
        <v>1.1846385549305052</v>
      </c>
      <c r="FP54" s="7">
        <f t="shared" si="293"/>
        <v>1.1451506030994885</v>
      </c>
      <c r="FQ54" s="7">
        <f t="shared" si="293"/>
        <v>1.7769578323957576</v>
      </c>
      <c r="FR54" s="7">
        <f t="shared" si="293"/>
        <v>1.4215662659166062</v>
      </c>
      <c r="FS54" s="7">
        <f t="shared" si="293"/>
        <v>1.6584939769027072</v>
      </c>
      <c r="FT54" s="7">
        <f t="shared" si="293"/>
        <v>0.94771084394440419</v>
      </c>
      <c r="FU54" s="7">
        <f t="shared" si="293"/>
        <v>1.6190060250716904</v>
      </c>
      <c r="FV54" s="7">
        <f t="shared" si="293"/>
        <v>2.1323493988749092</v>
      </c>
      <c r="FW54" s="7">
        <f t="shared" si="293"/>
        <v>1.8559337360577917</v>
      </c>
      <c r="FX54" s="7">
        <f t="shared" si="293"/>
        <v>2.5272289171850777</v>
      </c>
      <c r="FY54" s="7">
        <f t="shared" si="293"/>
        <v>2.211325302536943</v>
      </c>
      <c r="FZ54" s="7">
        <f t="shared" si="293"/>
        <v>2.4877409653540608</v>
      </c>
      <c r="GA54" s="7">
        <f t="shared" si="293"/>
        <v>2.3297891580299934</v>
      </c>
      <c r="GB54" s="7">
        <f t="shared" si="293"/>
        <v>2.7641566281711789</v>
      </c>
      <c r="GC54" s="7">
        <f t="shared" si="293"/>
        <v>3.3959638574674482</v>
      </c>
      <c r="GD54" s="7">
        <f t="shared" si="293"/>
        <v>3.0405722909882966</v>
      </c>
      <c r="GE54" s="7">
        <f t="shared" si="293"/>
        <v>3.159036146481347</v>
      </c>
      <c r="GF54" s="7">
        <f t="shared" si="293"/>
        <v>2.4877409653540608</v>
      </c>
      <c r="GG54" s="7">
        <f t="shared" si="293"/>
        <v>3.3169879538054143</v>
      </c>
      <c r="GH54" s="7">
        <f t="shared" si="293"/>
        <v>3.4354518092984647</v>
      </c>
      <c r="GI54" s="7">
        <f t="shared" si="293"/>
        <v>3.7513554239465998</v>
      </c>
      <c r="GJ54" s="7">
        <f t="shared" si="293"/>
        <v>3.0010843391572797</v>
      </c>
      <c r="GK54" s="7">
        <f t="shared" si="293"/>
        <v>2.9221084354952458</v>
      </c>
      <c r="GL54" s="7">
        <f t="shared" si="293"/>
        <v>3.159036146481347</v>
      </c>
      <c r="GM54" s="7">
        <f t="shared" si="293"/>
        <v>3.1195481946503305</v>
      </c>
      <c r="GN54" s="7">
        <f t="shared" ref="GN54:HR54" si="294">GN8/$C54*100000</f>
        <v>2.9615963873262627</v>
      </c>
      <c r="GO54" s="7">
        <f t="shared" si="294"/>
        <v>2.6062048208471111</v>
      </c>
      <c r="GP54" s="7">
        <f t="shared" si="294"/>
        <v>3.0800602428193136</v>
      </c>
      <c r="GQ54" s="7">
        <f t="shared" si="294"/>
        <v>2.724668676340162</v>
      </c>
      <c r="GR54" s="7">
        <f t="shared" si="294"/>
        <v>3.0010843391572797</v>
      </c>
      <c r="GS54" s="7">
        <f t="shared" si="294"/>
        <v>2.9221084354952458</v>
      </c>
      <c r="GT54" s="7">
        <f t="shared" si="294"/>
        <v>2.8431325318332124</v>
      </c>
      <c r="GU54" s="7">
        <f t="shared" si="294"/>
        <v>1.8559337360577917</v>
      </c>
      <c r="GV54" s="7">
        <f t="shared" si="294"/>
        <v>2.9615963873262627</v>
      </c>
      <c r="GW54" s="7">
        <f t="shared" si="294"/>
        <v>2.4087650616920273</v>
      </c>
      <c r="GX54" s="7">
        <f t="shared" si="294"/>
        <v>2.3692771098610104</v>
      </c>
      <c r="GY54" s="7">
        <f t="shared" si="294"/>
        <v>2.3297891580299934</v>
      </c>
      <c r="GZ54" s="7">
        <f t="shared" si="294"/>
        <v>2.7641566281711789</v>
      </c>
      <c r="HA54" s="7">
        <f t="shared" si="294"/>
        <v>2.6456927726781281</v>
      </c>
      <c r="HB54" s="7">
        <f t="shared" si="294"/>
        <v>2.724668676340162</v>
      </c>
      <c r="HC54" s="7">
        <f t="shared" si="294"/>
        <v>2.9221084354952458</v>
      </c>
      <c r="HD54" s="7">
        <f t="shared" si="294"/>
        <v>2.4087650616920273</v>
      </c>
      <c r="HE54" s="7">
        <f t="shared" si="294"/>
        <v>3.159036146481347</v>
      </c>
      <c r="HF54" s="7">
        <f t="shared" si="294"/>
        <v>2.685180724509145</v>
      </c>
      <c r="HG54" s="7">
        <f t="shared" si="294"/>
        <v>4.1462349422567684</v>
      </c>
      <c r="HH54" s="7">
        <f t="shared" si="294"/>
        <v>3.5144277129604986</v>
      </c>
      <c r="HI54" s="7">
        <f t="shared" si="294"/>
        <v>3.593403616622532</v>
      </c>
      <c r="HJ54" s="7">
        <f t="shared" si="294"/>
        <v>4.0277710867637175</v>
      </c>
      <c r="HK54" s="7">
        <f t="shared" si="294"/>
        <v>4.7385542197220207</v>
      </c>
      <c r="HL54" s="7">
        <f t="shared" si="294"/>
        <v>3.5539156647915151</v>
      </c>
      <c r="HM54" s="7">
        <f t="shared" si="294"/>
        <v>3.4354518092984647</v>
      </c>
      <c r="HN54" s="7">
        <f t="shared" si="294"/>
        <v>2.724668676340162</v>
      </c>
      <c r="HO54" s="7">
        <f t="shared" si="294"/>
        <v>1.8954216878888084</v>
      </c>
      <c r="HP54" s="7">
        <f t="shared" si="294"/>
        <v>1.9349096397198251</v>
      </c>
      <c r="HQ54" s="7">
        <f t="shared" si="294"/>
        <v>1.0266867476064379</v>
      </c>
      <c r="HR54" s="7">
        <f t="shared" si="294"/>
        <v>0.35539156647915154</v>
      </c>
    </row>
    <row r="55" spans="2:228" x14ac:dyDescent="0.25">
      <c r="B55" s="260" t="s">
        <v>213</v>
      </c>
      <c r="C55" s="262">
        <v>2208076</v>
      </c>
      <c r="D55" s="7">
        <f t="shared" ref="D55:BO55" si="295">D7/$C55*100000</f>
        <v>4.5288296236180275E-2</v>
      </c>
      <c r="E55" s="7">
        <f t="shared" si="295"/>
        <v>0</v>
      </c>
      <c r="F55" s="7">
        <f t="shared" si="295"/>
        <v>0</v>
      </c>
      <c r="G55" s="7">
        <f t="shared" si="295"/>
        <v>0</v>
      </c>
      <c r="H55" s="7">
        <f t="shared" si="295"/>
        <v>0</v>
      </c>
      <c r="I55" s="7">
        <f t="shared" si="295"/>
        <v>0</v>
      </c>
      <c r="J55" s="7">
        <f t="shared" si="295"/>
        <v>0</v>
      </c>
      <c r="K55" s="7">
        <f t="shared" si="295"/>
        <v>0</v>
      </c>
      <c r="L55" s="7">
        <f t="shared" si="295"/>
        <v>4.5288296236180275E-2</v>
      </c>
      <c r="M55" s="7">
        <f t="shared" si="295"/>
        <v>0</v>
      </c>
      <c r="N55" s="7">
        <f t="shared" si="295"/>
        <v>9.0576592472360551E-2</v>
      </c>
      <c r="O55" s="7">
        <f t="shared" si="295"/>
        <v>0</v>
      </c>
      <c r="P55" s="7">
        <f t="shared" si="295"/>
        <v>9.0576592472360551E-2</v>
      </c>
      <c r="Q55" s="7">
        <f t="shared" si="295"/>
        <v>0</v>
      </c>
      <c r="R55" s="7">
        <f t="shared" si="295"/>
        <v>4.5288296236180275E-2</v>
      </c>
      <c r="S55" s="7">
        <f t="shared" si="295"/>
        <v>0</v>
      </c>
      <c r="T55" s="7">
        <f t="shared" si="295"/>
        <v>0</v>
      </c>
      <c r="U55" s="7">
        <f t="shared" si="295"/>
        <v>0</v>
      </c>
      <c r="V55" s="7">
        <f t="shared" si="295"/>
        <v>4.5288296236180275E-2</v>
      </c>
      <c r="W55" s="7">
        <f t="shared" si="295"/>
        <v>9.0576592472360551E-2</v>
      </c>
      <c r="X55" s="7">
        <f t="shared" si="295"/>
        <v>0</v>
      </c>
      <c r="Y55" s="7">
        <f t="shared" si="295"/>
        <v>4.5288296236180275E-2</v>
      </c>
      <c r="Z55" s="7">
        <f t="shared" si="295"/>
        <v>4.5288296236180275E-2</v>
      </c>
      <c r="AA55" s="7">
        <f t="shared" si="295"/>
        <v>0.22644148118090138</v>
      </c>
      <c r="AB55" s="7">
        <f t="shared" si="295"/>
        <v>0.27172977741708165</v>
      </c>
      <c r="AC55" s="7">
        <f t="shared" si="295"/>
        <v>0.40759466612562251</v>
      </c>
      <c r="AD55" s="7">
        <f t="shared" si="295"/>
        <v>0.45288296236180275</v>
      </c>
      <c r="AE55" s="7">
        <f t="shared" si="295"/>
        <v>0.81518933225124501</v>
      </c>
      <c r="AF55" s="7">
        <f t="shared" si="295"/>
        <v>1.4039371833215886</v>
      </c>
      <c r="AG55" s="7">
        <f t="shared" si="295"/>
        <v>1.2680722946130478</v>
      </c>
      <c r="AH55" s="7">
        <f t="shared" si="295"/>
        <v>0.90576592472360551</v>
      </c>
      <c r="AI55" s="7">
        <f t="shared" si="295"/>
        <v>0.54345955483416331</v>
      </c>
      <c r="AJ55" s="7">
        <f t="shared" si="295"/>
        <v>1.1322074059045069</v>
      </c>
      <c r="AK55" s="7">
        <f t="shared" si="295"/>
        <v>1.1774957021406871</v>
      </c>
      <c r="AL55" s="7">
        <f t="shared" si="295"/>
        <v>1.7209552569748507</v>
      </c>
      <c r="AM55" s="7">
        <f t="shared" si="295"/>
        <v>1.3133605908492281</v>
      </c>
      <c r="AN55" s="7">
        <f t="shared" si="295"/>
        <v>2.4002797005175545</v>
      </c>
      <c r="AO55" s="7">
        <f t="shared" si="295"/>
        <v>2.1738382193366532</v>
      </c>
      <c r="AP55" s="7">
        <f t="shared" si="295"/>
        <v>2.5814328854622755</v>
      </c>
      <c r="AQ55" s="7">
        <f t="shared" si="295"/>
        <v>2.4002797005175545</v>
      </c>
      <c r="AR55" s="7">
        <f t="shared" si="295"/>
        <v>3.5777754026582418</v>
      </c>
      <c r="AS55" s="7">
        <f t="shared" si="295"/>
        <v>3.985370068783864</v>
      </c>
      <c r="AT55" s="7">
        <f t="shared" si="295"/>
        <v>3.623063698894422</v>
      </c>
      <c r="AU55" s="7">
        <f t="shared" si="295"/>
        <v>4.3476764386733064</v>
      </c>
      <c r="AV55" s="7">
        <f t="shared" si="295"/>
        <v>4.2570998462009459</v>
      </c>
      <c r="AW55" s="7">
        <f t="shared" si="295"/>
        <v>4.4835413273818476</v>
      </c>
      <c r="AX55" s="7">
        <f t="shared" si="295"/>
        <v>3.985370068783864</v>
      </c>
      <c r="AY55" s="7">
        <f t="shared" si="295"/>
        <v>4.4382530311456669</v>
      </c>
      <c r="AZ55" s="7">
        <f t="shared" si="295"/>
        <v>3.623063698894422</v>
      </c>
      <c r="BA55" s="7">
        <f t="shared" si="295"/>
        <v>3.8495051800753237</v>
      </c>
      <c r="BB55" s="7">
        <f t="shared" si="295"/>
        <v>5.2987306596330921</v>
      </c>
      <c r="BC55" s="7">
        <f t="shared" si="295"/>
        <v>4.8005594010351089</v>
      </c>
      <c r="BD55" s="7">
        <f t="shared" si="295"/>
        <v>4.9817125859798308</v>
      </c>
      <c r="BE55" s="7">
        <f t="shared" si="295"/>
        <v>3.8495051800753237</v>
      </c>
      <c r="BF55" s="7">
        <f t="shared" si="295"/>
        <v>5.3893072521054535</v>
      </c>
      <c r="BG55" s="7">
        <f t="shared" si="295"/>
        <v>4.3476764386733064</v>
      </c>
      <c r="BH55" s="7">
        <f t="shared" si="295"/>
        <v>3.7589285876029632</v>
      </c>
      <c r="BI55" s="7">
        <f t="shared" si="295"/>
        <v>5.8421902144672559</v>
      </c>
      <c r="BJ55" s="7">
        <f t="shared" si="295"/>
        <v>4.7552711047989291</v>
      </c>
      <c r="BK55" s="7">
        <f t="shared" si="295"/>
        <v>5.7969019182310753</v>
      </c>
      <c r="BL55" s="7">
        <f t="shared" si="295"/>
        <v>5.9327668069396156</v>
      </c>
      <c r="BM55" s="7">
        <f t="shared" si="295"/>
        <v>6.5215146580099601</v>
      </c>
      <c r="BN55" s="7">
        <f t="shared" si="295"/>
        <v>5.2534423633969123</v>
      </c>
      <c r="BO55" s="7">
        <f t="shared" si="295"/>
        <v>4.1212349574924056</v>
      </c>
      <c r="BP55" s="7">
        <f t="shared" ref="BP55:EA55" si="296">BP7/$C55*100000</f>
        <v>6.7479561391908609</v>
      </c>
      <c r="BQ55" s="7">
        <f t="shared" si="296"/>
        <v>4.9817125859798308</v>
      </c>
      <c r="BR55" s="7">
        <f t="shared" si="296"/>
        <v>5.1628657709245509</v>
      </c>
      <c r="BS55" s="7">
        <f t="shared" si="296"/>
        <v>4.4382530311456669</v>
      </c>
      <c r="BT55" s="7">
        <f t="shared" si="296"/>
        <v>5.3440189558692728</v>
      </c>
      <c r="BU55" s="7">
        <f t="shared" si="296"/>
        <v>3.8495051800753237</v>
      </c>
      <c r="BV55" s="7">
        <f t="shared" si="296"/>
        <v>3.8947934763115035</v>
      </c>
      <c r="BW55" s="7">
        <f t="shared" si="296"/>
        <v>3.985370068783864</v>
      </c>
      <c r="BX55" s="7">
        <f t="shared" si="296"/>
        <v>3.713640291366783</v>
      </c>
      <c r="BY55" s="7">
        <f t="shared" si="296"/>
        <v>3.3513339214773405</v>
      </c>
      <c r="BZ55" s="7">
        <f t="shared" si="296"/>
        <v>3.8947934763115035</v>
      </c>
      <c r="CA55" s="7">
        <f t="shared" si="296"/>
        <v>3.713640291366783</v>
      </c>
      <c r="CB55" s="7">
        <f t="shared" si="296"/>
        <v>3.3966222177135208</v>
      </c>
      <c r="CC55" s="7">
        <f t="shared" si="296"/>
        <v>2.8078743666431771</v>
      </c>
      <c r="CD55" s="7">
        <f t="shared" si="296"/>
        <v>3.3966222177135208</v>
      </c>
      <c r="CE55" s="7">
        <f t="shared" si="296"/>
        <v>2.5814328854622755</v>
      </c>
      <c r="CF55" s="7">
        <f t="shared" si="296"/>
        <v>2.2644148118090137</v>
      </c>
      <c r="CG55" s="7">
        <f t="shared" si="296"/>
        <v>2.2644148118090137</v>
      </c>
      <c r="CH55" s="7">
        <f t="shared" si="296"/>
        <v>2.128549923100473</v>
      </c>
      <c r="CI55" s="7">
        <f t="shared" si="296"/>
        <v>1.63037866450249</v>
      </c>
      <c r="CJ55" s="7">
        <f t="shared" si="296"/>
        <v>1.8568201456833915</v>
      </c>
      <c r="CK55" s="7">
        <f t="shared" si="296"/>
        <v>2.0832616268642927</v>
      </c>
      <c r="CL55" s="7">
        <f t="shared" si="296"/>
        <v>1.8568201456833915</v>
      </c>
      <c r="CM55" s="7">
        <f t="shared" si="296"/>
        <v>1.7662435532110308</v>
      </c>
      <c r="CN55" s="7">
        <f t="shared" si="296"/>
        <v>1.7662435532110308</v>
      </c>
      <c r="CO55" s="7">
        <f t="shared" si="296"/>
        <v>1.9021084419195717</v>
      </c>
      <c r="CP55" s="7">
        <f t="shared" si="296"/>
        <v>0.996342517195966</v>
      </c>
      <c r="CQ55" s="7">
        <f t="shared" si="296"/>
        <v>0.86047762848742537</v>
      </c>
      <c r="CR55" s="7">
        <f t="shared" si="296"/>
        <v>1.0869191096683266</v>
      </c>
      <c r="CS55" s="7">
        <f t="shared" si="296"/>
        <v>1.0869191096683266</v>
      </c>
      <c r="CT55" s="7">
        <f t="shared" si="296"/>
        <v>0.996342517195966</v>
      </c>
      <c r="CU55" s="7">
        <f t="shared" si="296"/>
        <v>1.0869191096683266</v>
      </c>
      <c r="CV55" s="7">
        <f t="shared" si="296"/>
        <v>0.81518933225124501</v>
      </c>
      <c r="CW55" s="7">
        <f t="shared" si="296"/>
        <v>0.90576592472360551</v>
      </c>
      <c r="CX55" s="7">
        <f t="shared" si="296"/>
        <v>0.76990103601506465</v>
      </c>
      <c r="CY55" s="7">
        <f t="shared" si="296"/>
        <v>0.996342517195966</v>
      </c>
      <c r="CZ55" s="7">
        <f t="shared" si="296"/>
        <v>0.86047762848742537</v>
      </c>
      <c r="DA55" s="7">
        <f t="shared" si="296"/>
        <v>0.86047762848742537</v>
      </c>
      <c r="DB55" s="7">
        <f t="shared" si="296"/>
        <v>0.76990103601506465</v>
      </c>
      <c r="DC55" s="7">
        <f t="shared" si="296"/>
        <v>1.1774957021406871</v>
      </c>
      <c r="DD55" s="7">
        <f t="shared" si="296"/>
        <v>0.67932444354270416</v>
      </c>
      <c r="DE55" s="7">
        <f t="shared" si="296"/>
        <v>0.63403614730652391</v>
      </c>
      <c r="DF55" s="7">
        <f t="shared" si="296"/>
        <v>1.0869191096683266</v>
      </c>
      <c r="DG55" s="7">
        <f t="shared" si="296"/>
        <v>0.90576592472360551</v>
      </c>
      <c r="DH55" s="7">
        <f t="shared" si="296"/>
        <v>0.86047762848742537</v>
      </c>
      <c r="DI55" s="7">
        <f t="shared" si="296"/>
        <v>0.90576592472360551</v>
      </c>
      <c r="DJ55" s="7">
        <f t="shared" si="296"/>
        <v>1.2227839983768676</v>
      </c>
      <c r="DK55" s="7">
        <f t="shared" si="296"/>
        <v>1.8568201456833915</v>
      </c>
      <c r="DL55" s="7">
        <f t="shared" si="296"/>
        <v>0.72461273977888441</v>
      </c>
      <c r="DM55" s="7">
        <f t="shared" si="296"/>
        <v>1.4945137757939491</v>
      </c>
      <c r="DN55" s="7">
        <f t="shared" si="296"/>
        <v>0.63403614730652391</v>
      </c>
      <c r="DO55" s="7">
        <f t="shared" si="296"/>
        <v>1.0416308134321464</v>
      </c>
      <c r="DP55" s="7">
        <f t="shared" si="296"/>
        <v>1.1322074059045069</v>
      </c>
      <c r="DQ55" s="7">
        <f t="shared" si="296"/>
        <v>1.2227839983768676</v>
      </c>
      <c r="DR55" s="7">
        <f t="shared" si="296"/>
        <v>1.5398020720301293</v>
      </c>
      <c r="DS55" s="7">
        <f t="shared" si="296"/>
        <v>1.0869191096683266</v>
      </c>
      <c r="DT55" s="7">
        <f t="shared" si="296"/>
        <v>1.3586488870854083</v>
      </c>
      <c r="DU55" s="7">
        <f t="shared" si="296"/>
        <v>1.0869191096683266</v>
      </c>
      <c r="DV55" s="7">
        <f t="shared" si="296"/>
        <v>0.86047762848742537</v>
      </c>
      <c r="DW55" s="7">
        <f t="shared" si="296"/>
        <v>0.86047762848742537</v>
      </c>
      <c r="DX55" s="7">
        <f t="shared" si="296"/>
        <v>1.3133605908492281</v>
      </c>
      <c r="DY55" s="7">
        <f t="shared" si="296"/>
        <v>1.2680722946130478</v>
      </c>
      <c r="DZ55" s="7">
        <f t="shared" si="296"/>
        <v>0.81518933225124501</v>
      </c>
      <c r="EA55" s="7">
        <f t="shared" si="296"/>
        <v>1.1774957021406871</v>
      </c>
      <c r="EB55" s="7">
        <f t="shared" ref="EB55:GM55" si="297">EB7/$C55*100000</f>
        <v>0.90576592472360551</v>
      </c>
      <c r="EC55" s="7">
        <f t="shared" si="297"/>
        <v>0.90576592472360551</v>
      </c>
      <c r="ED55" s="7">
        <f t="shared" si="297"/>
        <v>0.86047762848742537</v>
      </c>
      <c r="EE55" s="7">
        <f t="shared" si="297"/>
        <v>1.1322074059045069</v>
      </c>
      <c r="EF55" s="7">
        <f t="shared" si="297"/>
        <v>0.76990103601506465</v>
      </c>
      <c r="EG55" s="7">
        <f t="shared" si="297"/>
        <v>0.40759466612562251</v>
      </c>
      <c r="EH55" s="7">
        <f t="shared" si="297"/>
        <v>1.2680722946130478</v>
      </c>
      <c r="EI55" s="7">
        <f t="shared" si="297"/>
        <v>0.63403614730652391</v>
      </c>
      <c r="EJ55" s="7">
        <f t="shared" si="297"/>
        <v>0.498171258597983</v>
      </c>
      <c r="EK55" s="7">
        <f t="shared" si="297"/>
        <v>0.498171258597983</v>
      </c>
      <c r="EL55" s="7">
        <f t="shared" si="297"/>
        <v>0.72461273977888441</v>
      </c>
      <c r="EM55" s="7">
        <f t="shared" si="297"/>
        <v>0.58874785107034355</v>
      </c>
      <c r="EN55" s="7">
        <f t="shared" si="297"/>
        <v>0.63403614730652391</v>
      </c>
      <c r="EO55" s="7">
        <f t="shared" si="297"/>
        <v>0.40759466612562251</v>
      </c>
      <c r="EP55" s="7">
        <f t="shared" si="297"/>
        <v>0.90576592472360551</v>
      </c>
      <c r="EQ55" s="7">
        <f t="shared" si="297"/>
        <v>0.58874785107034355</v>
      </c>
      <c r="ER55" s="7">
        <f t="shared" si="297"/>
        <v>0.54345955483416331</v>
      </c>
      <c r="ES55" s="7">
        <f t="shared" si="297"/>
        <v>0.498171258597983</v>
      </c>
      <c r="ET55" s="7">
        <f t="shared" si="297"/>
        <v>0.63403614730652391</v>
      </c>
      <c r="EU55" s="7">
        <f t="shared" si="297"/>
        <v>0.3623063698894422</v>
      </c>
      <c r="EV55" s="7">
        <f t="shared" si="297"/>
        <v>0.54345955483416331</v>
      </c>
      <c r="EW55" s="7">
        <f t="shared" si="297"/>
        <v>0.40759466612562251</v>
      </c>
      <c r="EX55" s="7">
        <f t="shared" si="297"/>
        <v>0.45288296236180275</v>
      </c>
      <c r="EY55" s="7">
        <f t="shared" si="297"/>
        <v>0.22644148118090138</v>
      </c>
      <c r="EZ55" s="7">
        <f t="shared" si="297"/>
        <v>0.22644148118090138</v>
      </c>
      <c r="FA55" s="7">
        <f t="shared" si="297"/>
        <v>0.498171258597983</v>
      </c>
      <c r="FB55" s="7">
        <f t="shared" si="297"/>
        <v>0.40759466612562251</v>
      </c>
      <c r="FC55" s="7">
        <f t="shared" si="297"/>
        <v>0.86047762848742537</v>
      </c>
      <c r="FD55" s="7">
        <f t="shared" si="297"/>
        <v>0.58874785107034355</v>
      </c>
      <c r="FE55" s="7">
        <f t="shared" si="297"/>
        <v>0.67932444354270416</v>
      </c>
      <c r="FF55" s="7">
        <f t="shared" si="297"/>
        <v>1.1774957021406871</v>
      </c>
      <c r="FG55" s="7">
        <f t="shared" si="297"/>
        <v>0.95105422095978587</v>
      </c>
      <c r="FH55" s="7">
        <f t="shared" si="297"/>
        <v>0.81518933225124501</v>
      </c>
      <c r="FI55" s="7">
        <f t="shared" si="297"/>
        <v>0.996342517195966</v>
      </c>
      <c r="FJ55" s="7">
        <f t="shared" si="297"/>
        <v>1.2680722946130478</v>
      </c>
      <c r="FK55" s="7">
        <f t="shared" si="297"/>
        <v>1.3133605908492281</v>
      </c>
      <c r="FL55" s="7">
        <f t="shared" si="297"/>
        <v>1.5398020720301293</v>
      </c>
      <c r="FM55" s="7">
        <f t="shared" si="297"/>
        <v>0.76990103601506465</v>
      </c>
      <c r="FN55" s="7">
        <f t="shared" si="297"/>
        <v>1.2680722946130478</v>
      </c>
      <c r="FO55" s="7">
        <f t="shared" si="297"/>
        <v>1.1322074059045069</v>
      </c>
      <c r="FP55" s="7">
        <f t="shared" si="297"/>
        <v>1.1774957021406871</v>
      </c>
      <c r="FQ55" s="7">
        <f t="shared" si="297"/>
        <v>1.7209552569748507</v>
      </c>
      <c r="FR55" s="7">
        <f t="shared" si="297"/>
        <v>1.3586488870854083</v>
      </c>
      <c r="FS55" s="7">
        <f t="shared" si="297"/>
        <v>2.2191265155728335</v>
      </c>
      <c r="FT55" s="7">
        <f t="shared" si="297"/>
        <v>1.7209552569748507</v>
      </c>
      <c r="FU55" s="7">
        <f t="shared" si="297"/>
        <v>1.3586488870854083</v>
      </c>
      <c r="FV55" s="7">
        <f t="shared" si="297"/>
        <v>1.9021084419195717</v>
      </c>
      <c r="FW55" s="7">
        <f t="shared" si="297"/>
        <v>1.7209552569748507</v>
      </c>
      <c r="FX55" s="7">
        <f t="shared" si="297"/>
        <v>2.6267211816984561</v>
      </c>
      <c r="FY55" s="7">
        <f t="shared" si="297"/>
        <v>2.4908562929899154</v>
      </c>
      <c r="FZ55" s="7">
        <f t="shared" si="297"/>
        <v>2.5814328854622755</v>
      </c>
      <c r="GA55" s="7">
        <f t="shared" si="297"/>
        <v>2.9437392553517179</v>
      </c>
      <c r="GB55" s="7">
        <f t="shared" si="297"/>
        <v>3.5324871064220615</v>
      </c>
      <c r="GC55" s="7">
        <f t="shared" si="297"/>
        <v>2.7625860704069969</v>
      </c>
      <c r="GD55" s="7">
        <f t="shared" si="297"/>
        <v>3.2154690327687994</v>
      </c>
      <c r="GE55" s="7">
        <f t="shared" si="297"/>
        <v>3.3060456252411603</v>
      </c>
      <c r="GF55" s="7">
        <f t="shared" si="297"/>
        <v>3.7589285876029632</v>
      </c>
      <c r="GG55" s="7">
        <f t="shared" si="297"/>
        <v>3.7589285876029632</v>
      </c>
      <c r="GH55" s="7">
        <f t="shared" si="297"/>
        <v>3.5324871064220615</v>
      </c>
      <c r="GI55" s="7">
        <f t="shared" si="297"/>
        <v>4.1212349574924056</v>
      </c>
      <c r="GJ55" s="7">
        <f t="shared" si="297"/>
        <v>3.3060456252411603</v>
      </c>
      <c r="GK55" s="7">
        <f t="shared" si="297"/>
        <v>3.0796041440602586</v>
      </c>
      <c r="GL55" s="7">
        <f t="shared" si="297"/>
        <v>3.4871988101858808</v>
      </c>
      <c r="GM55" s="7">
        <f t="shared" si="297"/>
        <v>2.8984509591155376</v>
      </c>
      <c r="GN55" s="7">
        <f t="shared" ref="GN55:HR55" si="298">GN7/$C55*100000</f>
        <v>3.4419105139497015</v>
      </c>
      <c r="GO55" s="7">
        <f t="shared" si="298"/>
        <v>2.9890275515878981</v>
      </c>
      <c r="GP55" s="7">
        <f t="shared" si="298"/>
        <v>2.0832616268642927</v>
      </c>
      <c r="GQ55" s="7">
        <f t="shared" si="298"/>
        <v>3.1701807365326191</v>
      </c>
      <c r="GR55" s="7">
        <f t="shared" si="298"/>
        <v>2.3549914042813742</v>
      </c>
      <c r="GS55" s="7">
        <f t="shared" si="298"/>
        <v>2.6720094779346364</v>
      </c>
      <c r="GT55" s="7">
        <f t="shared" si="298"/>
        <v>2.6267211816984561</v>
      </c>
      <c r="GU55" s="7">
        <f t="shared" si="298"/>
        <v>2.5361445892260956</v>
      </c>
      <c r="GV55" s="7">
        <f t="shared" si="298"/>
        <v>2.8531626628793574</v>
      </c>
      <c r="GW55" s="7">
        <f t="shared" si="298"/>
        <v>2.8984509591155376</v>
      </c>
      <c r="GX55" s="7">
        <f t="shared" si="298"/>
        <v>3.0796041440602586</v>
      </c>
      <c r="GY55" s="7">
        <f t="shared" si="298"/>
        <v>2.6267211816984561</v>
      </c>
      <c r="GZ55" s="7">
        <f t="shared" si="298"/>
        <v>3.2607573290049801</v>
      </c>
      <c r="HA55" s="7">
        <f t="shared" si="298"/>
        <v>2.4908562929899154</v>
      </c>
      <c r="HB55" s="7">
        <f t="shared" si="298"/>
        <v>2.9890275515878981</v>
      </c>
      <c r="HC55" s="7">
        <f t="shared" si="298"/>
        <v>2.0832616268642927</v>
      </c>
      <c r="HD55" s="7">
        <f t="shared" si="298"/>
        <v>2.9890275515878981</v>
      </c>
      <c r="HE55" s="7">
        <f t="shared" si="298"/>
        <v>2.4908562929899154</v>
      </c>
      <c r="HF55" s="7">
        <f t="shared" si="298"/>
        <v>2.6720094779346364</v>
      </c>
      <c r="HG55" s="7">
        <f t="shared" si="298"/>
        <v>4.5741179198542081</v>
      </c>
      <c r="HH55" s="7">
        <f t="shared" si="298"/>
        <v>4.6194062160903888</v>
      </c>
      <c r="HI55" s="7">
        <f t="shared" si="298"/>
        <v>4.5288296236180274</v>
      </c>
      <c r="HJ55" s="7">
        <f t="shared" si="298"/>
        <v>5.7969019182310753</v>
      </c>
      <c r="HK55" s="7">
        <f t="shared" si="298"/>
        <v>4.8911359935074703</v>
      </c>
      <c r="HL55" s="7">
        <f t="shared" si="298"/>
        <v>4.4835413273818476</v>
      </c>
      <c r="HM55" s="7">
        <f t="shared" si="298"/>
        <v>2.8078743666431771</v>
      </c>
      <c r="HN55" s="7">
        <f t="shared" si="298"/>
        <v>2.7625860704069969</v>
      </c>
      <c r="HO55" s="7">
        <f t="shared" si="298"/>
        <v>2.0379733306281125</v>
      </c>
      <c r="HP55" s="7">
        <f t="shared" si="298"/>
        <v>2.6267211816984561</v>
      </c>
      <c r="HQ55" s="7">
        <f t="shared" si="298"/>
        <v>1.9021084419195717</v>
      </c>
      <c r="HR55" s="7">
        <f t="shared" si="298"/>
        <v>0.63403614730652391</v>
      </c>
    </row>
    <row r="56" spans="2:228" x14ac:dyDescent="0.25">
      <c r="B56" s="260" t="s">
        <v>212</v>
      </c>
      <c r="C56" s="262">
        <v>2147931</v>
      </c>
      <c r="D56" s="7">
        <f t="shared" ref="D56:BO56" si="299">D6/$C56*100000</f>
        <v>0</v>
      </c>
      <c r="E56" s="7">
        <f t="shared" si="299"/>
        <v>0</v>
      </c>
      <c r="F56" s="7">
        <f t="shared" si="299"/>
        <v>0</v>
      </c>
      <c r="G56" s="7">
        <f t="shared" si="299"/>
        <v>0</v>
      </c>
      <c r="H56" s="7">
        <f t="shared" si="299"/>
        <v>0</v>
      </c>
      <c r="I56" s="7">
        <f t="shared" si="299"/>
        <v>0</v>
      </c>
      <c r="J56" s="7">
        <f t="shared" si="299"/>
        <v>0</v>
      </c>
      <c r="K56" s="7">
        <f t="shared" si="299"/>
        <v>0</v>
      </c>
      <c r="L56" s="7">
        <f t="shared" si="299"/>
        <v>0</v>
      </c>
      <c r="M56" s="7">
        <f t="shared" si="299"/>
        <v>0</v>
      </c>
      <c r="N56" s="7">
        <f t="shared" si="299"/>
        <v>0</v>
      </c>
      <c r="O56" s="7">
        <f t="shared" si="299"/>
        <v>0</v>
      </c>
      <c r="P56" s="7">
        <f t="shared" si="299"/>
        <v>0</v>
      </c>
      <c r="Q56" s="7">
        <f t="shared" si="299"/>
        <v>0</v>
      </c>
      <c r="R56" s="7">
        <f t="shared" si="299"/>
        <v>0</v>
      </c>
      <c r="S56" s="7">
        <f t="shared" si="299"/>
        <v>0</v>
      </c>
      <c r="T56" s="7">
        <f t="shared" si="299"/>
        <v>0</v>
      </c>
      <c r="U56" s="7">
        <f t="shared" si="299"/>
        <v>0</v>
      </c>
      <c r="V56" s="7">
        <f t="shared" si="299"/>
        <v>0</v>
      </c>
      <c r="W56" s="7">
        <f t="shared" si="299"/>
        <v>0</v>
      </c>
      <c r="X56" s="7">
        <f t="shared" si="299"/>
        <v>4.6556430350881847E-2</v>
      </c>
      <c r="Y56" s="7">
        <f t="shared" si="299"/>
        <v>4.6556430350881847E-2</v>
      </c>
      <c r="Z56" s="7">
        <f t="shared" si="299"/>
        <v>9.3112860701763694E-2</v>
      </c>
      <c r="AA56" s="7">
        <f t="shared" si="299"/>
        <v>4.6556430350881847E-2</v>
      </c>
      <c r="AB56" s="7">
        <f t="shared" si="299"/>
        <v>9.3112860701763694E-2</v>
      </c>
      <c r="AC56" s="7">
        <f t="shared" si="299"/>
        <v>0.41900787315793664</v>
      </c>
      <c r="AD56" s="7">
        <f t="shared" si="299"/>
        <v>4.6556430350881847E-2</v>
      </c>
      <c r="AE56" s="7">
        <f t="shared" si="299"/>
        <v>0.23278215175440925</v>
      </c>
      <c r="AF56" s="7">
        <f t="shared" si="299"/>
        <v>0.27933858210529111</v>
      </c>
      <c r="AG56" s="7">
        <f t="shared" si="299"/>
        <v>0.60523359456146397</v>
      </c>
      <c r="AH56" s="7">
        <f t="shared" si="299"/>
        <v>0.4655643035088185</v>
      </c>
      <c r="AI56" s="7">
        <f t="shared" si="299"/>
        <v>0.60523359456146397</v>
      </c>
      <c r="AJ56" s="7">
        <f t="shared" si="299"/>
        <v>0.32589501245617292</v>
      </c>
      <c r="AK56" s="7">
        <f t="shared" si="299"/>
        <v>0.69834645526322769</v>
      </c>
      <c r="AL56" s="7">
        <f t="shared" si="299"/>
        <v>1.0242414677194007</v>
      </c>
      <c r="AM56" s="7">
        <f t="shared" si="299"/>
        <v>1.5829186319299828</v>
      </c>
      <c r="AN56" s="7">
        <f t="shared" si="299"/>
        <v>2.4209343782458559</v>
      </c>
      <c r="AO56" s="7">
        <f t="shared" si="299"/>
        <v>1.862257214035274</v>
      </c>
      <c r="AP56" s="7">
        <f t="shared" si="299"/>
        <v>2.1415957961405652</v>
      </c>
      <c r="AQ56" s="7">
        <f t="shared" si="299"/>
        <v>2.8399422514037926</v>
      </c>
      <c r="AR56" s="7">
        <f t="shared" si="299"/>
        <v>3.1658372638599657</v>
      </c>
      <c r="AS56" s="7">
        <f t="shared" si="299"/>
        <v>3.2589501245617294</v>
      </c>
      <c r="AT56" s="7">
        <f t="shared" si="299"/>
        <v>2.8864986817546745</v>
      </c>
      <c r="AU56" s="7">
        <f t="shared" si="299"/>
        <v>4.0969658708776029</v>
      </c>
      <c r="AV56" s="7">
        <f t="shared" si="299"/>
        <v>3.0261679728073201</v>
      </c>
      <c r="AW56" s="7">
        <f t="shared" si="299"/>
        <v>2.8399422514037926</v>
      </c>
      <c r="AX56" s="7">
        <f t="shared" si="299"/>
        <v>3.0261679728073201</v>
      </c>
      <c r="AY56" s="7">
        <f t="shared" si="299"/>
        <v>3.7710708584214299</v>
      </c>
      <c r="AZ56" s="7">
        <f t="shared" si="299"/>
        <v>3.398619415614375</v>
      </c>
      <c r="BA56" s="7">
        <f t="shared" si="299"/>
        <v>2.2347086568423289</v>
      </c>
      <c r="BB56" s="7">
        <f t="shared" si="299"/>
        <v>3.3520629852634931</v>
      </c>
      <c r="BC56" s="7">
        <f t="shared" si="299"/>
        <v>3.6779579977196661</v>
      </c>
      <c r="BD56" s="7">
        <f t="shared" si="299"/>
        <v>3.8176272887723113</v>
      </c>
      <c r="BE56" s="7">
        <f t="shared" si="299"/>
        <v>4.0038530101758392</v>
      </c>
      <c r="BF56" s="7">
        <f t="shared" si="299"/>
        <v>4.1900787315793666</v>
      </c>
      <c r="BG56" s="7">
        <f t="shared" si="299"/>
        <v>3.0727244031582024</v>
      </c>
      <c r="BH56" s="7">
        <f t="shared" si="299"/>
        <v>3.3055065549126113</v>
      </c>
      <c r="BI56" s="7">
        <f t="shared" si="299"/>
        <v>4.3297480226320122</v>
      </c>
      <c r="BJ56" s="7">
        <f t="shared" si="299"/>
        <v>2.8864986817546745</v>
      </c>
      <c r="BK56" s="7">
        <f t="shared" si="299"/>
        <v>4.9349816171934764</v>
      </c>
      <c r="BL56" s="7">
        <f t="shared" si="299"/>
        <v>3.6779579977196661</v>
      </c>
      <c r="BM56" s="7">
        <f t="shared" si="299"/>
        <v>4.0969658708776029</v>
      </c>
      <c r="BN56" s="7">
        <f t="shared" si="299"/>
        <v>4.3297480226320122</v>
      </c>
      <c r="BO56" s="7">
        <f t="shared" si="299"/>
        <v>3.1192808335090842</v>
      </c>
      <c r="BP56" s="7">
        <f t="shared" ref="BP56:EA56" si="300">BP6/$C56*100000</f>
        <v>5.400545920702295</v>
      </c>
      <c r="BQ56" s="7">
        <f t="shared" si="300"/>
        <v>4.6090866047373034</v>
      </c>
      <c r="BR56" s="7">
        <f t="shared" si="300"/>
        <v>4.5159737440355396</v>
      </c>
      <c r="BS56" s="7">
        <f t="shared" si="300"/>
        <v>4.1435223012284847</v>
      </c>
      <c r="BT56" s="7">
        <f t="shared" si="300"/>
        <v>4.050409440526721</v>
      </c>
      <c r="BU56" s="7">
        <f t="shared" si="300"/>
        <v>4.8418687564917118</v>
      </c>
      <c r="BV56" s="7">
        <f t="shared" si="300"/>
        <v>3.0261679728073201</v>
      </c>
      <c r="BW56" s="7">
        <f t="shared" si="300"/>
        <v>4.1900787315793666</v>
      </c>
      <c r="BX56" s="7">
        <f t="shared" si="300"/>
        <v>2.6071600996493833</v>
      </c>
      <c r="BY56" s="7">
        <f t="shared" si="300"/>
        <v>3.398619415614375</v>
      </c>
      <c r="BZ56" s="7">
        <f t="shared" si="300"/>
        <v>2.3278215175440926</v>
      </c>
      <c r="CA56" s="7">
        <f t="shared" si="300"/>
        <v>2.5140472389476201</v>
      </c>
      <c r="CB56" s="7">
        <f t="shared" si="300"/>
        <v>2.2812650871932107</v>
      </c>
      <c r="CC56" s="7">
        <f t="shared" si="300"/>
        <v>1.862257214035274</v>
      </c>
      <c r="CD56" s="7">
        <f t="shared" si="300"/>
        <v>2.7002729603511475</v>
      </c>
      <c r="CE56" s="7">
        <f t="shared" si="300"/>
        <v>2.374377947894974</v>
      </c>
      <c r="CF56" s="7">
        <f t="shared" si="300"/>
        <v>1.9553700747370375</v>
      </c>
      <c r="CG56" s="7">
        <f t="shared" si="300"/>
        <v>1.3035800498246917</v>
      </c>
      <c r="CH56" s="7">
        <f t="shared" si="300"/>
        <v>1.9088136443861556</v>
      </c>
      <c r="CI56" s="7">
        <f t="shared" si="300"/>
        <v>1.0707978980702826</v>
      </c>
      <c r="CJ56" s="7">
        <f t="shared" si="300"/>
        <v>1.5829186319299828</v>
      </c>
      <c r="CK56" s="7">
        <f t="shared" si="300"/>
        <v>1.3966929105264554</v>
      </c>
      <c r="CL56" s="7">
        <f t="shared" si="300"/>
        <v>1.4432493408773373</v>
      </c>
      <c r="CM56" s="7">
        <f t="shared" si="300"/>
        <v>1.0707978980702826</v>
      </c>
      <c r="CN56" s="7">
        <f t="shared" si="300"/>
        <v>0.79145931596499142</v>
      </c>
      <c r="CO56" s="7">
        <f t="shared" si="300"/>
        <v>2.0484829354388014</v>
      </c>
      <c r="CP56" s="7">
        <f t="shared" si="300"/>
        <v>0.79145931596499142</v>
      </c>
      <c r="CQ56" s="7">
        <f t="shared" si="300"/>
        <v>1.0242414677194007</v>
      </c>
      <c r="CR56" s="7">
        <f t="shared" si="300"/>
        <v>1.2104671891229279</v>
      </c>
      <c r="CS56" s="7">
        <f t="shared" si="300"/>
        <v>0.83801574631587328</v>
      </c>
      <c r="CT56" s="7">
        <f t="shared" si="300"/>
        <v>1.2104671891229279</v>
      </c>
      <c r="CU56" s="7">
        <f t="shared" si="300"/>
        <v>0.79145931596499142</v>
      </c>
      <c r="CV56" s="7">
        <f t="shared" si="300"/>
        <v>1.1639107587720463</v>
      </c>
      <c r="CW56" s="7">
        <f t="shared" si="300"/>
        <v>0.97768503736851875</v>
      </c>
      <c r="CX56" s="7">
        <f t="shared" si="300"/>
        <v>0.79145931596499142</v>
      </c>
      <c r="CY56" s="7">
        <f t="shared" si="300"/>
        <v>0.931128607017637</v>
      </c>
      <c r="CZ56" s="7">
        <f t="shared" si="300"/>
        <v>0.60523359456146397</v>
      </c>
      <c r="DA56" s="7">
        <f t="shared" si="300"/>
        <v>0.931128607017637</v>
      </c>
      <c r="DB56" s="7">
        <f t="shared" si="300"/>
        <v>0.55867716421058222</v>
      </c>
      <c r="DC56" s="7">
        <f t="shared" si="300"/>
        <v>1.0242414677194007</v>
      </c>
      <c r="DD56" s="7">
        <f t="shared" si="300"/>
        <v>0.69834645526322769</v>
      </c>
      <c r="DE56" s="7">
        <f t="shared" si="300"/>
        <v>0.79145931596499142</v>
      </c>
      <c r="DF56" s="7">
        <f t="shared" si="300"/>
        <v>1.0242414677194007</v>
      </c>
      <c r="DG56" s="7">
        <f t="shared" si="300"/>
        <v>1.3035800498246917</v>
      </c>
      <c r="DH56" s="7">
        <f t="shared" si="300"/>
        <v>1.2104671891229279</v>
      </c>
      <c r="DI56" s="7">
        <f t="shared" si="300"/>
        <v>1.4432493408773373</v>
      </c>
      <c r="DJ56" s="7">
        <f t="shared" si="300"/>
        <v>1.7691443533335105</v>
      </c>
      <c r="DK56" s="7">
        <f t="shared" si="300"/>
        <v>1.3501364801755737</v>
      </c>
      <c r="DL56" s="7">
        <f t="shared" si="300"/>
        <v>0.88457217666675525</v>
      </c>
      <c r="DM56" s="7">
        <f t="shared" si="300"/>
        <v>1.1639107587720463</v>
      </c>
      <c r="DN56" s="7">
        <f t="shared" si="300"/>
        <v>1.0707978980702826</v>
      </c>
      <c r="DO56" s="7">
        <f t="shared" si="300"/>
        <v>1.3966929105264554</v>
      </c>
      <c r="DP56" s="7">
        <f t="shared" si="300"/>
        <v>1.2104671891229279</v>
      </c>
      <c r="DQ56" s="7">
        <f t="shared" si="300"/>
        <v>1.1173543284211644</v>
      </c>
      <c r="DR56" s="7">
        <f t="shared" si="300"/>
        <v>0.88457217666675525</v>
      </c>
      <c r="DS56" s="7">
        <f t="shared" si="300"/>
        <v>1.0242414677194007</v>
      </c>
      <c r="DT56" s="7">
        <f t="shared" si="300"/>
        <v>1.25702361947381</v>
      </c>
      <c r="DU56" s="7">
        <f t="shared" si="300"/>
        <v>1.0707978980702826</v>
      </c>
      <c r="DV56" s="7">
        <f t="shared" si="300"/>
        <v>1.3501364801755737</v>
      </c>
      <c r="DW56" s="7">
        <f t="shared" si="300"/>
        <v>1.0707978980702826</v>
      </c>
      <c r="DX56" s="7">
        <f t="shared" si="300"/>
        <v>1.2104671891229279</v>
      </c>
      <c r="DY56" s="7">
        <f t="shared" si="300"/>
        <v>1.0242414677194007</v>
      </c>
      <c r="DZ56" s="7">
        <f t="shared" si="300"/>
        <v>0.69834645526322769</v>
      </c>
      <c r="EA56" s="7">
        <f t="shared" si="300"/>
        <v>1.1173543284211644</v>
      </c>
      <c r="EB56" s="7">
        <f t="shared" ref="EB56:GM56" si="301">EB6/$C56*100000</f>
        <v>1.25702361947381</v>
      </c>
      <c r="EC56" s="7">
        <f t="shared" si="301"/>
        <v>1.3966929105264554</v>
      </c>
      <c r="ED56" s="7">
        <f t="shared" si="301"/>
        <v>0.97768503736851875</v>
      </c>
      <c r="EE56" s="7">
        <f t="shared" si="301"/>
        <v>1.3501364801755737</v>
      </c>
      <c r="EF56" s="7">
        <f t="shared" si="301"/>
        <v>0.79145931596499142</v>
      </c>
      <c r="EG56" s="7">
        <f t="shared" si="301"/>
        <v>0.97768503736851875</v>
      </c>
      <c r="EH56" s="7">
        <f t="shared" si="301"/>
        <v>1.0242414677194007</v>
      </c>
      <c r="EI56" s="7">
        <f t="shared" si="301"/>
        <v>0.51212073385970036</v>
      </c>
      <c r="EJ56" s="7">
        <f t="shared" si="301"/>
        <v>0.88457217666675525</v>
      </c>
      <c r="EK56" s="7">
        <f t="shared" si="301"/>
        <v>0.60523359456146397</v>
      </c>
      <c r="EL56" s="7">
        <f t="shared" si="301"/>
        <v>0.65179002491234583</v>
      </c>
      <c r="EM56" s="7">
        <f t="shared" si="301"/>
        <v>1.0242414677194007</v>
      </c>
      <c r="EN56" s="7">
        <f t="shared" si="301"/>
        <v>0.65179002491234583</v>
      </c>
      <c r="EO56" s="7">
        <f t="shared" si="301"/>
        <v>0.74490288561410956</v>
      </c>
      <c r="EP56" s="7">
        <f t="shared" si="301"/>
        <v>0.60523359456146397</v>
      </c>
      <c r="EQ56" s="7">
        <f t="shared" si="301"/>
        <v>1.1639107587720463</v>
      </c>
      <c r="ER56" s="7">
        <f t="shared" si="301"/>
        <v>0.83801574631587328</v>
      </c>
      <c r="ES56" s="7">
        <f t="shared" si="301"/>
        <v>0.41900787315793664</v>
      </c>
      <c r="ET56" s="7">
        <f t="shared" si="301"/>
        <v>0.74490288561410956</v>
      </c>
      <c r="EU56" s="7">
        <f t="shared" si="301"/>
        <v>0.60523359456146397</v>
      </c>
      <c r="EV56" s="7">
        <f t="shared" si="301"/>
        <v>0.41900787315793664</v>
      </c>
      <c r="EW56" s="7">
        <f t="shared" si="301"/>
        <v>0.51212073385970036</v>
      </c>
      <c r="EX56" s="7">
        <f t="shared" si="301"/>
        <v>0.41900787315793664</v>
      </c>
      <c r="EY56" s="7">
        <f t="shared" si="301"/>
        <v>0.60523359456146397</v>
      </c>
      <c r="EZ56" s="7">
        <f t="shared" si="301"/>
        <v>0.41900787315793664</v>
      </c>
      <c r="FA56" s="7">
        <f t="shared" si="301"/>
        <v>0.23278215175440925</v>
      </c>
      <c r="FB56" s="7">
        <f t="shared" si="301"/>
        <v>0.27933858210529111</v>
      </c>
      <c r="FC56" s="7">
        <f t="shared" si="301"/>
        <v>0.60523359456146397</v>
      </c>
      <c r="FD56" s="7">
        <f t="shared" si="301"/>
        <v>0.4655643035088185</v>
      </c>
      <c r="FE56" s="7">
        <f t="shared" si="301"/>
        <v>1.0707978980702826</v>
      </c>
      <c r="FF56" s="7">
        <f t="shared" si="301"/>
        <v>0.69834645526322769</v>
      </c>
      <c r="FG56" s="7">
        <f t="shared" si="301"/>
        <v>1.1639107587720463</v>
      </c>
      <c r="FH56" s="7">
        <f t="shared" si="301"/>
        <v>1.1639107587720463</v>
      </c>
      <c r="FI56" s="7">
        <f t="shared" si="301"/>
        <v>0.931128607017637</v>
      </c>
      <c r="FJ56" s="7">
        <f t="shared" si="301"/>
        <v>1.3966929105264554</v>
      </c>
      <c r="FK56" s="7">
        <f t="shared" si="301"/>
        <v>1.6294750622808647</v>
      </c>
      <c r="FL56" s="7">
        <f t="shared" si="301"/>
        <v>1.9088136443861556</v>
      </c>
      <c r="FM56" s="7">
        <f t="shared" si="301"/>
        <v>0.97768503736851875</v>
      </c>
      <c r="FN56" s="7">
        <f t="shared" si="301"/>
        <v>1.5829186319299828</v>
      </c>
      <c r="FO56" s="7">
        <f t="shared" si="301"/>
        <v>1.3501364801755737</v>
      </c>
      <c r="FP56" s="7">
        <f t="shared" si="301"/>
        <v>1.5363622015791012</v>
      </c>
      <c r="FQ56" s="7">
        <f t="shared" si="301"/>
        <v>2.0484829354388014</v>
      </c>
      <c r="FR56" s="7">
        <f t="shared" si="301"/>
        <v>2.0484829354388014</v>
      </c>
      <c r="FS56" s="7">
        <f t="shared" si="301"/>
        <v>2.2347086568423289</v>
      </c>
      <c r="FT56" s="7">
        <f t="shared" si="301"/>
        <v>2.0950393657896833</v>
      </c>
      <c r="FU56" s="7">
        <f t="shared" si="301"/>
        <v>2.0484829354388014</v>
      </c>
      <c r="FV56" s="7">
        <f t="shared" si="301"/>
        <v>2.1881522264914466</v>
      </c>
      <c r="FW56" s="7">
        <f t="shared" si="301"/>
        <v>2.0950393657896833</v>
      </c>
      <c r="FX56" s="7">
        <f t="shared" si="301"/>
        <v>3.8176272887723113</v>
      </c>
      <c r="FY56" s="7">
        <f t="shared" si="301"/>
        <v>3.3055065549126113</v>
      </c>
      <c r="FZ56" s="7">
        <f t="shared" si="301"/>
        <v>3.9572965798249569</v>
      </c>
      <c r="GA56" s="7">
        <f t="shared" si="301"/>
        <v>3.0261679728073201</v>
      </c>
      <c r="GB56" s="7">
        <f t="shared" si="301"/>
        <v>3.398619415614375</v>
      </c>
      <c r="GC56" s="7">
        <f t="shared" si="301"/>
        <v>4.050409440526721</v>
      </c>
      <c r="GD56" s="7">
        <f t="shared" si="301"/>
        <v>4.5625301743864215</v>
      </c>
      <c r="GE56" s="7">
        <f t="shared" si="301"/>
        <v>6.7506824008778681</v>
      </c>
      <c r="GF56" s="7">
        <f t="shared" si="301"/>
        <v>4.9815380475443582</v>
      </c>
      <c r="GG56" s="7">
        <f t="shared" si="301"/>
        <v>5.1677637689478848</v>
      </c>
      <c r="GH56" s="7">
        <f t="shared" si="301"/>
        <v>3.4917322763161383</v>
      </c>
      <c r="GI56" s="7">
        <f t="shared" si="301"/>
        <v>5.0280944778952401</v>
      </c>
      <c r="GJ56" s="7">
        <f t="shared" si="301"/>
        <v>4.2831915922811303</v>
      </c>
      <c r="GK56" s="7">
        <f t="shared" si="301"/>
        <v>3.398619415614375</v>
      </c>
      <c r="GL56" s="7">
        <f t="shared" si="301"/>
        <v>4.8418687564917118</v>
      </c>
      <c r="GM56" s="7">
        <f t="shared" si="301"/>
        <v>4.5159737440355396</v>
      </c>
      <c r="GN56" s="7">
        <f t="shared" ref="GN56:HR56" si="302">GN6/$C56*100000</f>
        <v>5.2608766296496485</v>
      </c>
      <c r="GO56" s="7">
        <f t="shared" si="302"/>
        <v>4.7021994654390671</v>
      </c>
      <c r="GP56" s="7">
        <f t="shared" si="302"/>
        <v>3.538288706667021</v>
      </c>
      <c r="GQ56" s="7">
        <f t="shared" si="302"/>
        <v>3.7710708584214299</v>
      </c>
      <c r="GR56" s="7">
        <f t="shared" si="302"/>
        <v>3.7710708584214299</v>
      </c>
      <c r="GS56" s="7">
        <f t="shared" si="302"/>
        <v>3.1658372638599657</v>
      </c>
      <c r="GT56" s="7">
        <f t="shared" si="302"/>
        <v>4.8418687564917118</v>
      </c>
      <c r="GU56" s="7">
        <f t="shared" si="302"/>
        <v>4.2366351619302485</v>
      </c>
      <c r="GV56" s="7">
        <f t="shared" si="302"/>
        <v>3.4917322763161383</v>
      </c>
      <c r="GW56" s="7">
        <f t="shared" si="302"/>
        <v>3.724514428070548</v>
      </c>
      <c r="GX56" s="7">
        <f t="shared" si="302"/>
        <v>4.0038530101758392</v>
      </c>
      <c r="GY56" s="7">
        <f t="shared" si="302"/>
        <v>4.2831915922811303</v>
      </c>
      <c r="GZ56" s="7">
        <f t="shared" si="302"/>
        <v>4.6556430350881852</v>
      </c>
      <c r="HA56" s="7">
        <f t="shared" si="302"/>
        <v>4.5159737440355396</v>
      </c>
      <c r="HB56" s="7">
        <f t="shared" si="302"/>
        <v>4.6556430350881852</v>
      </c>
      <c r="HC56" s="7">
        <f t="shared" si="302"/>
        <v>4.2366351619302485</v>
      </c>
      <c r="HD56" s="7">
        <f t="shared" si="302"/>
        <v>4.5625301743864215</v>
      </c>
      <c r="HE56" s="7">
        <f t="shared" si="302"/>
        <v>4.0969658708776029</v>
      </c>
      <c r="HF56" s="7">
        <f t="shared" si="302"/>
        <v>3.8176272887723113</v>
      </c>
      <c r="HG56" s="7">
        <f t="shared" si="302"/>
        <v>5.8195537938602309</v>
      </c>
      <c r="HH56" s="7">
        <f t="shared" si="302"/>
        <v>6.9369081222813946</v>
      </c>
      <c r="HI56" s="7">
        <f t="shared" si="302"/>
        <v>6.7041259705269862</v>
      </c>
      <c r="HJ56" s="7">
        <f t="shared" si="302"/>
        <v>4.7953123261408299</v>
      </c>
      <c r="HK56" s="7">
        <f t="shared" si="302"/>
        <v>6.3782309580708132</v>
      </c>
      <c r="HL56" s="7">
        <f t="shared" si="302"/>
        <v>4.7021994654390671</v>
      </c>
      <c r="HM56" s="7">
        <f t="shared" si="302"/>
        <v>5.400545920702295</v>
      </c>
      <c r="HN56" s="7">
        <f t="shared" si="302"/>
        <v>3.4451758459652564</v>
      </c>
      <c r="HO56" s="7">
        <f t="shared" si="302"/>
        <v>2.4674908085967382</v>
      </c>
      <c r="HP56" s="7">
        <f t="shared" si="302"/>
        <v>3.0727244031582024</v>
      </c>
      <c r="HQ56" s="7">
        <f t="shared" si="302"/>
        <v>2.0950393657896833</v>
      </c>
      <c r="HR56" s="7">
        <f t="shared" si="302"/>
        <v>0.79145931596499142</v>
      </c>
    </row>
    <row r="57" spans="2:228" x14ac:dyDescent="0.25">
      <c r="B57" s="260" t="s">
        <v>211</v>
      </c>
      <c r="C57" s="262">
        <v>2233550</v>
      </c>
      <c r="D57" s="7">
        <f t="shared" ref="D57:BO57" si="303">D5/$C57*100000</f>
        <v>0</v>
      </c>
      <c r="E57" s="7">
        <f t="shared" si="303"/>
        <v>0</v>
      </c>
      <c r="F57" s="7">
        <f t="shared" si="303"/>
        <v>0</v>
      </c>
      <c r="G57" s="7">
        <f t="shared" si="303"/>
        <v>0</v>
      </c>
      <c r="H57" s="7">
        <f t="shared" si="303"/>
        <v>0</v>
      </c>
      <c r="I57" s="7">
        <f t="shared" si="303"/>
        <v>0</v>
      </c>
      <c r="J57" s="7">
        <f t="shared" si="303"/>
        <v>4.4771775872489983E-2</v>
      </c>
      <c r="K57" s="7">
        <f t="shared" si="303"/>
        <v>0</v>
      </c>
      <c r="L57" s="7">
        <f t="shared" si="303"/>
        <v>0</v>
      </c>
      <c r="M57" s="7">
        <f t="shared" si="303"/>
        <v>0</v>
      </c>
      <c r="N57" s="7">
        <f t="shared" si="303"/>
        <v>0</v>
      </c>
      <c r="O57" s="7">
        <f t="shared" si="303"/>
        <v>0</v>
      </c>
      <c r="P57" s="7">
        <f t="shared" si="303"/>
        <v>0</v>
      </c>
      <c r="Q57" s="7">
        <f t="shared" si="303"/>
        <v>0</v>
      </c>
      <c r="R57" s="7">
        <f t="shared" si="303"/>
        <v>0</v>
      </c>
      <c r="S57" s="7">
        <f t="shared" si="303"/>
        <v>0</v>
      </c>
      <c r="T57" s="7">
        <f t="shared" si="303"/>
        <v>0</v>
      </c>
      <c r="U57" s="7">
        <f t="shared" si="303"/>
        <v>4.4771775872489983E-2</v>
      </c>
      <c r="V57" s="7">
        <f t="shared" si="303"/>
        <v>0</v>
      </c>
      <c r="W57" s="7">
        <f t="shared" si="303"/>
        <v>4.4771775872489983E-2</v>
      </c>
      <c r="X57" s="7">
        <f t="shared" si="303"/>
        <v>4.4771775872489983E-2</v>
      </c>
      <c r="Y57" s="7">
        <f t="shared" si="303"/>
        <v>0</v>
      </c>
      <c r="Z57" s="7">
        <f t="shared" si="303"/>
        <v>8.9543551744979966E-2</v>
      </c>
      <c r="AA57" s="7">
        <f t="shared" si="303"/>
        <v>4.4771775872489983E-2</v>
      </c>
      <c r="AB57" s="7">
        <f t="shared" si="303"/>
        <v>0.17908710348995993</v>
      </c>
      <c r="AC57" s="7">
        <f t="shared" si="303"/>
        <v>0.22385887936244991</v>
      </c>
      <c r="AD57" s="7">
        <f t="shared" si="303"/>
        <v>0.17908710348995993</v>
      </c>
      <c r="AE57" s="7">
        <f t="shared" si="303"/>
        <v>0.35817420697991986</v>
      </c>
      <c r="AF57" s="7">
        <f t="shared" si="303"/>
        <v>0.31340243110742988</v>
      </c>
      <c r="AG57" s="7">
        <f t="shared" si="303"/>
        <v>0.17908710348995993</v>
      </c>
      <c r="AH57" s="7">
        <f t="shared" si="303"/>
        <v>0.76112018983232976</v>
      </c>
      <c r="AI57" s="7">
        <f t="shared" si="303"/>
        <v>0.44771775872489983</v>
      </c>
      <c r="AJ57" s="7">
        <f t="shared" si="303"/>
        <v>0.31340243110742988</v>
      </c>
      <c r="AK57" s="7">
        <f t="shared" si="303"/>
        <v>0.31340243110742988</v>
      </c>
      <c r="AL57" s="7">
        <f t="shared" si="303"/>
        <v>0.76112018983232976</v>
      </c>
      <c r="AM57" s="7">
        <f t="shared" si="303"/>
        <v>0.8058919657048198</v>
      </c>
      <c r="AN57" s="7">
        <f t="shared" si="303"/>
        <v>1.2983815003022094</v>
      </c>
      <c r="AO57" s="7">
        <f t="shared" si="303"/>
        <v>1.2088379485572294</v>
      </c>
      <c r="AP57" s="7">
        <f t="shared" si="303"/>
        <v>1.7908710348995993</v>
      </c>
      <c r="AQ57" s="7">
        <f t="shared" si="303"/>
        <v>1.7013274831546195</v>
      </c>
      <c r="AR57" s="7">
        <f t="shared" si="303"/>
        <v>2.1042734660070295</v>
      </c>
      <c r="AS57" s="7">
        <f t="shared" si="303"/>
        <v>1.7908710348995993</v>
      </c>
      <c r="AT57" s="7">
        <f t="shared" si="303"/>
        <v>2.6863065523493987</v>
      </c>
      <c r="AU57" s="7">
        <f t="shared" si="303"/>
        <v>2.8653936558393589</v>
      </c>
      <c r="AV57" s="7">
        <f t="shared" si="303"/>
        <v>2.238588793624499</v>
      </c>
      <c r="AW57" s="7">
        <f t="shared" si="303"/>
        <v>1.7908710348995993</v>
      </c>
      <c r="AX57" s="7">
        <f t="shared" si="303"/>
        <v>2.0147299142620492</v>
      </c>
      <c r="AY57" s="7">
        <f t="shared" si="303"/>
        <v>2.8653936558393589</v>
      </c>
      <c r="AZ57" s="7">
        <f t="shared" si="303"/>
        <v>2.1938170177520093</v>
      </c>
      <c r="BA57" s="7">
        <f t="shared" si="303"/>
        <v>2.238588793624499</v>
      </c>
      <c r="BB57" s="7">
        <f t="shared" si="303"/>
        <v>3.5369702939267085</v>
      </c>
      <c r="BC57" s="7">
        <f t="shared" si="303"/>
        <v>2.372904121241969</v>
      </c>
      <c r="BD57" s="7">
        <f t="shared" si="303"/>
        <v>3.1340243110742985</v>
      </c>
      <c r="BE57" s="7">
        <f t="shared" si="303"/>
        <v>2.507219448859439</v>
      </c>
      <c r="BF57" s="7">
        <f t="shared" si="303"/>
        <v>3.8503727250341382</v>
      </c>
      <c r="BG57" s="7">
        <f t="shared" si="303"/>
        <v>3.8503727250341382</v>
      </c>
      <c r="BH57" s="7">
        <f t="shared" si="303"/>
        <v>3.1787960869467886</v>
      </c>
      <c r="BI57" s="7">
        <f t="shared" si="303"/>
        <v>4.1637751561415683</v>
      </c>
      <c r="BJ57" s="7">
        <f t="shared" si="303"/>
        <v>3.3578831904367483</v>
      </c>
      <c r="BK57" s="7">
        <f t="shared" si="303"/>
        <v>4.7905800183564287</v>
      </c>
      <c r="BL57" s="7">
        <f t="shared" si="303"/>
        <v>4.6562646907389578</v>
      </c>
      <c r="BM57" s="7">
        <f t="shared" si="303"/>
        <v>5.4173848805712881</v>
      </c>
      <c r="BN57" s="7">
        <f t="shared" si="303"/>
        <v>4.5667211389939784</v>
      </c>
      <c r="BO57" s="7">
        <f t="shared" si="303"/>
        <v>3.939916276779118</v>
      </c>
      <c r="BP57" s="7">
        <f t="shared" ref="BP57:EA57" si="304">BP5/$C57*100000</f>
        <v>4.9696671218463884</v>
      </c>
      <c r="BQ57" s="7">
        <f t="shared" si="304"/>
        <v>4.9248953459738978</v>
      </c>
      <c r="BR57" s="7">
        <f t="shared" si="304"/>
        <v>4.8801235701014081</v>
      </c>
      <c r="BS57" s="7">
        <f t="shared" si="304"/>
        <v>3.939916276779118</v>
      </c>
      <c r="BT57" s="7">
        <f t="shared" si="304"/>
        <v>4.7010364666114484</v>
      </c>
      <c r="BU57" s="7">
        <f t="shared" si="304"/>
        <v>4.2533187078865478</v>
      </c>
      <c r="BV57" s="7">
        <f t="shared" si="304"/>
        <v>3.4026549663092389</v>
      </c>
      <c r="BW57" s="7">
        <f t="shared" si="304"/>
        <v>5.1487542253363481</v>
      </c>
      <c r="BX57" s="7">
        <f t="shared" si="304"/>
        <v>3.6265138456716888</v>
      </c>
      <c r="BY57" s="7">
        <f t="shared" si="304"/>
        <v>3.6712856215441785</v>
      </c>
      <c r="BZ57" s="7">
        <f t="shared" si="304"/>
        <v>3.5817420697991986</v>
      </c>
      <c r="CA57" s="7">
        <f t="shared" si="304"/>
        <v>4.0294598285240983</v>
      </c>
      <c r="CB57" s="7">
        <f t="shared" si="304"/>
        <v>3.8056009491616485</v>
      </c>
      <c r="CC57" s="7">
        <f t="shared" si="304"/>
        <v>2.5519912247319292</v>
      </c>
      <c r="CD57" s="7">
        <f t="shared" si="304"/>
        <v>3.0892525352018088</v>
      </c>
      <c r="CE57" s="7">
        <f t="shared" si="304"/>
        <v>2.2833605694969892</v>
      </c>
      <c r="CF57" s="7">
        <f t="shared" si="304"/>
        <v>1.969958138389559</v>
      </c>
      <c r="CG57" s="7">
        <f t="shared" si="304"/>
        <v>2.507219448859439</v>
      </c>
      <c r="CH57" s="7">
        <f t="shared" si="304"/>
        <v>2.0595016901345393</v>
      </c>
      <c r="CI57" s="7">
        <f t="shared" si="304"/>
        <v>2.3281323453694789</v>
      </c>
      <c r="CJ57" s="7">
        <f t="shared" si="304"/>
        <v>1.6117839314096396</v>
      </c>
      <c r="CK57" s="7">
        <f t="shared" si="304"/>
        <v>1.969958138389559</v>
      </c>
      <c r="CL57" s="7">
        <f t="shared" si="304"/>
        <v>1.7908710348995993</v>
      </c>
      <c r="CM57" s="7">
        <f t="shared" si="304"/>
        <v>1.1192943968122495</v>
      </c>
      <c r="CN57" s="7">
        <f t="shared" si="304"/>
        <v>1.2983815003022094</v>
      </c>
      <c r="CO57" s="7">
        <f t="shared" si="304"/>
        <v>1.7013274831546195</v>
      </c>
      <c r="CP57" s="7">
        <f t="shared" si="304"/>
        <v>1.6117839314096396</v>
      </c>
      <c r="CQ57" s="7">
        <f t="shared" si="304"/>
        <v>1.1640661726847394</v>
      </c>
      <c r="CR57" s="7">
        <f t="shared" si="304"/>
        <v>1.1640661726847394</v>
      </c>
      <c r="CS57" s="7">
        <f t="shared" si="304"/>
        <v>0.71634841395983972</v>
      </c>
      <c r="CT57" s="7">
        <f t="shared" si="304"/>
        <v>0.98497906919477951</v>
      </c>
      <c r="CU57" s="7">
        <f t="shared" si="304"/>
        <v>1.4326968279196794</v>
      </c>
      <c r="CV57" s="7">
        <f t="shared" si="304"/>
        <v>0.94020729332228958</v>
      </c>
      <c r="CW57" s="7">
        <f t="shared" si="304"/>
        <v>1.4774686037921696</v>
      </c>
      <c r="CX57" s="7">
        <f t="shared" si="304"/>
        <v>1.2536097244297195</v>
      </c>
      <c r="CY57" s="7">
        <f t="shared" si="304"/>
        <v>1.1640661726847394</v>
      </c>
      <c r="CZ57" s="7">
        <f t="shared" si="304"/>
        <v>0.8058919657048198</v>
      </c>
      <c r="DA57" s="7">
        <f t="shared" si="304"/>
        <v>0.8058919657048198</v>
      </c>
      <c r="DB57" s="7">
        <f t="shared" si="304"/>
        <v>0.89543551744979966</v>
      </c>
      <c r="DC57" s="7">
        <f t="shared" si="304"/>
        <v>0.85066374157730973</v>
      </c>
      <c r="DD57" s="7">
        <f t="shared" si="304"/>
        <v>1.0297508450672697</v>
      </c>
      <c r="DE57" s="7">
        <f t="shared" si="304"/>
        <v>1.1640661726847394</v>
      </c>
      <c r="DF57" s="7">
        <f t="shared" si="304"/>
        <v>1.5670121555371492</v>
      </c>
      <c r="DG57" s="7">
        <f t="shared" si="304"/>
        <v>2.0595016901345393</v>
      </c>
      <c r="DH57" s="7">
        <f t="shared" si="304"/>
        <v>1.4326968279196794</v>
      </c>
      <c r="DI57" s="7">
        <f t="shared" si="304"/>
        <v>1.5670121555371492</v>
      </c>
      <c r="DJ57" s="7">
        <f t="shared" si="304"/>
        <v>1.4326968279196794</v>
      </c>
      <c r="DK57" s="7">
        <f t="shared" si="304"/>
        <v>1.6565557072821295</v>
      </c>
      <c r="DL57" s="7">
        <f t="shared" si="304"/>
        <v>1.0745226209397596</v>
      </c>
      <c r="DM57" s="7">
        <f t="shared" si="304"/>
        <v>1.3879250520471895</v>
      </c>
      <c r="DN57" s="7">
        <f t="shared" si="304"/>
        <v>1.4774686037921696</v>
      </c>
      <c r="DO57" s="7">
        <f t="shared" si="304"/>
        <v>1.2983815003022094</v>
      </c>
      <c r="DP57" s="7">
        <f t="shared" si="304"/>
        <v>1.2983815003022094</v>
      </c>
      <c r="DQ57" s="7">
        <f t="shared" si="304"/>
        <v>1.1192943968122495</v>
      </c>
      <c r="DR57" s="7">
        <f t="shared" si="304"/>
        <v>1.2983815003022094</v>
      </c>
      <c r="DS57" s="7">
        <f t="shared" si="304"/>
        <v>0.85066374157730973</v>
      </c>
      <c r="DT57" s="7">
        <f t="shared" si="304"/>
        <v>1.5222403796646595</v>
      </c>
      <c r="DU57" s="7">
        <f t="shared" si="304"/>
        <v>0.89543551744979966</v>
      </c>
      <c r="DV57" s="7">
        <f t="shared" si="304"/>
        <v>1.0745226209397596</v>
      </c>
      <c r="DW57" s="7">
        <f t="shared" si="304"/>
        <v>1.2536097244297195</v>
      </c>
      <c r="DX57" s="7">
        <f t="shared" si="304"/>
        <v>1.4326968279196794</v>
      </c>
      <c r="DY57" s="7">
        <f t="shared" si="304"/>
        <v>1.0297508450672697</v>
      </c>
      <c r="DZ57" s="7">
        <f t="shared" si="304"/>
        <v>1.0297508450672697</v>
      </c>
      <c r="EA57" s="7">
        <f t="shared" si="304"/>
        <v>1.7013274831546195</v>
      </c>
      <c r="EB57" s="7">
        <f t="shared" ref="EB57:GM57" si="305">EB5/$C57*100000</f>
        <v>1.2088379485572294</v>
      </c>
      <c r="EC57" s="7">
        <f t="shared" si="305"/>
        <v>1.4326968279196794</v>
      </c>
      <c r="ED57" s="7">
        <f t="shared" si="305"/>
        <v>1.0297508450672697</v>
      </c>
      <c r="EE57" s="7">
        <f t="shared" si="305"/>
        <v>0.67157663808734969</v>
      </c>
      <c r="EF57" s="7">
        <f t="shared" si="305"/>
        <v>1.2088379485572294</v>
      </c>
      <c r="EG57" s="7">
        <f t="shared" si="305"/>
        <v>1.0745226209397596</v>
      </c>
      <c r="EH57" s="7">
        <f t="shared" si="305"/>
        <v>1.0297508450672697</v>
      </c>
      <c r="EI57" s="7">
        <f t="shared" si="305"/>
        <v>0.89543551744979966</v>
      </c>
      <c r="EJ57" s="7">
        <f t="shared" si="305"/>
        <v>0.98497906919477951</v>
      </c>
      <c r="EK57" s="7">
        <f t="shared" si="305"/>
        <v>0.53726131046987979</v>
      </c>
      <c r="EL57" s="7">
        <f t="shared" si="305"/>
        <v>0.53726131046987979</v>
      </c>
      <c r="EM57" s="7">
        <f t="shared" si="305"/>
        <v>0.62680486221485976</v>
      </c>
      <c r="EN57" s="7">
        <f t="shared" si="305"/>
        <v>0.4029459828524099</v>
      </c>
      <c r="EO57" s="7">
        <f t="shared" si="305"/>
        <v>0.76112018983232976</v>
      </c>
      <c r="EP57" s="7">
        <f t="shared" si="305"/>
        <v>0.58203308634236972</v>
      </c>
      <c r="EQ57" s="7">
        <f t="shared" si="305"/>
        <v>0.49248953459738976</v>
      </c>
      <c r="ER57" s="7">
        <f t="shared" si="305"/>
        <v>0.71634841395983972</v>
      </c>
      <c r="ES57" s="7">
        <f t="shared" si="305"/>
        <v>0.58203308634236972</v>
      </c>
      <c r="ET57" s="7">
        <f t="shared" si="305"/>
        <v>0.8058919657048198</v>
      </c>
      <c r="EU57" s="7">
        <f t="shared" si="305"/>
        <v>0.71634841395983972</v>
      </c>
      <c r="EV57" s="7">
        <f t="shared" si="305"/>
        <v>0.58203308634236972</v>
      </c>
      <c r="EW57" s="7">
        <f t="shared" si="305"/>
        <v>0.76112018983232976</v>
      </c>
      <c r="EX57" s="7">
        <f t="shared" si="305"/>
        <v>0.94020729332228958</v>
      </c>
      <c r="EY57" s="7">
        <f t="shared" si="305"/>
        <v>0.62680486221485976</v>
      </c>
      <c r="EZ57" s="7">
        <f t="shared" si="305"/>
        <v>0.8058919657048198</v>
      </c>
      <c r="FA57" s="7">
        <f t="shared" si="305"/>
        <v>0.44771775872489983</v>
      </c>
      <c r="FB57" s="7">
        <f t="shared" si="305"/>
        <v>0.4029459828524099</v>
      </c>
      <c r="FC57" s="7">
        <f t="shared" si="305"/>
        <v>1.1192943968122495</v>
      </c>
      <c r="FD57" s="7">
        <f t="shared" si="305"/>
        <v>0.98497906919477951</v>
      </c>
      <c r="FE57" s="7">
        <f t="shared" si="305"/>
        <v>1.0745226209397596</v>
      </c>
      <c r="FF57" s="7">
        <f t="shared" si="305"/>
        <v>0.8058919657048198</v>
      </c>
      <c r="FG57" s="7">
        <f t="shared" si="305"/>
        <v>0.85066374157730973</v>
      </c>
      <c r="FH57" s="7">
        <f t="shared" si="305"/>
        <v>1.1640661726847394</v>
      </c>
      <c r="FI57" s="7">
        <f t="shared" si="305"/>
        <v>0.89543551744979966</v>
      </c>
      <c r="FJ57" s="7">
        <f t="shared" si="305"/>
        <v>1.5222403796646595</v>
      </c>
      <c r="FK57" s="7">
        <f t="shared" si="305"/>
        <v>1.7908710348995993</v>
      </c>
      <c r="FL57" s="7">
        <f t="shared" si="305"/>
        <v>2.7310783282218889</v>
      </c>
      <c r="FM57" s="7">
        <f t="shared" si="305"/>
        <v>1.5670121555371492</v>
      </c>
      <c r="FN57" s="7">
        <f t="shared" si="305"/>
        <v>1.1192943968122495</v>
      </c>
      <c r="FO57" s="7">
        <f t="shared" si="305"/>
        <v>1.5670121555371492</v>
      </c>
      <c r="FP57" s="7">
        <f t="shared" si="305"/>
        <v>2.0147299142620492</v>
      </c>
      <c r="FQ57" s="7">
        <f t="shared" si="305"/>
        <v>2.5519912247319292</v>
      </c>
      <c r="FR57" s="7">
        <f t="shared" si="305"/>
        <v>2.9997089834568289</v>
      </c>
      <c r="FS57" s="7">
        <f t="shared" si="305"/>
        <v>3.4921985180542188</v>
      </c>
      <c r="FT57" s="7">
        <f t="shared" si="305"/>
        <v>2.3281323453694789</v>
      </c>
      <c r="FU57" s="7">
        <f t="shared" si="305"/>
        <v>2.7310783282218889</v>
      </c>
      <c r="FV57" s="7">
        <f t="shared" si="305"/>
        <v>3.8503727250341382</v>
      </c>
      <c r="FW57" s="7">
        <f t="shared" si="305"/>
        <v>3.5817420697991986</v>
      </c>
      <c r="FX57" s="7">
        <f t="shared" si="305"/>
        <v>5.7755590875512075</v>
      </c>
      <c r="FY57" s="7">
        <f t="shared" si="305"/>
        <v>4.4324058113765084</v>
      </c>
      <c r="FZ57" s="7">
        <f t="shared" si="305"/>
        <v>5.5069284323162684</v>
      </c>
      <c r="GA57" s="7">
        <f t="shared" si="305"/>
        <v>5.9098744151686784</v>
      </c>
      <c r="GB57" s="7">
        <f t="shared" si="305"/>
        <v>6.2680486221485969</v>
      </c>
      <c r="GC57" s="7">
        <f t="shared" si="305"/>
        <v>6.3128203980210875</v>
      </c>
      <c r="GD57" s="7">
        <f t="shared" si="305"/>
        <v>6.7605381567459881</v>
      </c>
      <c r="GE57" s="7">
        <f t="shared" si="305"/>
        <v>8.8648116227530167</v>
      </c>
      <c r="GF57" s="7">
        <f t="shared" si="305"/>
        <v>8.6409527433905673</v>
      </c>
      <c r="GG57" s="7">
        <f t="shared" si="305"/>
        <v>9.0438987262429773</v>
      </c>
      <c r="GH57" s="7">
        <f t="shared" si="305"/>
        <v>8.6409527433905673</v>
      </c>
      <c r="GI57" s="7">
        <f t="shared" si="305"/>
        <v>7.9693761053032173</v>
      </c>
      <c r="GJ57" s="7">
        <f t="shared" si="305"/>
        <v>7.4321147948333373</v>
      </c>
      <c r="GK57" s="7">
        <f t="shared" si="305"/>
        <v>7.208255915470887</v>
      </c>
      <c r="GL57" s="7">
        <f t="shared" si="305"/>
        <v>8.7752680710080373</v>
      </c>
      <c r="GM57" s="7">
        <f t="shared" si="305"/>
        <v>8.8200398468805261</v>
      </c>
      <c r="GN57" s="7">
        <f t="shared" ref="GN57:HR57" si="306">GN5/$C57*100000</f>
        <v>8.2380067605381573</v>
      </c>
      <c r="GO57" s="7">
        <f t="shared" si="306"/>
        <v>7.1634841395983972</v>
      </c>
      <c r="GP57" s="7">
        <f t="shared" si="306"/>
        <v>7.9693761053032173</v>
      </c>
      <c r="GQ57" s="7">
        <f t="shared" si="306"/>
        <v>7.1187123637259075</v>
      </c>
      <c r="GR57" s="7">
        <f t="shared" si="306"/>
        <v>6.0441897427861475</v>
      </c>
      <c r="GS57" s="7">
        <f t="shared" si="306"/>
        <v>7.1187123637259075</v>
      </c>
      <c r="GT57" s="7">
        <f t="shared" si="306"/>
        <v>6.8948534843634572</v>
      </c>
      <c r="GU57" s="7">
        <f t="shared" si="306"/>
        <v>8.1036914329206873</v>
      </c>
      <c r="GV57" s="7">
        <f t="shared" si="306"/>
        <v>6.9843970361084375</v>
      </c>
      <c r="GW57" s="7">
        <f t="shared" si="306"/>
        <v>6.5366792773835369</v>
      </c>
      <c r="GX57" s="7">
        <f t="shared" si="306"/>
        <v>8.1036914329206873</v>
      </c>
      <c r="GY57" s="7">
        <f t="shared" si="306"/>
        <v>7.5664301224508064</v>
      </c>
      <c r="GZ57" s="7">
        <f t="shared" si="306"/>
        <v>7.7902890018132576</v>
      </c>
      <c r="HA57" s="7">
        <f t="shared" si="306"/>
        <v>8.9543551744979961</v>
      </c>
      <c r="HB57" s="7">
        <f t="shared" si="306"/>
        <v>9.1782140538604455</v>
      </c>
      <c r="HC57" s="7">
        <f t="shared" si="306"/>
        <v>7.7902890018132576</v>
      </c>
      <c r="HD57" s="7">
        <f t="shared" si="306"/>
        <v>8.5066374157730955</v>
      </c>
      <c r="HE57" s="7">
        <f t="shared" si="306"/>
        <v>8.9095833986255073</v>
      </c>
      <c r="HF57" s="7">
        <f t="shared" si="306"/>
        <v>9.2677576056054267</v>
      </c>
      <c r="HG57" s="7">
        <f t="shared" si="306"/>
        <v>13.789706968726914</v>
      </c>
      <c r="HH57" s="7">
        <f t="shared" si="306"/>
        <v>13.297217434129525</v>
      </c>
      <c r="HI57" s="7">
        <f t="shared" si="306"/>
        <v>11.730205278592376</v>
      </c>
      <c r="HJ57" s="7">
        <f t="shared" si="306"/>
        <v>9.8945624678202861</v>
      </c>
      <c r="HK57" s="7">
        <f t="shared" si="306"/>
        <v>11.819748830337357</v>
      </c>
      <c r="HL57" s="7">
        <f t="shared" si="306"/>
        <v>10.521367330035146</v>
      </c>
      <c r="HM57" s="7">
        <f t="shared" si="306"/>
        <v>8.7304962951355467</v>
      </c>
      <c r="HN57" s="7">
        <f>HN5/$C57*100000</f>
        <v>6.1785050704036175</v>
      </c>
      <c r="HO57" s="7">
        <f t="shared" si="306"/>
        <v>4.7905800183564287</v>
      </c>
      <c r="HP57" s="7">
        <f t="shared" si="306"/>
        <v>4.8801235701014081</v>
      </c>
      <c r="HQ57" s="7">
        <f t="shared" si="306"/>
        <v>2.7310783282218889</v>
      </c>
      <c r="HR57" s="7">
        <f t="shared" si="306"/>
        <v>0.98497906919477951</v>
      </c>
    </row>
    <row r="58" spans="2:228" x14ac:dyDescent="0.25">
      <c r="B58" s="260" t="s">
        <v>210</v>
      </c>
      <c r="C58" s="262">
        <v>2002362</v>
      </c>
      <c r="D58" s="7">
        <f t="shared" ref="D58:BO58" si="307">D4/$C58*100000</f>
        <v>0</v>
      </c>
      <c r="E58" s="7">
        <f t="shared" si="307"/>
        <v>0</v>
      </c>
      <c r="F58" s="7">
        <f t="shared" si="307"/>
        <v>0</v>
      </c>
      <c r="G58" s="7">
        <f t="shared" si="307"/>
        <v>0</v>
      </c>
      <c r="H58" s="7">
        <f t="shared" si="307"/>
        <v>0</v>
      </c>
      <c r="I58" s="7">
        <f t="shared" si="307"/>
        <v>0</v>
      </c>
      <c r="J58" s="7">
        <f t="shared" si="307"/>
        <v>0</v>
      </c>
      <c r="K58" s="7">
        <f t="shared" si="307"/>
        <v>0</v>
      </c>
      <c r="L58" s="7">
        <f t="shared" si="307"/>
        <v>0</v>
      </c>
      <c r="M58" s="7">
        <f t="shared" si="307"/>
        <v>0</v>
      </c>
      <c r="N58" s="7">
        <f t="shared" si="307"/>
        <v>0</v>
      </c>
      <c r="O58" s="7">
        <f t="shared" si="307"/>
        <v>0</v>
      </c>
      <c r="P58" s="7">
        <f t="shared" si="307"/>
        <v>0</v>
      </c>
      <c r="Q58" s="7">
        <f t="shared" si="307"/>
        <v>0</v>
      </c>
      <c r="R58" s="7">
        <f t="shared" si="307"/>
        <v>0</v>
      </c>
      <c r="S58" s="7">
        <f t="shared" si="307"/>
        <v>0</v>
      </c>
      <c r="T58" s="7">
        <f t="shared" si="307"/>
        <v>0</v>
      </c>
      <c r="U58" s="7">
        <f t="shared" si="307"/>
        <v>0</v>
      </c>
      <c r="V58" s="7">
        <f t="shared" si="307"/>
        <v>0</v>
      </c>
      <c r="W58" s="7">
        <f t="shared" si="307"/>
        <v>0</v>
      </c>
      <c r="X58" s="7">
        <f t="shared" si="307"/>
        <v>4.9941019655786519E-2</v>
      </c>
      <c r="Y58" s="7">
        <f t="shared" si="307"/>
        <v>0</v>
      </c>
      <c r="Z58" s="7">
        <f t="shared" si="307"/>
        <v>4.9941019655786519E-2</v>
      </c>
      <c r="AA58" s="7">
        <f t="shared" si="307"/>
        <v>9.9882039311573037E-2</v>
      </c>
      <c r="AB58" s="7">
        <f t="shared" si="307"/>
        <v>0</v>
      </c>
      <c r="AC58" s="7">
        <f t="shared" si="307"/>
        <v>9.9882039311573037E-2</v>
      </c>
      <c r="AD58" s="7">
        <f t="shared" si="307"/>
        <v>0.19976407862314607</v>
      </c>
      <c r="AE58" s="7">
        <f t="shared" si="307"/>
        <v>0.19976407862314607</v>
      </c>
      <c r="AF58" s="7">
        <f t="shared" si="307"/>
        <v>0.39952815724629215</v>
      </c>
      <c r="AG58" s="7">
        <f t="shared" si="307"/>
        <v>0.24970509827893259</v>
      </c>
      <c r="AH58" s="7">
        <f t="shared" si="307"/>
        <v>0.19976407862314607</v>
      </c>
      <c r="AI58" s="7">
        <f t="shared" si="307"/>
        <v>0.34958713759050564</v>
      </c>
      <c r="AJ58" s="7">
        <f t="shared" si="307"/>
        <v>0.19976407862314607</v>
      </c>
      <c r="AK58" s="7">
        <f t="shared" si="307"/>
        <v>0.14982305896735956</v>
      </c>
      <c r="AL58" s="7">
        <f t="shared" si="307"/>
        <v>0.14982305896735956</v>
      </c>
      <c r="AM58" s="7">
        <f t="shared" si="307"/>
        <v>0</v>
      </c>
      <c r="AN58" s="7">
        <f t="shared" si="307"/>
        <v>0.24970509827893259</v>
      </c>
      <c r="AO58" s="7">
        <f t="shared" si="307"/>
        <v>0.14982305896735956</v>
      </c>
      <c r="AP58" s="7">
        <f t="shared" si="307"/>
        <v>9.9882039311573037E-2</v>
      </c>
      <c r="AQ58" s="7">
        <f t="shared" si="307"/>
        <v>0.14982305896735956</v>
      </c>
      <c r="AR58" s="7">
        <f t="shared" si="307"/>
        <v>9.9882039311573037E-2</v>
      </c>
      <c r="AS58" s="7">
        <f t="shared" si="307"/>
        <v>0.14982305896735956</v>
      </c>
      <c r="AT58" s="7">
        <f t="shared" si="307"/>
        <v>0.29964611793471913</v>
      </c>
      <c r="AU58" s="7">
        <f t="shared" si="307"/>
        <v>0.19976407862314607</v>
      </c>
      <c r="AV58" s="7">
        <f t="shared" si="307"/>
        <v>9.9882039311573037E-2</v>
      </c>
      <c r="AW58" s="7">
        <f t="shared" si="307"/>
        <v>0.24970509827893259</v>
      </c>
      <c r="AX58" s="7">
        <f t="shared" si="307"/>
        <v>0.24970509827893259</v>
      </c>
      <c r="AY58" s="7">
        <f t="shared" si="307"/>
        <v>0.24970509827893259</v>
      </c>
      <c r="AZ58" s="7">
        <f t="shared" si="307"/>
        <v>0.24970509827893259</v>
      </c>
      <c r="BA58" s="7">
        <f t="shared" si="307"/>
        <v>0.14982305896735956</v>
      </c>
      <c r="BB58" s="7">
        <f t="shared" si="307"/>
        <v>0.14982305896735956</v>
      </c>
      <c r="BC58" s="7">
        <f t="shared" si="307"/>
        <v>0.29964611793471913</v>
      </c>
      <c r="BD58" s="7">
        <f t="shared" si="307"/>
        <v>0.34958713759050564</v>
      </c>
      <c r="BE58" s="7">
        <f t="shared" si="307"/>
        <v>0.19976407862314607</v>
      </c>
      <c r="BF58" s="7">
        <f t="shared" si="307"/>
        <v>0.44946917690207866</v>
      </c>
      <c r="BG58" s="7">
        <f t="shared" si="307"/>
        <v>0.59929223586943825</v>
      </c>
      <c r="BH58" s="7">
        <f t="shared" si="307"/>
        <v>0.14982305896735956</v>
      </c>
      <c r="BI58" s="7">
        <f t="shared" si="307"/>
        <v>0.94887937345994378</v>
      </c>
      <c r="BJ58" s="7">
        <f t="shared" si="307"/>
        <v>0.44946917690207866</v>
      </c>
      <c r="BK58" s="7">
        <f t="shared" si="307"/>
        <v>0.84899733414837075</v>
      </c>
      <c r="BL58" s="7">
        <f t="shared" si="307"/>
        <v>0.34958713759050564</v>
      </c>
      <c r="BM58" s="7">
        <f t="shared" si="307"/>
        <v>0.54935121621365168</v>
      </c>
      <c r="BN58" s="7">
        <f t="shared" si="307"/>
        <v>0.69917427518101127</v>
      </c>
      <c r="BO58" s="7">
        <f t="shared" si="307"/>
        <v>0.69917427518101127</v>
      </c>
      <c r="BP58" s="7">
        <f t="shared" ref="BP58:EA58" si="308">BP4/$C58*100000</f>
        <v>0.69917427518101127</v>
      </c>
      <c r="BQ58" s="7">
        <f t="shared" si="308"/>
        <v>0.39952815724629215</v>
      </c>
      <c r="BR58" s="7">
        <f t="shared" si="308"/>
        <v>0.39952815724629215</v>
      </c>
      <c r="BS58" s="7">
        <f t="shared" si="308"/>
        <v>0.49941019655786517</v>
      </c>
      <c r="BT58" s="7">
        <f t="shared" si="308"/>
        <v>0.84899733414837075</v>
      </c>
      <c r="BU58" s="7">
        <f t="shared" si="308"/>
        <v>0.49941019655786517</v>
      </c>
      <c r="BV58" s="7">
        <f t="shared" si="308"/>
        <v>0.59929223586943825</v>
      </c>
      <c r="BW58" s="7">
        <f t="shared" si="308"/>
        <v>0.54935121621365168</v>
      </c>
      <c r="BX58" s="7">
        <f t="shared" si="308"/>
        <v>0.64923325552522471</v>
      </c>
      <c r="BY58" s="7">
        <f t="shared" si="308"/>
        <v>0.54935121621365168</v>
      </c>
      <c r="BZ58" s="7">
        <f t="shared" si="308"/>
        <v>0.39952815724629215</v>
      </c>
      <c r="CA58" s="7">
        <f t="shared" si="308"/>
        <v>0.84899733414837075</v>
      </c>
      <c r="CB58" s="7">
        <f t="shared" si="308"/>
        <v>0.59929223586943825</v>
      </c>
      <c r="CC58" s="7">
        <f t="shared" si="308"/>
        <v>0.64923325552522471</v>
      </c>
      <c r="CD58" s="7">
        <f t="shared" si="308"/>
        <v>0.44946917690207866</v>
      </c>
      <c r="CE58" s="7">
        <f t="shared" si="308"/>
        <v>0.34958713759050564</v>
      </c>
      <c r="CF58" s="7">
        <f t="shared" si="308"/>
        <v>0.34958713759050564</v>
      </c>
      <c r="CG58" s="7">
        <f t="shared" si="308"/>
        <v>0.29964611793471913</v>
      </c>
      <c r="CH58" s="7">
        <f t="shared" si="308"/>
        <v>0.39952815724629215</v>
      </c>
      <c r="CI58" s="7">
        <f t="shared" si="308"/>
        <v>0.24970509827893259</v>
      </c>
      <c r="CJ58" s="7">
        <f t="shared" si="308"/>
        <v>0.29964611793471913</v>
      </c>
      <c r="CK58" s="7">
        <f t="shared" si="308"/>
        <v>0.19976407862314607</v>
      </c>
      <c r="CL58" s="7">
        <f t="shared" si="308"/>
        <v>0.59929223586943825</v>
      </c>
      <c r="CM58" s="7">
        <f t="shared" si="308"/>
        <v>0.24970509827893259</v>
      </c>
      <c r="CN58" s="7">
        <f t="shared" si="308"/>
        <v>0.29964611793471913</v>
      </c>
      <c r="CO58" s="7">
        <f t="shared" si="308"/>
        <v>9.9882039311573037E-2</v>
      </c>
      <c r="CP58" s="7">
        <f t="shared" si="308"/>
        <v>0.29964611793471913</v>
      </c>
      <c r="CQ58" s="7">
        <f t="shared" si="308"/>
        <v>0.19976407862314607</v>
      </c>
      <c r="CR58" s="7">
        <f t="shared" si="308"/>
        <v>0.39952815724629215</v>
      </c>
      <c r="CS58" s="7">
        <f t="shared" si="308"/>
        <v>0.29964611793471913</v>
      </c>
      <c r="CT58" s="7">
        <f t="shared" si="308"/>
        <v>0.29964611793471913</v>
      </c>
      <c r="CU58" s="7">
        <f t="shared" si="308"/>
        <v>9.9882039311573037E-2</v>
      </c>
      <c r="CV58" s="7">
        <f t="shared" si="308"/>
        <v>0.24970509827893259</v>
      </c>
      <c r="CW58" s="7">
        <f t="shared" si="308"/>
        <v>0.14982305896735956</v>
      </c>
      <c r="CX58" s="7">
        <f t="shared" si="308"/>
        <v>0.24970509827893259</v>
      </c>
      <c r="CY58" s="7">
        <f t="shared" si="308"/>
        <v>0.34958713759050564</v>
      </c>
      <c r="CZ58" s="7">
        <f t="shared" si="308"/>
        <v>0.24970509827893259</v>
      </c>
      <c r="DA58" s="7">
        <f t="shared" si="308"/>
        <v>0.54935121621365168</v>
      </c>
      <c r="DB58" s="7">
        <f t="shared" si="308"/>
        <v>0.14982305896735956</v>
      </c>
      <c r="DC58" s="7">
        <f t="shared" si="308"/>
        <v>0.19976407862314607</v>
      </c>
      <c r="DD58" s="7">
        <f t="shared" si="308"/>
        <v>0.29964611793471913</v>
      </c>
      <c r="DE58" s="7">
        <f t="shared" si="308"/>
        <v>0.19976407862314607</v>
      </c>
      <c r="DF58" s="7">
        <f t="shared" si="308"/>
        <v>0.24970509827893259</v>
      </c>
      <c r="DG58" s="7">
        <f t="shared" si="308"/>
        <v>0.34958713759050564</v>
      </c>
      <c r="DH58" s="7">
        <f t="shared" si="308"/>
        <v>0.44946917690207866</v>
      </c>
      <c r="DI58" s="7">
        <f t="shared" si="308"/>
        <v>0.64923325552522471</v>
      </c>
      <c r="DJ58" s="7">
        <f t="shared" si="308"/>
        <v>0.34958713759050564</v>
      </c>
      <c r="DK58" s="7">
        <f t="shared" si="308"/>
        <v>0.24970509827893259</v>
      </c>
      <c r="DL58" s="7">
        <f t="shared" si="308"/>
        <v>0.24970509827893259</v>
      </c>
      <c r="DM58" s="7">
        <f t="shared" si="308"/>
        <v>0.59929223586943825</v>
      </c>
      <c r="DN58" s="7">
        <f t="shared" si="308"/>
        <v>0.44946917690207866</v>
      </c>
      <c r="DO58" s="7">
        <f t="shared" si="308"/>
        <v>0.84899733414837075</v>
      </c>
      <c r="DP58" s="7">
        <f t="shared" si="308"/>
        <v>0.54935121621365168</v>
      </c>
      <c r="DQ58" s="7">
        <f t="shared" si="308"/>
        <v>0.44946917690207866</v>
      </c>
      <c r="DR58" s="7">
        <f t="shared" si="308"/>
        <v>0.44946917690207866</v>
      </c>
      <c r="DS58" s="7">
        <f t="shared" si="308"/>
        <v>0.29964611793471913</v>
      </c>
      <c r="DT58" s="7">
        <f t="shared" si="308"/>
        <v>0.84899733414837075</v>
      </c>
      <c r="DU58" s="7">
        <f t="shared" si="308"/>
        <v>0.64923325552522471</v>
      </c>
      <c r="DV58" s="7">
        <f t="shared" si="308"/>
        <v>0.59929223586943825</v>
      </c>
      <c r="DW58" s="7">
        <f t="shared" si="308"/>
        <v>0.29964611793471913</v>
      </c>
      <c r="DX58" s="7">
        <f t="shared" si="308"/>
        <v>0.64923325552522471</v>
      </c>
      <c r="DY58" s="7">
        <f t="shared" si="308"/>
        <v>0.59929223586943825</v>
      </c>
      <c r="DZ58" s="7">
        <f t="shared" si="308"/>
        <v>0.24970509827893259</v>
      </c>
      <c r="EA58" s="7">
        <f t="shared" si="308"/>
        <v>0.49941019655786517</v>
      </c>
      <c r="EB58" s="7">
        <f t="shared" ref="EB58:GM58" si="309">EB4/$C58*100000</f>
        <v>0.54935121621365168</v>
      </c>
      <c r="EC58" s="7">
        <f t="shared" si="309"/>
        <v>0.49941019655786517</v>
      </c>
      <c r="ED58" s="7">
        <f t="shared" si="309"/>
        <v>0.94887937345994378</v>
      </c>
      <c r="EE58" s="7">
        <f t="shared" si="309"/>
        <v>0.59929223586943825</v>
      </c>
      <c r="EF58" s="7">
        <f t="shared" si="309"/>
        <v>0.44946917690207866</v>
      </c>
      <c r="EG58" s="7">
        <f t="shared" si="309"/>
        <v>0.69917427518101127</v>
      </c>
      <c r="EH58" s="7">
        <f t="shared" si="309"/>
        <v>0.44946917690207866</v>
      </c>
      <c r="EI58" s="7">
        <f t="shared" si="309"/>
        <v>9.9882039311573037E-2</v>
      </c>
      <c r="EJ58" s="7">
        <f t="shared" si="309"/>
        <v>0.29964611793471913</v>
      </c>
      <c r="EK58" s="7">
        <f t="shared" si="309"/>
        <v>0.59929223586943825</v>
      </c>
      <c r="EL58" s="7">
        <f t="shared" si="309"/>
        <v>0.29964611793471913</v>
      </c>
      <c r="EM58" s="7">
        <f t="shared" si="309"/>
        <v>0.54935121621365168</v>
      </c>
      <c r="EN58" s="7">
        <f t="shared" si="309"/>
        <v>0.19976407862314607</v>
      </c>
      <c r="EO58" s="7">
        <f t="shared" si="309"/>
        <v>0.34958713759050564</v>
      </c>
      <c r="EP58" s="7">
        <f t="shared" si="309"/>
        <v>0.24970509827893259</v>
      </c>
      <c r="EQ58" s="7">
        <f t="shared" si="309"/>
        <v>0.29964611793471913</v>
      </c>
      <c r="ER58" s="7">
        <f t="shared" si="309"/>
        <v>0.34958713759050564</v>
      </c>
      <c r="ES58" s="7">
        <f t="shared" si="309"/>
        <v>0.24970509827893259</v>
      </c>
      <c r="ET58" s="7">
        <f t="shared" si="309"/>
        <v>0.29964611793471913</v>
      </c>
      <c r="EU58" s="7">
        <f t="shared" si="309"/>
        <v>0.34958713759050564</v>
      </c>
      <c r="EV58" s="7">
        <f t="shared" si="309"/>
        <v>0.39952815724629215</v>
      </c>
      <c r="EW58" s="7">
        <f t="shared" si="309"/>
        <v>0.29964611793471913</v>
      </c>
      <c r="EX58" s="7">
        <f t="shared" si="309"/>
        <v>0.64923325552522471</v>
      </c>
      <c r="EY58" s="7">
        <f t="shared" si="309"/>
        <v>0.34958713759050564</v>
      </c>
      <c r="EZ58" s="7">
        <f t="shared" si="309"/>
        <v>0.24970509827893259</v>
      </c>
      <c r="FA58" s="7">
        <f t="shared" si="309"/>
        <v>0.19976407862314607</v>
      </c>
      <c r="FB58" s="7">
        <f t="shared" si="309"/>
        <v>0.39952815724629215</v>
      </c>
      <c r="FC58" s="7">
        <f t="shared" si="309"/>
        <v>0.39952815724629215</v>
      </c>
      <c r="FD58" s="7">
        <f t="shared" si="309"/>
        <v>0.59929223586943825</v>
      </c>
      <c r="FE58" s="7">
        <f t="shared" si="309"/>
        <v>0.64923325552522471</v>
      </c>
      <c r="FF58" s="7">
        <f t="shared" si="309"/>
        <v>0.64923325552522471</v>
      </c>
      <c r="FG58" s="7">
        <f t="shared" si="309"/>
        <v>0.84899733414837075</v>
      </c>
      <c r="FH58" s="7">
        <f t="shared" si="309"/>
        <v>0.84899733414837075</v>
      </c>
      <c r="FI58" s="7">
        <f t="shared" si="309"/>
        <v>0.64923325552522471</v>
      </c>
      <c r="FJ58" s="7">
        <f t="shared" si="309"/>
        <v>1.0487614127715168</v>
      </c>
      <c r="FK58" s="7">
        <f t="shared" si="309"/>
        <v>0.74911529483679773</v>
      </c>
      <c r="FL58" s="7">
        <f t="shared" si="309"/>
        <v>1.0487614127715168</v>
      </c>
      <c r="FM58" s="7">
        <f t="shared" si="309"/>
        <v>0.89893835380415732</v>
      </c>
      <c r="FN58" s="7">
        <f t="shared" si="309"/>
        <v>1.3983485503620225</v>
      </c>
      <c r="FO58" s="7">
        <f t="shared" si="309"/>
        <v>0.94887937345994378</v>
      </c>
      <c r="FP58" s="7">
        <f t="shared" si="309"/>
        <v>0.84899733414837075</v>
      </c>
      <c r="FQ58" s="7">
        <f t="shared" si="309"/>
        <v>1.0987024324273034</v>
      </c>
      <c r="FR58" s="7">
        <f t="shared" si="309"/>
        <v>0.74911529483679773</v>
      </c>
      <c r="FS58" s="7">
        <f t="shared" si="309"/>
        <v>1.5981126289851686</v>
      </c>
      <c r="FT58" s="7">
        <f t="shared" si="309"/>
        <v>0.89893835380415732</v>
      </c>
      <c r="FU58" s="7">
        <f t="shared" si="309"/>
        <v>1.3983485503620225</v>
      </c>
      <c r="FV58" s="7">
        <f t="shared" si="309"/>
        <v>1.348407530706236</v>
      </c>
      <c r="FW58" s="7">
        <f t="shared" si="309"/>
        <v>1.7978767076083146</v>
      </c>
      <c r="FX58" s="7">
        <f t="shared" si="309"/>
        <v>2.4471099631335393</v>
      </c>
      <c r="FY58" s="7">
        <f t="shared" si="309"/>
        <v>1.9976407862314607</v>
      </c>
      <c r="FZ58" s="7">
        <f t="shared" si="309"/>
        <v>2.0475818058872468</v>
      </c>
      <c r="GA58" s="7">
        <f t="shared" si="309"/>
        <v>1.8478177272641012</v>
      </c>
      <c r="GB58" s="7">
        <f t="shared" si="309"/>
        <v>1.8478177272641012</v>
      </c>
      <c r="GC58" s="7">
        <f t="shared" si="309"/>
        <v>2.4471099631335393</v>
      </c>
      <c r="GD58" s="7">
        <f t="shared" si="309"/>
        <v>2.397168943477753</v>
      </c>
      <c r="GE58" s="7">
        <f t="shared" si="309"/>
        <v>3.6456944348724156</v>
      </c>
      <c r="GF58" s="7">
        <f t="shared" si="309"/>
        <v>2.7467560810682583</v>
      </c>
      <c r="GG58" s="7">
        <f t="shared" si="309"/>
        <v>3.5458123955608425</v>
      </c>
      <c r="GH58" s="7">
        <f t="shared" si="309"/>
        <v>2.9465201596914046</v>
      </c>
      <c r="GI58" s="7">
        <f t="shared" si="309"/>
        <v>3.1962252579703372</v>
      </c>
      <c r="GJ58" s="7">
        <f t="shared" si="309"/>
        <v>2.8965791400356178</v>
      </c>
      <c r="GK58" s="7">
        <f t="shared" si="309"/>
        <v>3.6456944348724156</v>
      </c>
      <c r="GL58" s="7">
        <f t="shared" si="309"/>
        <v>2.8466381203798314</v>
      </c>
      <c r="GM58" s="7">
        <f t="shared" si="309"/>
        <v>2.7966971007240451</v>
      </c>
      <c r="GN58" s="7">
        <f t="shared" ref="GN58:HR58" si="310">GN4/$C58*100000</f>
        <v>4.0452225921187077</v>
      </c>
      <c r="GO58" s="7">
        <f t="shared" si="310"/>
        <v>3.4958713759050561</v>
      </c>
      <c r="GP58" s="7">
        <f t="shared" si="310"/>
        <v>3.395989336593483</v>
      </c>
      <c r="GQ58" s="7">
        <f t="shared" si="310"/>
        <v>3.3460483169376967</v>
      </c>
      <c r="GR58" s="7">
        <f t="shared" si="310"/>
        <v>2.2473458845103931</v>
      </c>
      <c r="GS58" s="7">
        <f t="shared" si="310"/>
        <v>2.9964611793471909</v>
      </c>
      <c r="GT58" s="7">
        <f t="shared" si="310"/>
        <v>3.2961072972819103</v>
      </c>
      <c r="GU58" s="7">
        <f t="shared" si="310"/>
        <v>3.0963432186587641</v>
      </c>
      <c r="GV58" s="7">
        <f t="shared" si="310"/>
        <v>2.5469920024451125</v>
      </c>
      <c r="GW58" s="7">
        <f t="shared" si="310"/>
        <v>2.9964611793471909</v>
      </c>
      <c r="GX58" s="7">
        <f t="shared" si="310"/>
        <v>3.5957534152166293</v>
      </c>
      <c r="GY58" s="7">
        <f t="shared" si="310"/>
        <v>3.0963432186587641</v>
      </c>
      <c r="GZ58" s="7">
        <f t="shared" si="310"/>
        <v>2.8965791400356178</v>
      </c>
      <c r="HA58" s="7">
        <f t="shared" si="310"/>
        <v>3.7955174938397751</v>
      </c>
      <c r="HB58" s="7">
        <f t="shared" si="310"/>
        <v>3.5957534152166293</v>
      </c>
      <c r="HC58" s="7">
        <f t="shared" si="310"/>
        <v>3.4958713759050561</v>
      </c>
      <c r="HD58" s="7">
        <f t="shared" si="310"/>
        <v>3.2961072972819103</v>
      </c>
      <c r="HE58" s="7">
        <f t="shared" si="310"/>
        <v>3.8454585134955619</v>
      </c>
      <c r="HF58" s="7">
        <f t="shared" si="310"/>
        <v>4.1950456510860672</v>
      </c>
      <c r="HG58" s="7">
        <f t="shared" si="310"/>
        <v>5.1439250245460109</v>
      </c>
      <c r="HH58" s="7">
        <f t="shared" si="310"/>
        <v>5.2438070638575844</v>
      </c>
      <c r="HI58" s="7">
        <f t="shared" si="310"/>
        <v>5.1439250245460109</v>
      </c>
      <c r="HJ58" s="7">
        <f t="shared" si="310"/>
        <v>5.8930403193828091</v>
      </c>
      <c r="HK58" s="7">
        <f t="shared" si="310"/>
        <v>4.1950456510860672</v>
      </c>
      <c r="HL58" s="7">
        <f t="shared" si="310"/>
        <v>5.093984004890225</v>
      </c>
      <c r="HM58" s="7">
        <f t="shared" si="310"/>
        <v>4.6445148279881465</v>
      </c>
      <c r="HN58" s="7">
        <f t="shared" si="310"/>
        <v>2.8466381203798314</v>
      </c>
      <c r="HO58" s="7">
        <f t="shared" si="310"/>
        <v>1.8478177272641012</v>
      </c>
      <c r="HP58" s="7">
        <f t="shared" si="310"/>
        <v>1.8977587469198876</v>
      </c>
      <c r="HQ58" s="7">
        <f t="shared" si="310"/>
        <v>2.1974048648546067</v>
      </c>
      <c r="HR58" s="7">
        <f t="shared" si="310"/>
        <v>0.34958713759050564</v>
      </c>
    </row>
    <row r="59" spans="2:228" ht="15.75" thickBot="1" x14ac:dyDescent="0.3">
      <c r="B59" s="261" t="s">
        <v>209</v>
      </c>
      <c r="C59" s="263">
        <v>1772895</v>
      </c>
      <c r="D59" s="7">
        <f t="shared" ref="D59:BO59" si="311">D3/$C59*100000</f>
        <v>0</v>
      </c>
      <c r="E59" s="7">
        <f t="shared" si="311"/>
        <v>0</v>
      </c>
      <c r="F59" s="7">
        <f t="shared" si="311"/>
        <v>0</v>
      </c>
      <c r="G59" s="7">
        <f t="shared" si="311"/>
        <v>0</v>
      </c>
      <c r="H59" s="7">
        <f t="shared" si="311"/>
        <v>0</v>
      </c>
      <c r="I59" s="7">
        <f t="shared" si="311"/>
        <v>0</v>
      </c>
      <c r="J59" s="7">
        <f t="shared" si="311"/>
        <v>0</v>
      </c>
      <c r="K59" s="7">
        <f t="shared" si="311"/>
        <v>0</v>
      </c>
      <c r="L59" s="7">
        <f t="shared" si="311"/>
        <v>0</v>
      </c>
      <c r="M59" s="7">
        <f t="shared" si="311"/>
        <v>0</v>
      </c>
      <c r="N59" s="7">
        <f t="shared" si="311"/>
        <v>0</v>
      </c>
      <c r="O59" s="7">
        <f t="shared" si="311"/>
        <v>0</v>
      </c>
      <c r="P59" s="7">
        <f t="shared" si="311"/>
        <v>0</v>
      </c>
      <c r="Q59" s="7">
        <f t="shared" si="311"/>
        <v>0</v>
      </c>
      <c r="R59" s="7">
        <f t="shared" si="311"/>
        <v>0</v>
      </c>
      <c r="S59" s="7">
        <f t="shared" si="311"/>
        <v>0</v>
      </c>
      <c r="T59" s="7">
        <f t="shared" si="311"/>
        <v>0</v>
      </c>
      <c r="U59" s="7">
        <f t="shared" si="311"/>
        <v>0</v>
      </c>
      <c r="V59" s="7">
        <f t="shared" si="311"/>
        <v>0</v>
      </c>
      <c r="W59" s="7">
        <f t="shared" si="311"/>
        <v>0</v>
      </c>
      <c r="X59" s="7">
        <f t="shared" si="311"/>
        <v>0</v>
      </c>
      <c r="Y59" s="7">
        <f t="shared" si="311"/>
        <v>0</v>
      </c>
      <c r="Z59" s="7">
        <f t="shared" si="311"/>
        <v>0</v>
      </c>
      <c r="AA59" s="7">
        <f t="shared" si="311"/>
        <v>0</v>
      </c>
      <c r="AB59" s="7">
        <f t="shared" si="311"/>
        <v>0</v>
      </c>
      <c r="AC59" s="7">
        <f t="shared" si="311"/>
        <v>5.6404919637090746E-2</v>
      </c>
      <c r="AD59" s="7">
        <f t="shared" si="311"/>
        <v>0</v>
      </c>
      <c r="AE59" s="7">
        <f t="shared" si="311"/>
        <v>0</v>
      </c>
      <c r="AF59" s="7">
        <f t="shared" si="311"/>
        <v>5.6404919637090746E-2</v>
      </c>
      <c r="AG59" s="7">
        <f t="shared" si="311"/>
        <v>5.6404919637090746E-2</v>
      </c>
      <c r="AH59" s="7">
        <f t="shared" si="311"/>
        <v>0</v>
      </c>
      <c r="AI59" s="7">
        <f t="shared" si="311"/>
        <v>5.6404919637090746E-2</v>
      </c>
      <c r="AJ59" s="7">
        <f t="shared" si="311"/>
        <v>0</v>
      </c>
      <c r="AK59" s="7">
        <f t="shared" si="311"/>
        <v>5.6404919637090746E-2</v>
      </c>
      <c r="AL59" s="7">
        <f t="shared" si="311"/>
        <v>0</v>
      </c>
      <c r="AM59" s="7">
        <f t="shared" si="311"/>
        <v>5.6404919637090746E-2</v>
      </c>
      <c r="AN59" s="7">
        <f t="shared" si="311"/>
        <v>0.11280983927418149</v>
      </c>
      <c r="AO59" s="7">
        <f t="shared" si="311"/>
        <v>5.6404919637090746E-2</v>
      </c>
      <c r="AP59" s="7">
        <f t="shared" si="311"/>
        <v>0.11280983927418149</v>
      </c>
      <c r="AQ59" s="7">
        <f t="shared" si="311"/>
        <v>5.6404919637090746E-2</v>
      </c>
      <c r="AR59" s="7">
        <f t="shared" si="311"/>
        <v>5.6404919637090746E-2</v>
      </c>
      <c r="AS59" s="7">
        <f t="shared" si="311"/>
        <v>0.28202459818545372</v>
      </c>
      <c r="AT59" s="7">
        <f t="shared" si="311"/>
        <v>5.6404919637090746E-2</v>
      </c>
      <c r="AU59" s="7">
        <f t="shared" si="311"/>
        <v>0.11280983927418149</v>
      </c>
      <c r="AV59" s="7">
        <f t="shared" si="311"/>
        <v>5.6404919637090746E-2</v>
      </c>
      <c r="AW59" s="7">
        <f t="shared" si="311"/>
        <v>0</v>
      </c>
      <c r="AX59" s="7">
        <f t="shared" si="311"/>
        <v>0.11280983927418149</v>
      </c>
      <c r="AY59" s="7">
        <f t="shared" si="311"/>
        <v>5.6404919637090746E-2</v>
      </c>
      <c r="AZ59" s="7">
        <f t="shared" si="311"/>
        <v>0.11280983927418149</v>
      </c>
      <c r="BA59" s="7">
        <f t="shared" si="311"/>
        <v>0</v>
      </c>
      <c r="BB59" s="7">
        <f t="shared" si="311"/>
        <v>0.22561967854836298</v>
      </c>
      <c r="BC59" s="7">
        <f t="shared" si="311"/>
        <v>0.28202459818545372</v>
      </c>
      <c r="BD59" s="7">
        <f t="shared" si="311"/>
        <v>0.28202459818545372</v>
      </c>
      <c r="BE59" s="7">
        <f t="shared" si="311"/>
        <v>0.11280983927418149</v>
      </c>
      <c r="BF59" s="7">
        <f t="shared" si="311"/>
        <v>0.11280983927418149</v>
      </c>
      <c r="BG59" s="7">
        <f t="shared" si="311"/>
        <v>0.16921475891127222</v>
      </c>
      <c r="BH59" s="7">
        <f t="shared" si="311"/>
        <v>0.11280983927418149</v>
      </c>
      <c r="BI59" s="7">
        <f t="shared" si="311"/>
        <v>5.6404919637090746E-2</v>
      </c>
      <c r="BJ59" s="7">
        <f t="shared" si="311"/>
        <v>0.22561967854836298</v>
      </c>
      <c r="BK59" s="7">
        <f t="shared" si="311"/>
        <v>0</v>
      </c>
      <c r="BL59" s="7">
        <f t="shared" si="311"/>
        <v>0</v>
      </c>
      <c r="BM59" s="7">
        <f t="shared" si="311"/>
        <v>0.11280983927418149</v>
      </c>
      <c r="BN59" s="7">
        <f t="shared" si="311"/>
        <v>0.22561967854836298</v>
      </c>
      <c r="BO59" s="7">
        <f t="shared" si="311"/>
        <v>0.11280983927418149</v>
      </c>
      <c r="BP59" s="7">
        <f t="shared" ref="BP59:EA59" si="312">BP3/$C59*100000</f>
        <v>5.6404919637090746E-2</v>
      </c>
      <c r="BQ59" s="7">
        <f t="shared" si="312"/>
        <v>5.6404919637090746E-2</v>
      </c>
      <c r="BR59" s="7">
        <f t="shared" si="312"/>
        <v>0.22561967854836298</v>
      </c>
      <c r="BS59" s="7">
        <f t="shared" si="312"/>
        <v>5.6404919637090746E-2</v>
      </c>
      <c r="BT59" s="7">
        <f t="shared" si="312"/>
        <v>5.6404919637090746E-2</v>
      </c>
      <c r="BU59" s="7">
        <f t="shared" si="312"/>
        <v>5.6404919637090746E-2</v>
      </c>
      <c r="BV59" s="7">
        <f t="shared" si="312"/>
        <v>0.11280983927418149</v>
      </c>
      <c r="BW59" s="7">
        <f t="shared" si="312"/>
        <v>5.6404919637090746E-2</v>
      </c>
      <c r="BX59" s="7">
        <f t="shared" si="312"/>
        <v>5.6404919637090746E-2</v>
      </c>
      <c r="BY59" s="7">
        <f t="shared" si="312"/>
        <v>0.11280983927418149</v>
      </c>
      <c r="BZ59" s="7">
        <f t="shared" si="312"/>
        <v>5.6404919637090746E-2</v>
      </c>
      <c r="CA59" s="7">
        <f t="shared" si="312"/>
        <v>0.11280983927418149</v>
      </c>
      <c r="CB59" s="7">
        <f t="shared" si="312"/>
        <v>0</v>
      </c>
      <c r="CC59" s="7">
        <f t="shared" si="312"/>
        <v>5.6404919637090746E-2</v>
      </c>
      <c r="CD59" s="7">
        <f t="shared" si="312"/>
        <v>0</v>
      </c>
      <c r="CE59" s="7">
        <f t="shared" si="312"/>
        <v>0</v>
      </c>
      <c r="CF59" s="7">
        <f t="shared" si="312"/>
        <v>0.11280983927418149</v>
      </c>
      <c r="CG59" s="7">
        <f t="shared" si="312"/>
        <v>0</v>
      </c>
      <c r="CH59" s="7">
        <f t="shared" si="312"/>
        <v>5.6404919637090746E-2</v>
      </c>
      <c r="CI59" s="7">
        <f t="shared" si="312"/>
        <v>5.6404919637090746E-2</v>
      </c>
      <c r="CJ59" s="7">
        <f t="shared" si="312"/>
        <v>0</v>
      </c>
      <c r="CK59" s="7">
        <f t="shared" si="312"/>
        <v>0</v>
      </c>
      <c r="CL59" s="7">
        <f t="shared" si="312"/>
        <v>5.6404919637090746E-2</v>
      </c>
      <c r="CM59" s="7">
        <f t="shared" si="312"/>
        <v>5.6404919637090746E-2</v>
      </c>
      <c r="CN59" s="7">
        <f t="shared" si="312"/>
        <v>5.6404919637090746E-2</v>
      </c>
      <c r="CO59" s="7">
        <f t="shared" si="312"/>
        <v>0</v>
      </c>
      <c r="CP59" s="7">
        <f t="shared" si="312"/>
        <v>0</v>
      </c>
      <c r="CQ59" s="7">
        <f t="shared" si="312"/>
        <v>0</v>
      </c>
      <c r="CR59" s="7">
        <f t="shared" si="312"/>
        <v>0.16921475891127222</v>
      </c>
      <c r="CS59" s="7">
        <f t="shared" si="312"/>
        <v>0.16921475891127222</v>
      </c>
      <c r="CT59" s="7">
        <f t="shared" si="312"/>
        <v>0</v>
      </c>
      <c r="CU59" s="7">
        <f t="shared" si="312"/>
        <v>0.11280983927418149</v>
      </c>
      <c r="CV59" s="7">
        <f t="shared" si="312"/>
        <v>0.16921475891127222</v>
      </c>
      <c r="CW59" s="7">
        <f t="shared" si="312"/>
        <v>0</v>
      </c>
      <c r="CX59" s="7">
        <f t="shared" si="312"/>
        <v>0.16921475891127222</v>
      </c>
      <c r="CY59" s="7">
        <f t="shared" si="312"/>
        <v>5.6404919637090746E-2</v>
      </c>
      <c r="CZ59" s="7">
        <f t="shared" si="312"/>
        <v>0</v>
      </c>
      <c r="DA59" s="7">
        <f t="shared" si="312"/>
        <v>0.16921475891127222</v>
      </c>
      <c r="DB59" s="7">
        <f t="shared" si="312"/>
        <v>0.16921475891127222</v>
      </c>
      <c r="DC59" s="7">
        <f t="shared" si="312"/>
        <v>0.11280983927418149</v>
      </c>
      <c r="DD59" s="7">
        <f t="shared" si="312"/>
        <v>0.16921475891127222</v>
      </c>
      <c r="DE59" s="7">
        <f t="shared" si="312"/>
        <v>5.6404919637090746E-2</v>
      </c>
      <c r="DF59" s="7">
        <f t="shared" si="312"/>
        <v>0.11280983927418149</v>
      </c>
      <c r="DG59" s="7">
        <f t="shared" si="312"/>
        <v>0.22561967854836298</v>
      </c>
      <c r="DH59" s="7">
        <f t="shared" si="312"/>
        <v>0.11280983927418149</v>
      </c>
      <c r="DI59" s="7">
        <f t="shared" si="312"/>
        <v>0.11280983927418149</v>
      </c>
      <c r="DJ59" s="7">
        <f t="shared" si="312"/>
        <v>0.22561967854836298</v>
      </c>
      <c r="DK59" s="7">
        <f t="shared" si="312"/>
        <v>0.33842951782254443</v>
      </c>
      <c r="DL59" s="7">
        <f t="shared" si="312"/>
        <v>0</v>
      </c>
      <c r="DM59" s="7">
        <f t="shared" si="312"/>
        <v>0.16921475891127222</v>
      </c>
      <c r="DN59" s="7">
        <f t="shared" si="312"/>
        <v>0.11280983927418149</v>
      </c>
      <c r="DO59" s="7">
        <f t="shared" si="312"/>
        <v>0.16921475891127222</v>
      </c>
      <c r="DP59" s="7">
        <f t="shared" si="312"/>
        <v>0.28202459818545372</v>
      </c>
      <c r="DQ59" s="7">
        <f t="shared" si="312"/>
        <v>0.22561967854836298</v>
      </c>
      <c r="DR59" s="7">
        <f t="shared" si="312"/>
        <v>0.22561967854836298</v>
      </c>
      <c r="DS59" s="7">
        <f t="shared" si="312"/>
        <v>0.11280983927418149</v>
      </c>
      <c r="DT59" s="7">
        <f t="shared" si="312"/>
        <v>5.6404919637090746E-2</v>
      </c>
      <c r="DU59" s="7">
        <f t="shared" si="312"/>
        <v>0.16921475891127222</v>
      </c>
      <c r="DV59" s="7">
        <f t="shared" si="312"/>
        <v>5.6404919637090746E-2</v>
      </c>
      <c r="DW59" s="7">
        <f t="shared" si="312"/>
        <v>0.33842951782254443</v>
      </c>
      <c r="DX59" s="7">
        <f t="shared" si="312"/>
        <v>0.22561967854836298</v>
      </c>
      <c r="DY59" s="7">
        <f t="shared" si="312"/>
        <v>0.45123935709672597</v>
      </c>
      <c r="DZ59" s="7">
        <f t="shared" si="312"/>
        <v>0.11280983927418149</v>
      </c>
      <c r="EA59" s="7">
        <f t="shared" si="312"/>
        <v>0.28202459818545372</v>
      </c>
      <c r="EB59" s="7">
        <f t="shared" ref="EB59:GM59" si="313">EB3/$C59*100000</f>
        <v>0.28202459818545372</v>
      </c>
      <c r="EC59" s="7">
        <f t="shared" si="313"/>
        <v>0.56404919637090745</v>
      </c>
      <c r="ED59" s="7">
        <f t="shared" si="313"/>
        <v>0.22561967854836298</v>
      </c>
      <c r="EE59" s="7">
        <f t="shared" si="313"/>
        <v>0.22561967854836298</v>
      </c>
      <c r="EF59" s="7">
        <f t="shared" si="313"/>
        <v>0.22561967854836298</v>
      </c>
      <c r="EG59" s="7">
        <f t="shared" si="313"/>
        <v>0.11280983927418149</v>
      </c>
      <c r="EH59" s="7">
        <f t="shared" si="313"/>
        <v>0.22561967854836298</v>
      </c>
      <c r="EI59" s="7">
        <f t="shared" si="313"/>
        <v>0.22561967854836298</v>
      </c>
      <c r="EJ59" s="7">
        <f t="shared" si="313"/>
        <v>0.22561967854836298</v>
      </c>
      <c r="EK59" s="7">
        <f t="shared" si="313"/>
        <v>0.16921475891127222</v>
      </c>
      <c r="EL59" s="7">
        <f t="shared" si="313"/>
        <v>0.16921475891127222</v>
      </c>
      <c r="EM59" s="7">
        <f t="shared" si="313"/>
        <v>0.16921475891127222</v>
      </c>
      <c r="EN59" s="7">
        <f t="shared" si="313"/>
        <v>0.16921475891127222</v>
      </c>
      <c r="EO59" s="7">
        <f t="shared" si="313"/>
        <v>0.11280983927418149</v>
      </c>
      <c r="EP59" s="7">
        <f t="shared" si="313"/>
        <v>0.16921475891127222</v>
      </c>
      <c r="EQ59" s="7">
        <f t="shared" si="313"/>
        <v>0.16921475891127222</v>
      </c>
      <c r="ER59" s="7">
        <f t="shared" si="313"/>
        <v>0.11280983927418149</v>
      </c>
      <c r="ES59" s="7">
        <f t="shared" si="313"/>
        <v>0.11280983927418149</v>
      </c>
      <c r="ET59" s="7">
        <f t="shared" si="313"/>
        <v>0.11280983927418149</v>
      </c>
      <c r="EU59" s="7">
        <f t="shared" si="313"/>
        <v>0</v>
      </c>
      <c r="EV59" s="7">
        <f t="shared" si="313"/>
        <v>0.22561967854836298</v>
      </c>
      <c r="EW59" s="7">
        <f t="shared" si="313"/>
        <v>5.6404919637090746E-2</v>
      </c>
      <c r="EX59" s="7">
        <f t="shared" si="313"/>
        <v>5.6404919637090746E-2</v>
      </c>
      <c r="EY59" s="7">
        <f t="shared" si="313"/>
        <v>5.6404919637090746E-2</v>
      </c>
      <c r="EZ59" s="7">
        <f t="shared" si="313"/>
        <v>5.6404919637090746E-2</v>
      </c>
      <c r="FA59" s="7">
        <f t="shared" si="313"/>
        <v>0.11280983927418149</v>
      </c>
      <c r="FB59" s="7">
        <f t="shared" si="313"/>
        <v>0</v>
      </c>
      <c r="FC59" s="7">
        <f t="shared" si="313"/>
        <v>0.16921475891127222</v>
      </c>
      <c r="FD59" s="7">
        <f t="shared" si="313"/>
        <v>0</v>
      </c>
      <c r="FE59" s="7">
        <f t="shared" si="313"/>
        <v>5.6404919637090746E-2</v>
      </c>
      <c r="FF59" s="7">
        <f t="shared" si="313"/>
        <v>0.22561967854836298</v>
      </c>
      <c r="FG59" s="7">
        <f t="shared" si="313"/>
        <v>0.11280983927418149</v>
      </c>
      <c r="FH59" s="7">
        <f t="shared" si="313"/>
        <v>5.6404919637090746E-2</v>
      </c>
      <c r="FI59" s="7">
        <f t="shared" si="313"/>
        <v>0.11280983927418149</v>
      </c>
      <c r="FJ59" s="7">
        <f t="shared" si="313"/>
        <v>0.16921475891127222</v>
      </c>
      <c r="FK59" s="7">
        <f t="shared" si="313"/>
        <v>0.16921475891127222</v>
      </c>
      <c r="FL59" s="7">
        <f t="shared" si="313"/>
        <v>0.11280983927418149</v>
      </c>
      <c r="FM59" s="7">
        <f t="shared" si="313"/>
        <v>0.11280983927418149</v>
      </c>
      <c r="FN59" s="7">
        <f t="shared" si="313"/>
        <v>5.6404919637090746E-2</v>
      </c>
      <c r="FO59" s="7">
        <f t="shared" si="313"/>
        <v>0.11280983927418149</v>
      </c>
      <c r="FP59" s="7">
        <f t="shared" si="313"/>
        <v>0.11280983927418149</v>
      </c>
      <c r="FQ59" s="7">
        <f t="shared" si="313"/>
        <v>0.11280983927418149</v>
      </c>
      <c r="FR59" s="7">
        <f t="shared" si="313"/>
        <v>5.6404919637090746E-2</v>
      </c>
      <c r="FS59" s="7">
        <f t="shared" si="313"/>
        <v>0.28202459818545372</v>
      </c>
      <c r="FT59" s="7">
        <f t="shared" si="313"/>
        <v>0.11280983927418149</v>
      </c>
      <c r="FU59" s="7">
        <f t="shared" si="313"/>
        <v>5.6404919637090746E-2</v>
      </c>
      <c r="FV59" s="7">
        <f t="shared" si="313"/>
        <v>0.16921475891127222</v>
      </c>
      <c r="FW59" s="7">
        <f t="shared" si="313"/>
        <v>0.11280983927418149</v>
      </c>
      <c r="FX59" s="7">
        <f t="shared" si="313"/>
        <v>0.33842951782254443</v>
      </c>
      <c r="FY59" s="7">
        <f t="shared" si="313"/>
        <v>0.22561967854836298</v>
      </c>
      <c r="FZ59" s="7">
        <f t="shared" si="313"/>
        <v>0.22561967854836298</v>
      </c>
      <c r="GA59" s="7">
        <f t="shared" si="313"/>
        <v>0.11280983927418149</v>
      </c>
      <c r="GB59" s="7">
        <f t="shared" si="313"/>
        <v>0.22561967854836298</v>
      </c>
      <c r="GC59" s="7">
        <f t="shared" si="313"/>
        <v>0.56404919637090745</v>
      </c>
      <c r="GD59" s="7">
        <f t="shared" si="313"/>
        <v>0.28202459818545372</v>
      </c>
      <c r="GE59" s="7">
        <f t="shared" si="313"/>
        <v>0.7896688749192704</v>
      </c>
      <c r="GF59" s="7">
        <f t="shared" si="313"/>
        <v>0.45123935709672597</v>
      </c>
      <c r="GG59" s="7">
        <f t="shared" si="313"/>
        <v>0.11280983927418149</v>
      </c>
      <c r="GH59" s="7">
        <f t="shared" si="313"/>
        <v>0.3948344374596352</v>
      </c>
      <c r="GI59" s="7">
        <f t="shared" si="313"/>
        <v>0.3948344374596352</v>
      </c>
      <c r="GJ59" s="7">
        <f t="shared" si="313"/>
        <v>0.33842951782254443</v>
      </c>
      <c r="GK59" s="7">
        <f t="shared" si="313"/>
        <v>0.33842951782254443</v>
      </c>
      <c r="GL59" s="7">
        <f t="shared" si="313"/>
        <v>0.22561967854836298</v>
      </c>
      <c r="GM59" s="7">
        <f t="shared" si="313"/>
        <v>0.50764427673381674</v>
      </c>
      <c r="GN59" s="7">
        <f t="shared" ref="GN59:HR59" si="314">GN3/$C59*100000</f>
        <v>0.3948344374596352</v>
      </c>
      <c r="GO59" s="7">
        <f t="shared" si="314"/>
        <v>0.33842951782254443</v>
      </c>
      <c r="GP59" s="7">
        <f t="shared" si="314"/>
        <v>0.28202459818545372</v>
      </c>
      <c r="GQ59" s="7">
        <f t="shared" si="314"/>
        <v>0.22561967854836298</v>
      </c>
      <c r="GR59" s="7">
        <f t="shared" si="314"/>
        <v>0.16921475891127222</v>
      </c>
      <c r="GS59" s="7">
        <f t="shared" si="314"/>
        <v>0.16921475891127222</v>
      </c>
      <c r="GT59" s="7">
        <f t="shared" si="314"/>
        <v>0.33842951782254443</v>
      </c>
      <c r="GU59" s="7">
        <f t="shared" si="314"/>
        <v>0.28202459818545372</v>
      </c>
      <c r="GV59" s="7">
        <f t="shared" si="314"/>
        <v>0.22561967854836298</v>
      </c>
      <c r="GW59" s="7">
        <f t="shared" si="314"/>
        <v>0.28202459818545372</v>
      </c>
      <c r="GX59" s="7">
        <f t="shared" si="314"/>
        <v>0.16921475891127222</v>
      </c>
      <c r="GY59" s="7">
        <f t="shared" si="314"/>
        <v>0.50764427673381674</v>
      </c>
      <c r="GZ59" s="7">
        <f t="shared" si="314"/>
        <v>0.16921475891127222</v>
      </c>
      <c r="HA59" s="7">
        <f t="shared" si="314"/>
        <v>0.56404919637090745</v>
      </c>
      <c r="HB59" s="7">
        <f t="shared" si="314"/>
        <v>5.6404919637090746E-2</v>
      </c>
      <c r="HC59" s="7">
        <f t="shared" si="314"/>
        <v>0.28202459818545372</v>
      </c>
      <c r="HD59" s="7">
        <f t="shared" si="314"/>
        <v>0.33842951782254443</v>
      </c>
      <c r="HE59" s="7">
        <f t="shared" si="314"/>
        <v>0.50764427673381674</v>
      </c>
      <c r="HF59" s="7">
        <f t="shared" si="314"/>
        <v>0.33842951782254443</v>
      </c>
      <c r="HG59" s="7">
        <f t="shared" si="314"/>
        <v>0.33842951782254443</v>
      </c>
      <c r="HH59" s="7">
        <f t="shared" si="314"/>
        <v>0.50764427673381674</v>
      </c>
      <c r="HI59" s="7">
        <f t="shared" si="314"/>
        <v>0.3948344374596352</v>
      </c>
      <c r="HJ59" s="7">
        <f t="shared" si="314"/>
        <v>0.62045411600799816</v>
      </c>
      <c r="HK59" s="7">
        <f t="shared" si="314"/>
        <v>0.3948344374596352</v>
      </c>
      <c r="HL59" s="7">
        <f t="shared" si="314"/>
        <v>0.90247871419345194</v>
      </c>
      <c r="HM59" s="7">
        <f t="shared" si="314"/>
        <v>0.33842951782254443</v>
      </c>
      <c r="HN59" s="7">
        <f t="shared" si="314"/>
        <v>0.62045411600799816</v>
      </c>
      <c r="HO59" s="7">
        <f t="shared" si="314"/>
        <v>0.33842951782254443</v>
      </c>
      <c r="HP59" s="7">
        <f t="shared" si="314"/>
        <v>0.11280983927418149</v>
      </c>
      <c r="HQ59" s="7">
        <f t="shared" si="314"/>
        <v>0.28202459818545372</v>
      </c>
      <c r="HR59" s="7">
        <f t="shared" si="314"/>
        <v>0</v>
      </c>
    </row>
    <row r="60" spans="2:228" ht="15.75" thickBot="1" x14ac:dyDescent="0.3"/>
    <row r="61" spans="2:228" x14ac:dyDescent="0.25">
      <c r="B61" s="258"/>
      <c r="C61" s="259"/>
    </row>
    <row r="62" spans="2:228" x14ac:dyDescent="0.25">
      <c r="B62" s="260" t="s">
        <v>209</v>
      </c>
      <c r="C62" s="262">
        <v>1772895</v>
      </c>
      <c r="FR62" s="132"/>
      <c r="FS62" s="132"/>
      <c r="FT62" s="132"/>
      <c r="FU62" s="132"/>
      <c r="FV62" s="132"/>
      <c r="FW62" s="277">
        <f>SUM(FQ50:FW50)</f>
        <v>7.7023207092296904</v>
      </c>
      <c r="FX62" s="7">
        <f t="shared" ref="FW62:HL68" si="315">SUM(FR50:FX50)</f>
        <v>7.7023207092296904</v>
      </c>
      <c r="FY62" s="7">
        <f t="shared" si="315"/>
        <v>8.4725527801526592</v>
      </c>
      <c r="FZ62" s="7">
        <f t="shared" si="315"/>
        <v>9.2427848510756281</v>
      </c>
      <c r="GA62" s="7">
        <f t="shared" si="315"/>
        <v>8.4725527801526592</v>
      </c>
      <c r="GB62" s="7">
        <f t="shared" si="315"/>
        <v>8.4725527801526592</v>
      </c>
      <c r="GC62" s="7">
        <f t="shared" si="315"/>
        <v>7.7023207092296904</v>
      </c>
      <c r="GD62" s="277">
        <f t="shared" si="315"/>
        <v>7.7023207092296904</v>
      </c>
      <c r="GE62" s="7">
        <f t="shared" si="315"/>
        <v>10.783248992921568</v>
      </c>
      <c r="GF62" s="7">
        <f t="shared" si="315"/>
        <v>13.864177276613443</v>
      </c>
      <c r="GG62" s="7">
        <f t="shared" si="315"/>
        <v>14.634409347536412</v>
      </c>
      <c r="GH62" s="7">
        <f t="shared" si="315"/>
        <v>16.17487348938235</v>
      </c>
      <c r="GI62" s="7">
        <f t="shared" si="315"/>
        <v>18.48556970215126</v>
      </c>
      <c r="GJ62" s="7">
        <f t="shared" si="315"/>
        <v>18.485569702151256</v>
      </c>
      <c r="GK62" s="277">
        <f t="shared" si="315"/>
        <v>20.796265914920163</v>
      </c>
      <c r="GL62" s="7">
        <f t="shared" si="315"/>
        <v>19.255801773074225</v>
      </c>
      <c r="GM62" s="7">
        <f t="shared" si="315"/>
        <v>20.026033843997194</v>
      </c>
      <c r="GN62" s="7">
        <f t="shared" si="315"/>
        <v>22.3367300567661</v>
      </c>
      <c r="GO62" s="7">
        <f t="shared" si="315"/>
        <v>21.566497985843132</v>
      </c>
      <c r="GP62" s="7">
        <f t="shared" si="315"/>
        <v>20.026033843997197</v>
      </c>
      <c r="GQ62" s="7">
        <f t="shared" si="315"/>
        <v>20.796265914920166</v>
      </c>
      <c r="GR62" s="277">
        <f t="shared" si="315"/>
        <v>18.485569702151256</v>
      </c>
      <c r="GS62" s="7">
        <f t="shared" si="315"/>
        <v>19.255801773074225</v>
      </c>
      <c r="GT62" s="7">
        <f t="shared" si="315"/>
        <v>18.485569702151256</v>
      </c>
      <c r="GU62" s="7">
        <f t="shared" si="315"/>
        <v>15.404641418459381</v>
      </c>
      <c r="GV62" s="7">
        <f t="shared" si="315"/>
        <v>12.323713134767505</v>
      </c>
      <c r="GW62" s="7">
        <f t="shared" si="315"/>
        <v>14.634409347536414</v>
      </c>
      <c r="GX62" s="7">
        <f t="shared" si="315"/>
        <v>13.093945205690474</v>
      </c>
      <c r="GY62" s="277">
        <f t="shared" si="315"/>
        <v>14.634409347536412</v>
      </c>
      <c r="GZ62" s="7">
        <f t="shared" si="315"/>
        <v>12.323713134767504</v>
      </c>
      <c r="HA62" s="7">
        <f t="shared" si="315"/>
        <v>9.2427848510756281</v>
      </c>
      <c r="HB62" s="7">
        <f t="shared" si="315"/>
        <v>16.945105560305322</v>
      </c>
      <c r="HC62" s="7">
        <f t="shared" si="315"/>
        <v>18.48556970215126</v>
      </c>
      <c r="HD62" s="7">
        <f t="shared" si="315"/>
        <v>16.945105560305322</v>
      </c>
      <c r="HE62" s="7">
        <f t="shared" si="315"/>
        <v>17.715337631228287</v>
      </c>
      <c r="HF62" s="277">
        <f t="shared" si="315"/>
        <v>16.945105560305318</v>
      </c>
      <c r="HG62" s="7">
        <f t="shared" si="315"/>
        <v>18.485569702151256</v>
      </c>
      <c r="HH62" s="7">
        <f t="shared" si="315"/>
        <v>18.485569702151256</v>
      </c>
      <c r="HI62" s="7">
        <f t="shared" si="315"/>
        <v>11.553481063844535</v>
      </c>
      <c r="HJ62" s="7">
        <f t="shared" si="315"/>
        <v>12.323713134767504</v>
      </c>
      <c r="HK62" s="7">
        <f t="shared" si="315"/>
        <v>12.323713134767504</v>
      </c>
      <c r="HL62" s="279">
        <f t="shared" si="315"/>
        <v>17.715337631228287</v>
      </c>
      <c r="HM62" s="277">
        <f t="shared" ref="HM62:HT62" si="316">SUM(HG50:HM50)</f>
        <v>18.485569702151256</v>
      </c>
      <c r="HN62" s="7">
        <f t="shared" si="316"/>
        <v>20.796265914920163</v>
      </c>
      <c r="HO62" s="7">
        <f t="shared" si="316"/>
        <v>23.877194198612038</v>
      </c>
      <c r="HP62" s="7">
        <f t="shared" si="316"/>
        <v>23.877194198612038</v>
      </c>
      <c r="HQ62" s="7">
        <f t="shared" si="316"/>
        <v>23.106962127689069</v>
      </c>
      <c r="HR62" s="7">
        <f t="shared" si="316"/>
        <v>20.796265914920163</v>
      </c>
      <c r="HS62" s="279">
        <f t="shared" si="316"/>
        <v>13.864177276613443</v>
      </c>
      <c r="HT62" s="277">
        <f>SUM(HN50:HT50)</f>
        <v>11.553481063844535</v>
      </c>
    </row>
    <row r="63" spans="2:228" x14ac:dyDescent="0.25">
      <c r="B63" s="260" t="s">
        <v>210</v>
      </c>
      <c r="C63" s="262">
        <v>2002362</v>
      </c>
      <c r="FQ63" s="132"/>
      <c r="FR63" s="132"/>
      <c r="FS63" s="132"/>
      <c r="FT63" s="132"/>
      <c r="FU63" s="132"/>
      <c r="FV63" s="132"/>
      <c r="FW63" s="277">
        <f t="shared" si="315"/>
        <v>4.1891956311023222</v>
      </c>
      <c r="FX63" s="7">
        <f t="shared" si="315"/>
        <v>4.7670157181509172</v>
      </c>
      <c r="FY63" s="7">
        <f t="shared" si="315"/>
        <v>5.2003807834373648</v>
      </c>
      <c r="FZ63" s="7">
        <f t="shared" si="315"/>
        <v>6.7893860228210041</v>
      </c>
      <c r="GA63" s="7">
        <f t="shared" si="315"/>
        <v>6.7893860228210041</v>
      </c>
      <c r="GB63" s="7">
        <f t="shared" si="315"/>
        <v>8.3783912622046426</v>
      </c>
      <c r="GC63" s="7">
        <f t="shared" si="315"/>
        <v>8.5228462839667927</v>
      </c>
      <c r="GD63" s="277">
        <f t="shared" si="315"/>
        <v>8.8117563274910893</v>
      </c>
      <c r="GE63" s="7">
        <f t="shared" si="315"/>
        <v>8.667301305728941</v>
      </c>
      <c r="GF63" s="7">
        <f t="shared" si="315"/>
        <v>8.2339362404424943</v>
      </c>
      <c r="GG63" s="7">
        <f t="shared" si="315"/>
        <v>7.8005711751560458</v>
      </c>
      <c r="GH63" s="7">
        <f t="shared" si="315"/>
        <v>8.5228462839667909</v>
      </c>
      <c r="GI63" s="7">
        <f t="shared" si="315"/>
        <v>8.2339362404424925</v>
      </c>
      <c r="GJ63" s="7">
        <f t="shared" si="315"/>
        <v>7.5116611316317492</v>
      </c>
      <c r="GK63" s="277">
        <f t="shared" si="315"/>
        <v>8.3783912622046426</v>
      </c>
      <c r="GL63" s="7">
        <f t="shared" si="315"/>
        <v>9.6784864580639844</v>
      </c>
      <c r="GM63" s="7">
        <f t="shared" si="315"/>
        <v>10.40076156687473</v>
      </c>
      <c r="GN63" s="7">
        <f t="shared" si="315"/>
        <v>10.256306545112579</v>
      </c>
      <c r="GO63" s="7">
        <f t="shared" si="315"/>
        <v>11.123036675685476</v>
      </c>
      <c r="GP63" s="7">
        <f t="shared" si="315"/>
        <v>10.256306545112579</v>
      </c>
      <c r="GQ63" s="7">
        <f t="shared" si="315"/>
        <v>11.845311784496218</v>
      </c>
      <c r="GR63" s="277">
        <f t="shared" si="315"/>
        <v>10.256306545112581</v>
      </c>
      <c r="GS63" s="7">
        <f t="shared" si="315"/>
        <v>9.5340314363018344</v>
      </c>
      <c r="GT63" s="7">
        <f t="shared" si="315"/>
        <v>9.8229414798261327</v>
      </c>
      <c r="GU63" s="7">
        <f t="shared" si="315"/>
        <v>9.8229414798261327</v>
      </c>
      <c r="GV63" s="7">
        <f t="shared" si="315"/>
        <v>8.8117563274910911</v>
      </c>
      <c r="GW63" s="7">
        <f t="shared" si="315"/>
        <v>9.3895764145396878</v>
      </c>
      <c r="GX63" s="7">
        <f t="shared" si="315"/>
        <v>7.5116611316317483</v>
      </c>
      <c r="GY63" s="277">
        <f t="shared" si="315"/>
        <v>7.8005711751560458</v>
      </c>
      <c r="GZ63" s="7">
        <f t="shared" si="315"/>
        <v>7.5116611316317483</v>
      </c>
      <c r="HA63" s="7">
        <f t="shared" si="315"/>
        <v>6.7893860228210032</v>
      </c>
      <c r="HB63" s="7">
        <f t="shared" si="315"/>
        <v>7.0782960663453016</v>
      </c>
      <c r="HC63" s="7">
        <f t="shared" si="315"/>
        <v>6.7893860228210041</v>
      </c>
      <c r="HD63" s="7">
        <f t="shared" si="315"/>
        <v>6.5004759792967057</v>
      </c>
      <c r="HE63" s="7">
        <f t="shared" si="315"/>
        <v>7.3672061098696</v>
      </c>
      <c r="HF63" s="277">
        <f t="shared" si="315"/>
        <v>7.9450261969181959</v>
      </c>
      <c r="HG63" s="7">
        <f t="shared" si="315"/>
        <v>8.2339362404424925</v>
      </c>
      <c r="HH63" s="7">
        <f t="shared" si="315"/>
        <v>9.2451213927775377</v>
      </c>
      <c r="HI63" s="7">
        <f t="shared" si="315"/>
        <v>9.6784864580639844</v>
      </c>
      <c r="HJ63" s="7">
        <f t="shared" si="315"/>
        <v>11.267491697447623</v>
      </c>
      <c r="HK63" s="7">
        <f t="shared" si="315"/>
        <v>11.98976680625837</v>
      </c>
      <c r="HL63" s="279">
        <f t="shared" si="315"/>
        <v>13.578772045642008</v>
      </c>
      <c r="HM63" s="277">
        <f t="shared" ref="HM63:HM71" si="317">SUM(HG51:HM51)</f>
        <v>13.723227067404158</v>
      </c>
      <c r="HN63" s="7">
        <f t="shared" ref="HN63:HN71" si="318">SUM(HH51:HN51)</f>
        <v>13.145406980355562</v>
      </c>
      <c r="HO63" s="7">
        <f t="shared" ref="HO63:HO71" si="319">SUM(HI51:HO51)</f>
        <v>12.423131871544816</v>
      </c>
      <c r="HP63" s="7">
        <f t="shared" ref="HP63:HP71" si="320">SUM(HJ51:HP51)</f>
        <v>12.856496936831263</v>
      </c>
      <c r="HQ63" s="7">
        <f t="shared" ref="HQ63:HQ71" si="321">SUM(HK51:HQ51)</f>
        <v>11.123036675685475</v>
      </c>
      <c r="HR63" s="7">
        <f t="shared" ref="HR63:HR71" si="322">SUM(HL51:HR51)</f>
        <v>9.3895764145396861</v>
      </c>
      <c r="HS63" s="279">
        <f t="shared" ref="HS63:HS71" si="323">SUM(HM51:HS51)</f>
        <v>6.5004759792967066</v>
      </c>
      <c r="HT63" s="277">
        <f t="shared" ref="HT63:HT71" si="324">SUM(HN51:HT51)</f>
        <v>5.0559257616752165</v>
      </c>
    </row>
    <row r="64" spans="2:228" x14ac:dyDescent="0.25">
      <c r="B64" s="260" t="s">
        <v>211</v>
      </c>
      <c r="C64" s="262">
        <v>2233550</v>
      </c>
      <c r="FQ64" s="132"/>
      <c r="FR64" s="132"/>
      <c r="FS64" s="132"/>
      <c r="FT64" s="132"/>
      <c r="FU64" s="132"/>
      <c r="FV64" s="132"/>
      <c r="FW64" s="277">
        <f t="shared" si="315"/>
        <v>3.8744451127685831</v>
      </c>
      <c r="FX64" s="7">
        <f t="shared" si="315"/>
        <v>4.3825690619841353</v>
      </c>
      <c r="FY64" s="7">
        <f t="shared" si="315"/>
        <v>4.8906930111996871</v>
      </c>
      <c r="FZ64" s="7">
        <f t="shared" si="315"/>
        <v>5.335301466763295</v>
      </c>
      <c r="GA64" s="7">
        <f t="shared" si="315"/>
        <v>5.5893634413710709</v>
      </c>
      <c r="GB64" s="7">
        <f t="shared" si="315"/>
        <v>6.2880338715424546</v>
      </c>
      <c r="GC64" s="7">
        <f t="shared" si="315"/>
        <v>6.0339718969346787</v>
      </c>
      <c r="GD64" s="277">
        <f t="shared" si="315"/>
        <v>6.6691268334541185</v>
      </c>
      <c r="GE64" s="7">
        <f t="shared" si="315"/>
        <v>7.2407662763216143</v>
      </c>
      <c r="GF64" s="7">
        <f t="shared" si="315"/>
        <v>7.1137352890177263</v>
      </c>
      <c r="GG64" s="7">
        <f t="shared" si="315"/>
        <v>6.7961578207580065</v>
      </c>
      <c r="GH64" s="7">
        <f t="shared" si="315"/>
        <v>7.4948282509293911</v>
      </c>
      <c r="GI64" s="7">
        <f t="shared" si="315"/>
        <v>7.6853747318852221</v>
      </c>
      <c r="GJ64" s="7">
        <f t="shared" si="315"/>
        <v>7.875921212841055</v>
      </c>
      <c r="GK64" s="277">
        <f t="shared" si="315"/>
        <v>7.6853747318852221</v>
      </c>
      <c r="GL64" s="7">
        <f t="shared" si="315"/>
        <v>7.4313127572774462</v>
      </c>
      <c r="GM64" s="7">
        <f t="shared" si="315"/>
        <v>7.8759212128410541</v>
      </c>
      <c r="GN64" s="7">
        <f t="shared" si="315"/>
        <v>7.8759212128410541</v>
      </c>
      <c r="GO64" s="7">
        <f t="shared" si="315"/>
        <v>7.4948282509293902</v>
      </c>
      <c r="GP64" s="7">
        <f t="shared" si="315"/>
        <v>7.7488902255371661</v>
      </c>
      <c r="GQ64" s="7">
        <f t="shared" si="315"/>
        <v>7.5583437445813342</v>
      </c>
      <c r="GR64" s="277">
        <f t="shared" si="315"/>
        <v>7.8124057191891101</v>
      </c>
      <c r="GS64" s="7">
        <f t="shared" si="315"/>
        <v>7.4948282509293902</v>
      </c>
      <c r="GT64" s="7">
        <f t="shared" si="315"/>
        <v>6.7326423271060625</v>
      </c>
      <c r="GU64" s="7">
        <f t="shared" si="315"/>
        <v>6.4785803524982866</v>
      </c>
      <c r="GV64" s="7">
        <f t="shared" si="315"/>
        <v>6.0974873905866227</v>
      </c>
      <c r="GW64" s="7">
        <f t="shared" si="315"/>
        <v>5.335301466763295</v>
      </c>
      <c r="GX64" s="7">
        <f t="shared" si="315"/>
        <v>5.9069409096307908</v>
      </c>
      <c r="GY64" s="277">
        <f t="shared" si="315"/>
        <v>5.4623324540671829</v>
      </c>
      <c r="GZ64" s="7">
        <f t="shared" si="315"/>
        <v>5.335301466763295</v>
      </c>
      <c r="HA64" s="7">
        <f t="shared" si="315"/>
        <v>5.6528789350230149</v>
      </c>
      <c r="HB64" s="7">
        <f t="shared" si="315"/>
        <v>5.9069409096307908</v>
      </c>
      <c r="HC64" s="7">
        <f t="shared" si="315"/>
        <v>5.7799099223269028</v>
      </c>
      <c r="HD64" s="7">
        <f t="shared" si="315"/>
        <v>5.7799099223269028</v>
      </c>
      <c r="HE64" s="7">
        <f t="shared" si="315"/>
        <v>5.208270479459407</v>
      </c>
      <c r="HF64" s="277">
        <f t="shared" si="315"/>
        <v>4.7636620238957992</v>
      </c>
      <c r="HG64" s="7">
        <f t="shared" si="315"/>
        <v>4.7636620238957992</v>
      </c>
      <c r="HH64" s="7">
        <f t="shared" si="315"/>
        <v>5.271785973111351</v>
      </c>
      <c r="HI64" s="7">
        <f t="shared" si="315"/>
        <v>5.398816960415239</v>
      </c>
      <c r="HJ64" s="7">
        <f t="shared" si="315"/>
        <v>6.0974873905866227</v>
      </c>
      <c r="HK64" s="7">
        <f t="shared" si="315"/>
        <v>6.9867043017138384</v>
      </c>
      <c r="HL64" s="279">
        <f t="shared" si="315"/>
        <v>7.939436706492998</v>
      </c>
      <c r="HM64" s="277">
        <f t="shared" si="317"/>
        <v>8.5110761493604947</v>
      </c>
      <c r="HN64" s="7">
        <f t="shared" si="318"/>
        <v>8.6381071366643827</v>
      </c>
      <c r="HO64" s="7">
        <f t="shared" si="319"/>
        <v>8.1299831874488309</v>
      </c>
      <c r="HP64" s="7">
        <f t="shared" si="320"/>
        <v>8.2570141747527188</v>
      </c>
      <c r="HQ64" s="7">
        <f t="shared" si="321"/>
        <v>7.2407662763216143</v>
      </c>
      <c r="HR64" s="7">
        <f t="shared" si="322"/>
        <v>5.6528789350230149</v>
      </c>
      <c r="HS64" s="279">
        <f t="shared" si="323"/>
        <v>4.0014761000724715</v>
      </c>
      <c r="HT64" s="277">
        <f t="shared" si="324"/>
        <v>3.1122591889452553</v>
      </c>
    </row>
    <row r="65" spans="2:232" x14ac:dyDescent="0.25">
      <c r="B65" s="260" t="s">
        <v>212</v>
      </c>
      <c r="C65" s="262">
        <v>2147931</v>
      </c>
      <c r="FQ65" s="132"/>
      <c r="FR65" s="132"/>
      <c r="FS65" s="132"/>
      <c r="FT65" s="132"/>
      <c r="FU65" s="132"/>
      <c r="FV65" s="132"/>
      <c r="FW65" s="277">
        <f t="shared" si="315"/>
        <v>7.4272203367700396</v>
      </c>
      <c r="FX65" s="7">
        <f t="shared" si="315"/>
        <v>7.9475988317029724</v>
      </c>
      <c r="FY65" s="7">
        <f t="shared" si="315"/>
        <v>8.8937415497628489</v>
      </c>
      <c r="FZ65" s="7">
        <f t="shared" si="315"/>
        <v>9.3195057728897943</v>
      </c>
      <c r="GA65" s="7">
        <f t="shared" si="315"/>
        <v>9.7452699960167379</v>
      </c>
      <c r="GB65" s="7">
        <f t="shared" si="315"/>
        <v>10.454877034561646</v>
      </c>
      <c r="GC65" s="7">
        <f t="shared" si="315"/>
        <v>10.691412714076616</v>
      </c>
      <c r="GD65" s="277">
        <f t="shared" si="315"/>
        <v>11.11717693720356</v>
      </c>
      <c r="GE65" s="7">
        <f t="shared" si="315"/>
        <v>11.259098344912543</v>
      </c>
      <c r="GF65" s="7">
        <f t="shared" si="315"/>
        <v>11.874091111651463</v>
      </c>
      <c r="GG65" s="7">
        <f t="shared" si="315"/>
        <v>12.536391014293377</v>
      </c>
      <c r="GH65" s="7">
        <f t="shared" si="315"/>
        <v>12.914848101517329</v>
      </c>
      <c r="GI65" s="7">
        <f t="shared" si="315"/>
        <v>12.536391014293379</v>
      </c>
      <c r="GJ65" s="7">
        <f t="shared" si="315"/>
        <v>12.725619557905352</v>
      </c>
      <c r="GK65" s="277">
        <f t="shared" si="315"/>
        <v>12.631005286099365</v>
      </c>
      <c r="GL65" s="7">
        <f t="shared" si="315"/>
        <v>13.198690916935291</v>
      </c>
      <c r="GM65" s="7">
        <f t="shared" si="315"/>
        <v>12.489083878390383</v>
      </c>
      <c r="GN65" s="7">
        <f t="shared" si="315"/>
        <v>12.063319655263442</v>
      </c>
      <c r="GO65" s="7">
        <f t="shared" si="315"/>
        <v>12.110626791166434</v>
      </c>
      <c r="GP65" s="7">
        <f t="shared" si="315"/>
        <v>12.205241062972423</v>
      </c>
      <c r="GQ65" s="7">
        <f t="shared" si="315"/>
        <v>11.590248296233501</v>
      </c>
      <c r="GR65" s="277">
        <f t="shared" si="315"/>
        <v>11.448326888524518</v>
      </c>
      <c r="GS65" s="7">
        <f t="shared" si="315"/>
        <v>11.164484073106555</v>
      </c>
      <c r="GT65" s="7">
        <f t="shared" si="315"/>
        <v>10.644105578173622</v>
      </c>
      <c r="GU65" s="7">
        <f t="shared" si="315"/>
        <v>11.022562665397572</v>
      </c>
      <c r="GV65" s="7">
        <f t="shared" si="315"/>
        <v>10.549491306367635</v>
      </c>
      <c r="GW65" s="7">
        <f t="shared" si="315"/>
        <v>10.218341355046677</v>
      </c>
      <c r="GX65" s="7">
        <f t="shared" si="315"/>
        <v>10.076419947337696</v>
      </c>
      <c r="GY65" s="277">
        <f t="shared" si="315"/>
        <v>10.73871984997961</v>
      </c>
      <c r="GZ65" s="7">
        <f t="shared" si="315"/>
        <v>9.9344985396287147</v>
      </c>
      <c r="HA65" s="7">
        <f t="shared" si="315"/>
        <v>10.549491306367635</v>
      </c>
      <c r="HB65" s="7">
        <f t="shared" si="315"/>
        <v>10.644105578173622</v>
      </c>
      <c r="HC65" s="7">
        <f t="shared" si="315"/>
        <v>10.833334121785597</v>
      </c>
      <c r="HD65" s="7">
        <f t="shared" si="315"/>
        <v>10.975255529494579</v>
      </c>
      <c r="HE65" s="7">
        <f t="shared" si="315"/>
        <v>11.448326888524518</v>
      </c>
      <c r="HF65" s="277">
        <f t="shared" si="315"/>
        <v>11.35371261671853</v>
      </c>
      <c r="HG65" s="7">
        <f t="shared" si="315"/>
        <v>11.921398247554457</v>
      </c>
      <c r="HH65" s="7">
        <f t="shared" si="315"/>
        <v>12.820233829711341</v>
      </c>
      <c r="HI65" s="7">
        <f t="shared" si="315"/>
        <v>13.104076645129304</v>
      </c>
      <c r="HJ65" s="7">
        <f t="shared" si="315"/>
        <v>13.671762275965232</v>
      </c>
      <c r="HK65" s="7">
        <f t="shared" si="315"/>
        <v>14.807133537637085</v>
      </c>
      <c r="HL65" s="279">
        <f t="shared" si="315"/>
        <v>15.469433440278998</v>
      </c>
      <c r="HM65" s="277">
        <f t="shared" si="317"/>
        <v>15.374819168473012</v>
      </c>
      <c r="HN65" s="7">
        <f t="shared" si="318"/>
        <v>15.280204896667023</v>
      </c>
      <c r="HO65" s="7">
        <f t="shared" si="319"/>
        <v>13.76637654777122</v>
      </c>
      <c r="HP65" s="7">
        <f t="shared" si="320"/>
        <v>12.772926693808348</v>
      </c>
      <c r="HQ65" s="7">
        <f t="shared" si="321"/>
        <v>11.779476839845476</v>
      </c>
      <c r="HR65" s="7">
        <f t="shared" si="322"/>
        <v>9.556041452404763</v>
      </c>
      <c r="HS65" s="279">
        <f t="shared" si="323"/>
        <v>7.2852989290610575</v>
      </c>
      <c r="HT65" s="277">
        <f t="shared" si="324"/>
        <v>5.5822420365532777</v>
      </c>
    </row>
    <row r="66" spans="2:232" x14ac:dyDescent="0.25">
      <c r="B66" s="260" t="s">
        <v>213</v>
      </c>
      <c r="C66" s="262">
        <v>2208076</v>
      </c>
      <c r="FQ66" s="132"/>
      <c r="FR66" s="132"/>
      <c r="FS66" s="132"/>
      <c r="FT66" s="132"/>
      <c r="FU66" s="132"/>
      <c r="FV66" s="132"/>
      <c r="FW66" s="277">
        <f t="shared" si="315"/>
        <v>11.412018079163865</v>
      </c>
      <c r="FX66" s="7">
        <f t="shared" si="315"/>
        <v>12.162289163953185</v>
      </c>
      <c r="FY66" s="7">
        <f t="shared" si="315"/>
        <v>12.952048200573522</v>
      </c>
      <c r="FZ66" s="7">
        <f t="shared" si="315"/>
        <v>13.781295189024878</v>
      </c>
      <c r="GA66" s="7">
        <f t="shared" si="315"/>
        <v>15.163373503110467</v>
      </c>
      <c r="GB66" s="7">
        <f t="shared" si="315"/>
        <v>16.308524106209955</v>
      </c>
      <c r="GC66" s="7">
        <f t="shared" si="315"/>
        <v>17.572138564802493</v>
      </c>
      <c r="GD66" s="277">
        <f t="shared" si="315"/>
        <v>18.756777119732998</v>
      </c>
      <c r="GE66" s="7">
        <f t="shared" si="315"/>
        <v>19.388584349029269</v>
      </c>
      <c r="GF66" s="7">
        <f t="shared" si="315"/>
        <v>19.665000011846388</v>
      </c>
      <c r="GG66" s="7">
        <f t="shared" si="315"/>
        <v>20.49424700029774</v>
      </c>
      <c r="GH66" s="7">
        <f t="shared" si="315"/>
        <v>21.599909651566207</v>
      </c>
      <c r="GI66" s="7">
        <f t="shared" si="315"/>
        <v>22.587108447341631</v>
      </c>
      <c r="GJ66" s="7">
        <f t="shared" si="315"/>
        <v>22.192228929031465</v>
      </c>
      <c r="GK66" s="277">
        <f t="shared" si="315"/>
        <v>22.073765073538414</v>
      </c>
      <c r="GL66" s="7">
        <f t="shared" si="315"/>
        <v>22.073765073538414</v>
      </c>
      <c r="GM66" s="7">
        <f t="shared" si="315"/>
        <v>22.705572302834685</v>
      </c>
      <c r="GN66" s="7">
        <f t="shared" si="315"/>
        <v>22.350180736355533</v>
      </c>
      <c r="GO66" s="7">
        <f t="shared" si="315"/>
        <v>21.520933747904177</v>
      </c>
      <c r="GP66" s="7">
        <f t="shared" si="315"/>
        <v>20.849638566776893</v>
      </c>
      <c r="GQ66" s="7">
        <f t="shared" si="315"/>
        <v>20.573222903959774</v>
      </c>
      <c r="GR66" s="277">
        <f t="shared" si="315"/>
        <v>20.652198807621808</v>
      </c>
      <c r="GS66" s="7">
        <f t="shared" si="315"/>
        <v>20.415271096635706</v>
      </c>
      <c r="GT66" s="7">
        <f t="shared" si="315"/>
        <v>20.138855433818588</v>
      </c>
      <c r="GU66" s="7">
        <f t="shared" si="315"/>
        <v>19.03319278255012</v>
      </c>
      <c r="GV66" s="7">
        <f t="shared" si="315"/>
        <v>19.388584349029269</v>
      </c>
      <c r="GW66" s="7">
        <f t="shared" si="315"/>
        <v>18.717289167901981</v>
      </c>
      <c r="GX66" s="7">
        <f t="shared" si="315"/>
        <v>18.361897601422829</v>
      </c>
      <c r="GY66" s="277">
        <f t="shared" si="315"/>
        <v>17.690602420295541</v>
      </c>
      <c r="GZ66" s="7">
        <f t="shared" si="315"/>
        <v>17.532650612971477</v>
      </c>
      <c r="HA66" s="7">
        <f t="shared" si="315"/>
        <v>17.335210853816392</v>
      </c>
      <c r="HB66" s="7">
        <f t="shared" si="315"/>
        <v>18.203945794098765</v>
      </c>
      <c r="HC66" s="7">
        <f t="shared" si="315"/>
        <v>18.164457842267748</v>
      </c>
      <c r="HD66" s="7">
        <f t="shared" si="315"/>
        <v>18.164457842267744</v>
      </c>
      <c r="HE66" s="7">
        <f t="shared" si="315"/>
        <v>18.954216878888083</v>
      </c>
      <c r="HF66" s="277">
        <f t="shared" si="315"/>
        <v>19.309608445367235</v>
      </c>
      <c r="HG66" s="7">
        <f t="shared" si="315"/>
        <v>20.691686759452821</v>
      </c>
      <c r="HH66" s="7">
        <f t="shared" si="315"/>
        <v>21.560421699735194</v>
      </c>
      <c r="HI66" s="7">
        <f t="shared" si="315"/>
        <v>22.429156640017563</v>
      </c>
      <c r="HJ66" s="7">
        <f t="shared" si="315"/>
        <v>23.534819291286038</v>
      </c>
      <c r="HK66" s="7">
        <f t="shared" si="315"/>
        <v>25.86460844931603</v>
      </c>
      <c r="HL66" s="279">
        <f t="shared" si="315"/>
        <v>26.259487967626196</v>
      </c>
      <c r="HM66" s="277">
        <f t="shared" si="317"/>
        <v>27.009759052415514</v>
      </c>
      <c r="HN66" s="7">
        <f t="shared" si="318"/>
        <v>25.588192786498908</v>
      </c>
      <c r="HO66" s="7">
        <f t="shared" si="319"/>
        <v>23.96918676142722</v>
      </c>
      <c r="HP66" s="7">
        <f t="shared" si="320"/>
        <v>22.310692784524516</v>
      </c>
      <c r="HQ66" s="7">
        <f t="shared" si="321"/>
        <v>19.309608445367235</v>
      </c>
      <c r="HR66" s="7">
        <f t="shared" si="322"/>
        <v>14.926445792124364</v>
      </c>
      <c r="HS66" s="279">
        <f t="shared" si="323"/>
        <v>11.372530127332849</v>
      </c>
      <c r="HT66" s="277">
        <f t="shared" si="324"/>
        <v>7.9370783180343842</v>
      </c>
    </row>
    <row r="67" spans="2:232" x14ac:dyDescent="0.25">
      <c r="B67" s="260" t="s">
        <v>214</v>
      </c>
      <c r="C67" s="262">
        <v>2532418</v>
      </c>
      <c r="FQ67" s="132"/>
      <c r="FR67" s="132"/>
      <c r="FS67" s="132"/>
      <c r="FT67" s="132"/>
      <c r="FU67" s="132"/>
      <c r="FV67" s="132"/>
      <c r="FW67" s="277">
        <f t="shared" si="315"/>
        <v>12.001398502587772</v>
      </c>
      <c r="FX67" s="7">
        <f t="shared" si="315"/>
        <v>12.907164427311379</v>
      </c>
      <c r="FY67" s="7">
        <f t="shared" si="315"/>
        <v>14.039371833215887</v>
      </c>
      <c r="FZ67" s="7">
        <f t="shared" si="315"/>
        <v>14.40167820310533</v>
      </c>
      <c r="GA67" s="7">
        <f t="shared" si="315"/>
        <v>15.624462201482196</v>
      </c>
      <c r="GB67" s="7">
        <f t="shared" si="315"/>
        <v>17.798300420818848</v>
      </c>
      <c r="GC67" s="7">
        <f t="shared" si="315"/>
        <v>18.658778049306274</v>
      </c>
      <c r="GD67" s="277">
        <f t="shared" si="315"/>
        <v>20.153291825100222</v>
      </c>
      <c r="GE67" s="7">
        <f t="shared" si="315"/>
        <v>20.832616268642926</v>
      </c>
      <c r="GF67" s="7">
        <f t="shared" si="315"/>
        <v>22.100688563255975</v>
      </c>
      <c r="GG67" s="7">
        <f t="shared" si="315"/>
        <v>23.278184265396661</v>
      </c>
      <c r="GH67" s="7">
        <f t="shared" si="315"/>
        <v>23.866932116467005</v>
      </c>
      <c r="GI67" s="7">
        <f t="shared" si="315"/>
        <v>24.455679967537346</v>
      </c>
      <c r="GJ67" s="7">
        <f t="shared" si="315"/>
        <v>24.999139522371511</v>
      </c>
      <c r="GK67" s="277">
        <f t="shared" si="315"/>
        <v>24.863274633662975</v>
      </c>
      <c r="GL67" s="7">
        <f t="shared" si="315"/>
        <v>25.044427818607694</v>
      </c>
      <c r="GM67" s="7">
        <f t="shared" si="315"/>
        <v>24.183950190120271</v>
      </c>
      <c r="GN67" s="7">
        <f t="shared" si="315"/>
        <v>23.866932116467005</v>
      </c>
      <c r="GO67" s="7">
        <f t="shared" si="315"/>
        <v>23.323472561632844</v>
      </c>
      <c r="GP67" s="7">
        <f t="shared" si="315"/>
        <v>21.285499231004732</v>
      </c>
      <c r="GQ67" s="7">
        <f t="shared" si="315"/>
        <v>21.149634342296189</v>
      </c>
      <c r="GR67" s="277">
        <f t="shared" si="315"/>
        <v>20.425021602517305</v>
      </c>
      <c r="GS67" s="7">
        <f t="shared" si="315"/>
        <v>19.609832270266061</v>
      </c>
      <c r="GT67" s="7">
        <f t="shared" si="315"/>
        <v>19.338102492848979</v>
      </c>
      <c r="GU67" s="7">
        <f t="shared" si="315"/>
        <v>18.432336568125372</v>
      </c>
      <c r="GV67" s="7">
        <f t="shared" si="315"/>
        <v>18.296471679416833</v>
      </c>
      <c r="GW67" s="7">
        <f t="shared" si="315"/>
        <v>19.111661011668076</v>
      </c>
      <c r="GX67" s="7">
        <f t="shared" si="315"/>
        <v>19.021084419195716</v>
      </c>
      <c r="GY67" s="277">
        <f t="shared" si="315"/>
        <v>19.292814196612799</v>
      </c>
      <c r="GZ67" s="7">
        <f t="shared" si="315"/>
        <v>19.881562047683143</v>
      </c>
      <c r="HA67" s="7">
        <f t="shared" si="315"/>
        <v>19.7456971589746</v>
      </c>
      <c r="HB67" s="7">
        <f t="shared" si="315"/>
        <v>20.198580121336406</v>
      </c>
      <c r="HC67" s="7">
        <f t="shared" si="315"/>
        <v>19.428679085321338</v>
      </c>
      <c r="HD67" s="7">
        <f t="shared" si="315"/>
        <v>19.519255677793701</v>
      </c>
      <c r="HE67" s="7">
        <f t="shared" si="315"/>
        <v>18.930507826723357</v>
      </c>
      <c r="HF67" s="277">
        <f t="shared" si="315"/>
        <v>18.975796122959537</v>
      </c>
      <c r="HG67" s="7">
        <f t="shared" si="315"/>
        <v>20.289156713808765</v>
      </c>
      <c r="HH67" s="7">
        <f t="shared" si="315"/>
        <v>22.417706636909241</v>
      </c>
      <c r="HI67" s="7">
        <f t="shared" si="315"/>
        <v>23.957508708939368</v>
      </c>
      <c r="HJ67" s="7">
        <f t="shared" si="315"/>
        <v>27.671149000306148</v>
      </c>
      <c r="HK67" s="7">
        <f t="shared" si="315"/>
        <v>29.573257442225724</v>
      </c>
      <c r="HL67" s="279">
        <f t="shared" si="315"/>
        <v>31.565942476617654</v>
      </c>
      <c r="HM67" s="277">
        <f t="shared" si="317"/>
        <v>31.701807365326193</v>
      </c>
      <c r="HN67" s="7">
        <f t="shared" si="318"/>
        <v>29.890275515878979</v>
      </c>
      <c r="HO67" s="7">
        <f t="shared" si="319"/>
        <v>27.308842630416706</v>
      </c>
      <c r="HP67" s="7">
        <f t="shared" si="320"/>
        <v>25.406734188497136</v>
      </c>
      <c r="HQ67" s="7">
        <f t="shared" si="321"/>
        <v>21.511940712185634</v>
      </c>
      <c r="HR67" s="7">
        <f t="shared" si="322"/>
        <v>17.254840865984686</v>
      </c>
      <c r="HS67" s="279">
        <f t="shared" si="323"/>
        <v>12.771299538602838</v>
      </c>
      <c r="HT67" s="277">
        <f t="shared" si="324"/>
        <v>9.9634251719596616</v>
      </c>
    </row>
    <row r="68" spans="2:232" x14ac:dyDescent="0.25">
      <c r="B68" s="260" t="s">
        <v>215</v>
      </c>
      <c r="C68" s="262">
        <v>2113846</v>
      </c>
      <c r="FQ68" s="132"/>
      <c r="FR68" s="132"/>
      <c r="FS68" s="132"/>
      <c r="FT68" s="132"/>
      <c r="FU68" s="132"/>
      <c r="FV68" s="132"/>
      <c r="FW68" s="277">
        <f t="shared" si="315"/>
        <v>14.758388421229546</v>
      </c>
      <c r="FX68" s="7">
        <f t="shared" si="315"/>
        <v>16.527532774563056</v>
      </c>
      <c r="FY68" s="7">
        <f t="shared" si="315"/>
        <v>17.784556394036866</v>
      </c>
      <c r="FZ68" s="7">
        <f t="shared" ref="FZ68:FZ71" si="325">SUM(FT56:FZ56)</f>
        <v>19.507144317019492</v>
      </c>
      <c r="GA68" s="7">
        <f t="shared" ref="GA68:GA71" si="326">SUM(FU56:GA56)</f>
        <v>20.438272924037129</v>
      </c>
      <c r="GB68" s="7">
        <f t="shared" ref="GB68:GB71" si="327">SUM(FV56:GB56)</f>
        <v>21.788409404212707</v>
      </c>
      <c r="GC68" s="7">
        <f t="shared" ref="GC68:GC71" si="328">SUM(FW56:GC56)</f>
        <v>23.650666618247982</v>
      </c>
      <c r="GD68" s="277">
        <f t="shared" ref="GD68:GD71" si="329">SUM(FX56:GD56)</f>
        <v>26.118157426844714</v>
      </c>
      <c r="GE68" s="7">
        <f t="shared" ref="GE68:GE71" si="330">SUM(FY56:GE56)</f>
        <v>29.051212538950274</v>
      </c>
      <c r="GF68" s="7">
        <f t="shared" ref="GF68:GF71" si="331">SUM(FZ56:GF56)</f>
        <v>30.727244031582021</v>
      </c>
      <c r="GG68" s="7">
        <f t="shared" ref="GG68:GG71" si="332">SUM(GA56:GG56)</f>
        <v>31.937711220704948</v>
      </c>
      <c r="GH68" s="7">
        <f t="shared" ref="GH68:GH71" si="333">SUM(GB56:GH56)</f>
        <v>32.403275524213768</v>
      </c>
      <c r="GI68" s="7">
        <f t="shared" ref="GI68:GI71" si="334">SUM(GC56:GI56)</f>
        <v>34.032750586494629</v>
      </c>
      <c r="GJ68" s="7">
        <f t="shared" ref="GJ68:GJ71" si="335">SUM(GD56:GJ56)</f>
        <v>34.265532738249043</v>
      </c>
      <c r="GK68" s="277">
        <f t="shared" ref="GK68:GK71" si="336">SUM(GE56:GK56)</f>
        <v>33.101621979476995</v>
      </c>
      <c r="GL68" s="7">
        <f t="shared" ref="GL68:GL71" si="337">SUM(GF56:GL56)</f>
        <v>31.192808335090845</v>
      </c>
      <c r="GM68" s="7">
        <f t="shared" ref="GM68:GM71" si="338">SUM(GG56:GM56)</f>
        <v>30.727244031582025</v>
      </c>
      <c r="GN68" s="7">
        <f t="shared" ref="GN68:GN71" si="339">SUM(GH56:GN56)</f>
        <v>30.820356892283787</v>
      </c>
      <c r="GO68" s="7">
        <f t="shared" ref="GO68:GO71" si="340">SUM(GI56:GO56)</f>
        <v>32.030824081406713</v>
      </c>
      <c r="GP68" s="7">
        <f t="shared" ref="GP68:GP71" si="341">SUM(GJ56:GP56)</f>
        <v>30.541018310178497</v>
      </c>
      <c r="GQ68" s="7">
        <f t="shared" ref="GQ68:GQ71" si="342">SUM(GK56:GQ56)</f>
        <v>30.028897576318791</v>
      </c>
      <c r="GR68" s="277">
        <f t="shared" ref="GR68:GR71" si="343">SUM(GL56:GR56)</f>
        <v>30.401349019125846</v>
      </c>
      <c r="GS68" s="7">
        <f t="shared" ref="GS68:GS71" si="344">SUM(GM56:GS56)</f>
        <v>28.725317526494106</v>
      </c>
      <c r="GT68" s="7">
        <f t="shared" ref="GT68:GT71" si="345">SUM(GN56:GT56)</f>
        <v>29.051212538950274</v>
      </c>
      <c r="GU68" s="7">
        <f t="shared" ref="GU68:GU71" si="346">SUM(GO56:GU56)</f>
        <v>28.026971071230872</v>
      </c>
      <c r="GV68" s="7">
        <f t="shared" ref="GV68:GV71" si="347">SUM(GP56:GV56)</f>
        <v>26.816503882107945</v>
      </c>
      <c r="GW68" s="7">
        <f t="shared" ref="GW68:GW71" si="348">SUM(GQ56:GW56)</f>
        <v>27.002729603511472</v>
      </c>
      <c r="GX68" s="7">
        <f t="shared" ref="GX68:GX71" si="349">SUM(GR56:GX56)</f>
        <v>27.235511755265883</v>
      </c>
      <c r="GY68" s="277">
        <f t="shared" ref="GY68:GY71" si="350">SUM(GS56:GY56)</f>
        <v>27.747632489125582</v>
      </c>
      <c r="GZ68" s="7">
        <f t="shared" ref="GZ68:GZ71" si="351">SUM(GT56:GZ56)</f>
        <v>29.237438260353802</v>
      </c>
      <c r="HA68" s="7">
        <f t="shared" ref="HA68:HA71" si="352">SUM(GU56:HA56)</f>
        <v>28.911543247897633</v>
      </c>
      <c r="HB68" s="7">
        <f t="shared" ref="HB68:HB71" si="353">SUM(GV56:HB56)</f>
        <v>29.330551121055567</v>
      </c>
      <c r="HC68" s="7">
        <f t="shared" ref="HC68:HC71" si="354">SUM(GW56:HC56)</f>
        <v>30.07545400666968</v>
      </c>
      <c r="HD68" s="7">
        <f t="shared" ref="HD68:HD71" si="355">SUM(GX56:HD56)</f>
        <v>30.913469752985552</v>
      </c>
      <c r="HE68" s="7">
        <f t="shared" ref="HE68:HE71" si="356">SUM(GY56:HE56)</f>
        <v>31.006582613687314</v>
      </c>
      <c r="HF68" s="277">
        <f t="shared" ref="HF68:HF71" si="357">SUM(GZ56:HF56)</f>
        <v>30.541018310178494</v>
      </c>
      <c r="HG68" s="7">
        <f t="shared" ref="HG68:HG71" si="358">SUM(HA56:HG56)</f>
        <v>31.704929068950538</v>
      </c>
      <c r="HH68" s="7">
        <f t="shared" ref="HH68:HH71" si="359">SUM(HB56:HH56)</f>
        <v>34.125863447196394</v>
      </c>
      <c r="HI68" s="7">
        <f t="shared" ref="HI68:HI71" si="360">SUM(HC56:HI56)</f>
        <v>36.174346382635193</v>
      </c>
      <c r="HJ68" s="7">
        <f t="shared" ref="HJ68:HJ71" si="361">SUM(HD56:HJ56)</f>
        <v>36.733023546845779</v>
      </c>
      <c r="HK68" s="7">
        <f t="shared" ref="HK68:HK71" si="362">SUM(HE56:HK56)</f>
        <v>38.54872433053017</v>
      </c>
      <c r="HL68" s="279">
        <f t="shared" ref="HL68:HL71" si="363">SUM(HF56:HL56)</f>
        <v>39.153957925091639</v>
      </c>
      <c r="HM68" s="277">
        <f t="shared" si="317"/>
        <v>40.736876557021617</v>
      </c>
      <c r="HN68" s="7">
        <f t="shared" si="318"/>
        <v>38.362498609126639</v>
      </c>
      <c r="HO68" s="7">
        <f t="shared" si="319"/>
        <v>33.893081295441981</v>
      </c>
      <c r="HP68" s="7">
        <f t="shared" si="320"/>
        <v>30.261679728073201</v>
      </c>
      <c r="HQ68" s="7">
        <f t="shared" si="321"/>
        <v>27.561406767722058</v>
      </c>
      <c r="HR68" s="7">
        <f t="shared" si="322"/>
        <v>21.974635125616235</v>
      </c>
      <c r="HS68" s="279">
        <f t="shared" si="323"/>
        <v>17.27243566017717</v>
      </c>
      <c r="HT68" s="277">
        <f t="shared" si="324"/>
        <v>11.87188973947487</v>
      </c>
    </row>
    <row r="69" spans="2:232" x14ac:dyDescent="0.25">
      <c r="B69" s="260" t="s">
        <v>216</v>
      </c>
      <c r="C69" s="262">
        <v>1574419</v>
      </c>
      <c r="FQ69" s="132"/>
      <c r="FR69" s="132"/>
      <c r="FS69" s="132"/>
      <c r="FT69" s="132"/>
      <c r="FU69" s="132"/>
      <c r="FV69" s="132"/>
      <c r="FW69" s="277">
        <f t="shared" ref="FW69:FW71" si="364">SUM(FQ57:FW57)</f>
        <v>21.535224194667681</v>
      </c>
      <c r="FX69" s="7">
        <f t="shared" ref="FX69:FX71" si="365">SUM(FR57:FX57)</f>
        <v>24.758792057486961</v>
      </c>
      <c r="FY69" s="7">
        <f t="shared" ref="FY69:FY71" si="366">SUM(FS57:FY57)</f>
        <v>26.191488885406638</v>
      </c>
      <c r="FZ69" s="7">
        <f t="shared" si="325"/>
        <v>28.20621879966869</v>
      </c>
      <c r="GA69" s="7">
        <f t="shared" si="326"/>
        <v>31.787960869467888</v>
      </c>
      <c r="GB69" s="7">
        <f t="shared" si="327"/>
        <v>35.324931163394595</v>
      </c>
      <c r="GC69" s="7">
        <f t="shared" si="328"/>
        <v>37.787378836381549</v>
      </c>
      <c r="GD69" s="277">
        <f t="shared" si="329"/>
        <v>40.966174923328339</v>
      </c>
      <c r="GE69" s="7">
        <f t="shared" si="330"/>
        <v>44.055427458530147</v>
      </c>
      <c r="GF69" s="7">
        <f t="shared" si="331"/>
        <v>48.263974390544206</v>
      </c>
      <c r="GG69" s="7">
        <f t="shared" si="332"/>
        <v>51.800944684470913</v>
      </c>
      <c r="GH69" s="7">
        <f t="shared" si="333"/>
        <v>54.532023012692804</v>
      </c>
      <c r="GI69" s="7">
        <f t="shared" si="334"/>
        <v>56.233350495847425</v>
      </c>
      <c r="GJ69" s="7">
        <f t="shared" si="335"/>
        <v>57.352644892659676</v>
      </c>
      <c r="GK69" s="277">
        <f t="shared" si="336"/>
        <v>57.800362651384567</v>
      </c>
      <c r="GL69" s="7">
        <f t="shared" si="337"/>
        <v>57.710819099639586</v>
      </c>
      <c r="GM69" s="7">
        <f t="shared" si="338"/>
        <v>57.889906203129549</v>
      </c>
      <c r="GN69" s="7">
        <f t="shared" si="339"/>
        <v>57.084014237424725</v>
      </c>
      <c r="GO69" s="7">
        <f t="shared" si="340"/>
        <v>55.606545633632557</v>
      </c>
      <c r="GP69" s="7">
        <f t="shared" si="341"/>
        <v>55.606545633632557</v>
      </c>
      <c r="GQ69" s="7">
        <f t="shared" si="342"/>
        <v>55.29314320252513</v>
      </c>
      <c r="GR69" s="277">
        <f t="shared" si="343"/>
        <v>54.129077029840381</v>
      </c>
      <c r="GS69" s="7">
        <f t="shared" si="344"/>
        <v>52.472521322558251</v>
      </c>
      <c r="GT69" s="7">
        <f t="shared" si="345"/>
        <v>50.547334960041191</v>
      </c>
      <c r="GU69" s="7">
        <f t="shared" si="346"/>
        <v>50.413019632423726</v>
      </c>
      <c r="GV69" s="7">
        <f t="shared" si="347"/>
        <v>50.233932528933771</v>
      </c>
      <c r="GW69" s="7">
        <f t="shared" si="348"/>
        <v>48.801235701014079</v>
      </c>
      <c r="GX69" s="7">
        <f t="shared" si="349"/>
        <v>49.786214770208858</v>
      </c>
      <c r="GY69" s="277">
        <f t="shared" si="350"/>
        <v>51.308455149873517</v>
      </c>
      <c r="GZ69" s="7">
        <f t="shared" si="351"/>
        <v>51.980031787960868</v>
      </c>
      <c r="HA69" s="7">
        <f t="shared" si="352"/>
        <v>54.039533478095407</v>
      </c>
      <c r="HB69" s="7">
        <f t="shared" si="353"/>
        <v>55.114056099035167</v>
      </c>
      <c r="HC69" s="7">
        <f t="shared" si="354"/>
        <v>55.919948064739984</v>
      </c>
      <c r="HD69" s="7">
        <f t="shared" si="355"/>
        <v>57.889906203129541</v>
      </c>
      <c r="HE69" s="7">
        <f t="shared" si="356"/>
        <v>58.695798168834365</v>
      </c>
      <c r="HF69" s="277">
        <f t="shared" si="357"/>
        <v>60.397125651988979</v>
      </c>
      <c r="HG69" s="7">
        <f t="shared" si="358"/>
        <v>66.396543618902641</v>
      </c>
      <c r="HH69" s="7">
        <f t="shared" si="359"/>
        <v>70.739405878534171</v>
      </c>
      <c r="HI69" s="7">
        <f t="shared" si="360"/>
        <v>73.291397103266107</v>
      </c>
      <c r="HJ69" s="7">
        <f t="shared" si="361"/>
        <v>75.395670569273136</v>
      </c>
      <c r="HK69" s="7">
        <f t="shared" si="362"/>
        <v>78.708781983837397</v>
      </c>
      <c r="HL69" s="279">
        <f t="shared" si="363"/>
        <v>80.32056591524703</v>
      </c>
      <c r="HM69" s="277">
        <f t="shared" si="317"/>
        <v>79.783304604777157</v>
      </c>
      <c r="HN69" s="7">
        <f t="shared" si="318"/>
        <v>72.172102706453856</v>
      </c>
      <c r="HO69" s="7">
        <f t="shared" si="319"/>
        <v>63.665465290680757</v>
      </c>
      <c r="HP69" s="7">
        <f t="shared" si="320"/>
        <v>56.815383582189789</v>
      </c>
      <c r="HQ69" s="7">
        <f t="shared" si="321"/>
        <v>49.651899442591393</v>
      </c>
      <c r="HR69" s="7">
        <f t="shared" si="322"/>
        <v>38.817129681448819</v>
      </c>
      <c r="HS69" s="279">
        <f t="shared" si="323"/>
        <v>28.295762351413671</v>
      </c>
      <c r="HT69" s="277">
        <f t="shared" si="324"/>
        <v>19.565266056278119</v>
      </c>
    </row>
    <row r="70" spans="2:232" x14ac:dyDescent="0.25">
      <c r="B70" s="260" t="s">
        <v>217</v>
      </c>
      <c r="C70" s="262">
        <v>692257</v>
      </c>
      <c r="FQ70" s="132"/>
      <c r="FR70" s="132"/>
      <c r="FS70" s="132"/>
      <c r="FT70" s="132"/>
      <c r="FU70" s="132"/>
      <c r="FV70" s="132"/>
      <c r="FW70" s="277">
        <f t="shared" si="364"/>
        <v>8.8895014987300023</v>
      </c>
      <c r="FX70" s="7">
        <f t="shared" si="365"/>
        <v>10.237909029436237</v>
      </c>
      <c r="FY70" s="7">
        <f t="shared" si="366"/>
        <v>11.486434520830899</v>
      </c>
      <c r="FZ70" s="7">
        <f t="shared" si="325"/>
        <v>11.935903697732979</v>
      </c>
      <c r="GA70" s="7">
        <f t="shared" si="326"/>
        <v>12.884783071192921</v>
      </c>
      <c r="GB70" s="7">
        <f t="shared" si="327"/>
        <v>13.334252248094998</v>
      </c>
      <c r="GC70" s="7">
        <f t="shared" si="328"/>
        <v>14.4329546805223</v>
      </c>
      <c r="GD70" s="277">
        <f t="shared" si="329"/>
        <v>15.03224691639174</v>
      </c>
      <c r="GE70" s="7">
        <f t="shared" si="330"/>
        <v>16.230831388130618</v>
      </c>
      <c r="GF70" s="7">
        <f t="shared" si="331"/>
        <v>16.979946682967416</v>
      </c>
      <c r="GG70" s="7">
        <f t="shared" si="332"/>
        <v>18.478177272641013</v>
      </c>
      <c r="GH70" s="7">
        <f t="shared" si="333"/>
        <v>19.576879705068315</v>
      </c>
      <c r="GI70" s="7">
        <f t="shared" si="334"/>
        <v>20.925287235774551</v>
      </c>
      <c r="GJ70" s="7">
        <f t="shared" si="335"/>
        <v>21.374756412676632</v>
      </c>
      <c r="GK70" s="277">
        <f t="shared" si="336"/>
        <v>22.623281904071288</v>
      </c>
      <c r="GL70" s="7">
        <f t="shared" si="337"/>
        <v>21.82422558957871</v>
      </c>
      <c r="GM70" s="7">
        <f t="shared" si="338"/>
        <v>21.874166609234496</v>
      </c>
      <c r="GN70" s="7">
        <f t="shared" si="339"/>
        <v>22.373576805792361</v>
      </c>
      <c r="GO70" s="7">
        <f t="shared" si="340"/>
        <v>22.922928022006012</v>
      </c>
      <c r="GP70" s="7">
        <f t="shared" si="341"/>
        <v>23.122692100629159</v>
      </c>
      <c r="GQ70" s="7">
        <f t="shared" si="342"/>
        <v>23.57216127753124</v>
      </c>
      <c r="GR70" s="277">
        <f t="shared" si="343"/>
        <v>22.173812727169214</v>
      </c>
      <c r="GS70" s="7">
        <f t="shared" si="344"/>
        <v>22.323635786136574</v>
      </c>
      <c r="GT70" s="7">
        <f t="shared" si="345"/>
        <v>22.823045982694438</v>
      </c>
      <c r="GU70" s="7">
        <f t="shared" si="346"/>
        <v>21.874166609234496</v>
      </c>
      <c r="GV70" s="7">
        <f t="shared" si="347"/>
        <v>20.925287235774551</v>
      </c>
      <c r="GW70" s="7">
        <f t="shared" si="348"/>
        <v>20.525759078528257</v>
      </c>
      <c r="GX70" s="7">
        <f t="shared" si="349"/>
        <v>20.775464176807191</v>
      </c>
      <c r="GY70" s="277">
        <f t="shared" si="350"/>
        <v>21.624461510955562</v>
      </c>
      <c r="GZ70" s="7">
        <f t="shared" si="351"/>
        <v>21.524579471643989</v>
      </c>
      <c r="HA70" s="7">
        <f t="shared" si="352"/>
        <v>22.023989668201857</v>
      </c>
      <c r="HB70" s="7">
        <f t="shared" si="353"/>
        <v>22.523399864759718</v>
      </c>
      <c r="HC70" s="7">
        <f t="shared" si="354"/>
        <v>23.472279238219667</v>
      </c>
      <c r="HD70" s="7">
        <f t="shared" si="355"/>
        <v>23.771925356154384</v>
      </c>
      <c r="HE70" s="7">
        <f t="shared" si="356"/>
        <v>24.021630454433314</v>
      </c>
      <c r="HF70" s="277">
        <f t="shared" si="357"/>
        <v>25.120332886860616</v>
      </c>
      <c r="HG70" s="7">
        <f t="shared" si="358"/>
        <v>27.367678771371008</v>
      </c>
      <c r="HH70" s="7">
        <f t="shared" si="359"/>
        <v>28.815968341388817</v>
      </c>
      <c r="HI70" s="7">
        <f t="shared" si="360"/>
        <v>30.364139950718201</v>
      </c>
      <c r="HJ70" s="7">
        <f t="shared" si="361"/>
        <v>32.761308894195949</v>
      </c>
      <c r="HK70" s="7">
        <f t="shared" si="362"/>
        <v>33.660247248000111</v>
      </c>
      <c r="HL70" s="279">
        <f t="shared" si="363"/>
        <v>34.90877273939477</v>
      </c>
      <c r="HM70" s="277">
        <f t="shared" si="317"/>
        <v>35.358241916296855</v>
      </c>
      <c r="HN70" s="7">
        <f t="shared" si="318"/>
        <v>33.06095501213067</v>
      </c>
      <c r="HO70" s="7">
        <f t="shared" si="319"/>
        <v>29.664965675537193</v>
      </c>
      <c r="HP70" s="7">
        <f t="shared" si="320"/>
        <v>26.418799397911069</v>
      </c>
      <c r="HQ70" s="7">
        <f t="shared" si="321"/>
        <v>22.723163943382868</v>
      </c>
      <c r="HR70" s="7">
        <f t="shared" si="322"/>
        <v>18.877705429887303</v>
      </c>
      <c r="HS70" s="279">
        <f t="shared" si="323"/>
        <v>13.783721424997077</v>
      </c>
      <c r="HT70" s="277">
        <f t="shared" si="324"/>
        <v>9.1392065970089327</v>
      </c>
    </row>
    <row r="71" spans="2:232" ht="15.75" thickBot="1" x14ac:dyDescent="0.3">
      <c r="B71" s="261" t="s">
        <v>218</v>
      </c>
      <c r="C71" s="263">
        <v>129831</v>
      </c>
      <c r="FQ71" s="132"/>
      <c r="FR71" s="132"/>
      <c r="FS71" s="132"/>
      <c r="FT71" s="132"/>
      <c r="FU71" s="132"/>
      <c r="FV71" s="132"/>
      <c r="FW71" s="277">
        <f t="shared" si="364"/>
        <v>0.90247871419345194</v>
      </c>
      <c r="FX71" s="7">
        <f t="shared" si="365"/>
        <v>1.1280983927418149</v>
      </c>
      <c r="FY71" s="7">
        <f t="shared" si="366"/>
        <v>1.2973131516530871</v>
      </c>
      <c r="FZ71" s="7">
        <f t="shared" si="325"/>
        <v>1.2409082320159965</v>
      </c>
      <c r="GA71" s="7">
        <f t="shared" si="326"/>
        <v>1.2409082320159963</v>
      </c>
      <c r="GB71" s="7">
        <f t="shared" si="327"/>
        <v>1.4101229909272686</v>
      </c>
      <c r="GC71" s="7">
        <f t="shared" si="328"/>
        <v>1.8049574283869037</v>
      </c>
      <c r="GD71" s="277">
        <f t="shared" si="329"/>
        <v>1.9741721872981761</v>
      </c>
      <c r="GE71" s="7">
        <f t="shared" si="330"/>
        <v>2.425411544394902</v>
      </c>
      <c r="GF71" s="7">
        <f t="shared" si="331"/>
        <v>2.6510312229432649</v>
      </c>
      <c r="GG71" s="7">
        <f t="shared" si="332"/>
        <v>2.5382213836690837</v>
      </c>
      <c r="GH71" s="7">
        <f t="shared" si="333"/>
        <v>2.8202459818545371</v>
      </c>
      <c r="GI71" s="7">
        <f t="shared" si="334"/>
        <v>2.9894607407658094</v>
      </c>
      <c r="GJ71" s="7">
        <f t="shared" si="335"/>
        <v>2.7638410622174461</v>
      </c>
      <c r="GK71" s="277">
        <f t="shared" si="336"/>
        <v>2.8202459818545371</v>
      </c>
      <c r="GL71" s="7">
        <f t="shared" si="337"/>
        <v>2.2561967854836298</v>
      </c>
      <c r="GM71" s="7">
        <f t="shared" si="338"/>
        <v>2.3126017051207208</v>
      </c>
      <c r="GN71" s="7">
        <f t="shared" si="339"/>
        <v>2.5946263033061743</v>
      </c>
      <c r="GO71" s="7">
        <f t="shared" si="340"/>
        <v>2.5382213836690837</v>
      </c>
      <c r="GP71" s="7">
        <f t="shared" si="341"/>
        <v>2.425411544394902</v>
      </c>
      <c r="GQ71" s="7">
        <f t="shared" si="342"/>
        <v>2.3126017051207204</v>
      </c>
      <c r="GR71" s="277">
        <f t="shared" si="343"/>
        <v>2.1433869462094481</v>
      </c>
      <c r="GS71" s="7">
        <f t="shared" si="344"/>
        <v>2.0869820265723575</v>
      </c>
      <c r="GT71" s="7">
        <f t="shared" si="345"/>
        <v>1.9177672676610853</v>
      </c>
      <c r="GU71" s="7">
        <f t="shared" si="346"/>
        <v>1.8049574283869037</v>
      </c>
      <c r="GV71" s="7">
        <f t="shared" si="347"/>
        <v>1.6921475891127225</v>
      </c>
      <c r="GW71" s="7">
        <f t="shared" si="348"/>
        <v>1.6921475891127222</v>
      </c>
      <c r="GX71" s="7">
        <f t="shared" si="349"/>
        <v>1.6357426694756316</v>
      </c>
      <c r="GY71" s="277">
        <f t="shared" si="350"/>
        <v>1.9741721872981761</v>
      </c>
      <c r="GZ71" s="7">
        <f t="shared" si="351"/>
        <v>1.9741721872981761</v>
      </c>
      <c r="HA71" s="7">
        <f t="shared" si="352"/>
        <v>2.1997918658465392</v>
      </c>
      <c r="HB71" s="7">
        <f t="shared" si="353"/>
        <v>1.9741721872981761</v>
      </c>
      <c r="HC71" s="7">
        <f t="shared" si="354"/>
        <v>2.0305771069352669</v>
      </c>
      <c r="HD71" s="7">
        <f t="shared" si="355"/>
        <v>2.0869820265723575</v>
      </c>
      <c r="HE71" s="7">
        <f t="shared" si="356"/>
        <v>2.425411544394902</v>
      </c>
      <c r="HF71" s="277">
        <f t="shared" si="357"/>
        <v>2.2561967854836298</v>
      </c>
      <c r="HG71" s="7">
        <f t="shared" si="358"/>
        <v>2.425411544394902</v>
      </c>
      <c r="HH71" s="7">
        <f t="shared" si="359"/>
        <v>2.3690066247578114</v>
      </c>
      <c r="HI71" s="7">
        <f t="shared" si="360"/>
        <v>2.7074361425803559</v>
      </c>
      <c r="HJ71" s="7">
        <f t="shared" si="361"/>
        <v>3.0458656604029004</v>
      </c>
      <c r="HK71" s="7">
        <f t="shared" si="362"/>
        <v>3.102270580039991</v>
      </c>
      <c r="HL71" s="279">
        <f t="shared" si="363"/>
        <v>3.4971050174996257</v>
      </c>
      <c r="HM71" s="277">
        <f t="shared" si="317"/>
        <v>3.4971050174996261</v>
      </c>
      <c r="HN71" s="7">
        <f t="shared" si="318"/>
        <v>3.77912961568508</v>
      </c>
      <c r="HO71" s="7">
        <f t="shared" si="319"/>
        <v>3.6099148567738073</v>
      </c>
      <c r="HP71" s="7">
        <f t="shared" si="320"/>
        <v>3.3278902585883539</v>
      </c>
      <c r="HQ71" s="7">
        <f t="shared" si="321"/>
        <v>2.9894607407658098</v>
      </c>
      <c r="HR71" s="7">
        <f t="shared" si="322"/>
        <v>2.5946263033061743</v>
      </c>
      <c r="HS71" s="279">
        <f t="shared" si="323"/>
        <v>1.6921475891127222</v>
      </c>
      <c r="HT71" s="277">
        <f t="shared" si="324"/>
        <v>1.3537180712901777</v>
      </c>
    </row>
    <row r="72" spans="2:232" x14ac:dyDescent="0.25">
      <c r="HL72" s="86"/>
      <c r="HS72" s="86"/>
    </row>
    <row r="73" spans="2:232" ht="15.75" thickBot="1" x14ac:dyDescent="0.3"/>
    <row r="74" spans="2:232" ht="15.75" thickBot="1" x14ac:dyDescent="0.3">
      <c r="HI74" s="40"/>
      <c r="HJ74" s="271">
        <v>30</v>
      </c>
      <c r="HK74" s="271">
        <v>31</v>
      </c>
      <c r="HL74" s="271">
        <v>32</v>
      </c>
      <c r="HM74" s="271">
        <v>33</v>
      </c>
      <c r="HN74" s="271">
        <v>34</v>
      </c>
      <c r="HO74" s="271">
        <v>35</v>
      </c>
      <c r="HP74" s="271">
        <v>36</v>
      </c>
      <c r="HQ74" s="272">
        <v>37</v>
      </c>
    </row>
    <row r="75" spans="2:232" x14ac:dyDescent="0.25">
      <c r="HI75" s="260" t="s">
        <v>209</v>
      </c>
      <c r="HJ75" s="269">
        <f>FW71</f>
        <v>0.90247871419345194</v>
      </c>
      <c r="HK75" s="27">
        <f>GD71</f>
        <v>1.9741721872981761</v>
      </c>
      <c r="HL75" s="27">
        <f>GK71</f>
        <v>2.8202459818545371</v>
      </c>
      <c r="HM75" s="27">
        <f>GR71</f>
        <v>2.1433869462094481</v>
      </c>
      <c r="HN75" s="27">
        <f>GY71</f>
        <v>1.9741721872981761</v>
      </c>
      <c r="HO75" s="27">
        <f>HF71</f>
        <v>2.2561967854836298</v>
      </c>
      <c r="HP75" s="27">
        <f>HM71</f>
        <v>3.4971050174996261</v>
      </c>
      <c r="HQ75" s="270">
        <f>HT71</f>
        <v>1.3537180712901777</v>
      </c>
    </row>
    <row r="76" spans="2:232" x14ac:dyDescent="0.25">
      <c r="HI76" s="260" t="s">
        <v>210</v>
      </c>
      <c r="HJ76" s="269">
        <f>FW70</f>
        <v>8.8895014987300023</v>
      </c>
      <c r="HK76" s="27">
        <f>GD70</f>
        <v>15.03224691639174</v>
      </c>
      <c r="HL76" s="27">
        <f>GK70</f>
        <v>22.623281904071288</v>
      </c>
      <c r="HM76" s="27">
        <f>GR70</f>
        <v>22.173812727169214</v>
      </c>
      <c r="HN76" s="27">
        <f>GY70</f>
        <v>21.624461510955562</v>
      </c>
      <c r="HO76" s="27">
        <f>HF70</f>
        <v>25.120332886860616</v>
      </c>
      <c r="HP76" s="27">
        <f>HM70</f>
        <v>35.358241916296855</v>
      </c>
      <c r="HQ76" s="270">
        <f>HT70</f>
        <v>9.1392065970089327</v>
      </c>
    </row>
    <row r="77" spans="2:232" x14ac:dyDescent="0.25">
      <c r="HI77" s="260" t="s">
        <v>211</v>
      </c>
      <c r="HJ77" s="269">
        <f>FW69</f>
        <v>21.535224194667681</v>
      </c>
      <c r="HK77" s="27">
        <f>GD69</f>
        <v>40.966174923328339</v>
      </c>
      <c r="HL77" s="27">
        <f>GK69</f>
        <v>57.800362651384567</v>
      </c>
      <c r="HM77" s="27">
        <f>GR69</f>
        <v>54.129077029840381</v>
      </c>
      <c r="HN77" s="27">
        <f>GY69</f>
        <v>51.308455149873517</v>
      </c>
      <c r="HO77" s="27">
        <f>HF69</f>
        <v>60.397125651988979</v>
      </c>
      <c r="HP77" s="27">
        <f>HM69</f>
        <v>79.783304604777157</v>
      </c>
      <c r="HQ77" s="270">
        <f>HT69</f>
        <v>19.565266056278119</v>
      </c>
      <c r="HS77" s="132"/>
      <c r="HT77" s="132"/>
      <c r="HU77" s="132"/>
      <c r="HV77" s="132"/>
      <c r="HW77" s="132"/>
      <c r="HX77" s="132"/>
    </row>
    <row r="78" spans="2:232" x14ac:dyDescent="0.25">
      <c r="HI78" s="260" t="s">
        <v>212</v>
      </c>
      <c r="HJ78" s="269">
        <f>FW68</f>
        <v>14.758388421229546</v>
      </c>
      <c r="HK78" s="27">
        <f>GD68</f>
        <v>26.118157426844714</v>
      </c>
      <c r="HL78" s="27">
        <f>GK68</f>
        <v>33.101621979476995</v>
      </c>
      <c r="HM78" s="27">
        <f>GR68</f>
        <v>30.401349019125846</v>
      </c>
      <c r="HN78" s="27">
        <f>GY68</f>
        <v>27.747632489125582</v>
      </c>
      <c r="HO78" s="27">
        <f>HF68</f>
        <v>30.541018310178494</v>
      </c>
      <c r="HP78" s="27">
        <f>HM68</f>
        <v>40.736876557021617</v>
      </c>
      <c r="HQ78" s="270">
        <f>HT68</f>
        <v>11.87188973947487</v>
      </c>
      <c r="HR78" s="132"/>
      <c r="HS78" s="132"/>
      <c r="HT78" s="132"/>
      <c r="HU78" s="132"/>
      <c r="HV78" s="132"/>
      <c r="HW78" s="132"/>
      <c r="HX78" s="132"/>
    </row>
    <row r="79" spans="2:232" x14ac:dyDescent="0.25">
      <c r="HI79" s="260" t="s">
        <v>213</v>
      </c>
      <c r="HJ79" s="269">
        <f>FW67</f>
        <v>12.001398502587772</v>
      </c>
      <c r="HK79" s="27">
        <f>GD67</f>
        <v>20.153291825100222</v>
      </c>
      <c r="HL79" s="27">
        <f>GK67</f>
        <v>24.863274633662975</v>
      </c>
      <c r="HM79" s="27">
        <f>GR67</f>
        <v>20.425021602517305</v>
      </c>
      <c r="HN79" s="27">
        <f>GY67</f>
        <v>19.292814196612799</v>
      </c>
      <c r="HO79" s="27">
        <f>HF67</f>
        <v>18.975796122959537</v>
      </c>
      <c r="HP79" s="27">
        <f>HM67</f>
        <v>31.701807365326193</v>
      </c>
      <c r="HQ79" s="270">
        <f>HT67</f>
        <v>9.9634251719596616</v>
      </c>
      <c r="HR79" s="132"/>
      <c r="HS79" s="132"/>
      <c r="HT79" s="132"/>
      <c r="HU79" s="132"/>
      <c r="HV79" s="132"/>
      <c r="HW79" s="132"/>
      <c r="HX79" s="132"/>
    </row>
    <row r="80" spans="2:232" x14ac:dyDescent="0.25">
      <c r="HI80" s="260" t="s">
        <v>214</v>
      </c>
      <c r="HJ80" s="269">
        <f>FW66</f>
        <v>11.412018079163865</v>
      </c>
      <c r="HK80" s="27">
        <f>GD66</f>
        <v>18.756777119732998</v>
      </c>
      <c r="HL80" s="27">
        <f>GK66</f>
        <v>22.073765073538414</v>
      </c>
      <c r="HM80" s="27">
        <f>GR66</f>
        <v>20.652198807621808</v>
      </c>
      <c r="HN80" s="27">
        <f>GY66</f>
        <v>17.690602420295541</v>
      </c>
      <c r="HO80" s="27">
        <f>HF66</f>
        <v>19.309608445367235</v>
      </c>
      <c r="HP80" s="27">
        <f>HM66</f>
        <v>27.009759052415514</v>
      </c>
      <c r="HQ80" s="270">
        <f>HT66</f>
        <v>7.9370783180343842</v>
      </c>
      <c r="HR80" s="132"/>
      <c r="HS80" s="132"/>
      <c r="HT80" s="132"/>
      <c r="HU80" s="132"/>
      <c r="HV80" s="132"/>
      <c r="HW80" s="132"/>
      <c r="HX80" s="132"/>
    </row>
    <row r="81" spans="2:232" x14ac:dyDescent="0.25">
      <c r="HI81" s="260" t="s">
        <v>215</v>
      </c>
      <c r="HJ81" s="269">
        <f>FW65</f>
        <v>7.4272203367700396</v>
      </c>
      <c r="HK81" s="27">
        <f>GD65</f>
        <v>11.11717693720356</v>
      </c>
      <c r="HL81" s="27">
        <f>GK65</f>
        <v>12.631005286099365</v>
      </c>
      <c r="HM81" s="27">
        <f>GR65</f>
        <v>11.448326888524518</v>
      </c>
      <c r="HN81" s="27">
        <f>GY65</f>
        <v>10.73871984997961</v>
      </c>
      <c r="HO81" s="27">
        <f>HF65</f>
        <v>11.35371261671853</v>
      </c>
      <c r="HP81" s="27">
        <f>HM65</f>
        <v>15.374819168473012</v>
      </c>
      <c r="HQ81" s="270">
        <f>HT65</f>
        <v>5.5822420365532777</v>
      </c>
      <c r="HR81" s="132"/>
      <c r="HS81" s="132"/>
      <c r="HT81" s="132"/>
      <c r="HU81" s="132"/>
      <c r="HV81" s="132"/>
      <c r="HW81" s="132"/>
      <c r="HX81" s="132"/>
    </row>
    <row r="82" spans="2:232" x14ac:dyDescent="0.25">
      <c r="HI82" s="260" t="s">
        <v>216</v>
      </c>
      <c r="HJ82" s="269">
        <f>FW64</f>
        <v>3.8744451127685831</v>
      </c>
      <c r="HK82" s="27">
        <f>GD64</f>
        <v>6.6691268334541185</v>
      </c>
      <c r="HL82" s="27">
        <f>GK64</f>
        <v>7.6853747318852221</v>
      </c>
      <c r="HM82" s="27">
        <f>GR64</f>
        <v>7.8124057191891101</v>
      </c>
      <c r="HN82" s="27">
        <f>GY64</f>
        <v>5.4623324540671829</v>
      </c>
      <c r="HO82" s="27">
        <f>HF64</f>
        <v>4.7636620238957992</v>
      </c>
      <c r="HP82" s="27">
        <f>HM64</f>
        <v>8.5110761493604947</v>
      </c>
      <c r="HQ82" s="270">
        <f>HT64</f>
        <v>3.1122591889452553</v>
      </c>
      <c r="HR82" s="132"/>
      <c r="HS82" s="132"/>
      <c r="HT82" s="132"/>
      <c r="HU82" s="132"/>
      <c r="HV82" s="132"/>
      <c r="HW82" s="132"/>
      <c r="HX82" s="132"/>
    </row>
    <row r="83" spans="2:232" x14ac:dyDescent="0.25">
      <c r="HI83" s="260" t="s">
        <v>217</v>
      </c>
      <c r="HJ83" s="269">
        <f>FW63</f>
        <v>4.1891956311023222</v>
      </c>
      <c r="HK83" s="27">
        <f>GD63</f>
        <v>8.8117563274910893</v>
      </c>
      <c r="HL83" s="27">
        <f>GK63</f>
        <v>8.3783912622046426</v>
      </c>
      <c r="HM83" s="27">
        <f>GR63</f>
        <v>10.256306545112581</v>
      </c>
      <c r="HN83" s="27">
        <f>GY63</f>
        <v>7.8005711751560458</v>
      </c>
      <c r="HO83" s="27">
        <f>HF63</f>
        <v>7.9450261969181959</v>
      </c>
      <c r="HP83" s="27">
        <f>HM63</f>
        <v>13.723227067404158</v>
      </c>
      <c r="HQ83" s="270">
        <f>HT63</f>
        <v>5.0559257616752165</v>
      </c>
      <c r="HR83" s="132"/>
      <c r="HS83" s="132"/>
      <c r="HT83" s="132"/>
      <c r="HU83" s="132"/>
      <c r="HV83" s="132"/>
      <c r="HW83" s="132"/>
      <c r="HX83" s="132"/>
    </row>
    <row r="84" spans="2:232" ht="15.75" thickBot="1" x14ac:dyDescent="0.3">
      <c r="HI84" s="261" t="s">
        <v>218</v>
      </c>
      <c r="HJ84" s="273">
        <f>FW62</f>
        <v>7.7023207092296904</v>
      </c>
      <c r="HK84" s="274">
        <f>GD62</f>
        <v>7.7023207092296904</v>
      </c>
      <c r="HL84" s="274">
        <f>GK62</f>
        <v>20.796265914920163</v>
      </c>
      <c r="HM84" s="274">
        <f>GR62</f>
        <v>18.485569702151256</v>
      </c>
      <c r="HN84" s="274">
        <f>GY62</f>
        <v>14.634409347536412</v>
      </c>
      <c r="HO84" s="274">
        <f>HF62</f>
        <v>16.945105560305318</v>
      </c>
      <c r="HP84" s="274">
        <f>HM62</f>
        <v>18.485569702151256</v>
      </c>
      <c r="HQ84" s="275">
        <f>HT62</f>
        <v>11.553481063844535</v>
      </c>
      <c r="HR84" s="132"/>
      <c r="HS84" s="132"/>
      <c r="HT84" s="132"/>
      <c r="HU84" s="132"/>
      <c r="HV84" s="132"/>
      <c r="HW84" s="132"/>
      <c r="HX84" s="132"/>
    </row>
    <row r="85" spans="2:232" x14ac:dyDescent="0.25">
      <c r="HI85" s="17"/>
      <c r="HJ85" s="17"/>
      <c r="HK85" s="17"/>
      <c r="HL85" s="17"/>
      <c r="HM85" s="17"/>
      <c r="HN85" s="17"/>
      <c r="HO85" s="17"/>
      <c r="HP85" s="17"/>
      <c r="HQ85" s="17"/>
      <c r="HR85" s="132"/>
      <c r="HS85" s="132"/>
      <c r="HT85" s="132"/>
      <c r="HU85" s="132"/>
      <c r="HV85" s="132"/>
      <c r="HW85" s="132"/>
      <c r="HX85" s="132"/>
    </row>
    <row r="86" spans="2:232" x14ac:dyDescent="0.25">
      <c r="HQ86" s="19"/>
      <c r="HR86" s="132"/>
      <c r="HS86" s="132"/>
      <c r="HT86" s="132"/>
      <c r="HU86" s="132"/>
      <c r="HV86" s="132"/>
      <c r="HW86" s="132"/>
      <c r="HX86" s="132"/>
    </row>
    <row r="90" spans="2:232" s="132" customFormat="1" x14ac:dyDescent="0.25">
      <c r="D90" s="132" t="s">
        <v>354</v>
      </c>
      <c r="E90" s="132" t="s">
        <v>355</v>
      </c>
      <c r="F90" s="132" t="s">
        <v>356</v>
      </c>
      <c r="G90" s="132" t="s">
        <v>357</v>
      </c>
      <c r="H90" s="132" t="s">
        <v>358</v>
      </c>
      <c r="I90" s="132" t="s">
        <v>359</v>
      </c>
      <c r="J90" s="132" t="s">
        <v>360</v>
      </c>
      <c r="K90" s="132" t="s">
        <v>361</v>
      </c>
      <c r="L90" s="132" t="s">
        <v>362</v>
      </c>
      <c r="M90" s="132" t="s">
        <v>363</v>
      </c>
      <c r="N90" s="132" t="s">
        <v>364</v>
      </c>
      <c r="O90" s="132" t="s">
        <v>365</v>
      </c>
      <c r="P90" s="132" t="s">
        <v>366</v>
      </c>
      <c r="Q90" s="132" t="s">
        <v>367</v>
      </c>
      <c r="R90" s="132" t="s">
        <v>368</v>
      </c>
      <c r="S90" s="132" t="s">
        <v>369</v>
      </c>
      <c r="T90" s="132" t="s">
        <v>370</v>
      </c>
      <c r="U90" s="132" t="s">
        <v>371</v>
      </c>
      <c r="V90" s="132" t="s">
        <v>372</v>
      </c>
      <c r="W90" s="132" t="s">
        <v>373</v>
      </c>
      <c r="X90" s="132" t="s">
        <v>374</v>
      </c>
      <c r="Y90" s="132" t="s">
        <v>375</v>
      </c>
      <c r="Z90" s="132" t="s">
        <v>376</v>
      </c>
      <c r="AA90" s="132" t="s">
        <v>377</v>
      </c>
      <c r="AB90" s="132" t="s">
        <v>378</v>
      </c>
      <c r="AC90" s="132" t="s">
        <v>379</v>
      </c>
      <c r="AD90" s="132" t="s">
        <v>380</v>
      </c>
      <c r="AE90" s="132" t="s">
        <v>381</v>
      </c>
      <c r="AF90" s="132" t="s">
        <v>382</v>
      </c>
      <c r="AG90" s="132" t="s">
        <v>383</v>
      </c>
      <c r="AH90" s="132" t="s">
        <v>384</v>
      </c>
      <c r="AI90" s="132" t="s">
        <v>385</v>
      </c>
      <c r="AJ90" s="132" t="s">
        <v>386</v>
      </c>
      <c r="AK90" s="132" t="s">
        <v>387</v>
      </c>
      <c r="AL90" s="132" t="s">
        <v>388</v>
      </c>
      <c r="AM90" s="132" t="s">
        <v>389</v>
      </c>
      <c r="AN90" s="132" t="s">
        <v>390</v>
      </c>
      <c r="AO90" s="132" t="s">
        <v>391</v>
      </c>
      <c r="AP90" s="132" t="s">
        <v>392</v>
      </c>
      <c r="AQ90" s="132" t="s">
        <v>393</v>
      </c>
      <c r="AR90" s="132" t="s">
        <v>336</v>
      </c>
      <c r="AS90" s="132" t="s">
        <v>335</v>
      </c>
      <c r="AT90" s="132" t="s">
        <v>334</v>
      </c>
      <c r="AU90" s="132" t="s">
        <v>333</v>
      </c>
      <c r="AV90" s="132" t="s">
        <v>332</v>
      </c>
      <c r="AW90" s="132" t="s">
        <v>331</v>
      </c>
      <c r="AX90" s="132" t="s">
        <v>330</v>
      </c>
      <c r="AY90" s="132" t="s">
        <v>329</v>
      </c>
      <c r="AZ90" s="132" t="s">
        <v>328</v>
      </c>
      <c r="BA90" s="132" t="s">
        <v>327</v>
      </c>
      <c r="BB90" s="132" t="s">
        <v>326</v>
      </c>
      <c r="BC90" s="132" t="s">
        <v>325</v>
      </c>
      <c r="BD90" s="132" t="s">
        <v>324</v>
      </c>
      <c r="BE90" s="132" t="s">
        <v>323</v>
      </c>
      <c r="BF90" s="132" t="s">
        <v>322</v>
      </c>
      <c r="BG90" s="132" t="s">
        <v>321</v>
      </c>
      <c r="BH90" s="132" t="s">
        <v>320</v>
      </c>
      <c r="BI90" s="132" t="s">
        <v>319</v>
      </c>
      <c r="BJ90" s="132" t="s">
        <v>318</v>
      </c>
      <c r="BK90" s="132" t="s">
        <v>317</v>
      </c>
      <c r="BL90" s="132" t="s">
        <v>316</v>
      </c>
      <c r="BM90" s="132" t="s">
        <v>315</v>
      </c>
      <c r="BN90" s="132" t="s">
        <v>314</v>
      </c>
      <c r="BO90" s="132" t="s">
        <v>313</v>
      </c>
      <c r="BP90" s="132" t="s">
        <v>312</v>
      </c>
      <c r="BQ90" s="132" t="s">
        <v>311</v>
      </c>
      <c r="BR90" s="132" t="s">
        <v>310</v>
      </c>
      <c r="BS90" s="132" t="s">
        <v>309</v>
      </c>
      <c r="BT90" s="132" t="s">
        <v>308</v>
      </c>
      <c r="BU90" s="132" t="s">
        <v>307</v>
      </c>
      <c r="BV90" s="132" t="s">
        <v>306</v>
      </c>
      <c r="BW90" s="132" t="s">
        <v>305</v>
      </c>
      <c r="BX90" s="132" t="s">
        <v>304</v>
      </c>
      <c r="BY90" s="132" t="s">
        <v>303</v>
      </c>
      <c r="BZ90" s="132" t="s">
        <v>302</v>
      </c>
      <c r="CA90" s="132" t="s">
        <v>301</v>
      </c>
      <c r="CB90" s="132" t="s">
        <v>300</v>
      </c>
      <c r="CC90" s="132" t="s">
        <v>299</v>
      </c>
      <c r="CD90" s="132" t="s">
        <v>298</v>
      </c>
      <c r="CE90" s="132" t="s">
        <v>297</v>
      </c>
      <c r="CF90" s="132" t="s">
        <v>296</v>
      </c>
      <c r="CG90" s="132" t="s">
        <v>295</v>
      </c>
      <c r="CH90" s="132" t="s">
        <v>294</v>
      </c>
      <c r="CI90" s="132" t="s">
        <v>293</v>
      </c>
      <c r="CJ90" s="132" t="s">
        <v>292</v>
      </c>
      <c r="CK90" s="132" t="s">
        <v>291</v>
      </c>
      <c r="CL90" s="132" t="s">
        <v>290</v>
      </c>
      <c r="CM90" s="132" t="s">
        <v>289</v>
      </c>
      <c r="CN90" s="132" t="s">
        <v>288</v>
      </c>
      <c r="CO90" s="132" t="s">
        <v>287</v>
      </c>
      <c r="CP90" s="132" t="s">
        <v>286</v>
      </c>
      <c r="CQ90" s="132" t="s">
        <v>285</v>
      </c>
      <c r="CR90" s="132" t="s">
        <v>284</v>
      </c>
      <c r="CS90" s="132" t="s">
        <v>283</v>
      </c>
      <c r="CT90" s="132" t="s">
        <v>282</v>
      </c>
      <c r="CU90" s="132" t="s">
        <v>281</v>
      </c>
      <c r="CV90" s="132" t="s">
        <v>280</v>
      </c>
      <c r="CW90" s="132" t="s">
        <v>279</v>
      </c>
      <c r="CX90" s="132" t="s">
        <v>278</v>
      </c>
      <c r="CY90" s="132" t="s">
        <v>277</v>
      </c>
      <c r="CZ90" s="132" t="s">
        <v>276</v>
      </c>
      <c r="DA90" s="132" t="s">
        <v>275</v>
      </c>
      <c r="DB90" s="132" t="s">
        <v>274</v>
      </c>
      <c r="DC90" s="132" t="s">
        <v>273</v>
      </c>
      <c r="DD90" s="132" t="s">
        <v>272</v>
      </c>
      <c r="DE90" s="132" t="s">
        <v>271</v>
      </c>
      <c r="DF90" s="132" t="s">
        <v>270</v>
      </c>
      <c r="DG90" s="132" t="s">
        <v>269</v>
      </c>
      <c r="DH90" s="132" t="s">
        <v>268</v>
      </c>
      <c r="DI90" s="132" t="s">
        <v>267</v>
      </c>
      <c r="DJ90" s="132" t="s">
        <v>266</v>
      </c>
      <c r="DK90" s="132" t="s">
        <v>265</v>
      </c>
      <c r="DL90" s="132" t="s">
        <v>264</v>
      </c>
      <c r="DM90" s="132" t="s">
        <v>263</v>
      </c>
      <c r="DN90" s="132" t="s">
        <v>262</v>
      </c>
      <c r="DO90" s="132" t="s">
        <v>261</v>
      </c>
      <c r="DP90" s="132" t="s">
        <v>260</v>
      </c>
      <c r="DQ90" s="132" t="s">
        <v>259</v>
      </c>
      <c r="DR90" s="132" t="s">
        <v>258</v>
      </c>
      <c r="DS90" s="132" t="s">
        <v>257</v>
      </c>
      <c r="DT90" s="132" t="s">
        <v>256</v>
      </c>
      <c r="DU90" s="132" t="s">
        <v>255</v>
      </c>
      <c r="DV90" s="132" t="s">
        <v>254</v>
      </c>
      <c r="DW90" s="132" t="s">
        <v>253</v>
      </c>
      <c r="DX90" s="132" t="s">
        <v>252</v>
      </c>
      <c r="DY90" s="132" t="s">
        <v>251</v>
      </c>
      <c r="DZ90" s="132" t="s">
        <v>250</v>
      </c>
      <c r="EA90" s="132" t="s">
        <v>249</v>
      </c>
      <c r="EB90" s="132" t="s">
        <v>248</v>
      </c>
      <c r="EC90" s="132" t="s">
        <v>247</v>
      </c>
      <c r="ED90" s="132" t="s">
        <v>246</v>
      </c>
      <c r="EE90" s="132" t="s">
        <v>245</v>
      </c>
      <c r="EF90" s="132" t="s">
        <v>244</v>
      </c>
      <c r="EG90" s="132" t="s">
        <v>243</v>
      </c>
      <c r="EH90" s="132" t="s">
        <v>242</v>
      </c>
      <c r="EI90" s="132" t="s">
        <v>241</v>
      </c>
      <c r="EJ90" s="132" t="s">
        <v>240</v>
      </c>
      <c r="EK90" s="132" t="s">
        <v>239</v>
      </c>
      <c r="EL90" s="132" t="s">
        <v>238</v>
      </c>
      <c r="EM90" s="132" t="s">
        <v>237</v>
      </c>
      <c r="EN90" s="132" t="s">
        <v>236</v>
      </c>
      <c r="EO90" s="132" t="s">
        <v>235</v>
      </c>
      <c r="EP90" s="132" t="s">
        <v>234</v>
      </c>
      <c r="EQ90" s="132" t="s">
        <v>233</v>
      </c>
      <c r="ER90" s="132" t="s">
        <v>232</v>
      </c>
      <c r="ES90" s="132" t="s">
        <v>231</v>
      </c>
      <c r="ET90" s="132" t="s">
        <v>230</v>
      </c>
      <c r="EU90" s="132" t="s">
        <v>229</v>
      </c>
      <c r="EV90" s="132" t="s">
        <v>228</v>
      </c>
      <c r="EW90" s="132" t="s">
        <v>227</v>
      </c>
      <c r="EX90" s="132" t="s">
        <v>153</v>
      </c>
      <c r="EY90" s="132" t="s">
        <v>154</v>
      </c>
      <c r="EZ90" s="132" t="s">
        <v>155</v>
      </c>
      <c r="FA90" s="132" t="s">
        <v>156</v>
      </c>
      <c r="FB90" s="132" t="s">
        <v>157</v>
      </c>
      <c r="FC90" s="132" t="s">
        <v>158</v>
      </c>
      <c r="FD90" s="132" t="s">
        <v>159</v>
      </c>
      <c r="FE90" s="132" t="s">
        <v>160</v>
      </c>
      <c r="FF90" s="132" t="s">
        <v>161</v>
      </c>
      <c r="FG90" s="132" t="s">
        <v>162</v>
      </c>
      <c r="FH90" s="132" t="s">
        <v>163</v>
      </c>
      <c r="FI90" s="132" t="s">
        <v>164</v>
      </c>
      <c r="FJ90" s="132" t="s">
        <v>165</v>
      </c>
      <c r="FK90" s="132" t="s">
        <v>166</v>
      </c>
      <c r="FL90" s="132" t="s">
        <v>167</v>
      </c>
      <c r="FM90" s="132" t="s">
        <v>168</v>
      </c>
      <c r="FN90" s="132" t="s">
        <v>169</v>
      </c>
      <c r="FO90" s="132" t="s">
        <v>170</v>
      </c>
      <c r="FP90" s="132" t="s">
        <v>171</v>
      </c>
      <c r="FQ90" s="132" t="s">
        <v>172</v>
      </c>
      <c r="FR90" s="132" t="s">
        <v>173</v>
      </c>
      <c r="FS90" s="132" t="s">
        <v>174</v>
      </c>
      <c r="FT90" s="132" t="s">
        <v>175</v>
      </c>
      <c r="FU90" s="132" t="s">
        <v>176</v>
      </c>
      <c r="FV90" s="132" t="s">
        <v>177</v>
      </c>
      <c r="FW90" s="132" t="s">
        <v>178</v>
      </c>
      <c r="FX90" s="132" t="s">
        <v>179</v>
      </c>
      <c r="FY90" s="132" t="s">
        <v>180</v>
      </c>
      <c r="FZ90" s="132" t="s">
        <v>181</v>
      </c>
      <c r="GA90" s="132" t="s">
        <v>182</v>
      </c>
      <c r="GB90" s="132" t="s">
        <v>183</v>
      </c>
      <c r="GC90" s="132" t="s">
        <v>184</v>
      </c>
      <c r="GD90" s="132" t="s">
        <v>185</v>
      </c>
      <c r="GE90" s="132" t="s">
        <v>186</v>
      </c>
      <c r="GF90" s="132" t="s">
        <v>187</v>
      </c>
      <c r="GG90" s="132" t="s">
        <v>188</v>
      </c>
      <c r="GH90" s="132" t="s">
        <v>189</v>
      </c>
      <c r="GI90" s="132" t="s">
        <v>190</v>
      </c>
      <c r="GJ90" s="132" t="s">
        <v>191</v>
      </c>
      <c r="GK90" s="132" t="s">
        <v>192</v>
      </c>
      <c r="GL90" s="132" t="s">
        <v>193</v>
      </c>
      <c r="GM90" s="132" t="s">
        <v>194</v>
      </c>
      <c r="GN90" s="132" t="s">
        <v>353</v>
      </c>
      <c r="GO90" s="132" t="s">
        <v>195</v>
      </c>
      <c r="GP90" s="132" t="s">
        <v>196</v>
      </c>
      <c r="GQ90" s="132" t="s">
        <v>197</v>
      </c>
      <c r="GR90" s="132" t="s">
        <v>198</v>
      </c>
      <c r="GS90" s="132" t="s">
        <v>150</v>
      </c>
      <c r="GT90" s="132" t="s">
        <v>151</v>
      </c>
      <c r="GU90" s="132" t="s">
        <v>152</v>
      </c>
      <c r="GV90" s="132" t="s">
        <v>206</v>
      </c>
      <c r="GW90" s="132" t="s">
        <v>207</v>
      </c>
      <c r="GX90" s="132" t="s">
        <v>208</v>
      </c>
      <c r="GY90" s="132" t="s">
        <v>219</v>
      </c>
      <c r="GZ90" s="132" t="s">
        <v>225</v>
      </c>
      <c r="HA90" s="132" t="s">
        <v>352</v>
      </c>
      <c r="HB90" s="132" t="s">
        <v>394</v>
      </c>
      <c r="HC90" s="132" t="s">
        <v>395</v>
      </c>
      <c r="HD90" s="132" t="s">
        <v>396</v>
      </c>
      <c r="HE90" s="132" t="s">
        <v>417</v>
      </c>
      <c r="HF90" s="132" t="s">
        <v>419</v>
      </c>
      <c r="HG90" s="132" t="s">
        <v>420</v>
      </c>
      <c r="HH90" s="132" t="s">
        <v>423</v>
      </c>
      <c r="HI90" s="25" t="s">
        <v>425</v>
      </c>
      <c r="HJ90" s="25" t="s">
        <v>426</v>
      </c>
      <c r="HK90" s="25" t="s">
        <v>447</v>
      </c>
      <c r="HL90" s="25" t="s">
        <v>455</v>
      </c>
      <c r="HM90" s="25" t="s">
        <v>456</v>
      </c>
      <c r="HN90" s="132" t="s">
        <v>481</v>
      </c>
      <c r="HO90" s="132" t="s">
        <v>513</v>
      </c>
      <c r="HP90" s="132" t="s">
        <v>514</v>
      </c>
      <c r="HQ90" s="132" t="s">
        <v>524</v>
      </c>
    </row>
    <row r="91" spans="2:232" s="132" customFormat="1" x14ac:dyDescent="0.25">
      <c r="B91" s="132" t="s">
        <v>209</v>
      </c>
      <c r="AC91" s="132">
        <v>1</v>
      </c>
      <c r="AF91" s="132">
        <v>1</v>
      </c>
      <c r="AG91" s="132">
        <v>1</v>
      </c>
      <c r="AI91" s="132">
        <v>1</v>
      </c>
      <c r="AK91" s="132">
        <v>1</v>
      </c>
      <c r="AM91" s="132">
        <v>1</v>
      </c>
      <c r="AN91" s="132">
        <v>2</v>
      </c>
      <c r="AO91" s="132">
        <v>1</v>
      </c>
      <c r="AP91" s="132">
        <v>2</v>
      </c>
      <c r="AQ91" s="132">
        <v>1</v>
      </c>
      <c r="AR91" s="132">
        <v>1</v>
      </c>
      <c r="AS91" s="132">
        <v>5</v>
      </c>
      <c r="AT91" s="132">
        <v>1</v>
      </c>
      <c r="AU91" s="132">
        <v>2</v>
      </c>
      <c r="AV91" s="132">
        <v>1</v>
      </c>
      <c r="AX91" s="132">
        <v>2</v>
      </c>
      <c r="AY91" s="132">
        <v>1</v>
      </c>
      <c r="AZ91" s="132">
        <v>2</v>
      </c>
      <c r="BB91" s="132">
        <v>4</v>
      </c>
      <c r="BC91" s="132">
        <v>5</v>
      </c>
      <c r="BD91" s="132">
        <v>5</v>
      </c>
      <c r="BE91" s="132">
        <v>2</v>
      </c>
      <c r="BF91" s="132">
        <v>2</v>
      </c>
      <c r="BG91" s="132">
        <v>3</v>
      </c>
      <c r="BH91" s="132">
        <v>2</v>
      </c>
      <c r="BI91" s="132">
        <v>1</v>
      </c>
      <c r="BJ91" s="132">
        <v>4</v>
      </c>
      <c r="BM91" s="132">
        <v>2</v>
      </c>
      <c r="BN91" s="132">
        <v>4</v>
      </c>
      <c r="BO91" s="132">
        <v>2</v>
      </c>
      <c r="BP91" s="132">
        <v>1</v>
      </c>
      <c r="BQ91" s="132">
        <v>1</v>
      </c>
      <c r="BR91" s="132">
        <v>4</v>
      </c>
      <c r="BS91" s="132">
        <v>1</v>
      </c>
      <c r="BT91" s="132">
        <v>1</v>
      </c>
      <c r="BU91" s="132">
        <v>1</v>
      </c>
      <c r="BV91" s="132">
        <v>2</v>
      </c>
      <c r="BW91" s="132">
        <v>1</v>
      </c>
      <c r="BX91" s="132">
        <v>1</v>
      </c>
      <c r="BY91" s="132">
        <v>2</v>
      </c>
      <c r="BZ91" s="132">
        <v>1</v>
      </c>
      <c r="CA91" s="132">
        <v>2</v>
      </c>
      <c r="CC91" s="132">
        <v>1</v>
      </c>
      <c r="CF91" s="132">
        <v>2</v>
      </c>
      <c r="CH91" s="132">
        <v>1</v>
      </c>
      <c r="CI91" s="132">
        <v>1</v>
      </c>
      <c r="CL91" s="132">
        <v>1</v>
      </c>
      <c r="CM91" s="132">
        <v>1</v>
      </c>
      <c r="CN91" s="132">
        <v>1</v>
      </c>
      <c r="CR91" s="132">
        <v>3</v>
      </c>
      <c r="CS91" s="132">
        <v>3</v>
      </c>
      <c r="CU91" s="132">
        <v>2</v>
      </c>
      <c r="CV91" s="132">
        <v>3</v>
      </c>
      <c r="CX91" s="132">
        <v>3</v>
      </c>
      <c r="CY91" s="132">
        <v>1</v>
      </c>
      <c r="DA91" s="132">
        <v>3</v>
      </c>
      <c r="DB91" s="132">
        <v>3</v>
      </c>
      <c r="DC91" s="132">
        <v>2</v>
      </c>
      <c r="DD91" s="132">
        <v>3</v>
      </c>
      <c r="DE91" s="132">
        <v>1</v>
      </c>
      <c r="DF91" s="132">
        <v>2</v>
      </c>
      <c r="DG91" s="132">
        <v>4</v>
      </c>
      <c r="DH91" s="132">
        <v>2</v>
      </c>
      <c r="DI91" s="132">
        <v>2</v>
      </c>
      <c r="DJ91" s="132">
        <v>4</v>
      </c>
      <c r="DK91" s="132">
        <v>6</v>
      </c>
      <c r="DM91" s="132">
        <v>3</v>
      </c>
      <c r="DN91" s="132">
        <v>2</v>
      </c>
      <c r="DO91" s="132">
        <v>3</v>
      </c>
      <c r="DP91" s="132">
        <v>5</v>
      </c>
      <c r="DQ91" s="132">
        <v>4</v>
      </c>
      <c r="DR91" s="132">
        <v>4</v>
      </c>
      <c r="DS91" s="132">
        <v>2</v>
      </c>
      <c r="DT91" s="132">
        <v>1</v>
      </c>
      <c r="DU91" s="132">
        <v>3</v>
      </c>
      <c r="DV91" s="132">
        <v>1</v>
      </c>
      <c r="DW91" s="132">
        <v>6</v>
      </c>
      <c r="DX91" s="132">
        <v>4</v>
      </c>
      <c r="DY91" s="132">
        <v>8</v>
      </c>
      <c r="DZ91" s="132">
        <v>2</v>
      </c>
      <c r="EA91" s="132">
        <v>5</v>
      </c>
      <c r="EB91" s="132">
        <v>5</v>
      </c>
      <c r="EC91" s="132">
        <v>10</v>
      </c>
      <c r="ED91" s="132">
        <v>4</v>
      </c>
      <c r="EE91" s="132">
        <v>4</v>
      </c>
      <c r="EF91" s="132">
        <v>4</v>
      </c>
      <c r="EG91" s="132">
        <v>2</v>
      </c>
      <c r="EH91" s="132">
        <v>4</v>
      </c>
      <c r="EI91" s="132">
        <v>4</v>
      </c>
      <c r="EJ91" s="132">
        <v>4</v>
      </c>
      <c r="EK91" s="132">
        <v>3</v>
      </c>
      <c r="EL91" s="132">
        <v>3</v>
      </c>
      <c r="EM91" s="132">
        <v>3</v>
      </c>
      <c r="EN91" s="132">
        <v>3</v>
      </c>
      <c r="EO91" s="132">
        <v>2</v>
      </c>
      <c r="EP91" s="132">
        <v>3</v>
      </c>
      <c r="EQ91" s="132">
        <v>3</v>
      </c>
      <c r="ER91" s="132">
        <v>2</v>
      </c>
      <c r="ES91" s="132">
        <v>2</v>
      </c>
      <c r="ET91" s="132">
        <v>2</v>
      </c>
      <c r="EV91" s="132">
        <v>4</v>
      </c>
      <c r="EW91" s="132">
        <v>1</v>
      </c>
      <c r="FC91" s="132">
        <v>1</v>
      </c>
      <c r="GC91" s="132">
        <v>1</v>
      </c>
      <c r="GD91" s="132">
        <v>1</v>
      </c>
      <c r="GI91" s="132">
        <v>1</v>
      </c>
      <c r="GO91" s="132">
        <v>1</v>
      </c>
      <c r="GW91" s="132">
        <v>1</v>
      </c>
      <c r="HJ91" s="132">
        <v>1</v>
      </c>
    </row>
    <row r="92" spans="2:232" s="132" customFormat="1" x14ac:dyDescent="0.25">
      <c r="B92" s="132" t="s">
        <v>210</v>
      </c>
      <c r="X92" s="132">
        <v>1</v>
      </c>
      <c r="Z92" s="132">
        <v>1</v>
      </c>
      <c r="AA92" s="132">
        <v>2</v>
      </c>
      <c r="AC92" s="132">
        <v>2</v>
      </c>
      <c r="AD92" s="132">
        <v>4</v>
      </c>
      <c r="AE92" s="132">
        <v>4</v>
      </c>
      <c r="AF92" s="132">
        <v>8</v>
      </c>
      <c r="AG92" s="132">
        <v>5</v>
      </c>
      <c r="AH92" s="132">
        <v>4</v>
      </c>
      <c r="AI92" s="132">
        <v>7</v>
      </c>
      <c r="AJ92" s="132">
        <v>4</v>
      </c>
      <c r="AK92" s="132">
        <v>3</v>
      </c>
      <c r="AL92" s="132">
        <v>3</v>
      </c>
      <c r="AN92" s="132">
        <v>5</v>
      </c>
      <c r="AO92" s="132">
        <v>3</v>
      </c>
      <c r="AP92" s="132">
        <v>2</v>
      </c>
      <c r="AQ92" s="132">
        <v>3</v>
      </c>
      <c r="AR92" s="132">
        <v>2</v>
      </c>
      <c r="AS92" s="132">
        <v>3</v>
      </c>
      <c r="AT92" s="132">
        <v>6</v>
      </c>
      <c r="AU92" s="132">
        <v>4</v>
      </c>
      <c r="AV92" s="132">
        <v>2</v>
      </c>
      <c r="AW92" s="132">
        <v>5</v>
      </c>
      <c r="AX92" s="132">
        <v>5</v>
      </c>
      <c r="AY92" s="132">
        <v>5</v>
      </c>
      <c r="AZ92" s="132">
        <v>5</v>
      </c>
      <c r="BA92" s="132">
        <v>3</v>
      </c>
      <c r="BB92" s="132">
        <v>3</v>
      </c>
      <c r="BC92" s="132">
        <v>6</v>
      </c>
      <c r="BD92" s="132">
        <v>7</v>
      </c>
      <c r="BE92" s="132">
        <v>4</v>
      </c>
      <c r="BF92" s="132">
        <v>9</v>
      </c>
      <c r="BG92" s="132">
        <v>12</v>
      </c>
      <c r="BH92" s="132">
        <v>3</v>
      </c>
      <c r="BI92" s="132">
        <v>19</v>
      </c>
      <c r="BJ92" s="132">
        <v>9</v>
      </c>
      <c r="BK92" s="132">
        <v>17</v>
      </c>
      <c r="BL92" s="132">
        <v>7</v>
      </c>
      <c r="BM92" s="132">
        <v>11</v>
      </c>
      <c r="BN92" s="132">
        <v>14</v>
      </c>
      <c r="BO92" s="132">
        <v>14</v>
      </c>
      <c r="BP92" s="132">
        <v>14</v>
      </c>
      <c r="BQ92" s="132">
        <v>8</v>
      </c>
      <c r="BR92" s="132">
        <v>8</v>
      </c>
      <c r="BS92" s="132">
        <v>10</v>
      </c>
      <c r="BT92" s="132">
        <v>17</v>
      </c>
      <c r="BU92" s="132">
        <v>10</v>
      </c>
      <c r="BV92" s="132">
        <v>12</v>
      </c>
      <c r="BW92" s="132">
        <v>11</v>
      </c>
      <c r="BX92" s="132">
        <v>13</v>
      </c>
      <c r="BY92" s="132">
        <v>11</v>
      </c>
      <c r="BZ92" s="132">
        <v>8</v>
      </c>
      <c r="CA92" s="132">
        <v>17</v>
      </c>
      <c r="CB92" s="132">
        <v>12</v>
      </c>
      <c r="CC92" s="132">
        <v>13</v>
      </c>
      <c r="CD92" s="132">
        <v>9</v>
      </c>
      <c r="CE92" s="132">
        <v>7</v>
      </c>
      <c r="CF92" s="132">
        <v>7</v>
      </c>
      <c r="CG92" s="132">
        <v>6</v>
      </c>
      <c r="CH92" s="132">
        <v>8</v>
      </c>
      <c r="CI92" s="132">
        <v>5</v>
      </c>
      <c r="CJ92" s="132">
        <v>6</v>
      </c>
      <c r="CK92" s="132">
        <v>4</v>
      </c>
      <c r="CL92" s="132">
        <v>12</v>
      </c>
      <c r="CM92" s="132">
        <v>5</v>
      </c>
      <c r="CN92" s="132">
        <v>6</v>
      </c>
      <c r="CO92" s="132">
        <v>2</v>
      </c>
      <c r="CP92" s="132">
        <v>6</v>
      </c>
      <c r="CQ92" s="132">
        <v>4</v>
      </c>
      <c r="CR92" s="132">
        <v>8</v>
      </c>
      <c r="CS92" s="132">
        <v>6</v>
      </c>
      <c r="CT92" s="132">
        <v>6</v>
      </c>
      <c r="CU92" s="132">
        <v>2</v>
      </c>
      <c r="CV92" s="132">
        <v>5</v>
      </c>
      <c r="CW92" s="132">
        <v>3</v>
      </c>
      <c r="CX92" s="132">
        <v>5</v>
      </c>
      <c r="CY92" s="132">
        <v>7</v>
      </c>
      <c r="CZ92" s="132">
        <v>5</v>
      </c>
      <c r="DA92" s="132">
        <v>11</v>
      </c>
      <c r="DB92" s="132">
        <v>3</v>
      </c>
      <c r="DC92" s="132">
        <v>4</v>
      </c>
      <c r="DD92" s="132">
        <v>6</v>
      </c>
      <c r="DE92" s="132">
        <v>4</v>
      </c>
      <c r="DF92" s="132">
        <v>5</v>
      </c>
      <c r="DG92" s="132">
        <v>7</v>
      </c>
      <c r="DH92" s="132">
        <v>9</v>
      </c>
      <c r="DI92" s="132">
        <v>13</v>
      </c>
      <c r="DJ92" s="132">
        <v>7</v>
      </c>
      <c r="DK92" s="132">
        <v>5</v>
      </c>
      <c r="DL92" s="132">
        <v>5</v>
      </c>
      <c r="DM92" s="132">
        <v>12</v>
      </c>
      <c r="DN92" s="132">
        <v>9</v>
      </c>
      <c r="DO92" s="132">
        <v>17</v>
      </c>
      <c r="DP92" s="132">
        <v>11</v>
      </c>
      <c r="DQ92" s="132">
        <v>9</v>
      </c>
      <c r="DR92" s="132">
        <v>9</v>
      </c>
      <c r="DS92" s="132">
        <v>6</v>
      </c>
      <c r="DT92" s="132">
        <v>17</v>
      </c>
      <c r="DU92" s="132">
        <v>13</v>
      </c>
      <c r="DV92" s="132">
        <v>12</v>
      </c>
      <c r="DW92" s="132">
        <v>6</v>
      </c>
      <c r="DX92" s="132">
        <v>13</v>
      </c>
      <c r="DY92" s="132">
        <v>12</v>
      </c>
      <c r="DZ92" s="132">
        <v>5</v>
      </c>
      <c r="EA92" s="132">
        <v>10</v>
      </c>
      <c r="EB92" s="132">
        <v>11</v>
      </c>
      <c r="EC92" s="132">
        <v>10</v>
      </c>
      <c r="ED92" s="132">
        <v>19</v>
      </c>
      <c r="EE92" s="132">
        <v>12</v>
      </c>
      <c r="EF92" s="132">
        <v>9</v>
      </c>
      <c r="EG92" s="132">
        <v>14</v>
      </c>
      <c r="EH92" s="132">
        <v>9</v>
      </c>
      <c r="EI92" s="132">
        <v>2</v>
      </c>
      <c r="EJ92" s="132">
        <v>6</v>
      </c>
      <c r="EK92" s="132">
        <v>12</v>
      </c>
      <c r="EL92" s="132">
        <v>6</v>
      </c>
      <c r="EM92" s="132">
        <v>11</v>
      </c>
      <c r="EN92" s="132">
        <v>4</v>
      </c>
      <c r="EO92" s="132">
        <v>7</v>
      </c>
      <c r="EP92" s="132">
        <v>5</v>
      </c>
      <c r="EQ92" s="132">
        <v>6</v>
      </c>
      <c r="ER92" s="132">
        <v>7</v>
      </c>
      <c r="ES92" s="132">
        <v>5</v>
      </c>
      <c r="ET92" s="132">
        <v>6</v>
      </c>
      <c r="EU92" s="132">
        <v>7</v>
      </c>
      <c r="EV92" s="132">
        <v>8</v>
      </c>
      <c r="EW92" s="132">
        <v>6</v>
      </c>
      <c r="EX92" s="132">
        <v>1</v>
      </c>
      <c r="GK92" s="132">
        <v>1</v>
      </c>
      <c r="GZ92" s="132">
        <v>1</v>
      </c>
    </row>
    <row r="93" spans="2:232" s="132" customFormat="1" x14ac:dyDescent="0.25">
      <c r="B93" s="132" t="s">
        <v>211</v>
      </c>
      <c r="J93" s="132">
        <v>1</v>
      </c>
      <c r="U93" s="132">
        <v>1</v>
      </c>
      <c r="W93" s="132">
        <v>1</v>
      </c>
      <c r="X93" s="132">
        <v>1</v>
      </c>
      <c r="Z93" s="132">
        <v>2</v>
      </c>
      <c r="AA93" s="132">
        <v>1</v>
      </c>
      <c r="AB93" s="132">
        <v>4</v>
      </c>
      <c r="AC93" s="132">
        <v>5</v>
      </c>
      <c r="AD93" s="132">
        <v>4</v>
      </c>
      <c r="AE93" s="132">
        <v>8</v>
      </c>
      <c r="AF93" s="132">
        <v>7</v>
      </c>
      <c r="AG93" s="132">
        <v>4</v>
      </c>
      <c r="AH93" s="132">
        <v>17</v>
      </c>
      <c r="AI93" s="132">
        <v>10</v>
      </c>
      <c r="AJ93" s="132">
        <v>7</v>
      </c>
      <c r="AK93" s="132">
        <v>7</v>
      </c>
      <c r="AL93" s="132">
        <v>17</v>
      </c>
      <c r="AM93" s="132">
        <v>18</v>
      </c>
      <c r="AN93" s="132">
        <v>29</v>
      </c>
      <c r="AO93" s="132">
        <v>27</v>
      </c>
      <c r="AP93" s="132">
        <v>40</v>
      </c>
      <c r="AQ93" s="132">
        <v>38</v>
      </c>
      <c r="AR93" s="132">
        <v>47</v>
      </c>
      <c r="AS93" s="132">
        <v>40</v>
      </c>
      <c r="AT93" s="132">
        <v>60</v>
      </c>
      <c r="AU93" s="132">
        <v>64</v>
      </c>
      <c r="AV93" s="132">
        <v>50</v>
      </c>
      <c r="AW93" s="132">
        <v>40</v>
      </c>
      <c r="AX93" s="132">
        <v>45</v>
      </c>
      <c r="AY93" s="132">
        <v>64</v>
      </c>
      <c r="AZ93" s="132">
        <v>49</v>
      </c>
      <c r="BA93" s="132">
        <v>50</v>
      </c>
      <c r="BB93" s="132">
        <v>79</v>
      </c>
      <c r="BC93" s="132">
        <v>53</v>
      </c>
      <c r="BD93" s="132">
        <v>70</v>
      </c>
      <c r="BE93" s="132">
        <v>56</v>
      </c>
      <c r="BF93" s="132">
        <v>86</v>
      </c>
      <c r="BG93" s="132">
        <v>86</v>
      </c>
      <c r="BH93" s="132">
        <v>71</v>
      </c>
      <c r="BI93" s="132">
        <v>93</v>
      </c>
      <c r="BJ93" s="132">
        <v>75</v>
      </c>
      <c r="BK93" s="132">
        <v>107</v>
      </c>
      <c r="BL93" s="132">
        <v>104</v>
      </c>
      <c r="BM93" s="132">
        <v>121</v>
      </c>
      <c r="BN93" s="132">
        <v>102</v>
      </c>
      <c r="BO93" s="132">
        <v>88</v>
      </c>
      <c r="BP93" s="132">
        <v>111</v>
      </c>
      <c r="BQ93" s="132">
        <v>110</v>
      </c>
      <c r="BR93" s="132">
        <v>109</v>
      </c>
      <c r="BS93" s="132">
        <v>88</v>
      </c>
      <c r="BT93" s="132">
        <v>105</v>
      </c>
      <c r="BU93" s="132">
        <v>95</v>
      </c>
      <c r="BV93" s="132">
        <v>76</v>
      </c>
      <c r="BW93" s="132">
        <v>115</v>
      </c>
      <c r="BX93" s="132">
        <v>81</v>
      </c>
      <c r="BY93" s="132">
        <v>82</v>
      </c>
      <c r="BZ93" s="132">
        <v>80</v>
      </c>
      <c r="CA93" s="132">
        <v>90</v>
      </c>
      <c r="CB93" s="132">
        <v>85</v>
      </c>
      <c r="CC93" s="132">
        <v>57</v>
      </c>
      <c r="CD93" s="132">
        <v>69</v>
      </c>
      <c r="CE93" s="132">
        <v>51</v>
      </c>
      <c r="CF93" s="132">
        <v>44</v>
      </c>
      <c r="CG93" s="132">
        <v>56</v>
      </c>
      <c r="CH93" s="132">
        <v>46</v>
      </c>
      <c r="CI93" s="132">
        <v>52</v>
      </c>
      <c r="CJ93" s="132">
        <v>36</v>
      </c>
      <c r="CK93" s="132">
        <v>44</v>
      </c>
      <c r="CL93" s="132">
        <v>40</v>
      </c>
      <c r="CM93" s="132">
        <v>25</v>
      </c>
      <c r="CN93" s="132">
        <v>29</v>
      </c>
      <c r="CO93" s="132">
        <v>38</v>
      </c>
      <c r="CP93" s="132">
        <v>36</v>
      </c>
      <c r="CQ93" s="132">
        <v>26</v>
      </c>
      <c r="CR93" s="132">
        <v>26</v>
      </c>
      <c r="CS93" s="132">
        <v>16</v>
      </c>
      <c r="CT93" s="132">
        <v>22</v>
      </c>
      <c r="CU93" s="132">
        <v>32</v>
      </c>
      <c r="CV93" s="132">
        <v>21</v>
      </c>
      <c r="CW93" s="132">
        <v>33</v>
      </c>
      <c r="CX93" s="132">
        <v>28</v>
      </c>
      <c r="CY93" s="132">
        <v>26</v>
      </c>
      <c r="CZ93" s="132">
        <v>18</v>
      </c>
      <c r="DA93" s="132">
        <v>18</v>
      </c>
      <c r="DB93" s="132">
        <v>20</v>
      </c>
      <c r="DC93" s="132">
        <v>19</v>
      </c>
      <c r="DD93" s="132">
        <v>23</v>
      </c>
      <c r="DE93" s="132">
        <v>26</v>
      </c>
      <c r="DF93" s="132">
        <v>35</v>
      </c>
      <c r="DG93" s="132">
        <v>46</v>
      </c>
      <c r="DH93" s="132">
        <v>32</v>
      </c>
      <c r="DI93" s="132">
        <v>35</v>
      </c>
      <c r="DJ93" s="132">
        <v>32</v>
      </c>
      <c r="DK93" s="132">
        <v>37</v>
      </c>
      <c r="DL93" s="132">
        <v>24</v>
      </c>
      <c r="DM93" s="132">
        <v>31</v>
      </c>
      <c r="DN93" s="132">
        <v>33</v>
      </c>
      <c r="DO93" s="132">
        <v>29</v>
      </c>
      <c r="DP93" s="132">
        <v>29</v>
      </c>
      <c r="DQ93" s="132">
        <v>25</v>
      </c>
      <c r="DR93" s="132">
        <v>29</v>
      </c>
      <c r="DS93" s="132">
        <v>19</v>
      </c>
      <c r="DT93" s="132">
        <v>34</v>
      </c>
      <c r="DU93" s="132">
        <v>20</v>
      </c>
      <c r="DV93" s="132">
        <v>24</v>
      </c>
      <c r="DW93" s="132">
        <v>28</v>
      </c>
      <c r="DX93" s="132">
        <v>32</v>
      </c>
      <c r="DY93" s="132">
        <v>23</v>
      </c>
      <c r="DZ93" s="132">
        <v>23</v>
      </c>
      <c r="EA93" s="132">
        <v>38</v>
      </c>
      <c r="EB93" s="132">
        <v>27</v>
      </c>
      <c r="EC93" s="132">
        <v>32</v>
      </c>
      <c r="ED93" s="132">
        <v>23</v>
      </c>
      <c r="EE93" s="132">
        <v>15</v>
      </c>
      <c r="EF93" s="132">
        <v>27</v>
      </c>
      <c r="EG93" s="132">
        <v>24</v>
      </c>
      <c r="EH93" s="132">
        <v>23</v>
      </c>
      <c r="EI93" s="132">
        <v>20</v>
      </c>
      <c r="EJ93" s="132">
        <v>22</v>
      </c>
      <c r="EK93" s="132">
        <v>12</v>
      </c>
      <c r="EL93" s="132">
        <v>12</v>
      </c>
      <c r="EM93" s="132">
        <v>14</v>
      </c>
      <c r="EN93" s="132">
        <v>9</v>
      </c>
      <c r="EO93" s="132">
        <v>17</v>
      </c>
      <c r="EP93" s="132">
        <v>13</v>
      </c>
      <c r="EQ93" s="132">
        <v>11</v>
      </c>
      <c r="ER93" s="132">
        <v>16</v>
      </c>
      <c r="ES93" s="132">
        <v>13</v>
      </c>
      <c r="ET93" s="132">
        <v>18</v>
      </c>
      <c r="EU93" s="132">
        <v>16</v>
      </c>
      <c r="EV93" s="132">
        <v>13</v>
      </c>
      <c r="EW93" s="132">
        <v>17</v>
      </c>
      <c r="FX93" s="132">
        <v>1</v>
      </c>
      <c r="FZ93" s="132">
        <v>1</v>
      </c>
      <c r="GF93" s="132">
        <v>1</v>
      </c>
      <c r="GS93" s="132">
        <v>1</v>
      </c>
      <c r="GW93" s="132">
        <v>1</v>
      </c>
      <c r="HA93" s="132">
        <v>1</v>
      </c>
      <c r="HF93" s="132">
        <v>1</v>
      </c>
      <c r="HJ93" s="132">
        <v>1</v>
      </c>
      <c r="HN93" s="132">
        <v>1</v>
      </c>
    </row>
    <row r="94" spans="2:232" s="132" customFormat="1" x14ac:dyDescent="0.25">
      <c r="B94" s="132" t="s">
        <v>212</v>
      </c>
      <c r="X94" s="132">
        <v>1</v>
      </c>
      <c r="Y94" s="132">
        <v>1</v>
      </c>
      <c r="Z94" s="132">
        <v>2</v>
      </c>
      <c r="AA94" s="132">
        <v>1</v>
      </c>
      <c r="AB94" s="132">
        <v>2</v>
      </c>
      <c r="AC94" s="132">
        <v>9</v>
      </c>
      <c r="AD94" s="132">
        <v>1</v>
      </c>
      <c r="AE94" s="132">
        <v>5</v>
      </c>
      <c r="AF94" s="132">
        <v>6</v>
      </c>
      <c r="AG94" s="132">
        <v>13</v>
      </c>
      <c r="AH94" s="132">
        <v>10</v>
      </c>
      <c r="AI94" s="132">
        <v>13</v>
      </c>
      <c r="AJ94" s="132">
        <v>7</v>
      </c>
      <c r="AK94" s="132">
        <v>15</v>
      </c>
      <c r="AL94" s="132">
        <v>22</v>
      </c>
      <c r="AM94" s="132">
        <v>34</v>
      </c>
      <c r="AN94" s="132">
        <v>52</v>
      </c>
      <c r="AO94" s="132">
        <v>40</v>
      </c>
      <c r="AP94" s="132">
        <v>46</v>
      </c>
      <c r="AQ94" s="132">
        <v>61</v>
      </c>
      <c r="AR94" s="132">
        <v>68</v>
      </c>
      <c r="AS94" s="132">
        <v>70</v>
      </c>
      <c r="AT94" s="132">
        <v>62</v>
      </c>
      <c r="AU94" s="132">
        <v>88</v>
      </c>
      <c r="AV94" s="132">
        <v>65</v>
      </c>
      <c r="AW94" s="132">
        <v>61</v>
      </c>
      <c r="AX94" s="132">
        <v>65</v>
      </c>
      <c r="AY94" s="132">
        <v>81</v>
      </c>
      <c r="AZ94" s="132">
        <v>73</v>
      </c>
      <c r="BA94" s="132">
        <v>48</v>
      </c>
      <c r="BB94" s="132">
        <v>72</v>
      </c>
      <c r="BC94" s="132">
        <v>79</v>
      </c>
      <c r="BD94" s="132">
        <v>82</v>
      </c>
      <c r="BE94" s="132">
        <v>86</v>
      </c>
      <c r="BF94" s="132">
        <v>90</v>
      </c>
      <c r="BG94" s="132">
        <v>66</v>
      </c>
      <c r="BH94" s="132">
        <v>71</v>
      </c>
      <c r="BI94" s="132">
        <v>93</v>
      </c>
      <c r="BJ94" s="132">
        <v>62</v>
      </c>
      <c r="BK94" s="132">
        <v>106</v>
      </c>
      <c r="BL94" s="132">
        <v>79</v>
      </c>
      <c r="BM94" s="132">
        <v>88</v>
      </c>
      <c r="BN94" s="132">
        <v>93</v>
      </c>
      <c r="BO94" s="132">
        <v>67</v>
      </c>
      <c r="BP94" s="132">
        <v>116</v>
      </c>
      <c r="BQ94" s="132">
        <v>99</v>
      </c>
      <c r="BR94" s="132">
        <v>97</v>
      </c>
      <c r="BS94" s="132">
        <v>89</v>
      </c>
      <c r="BT94" s="132">
        <v>87</v>
      </c>
      <c r="BU94" s="132">
        <v>104</v>
      </c>
      <c r="BV94" s="132">
        <v>65</v>
      </c>
      <c r="BW94" s="132">
        <v>90</v>
      </c>
      <c r="BX94" s="132">
        <v>56</v>
      </c>
      <c r="BY94" s="132">
        <v>73</v>
      </c>
      <c r="BZ94" s="132">
        <v>50</v>
      </c>
      <c r="CA94" s="132">
        <v>54</v>
      </c>
      <c r="CB94" s="132">
        <v>49</v>
      </c>
      <c r="CC94" s="132">
        <v>40</v>
      </c>
      <c r="CD94" s="132">
        <v>58</v>
      </c>
      <c r="CE94" s="132">
        <v>51</v>
      </c>
      <c r="CF94" s="132">
        <v>42</v>
      </c>
      <c r="CG94" s="132">
        <v>28</v>
      </c>
      <c r="CH94" s="132">
        <v>41</v>
      </c>
      <c r="CI94" s="132">
        <v>23</v>
      </c>
      <c r="CJ94" s="132">
        <v>34</v>
      </c>
      <c r="CK94" s="132">
        <v>30</v>
      </c>
      <c r="CL94" s="132">
        <v>31</v>
      </c>
      <c r="CM94" s="132">
        <v>23</v>
      </c>
      <c r="CN94" s="132">
        <v>17</v>
      </c>
      <c r="CO94" s="132">
        <v>44</v>
      </c>
      <c r="CP94" s="132">
        <v>17</v>
      </c>
      <c r="CQ94" s="132">
        <v>22</v>
      </c>
      <c r="CR94" s="132">
        <v>26</v>
      </c>
      <c r="CS94" s="132">
        <v>18</v>
      </c>
      <c r="CT94" s="132">
        <v>26</v>
      </c>
      <c r="CU94" s="132">
        <v>17</v>
      </c>
      <c r="CV94" s="132">
        <v>25</v>
      </c>
      <c r="CW94" s="132">
        <v>21</v>
      </c>
      <c r="CX94" s="132">
        <v>17</v>
      </c>
      <c r="CY94" s="132">
        <v>20</v>
      </c>
      <c r="CZ94" s="132">
        <v>13</v>
      </c>
      <c r="DA94" s="132">
        <v>20</v>
      </c>
      <c r="DB94" s="132">
        <v>12</v>
      </c>
      <c r="DC94" s="132">
        <v>22</v>
      </c>
      <c r="DD94" s="132">
        <v>15</v>
      </c>
      <c r="DE94" s="132">
        <v>17</v>
      </c>
      <c r="DF94" s="132">
        <v>22</v>
      </c>
      <c r="DG94" s="132">
        <v>28</v>
      </c>
      <c r="DH94" s="132">
        <v>26</v>
      </c>
      <c r="DI94" s="132">
        <v>31</v>
      </c>
      <c r="DJ94" s="132">
        <v>38</v>
      </c>
      <c r="DK94" s="132">
        <v>29</v>
      </c>
      <c r="DL94" s="132">
        <v>19</v>
      </c>
      <c r="DM94" s="132">
        <v>25</v>
      </c>
      <c r="DN94" s="132">
        <v>23</v>
      </c>
      <c r="DO94" s="132">
        <v>30</v>
      </c>
      <c r="DP94" s="132">
        <v>26</v>
      </c>
      <c r="DQ94" s="132">
        <v>24</v>
      </c>
      <c r="DR94" s="132">
        <v>19</v>
      </c>
      <c r="DS94" s="132">
        <v>22</v>
      </c>
      <c r="DT94" s="132">
        <v>27</v>
      </c>
      <c r="DU94" s="132">
        <v>23</v>
      </c>
      <c r="DV94" s="132">
        <v>29</v>
      </c>
      <c r="DW94" s="132">
        <v>23</v>
      </c>
      <c r="DX94" s="132">
        <v>26</v>
      </c>
      <c r="DY94" s="132">
        <v>22</v>
      </c>
      <c r="DZ94" s="132">
        <v>15</v>
      </c>
      <c r="EA94" s="132">
        <v>24</v>
      </c>
      <c r="EB94" s="132">
        <v>27</v>
      </c>
      <c r="EC94" s="132">
        <v>30</v>
      </c>
      <c r="ED94" s="132">
        <v>21</v>
      </c>
      <c r="EE94" s="132">
        <v>29</v>
      </c>
      <c r="EF94" s="132">
        <v>17</v>
      </c>
      <c r="EG94" s="132">
        <v>21</v>
      </c>
      <c r="EH94" s="132">
        <v>22</v>
      </c>
      <c r="EI94" s="132">
        <v>11</v>
      </c>
      <c r="EJ94" s="132">
        <v>19</v>
      </c>
      <c r="EK94" s="132">
        <v>13</v>
      </c>
      <c r="EL94" s="132">
        <v>14</v>
      </c>
      <c r="EM94" s="132">
        <v>22</v>
      </c>
      <c r="EN94" s="132">
        <v>14</v>
      </c>
      <c r="EO94" s="132">
        <v>16</v>
      </c>
      <c r="EP94" s="132">
        <v>13</v>
      </c>
      <c r="EQ94" s="132">
        <v>25</v>
      </c>
      <c r="ER94" s="132">
        <v>18</v>
      </c>
      <c r="ES94" s="132">
        <v>9</v>
      </c>
      <c r="ET94" s="132">
        <v>16</v>
      </c>
      <c r="EU94" s="132">
        <v>13</v>
      </c>
      <c r="EV94" s="132">
        <v>9</v>
      </c>
      <c r="EW94" s="132">
        <v>11</v>
      </c>
      <c r="FH94" s="132">
        <v>1</v>
      </c>
      <c r="FI94" s="132">
        <v>1</v>
      </c>
      <c r="FK94" s="132">
        <v>1</v>
      </c>
      <c r="FM94" s="132">
        <v>1</v>
      </c>
      <c r="FN94" s="132">
        <v>1</v>
      </c>
      <c r="FQ94" s="132">
        <v>1</v>
      </c>
      <c r="FT94" s="132">
        <v>1</v>
      </c>
      <c r="FV94" s="132">
        <v>2</v>
      </c>
      <c r="FW94" s="132">
        <v>1</v>
      </c>
      <c r="FX94" s="132">
        <v>1</v>
      </c>
      <c r="GA94" s="132">
        <v>1</v>
      </c>
      <c r="GD94" s="132">
        <v>2</v>
      </c>
      <c r="GE94" s="132">
        <v>2</v>
      </c>
      <c r="GF94" s="132">
        <v>1</v>
      </c>
      <c r="GG94" s="132">
        <v>1</v>
      </c>
      <c r="GI94" s="132">
        <v>1</v>
      </c>
      <c r="GL94" s="132">
        <v>1</v>
      </c>
      <c r="GN94" s="132">
        <v>2</v>
      </c>
      <c r="GO94" s="132">
        <v>2</v>
      </c>
      <c r="GP94" s="132">
        <v>1</v>
      </c>
      <c r="GT94" s="132">
        <v>1</v>
      </c>
      <c r="GV94" s="132">
        <v>2</v>
      </c>
      <c r="GZ94" s="132">
        <v>1</v>
      </c>
      <c r="HA94" s="132">
        <v>1</v>
      </c>
      <c r="HF94" s="132">
        <v>1</v>
      </c>
      <c r="HG94" s="132">
        <v>2</v>
      </c>
    </row>
    <row r="95" spans="2:232" s="132" customFormat="1" x14ac:dyDescent="0.25">
      <c r="B95" s="132" t="s">
        <v>213</v>
      </c>
      <c r="D95" s="132">
        <v>1</v>
      </c>
      <c r="L95" s="132">
        <v>1</v>
      </c>
      <c r="N95" s="132">
        <v>2</v>
      </c>
      <c r="P95" s="132">
        <v>2</v>
      </c>
      <c r="R95" s="132">
        <v>1</v>
      </c>
      <c r="V95" s="132">
        <v>1</v>
      </c>
      <c r="W95" s="132">
        <v>2</v>
      </c>
      <c r="Y95" s="132">
        <v>1</v>
      </c>
      <c r="Z95" s="132">
        <v>1</v>
      </c>
      <c r="AA95" s="132">
        <v>5</v>
      </c>
      <c r="AB95" s="132">
        <v>6</v>
      </c>
      <c r="AC95" s="132">
        <v>9</v>
      </c>
      <c r="AD95" s="132">
        <v>10</v>
      </c>
      <c r="AE95" s="132">
        <v>18</v>
      </c>
      <c r="AF95" s="132">
        <v>31</v>
      </c>
      <c r="AG95" s="132">
        <v>28</v>
      </c>
      <c r="AH95" s="132">
        <v>20</v>
      </c>
      <c r="AI95" s="132">
        <v>12</v>
      </c>
      <c r="AJ95" s="132">
        <v>25</v>
      </c>
      <c r="AK95" s="132">
        <v>26</v>
      </c>
      <c r="AL95" s="132">
        <v>38</v>
      </c>
      <c r="AM95" s="132">
        <v>29</v>
      </c>
      <c r="AN95" s="132">
        <v>53</v>
      </c>
      <c r="AO95" s="132">
        <v>48</v>
      </c>
      <c r="AP95" s="132">
        <v>57</v>
      </c>
      <c r="AQ95" s="132">
        <v>53</v>
      </c>
      <c r="AR95" s="132">
        <v>79</v>
      </c>
      <c r="AS95" s="132">
        <v>88</v>
      </c>
      <c r="AT95" s="132">
        <v>80</v>
      </c>
      <c r="AU95" s="132">
        <v>96</v>
      </c>
      <c r="AV95" s="132">
        <v>94</v>
      </c>
      <c r="AW95" s="132">
        <v>99</v>
      </c>
      <c r="AX95" s="132">
        <v>88</v>
      </c>
      <c r="AY95" s="132">
        <v>98</v>
      </c>
      <c r="AZ95" s="132">
        <v>80</v>
      </c>
      <c r="BA95" s="132">
        <v>85</v>
      </c>
      <c r="BB95" s="132">
        <v>117</v>
      </c>
      <c r="BC95" s="132">
        <v>106</v>
      </c>
      <c r="BD95" s="132">
        <v>110</v>
      </c>
      <c r="BE95" s="132">
        <v>85</v>
      </c>
      <c r="BF95" s="132">
        <v>119</v>
      </c>
      <c r="BG95" s="132">
        <v>96</v>
      </c>
      <c r="BH95" s="132">
        <v>83</v>
      </c>
      <c r="BI95" s="132">
        <v>129</v>
      </c>
      <c r="BJ95" s="132">
        <v>105</v>
      </c>
      <c r="BK95" s="132">
        <v>128</v>
      </c>
      <c r="BL95" s="132">
        <v>131</v>
      </c>
      <c r="BM95" s="132">
        <v>144</v>
      </c>
      <c r="BN95" s="132">
        <v>116</v>
      </c>
      <c r="BO95" s="132">
        <v>91</v>
      </c>
      <c r="BP95" s="132">
        <v>149</v>
      </c>
      <c r="BQ95" s="132">
        <v>110</v>
      </c>
      <c r="BR95" s="132">
        <v>114</v>
      </c>
      <c r="BS95" s="132">
        <v>98</v>
      </c>
      <c r="BT95" s="132">
        <v>118</v>
      </c>
      <c r="BU95" s="132">
        <v>85</v>
      </c>
      <c r="BV95" s="132">
        <v>86</v>
      </c>
      <c r="BW95" s="132">
        <v>88</v>
      </c>
      <c r="BX95" s="132">
        <v>82</v>
      </c>
      <c r="BY95" s="132">
        <v>74</v>
      </c>
      <c r="BZ95" s="132">
        <v>86</v>
      </c>
      <c r="CA95" s="132">
        <v>82</v>
      </c>
      <c r="CB95" s="132">
        <v>75</v>
      </c>
      <c r="CC95" s="132">
        <v>62</v>
      </c>
      <c r="CD95" s="132">
        <v>75</v>
      </c>
      <c r="CE95" s="132">
        <v>57</v>
      </c>
      <c r="CF95" s="132">
        <v>50</v>
      </c>
      <c r="CG95" s="132">
        <v>50</v>
      </c>
      <c r="CH95" s="132">
        <v>47</v>
      </c>
      <c r="CI95" s="132">
        <v>36</v>
      </c>
      <c r="CJ95" s="132">
        <v>41</v>
      </c>
      <c r="CK95" s="132">
        <v>46</v>
      </c>
      <c r="CL95" s="132">
        <v>41</v>
      </c>
      <c r="CM95" s="132">
        <v>39</v>
      </c>
      <c r="CN95" s="132">
        <v>39</v>
      </c>
      <c r="CO95" s="132">
        <v>42</v>
      </c>
      <c r="CP95" s="132">
        <v>22</v>
      </c>
      <c r="CQ95" s="132">
        <v>19</v>
      </c>
      <c r="CR95" s="132">
        <v>24</v>
      </c>
      <c r="CS95" s="132">
        <v>24</v>
      </c>
      <c r="CT95" s="132">
        <v>22</v>
      </c>
      <c r="CU95" s="132">
        <v>24</v>
      </c>
      <c r="CV95" s="132">
        <v>18</v>
      </c>
      <c r="CW95" s="132">
        <v>20</v>
      </c>
      <c r="CX95" s="132">
        <v>17</v>
      </c>
      <c r="CY95" s="132">
        <v>22</v>
      </c>
      <c r="CZ95" s="132">
        <v>19</v>
      </c>
      <c r="DA95" s="132">
        <v>19</v>
      </c>
      <c r="DB95" s="132">
        <v>17</v>
      </c>
      <c r="DC95" s="132">
        <v>26</v>
      </c>
      <c r="DD95" s="132">
        <v>15</v>
      </c>
      <c r="DE95" s="132">
        <v>14</v>
      </c>
      <c r="DF95" s="132">
        <v>24</v>
      </c>
      <c r="DG95" s="132">
        <v>20</v>
      </c>
      <c r="DH95" s="132">
        <v>19</v>
      </c>
      <c r="DI95" s="132">
        <v>20</v>
      </c>
      <c r="DJ95" s="132">
        <v>27</v>
      </c>
      <c r="DK95" s="132">
        <v>41</v>
      </c>
      <c r="DL95" s="132">
        <v>16</v>
      </c>
      <c r="DM95" s="132">
        <v>33</v>
      </c>
      <c r="DN95" s="132">
        <v>14</v>
      </c>
      <c r="DO95" s="132">
        <v>23</v>
      </c>
      <c r="DP95" s="132">
        <v>25</v>
      </c>
      <c r="DQ95" s="132">
        <v>27</v>
      </c>
      <c r="DR95" s="132">
        <v>34</v>
      </c>
      <c r="DS95" s="132">
        <v>24</v>
      </c>
      <c r="DT95" s="132">
        <v>30</v>
      </c>
      <c r="DU95" s="132">
        <v>24</v>
      </c>
      <c r="DV95" s="132">
        <v>19</v>
      </c>
      <c r="DW95" s="132">
        <v>19</v>
      </c>
      <c r="DX95" s="132">
        <v>29</v>
      </c>
      <c r="DY95" s="132">
        <v>28</v>
      </c>
      <c r="DZ95" s="132">
        <v>18</v>
      </c>
      <c r="EA95" s="132">
        <v>26</v>
      </c>
      <c r="EB95" s="132">
        <v>20</v>
      </c>
      <c r="EC95" s="132">
        <v>20</v>
      </c>
      <c r="ED95" s="132">
        <v>19</v>
      </c>
      <c r="EE95" s="132">
        <v>25</v>
      </c>
      <c r="EF95" s="132">
        <v>17</v>
      </c>
      <c r="EG95" s="132">
        <v>9</v>
      </c>
      <c r="EH95" s="132">
        <v>28</v>
      </c>
      <c r="EI95" s="132">
        <v>14</v>
      </c>
      <c r="EJ95" s="132">
        <v>11</v>
      </c>
      <c r="EK95" s="132">
        <v>11</v>
      </c>
      <c r="EL95" s="132">
        <v>16</v>
      </c>
      <c r="EM95" s="132">
        <v>13</v>
      </c>
      <c r="EN95" s="132">
        <v>14</v>
      </c>
      <c r="EO95" s="132">
        <v>9</v>
      </c>
      <c r="EP95" s="132">
        <v>20</v>
      </c>
      <c r="EQ95" s="132">
        <v>13</v>
      </c>
      <c r="ER95" s="132">
        <v>12</v>
      </c>
      <c r="ES95" s="132">
        <v>11</v>
      </c>
      <c r="ET95" s="132">
        <v>14</v>
      </c>
      <c r="EU95" s="132">
        <v>8</v>
      </c>
      <c r="EV95" s="132">
        <v>12</v>
      </c>
      <c r="EW95" s="132">
        <v>9</v>
      </c>
      <c r="FG95" s="132">
        <v>1</v>
      </c>
      <c r="FH95" s="132">
        <v>1</v>
      </c>
      <c r="FK95" s="132">
        <v>1</v>
      </c>
      <c r="FO95" s="132">
        <v>1</v>
      </c>
      <c r="FP95" s="132">
        <v>1</v>
      </c>
      <c r="FR95" s="132">
        <v>1</v>
      </c>
      <c r="FS95" s="132">
        <v>1</v>
      </c>
      <c r="FU95" s="132">
        <v>2</v>
      </c>
      <c r="FW95" s="132">
        <v>1</v>
      </c>
      <c r="FZ95" s="132">
        <v>1</v>
      </c>
      <c r="GC95" s="132">
        <v>1</v>
      </c>
      <c r="GD95" s="132">
        <v>2</v>
      </c>
      <c r="GF95" s="132">
        <v>1</v>
      </c>
      <c r="GG95" s="132">
        <v>3</v>
      </c>
      <c r="GH95" s="132">
        <v>1</v>
      </c>
      <c r="GI95" s="132">
        <v>1</v>
      </c>
      <c r="GM95" s="132">
        <v>1</v>
      </c>
      <c r="GN95" s="132">
        <v>2</v>
      </c>
      <c r="GR95" s="132">
        <v>1</v>
      </c>
      <c r="GV95" s="132">
        <v>1</v>
      </c>
      <c r="GY95" s="132">
        <v>1</v>
      </c>
      <c r="HB95" s="132">
        <v>1</v>
      </c>
      <c r="HG95" s="132">
        <v>1</v>
      </c>
      <c r="HM95" s="132">
        <v>1</v>
      </c>
      <c r="HN95" s="132">
        <v>1</v>
      </c>
      <c r="HO95" s="132">
        <v>1</v>
      </c>
      <c r="HP95" s="132">
        <v>1</v>
      </c>
    </row>
    <row r="96" spans="2:232" s="132" customFormat="1" x14ac:dyDescent="0.25">
      <c r="B96" s="132" t="s">
        <v>214</v>
      </c>
      <c r="E96" s="132">
        <v>1</v>
      </c>
      <c r="H96" s="132">
        <v>1</v>
      </c>
      <c r="I96" s="132">
        <v>1</v>
      </c>
      <c r="P96" s="132">
        <v>1</v>
      </c>
      <c r="R96" s="132">
        <v>1</v>
      </c>
      <c r="V96" s="132">
        <v>3</v>
      </c>
      <c r="W96" s="132">
        <v>4</v>
      </c>
      <c r="X96" s="132">
        <v>1</v>
      </c>
      <c r="Y96" s="132">
        <v>1</v>
      </c>
      <c r="Z96" s="132">
        <v>8</v>
      </c>
      <c r="AA96" s="132">
        <v>4</v>
      </c>
      <c r="AB96" s="132">
        <v>8</v>
      </c>
      <c r="AC96" s="132">
        <v>12</v>
      </c>
      <c r="AD96" s="132">
        <v>23</v>
      </c>
      <c r="AE96" s="132">
        <v>11</v>
      </c>
      <c r="AF96" s="132">
        <v>33</v>
      </c>
      <c r="AG96" s="132">
        <v>28</v>
      </c>
      <c r="AH96" s="132">
        <v>30</v>
      </c>
      <c r="AI96" s="132">
        <v>30</v>
      </c>
      <c r="AJ96" s="132">
        <v>45</v>
      </c>
      <c r="AK96" s="132">
        <v>53</v>
      </c>
      <c r="AL96" s="132">
        <v>43</v>
      </c>
      <c r="AM96" s="132">
        <v>55</v>
      </c>
      <c r="AN96" s="132">
        <v>82</v>
      </c>
      <c r="AO96" s="132">
        <v>86</v>
      </c>
      <c r="AP96" s="132">
        <v>92</v>
      </c>
      <c r="AQ96" s="132">
        <v>118</v>
      </c>
      <c r="AR96" s="132">
        <v>127</v>
      </c>
      <c r="AS96" s="132">
        <v>126</v>
      </c>
      <c r="AT96" s="132">
        <v>139</v>
      </c>
      <c r="AU96" s="132">
        <v>200</v>
      </c>
      <c r="AV96" s="132">
        <v>139</v>
      </c>
      <c r="AW96" s="132">
        <v>175</v>
      </c>
      <c r="AX96" s="132">
        <v>147</v>
      </c>
      <c r="AY96" s="132">
        <v>188</v>
      </c>
      <c r="AZ96" s="132">
        <v>163</v>
      </c>
      <c r="BA96" s="132">
        <v>149</v>
      </c>
      <c r="BB96" s="132">
        <v>219</v>
      </c>
      <c r="BC96" s="132">
        <v>153</v>
      </c>
      <c r="BD96" s="132">
        <v>163</v>
      </c>
      <c r="BE96" s="132">
        <v>142</v>
      </c>
      <c r="BF96" s="132">
        <v>182</v>
      </c>
      <c r="BG96" s="132">
        <v>162</v>
      </c>
      <c r="BH96" s="132">
        <v>149</v>
      </c>
      <c r="BI96" s="132">
        <v>214</v>
      </c>
      <c r="BJ96" s="132">
        <v>173</v>
      </c>
      <c r="BK96" s="132">
        <v>207</v>
      </c>
      <c r="BL96" s="132">
        <v>213</v>
      </c>
      <c r="BM96" s="132">
        <v>187</v>
      </c>
      <c r="BN96" s="132">
        <v>203</v>
      </c>
      <c r="BO96" s="132">
        <v>151</v>
      </c>
      <c r="BP96" s="132">
        <v>215</v>
      </c>
      <c r="BQ96" s="132">
        <v>185</v>
      </c>
      <c r="BR96" s="132">
        <v>190</v>
      </c>
      <c r="BS96" s="132">
        <v>175</v>
      </c>
      <c r="BT96" s="132">
        <v>183</v>
      </c>
      <c r="BU96" s="132">
        <v>195</v>
      </c>
      <c r="BV96" s="132">
        <v>134</v>
      </c>
      <c r="BW96" s="132">
        <v>155</v>
      </c>
      <c r="BX96" s="132">
        <v>128</v>
      </c>
      <c r="BY96" s="132">
        <v>151</v>
      </c>
      <c r="BZ96" s="132">
        <v>117</v>
      </c>
      <c r="CA96" s="132">
        <v>137</v>
      </c>
      <c r="CB96" s="132">
        <v>120</v>
      </c>
      <c r="CC96" s="132">
        <v>65</v>
      </c>
      <c r="CD96" s="132">
        <v>122</v>
      </c>
      <c r="CE96" s="132">
        <v>67</v>
      </c>
      <c r="CF96" s="132">
        <v>75</v>
      </c>
      <c r="CG96" s="132">
        <v>68</v>
      </c>
      <c r="CH96" s="132">
        <v>64</v>
      </c>
      <c r="CI96" s="132">
        <v>56</v>
      </c>
      <c r="CJ96" s="132">
        <v>50</v>
      </c>
      <c r="CK96" s="132">
        <v>58</v>
      </c>
      <c r="CL96" s="132">
        <v>50</v>
      </c>
      <c r="CM96" s="132">
        <v>47</v>
      </c>
      <c r="CN96" s="132">
        <v>42</v>
      </c>
      <c r="CO96" s="132">
        <v>58</v>
      </c>
      <c r="CP96" s="132">
        <v>38</v>
      </c>
      <c r="CQ96" s="132">
        <v>44</v>
      </c>
      <c r="CR96" s="132">
        <v>56</v>
      </c>
      <c r="CS96" s="132">
        <v>44</v>
      </c>
      <c r="CT96" s="132">
        <v>32</v>
      </c>
      <c r="CU96" s="132">
        <v>29</v>
      </c>
      <c r="CV96" s="132">
        <v>29</v>
      </c>
      <c r="CW96" s="132">
        <v>36</v>
      </c>
      <c r="CX96" s="132">
        <v>21</v>
      </c>
      <c r="CY96" s="132">
        <v>44</v>
      </c>
      <c r="CZ96" s="132">
        <v>30</v>
      </c>
      <c r="DA96" s="132">
        <v>26</v>
      </c>
      <c r="DB96" s="132">
        <v>25</v>
      </c>
      <c r="DC96" s="132">
        <v>25</v>
      </c>
      <c r="DD96" s="132">
        <v>29</v>
      </c>
      <c r="DE96" s="132">
        <v>33</v>
      </c>
      <c r="DF96" s="132">
        <v>41</v>
      </c>
      <c r="DG96" s="132">
        <v>35</v>
      </c>
      <c r="DH96" s="132">
        <v>27</v>
      </c>
      <c r="DI96" s="132">
        <v>31</v>
      </c>
      <c r="DJ96" s="132">
        <v>34</v>
      </c>
      <c r="DK96" s="132">
        <v>22</v>
      </c>
      <c r="DL96" s="132">
        <v>26</v>
      </c>
      <c r="DM96" s="132">
        <v>34</v>
      </c>
      <c r="DN96" s="132">
        <v>22</v>
      </c>
      <c r="DO96" s="132">
        <v>25</v>
      </c>
      <c r="DP96" s="132">
        <v>17</v>
      </c>
      <c r="DQ96" s="132">
        <v>27</v>
      </c>
      <c r="DR96" s="132">
        <v>22</v>
      </c>
      <c r="DS96" s="132">
        <v>23</v>
      </c>
      <c r="DT96" s="132">
        <v>22</v>
      </c>
      <c r="DU96" s="132">
        <v>28</v>
      </c>
      <c r="DV96" s="132">
        <v>35</v>
      </c>
      <c r="DW96" s="132">
        <v>22</v>
      </c>
      <c r="DX96" s="132">
        <v>25</v>
      </c>
      <c r="DY96" s="132">
        <v>27</v>
      </c>
      <c r="DZ96" s="132">
        <v>23</v>
      </c>
      <c r="EA96" s="132">
        <v>17</v>
      </c>
      <c r="EB96" s="132">
        <v>14</v>
      </c>
      <c r="EC96" s="132">
        <v>31</v>
      </c>
      <c r="ED96" s="132">
        <v>24</v>
      </c>
      <c r="EE96" s="132">
        <v>29</v>
      </c>
      <c r="EF96" s="132">
        <v>20</v>
      </c>
      <c r="EG96" s="132">
        <v>15</v>
      </c>
      <c r="EH96" s="132">
        <v>19</v>
      </c>
      <c r="EI96" s="132">
        <v>16</v>
      </c>
      <c r="EJ96" s="132">
        <v>17</v>
      </c>
      <c r="EK96" s="132">
        <v>6</v>
      </c>
      <c r="EL96" s="132">
        <v>7</v>
      </c>
      <c r="EM96" s="132">
        <v>8</v>
      </c>
      <c r="EN96" s="132">
        <v>5</v>
      </c>
      <c r="EO96" s="132">
        <v>11</v>
      </c>
      <c r="EP96" s="132">
        <v>3</v>
      </c>
      <c r="EQ96" s="132">
        <v>16</v>
      </c>
      <c r="ER96" s="132">
        <v>15</v>
      </c>
      <c r="ES96" s="132">
        <v>10</v>
      </c>
      <c r="ET96" s="132">
        <v>11</v>
      </c>
      <c r="EU96" s="132">
        <v>10</v>
      </c>
      <c r="EV96" s="132">
        <v>12</v>
      </c>
      <c r="EW96" s="132">
        <v>9</v>
      </c>
      <c r="EZ96" s="132">
        <v>1</v>
      </c>
      <c r="FA96" s="132">
        <v>1</v>
      </c>
      <c r="FF96" s="132">
        <v>1</v>
      </c>
      <c r="FH96" s="132">
        <v>3</v>
      </c>
      <c r="FI96" s="132">
        <v>1</v>
      </c>
      <c r="FK96" s="132">
        <v>1</v>
      </c>
      <c r="FL96" s="132">
        <v>2</v>
      </c>
      <c r="FM96" s="132">
        <v>3</v>
      </c>
      <c r="FO96" s="132">
        <v>1</v>
      </c>
      <c r="FP96" s="132">
        <v>1</v>
      </c>
      <c r="FS96" s="132">
        <v>2</v>
      </c>
      <c r="FV96" s="132">
        <v>1</v>
      </c>
      <c r="FW96" s="132">
        <v>2</v>
      </c>
      <c r="FX96" s="132">
        <v>2</v>
      </c>
      <c r="FY96" s="132">
        <v>1</v>
      </c>
      <c r="GA96" s="132">
        <v>1</v>
      </c>
      <c r="GB96" s="132">
        <v>1</v>
      </c>
      <c r="GC96" s="132">
        <v>1</v>
      </c>
      <c r="GD96" s="132">
        <v>1</v>
      </c>
      <c r="GE96" s="132">
        <v>3</v>
      </c>
      <c r="GG96" s="132">
        <v>1</v>
      </c>
      <c r="GH96" s="132">
        <v>3</v>
      </c>
      <c r="GI96" s="132">
        <v>2</v>
      </c>
      <c r="GK96" s="132">
        <v>1</v>
      </c>
      <c r="GL96" s="132">
        <v>2</v>
      </c>
      <c r="GM96" s="132">
        <v>1</v>
      </c>
      <c r="GQ96" s="132">
        <v>2</v>
      </c>
      <c r="GR96" s="132">
        <v>2</v>
      </c>
      <c r="GS96" s="132">
        <v>1</v>
      </c>
      <c r="GT96" s="132">
        <v>1</v>
      </c>
      <c r="GU96" s="132">
        <v>1</v>
      </c>
      <c r="GV96" s="132">
        <v>1</v>
      </c>
      <c r="GY96" s="132">
        <v>1</v>
      </c>
      <c r="GZ96" s="132">
        <v>1</v>
      </c>
      <c r="HA96" s="132">
        <v>1</v>
      </c>
      <c r="HB96" s="132">
        <v>1</v>
      </c>
      <c r="HD96" s="132">
        <v>1</v>
      </c>
      <c r="HE96" s="132">
        <v>1</v>
      </c>
      <c r="HF96" s="132">
        <v>3</v>
      </c>
      <c r="HJ96" s="132">
        <v>1</v>
      </c>
      <c r="HK96" s="132">
        <v>1</v>
      </c>
      <c r="HM96" s="132">
        <v>1</v>
      </c>
    </row>
    <row r="97" spans="2:231" s="132" customFormat="1" x14ac:dyDescent="0.25">
      <c r="B97" s="132" t="s">
        <v>215</v>
      </c>
      <c r="H97" s="132">
        <v>2</v>
      </c>
      <c r="L97" s="132">
        <v>3</v>
      </c>
      <c r="P97" s="132">
        <v>1</v>
      </c>
      <c r="Q97" s="132">
        <v>1</v>
      </c>
      <c r="R97" s="132">
        <v>1</v>
      </c>
      <c r="S97" s="132">
        <v>1</v>
      </c>
      <c r="U97" s="132">
        <v>2</v>
      </c>
      <c r="W97" s="132">
        <v>1</v>
      </c>
      <c r="X97" s="132">
        <v>1</v>
      </c>
      <c r="Y97" s="132">
        <v>1</v>
      </c>
      <c r="Z97" s="132">
        <v>4</v>
      </c>
      <c r="AA97" s="132">
        <v>3</v>
      </c>
      <c r="AB97" s="132">
        <v>3</v>
      </c>
      <c r="AC97" s="132">
        <v>6</v>
      </c>
      <c r="AD97" s="132">
        <v>4</v>
      </c>
      <c r="AE97" s="132">
        <v>8</v>
      </c>
      <c r="AF97" s="132">
        <v>16</v>
      </c>
      <c r="AG97" s="132">
        <v>26</v>
      </c>
      <c r="AH97" s="132">
        <v>19</v>
      </c>
      <c r="AI97" s="132">
        <v>27</v>
      </c>
      <c r="AJ97" s="132">
        <v>34</v>
      </c>
      <c r="AK97" s="132">
        <v>37</v>
      </c>
      <c r="AL97" s="132">
        <v>40</v>
      </c>
      <c r="AM97" s="132">
        <v>39</v>
      </c>
      <c r="AN97" s="132">
        <v>77</v>
      </c>
      <c r="AO97" s="132">
        <v>82</v>
      </c>
      <c r="AP97" s="132">
        <v>103</v>
      </c>
      <c r="AQ97" s="132">
        <v>108</v>
      </c>
      <c r="AR97" s="132">
        <v>127</v>
      </c>
      <c r="AS97" s="132">
        <v>113</v>
      </c>
      <c r="AT97" s="132">
        <v>157</v>
      </c>
      <c r="AU97" s="132">
        <v>188</v>
      </c>
      <c r="AV97" s="132">
        <v>139</v>
      </c>
      <c r="AW97" s="132">
        <v>140</v>
      </c>
      <c r="AX97" s="132">
        <v>151</v>
      </c>
      <c r="AY97" s="132">
        <v>166</v>
      </c>
      <c r="AZ97" s="132">
        <v>139</v>
      </c>
      <c r="BA97" s="132">
        <v>87</v>
      </c>
      <c r="BB97" s="132">
        <v>172</v>
      </c>
      <c r="BC97" s="132">
        <v>153</v>
      </c>
      <c r="BD97" s="132">
        <v>136</v>
      </c>
      <c r="BE97" s="132">
        <v>153</v>
      </c>
      <c r="BF97" s="132">
        <v>125</v>
      </c>
      <c r="BG97" s="132">
        <v>111</v>
      </c>
      <c r="BH97" s="132">
        <v>116</v>
      </c>
      <c r="BI97" s="132">
        <v>159</v>
      </c>
      <c r="BJ97" s="132">
        <v>104</v>
      </c>
      <c r="BK97" s="132">
        <v>138</v>
      </c>
      <c r="BL97" s="132">
        <v>106</v>
      </c>
      <c r="BM97" s="132">
        <v>112</v>
      </c>
      <c r="BN97" s="132">
        <v>106</v>
      </c>
      <c r="BO97" s="132">
        <v>95</v>
      </c>
      <c r="BP97" s="132">
        <v>131</v>
      </c>
      <c r="BQ97" s="132">
        <v>111</v>
      </c>
      <c r="BR97" s="132">
        <v>102</v>
      </c>
      <c r="BS97" s="132">
        <v>98</v>
      </c>
      <c r="BT97" s="132">
        <v>108</v>
      </c>
      <c r="BU97" s="132">
        <v>108</v>
      </c>
      <c r="BV97" s="132">
        <v>94</v>
      </c>
      <c r="BW97" s="132">
        <v>76</v>
      </c>
      <c r="BX97" s="132">
        <v>79</v>
      </c>
      <c r="BY97" s="132">
        <v>69</v>
      </c>
      <c r="BZ97" s="132">
        <v>73</v>
      </c>
      <c r="CA97" s="132">
        <v>71</v>
      </c>
      <c r="CB97" s="132">
        <v>60</v>
      </c>
      <c r="CC97" s="132">
        <v>56</v>
      </c>
      <c r="CD97" s="132">
        <v>69</v>
      </c>
      <c r="CE97" s="132">
        <v>39</v>
      </c>
      <c r="CF97" s="132">
        <v>42</v>
      </c>
      <c r="CG97" s="132">
        <v>37</v>
      </c>
      <c r="CH97" s="132">
        <v>34</v>
      </c>
      <c r="CI97" s="132">
        <v>41</v>
      </c>
      <c r="CJ97" s="132">
        <v>31</v>
      </c>
      <c r="CK97" s="132">
        <v>43</v>
      </c>
      <c r="CL97" s="132">
        <v>35</v>
      </c>
      <c r="CM97" s="132">
        <v>36</v>
      </c>
      <c r="CN97" s="132">
        <v>24</v>
      </c>
      <c r="CO97" s="132">
        <v>29</v>
      </c>
      <c r="CP97" s="132">
        <v>26</v>
      </c>
      <c r="CQ97" s="132">
        <v>20</v>
      </c>
      <c r="CR97" s="132">
        <v>27</v>
      </c>
      <c r="CS97" s="132">
        <v>20</v>
      </c>
      <c r="CT97" s="132">
        <v>21</v>
      </c>
      <c r="CU97" s="132">
        <v>21</v>
      </c>
      <c r="CV97" s="132">
        <v>22</v>
      </c>
      <c r="CW97" s="132">
        <v>19</v>
      </c>
      <c r="CX97" s="132">
        <v>12</v>
      </c>
      <c r="CY97" s="132">
        <v>26</v>
      </c>
      <c r="CZ97" s="132">
        <v>20</v>
      </c>
      <c r="DA97" s="132">
        <v>19</v>
      </c>
      <c r="DB97" s="132">
        <v>21</v>
      </c>
      <c r="DC97" s="132">
        <v>15</v>
      </c>
      <c r="DD97" s="132">
        <v>19</v>
      </c>
      <c r="DE97" s="132">
        <v>21</v>
      </c>
      <c r="DF97" s="132">
        <v>14</v>
      </c>
      <c r="DG97" s="132">
        <v>12</v>
      </c>
      <c r="DH97" s="132">
        <v>18</v>
      </c>
      <c r="DI97" s="132">
        <v>25</v>
      </c>
      <c r="DJ97" s="132">
        <v>21</v>
      </c>
      <c r="DK97" s="132">
        <v>17</v>
      </c>
      <c r="DL97" s="132">
        <v>14</v>
      </c>
      <c r="DM97" s="132">
        <v>18</v>
      </c>
      <c r="DN97" s="132">
        <v>15</v>
      </c>
      <c r="DO97" s="132">
        <v>13</v>
      </c>
      <c r="DP97" s="132">
        <v>8</v>
      </c>
      <c r="DQ97" s="132">
        <v>11</v>
      </c>
      <c r="DR97" s="132">
        <v>13</v>
      </c>
      <c r="DS97" s="132">
        <v>11</v>
      </c>
      <c r="DT97" s="132">
        <v>16</v>
      </c>
      <c r="DU97" s="132">
        <v>11</v>
      </c>
      <c r="DV97" s="132">
        <v>16</v>
      </c>
      <c r="DW97" s="132">
        <v>16</v>
      </c>
      <c r="DX97" s="132">
        <v>18</v>
      </c>
      <c r="DY97" s="132">
        <v>15</v>
      </c>
      <c r="DZ97" s="132">
        <v>8</v>
      </c>
      <c r="EA97" s="132">
        <v>15</v>
      </c>
      <c r="EB97" s="132">
        <v>8</v>
      </c>
      <c r="EC97" s="132">
        <v>14</v>
      </c>
      <c r="ED97" s="132">
        <v>16</v>
      </c>
      <c r="EE97" s="132">
        <v>10</v>
      </c>
      <c r="EF97" s="132">
        <v>7</v>
      </c>
      <c r="EG97" s="132">
        <v>9</v>
      </c>
      <c r="EH97" s="132">
        <v>5</v>
      </c>
      <c r="EI97" s="132">
        <v>5</v>
      </c>
      <c r="EJ97" s="132">
        <v>9</v>
      </c>
      <c r="EK97" s="132">
        <v>6</v>
      </c>
      <c r="EL97" s="132">
        <v>6</v>
      </c>
      <c r="EM97" s="132">
        <v>4</v>
      </c>
      <c r="EN97" s="132">
        <v>3</v>
      </c>
      <c r="EO97" s="132">
        <v>7</v>
      </c>
      <c r="EP97" s="132">
        <v>7</v>
      </c>
      <c r="EQ97" s="132">
        <v>7</v>
      </c>
      <c r="ER97" s="132">
        <v>1</v>
      </c>
      <c r="ES97" s="132">
        <v>3</v>
      </c>
      <c r="ET97" s="132">
        <v>3</v>
      </c>
      <c r="EU97" s="132">
        <v>4</v>
      </c>
      <c r="EV97" s="132">
        <v>6</v>
      </c>
      <c r="EW97" s="132">
        <v>5</v>
      </c>
      <c r="EY97" s="132">
        <v>1</v>
      </c>
      <c r="FE97" s="132">
        <v>1</v>
      </c>
      <c r="FG97" s="132">
        <v>1</v>
      </c>
      <c r="FH97" s="132">
        <v>2</v>
      </c>
      <c r="FI97" s="132">
        <v>1</v>
      </c>
      <c r="FJ97" s="132">
        <v>1</v>
      </c>
      <c r="FK97" s="132">
        <v>2</v>
      </c>
      <c r="FM97" s="132">
        <v>2</v>
      </c>
      <c r="FP97" s="132">
        <v>1</v>
      </c>
      <c r="FQ97" s="132">
        <v>1</v>
      </c>
      <c r="FR97" s="132">
        <v>4</v>
      </c>
      <c r="FS97" s="132">
        <v>1</v>
      </c>
      <c r="FT97" s="132">
        <v>4</v>
      </c>
      <c r="FV97" s="132">
        <v>1</v>
      </c>
      <c r="FW97" s="132">
        <v>2</v>
      </c>
      <c r="FX97" s="132">
        <v>2</v>
      </c>
      <c r="FY97" s="132">
        <v>2</v>
      </c>
      <c r="FZ97" s="132">
        <v>2</v>
      </c>
      <c r="GA97" s="132">
        <v>1</v>
      </c>
      <c r="GB97" s="132">
        <v>3</v>
      </c>
      <c r="GC97" s="132">
        <v>3</v>
      </c>
      <c r="GD97" s="132">
        <v>3</v>
      </c>
      <c r="GE97" s="132">
        <v>6</v>
      </c>
      <c r="GH97" s="132">
        <v>2</v>
      </c>
      <c r="GI97" s="132">
        <v>2</v>
      </c>
      <c r="GJ97" s="132">
        <v>3</v>
      </c>
      <c r="GK97" s="132">
        <v>6</v>
      </c>
      <c r="GL97" s="132">
        <v>3</v>
      </c>
      <c r="GN97" s="132">
        <v>2</v>
      </c>
      <c r="GO97" s="132">
        <v>3</v>
      </c>
      <c r="GP97" s="132">
        <v>2</v>
      </c>
      <c r="GQ97" s="132">
        <v>1</v>
      </c>
      <c r="GR97" s="132">
        <v>1</v>
      </c>
      <c r="GU97" s="132">
        <v>1</v>
      </c>
      <c r="GV97" s="132">
        <v>2</v>
      </c>
      <c r="GW97" s="132">
        <v>2</v>
      </c>
      <c r="GX97" s="132">
        <v>2</v>
      </c>
      <c r="GZ97" s="132">
        <v>3</v>
      </c>
      <c r="HA97" s="132">
        <v>1</v>
      </c>
      <c r="HC97" s="132">
        <v>1</v>
      </c>
      <c r="HD97" s="132">
        <v>2</v>
      </c>
      <c r="HE97" s="132">
        <v>1</v>
      </c>
      <c r="HH97" s="132">
        <v>1</v>
      </c>
      <c r="HI97" s="132">
        <v>1</v>
      </c>
      <c r="HM97" s="132">
        <v>1</v>
      </c>
      <c r="HN97" s="132">
        <v>1</v>
      </c>
    </row>
    <row r="98" spans="2:231" s="132" customFormat="1" x14ac:dyDescent="0.25">
      <c r="B98" s="132" t="s">
        <v>216</v>
      </c>
      <c r="K98" s="132">
        <v>2</v>
      </c>
      <c r="M98" s="132">
        <v>1</v>
      </c>
      <c r="Q98" s="132">
        <v>1</v>
      </c>
      <c r="S98" s="132">
        <v>2</v>
      </c>
      <c r="T98" s="132">
        <v>1</v>
      </c>
      <c r="U98" s="132">
        <v>2</v>
      </c>
      <c r="V98" s="132">
        <v>4</v>
      </c>
      <c r="W98" s="132">
        <v>1</v>
      </c>
      <c r="Y98" s="132">
        <v>4</v>
      </c>
      <c r="Z98" s="132">
        <v>3</v>
      </c>
      <c r="AA98" s="132">
        <v>4</v>
      </c>
      <c r="AB98" s="132">
        <v>9</v>
      </c>
      <c r="AC98" s="132">
        <v>11</v>
      </c>
      <c r="AD98" s="132">
        <v>9</v>
      </c>
      <c r="AE98" s="132">
        <v>5</v>
      </c>
      <c r="AF98" s="132">
        <v>18</v>
      </c>
      <c r="AG98" s="132">
        <v>16</v>
      </c>
      <c r="AH98" s="132">
        <v>13</v>
      </c>
      <c r="AI98" s="132">
        <v>24</v>
      </c>
      <c r="AJ98" s="132">
        <v>24</v>
      </c>
      <c r="AK98" s="132">
        <v>31</v>
      </c>
      <c r="AL98" s="132">
        <v>48</v>
      </c>
      <c r="AM98" s="132">
        <v>33</v>
      </c>
      <c r="AN98" s="132">
        <v>87</v>
      </c>
      <c r="AO98" s="132">
        <v>82</v>
      </c>
      <c r="AP98" s="132">
        <v>106</v>
      </c>
      <c r="AQ98" s="132">
        <v>106</v>
      </c>
      <c r="AR98" s="132">
        <v>122</v>
      </c>
      <c r="AS98" s="132">
        <v>140</v>
      </c>
      <c r="AT98" s="132">
        <v>137</v>
      </c>
      <c r="AU98" s="132">
        <v>246</v>
      </c>
      <c r="AV98" s="132">
        <v>176</v>
      </c>
      <c r="AW98" s="132">
        <v>167</v>
      </c>
      <c r="AX98" s="132">
        <v>156</v>
      </c>
      <c r="AY98" s="132">
        <v>201</v>
      </c>
      <c r="AZ98" s="132">
        <v>158</v>
      </c>
      <c r="BA98" s="132">
        <v>153</v>
      </c>
      <c r="BB98" s="132">
        <v>230</v>
      </c>
      <c r="BC98" s="132">
        <v>166</v>
      </c>
      <c r="BD98" s="132">
        <v>187</v>
      </c>
      <c r="BE98" s="132">
        <v>167</v>
      </c>
      <c r="BF98" s="132">
        <v>158</v>
      </c>
      <c r="BG98" s="132">
        <v>117</v>
      </c>
      <c r="BH98" s="132">
        <v>118</v>
      </c>
      <c r="BI98" s="132">
        <v>145</v>
      </c>
      <c r="BJ98" s="132">
        <v>101</v>
      </c>
      <c r="BK98" s="132">
        <v>144</v>
      </c>
      <c r="BL98" s="132">
        <v>140</v>
      </c>
      <c r="BM98" s="132">
        <v>105</v>
      </c>
      <c r="BN98" s="132">
        <v>107</v>
      </c>
      <c r="BO98" s="132">
        <v>89</v>
      </c>
      <c r="BP98" s="132">
        <v>134</v>
      </c>
      <c r="BQ98" s="132">
        <v>116</v>
      </c>
      <c r="BR98" s="132">
        <v>128</v>
      </c>
      <c r="BS98" s="132">
        <v>100</v>
      </c>
      <c r="BT98" s="132">
        <v>106</v>
      </c>
      <c r="BU98" s="132">
        <v>72</v>
      </c>
      <c r="BV98" s="132">
        <v>75</v>
      </c>
      <c r="BW98" s="132">
        <v>57</v>
      </c>
      <c r="BX98" s="132">
        <v>73</v>
      </c>
      <c r="BY98" s="132">
        <v>62</v>
      </c>
      <c r="BZ98" s="132">
        <v>77</v>
      </c>
      <c r="CA98" s="132">
        <v>54</v>
      </c>
      <c r="CB98" s="132">
        <v>55</v>
      </c>
      <c r="CC98" s="132">
        <v>36</v>
      </c>
      <c r="CD98" s="132">
        <v>65</v>
      </c>
      <c r="CE98" s="132">
        <v>35</v>
      </c>
      <c r="CF98" s="132">
        <v>51</v>
      </c>
      <c r="CG98" s="132">
        <v>38</v>
      </c>
      <c r="CH98" s="132">
        <v>34</v>
      </c>
      <c r="CI98" s="132">
        <v>38</v>
      </c>
      <c r="CJ98" s="132">
        <v>28</v>
      </c>
      <c r="CK98" s="132">
        <v>28</v>
      </c>
      <c r="CL98" s="132">
        <v>31</v>
      </c>
      <c r="CM98" s="132">
        <v>38</v>
      </c>
      <c r="CN98" s="132">
        <v>22</v>
      </c>
      <c r="CO98" s="132">
        <v>28</v>
      </c>
      <c r="CP98" s="132">
        <v>22</v>
      </c>
      <c r="CQ98" s="132">
        <v>19</v>
      </c>
      <c r="CR98" s="132">
        <v>26</v>
      </c>
      <c r="CS98" s="132">
        <v>19</v>
      </c>
      <c r="CT98" s="132">
        <v>23</v>
      </c>
      <c r="CU98" s="132">
        <v>21</v>
      </c>
      <c r="CV98" s="132">
        <v>21</v>
      </c>
      <c r="CW98" s="132">
        <v>18</v>
      </c>
      <c r="CX98" s="132">
        <v>14</v>
      </c>
      <c r="CY98" s="132">
        <v>23</v>
      </c>
      <c r="CZ98" s="132">
        <v>19</v>
      </c>
      <c r="DA98" s="132">
        <v>10</v>
      </c>
      <c r="DB98" s="132">
        <v>10</v>
      </c>
      <c r="DC98" s="132">
        <v>15</v>
      </c>
      <c r="DD98" s="132">
        <v>7</v>
      </c>
      <c r="DE98" s="132">
        <v>15</v>
      </c>
      <c r="DF98" s="132">
        <v>11</v>
      </c>
      <c r="DG98" s="132">
        <v>13</v>
      </c>
      <c r="DH98" s="132">
        <v>15</v>
      </c>
      <c r="DI98" s="132">
        <v>18</v>
      </c>
      <c r="DJ98" s="132">
        <v>14</v>
      </c>
      <c r="DK98" s="132">
        <v>10</v>
      </c>
      <c r="DL98" s="132">
        <v>8</v>
      </c>
      <c r="DM98" s="132">
        <v>12</v>
      </c>
      <c r="DN98" s="132">
        <v>9</v>
      </c>
      <c r="DO98" s="132">
        <v>7</v>
      </c>
      <c r="DP98" s="132">
        <v>11</v>
      </c>
      <c r="DQ98" s="132">
        <v>4</v>
      </c>
      <c r="DR98" s="132">
        <v>19</v>
      </c>
      <c r="DS98" s="132">
        <v>7</v>
      </c>
      <c r="DT98" s="132">
        <v>5</v>
      </c>
      <c r="DU98" s="132">
        <v>5</v>
      </c>
      <c r="DV98" s="132">
        <v>3</v>
      </c>
      <c r="DW98" s="132">
        <v>13</v>
      </c>
      <c r="DX98" s="132">
        <v>8</v>
      </c>
      <c r="DY98" s="132">
        <v>4</v>
      </c>
      <c r="DZ98" s="132">
        <v>5</v>
      </c>
      <c r="EA98" s="132">
        <v>2</v>
      </c>
      <c r="EB98" s="132">
        <v>9</v>
      </c>
      <c r="EC98" s="132">
        <v>8</v>
      </c>
      <c r="ED98" s="132">
        <v>4</v>
      </c>
      <c r="EE98" s="132">
        <v>9</v>
      </c>
      <c r="EF98" s="132">
        <v>3</v>
      </c>
      <c r="EH98" s="132">
        <v>2</v>
      </c>
      <c r="EI98" s="132">
        <v>2</v>
      </c>
      <c r="EJ98" s="132">
        <v>2</v>
      </c>
      <c r="EK98" s="132">
        <v>1</v>
      </c>
      <c r="EL98" s="132">
        <v>4</v>
      </c>
      <c r="EN98" s="132">
        <v>3</v>
      </c>
      <c r="EO98" s="132">
        <v>6</v>
      </c>
      <c r="EQ98" s="132">
        <v>1</v>
      </c>
      <c r="ER98" s="132">
        <v>1</v>
      </c>
      <c r="ES98" s="132">
        <v>4</v>
      </c>
      <c r="ET98" s="132">
        <v>2</v>
      </c>
      <c r="EU98" s="132">
        <v>1</v>
      </c>
      <c r="EV98" s="132">
        <v>5</v>
      </c>
      <c r="EW98" s="132">
        <v>2</v>
      </c>
      <c r="EX98" s="132">
        <v>1</v>
      </c>
      <c r="FB98" s="132">
        <v>1</v>
      </c>
      <c r="FC98" s="132">
        <v>1</v>
      </c>
      <c r="FD98" s="132">
        <v>1</v>
      </c>
      <c r="FE98" s="132">
        <v>1</v>
      </c>
      <c r="FG98" s="132">
        <v>1</v>
      </c>
      <c r="FI98" s="132">
        <v>1</v>
      </c>
      <c r="FK98" s="132">
        <v>1</v>
      </c>
      <c r="FL98" s="132">
        <v>2</v>
      </c>
      <c r="FM98" s="132">
        <v>1</v>
      </c>
      <c r="FN98" s="132">
        <v>1</v>
      </c>
      <c r="FP98" s="132">
        <v>1</v>
      </c>
      <c r="FR98" s="132">
        <v>1</v>
      </c>
      <c r="FS98" s="132">
        <v>1</v>
      </c>
      <c r="FU98" s="132">
        <v>2</v>
      </c>
      <c r="FV98" s="132">
        <v>1</v>
      </c>
      <c r="FW98" s="132">
        <v>1</v>
      </c>
      <c r="FX98" s="132">
        <v>1</v>
      </c>
      <c r="FY98" s="132">
        <v>1</v>
      </c>
      <c r="FZ98" s="132">
        <v>1</v>
      </c>
      <c r="GA98" s="132">
        <v>1</v>
      </c>
      <c r="GC98" s="132">
        <v>1</v>
      </c>
      <c r="GD98" s="132">
        <v>2</v>
      </c>
      <c r="GE98" s="132">
        <v>2</v>
      </c>
      <c r="GF98" s="132">
        <v>1</v>
      </c>
      <c r="GG98" s="132">
        <v>1</v>
      </c>
      <c r="GH98" s="132">
        <v>1</v>
      </c>
      <c r="GI98" s="132">
        <v>2</v>
      </c>
      <c r="GJ98" s="132">
        <v>4</v>
      </c>
      <c r="GK98" s="132">
        <v>1</v>
      </c>
      <c r="GL98" s="132">
        <v>3</v>
      </c>
      <c r="GM98" s="132">
        <v>1</v>
      </c>
      <c r="GN98" s="132">
        <v>3</v>
      </c>
      <c r="GO98" s="132">
        <v>2</v>
      </c>
      <c r="GQ98" s="132">
        <v>1</v>
      </c>
      <c r="GR98" s="132">
        <v>3</v>
      </c>
      <c r="GT98" s="132">
        <v>2</v>
      </c>
      <c r="GV98" s="132">
        <v>1</v>
      </c>
      <c r="GW98" s="132">
        <v>3</v>
      </c>
      <c r="GY98" s="132">
        <v>3</v>
      </c>
      <c r="GZ98" s="132">
        <v>1</v>
      </c>
      <c r="HA98" s="132">
        <v>1</v>
      </c>
      <c r="HB98" s="132">
        <v>1</v>
      </c>
      <c r="HC98" s="132">
        <v>1</v>
      </c>
      <c r="HE98" s="132">
        <v>2</v>
      </c>
      <c r="HF98" s="132">
        <v>1</v>
      </c>
      <c r="HG98" s="132">
        <v>2</v>
      </c>
      <c r="HI98" s="132">
        <v>1</v>
      </c>
      <c r="HJ98" s="132">
        <v>4</v>
      </c>
      <c r="HK98" s="132">
        <v>1</v>
      </c>
      <c r="HL98" s="132">
        <v>1</v>
      </c>
    </row>
    <row r="99" spans="2:231" s="132" customFormat="1" x14ac:dyDescent="0.25">
      <c r="B99" s="132" t="s">
        <v>217</v>
      </c>
      <c r="F99" s="132">
        <v>1</v>
      </c>
      <c r="G99" s="132">
        <v>1</v>
      </c>
      <c r="I99" s="132">
        <v>1</v>
      </c>
      <c r="J99" s="132">
        <v>1</v>
      </c>
      <c r="Y99" s="132">
        <v>1</v>
      </c>
      <c r="Z99" s="132">
        <v>1</v>
      </c>
      <c r="AA99" s="132">
        <v>2</v>
      </c>
      <c r="AC99" s="132">
        <v>4</v>
      </c>
      <c r="AD99" s="132">
        <v>8</v>
      </c>
      <c r="AE99" s="132">
        <v>6</v>
      </c>
      <c r="AF99" s="132">
        <v>13</v>
      </c>
      <c r="AG99" s="132">
        <v>17</v>
      </c>
      <c r="AH99" s="132">
        <v>8</v>
      </c>
      <c r="AI99" s="132">
        <v>14</v>
      </c>
      <c r="AJ99" s="132">
        <v>17</v>
      </c>
      <c r="AK99" s="132">
        <v>24</v>
      </c>
      <c r="AL99" s="132">
        <v>24</v>
      </c>
      <c r="AM99" s="132">
        <v>30</v>
      </c>
      <c r="AN99" s="132">
        <v>49</v>
      </c>
      <c r="AO99" s="132">
        <v>42</v>
      </c>
      <c r="AP99" s="132">
        <v>67</v>
      </c>
      <c r="AQ99" s="132">
        <v>74</v>
      </c>
      <c r="AR99" s="132">
        <v>86</v>
      </c>
      <c r="AS99" s="132">
        <v>88</v>
      </c>
      <c r="AT99" s="132">
        <v>95</v>
      </c>
      <c r="AU99" s="132">
        <v>129</v>
      </c>
      <c r="AV99" s="132">
        <v>125</v>
      </c>
      <c r="AW99" s="132">
        <v>147</v>
      </c>
      <c r="AX99" s="132">
        <v>133</v>
      </c>
      <c r="AY99" s="132">
        <v>143</v>
      </c>
      <c r="AZ99" s="132">
        <v>167</v>
      </c>
      <c r="BA99" s="132">
        <v>130</v>
      </c>
      <c r="BB99" s="132">
        <v>233</v>
      </c>
      <c r="BC99" s="132">
        <v>183</v>
      </c>
      <c r="BD99" s="132">
        <v>213</v>
      </c>
      <c r="BE99" s="132">
        <v>172</v>
      </c>
      <c r="BF99" s="132">
        <v>207</v>
      </c>
      <c r="BG99" s="132">
        <v>142</v>
      </c>
      <c r="BH99" s="132">
        <v>131</v>
      </c>
      <c r="BI99" s="132">
        <v>187</v>
      </c>
      <c r="BJ99" s="132">
        <v>148</v>
      </c>
      <c r="BK99" s="132">
        <v>200</v>
      </c>
      <c r="BL99" s="132">
        <v>177</v>
      </c>
      <c r="BM99" s="132">
        <v>186</v>
      </c>
      <c r="BN99" s="132">
        <v>165</v>
      </c>
      <c r="BO99" s="132">
        <v>140</v>
      </c>
      <c r="BP99" s="132">
        <v>186</v>
      </c>
      <c r="BQ99" s="132">
        <v>185</v>
      </c>
      <c r="BR99" s="132">
        <v>187</v>
      </c>
      <c r="BS99" s="132">
        <v>162</v>
      </c>
      <c r="BT99" s="132">
        <v>186</v>
      </c>
      <c r="BU99" s="132">
        <v>101</v>
      </c>
      <c r="BV99" s="132">
        <v>127</v>
      </c>
      <c r="BW99" s="132">
        <v>119</v>
      </c>
      <c r="BX99" s="132">
        <v>158</v>
      </c>
      <c r="BY99" s="132">
        <v>160</v>
      </c>
      <c r="BZ99" s="132">
        <v>140</v>
      </c>
      <c r="CA99" s="132">
        <v>112</v>
      </c>
      <c r="CB99" s="132">
        <v>99</v>
      </c>
      <c r="CC99" s="132">
        <v>85</v>
      </c>
      <c r="CD99" s="132">
        <v>124</v>
      </c>
      <c r="CE99" s="132">
        <v>106</v>
      </c>
      <c r="CF99" s="132">
        <v>93</v>
      </c>
      <c r="CG99" s="132">
        <v>86</v>
      </c>
      <c r="CH99" s="132">
        <v>87</v>
      </c>
      <c r="CI99" s="132">
        <v>67</v>
      </c>
      <c r="CJ99" s="132">
        <v>43</v>
      </c>
      <c r="CK99" s="132">
        <v>48</v>
      </c>
      <c r="CL99" s="132">
        <v>64</v>
      </c>
      <c r="CM99" s="132">
        <v>66</v>
      </c>
      <c r="CN99" s="132">
        <v>70</v>
      </c>
      <c r="CO99" s="132">
        <v>67</v>
      </c>
      <c r="CP99" s="132">
        <v>50</v>
      </c>
      <c r="CQ99" s="132">
        <v>33</v>
      </c>
      <c r="CR99" s="132">
        <v>46</v>
      </c>
      <c r="CS99" s="132">
        <v>45</v>
      </c>
      <c r="CT99" s="132">
        <v>36</v>
      </c>
      <c r="CU99" s="132">
        <v>35</v>
      </c>
      <c r="CV99" s="132">
        <v>34</v>
      </c>
      <c r="CW99" s="132">
        <v>34</v>
      </c>
      <c r="CX99" s="132">
        <v>27</v>
      </c>
      <c r="CY99" s="132">
        <v>40</v>
      </c>
      <c r="CZ99" s="132">
        <v>46</v>
      </c>
      <c r="DA99" s="132">
        <v>36</v>
      </c>
      <c r="DB99" s="132">
        <v>23</v>
      </c>
      <c r="DC99" s="132">
        <v>26</v>
      </c>
      <c r="DD99" s="132">
        <v>11</v>
      </c>
      <c r="DE99" s="132">
        <v>22</v>
      </c>
      <c r="DF99" s="132">
        <v>23</v>
      </c>
      <c r="DG99" s="132">
        <v>20</v>
      </c>
      <c r="DH99" s="132">
        <v>16</v>
      </c>
      <c r="DI99" s="132">
        <v>16</v>
      </c>
      <c r="DJ99" s="132">
        <v>14</v>
      </c>
      <c r="DK99" s="132">
        <v>13</v>
      </c>
      <c r="DL99" s="132">
        <v>5</v>
      </c>
      <c r="DM99" s="132">
        <v>15</v>
      </c>
      <c r="DN99" s="132">
        <v>10</v>
      </c>
      <c r="DO99" s="132">
        <v>11</v>
      </c>
      <c r="DP99" s="132">
        <v>4</v>
      </c>
      <c r="DQ99" s="132">
        <v>4</v>
      </c>
      <c r="DR99" s="132">
        <v>15</v>
      </c>
      <c r="DS99" s="132">
        <v>7</v>
      </c>
      <c r="DT99" s="132">
        <v>9</v>
      </c>
      <c r="DU99" s="132">
        <v>8</v>
      </c>
      <c r="DV99" s="132">
        <v>6</v>
      </c>
      <c r="DW99" s="132">
        <v>13</v>
      </c>
      <c r="DX99" s="132">
        <v>11</v>
      </c>
      <c r="DY99" s="132">
        <v>15</v>
      </c>
      <c r="DZ99" s="132">
        <v>2</v>
      </c>
      <c r="EA99" s="132">
        <v>6</v>
      </c>
      <c r="EB99" s="132">
        <v>10</v>
      </c>
      <c r="EC99" s="132">
        <v>3</v>
      </c>
      <c r="ED99" s="132">
        <v>3</v>
      </c>
      <c r="EE99" s="132">
        <v>5</v>
      </c>
      <c r="EF99" s="132">
        <v>5</v>
      </c>
      <c r="EG99" s="132">
        <v>7</v>
      </c>
      <c r="EH99" s="132">
        <v>4</v>
      </c>
      <c r="EI99" s="132">
        <v>6</v>
      </c>
      <c r="EJ99" s="132">
        <v>4</v>
      </c>
      <c r="EK99" s="132">
        <v>2</v>
      </c>
      <c r="EL99" s="132">
        <v>4</v>
      </c>
      <c r="EM99" s="132">
        <v>1</v>
      </c>
      <c r="EN99" s="132">
        <v>1</v>
      </c>
      <c r="EO99" s="132">
        <v>5</v>
      </c>
      <c r="EP99" s="132">
        <v>1</v>
      </c>
      <c r="EQ99" s="132">
        <v>5</v>
      </c>
      <c r="ER99" s="132">
        <v>3</v>
      </c>
      <c r="ES99" s="132">
        <v>3</v>
      </c>
      <c r="ET99" s="132">
        <v>2</v>
      </c>
      <c r="EV99" s="132">
        <v>4</v>
      </c>
      <c r="EW99" s="132">
        <v>1</v>
      </c>
      <c r="EY99" s="132">
        <v>1</v>
      </c>
      <c r="FM99" s="132">
        <v>1</v>
      </c>
      <c r="FO99" s="132">
        <v>1</v>
      </c>
      <c r="FP99" s="132">
        <v>1</v>
      </c>
      <c r="FS99" s="132">
        <v>1</v>
      </c>
      <c r="FU99" s="132">
        <v>2</v>
      </c>
      <c r="FX99" s="132">
        <v>1</v>
      </c>
      <c r="FY99" s="132">
        <v>1</v>
      </c>
      <c r="FZ99" s="132">
        <v>1</v>
      </c>
      <c r="GA99" s="132">
        <v>1</v>
      </c>
      <c r="GB99" s="132">
        <v>2</v>
      </c>
      <c r="GF99" s="132">
        <v>4</v>
      </c>
      <c r="GG99" s="132">
        <v>2</v>
      </c>
      <c r="GH99" s="132">
        <v>2</v>
      </c>
      <c r="GI99" s="132">
        <v>1</v>
      </c>
      <c r="GK99" s="132">
        <v>1</v>
      </c>
      <c r="GL99" s="132">
        <v>2</v>
      </c>
      <c r="GM99" s="132">
        <v>2</v>
      </c>
      <c r="GP99" s="132">
        <v>4</v>
      </c>
      <c r="GR99" s="132">
        <v>1</v>
      </c>
      <c r="GT99" s="132">
        <v>1</v>
      </c>
      <c r="GU99" s="132">
        <v>1</v>
      </c>
      <c r="GX99" s="132">
        <v>1</v>
      </c>
      <c r="HA99" s="132">
        <v>2</v>
      </c>
      <c r="HE99" s="132">
        <v>1</v>
      </c>
      <c r="HF99" s="132">
        <v>1</v>
      </c>
      <c r="HG99" s="132">
        <v>1</v>
      </c>
      <c r="HH99" s="132">
        <v>1</v>
      </c>
    </row>
    <row r="100" spans="2:231" s="132" customFormat="1" x14ac:dyDescent="0.25">
      <c r="B100" s="132" t="s">
        <v>218</v>
      </c>
      <c r="G100" s="132">
        <v>1</v>
      </c>
      <c r="O100" s="132">
        <v>1</v>
      </c>
      <c r="V100" s="132">
        <v>1</v>
      </c>
      <c r="Y100" s="132">
        <v>1</v>
      </c>
      <c r="AA100" s="132">
        <v>2</v>
      </c>
      <c r="AB100" s="132">
        <v>1</v>
      </c>
      <c r="AC100" s="132">
        <v>2</v>
      </c>
      <c r="AF100" s="132">
        <v>1</v>
      </c>
      <c r="AG100" s="132">
        <v>3</v>
      </c>
      <c r="AH100" s="132">
        <v>5</v>
      </c>
      <c r="AI100" s="132">
        <v>1</v>
      </c>
      <c r="AJ100" s="132">
        <v>3</v>
      </c>
      <c r="AK100" s="132">
        <v>5</v>
      </c>
      <c r="AL100" s="132">
        <v>3</v>
      </c>
      <c r="AM100" s="132">
        <v>3</v>
      </c>
      <c r="AN100" s="132">
        <v>9</v>
      </c>
      <c r="AO100" s="132">
        <v>9</v>
      </c>
      <c r="AP100" s="132">
        <v>12</v>
      </c>
      <c r="AQ100" s="132">
        <v>14</v>
      </c>
      <c r="AR100" s="132">
        <v>16</v>
      </c>
      <c r="AS100" s="132">
        <v>21</v>
      </c>
      <c r="AT100" s="132">
        <v>20</v>
      </c>
      <c r="AU100" s="132">
        <v>37</v>
      </c>
      <c r="AV100" s="132">
        <v>33</v>
      </c>
      <c r="AW100" s="132">
        <v>30</v>
      </c>
      <c r="AX100" s="132">
        <v>32</v>
      </c>
      <c r="AY100" s="132">
        <v>50</v>
      </c>
      <c r="AZ100" s="132">
        <v>37</v>
      </c>
      <c r="BA100" s="132">
        <v>43</v>
      </c>
      <c r="BB100" s="132">
        <v>67</v>
      </c>
      <c r="BC100" s="132">
        <v>59</v>
      </c>
      <c r="BD100" s="132">
        <v>56</v>
      </c>
      <c r="BE100" s="132">
        <v>77</v>
      </c>
      <c r="BF100" s="132">
        <v>84</v>
      </c>
      <c r="BG100" s="132">
        <v>63</v>
      </c>
      <c r="BH100" s="132">
        <v>56</v>
      </c>
      <c r="BI100" s="132">
        <v>82</v>
      </c>
      <c r="BJ100" s="132">
        <v>71</v>
      </c>
      <c r="BK100" s="132">
        <v>69</v>
      </c>
      <c r="BL100" s="132">
        <v>67</v>
      </c>
      <c r="BM100" s="132">
        <v>94</v>
      </c>
      <c r="BN100" s="132">
        <v>86</v>
      </c>
      <c r="BO100" s="132">
        <v>49</v>
      </c>
      <c r="BP100" s="132">
        <v>92</v>
      </c>
      <c r="BQ100" s="132">
        <v>73</v>
      </c>
      <c r="BR100" s="132">
        <v>96</v>
      </c>
      <c r="BS100" s="132">
        <v>78</v>
      </c>
      <c r="BT100" s="132">
        <v>83</v>
      </c>
      <c r="BU100" s="132">
        <v>61</v>
      </c>
      <c r="BV100" s="132">
        <v>65</v>
      </c>
      <c r="BW100" s="132">
        <v>62</v>
      </c>
      <c r="BX100" s="132">
        <v>82</v>
      </c>
      <c r="BY100" s="132">
        <v>62</v>
      </c>
      <c r="BZ100" s="132">
        <v>71</v>
      </c>
      <c r="CA100" s="132">
        <v>79</v>
      </c>
      <c r="CB100" s="132">
        <v>51</v>
      </c>
      <c r="CC100" s="132">
        <v>41</v>
      </c>
      <c r="CD100" s="132">
        <v>57</v>
      </c>
      <c r="CE100" s="132">
        <v>57</v>
      </c>
      <c r="CF100" s="132">
        <v>58</v>
      </c>
      <c r="CG100" s="132">
        <v>40</v>
      </c>
      <c r="CH100" s="132">
        <v>39</v>
      </c>
      <c r="CI100" s="132">
        <v>40</v>
      </c>
      <c r="CJ100" s="132">
        <v>23</v>
      </c>
      <c r="CK100" s="132">
        <v>26</v>
      </c>
      <c r="CL100" s="132">
        <v>27</v>
      </c>
      <c r="CM100" s="132">
        <v>33</v>
      </c>
      <c r="CN100" s="132">
        <v>24</v>
      </c>
      <c r="CO100" s="132">
        <v>27</v>
      </c>
      <c r="CP100" s="132">
        <v>20</v>
      </c>
      <c r="CQ100" s="132">
        <v>22</v>
      </c>
      <c r="CR100" s="132">
        <v>24</v>
      </c>
      <c r="CS100" s="132">
        <v>8</v>
      </c>
      <c r="CT100" s="132">
        <v>28</v>
      </c>
      <c r="CU100" s="132">
        <v>27</v>
      </c>
      <c r="CV100" s="132">
        <v>22</v>
      </c>
      <c r="CW100" s="132">
        <v>10</v>
      </c>
      <c r="CX100" s="132">
        <v>8</v>
      </c>
      <c r="CY100" s="132">
        <v>21</v>
      </c>
      <c r="CZ100" s="132">
        <v>14</v>
      </c>
      <c r="DA100" s="132">
        <v>14</v>
      </c>
      <c r="DB100" s="132">
        <v>11</v>
      </c>
      <c r="DC100" s="132">
        <v>15</v>
      </c>
      <c r="DD100" s="132">
        <v>9</v>
      </c>
      <c r="DE100" s="132">
        <v>8</v>
      </c>
      <c r="DF100" s="132">
        <v>11</v>
      </c>
      <c r="DG100" s="132">
        <v>11</v>
      </c>
      <c r="DH100" s="132">
        <v>16</v>
      </c>
      <c r="DI100" s="132">
        <v>8</v>
      </c>
      <c r="DJ100" s="132">
        <v>11</v>
      </c>
      <c r="DK100" s="132">
        <v>3</v>
      </c>
      <c r="DL100" s="132">
        <v>3</v>
      </c>
      <c r="DM100" s="132">
        <v>12</v>
      </c>
      <c r="DN100" s="132">
        <v>6</v>
      </c>
      <c r="DO100" s="132">
        <v>5</v>
      </c>
      <c r="DP100" s="132">
        <v>7</v>
      </c>
      <c r="DQ100" s="132">
        <v>6</v>
      </c>
      <c r="DR100" s="132">
        <v>3</v>
      </c>
      <c r="DS100" s="132">
        <v>3</v>
      </c>
      <c r="DT100" s="132">
        <v>3</v>
      </c>
      <c r="DU100" s="132">
        <v>4</v>
      </c>
      <c r="DV100" s="132">
        <v>4</v>
      </c>
      <c r="DW100" s="132">
        <v>6</v>
      </c>
      <c r="DX100" s="132">
        <v>4</v>
      </c>
      <c r="DY100" s="132">
        <v>5</v>
      </c>
      <c r="DZ100" s="132">
        <v>1</v>
      </c>
      <c r="EA100" s="132">
        <v>2</v>
      </c>
      <c r="EB100" s="132">
        <v>4</v>
      </c>
      <c r="EC100" s="132">
        <v>1</v>
      </c>
      <c r="ED100" s="132">
        <v>2</v>
      </c>
      <c r="EF100" s="132">
        <v>2</v>
      </c>
      <c r="EG100" s="132">
        <v>2</v>
      </c>
      <c r="EI100" s="132">
        <v>2</v>
      </c>
      <c r="EK100" s="132">
        <v>2</v>
      </c>
      <c r="EL100" s="132">
        <v>1</v>
      </c>
      <c r="EM100" s="132">
        <v>2</v>
      </c>
      <c r="EO100" s="132">
        <v>1</v>
      </c>
      <c r="EP100" s="132">
        <v>5</v>
      </c>
      <c r="EQ100" s="132">
        <v>4</v>
      </c>
      <c r="ET100" s="132">
        <v>1</v>
      </c>
      <c r="EV100" s="132">
        <v>2</v>
      </c>
      <c r="FG100" s="132">
        <v>1</v>
      </c>
      <c r="FZ100" s="132">
        <v>3</v>
      </c>
      <c r="GE100" s="132">
        <v>1</v>
      </c>
      <c r="GM100" s="132">
        <v>1</v>
      </c>
      <c r="GP100" s="132">
        <v>1</v>
      </c>
      <c r="HB100" s="132">
        <v>1</v>
      </c>
      <c r="HE100" s="132">
        <v>1</v>
      </c>
      <c r="HN100" s="132">
        <v>2</v>
      </c>
      <c r="HP100" s="132">
        <v>2</v>
      </c>
    </row>
    <row r="101" spans="2:231" s="132" customFormat="1" x14ac:dyDescent="0.25">
      <c r="D101" s="132">
        <f>SUM(D91:D100)</f>
        <v>1</v>
      </c>
      <c r="E101" s="132">
        <f t="shared" ref="E101:BP101" si="367">SUM(E91:E100)</f>
        <v>1</v>
      </c>
      <c r="F101" s="132">
        <f t="shared" si="367"/>
        <v>1</v>
      </c>
      <c r="G101" s="132">
        <f t="shared" si="367"/>
        <v>2</v>
      </c>
      <c r="H101" s="132">
        <f t="shared" si="367"/>
        <v>3</v>
      </c>
      <c r="I101" s="132">
        <f t="shared" si="367"/>
        <v>2</v>
      </c>
      <c r="J101" s="132">
        <f t="shared" si="367"/>
        <v>2</v>
      </c>
      <c r="K101" s="132">
        <f t="shared" si="367"/>
        <v>2</v>
      </c>
      <c r="L101" s="132">
        <f t="shared" si="367"/>
        <v>4</v>
      </c>
      <c r="M101" s="132">
        <f t="shared" si="367"/>
        <v>1</v>
      </c>
      <c r="N101" s="132">
        <f t="shared" si="367"/>
        <v>2</v>
      </c>
      <c r="O101" s="132">
        <f t="shared" si="367"/>
        <v>1</v>
      </c>
      <c r="P101" s="132">
        <f t="shared" si="367"/>
        <v>4</v>
      </c>
      <c r="Q101" s="132">
        <f t="shared" si="367"/>
        <v>2</v>
      </c>
      <c r="R101" s="132">
        <f t="shared" si="367"/>
        <v>3</v>
      </c>
      <c r="S101" s="132">
        <f t="shared" si="367"/>
        <v>3</v>
      </c>
      <c r="T101" s="132">
        <f t="shared" si="367"/>
        <v>1</v>
      </c>
      <c r="U101" s="132">
        <f t="shared" si="367"/>
        <v>5</v>
      </c>
      <c r="V101" s="132">
        <f t="shared" si="367"/>
        <v>9</v>
      </c>
      <c r="W101" s="132">
        <f t="shared" si="367"/>
        <v>9</v>
      </c>
      <c r="X101" s="132">
        <f t="shared" si="367"/>
        <v>5</v>
      </c>
      <c r="Y101" s="132">
        <f t="shared" si="367"/>
        <v>10</v>
      </c>
      <c r="Z101" s="132">
        <f t="shared" si="367"/>
        <v>22</v>
      </c>
      <c r="AA101" s="132">
        <f t="shared" si="367"/>
        <v>24</v>
      </c>
      <c r="AB101" s="132">
        <f t="shared" si="367"/>
        <v>33</v>
      </c>
      <c r="AC101" s="132">
        <f t="shared" si="367"/>
        <v>61</v>
      </c>
      <c r="AD101" s="132">
        <f t="shared" si="367"/>
        <v>63</v>
      </c>
      <c r="AE101" s="132">
        <f t="shared" si="367"/>
        <v>65</v>
      </c>
      <c r="AF101" s="132">
        <f t="shared" si="367"/>
        <v>134</v>
      </c>
      <c r="AG101" s="132">
        <f t="shared" si="367"/>
        <v>141</v>
      </c>
      <c r="AH101" s="132">
        <f t="shared" si="367"/>
        <v>126</v>
      </c>
      <c r="AI101" s="132">
        <f t="shared" si="367"/>
        <v>139</v>
      </c>
      <c r="AJ101" s="132">
        <f t="shared" si="367"/>
        <v>166</v>
      </c>
      <c r="AK101" s="132">
        <f t="shared" si="367"/>
        <v>202</v>
      </c>
      <c r="AL101" s="132">
        <f t="shared" si="367"/>
        <v>238</v>
      </c>
      <c r="AM101" s="132">
        <f t="shared" si="367"/>
        <v>242</v>
      </c>
      <c r="AN101" s="132">
        <f t="shared" si="367"/>
        <v>445</v>
      </c>
      <c r="AO101" s="132">
        <f t="shared" si="367"/>
        <v>420</v>
      </c>
      <c r="AP101" s="132">
        <f t="shared" si="367"/>
        <v>527</v>
      </c>
      <c r="AQ101" s="132">
        <f t="shared" si="367"/>
        <v>576</v>
      </c>
      <c r="AR101" s="132">
        <f t="shared" si="367"/>
        <v>675</v>
      </c>
      <c r="AS101" s="132">
        <f t="shared" si="367"/>
        <v>694</v>
      </c>
      <c r="AT101" s="132">
        <f t="shared" si="367"/>
        <v>757</v>
      </c>
      <c r="AU101" s="132">
        <f t="shared" si="367"/>
        <v>1054</v>
      </c>
      <c r="AV101" s="132">
        <f t="shared" si="367"/>
        <v>824</v>
      </c>
      <c r="AW101" s="132">
        <f t="shared" si="367"/>
        <v>864</v>
      </c>
      <c r="AX101" s="132">
        <f t="shared" si="367"/>
        <v>824</v>
      </c>
      <c r="AY101" s="132">
        <f t="shared" si="367"/>
        <v>997</v>
      </c>
      <c r="AZ101" s="132">
        <f t="shared" si="367"/>
        <v>873</v>
      </c>
      <c r="BA101" s="132">
        <f t="shared" si="367"/>
        <v>748</v>
      </c>
      <c r="BB101" s="132">
        <f t="shared" si="367"/>
        <v>1196</v>
      </c>
      <c r="BC101" s="132">
        <f t="shared" si="367"/>
        <v>963</v>
      </c>
      <c r="BD101" s="132">
        <f t="shared" si="367"/>
        <v>1029</v>
      </c>
      <c r="BE101" s="132">
        <f t="shared" si="367"/>
        <v>944</v>
      </c>
      <c r="BF101" s="132">
        <f t="shared" si="367"/>
        <v>1062</v>
      </c>
      <c r="BG101" s="132">
        <f t="shared" si="367"/>
        <v>858</v>
      </c>
      <c r="BH101" s="132">
        <f t="shared" si="367"/>
        <v>800</v>
      </c>
      <c r="BI101" s="132">
        <f t="shared" si="367"/>
        <v>1122</v>
      </c>
      <c r="BJ101" s="132">
        <f t="shared" si="367"/>
        <v>852</v>
      </c>
      <c r="BK101" s="132">
        <f t="shared" si="367"/>
        <v>1116</v>
      </c>
      <c r="BL101" s="132">
        <f t="shared" si="367"/>
        <v>1024</v>
      </c>
      <c r="BM101" s="132">
        <f t="shared" si="367"/>
        <v>1050</v>
      </c>
      <c r="BN101" s="132">
        <f t="shared" si="367"/>
        <v>996</v>
      </c>
      <c r="BO101" s="132">
        <f t="shared" si="367"/>
        <v>786</v>
      </c>
      <c r="BP101" s="132">
        <f t="shared" si="367"/>
        <v>1149</v>
      </c>
      <c r="BQ101" s="132">
        <f t="shared" ref="BQ101:EB101" si="368">SUM(BQ91:BQ100)</f>
        <v>998</v>
      </c>
      <c r="BR101" s="132">
        <f t="shared" si="368"/>
        <v>1035</v>
      </c>
      <c r="BS101" s="132">
        <f t="shared" si="368"/>
        <v>899</v>
      </c>
      <c r="BT101" s="132">
        <f t="shared" si="368"/>
        <v>994</v>
      </c>
      <c r="BU101" s="132">
        <f t="shared" si="368"/>
        <v>832</v>
      </c>
      <c r="BV101" s="132">
        <f t="shared" si="368"/>
        <v>736</v>
      </c>
      <c r="BW101" s="132">
        <f t="shared" si="368"/>
        <v>774</v>
      </c>
      <c r="BX101" s="132">
        <f t="shared" si="368"/>
        <v>753</v>
      </c>
      <c r="BY101" s="132">
        <f t="shared" si="368"/>
        <v>746</v>
      </c>
      <c r="BZ101" s="132">
        <f t="shared" si="368"/>
        <v>703</v>
      </c>
      <c r="CA101" s="132">
        <f t="shared" si="368"/>
        <v>698</v>
      </c>
      <c r="CB101" s="132">
        <f t="shared" si="368"/>
        <v>606</v>
      </c>
      <c r="CC101" s="132">
        <f t="shared" si="368"/>
        <v>456</v>
      </c>
      <c r="CD101" s="132">
        <f t="shared" si="368"/>
        <v>648</v>
      </c>
      <c r="CE101" s="132">
        <f t="shared" si="368"/>
        <v>470</v>
      </c>
      <c r="CF101" s="132">
        <f t="shared" si="368"/>
        <v>464</v>
      </c>
      <c r="CG101" s="132">
        <f t="shared" si="368"/>
        <v>409</v>
      </c>
      <c r="CH101" s="132">
        <f t="shared" si="368"/>
        <v>401</v>
      </c>
      <c r="CI101" s="132">
        <f t="shared" si="368"/>
        <v>359</v>
      </c>
      <c r="CJ101" s="132">
        <f t="shared" si="368"/>
        <v>292</v>
      </c>
      <c r="CK101" s="132">
        <f t="shared" si="368"/>
        <v>327</v>
      </c>
      <c r="CL101" s="132">
        <f t="shared" si="368"/>
        <v>332</v>
      </c>
      <c r="CM101" s="132">
        <f t="shared" si="368"/>
        <v>313</v>
      </c>
      <c r="CN101" s="132">
        <f t="shared" si="368"/>
        <v>274</v>
      </c>
      <c r="CO101" s="132">
        <f t="shared" si="368"/>
        <v>335</v>
      </c>
      <c r="CP101" s="132">
        <f t="shared" si="368"/>
        <v>237</v>
      </c>
      <c r="CQ101" s="132">
        <f t="shared" si="368"/>
        <v>209</v>
      </c>
      <c r="CR101" s="132">
        <f t="shared" si="368"/>
        <v>266</v>
      </c>
      <c r="CS101" s="132">
        <f t="shared" si="368"/>
        <v>203</v>
      </c>
      <c r="CT101" s="132">
        <f t="shared" si="368"/>
        <v>216</v>
      </c>
      <c r="CU101" s="132">
        <f t="shared" si="368"/>
        <v>210</v>
      </c>
      <c r="CV101" s="132">
        <f t="shared" si="368"/>
        <v>200</v>
      </c>
      <c r="CW101" s="132">
        <f t="shared" si="368"/>
        <v>194</v>
      </c>
      <c r="CX101" s="132">
        <f t="shared" si="368"/>
        <v>152</v>
      </c>
      <c r="CY101" s="132">
        <f t="shared" si="368"/>
        <v>230</v>
      </c>
      <c r="CZ101" s="132">
        <f t="shared" si="368"/>
        <v>184</v>
      </c>
      <c r="DA101" s="132">
        <f t="shared" si="368"/>
        <v>176</v>
      </c>
      <c r="DB101" s="132">
        <f t="shared" si="368"/>
        <v>145</v>
      </c>
      <c r="DC101" s="132">
        <f t="shared" si="368"/>
        <v>169</v>
      </c>
      <c r="DD101" s="132">
        <f t="shared" si="368"/>
        <v>137</v>
      </c>
      <c r="DE101" s="132">
        <f t="shared" si="368"/>
        <v>161</v>
      </c>
      <c r="DF101" s="132">
        <f t="shared" si="368"/>
        <v>188</v>
      </c>
      <c r="DG101" s="132">
        <f t="shared" si="368"/>
        <v>196</v>
      </c>
      <c r="DH101" s="132">
        <f t="shared" si="368"/>
        <v>180</v>
      </c>
      <c r="DI101" s="132">
        <f t="shared" si="368"/>
        <v>199</v>
      </c>
      <c r="DJ101" s="132">
        <f t="shared" si="368"/>
        <v>202</v>
      </c>
      <c r="DK101" s="132">
        <f t="shared" si="368"/>
        <v>183</v>
      </c>
      <c r="DL101" s="132">
        <f t="shared" si="368"/>
        <v>120</v>
      </c>
      <c r="DM101" s="132">
        <f t="shared" si="368"/>
        <v>195</v>
      </c>
      <c r="DN101" s="132">
        <f t="shared" si="368"/>
        <v>143</v>
      </c>
      <c r="DO101" s="132">
        <f t="shared" si="368"/>
        <v>163</v>
      </c>
      <c r="DP101" s="132">
        <f t="shared" si="368"/>
        <v>143</v>
      </c>
      <c r="DQ101" s="132">
        <f t="shared" si="368"/>
        <v>141</v>
      </c>
      <c r="DR101" s="132">
        <f t="shared" si="368"/>
        <v>167</v>
      </c>
      <c r="DS101" s="132">
        <f t="shared" si="368"/>
        <v>124</v>
      </c>
      <c r="DT101" s="132">
        <f t="shared" si="368"/>
        <v>164</v>
      </c>
      <c r="DU101" s="132">
        <f t="shared" si="368"/>
        <v>139</v>
      </c>
      <c r="DV101" s="132">
        <f t="shared" si="368"/>
        <v>149</v>
      </c>
      <c r="DW101" s="132">
        <f t="shared" si="368"/>
        <v>152</v>
      </c>
      <c r="DX101" s="132">
        <f t="shared" si="368"/>
        <v>170</v>
      </c>
      <c r="DY101" s="132">
        <f t="shared" si="368"/>
        <v>159</v>
      </c>
      <c r="DZ101" s="132">
        <f t="shared" si="368"/>
        <v>102</v>
      </c>
      <c r="EA101" s="132">
        <f t="shared" si="368"/>
        <v>145</v>
      </c>
      <c r="EB101" s="132">
        <f t="shared" si="368"/>
        <v>135</v>
      </c>
      <c r="EC101" s="132">
        <f t="shared" ref="EC101:GN101" si="369">SUM(EC91:EC100)</f>
        <v>159</v>
      </c>
      <c r="ED101" s="132">
        <f t="shared" si="369"/>
        <v>135</v>
      </c>
      <c r="EE101" s="132">
        <f t="shared" si="369"/>
        <v>138</v>
      </c>
      <c r="EF101" s="132">
        <f t="shared" si="369"/>
        <v>111</v>
      </c>
      <c r="EG101" s="132">
        <f t="shared" si="369"/>
        <v>103</v>
      </c>
      <c r="EH101" s="132">
        <f t="shared" si="369"/>
        <v>116</v>
      </c>
      <c r="EI101" s="132">
        <f t="shared" si="369"/>
        <v>82</v>
      </c>
      <c r="EJ101" s="132">
        <f t="shared" si="369"/>
        <v>94</v>
      </c>
      <c r="EK101" s="132">
        <f t="shared" si="369"/>
        <v>68</v>
      </c>
      <c r="EL101" s="132">
        <f t="shared" si="369"/>
        <v>73</v>
      </c>
      <c r="EM101" s="132">
        <f t="shared" si="369"/>
        <v>78</v>
      </c>
      <c r="EN101" s="132">
        <f t="shared" si="369"/>
        <v>56</v>
      </c>
      <c r="EO101" s="132">
        <f t="shared" si="369"/>
        <v>81</v>
      </c>
      <c r="EP101" s="132">
        <f t="shared" si="369"/>
        <v>70</v>
      </c>
      <c r="EQ101" s="132">
        <f t="shared" si="369"/>
        <v>91</v>
      </c>
      <c r="ER101" s="132">
        <f t="shared" si="369"/>
        <v>75</v>
      </c>
      <c r="ES101" s="132">
        <f t="shared" si="369"/>
        <v>60</v>
      </c>
      <c r="ET101" s="132">
        <f t="shared" si="369"/>
        <v>75</v>
      </c>
      <c r="EU101" s="132">
        <f t="shared" si="369"/>
        <v>59</v>
      </c>
      <c r="EV101" s="132">
        <f t="shared" si="369"/>
        <v>75</v>
      </c>
      <c r="EW101" s="132">
        <f t="shared" si="369"/>
        <v>61</v>
      </c>
      <c r="EX101" s="132">
        <f t="shared" si="369"/>
        <v>2</v>
      </c>
      <c r="EY101" s="132">
        <f t="shared" si="369"/>
        <v>2</v>
      </c>
      <c r="EZ101" s="132">
        <f t="shared" si="369"/>
        <v>1</v>
      </c>
      <c r="FA101" s="132">
        <f t="shared" si="369"/>
        <v>1</v>
      </c>
      <c r="FB101" s="132">
        <f t="shared" si="369"/>
        <v>1</v>
      </c>
      <c r="FC101" s="132">
        <f t="shared" si="369"/>
        <v>2</v>
      </c>
      <c r="FD101" s="132">
        <f t="shared" si="369"/>
        <v>1</v>
      </c>
      <c r="FE101" s="132">
        <f t="shared" si="369"/>
        <v>2</v>
      </c>
      <c r="FF101" s="132">
        <f t="shared" si="369"/>
        <v>1</v>
      </c>
      <c r="FG101" s="132">
        <f t="shared" si="369"/>
        <v>4</v>
      </c>
      <c r="FH101" s="132">
        <f t="shared" si="369"/>
        <v>7</v>
      </c>
      <c r="FI101" s="132">
        <f t="shared" si="369"/>
        <v>4</v>
      </c>
      <c r="FJ101" s="132">
        <f t="shared" si="369"/>
        <v>1</v>
      </c>
      <c r="FK101" s="132">
        <f t="shared" si="369"/>
        <v>6</v>
      </c>
      <c r="FL101" s="132">
        <f t="shared" si="369"/>
        <v>4</v>
      </c>
      <c r="FM101" s="132">
        <f t="shared" si="369"/>
        <v>8</v>
      </c>
      <c r="FN101" s="132">
        <f t="shared" si="369"/>
        <v>2</v>
      </c>
      <c r="FO101" s="132">
        <f t="shared" si="369"/>
        <v>3</v>
      </c>
      <c r="FP101" s="132">
        <f t="shared" si="369"/>
        <v>5</v>
      </c>
      <c r="FQ101" s="132">
        <f t="shared" si="369"/>
        <v>2</v>
      </c>
      <c r="FR101" s="132">
        <f t="shared" si="369"/>
        <v>6</v>
      </c>
      <c r="FS101" s="132">
        <f t="shared" si="369"/>
        <v>6</v>
      </c>
      <c r="FT101" s="132">
        <f t="shared" si="369"/>
        <v>5</v>
      </c>
      <c r="FU101" s="132">
        <f t="shared" si="369"/>
        <v>6</v>
      </c>
      <c r="FV101" s="132">
        <f t="shared" si="369"/>
        <v>5</v>
      </c>
      <c r="FW101" s="132">
        <f t="shared" si="369"/>
        <v>7</v>
      </c>
      <c r="FX101" s="132">
        <f t="shared" si="369"/>
        <v>8</v>
      </c>
      <c r="FY101" s="132">
        <f t="shared" si="369"/>
        <v>5</v>
      </c>
      <c r="FZ101" s="132">
        <f t="shared" si="369"/>
        <v>9</v>
      </c>
      <c r="GA101" s="132">
        <f t="shared" si="369"/>
        <v>5</v>
      </c>
      <c r="GB101" s="132">
        <f t="shared" si="369"/>
        <v>6</v>
      </c>
      <c r="GC101" s="132">
        <f t="shared" si="369"/>
        <v>7</v>
      </c>
      <c r="GD101" s="132">
        <f t="shared" si="369"/>
        <v>11</v>
      </c>
      <c r="GE101" s="132">
        <f t="shared" si="369"/>
        <v>14</v>
      </c>
      <c r="GF101" s="132">
        <f t="shared" si="369"/>
        <v>8</v>
      </c>
      <c r="GG101" s="132">
        <f t="shared" si="369"/>
        <v>8</v>
      </c>
      <c r="GH101" s="132">
        <f t="shared" si="369"/>
        <v>9</v>
      </c>
      <c r="GI101" s="132">
        <f t="shared" si="369"/>
        <v>10</v>
      </c>
      <c r="GJ101" s="132">
        <f t="shared" si="369"/>
        <v>7</v>
      </c>
      <c r="GK101" s="132">
        <f t="shared" si="369"/>
        <v>10</v>
      </c>
      <c r="GL101" s="132">
        <f t="shared" si="369"/>
        <v>11</v>
      </c>
      <c r="GM101" s="132">
        <f t="shared" si="369"/>
        <v>6</v>
      </c>
      <c r="GN101" s="132">
        <f t="shared" si="369"/>
        <v>9</v>
      </c>
      <c r="GO101" s="132">
        <f t="shared" ref="GO101:HT101" si="370">SUM(GO91:GO100)</f>
        <v>8</v>
      </c>
      <c r="GP101" s="132">
        <f t="shared" si="370"/>
        <v>8</v>
      </c>
      <c r="GQ101" s="132">
        <f t="shared" si="370"/>
        <v>4</v>
      </c>
      <c r="GR101" s="132">
        <f t="shared" si="370"/>
        <v>8</v>
      </c>
      <c r="GS101" s="132">
        <f t="shared" si="370"/>
        <v>2</v>
      </c>
      <c r="GT101" s="132">
        <f t="shared" si="370"/>
        <v>5</v>
      </c>
      <c r="GU101" s="132">
        <f t="shared" si="370"/>
        <v>3</v>
      </c>
      <c r="GV101" s="132">
        <f t="shared" si="370"/>
        <v>7</v>
      </c>
      <c r="GW101" s="132">
        <f t="shared" si="370"/>
        <v>7</v>
      </c>
      <c r="GX101" s="132">
        <f t="shared" si="370"/>
        <v>3</v>
      </c>
      <c r="GY101" s="132">
        <f t="shared" si="370"/>
        <v>5</v>
      </c>
      <c r="GZ101" s="132">
        <f t="shared" si="370"/>
        <v>7</v>
      </c>
      <c r="HA101" s="132">
        <f t="shared" si="370"/>
        <v>7</v>
      </c>
      <c r="HB101" s="132">
        <f t="shared" si="370"/>
        <v>4</v>
      </c>
      <c r="HC101" s="132">
        <f t="shared" si="370"/>
        <v>2</v>
      </c>
      <c r="HD101" s="132">
        <f t="shared" si="370"/>
        <v>3</v>
      </c>
      <c r="HE101" s="132">
        <f t="shared" si="370"/>
        <v>6</v>
      </c>
      <c r="HF101" s="132">
        <f t="shared" si="370"/>
        <v>7</v>
      </c>
      <c r="HG101" s="132">
        <f t="shared" si="370"/>
        <v>6</v>
      </c>
      <c r="HH101" s="132">
        <f t="shared" si="370"/>
        <v>2</v>
      </c>
      <c r="HI101" s="132">
        <f t="shared" si="370"/>
        <v>2</v>
      </c>
      <c r="HJ101" s="132">
        <f t="shared" si="370"/>
        <v>7</v>
      </c>
      <c r="HK101" s="132">
        <f t="shared" si="370"/>
        <v>2</v>
      </c>
      <c r="HL101" s="132">
        <f t="shared" si="370"/>
        <v>1</v>
      </c>
      <c r="HM101" s="132">
        <f t="shared" si="370"/>
        <v>3</v>
      </c>
      <c r="HN101" s="132">
        <f t="shared" si="370"/>
        <v>5</v>
      </c>
      <c r="HO101" s="132">
        <f t="shared" si="370"/>
        <v>1</v>
      </c>
      <c r="HP101" s="132">
        <f t="shared" si="370"/>
        <v>3</v>
      </c>
      <c r="HQ101" s="132">
        <f t="shared" si="370"/>
        <v>0</v>
      </c>
      <c r="HR101" s="132">
        <f t="shared" si="370"/>
        <v>0</v>
      </c>
      <c r="HS101" s="132">
        <f t="shared" si="370"/>
        <v>0</v>
      </c>
      <c r="HT101" s="132">
        <f t="shared" si="370"/>
        <v>0</v>
      </c>
    </row>
    <row r="102" spans="2:231" x14ac:dyDescent="0.25">
      <c r="B102" s="132"/>
      <c r="C102" s="132"/>
      <c r="D102" s="132"/>
      <c r="E102" s="132"/>
      <c r="F102" s="132"/>
      <c r="G102" s="132"/>
      <c r="H102" s="132"/>
      <c r="I102" s="132"/>
      <c r="J102" s="132"/>
      <c r="K102" s="132"/>
      <c r="L102" s="132"/>
      <c r="M102" s="132"/>
      <c r="N102" s="132"/>
      <c r="O102" s="132"/>
      <c r="P102" s="132"/>
      <c r="Q102" s="132"/>
      <c r="R102" s="132"/>
      <c r="S102" s="132"/>
      <c r="T102" s="132"/>
      <c r="U102" s="132"/>
      <c r="V102" s="132"/>
      <c r="W102" s="132"/>
      <c r="X102" s="132"/>
      <c r="Y102" s="132"/>
      <c r="Z102" s="132"/>
      <c r="AA102" s="132"/>
      <c r="AB102" s="132"/>
      <c r="AC102" s="132"/>
      <c r="AD102" s="132"/>
      <c r="AE102" s="132"/>
      <c r="AF102" s="132"/>
      <c r="AG102" s="132"/>
      <c r="AH102" s="132"/>
      <c r="AI102" s="132"/>
      <c r="AJ102" s="132"/>
      <c r="AK102" s="132"/>
      <c r="AL102" s="132"/>
      <c r="AM102" s="132"/>
      <c r="AN102" s="132"/>
      <c r="AO102" s="132"/>
      <c r="AP102" s="132"/>
      <c r="AQ102" s="132"/>
      <c r="AR102" s="132"/>
      <c r="AS102" s="132"/>
      <c r="AT102" s="132"/>
      <c r="AU102" s="132"/>
      <c r="AV102" s="132"/>
      <c r="AW102" s="132"/>
      <c r="AX102" s="132"/>
      <c r="AY102" s="132"/>
      <c r="AZ102" s="132"/>
      <c r="BA102" s="132"/>
      <c r="BB102" s="132"/>
      <c r="BC102" s="132"/>
      <c r="BD102" s="132"/>
      <c r="BE102" s="132"/>
      <c r="BF102" s="132"/>
      <c r="BG102" s="132"/>
      <c r="BH102" s="132"/>
      <c r="BI102" s="132"/>
      <c r="BJ102" s="132"/>
      <c r="BK102" s="132"/>
      <c r="BL102" s="132"/>
      <c r="BM102" s="132"/>
      <c r="BN102" s="132"/>
      <c r="BO102" s="132"/>
      <c r="BP102" s="132"/>
      <c r="BQ102" s="132"/>
      <c r="BR102" s="132"/>
      <c r="BS102" s="132"/>
      <c r="BT102" s="132"/>
      <c r="BU102" s="132"/>
      <c r="BV102" s="132"/>
      <c r="BW102" s="132"/>
      <c r="BX102" s="132"/>
      <c r="BY102" s="132"/>
      <c r="BZ102" s="132"/>
      <c r="CA102" s="132"/>
      <c r="CB102" s="132"/>
      <c r="CC102" s="132"/>
      <c r="CD102" s="132"/>
      <c r="CE102" s="132"/>
      <c r="CF102" s="132"/>
      <c r="CG102" s="132"/>
      <c r="CH102" s="132"/>
      <c r="CI102" s="132"/>
      <c r="CJ102" s="132"/>
      <c r="CK102" s="132"/>
      <c r="CL102" s="132"/>
      <c r="CM102" s="132"/>
      <c r="CN102" s="132"/>
      <c r="CO102" s="132"/>
      <c r="CP102" s="132"/>
      <c r="CQ102" s="132"/>
      <c r="CR102" s="132"/>
      <c r="CS102" s="132"/>
      <c r="CT102" s="132"/>
      <c r="CU102" s="132"/>
      <c r="CV102" s="132"/>
      <c r="CW102" s="132"/>
      <c r="CX102" s="132"/>
      <c r="CY102" s="132"/>
      <c r="CZ102" s="132"/>
      <c r="DA102" s="132"/>
      <c r="DB102" s="132"/>
      <c r="DC102" s="132"/>
      <c r="DD102" s="132"/>
      <c r="DE102" s="132"/>
      <c r="DF102" s="132"/>
      <c r="DG102" s="132"/>
      <c r="DH102" s="132"/>
      <c r="DI102" s="132"/>
      <c r="DJ102" s="132"/>
      <c r="DK102" s="132"/>
      <c r="DL102" s="132"/>
      <c r="DM102" s="132"/>
      <c r="DN102" s="132"/>
      <c r="DO102" s="132"/>
      <c r="DP102" s="132"/>
      <c r="DQ102" s="132"/>
      <c r="DR102" s="132"/>
      <c r="DS102" s="132"/>
      <c r="DT102" s="132"/>
      <c r="DU102" s="132"/>
      <c r="DV102" s="132"/>
      <c r="DW102" s="132"/>
      <c r="DX102" s="132"/>
      <c r="DY102" s="132"/>
      <c r="DZ102" s="132"/>
      <c r="EA102" s="132"/>
      <c r="EB102" s="132"/>
      <c r="EC102" s="132"/>
      <c r="ED102" s="132"/>
      <c r="EE102" s="132"/>
      <c r="EF102" s="132"/>
      <c r="EG102" s="132"/>
      <c r="EH102" s="132"/>
      <c r="EI102" s="132"/>
      <c r="EJ102" s="132"/>
      <c r="EK102" s="132"/>
      <c r="EL102" s="132"/>
      <c r="EM102" s="132"/>
      <c r="EN102" s="132"/>
      <c r="EO102" s="132"/>
      <c r="EP102" s="132"/>
      <c r="EQ102" s="132"/>
      <c r="ER102" s="132"/>
      <c r="ES102" s="132"/>
      <c r="ET102" s="132"/>
      <c r="EU102" s="132"/>
      <c r="EV102" s="132"/>
      <c r="EW102" s="132"/>
      <c r="EX102" s="132"/>
      <c r="EY102" s="132"/>
      <c r="EZ102" s="132"/>
      <c r="FA102" s="132"/>
      <c r="FB102" s="132"/>
      <c r="FC102" s="132"/>
      <c r="FD102" s="132"/>
      <c r="FE102" s="132"/>
      <c r="FF102" s="132"/>
      <c r="FG102" s="132"/>
      <c r="FH102" s="132"/>
      <c r="FI102" s="132"/>
      <c r="FJ102" s="132"/>
      <c r="FK102" s="132"/>
      <c r="FL102" s="132"/>
      <c r="FM102" s="132"/>
      <c r="FN102" s="132"/>
      <c r="FO102" s="132"/>
      <c r="FP102" s="132"/>
      <c r="FQ102" s="132"/>
      <c r="FR102" s="132"/>
      <c r="FS102" s="132"/>
      <c r="FT102" s="132"/>
      <c r="FU102" s="132"/>
      <c r="FV102" s="132"/>
      <c r="FW102" s="132"/>
      <c r="FX102" s="132"/>
      <c r="FY102" s="132"/>
      <c r="FZ102" s="132"/>
      <c r="GA102" s="132"/>
      <c r="GB102" s="132"/>
      <c r="GC102" s="132"/>
      <c r="GD102" s="132"/>
      <c r="GE102" s="132"/>
      <c r="GF102" s="132"/>
      <c r="GG102" s="132"/>
      <c r="GH102" s="132"/>
      <c r="GI102" s="132"/>
      <c r="GJ102" s="132"/>
      <c r="GK102" s="132"/>
      <c r="GL102" s="132"/>
      <c r="GM102" s="132"/>
      <c r="GN102" s="132"/>
      <c r="GO102" s="132"/>
      <c r="GP102" s="132"/>
      <c r="GQ102" s="132"/>
      <c r="GR102" s="132"/>
      <c r="GS102" s="132"/>
      <c r="GT102" s="132"/>
      <c r="GU102" s="132"/>
      <c r="GV102" s="132"/>
      <c r="GW102" s="132"/>
      <c r="GX102" s="132"/>
      <c r="GY102" s="132"/>
      <c r="GZ102" s="132"/>
      <c r="HA102" s="132"/>
      <c r="HB102" s="132"/>
      <c r="HC102" s="132"/>
      <c r="HD102" s="132"/>
      <c r="HE102" s="132"/>
      <c r="HF102" s="132"/>
      <c r="HG102" s="132"/>
      <c r="HH102" s="132"/>
      <c r="HI102" s="132"/>
      <c r="HJ102" s="132"/>
      <c r="HK102" s="132"/>
      <c r="HL102" s="132"/>
      <c r="HM102" s="132"/>
      <c r="HN102" s="132"/>
      <c r="HO102" s="132"/>
      <c r="HP102" s="132"/>
      <c r="HQ102" s="132"/>
      <c r="HR102" s="132"/>
    </row>
    <row r="103" spans="2:231" s="132" customFormat="1" ht="15.75" thickBot="1" x14ac:dyDescent="0.3">
      <c r="B103" s="264"/>
      <c r="C103" s="264"/>
      <c r="D103" s="132" t="s">
        <v>354</v>
      </c>
      <c r="E103" s="132" t="s">
        <v>355</v>
      </c>
      <c r="F103" s="132" t="s">
        <v>356</v>
      </c>
      <c r="G103" s="132" t="s">
        <v>357</v>
      </c>
      <c r="H103" s="132" t="s">
        <v>358</v>
      </c>
      <c r="I103" s="132" t="s">
        <v>359</v>
      </c>
      <c r="J103" s="132" t="s">
        <v>360</v>
      </c>
      <c r="K103" s="132" t="s">
        <v>361</v>
      </c>
      <c r="L103" s="132" t="s">
        <v>362</v>
      </c>
      <c r="M103" s="132" t="s">
        <v>363</v>
      </c>
      <c r="N103" s="132" t="s">
        <v>364</v>
      </c>
      <c r="O103" s="132" t="s">
        <v>365</v>
      </c>
      <c r="P103" s="132" t="s">
        <v>366</v>
      </c>
      <c r="Q103" s="132" t="s">
        <v>367</v>
      </c>
      <c r="R103" s="132" t="s">
        <v>368</v>
      </c>
      <c r="S103" s="132" t="s">
        <v>369</v>
      </c>
      <c r="T103" s="132" t="s">
        <v>370</v>
      </c>
      <c r="U103" s="132" t="s">
        <v>371</v>
      </c>
      <c r="V103" s="132" t="s">
        <v>372</v>
      </c>
      <c r="W103" s="132" t="s">
        <v>373</v>
      </c>
      <c r="X103" s="132" t="s">
        <v>374</v>
      </c>
      <c r="Y103" s="132" t="s">
        <v>375</v>
      </c>
      <c r="Z103" s="132" t="s">
        <v>376</v>
      </c>
      <c r="AA103" s="132" t="s">
        <v>377</v>
      </c>
      <c r="AB103" s="132" t="s">
        <v>378</v>
      </c>
      <c r="AC103" s="132" t="s">
        <v>379</v>
      </c>
      <c r="AD103" s="132" t="s">
        <v>380</v>
      </c>
      <c r="AE103" s="132" t="s">
        <v>381</v>
      </c>
      <c r="AF103" s="132" t="s">
        <v>382</v>
      </c>
      <c r="AG103" s="132" t="s">
        <v>383</v>
      </c>
      <c r="AH103" s="132" t="s">
        <v>384</v>
      </c>
      <c r="AI103" s="132" t="s">
        <v>385</v>
      </c>
      <c r="AJ103" s="132" t="s">
        <v>386</v>
      </c>
      <c r="AK103" s="132" t="s">
        <v>387</v>
      </c>
      <c r="AL103" s="132" t="s">
        <v>388</v>
      </c>
      <c r="AM103" s="132" t="s">
        <v>389</v>
      </c>
      <c r="AN103" s="132" t="s">
        <v>390</v>
      </c>
      <c r="AO103" s="132" t="s">
        <v>391</v>
      </c>
      <c r="AP103" s="132" t="s">
        <v>392</v>
      </c>
      <c r="AQ103" s="132" t="s">
        <v>393</v>
      </c>
      <c r="AR103" s="132" t="s">
        <v>336</v>
      </c>
      <c r="AS103" s="132" t="s">
        <v>335</v>
      </c>
      <c r="AT103" s="132" t="s">
        <v>334</v>
      </c>
      <c r="AU103" s="132" t="s">
        <v>333</v>
      </c>
      <c r="AV103" s="132" t="s">
        <v>332</v>
      </c>
      <c r="AW103" s="132" t="s">
        <v>331</v>
      </c>
      <c r="AX103" s="132" t="s">
        <v>330</v>
      </c>
      <c r="AY103" s="132" t="s">
        <v>329</v>
      </c>
      <c r="AZ103" s="132" t="s">
        <v>328</v>
      </c>
      <c r="BA103" s="132" t="s">
        <v>327</v>
      </c>
      <c r="BB103" s="132" t="s">
        <v>326</v>
      </c>
      <c r="BC103" s="132" t="s">
        <v>325</v>
      </c>
      <c r="BD103" s="132" t="s">
        <v>324</v>
      </c>
      <c r="BE103" s="132" t="s">
        <v>323</v>
      </c>
      <c r="BF103" s="132" t="s">
        <v>322</v>
      </c>
      <c r="BG103" s="132" t="s">
        <v>321</v>
      </c>
      <c r="BH103" s="132" t="s">
        <v>320</v>
      </c>
      <c r="BI103" s="132" t="s">
        <v>319</v>
      </c>
      <c r="BJ103" s="132" t="s">
        <v>318</v>
      </c>
      <c r="BK103" s="132" t="s">
        <v>317</v>
      </c>
      <c r="BL103" s="132" t="s">
        <v>316</v>
      </c>
      <c r="BM103" s="132" t="s">
        <v>315</v>
      </c>
      <c r="BN103" s="132" t="s">
        <v>314</v>
      </c>
      <c r="BO103" s="132" t="s">
        <v>313</v>
      </c>
      <c r="BP103" s="132" t="s">
        <v>312</v>
      </c>
      <c r="BQ103" s="132" t="s">
        <v>311</v>
      </c>
      <c r="BR103" s="132" t="s">
        <v>310</v>
      </c>
      <c r="BS103" s="132" t="s">
        <v>309</v>
      </c>
      <c r="BT103" s="132" t="s">
        <v>308</v>
      </c>
      <c r="BU103" s="132" t="s">
        <v>307</v>
      </c>
      <c r="BV103" s="132" t="s">
        <v>306</v>
      </c>
      <c r="BW103" s="132" t="s">
        <v>305</v>
      </c>
      <c r="BX103" s="132" t="s">
        <v>304</v>
      </c>
      <c r="BY103" s="132" t="s">
        <v>303</v>
      </c>
      <c r="BZ103" s="132" t="s">
        <v>302</v>
      </c>
      <c r="CA103" s="132" t="s">
        <v>301</v>
      </c>
      <c r="CB103" s="132" t="s">
        <v>300</v>
      </c>
      <c r="CC103" s="132" t="s">
        <v>299</v>
      </c>
      <c r="CD103" s="132" t="s">
        <v>298</v>
      </c>
      <c r="CE103" s="132" t="s">
        <v>297</v>
      </c>
      <c r="CF103" s="132" t="s">
        <v>296</v>
      </c>
      <c r="CG103" s="132" t="s">
        <v>295</v>
      </c>
      <c r="CH103" s="132" t="s">
        <v>294</v>
      </c>
      <c r="CI103" s="132" t="s">
        <v>293</v>
      </c>
      <c r="CJ103" s="132" t="s">
        <v>292</v>
      </c>
      <c r="CK103" s="132" t="s">
        <v>291</v>
      </c>
      <c r="CL103" s="132" t="s">
        <v>290</v>
      </c>
      <c r="CM103" s="132" t="s">
        <v>289</v>
      </c>
      <c r="CN103" s="132" t="s">
        <v>288</v>
      </c>
      <c r="CO103" s="132" t="s">
        <v>287</v>
      </c>
      <c r="CP103" s="132" t="s">
        <v>286</v>
      </c>
      <c r="CQ103" s="132" t="s">
        <v>285</v>
      </c>
      <c r="CR103" s="132" t="s">
        <v>284</v>
      </c>
      <c r="CS103" s="132" t="s">
        <v>283</v>
      </c>
      <c r="CT103" s="132" t="s">
        <v>282</v>
      </c>
      <c r="CU103" s="132" t="s">
        <v>281</v>
      </c>
      <c r="CV103" s="132" t="s">
        <v>280</v>
      </c>
      <c r="CW103" s="132" t="s">
        <v>279</v>
      </c>
      <c r="CX103" s="132" t="s">
        <v>278</v>
      </c>
      <c r="CY103" s="132" t="s">
        <v>277</v>
      </c>
      <c r="CZ103" s="132" t="s">
        <v>276</v>
      </c>
      <c r="DA103" s="132" t="s">
        <v>275</v>
      </c>
      <c r="DB103" s="132" t="s">
        <v>274</v>
      </c>
      <c r="DC103" s="132" t="s">
        <v>273</v>
      </c>
      <c r="DD103" s="132" t="s">
        <v>272</v>
      </c>
      <c r="DE103" s="132" t="s">
        <v>271</v>
      </c>
      <c r="DF103" s="132" t="s">
        <v>270</v>
      </c>
      <c r="DG103" s="132" t="s">
        <v>269</v>
      </c>
      <c r="DH103" s="132" t="s">
        <v>268</v>
      </c>
      <c r="DI103" s="132" t="s">
        <v>267</v>
      </c>
      <c r="DJ103" s="132" t="s">
        <v>266</v>
      </c>
      <c r="DK103" s="132" t="s">
        <v>265</v>
      </c>
      <c r="DL103" s="132" t="s">
        <v>264</v>
      </c>
      <c r="DM103" s="132" t="s">
        <v>263</v>
      </c>
      <c r="DN103" s="132" t="s">
        <v>262</v>
      </c>
      <c r="DO103" s="132" t="s">
        <v>261</v>
      </c>
      <c r="DP103" s="132" t="s">
        <v>260</v>
      </c>
      <c r="DQ103" s="132" t="s">
        <v>259</v>
      </c>
      <c r="DR103" s="132" t="s">
        <v>258</v>
      </c>
      <c r="DS103" s="132" t="s">
        <v>257</v>
      </c>
      <c r="DT103" s="132" t="s">
        <v>256</v>
      </c>
      <c r="DU103" s="132" t="s">
        <v>255</v>
      </c>
      <c r="DV103" s="132" t="s">
        <v>254</v>
      </c>
      <c r="DW103" s="132" t="s">
        <v>253</v>
      </c>
      <c r="DX103" s="132" t="s">
        <v>252</v>
      </c>
      <c r="DY103" s="132" t="s">
        <v>251</v>
      </c>
      <c r="DZ103" s="132" t="s">
        <v>250</v>
      </c>
      <c r="EA103" s="132" t="s">
        <v>249</v>
      </c>
      <c r="EB103" s="132" t="s">
        <v>248</v>
      </c>
      <c r="EC103" s="132" t="s">
        <v>247</v>
      </c>
      <c r="ED103" s="132" t="s">
        <v>246</v>
      </c>
      <c r="EE103" s="132" t="s">
        <v>245</v>
      </c>
      <c r="EF103" s="132" t="s">
        <v>244</v>
      </c>
      <c r="EG103" s="132" t="s">
        <v>243</v>
      </c>
      <c r="EH103" s="132" t="s">
        <v>242</v>
      </c>
      <c r="EI103" s="132" t="s">
        <v>241</v>
      </c>
      <c r="EJ103" s="132" t="s">
        <v>240</v>
      </c>
      <c r="EK103" s="132" t="s">
        <v>239</v>
      </c>
      <c r="EL103" s="132" t="s">
        <v>238</v>
      </c>
      <c r="EM103" s="132" t="s">
        <v>237</v>
      </c>
      <c r="EN103" s="132" t="s">
        <v>236</v>
      </c>
      <c r="EO103" s="132" t="s">
        <v>235</v>
      </c>
      <c r="EP103" s="132" t="s">
        <v>234</v>
      </c>
      <c r="EQ103" s="132" t="s">
        <v>233</v>
      </c>
      <c r="ER103" s="132" t="s">
        <v>232</v>
      </c>
      <c r="ES103" s="132" t="s">
        <v>231</v>
      </c>
      <c r="ET103" s="132" t="s">
        <v>230</v>
      </c>
      <c r="EU103" s="132" t="s">
        <v>229</v>
      </c>
      <c r="EV103" s="132" t="s">
        <v>228</v>
      </c>
      <c r="EW103" s="132" t="s">
        <v>227</v>
      </c>
      <c r="EX103" s="132" t="s">
        <v>153</v>
      </c>
      <c r="EY103" s="132" t="s">
        <v>154</v>
      </c>
      <c r="EZ103" s="132" t="s">
        <v>155</v>
      </c>
      <c r="FA103" s="132" t="s">
        <v>156</v>
      </c>
      <c r="FB103" s="132" t="s">
        <v>157</v>
      </c>
      <c r="FC103" s="132" t="s">
        <v>158</v>
      </c>
      <c r="FD103" s="132" t="s">
        <v>159</v>
      </c>
      <c r="FE103" s="132" t="s">
        <v>160</v>
      </c>
      <c r="FF103" s="132" t="s">
        <v>161</v>
      </c>
      <c r="FG103" s="132" t="s">
        <v>162</v>
      </c>
      <c r="FH103" s="132" t="s">
        <v>163</v>
      </c>
      <c r="FI103" s="132" t="s">
        <v>164</v>
      </c>
      <c r="FJ103" s="132" t="s">
        <v>165</v>
      </c>
      <c r="FK103" s="132" t="s">
        <v>166</v>
      </c>
      <c r="FL103" s="132" t="s">
        <v>167</v>
      </c>
      <c r="FM103" s="132" t="s">
        <v>168</v>
      </c>
      <c r="FN103" s="132" t="s">
        <v>169</v>
      </c>
      <c r="FO103" s="132" t="s">
        <v>170</v>
      </c>
      <c r="FP103" s="132" t="s">
        <v>171</v>
      </c>
      <c r="FQ103" s="132" t="s">
        <v>172</v>
      </c>
      <c r="FR103" s="132" t="s">
        <v>173</v>
      </c>
      <c r="FS103" s="132" t="s">
        <v>174</v>
      </c>
      <c r="FT103" s="132" t="s">
        <v>175</v>
      </c>
      <c r="FU103" s="132" t="s">
        <v>176</v>
      </c>
      <c r="FV103" s="132" t="s">
        <v>177</v>
      </c>
      <c r="FW103" s="132" t="s">
        <v>178</v>
      </c>
      <c r="FX103" s="132" t="s">
        <v>179</v>
      </c>
      <c r="FY103" s="132" t="s">
        <v>180</v>
      </c>
      <c r="FZ103" s="132" t="s">
        <v>181</v>
      </c>
      <c r="GA103" s="132" t="s">
        <v>182</v>
      </c>
      <c r="GB103" s="132" t="s">
        <v>183</v>
      </c>
      <c r="GC103" s="132" t="s">
        <v>184</v>
      </c>
      <c r="GD103" s="132" t="s">
        <v>185</v>
      </c>
      <c r="GE103" s="132" t="s">
        <v>186</v>
      </c>
      <c r="GF103" s="132" t="s">
        <v>187</v>
      </c>
      <c r="GG103" s="132" t="s">
        <v>188</v>
      </c>
      <c r="GH103" s="132" t="s">
        <v>189</v>
      </c>
      <c r="GI103" s="132" t="s">
        <v>190</v>
      </c>
      <c r="GJ103" s="132" t="s">
        <v>191</v>
      </c>
      <c r="GK103" s="132" t="s">
        <v>192</v>
      </c>
      <c r="GL103" s="132" t="s">
        <v>193</v>
      </c>
      <c r="GM103" s="132" t="s">
        <v>194</v>
      </c>
      <c r="GN103" s="132" t="s">
        <v>353</v>
      </c>
      <c r="GO103" s="132" t="s">
        <v>195</v>
      </c>
      <c r="GP103" s="132" t="s">
        <v>196</v>
      </c>
      <c r="GQ103" s="132" t="s">
        <v>197</v>
      </c>
      <c r="GR103" s="132" t="s">
        <v>198</v>
      </c>
      <c r="GS103" s="132" t="s">
        <v>150</v>
      </c>
      <c r="GT103" s="132" t="s">
        <v>151</v>
      </c>
      <c r="GU103" s="132" t="s">
        <v>152</v>
      </c>
      <c r="GV103" s="132">
        <v>44063</v>
      </c>
      <c r="GW103" s="132">
        <v>44064</v>
      </c>
      <c r="GX103" s="132">
        <v>44065</v>
      </c>
      <c r="GY103" s="132">
        <v>44066</v>
      </c>
      <c r="GZ103" s="132">
        <v>44067</v>
      </c>
      <c r="HA103" s="132">
        <v>44068</v>
      </c>
      <c r="HB103" s="132">
        <v>44069</v>
      </c>
      <c r="HC103" s="132">
        <v>44070</v>
      </c>
      <c r="HD103" s="132">
        <v>44071</v>
      </c>
      <c r="HE103" s="132">
        <v>44072</v>
      </c>
      <c r="HF103" s="132">
        <v>44073</v>
      </c>
      <c r="HG103" s="132">
        <v>44074</v>
      </c>
      <c r="HH103" s="132" t="s">
        <v>423</v>
      </c>
      <c r="HI103" s="132" t="s">
        <v>425</v>
      </c>
      <c r="HJ103" s="132" t="s">
        <v>426</v>
      </c>
      <c r="HK103" s="132" t="s">
        <v>447</v>
      </c>
      <c r="HL103" s="132" t="s">
        <v>455</v>
      </c>
      <c r="HM103" s="132" t="s">
        <v>456</v>
      </c>
      <c r="HN103" s="132" t="s">
        <v>481</v>
      </c>
      <c r="HO103" s="132" t="s">
        <v>513</v>
      </c>
      <c r="HP103" s="132" t="s">
        <v>514</v>
      </c>
      <c r="HQ103" s="132" t="s">
        <v>524</v>
      </c>
    </row>
    <row r="104" spans="2:231" s="132" customFormat="1" x14ac:dyDescent="0.25">
      <c r="B104" s="258" t="s">
        <v>209</v>
      </c>
      <c r="C104" s="265">
        <v>1772895</v>
      </c>
      <c r="D104" s="7">
        <f>D91/$C104*100000</f>
        <v>0</v>
      </c>
      <c r="E104" s="7">
        <f t="shared" ref="E104:BP104" si="371">E91/$C104*100000</f>
        <v>0</v>
      </c>
      <c r="F104" s="7">
        <f t="shared" si="371"/>
        <v>0</v>
      </c>
      <c r="G104" s="7">
        <f t="shared" si="371"/>
        <v>0</v>
      </c>
      <c r="H104" s="7">
        <f t="shared" si="371"/>
        <v>0</v>
      </c>
      <c r="I104" s="7">
        <f t="shared" si="371"/>
        <v>0</v>
      </c>
      <c r="J104" s="7">
        <f t="shared" si="371"/>
        <v>0</v>
      </c>
      <c r="K104" s="7">
        <f t="shared" si="371"/>
        <v>0</v>
      </c>
      <c r="L104" s="7">
        <f t="shared" si="371"/>
        <v>0</v>
      </c>
      <c r="M104" s="7">
        <f t="shared" si="371"/>
        <v>0</v>
      </c>
      <c r="N104" s="7">
        <f t="shared" si="371"/>
        <v>0</v>
      </c>
      <c r="O104" s="7">
        <f t="shared" si="371"/>
        <v>0</v>
      </c>
      <c r="P104" s="7">
        <f t="shared" si="371"/>
        <v>0</v>
      </c>
      <c r="Q104" s="7">
        <f t="shared" si="371"/>
        <v>0</v>
      </c>
      <c r="R104" s="7">
        <f t="shared" si="371"/>
        <v>0</v>
      </c>
      <c r="S104" s="7">
        <f t="shared" si="371"/>
        <v>0</v>
      </c>
      <c r="T104" s="7">
        <f t="shared" si="371"/>
        <v>0</v>
      </c>
      <c r="U104" s="7">
        <f t="shared" si="371"/>
        <v>0</v>
      </c>
      <c r="V104" s="7">
        <f t="shared" si="371"/>
        <v>0</v>
      </c>
      <c r="W104" s="7">
        <f t="shared" si="371"/>
        <v>0</v>
      </c>
      <c r="X104" s="7">
        <f t="shared" si="371"/>
        <v>0</v>
      </c>
      <c r="Y104" s="7">
        <f t="shared" si="371"/>
        <v>0</v>
      </c>
      <c r="Z104" s="7">
        <f t="shared" si="371"/>
        <v>0</v>
      </c>
      <c r="AA104" s="7">
        <f t="shared" si="371"/>
        <v>0</v>
      </c>
      <c r="AB104" s="7">
        <f t="shared" si="371"/>
        <v>0</v>
      </c>
      <c r="AC104" s="7">
        <f t="shared" si="371"/>
        <v>5.6404919637090746E-2</v>
      </c>
      <c r="AD104" s="7">
        <f t="shared" si="371"/>
        <v>0</v>
      </c>
      <c r="AE104" s="7">
        <f t="shared" si="371"/>
        <v>0</v>
      </c>
      <c r="AF104" s="7">
        <f t="shared" si="371"/>
        <v>5.6404919637090746E-2</v>
      </c>
      <c r="AG104" s="7">
        <f t="shared" si="371"/>
        <v>5.6404919637090746E-2</v>
      </c>
      <c r="AH104" s="7">
        <f t="shared" si="371"/>
        <v>0</v>
      </c>
      <c r="AI104" s="7">
        <f t="shared" si="371"/>
        <v>5.6404919637090746E-2</v>
      </c>
      <c r="AJ104" s="7">
        <f t="shared" si="371"/>
        <v>0</v>
      </c>
      <c r="AK104" s="7">
        <f t="shared" si="371"/>
        <v>5.6404919637090746E-2</v>
      </c>
      <c r="AL104" s="7">
        <f t="shared" si="371"/>
        <v>0</v>
      </c>
      <c r="AM104" s="7">
        <f t="shared" si="371"/>
        <v>5.6404919637090746E-2</v>
      </c>
      <c r="AN104" s="7">
        <f t="shared" si="371"/>
        <v>0.11280983927418149</v>
      </c>
      <c r="AO104" s="7">
        <f t="shared" si="371"/>
        <v>5.6404919637090746E-2</v>
      </c>
      <c r="AP104" s="7">
        <f t="shared" si="371"/>
        <v>0.11280983927418149</v>
      </c>
      <c r="AQ104" s="7">
        <f t="shared" si="371"/>
        <v>5.6404919637090746E-2</v>
      </c>
      <c r="AR104" s="7">
        <f t="shared" si="371"/>
        <v>5.6404919637090746E-2</v>
      </c>
      <c r="AS104" s="7">
        <f t="shared" si="371"/>
        <v>0.28202459818545372</v>
      </c>
      <c r="AT104" s="7">
        <f t="shared" si="371"/>
        <v>5.6404919637090746E-2</v>
      </c>
      <c r="AU104" s="7">
        <f t="shared" si="371"/>
        <v>0.11280983927418149</v>
      </c>
      <c r="AV104" s="7">
        <f t="shared" si="371"/>
        <v>5.6404919637090746E-2</v>
      </c>
      <c r="AW104" s="7">
        <f t="shared" si="371"/>
        <v>0</v>
      </c>
      <c r="AX104" s="7">
        <f t="shared" si="371"/>
        <v>0.11280983927418149</v>
      </c>
      <c r="AY104" s="7">
        <f t="shared" si="371"/>
        <v>5.6404919637090746E-2</v>
      </c>
      <c r="AZ104" s="7">
        <f t="shared" si="371"/>
        <v>0.11280983927418149</v>
      </c>
      <c r="BA104" s="7">
        <f t="shared" si="371"/>
        <v>0</v>
      </c>
      <c r="BB104" s="7">
        <f t="shared" si="371"/>
        <v>0.22561967854836298</v>
      </c>
      <c r="BC104" s="7">
        <f t="shared" si="371"/>
        <v>0.28202459818545372</v>
      </c>
      <c r="BD104" s="7">
        <f t="shared" si="371"/>
        <v>0.28202459818545372</v>
      </c>
      <c r="BE104" s="7">
        <f t="shared" si="371"/>
        <v>0.11280983927418149</v>
      </c>
      <c r="BF104" s="7">
        <f t="shared" si="371"/>
        <v>0.11280983927418149</v>
      </c>
      <c r="BG104" s="7">
        <f t="shared" si="371"/>
        <v>0.16921475891127222</v>
      </c>
      <c r="BH104" s="7">
        <f t="shared" si="371"/>
        <v>0.11280983927418149</v>
      </c>
      <c r="BI104" s="7">
        <f t="shared" si="371"/>
        <v>5.6404919637090746E-2</v>
      </c>
      <c r="BJ104" s="7">
        <f t="shared" si="371"/>
        <v>0.22561967854836298</v>
      </c>
      <c r="BK104" s="7">
        <f t="shared" si="371"/>
        <v>0</v>
      </c>
      <c r="BL104" s="7">
        <f t="shared" si="371"/>
        <v>0</v>
      </c>
      <c r="BM104" s="7">
        <f t="shared" si="371"/>
        <v>0.11280983927418149</v>
      </c>
      <c r="BN104" s="7">
        <f t="shared" si="371"/>
        <v>0.22561967854836298</v>
      </c>
      <c r="BO104" s="7">
        <f t="shared" si="371"/>
        <v>0.11280983927418149</v>
      </c>
      <c r="BP104" s="7">
        <f t="shared" si="371"/>
        <v>5.6404919637090746E-2</v>
      </c>
      <c r="BQ104" s="7">
        <f t="shared" ref="BQ104:EB104" si="372">BQ91/$C104*100000</f>
        <v>5.6404919637090746E-2</v>
      </c>
      <c r="BR104" s="7">
        <f t="shared" si="372"/>
        <v>0.22561967854836298</v>
      </c>
      <c r="BS104" s="7">
        <f t="shared" si="372"/>
        <v>5.6404919637090746E-2</v>
      </c>
      <c r="BT104" s="7">
        <f t="shared" si="372"/>
        <v>5.6404919637090746E-2</v>
      </c>
      <c r="BU104" s="7">
        <f t="shared" si="372"/>
        <v>5.6404919637090746E-2</v>
      </c>
      <c r="BV104" s="7">
        <f t="shared" si="372"/>
        <v>0.11280983927418149</v>
      </c>
      <c r="BW104" s="7">
        <f t="shared" si="372"/>
        <v>5.6404919637090746E-2</v>
      </c>
      <c r="BX104" s="7">
        <f t="shared" si="372"/>
        <v>5.6404919637090746E-2</v>
      </c>
      <c r="BY104" s="7">
        <f t="shared" si="372"/>
        <v>0.11280983927418149</v>
      </c>
      <c r="BZ104" s="7">
        <f t="shared" si="372"/>
        <v>5.6404919637090746E-2</v>
      </c>
      <c r="CA104" s="7">
        <f t="shared" si="372"/>
        <v>0.11280983927418149</v>
      </c>
      <c r="CB104" s="7">
        <f t="shared" si="372"/>
        <v>0</v>
      </c>
      <c r="CC104" s="7">
        <f t="shared" si="372"/>
        <v>5.6404919637090746E-2</v>
      </c>
      <c r="CD104" s="7">
        <f t="shared" si="372"/>
        <v>0</v>
      </c>
      <c r="CE104" s="7">
        <f t="shared" si="372"/>
        <v>0</v>
      </c>
      <c r="CF104" s="7">
        <f t="shared" si="372"/>
        <v>0.11280983927418149</v>
      </c>
      <c r="CG104" s="7">
        <f t="shared" si="372"/>
        <v>0</v>
      </c>
      <c r="CH104" s="7">
        <f t="shared" si="372"/>
        <v>5.6404919637090746E-2</v>
      </c>
      <c r="CI104" s="7">
        <f t="shared" si="372"/>
        <v>5.6404919637090746E-2</v>
      </c>
      <c r="CJ104" s="7">
        <f t="shared" si="372"/>
        <v>0</v>
      </c>
      <c r="CK104" s="7">
        <f t="shared" si="372"/>
        <v>0</v>
      </c>
      <c r="CL104" s="7">
        <f t="shared" si="372"/>
        <v>5.6404919637090746E-2</v>
      </c>
      <c r="CM104" s="7">
        <f t="shared" si="372"/>
        <v>5.6404919637090746E-2</v>
      </c>
      <c r="CN104" s="7">
        <f t="shared" si="372"/>
        <v>5.6404919637090746E-2</v>
      </c>
      <c r="CO104" s="7">
        <f t="shared" si="372"/>
        <v>0</v>
      </c>
      <c r="CP104" s="7">
        <f t="shared" si="372"/>
        <v>0</v>
      </c>
      <c r="CQ104" s="7">
        <f t="shared" si="372"/>
        <v>0</v>
      </c>
      <c r="CR104" s="7">
        <f t="shared" si="372"/>
        <v>0.16921475891127222</v>
      </c>
      <c r="CS104" s="7">
        <f t="shared" si="372"/>
        <v>0.16921475891127222</v>
      </c>
      <c r="CT104" s="7">
        <f t="shared" si="372"/>
        <v>0</v>
      </c>
      <c r="CU104" s="7">
        <f t="shared" si="372"/>
        <v>0.11280983927418149</v>
      </c>
      <c r="CV104" s="7">
        <f t="shared" si="372"/>
        <v>0.16921475891127222</v>
      </c>
      <c r="CW104" s="7">
        <f t="shared" si="372"/>
        <v>0</v>
      </c>
      <c r="CX104" s="7">
        <f t="shared" si="372"/>
        <v>0.16921475891127222</v>
      </c>
      <c r="CY104" s="7">
        <f t="shared" si="372"/>
        <v>5.6404919637090746E-2</v>
      </c>
      <c r="CZ104" s="7">
        <f t="shared" si="372"/>
        <v>0</v>
      </c>
      <c r="DA104" s="7">
        <f t="shared" si="372"/>
        <v>0.16921475891127222</v>
      </c>
      <c r="DB104" s="7">
        <f t="shared" si="372"/>
        <v>0.16921475891127222</v>
      </c>
      <c r="DC104" s="7">
        <f t="shared" si="372"/>
        <v>0.11280983927418149</v>
      </c>
      <c r="DD104" s="7">
        <f t="shared" si="372"/>
        <v>0.16921475891127222</v>
      </c>
      <c r="DE104" s="7">
        <f t="shared" si="372"/>
        <v>5.6404919637090746E-2</v>
      </c>
      <c r="DF104" s="7">
        <f t="shared" si="372"/>
        <v>0.11280983927418149</v>
      </c>
      <c r="DG104" s="7">
        <f t="shared" si="372"/>
        <v>0.22561967854836298</v>
      </c>
      <c r="DH104" s="7">
        <f t="shared" si="372"/>
        <v>0.11280983927418149</v>
      </c>
      <c r="DI104" s="7">
        <f t="shared" si="372"/>
        <v>0.11280983927418149</v>
      </c>
      <c r="DJ104" s="7">
        <f t="shared" si="372"/>
        <v>0.22561967854836298</v>
      </c>
      <c r="DK104" s="7">
        <f t="shared" si="372"/>
        <v>0.33842951782254443</v>
      </c>
      <c r="DL104" s="7">
        <f t="shared" si="372"/>
        <v>0</v>
      </c>
      <c r="DM104" s="7">
        <f t="shared" si="372"/>
        <v>0.16921475891127222</v>
      </c>
      <c r="DN104" s="7">
        <f t="shared" si="372"/>
        <v>0.11280983927418149</v>
      </c>
      <c r="DO104" s="7">
        <f t="shared" si="372"/>
        <v>0.16921475891127222</v>
      </c>
      <c r="DP104" s="7">
        <f t="shared" si="372"/>
        <v>0.28202459818545372</v>
      </c>
      <c r="DQ104" s="7">
        <f t="shared" si="372"/>
        <v>0.22561967854836298</v>
      </c>
      <c r="DR104" s="7">
        <f t="shared" si="372"/>
        <v>0.22561967854836298</v>
      </c>
      <c r="DS104" s="7">
        <f t="shared" si="372"/>
        <v>0.11280983927418149</v>
      </c>
      <c r="DT104" s="7">
        <f t="shared" si="372"/>
        <v>5.6404919637090746E-2</v>
      </c>
      <c r="DU104" s="7">
        <f t="shared" si="372"/>
        <v>0.16921475891127222</v>
      </c>
      <c r="DV104" s="7">
        <f t="shared" si="372"/>
        <v>5.6404919637090746E-2</v>
      </c>
      <c r="DW104" s="7">
        <f t="shared" si="372"/>
        <v>0.33842951782254443</v>
      </c>
      <c r="DX104" s="7">
        <f t="shared" si="372"/>
        <v>0.22561967854836298</v>
      </c>
      <c r="DY104" s="7">
        <f t="shared" si="372"/>
        <v>0.45123935709672597</v>
      </c>
      <c r="DZ104" s="7">
        <f t="shared" si="372"/>
        <v>0.11280983927418149</v>
      </c>
      <c r="EA104" s="7">
        <f t="shared" si="372"/>
        <v>0.28202459818545372</v>
      </c>
      <c r="EB104" s="7">
        <f t="shared" si="372"/>
        <v>0.28202459818545372</v>
      </c>
      <c r="EC104" s="7">
        <f t="shared" ref="EC104:GN104" si="373">EC91/$C104*100000</f>
        <v>0.56404919637090745</v>
      </c>
      <c r="ED104" s="7">
        <f t="shared" si="373"/>
        <v>0.22561967854836298</v>
      </c>
      <c r="EE104" s="7">
        <f t="shared" si="373"/>
        <v>0.22561967854836298</v>
      </c>
      <c r="EF104" s="7">
        <f t="shared" si="373"/>
        <v>0.22561967854836298</v>
      </c>
      <c r="EG104" s="7">
        <f t="shared" si="373"/>
        <v>0.11280983927418149</v>
      </c>
      <c r="EH104" s="7">
        <f t="shared" si="373"/>
        <v>0.22561967854836298</v>
      </c>
      <c r="EI104" s="7">
        <f t="shared" si="373"/>
        <v>0.22561967854836298</v>
      </c>
      <c r="EJ104" s="7">
        <f t="shared" si="373"/>
        <v>0.22561967854836298</v>
      </c>
      <c r="EK104" s="7">
        <f t="shared" si="373"/>
        <v>0.16921475891127222</v>
      </c>
      <c r="EL104" s="7">
        <f t="shared" si="373"/>
        <v>0.16921475891127222</v>
      </c>
      <c r="EM104" s="7">
        <f t="shared" si="373"/>
        <v>0.16921475891127222</v>
      </c>
      <c r="EN104" s="7">
        <f t="shared" si="373"/>
        <v>0.16921475891127222</v>
      </c>
      <c r="EO104" s="7">
        <f t="shared" si="373"/>
        <v>0.11280983927418149</v>
      </c>
      <c r="EP104" s="7">
        <f t="shared" si="373"/>
        <v>0.16921475891127222</v>
      </c>
      <c r="EQ104" s="7">
        <f t="shared" si="373"/>
        <v>0.16921475891127222</v>
      </c>
      <c r="ER104" s="7">
        <f t="shared" si="373"/>
        <v>0.11280983927418149</v>
      </c>
      <c r="ES104" s="7">
        <f t="shared" si="373"/>
        <v>0.11280983927418149</v>
      </c>
      <c r="ET104" s="7">
        <f t="shared" si="373"/>
        <v>0.11280983927418149</v>
      </c>
      <c r="EU104" s="7">
        <f t="shared" si="373"/>
        <v>0</v>
      </c>
      <c r="EV104" s="7">
        <f t="shared" si="373"/>
        <v>0.22561967854836298</v>
      </c>
      <c r="EW104" s="7">
        <f t="shared" si="373"/>
        <v>5.6404919637090746E-2</v>
      </c>
      <c r="EX104" s="7">
        <f t="shared" si="373"/>
        <v>0</v>
      </c>
      <c r="EY104" s="7">
        <f t="shared" si="373"/>
        <v>0</v>
      </c>
      <c r="EZ104" s="7">
        <f t="shared" si="373"/>
        <v>0</v>
      </c>
      <c r="FA104" s="7">
        <f t="shared" si="373"/>
        <v>0</v>
      </c>
      <c r="FB104" s="7">
        <f t="shared" si="373"/>
        <v>0</v>
      </c>
      <c r="FC104" s="7">
        <f t="shared" si="373"/>
        <v>5.6404919637090746E-2</v>
      </c>
      <c r="FD104" s="7">
        <f t="shared" si="373"/>
        <v>0</v>
      </c>
      <c r="FE104" s="7">
        <f t="shared" si="373"/>
        <v>0</v>
      </c>
      <c r="FF104" s="7">
        <f t="shared" si="373"/>
        <v>0</v>
      </c>
      <c r="FG104" s="7">
        <f t="shared" si="373"/>
        <v>0</v>
      </c>
      <c r="FH104" s="7">
        <f t="shared" si="373"/>
        <v>0</v>
      </c>
      <c r="FI104" s="7">
        <f t="shared" si="373"/>
        <v>0</v>
      </c>
      <c r="FJ104" s="7">
        <f t="shared" si="373"/>
        <v>0</v>
      </c>
      <c r="FK104" s="7">
        <f t="shared" si="373"/>
        <v>0</v>
      </c>
      <c r="FL104" s="7">
        <f t="shared" si="373"/>
        <v>0</v>
      </c>
      <c r="FM104" s="7">
        <f t="shared" si="373"/>
        <v>0</v>
      </c>
      <c r="FN104" s="7">
        <f t="shared" si="373"/>
        <v>0</v>
      </c>
      <c r="FO104" s="7">
        <f t="shared" si="373"/>
        <v>0</v>
      </c>
      <c r="FP104" s="7">
        <f t="shared" si="373"/>
        <v>0</v>
      </c>
      <c r="FQ104" s="7">
        <f t="shared" si="373"/>
        <v>0</v>
      </c>
      <c r="FR104" s="7">
        <f t="shared" si="373"/>
        <v>0</v>
      </c>
      <c r="FS104" s="7">
        <f t="shared" si="373"/>
        <v>0</v>
      </c>
      <c r="FT104" s="7">
        <f t="shared" si="373"/>
        <v>0</v>
      </c>
      <c r="FU104" s="7">
        <f t="shared" si="373"/>
        <v>0</v>
      </c>
      <c r="FV104" s="7">
        <f t="shared" si="373"/>
        <v>0</v>
      </c>
      <c r="FW104" s="7">
        <f t="shared" si="373"/>
        <v>0</v>
      </c>
      <c r="FX104" s="7">
        <f t="shared" si="373"/>
        <v>0</v>
      </c>
      <c r="FY104" s="7">
        <f t="shared" si="373"/>
        <v>0</v>
      </c>
      <c r="FZ104" s="7">
        <f t="shared" si="373"/>
        <v>0</v>
      </c>
      <c r="GA104" s="7">
        <f t="shared" si="373"/>
        <v>0</v>
      </c>
      <c r="GB104" s="7">
        <f t="shared" si="373"/>
        <v>0</v>
      </c>
      <c r="GC104" s="7">
        <f t="shared" si="373"/>
        <v>5.6404919637090746E-2</v>
      </c>
      <c r="GD104" s="7">
        <f t="shared" si="373"/>
        <v>5.6404919637090746E-2</v>
      </c>
      <c r="GE104" s="7">
        <f t="shared" si="373"/>
        <v>0</v>
      </c>
      <c r="GF104" s="7">
        <f t="shared" si="373"/>
        <v>0</v>
      </c>
      <c r="GG104" s="7">
        <f t="shared" si="373"/>
        <v>0</v>
      </c>
      <c r="GH104" s="7">
        <f t="shared" si="373"/>
        <v>0</v>
      </c>
      <c r="GI104" s="7">
        <f t="shared" si="373"/>
        <v>5.6404919637090746E-2</v>
      </c>
      <c r="GJ104" s="7">
        <f t="shared" si="373"/>
        <v>0</v>
      </c>
      <c r="GK104" s="7">
        <f t="shared" si="373"/>
        <v>0</v>
      </c>
      <c r="GL104" s="7">
        <f t="shared" si="373"/>
        <v>0</v>
      </c>
      <c r="GM104" s="7">
        <f t="shared" si="373"/>
        <v>0</v>
      </c>
      <c r="GN104" s="7">
        <f t="shared" si="373"/>
        <v>0</v>
      </c>
      <c r="GO104" s="7">
        <f t="shared" ref="GO104:HW104" si="374">GO91/$C104*100000</f>
        <v>5.6404919637090746E-2</v>
      </c>
      <c r="GP104" s="7">
        <f t="shared" si="374"/>
        <v>0</v>
      </c>
      <c r="GQ104" s="7">
        <f t="shared" si="374"/>
        <v>0</v>
      </c>
      <c r="GR104" s="7">
        <f t="shared" si="374"/>
        <v>0</v>
      </c>
      <c r="GS104" s="7">
        <f t="shared" si="374"/>
        <v>0</v>
      </c>
      <c r="GT104" s="7">
        <f t="shared" si="374"/>
        <v>0</v>
      </c>
      <c r="GU104" s="7">
        <f t="shared" si="374"/>
        <v>0</v>
      </c>
      <c r="GV104" s="7">
        <f t="shared" si="374"/>
        <v>0</v>
      </c>
      <c r="GW104" s="7">
        <f t="shared" si="374"/>
        <v>5.6404919637090746E-2</v>
      </c>
      <c r="GX104" s="7">
        <f t="shared" si="374"/>
        <v>0</v>
      </c>
      <c r="GY104" s="7">
        <f t="shared" si="374"/>
        <v>0</v>
      </c>
      <c r="GZ104" s="7">
        <f t="shared" si="374"/>
        <v>0</v>
      </c>
      <c r="HA104" s="7">
        <f t="shared" si="374"/>
        <v>0</v>
      </c>
      <c r="HB104" s="7">
        <f t="shared" si="374"/>
        <v>0</v>
      </c>
      <c r="HC104" s="7">
        <f t="shared" si="374"/>
        <v>0</v>
      </c>
      <c r="HD104" s="7">
        <f t="shared" si="374"/>
        <v>0</v>
      </c>
      <c r="HE104" s="7">
        <f t="shared" si="374"/>
        <v>0</v>
      </c>
      <c r="HF104" s="7">
        <f t="shared" si="374"/>
        <v>0</v>
      </c>
      <c r="HG104" s="7">
        <f t="shared" si="374"/>
        <v>0</v>
      </c>
      <c r="HH104" s="7">
        <f t="shared" si="374"/>
        <v>0</v>
      </c>
      <c r="HI104" s="7">
        <f t="shared" si="374"/>
        <v>0</v>
      </c>
      <c r="HJ104" s="7">
        <f t="shared" si="374"/>
        <v>5.6404919637090746E-2</v>
      </c>
      <c r="HK104" s="7">
        <f t="shared" si="374"/>
        <v>0</v>
      </c>
      <c r="HL104" s="7">
        <f t="shared" si="374"/>
        <v>0</v>
      </c>
      <c r="HM104" s="7">
        <f t="shared" si="374"/>
        <v>0</v>
      </c>
      <c r="HN104" s="7">
        <f t="shared" si="374"/>
        <v>0</v>
      </c>
      <c r="HO104" s="7">
        <f t="shared" si="374"/>
        <v>0</v>
      </c>
      <c r="HP104" s="7">
        <f t="shared" si="374"/>
        <v>0</v>
      </c>
      <c r="HQ104" s="7">
        <f t="shared" si="374"/>
        <v>0</v>
      </c>
      <c r="HR104" s="7">
        <f t="shared" si="374"/>
        <v>0</v>
      </c>
      <c r="HS104" s="7">
        <f t="shared" si="374"/>
        <v>0</v>
      </c>
      <c r="HT104" s="7">
        <f t="shared" si="374"/>
        <v>0</v>
      </c>
      <c r="HU104" s="7">
        <f t="shared" si="374"/>
        <v>0</v>
      </c>
      <c r="HV104" s="7">
        <f t="shared" si="374"/>
        <v>0</v>
      </c>
      <c r="HW104" s="7">
        <f t="shared" si="374"/>
        <v>0</v>
      </c>
    </row>
    <row r="105" spans="2:231" s="132" customFormat="1" x14ac:dyDescent="0.25">
      <c r="B105" s="260" t="s">
        <v>210</v>
      </c>
      <c r="C105" s="262">
        <v>2002362</v>
      </c>
      <c r="D105" s="7">
        <f t="shared" ref="D105:D113" si="375">D92/$C105*100000</f>
        <v>0</v>
      </c>
      <c r="E105" s="7">
        <f t="shared" ref="E105:BP105" si="376">E92/$C105*100000</f>
        <v>0</v>
      </c>
      <c r="F105" s="7">
        <f t="shared" si="376"/>
        <v>0</v>
      </c>
      <c r="G105" s="7">
        <f t="shared" si="376"/>
        <v>0</v>
      </c>
      <c r="H105" s="7">
        <f t="shared" si="376"/>
        <v>0</v>
      </c>
      <c r="I105" s="7">
        <f t="shared" si="376"/>
        <v>0</v>
      </c>
      <c r="J105" s="7">
        <f t="shared" si="376"/>
        <v>0</v>
      </c>
      <c r="K105" s="7">
        <f t="shared" si="376"/>
        <v>0</v>
      </c>
      <c r="L105" s="7">
        <f t="shared" si="376"/>
        <v>0</v>
      </c>
      <c r="M105" s="7">
        <f t="shared" si="376"/>
        <v>0</v>
      </c>
      <c r="N105" s="7">
        <f t="shared" si="376"/>
        <v>0</v>
      </c>
      <c r="O105" s="7">
        <f t="shared" si="376"/>
        <v>0</v>
      </c>
      <c r="P105" s="7">
        <f t="shared" si="376"/>
        <v>0</v>
      </c>
      <c r="Q105" s="7">
        <f t="shared" si="376"/>
        <v>0</v>
      </c>
      <c r="R105" s="7">
        <f t="shared" si="376"/>
        <v>0</v>
      </c>
      <c r="S105" s="7">
        <f t="shared" si="376"/>
        <v>0</v>
      </c>
      <c r="T105" s="7">
        <f t="shared" si="376"/>
        <v>0</v>
      </c>
      <c r="U105" s="7">
        <f t="shared" si="376"/>
        <v>0</v>
      </c>
      <c r="V105" s="7">
        <f t="shared" si="376"/>
        <v>0</v>
      </c>
      <c r="W105" s="7">
        <f t="shared" si="376"/>
        <v>0</v>
      </c>
      <c r="X105" s="7">
        <f t="shared" si="376"/>
        <v>4.9941019655786519E-2</v>
      </c>
      <c r="Y105" s="7">
        <f t="shared" si="376"/>
        <v>0</v>
      </c>
      <c r="Z105" s="7">
        <f t="shared" si="376"/>
        <v>4.9941019655786519E-2</v>
      </c>
      <c r="AA105" s="7">
        <f t="shared" si="376"/>
        <v>9.9882039311573037E-2</v>
      </c>
      <c r="AB105" s="7">
        <f t="shared" si="376"/>
        <v>0</v>
      </c>
      <c r="AC105" s="7">
        <f t="shared" si="376"/>
        <v>9.9882039311573037E-2</v>
      </c>
      <c r="AD105" s="7">
        <f t="shared" si="376"/>
        <v>0.19976407862314607</v>
      </c>
      <c r="AE105" s="7">
        <f t="shared" si="376"/>
        <v>0.19976407862314607</v>
      </c>
      <c r="AF105" s="7">
        <f t="shared" si="376"/>
        <v>0.39952815724629215</v>
      </c>
      <c r="AG105" s="7">
        <f t="shared" si="376"/>
        <v>0.24970509827893259</v>
      </c>
      <c r="AH105" s="7">
        <f t="shared" si="376"/>
        <v>0.19976407862314607</v>
      </c>
      <c r="AI105" s="7">
        <f t="shared" si="376"/>
        <v>0.34958713759050564</v>
      </c>
      <c r="AJ105" s="7">
        <f t="shared" si="376"/>
        <v>0.19976407862314607</v>
      </c>
      <c r="AK105" s="7">
        <f t="shared" si="376"/>
        <v>0.14982305896735956</v>
      </c>
      <c r="AL105" s="7">
        <f t="shared" si="376"/>
        <v>0.14982305896735956</v>
      </c>
      <c r="AM105" s="7">
        <f t="shared" si="376"/>
        <v>0</v>
      </c>
      <c r="AN105" s="7">
        <f t="shared" si="376"/>
        <v>0.24970509827893259</v>
      </c>
      <c r="AO105" s="7">
        <f t="shared" si="376"/>
        <v>0.14982305896735956</v>
      </c>
      <c r="AP105" s="7">
        <f t="shared" si="376"/>
        <v>9.9882039311573037E-2</v>
      </c>
      <c r="AQ105" s="7">
        <f t="shared" si="376"/>
        <v>0.14982305896735956</v>
      </c>
      <c r="AR105" s="7">
        <f t="shared" si="376"/>
        <v>9.9882039311573037E-2</v>
      </c>
      <c r="AS105" s="7">
        <f t="shared" si="376"/>
        <v>0.14982305896735956</v>
      </c>
      <c r="AT105" s="7">
        <f t="shared" si="376"/>
        <v>0.29964611793471913</v>
      </c>
      <c r="AU105" s="7">
        <f t="shared" si="376"/>
        <v>0.19976407862314607</v>
      </c>
      <c r="AV105" s="7">
        <f t="shared" si="376"/>
        <v>9.9882039311573037E-2</v>
      </c>
      <c r="AW105" s="7">
        <f t="shared" si="376"/>
        <v>0.24970509827893259</v>
      </c>
      <c r="AX105" s="7">
        <f t="shared" si="376"/>
        <v>0.24970509827893259</v>
      </c>
      <c r="AY105" s="7">
        <f t="shared" si="376"/>
        <v>0.24970509827893259</v>
      </c>
      <c r="AZ105" s="7">
        <f t="shared" si="376"/>
        <v>0.24970509827893259</v>
      </c>
      <c r="BA105" s="7">
        <f t="shared" si="376"/>
        <v>0.14982305896735956</v>
      </c>
      <c r="BB105" s="7">
        <f t="shared" si="376"/>
        <v>0.14982305896735956</v>
      </c>
      <c r="BC105" s="7">
        <f t="shared" si="376"/>
        <v>0.29964611793471913</v>
      </c>
      <c r="BD105" s="7">
        <f t="shared" si="376"/>
        <v>0.34958713759050564</v>
      </c>
      <c r="BE105" s="7">
        <f t="shared" si="376"/>
        <v>0.19976407862314607</v>
      </c>
      <c r="BF105" s="7">
        <f t="shared" si="376"/>
        <v>0.44946917690207866</v>
      </c>
      <c r="BG105" s="7">
        <f t="shared" si="376"/>
        <v>0.59929223586943825</v>
      </c>
      <c r="BH105" s="7">
        <f t="shared" si="376"/>
        <v>0.14982305896735956</v>
      </c>
      <c r="BI105" s="7">
        <f t="shared" si="376"/>
        <v>0.94887937345994378</v>
      </c>
      <c r="BJ105" s="7">
        <f t="shared" si="376"/>
        <v>0.44946917690207866</v>
      </c>
      <c r="BK105" s="7">
        <f t="shared" si="376"/>
        <v>0.84899733414837075</v>
      </c>
      <c r="BL105" s="7">
        <f t="shared" si="376"/>
        <v>0.34958713759050564</v>
      </c>
      <c r="BM105" s="7">
        <f t="shared" si="376"/>
        <v>0.54935121621365168</v>
      </c>
      <c r="BN105" s="7">
        <f t="shared" si="376"/>
        <v>0.69917427518101127</v>
      </c>
      <c r="BO105" s="7">
        <f t="shared" si="376"/>
        <v>0.69917427518101127</v>
      </c>
      <c r="BP105" s="7">
        <f t="shared" si="376"/>
        <v>0.69917427518101127</v>
      </c>
      <c r="BQ105" s="7">
        <f t="shared" ref="BQ105:EB105" si="377">BQ92/$C105*100000</f>
        <v>0.39952815724629215</v>
      </c>
      <c r="BR105" s="7">
        <f t="shared" si="377"/>
        <v>0.39952815724629215</v>
      </c>
      <c r="BS105" s="7">
        <f t="shared" si="377"/>
        <v>0.49941019655786517</v>
      </c>
      <c r="BT105" s="7">
        <f t="shared" si="377"/>
        <v>0.84899733414837075</v>
      </c>
      <c r="BU105" s="7">
        <f t="shared" si="377"/>
        <v>0.49941019655786517</v>
      </c>
      <c r="BV105" s="7">
        <f t="shared" si="377"/>
        <v>0.59929223586943825</v>
      </c>
      <c r="BW105" s="7">
        <f t="shared" si="377"/>
        <v>0.54935121621365168</v>
      </c>
      <c r="BX105" s="7">
        <f t="shared" si="377"/>
        <v>0.64923325552522471</v>
      </c>
      <c r="BY105" s="7">
        <f t="shared" si="377"/>
        <v>0.54935121621365168</v>
      </c>
      <c r="BZ105" s="7">
        <f t="shared" si="377"/>
        <v>0.39952815724629215</v>
      </c>
      <c r="CA105" s="7">
        <f t="shared" si="377"/>
        <v>0.84899733414837075</v>
      </c>
      <c r="CB105" s="7">
        <f t="shared" si="377"/>
        <v>0.59929223586943825</v>
      </c>
      <c r="CC105" s="7">
        <f t="shared" si="377"/>
        <v>0.64923325552522471</v>
      </c>
      <c r="CD105" s="7">
        <f t="shared" si="377"/>
        <v>0.44946917690207866</v>
      </c>
      <c r="CE105" s="7">
        <f t="shared" si="377"/>
        <v>0.34958713759050564</v>
      </c>
      <c r="CF105" s="7">
        <f t="shared" si="377"/>
        <v>0.34958713759050564</v>
      </c>
      <c r="CG105" s="7">
        <f t="shared" si="377"/>
        <v>0.29964611793471913</v>
      </c>
      <c r="CH105" s="7">
        <f t="shared" si="377"/>
        <v>0.39952815724629215</v>
      </c>
      <c r="CI105" s="7">
        <f t="shared" si="377"/>
        <v>0.24970509827893259</v>
      </c>
      <c r="CJ105" s="7">
        <f t="shared" si="377"/>
        <v>0.29964611793471913</v>
      </c>
      <c r="CK105" s="7">
        <f t="shared" si="377"/>
        <v>0.19976407862314607</v>
      </c>
      <c r="CL105" s="7">
        <f t="shared" si="377"/>
        <v>0.59929223586943825</v>
      </c>
      <c r="CM105" s="7">
        <f t="shared" si="377"/>
        <v>0.24970509827893259</v>
      </c>
      <c r="CN105" s="7">
        <f t="shared" si="377"/>
        <v>0.29964611793471913</v>
      </c>
      <c r="CO105" s="7">
        <f t="shared" si="377"/>
        <v>9.9882039311573037E-2</v>
      </c>
      <c r="CP105" s="7">
        <f t="shared" si="377"/>
        <v>0.29964611793471913</v>
      </c>
      <c r="CQ105" s="7">
        <f t="shared" si="377"/>
        <v>0.19976407862314607</v>
      </c>
      <c r="CR105" s="7">
        <f t="shared" si="377"/>
        <v>0.39952815724629215</v>
      </c>
      <c r="CS105" s="7">
        <f t="shared" si="377"/>
        <v>0.29964611793471913</v>
      </c>
      <c r="CT105" s="7">
        <f t="shared" si="377"/>
        <v>0.29964611793471913</v>
      </c>
      <c r="CU105" s="7">
        <f t="shared" si="377"/>
        <v>9.9882039311573037E-2</v>
      </c>
      <c r="CV105" s="7">
        <f t="shared" si="377"/>
        <v>0.24970509827893259</v>
      </c>
      <c r="CW105" s="7">
        <f t="shared" si="377"/>
        <v>0.14982305896735956</v>
      </c>
      <c r="CX105" s="7">
        <f t="shared" si="377"/>
        <v>0.24970509827893259</v>
      </c>
      <c r="CY105" s="7">
        <f t="shared" si="377"/>
        <v>0.34958713759050564</v>
      </c>
      <c r="CZ105" s="7">
        <f t="shared" si="377"/>
        <v>0.24970509827893259</v>
      </c>
      <c r="DA105" s="7">
        <f t="shared" si="377"/>
        <v>0.54935121621365168</v>
      </c>
      <c r="DB105" s="7">
        <f t="shared" si="377"/>
        <v>0.14982305896735956</v>
      </c>
      <c r="DC105" s="7">
        <f t="shared" si="377"/>
        <v>0.19976407862314607</v>
      </c>
      <c r="DD105" s="7">
        <f t="shared" si="377"/>
        <v>0.29964611793471913</v>
      </c>
      <c r="DE105" s="7">
        <f t="shared" si="377"/>
        <v>0.19976407862314607</v>
      </c>
      <c r="DF105" s="7">
        <f t="shared" si="377"/>
        <v>0.24970509827893259</v>
      </c>
      <c r="DG105" s="7">
        <f t="shared" si="377"/>
        <v>0.34958713759050564</v>
      </c>
      <c r="DH105" s="7">
        <f t="shared" si="377"/>
        <v>0.44946917690207866</v>
      </c>
      <c r="DI105" s="7">
        <f t="shared" si="377"/>
        <v>0.64923325552522471</v>
      </c>
      <c r="DJ105" s="7">
        <f t="shared" si="377"/>
        <v>0.34958713759050564</v>
      </c>
      <c r="DK105" s="7">
        <f t="shared" si="377"/>
        <v>0.24970509827893259</v>
      </c>
      <c r="DL105" s="7">
        <f t="shared" si="377"/>
        <v>0.24970509827893259</v>
      </c>
      <c r="DM105" s="7">
        <f t="shared" si="377"/>
        <v>0.59929223586943825</v>
      </c>
      <c r="DN105" s="7">
        <f t="shared" si="377"/>
        <v>0.44946917690207866</v>
      </c>
      <c r="DO105" s="7">
        <f t="shared" si="377"/>
        <v>0.84899733414837075</v>
      </c>
      <c r="DP105" s="7">
        <f t="shared" si="377"/>
        <v>0.54935121621365168</v>
      </c>
      <c r="DQ105" s="7">
        <f t="shared" si="377"/>
        <v>0.44946917690207866</v>
      </c>
      <c r="DR105" s="7">
        <f t="shared" si="377"/>
        <v>0.44946917690207866</v>
      </c>
      <c r="DS105" s="7">
        <f t="shared" si="377"/>
        <v>0.29964611793471913</v>
      </c>
      <c r="DT105" s="7">
        <f t="shared" si="377"/>
        <v>0.84899733414837075</v>
      </c>
      <c r="DU105" s="7">
        <f t="shared" si="377"/>
        <v>0.64923325552522471</v>
      </c>
      <c r="DV105" s="7">
        <f t="shared" si="377"/>
        <v>0.59929223586943825</v>
      </c>
      <c r="DW105" s="7">
        <f t="shared" si="377"/>
        <v>0.29964611793471913</v>
      </c>
      <c r="DX105" s="7">
        <f t="shared" si="377"/>
        <v>0.64923325552522471</v>
      </c>
      <c r="DY105" s="7">
        <f t="shared" si="377"/>
        <v>0.59929223586943825</v>
      </c>
      <c r="DZ105" s="7">
        <f t="shared" si="377"/>
        <v>0.24970509827893259</v>
      </c>
      <c r="EA105" s="7">
        <f t="shared" si="377"/>
        <v>0.49941019655786517</v>
      </c>
      <c r="EB105" s="7">
        <f t="shared" si="377"/>
        <v>0.54935121621365168</v>
      </c>
      <c r="EC105" s="7">
        <f t="shared" ref="EC105:GN105" si="378">EC92/$C105*100000</f>
        <v>0.49941019655786517</v>
      </c>
      <c r="ED105" s="7">
        <f t="shared" si="378"/>
        <v>0.94887937345994378</v>
      </c>
      <c r="EE105" s="7">
        <f t="shared" si="378"/>
        <v>0.59929223586943825</v>
      </c>
      <c r="EF105" s="7">
        <f t="shared" si="378"/>
        <v>0.44946917690207866</v>
      </c>
      <c r="EG105" s="7">
        <f t="shared" si="378"/>
        <v>0.69917427518101127</v>
      </c>
      <c r="EH105" s="7">
        <f t="shared" si="378"/>
        <v>0.44946917690207866</v>
      </c>
      <c r="EI105" s="7">
        <f t="shared" si="378"/>
        <v>9.9882039311573037E-2</v>
      </c>
      <c r="EJ105" s="7">
        <f t="shared" si="378"/>
        <v>0.29964611793471913</v>
      </c>
      <c r="EK105" s="7">
        <f t="shared" si="378"/>
        <v>0.59929223586943825</v>
      </c>
      <c r="EL105" s="7">
        <f t="shared" si="378"/>
        <v>0.29964611793471913</v>
      </c>
      <c r="EM105" s="7">
        <f t="shared" si="378"/>
        <v>0.54935121621365168</v>
      </c>
      <c r="EN105" s="7">
        <f t="shared" si="378"/>
        <v>0.19976407862314607</v>
      </c>
      <c r="EO105" s="7">
        <f t="shared" si="378"/>
        <v>0.34958713759050564</v>
      </c>
      <c r="EP105" s="7">
        <f t="shared" si="378"/>
        <v>0.24970509827893259</v>
      </c>
      <c r="EQ105" s="7">
        <f t="shared" si="378"/>
        <v>0.29964611793471913</v>
      </c>
      <c r="ER105" s="7">
        <f t="shared" si="378"/>
        <v>0.34958713759050564</v>
      </c>
      <c r="ES105" s="7">
        <f t="shared" si="378"/>
        <v>0.24970509827893259</v>
      </c>
      <c r="ET105" s="7">
        <f t="shared" si="378"/>
        <v>0.29964611793471913</v>
      </c>
      <c r="EU105" s="7">
        <f t="shared" si="378"/>
        <v>0.34958713759050564</v>
      </c>
      <c r="EV105" s="7">
        <f t="shared" si="378"/>
        <v>0.39952815724629215</v>
      </c>
      <c r="EW105" s="7">
        <f t="shared" si="378"/>
        <v>0.29964611793471913</v>
      </c>
      <c r="EX105" s="7">
        <f t="shared" si="378"/>
        <v>4.9941019655786519E-2</v>
      </c>
      <c r="EY105" s="7">
        <f t="shared" si="378"/>
        <v>0</v>
      </c>
      <c r="EZ105" s="7">
        <f t="shared" si="378"/>
        <v>0</v>
      </c>
      <c r="FA105" s="7">
        <f t="shared" si="378"/>
        <v>0</v>
      </c>
      <c r="FB105" s="7">
        <f t="shared" si="378"/>
        <v>0</v>
      </c>
      <c r="FC105" s="7">
        <f t="shared" si="378"/>
        <v>0</v>
      </c>
      <c r="FD105" s="7">
        <f t="shared" si="378"/>
        <v>0</v>
      </c>
      <c r="FE105" s="7">
        <f t="shared" si="378"/>
        <v>0</v>
      </c>
      <c r="FF105" s="7">
        <f t="shared" si="378"/>
        <v>0</v>
      </c>
      <c r="FG105" s="7">
        <f t="shared" si="378"/>
        <v>0</v>
      </c>
      <c r="FH105" s="7">
        <f t="shared" si="378"/>
        <v>0</v>
      </c>
      <c r="FI105" s="7">
        <f t="shared" si="378"/>
        <v>0</v>
      </c>
      <c r="FJ105" s="7">
        <f t="shared" si="378"/>
        <v>0</v>
      </c>
      <c r="FK105" s="7">
        <f t="shared" si="378"/>
        <v>0</v>
      </c>
      <c r="FL105" s="7">
        <f t="shared" si="378"/>
        <v>0</v>
      </c>
      <c r="FM105" s="7">
        <f t="shared" si="378"/>
        <v>0</v>
      </c>
      <c r="FN105" s="7">
        <f t="shared" si="378"/>
        <v>0</v>
      </c>
      <c r="FO105" s="7">
        <f t="shared" si="378"/>
        <v>0</v>
      </c>
      <c r="FP105" s="7">
        <f t="shared" si="378"/>
        <v>0</v>
      </c>
      <c r="FQ105" s="7">
        <f t="shared" si="378"/>
        <v>0</v>
      </c>
      <c r="FR105" s="7">
        <f t="shared" si="378"/>
        <v>0</v>
      </c>
      <c r="FS105" s="7">
        <f t="shared" si="378"/>
        <v>0</v>
      </c>
      <c r="FT105" s="7">
        <f t="shared" si="378"/>
        <v>0</v>
      </c>
      <c r="FU105" s="7">
        <f t="shared" si="378"/>
        <v>0</v>
      </c>
      <c r="FV105" s="7">
        <f t="shared" si="378"/>
        <v>0</v>
      </c>
      <c r="FW105" s="7">
        <f t="shared" si="378"/>
        <v>0</v>
      </c>
      <c r="FX105" s="7">
        <f t="shared" si="378"/>
        <v>0</v>
      </c>
      <c r="FY105" s="7">
        <f t="shared" si="378"/>
        <v>0</v>
      </c>
      <c r="FZ105" s="7">
        <f t="shared" si="378"/>
        <v>0</v>
      </c>
      <c r="GA105" s="7">
        <f t="shared" si="378"/>
        <v>0</v>
      </c>
      <c r="GB105" s="7">
        <f t="shared" si="378"/>
        <v>0</v>
      </c>
      <c r="GC105" s="7">
        <f t="shared" si="378"/>
        <v>0</v>
      </c>
      <c r="GD105" s="7">
        <f t="shared" si="378"/>
        <v>0</v>
      </c>
      <c r="GE105" s="7">
        <f t="shared" si="378"/>
        <v>0</v>
      </c>
      <c r="GF105" s="7">
        <f t="shared" si="378"/>
        <v>0</v>
      </c>
      <c r="GG105" s="7">
        <f t="shared" si="378"/>
        <v>0</v>
      </c>
      <c r="GH105" s="7">
        <f t="shared" si="378"/>
        <v>0</v>
      </c>
      <c r="GI105" s="7">
        <f t="shared" si="378"/>
        <v>0</v>
      </c>
      <c r="GJ105" s="7">
        <f t="shared" si="378"/>
        <v>0</v>
      </c>
      <c r="GK105" s="7">
        <f t="shared" si="378"/>
        <v>4.9941019655786519E-2</v>
      </c>
      <c r="GL105" s="7">
        <f t="shared" si="378"/>
        <v>0</v>
      </c>
      <c r="GM105" s="7">
        <f t="shared" si="378"/>
        <v>0</v>
      </c>
      <c r="GN105" s="7">
        <f t="shared" si="378"/>
        <v>0</v>
      </c>
      <c r="GO105" s="7">
        <f t="shared" ref="GO105:HW105" si="379">GO92/$C105*100000</f>
        <v>0</v>
      </c>
      <c r="GP105" s="7">
        <f t="shared" si="379"/>
        <v>0</v>
      </c>
      <c r="GQ105" s="7">
        <f t="shared" si="379"/>
        <v>0</v>
      </c>
      <c r="GR105" s="7">
        <f t="shared" si="379"/>
        <v>0</v>
      </c>
      <c r="GS105" s="7">
        <f t="shared" si="379"/>
        <v>0</v>
      </c>
      <c r="GT105" s="7">
        <f t="shared" si="379"/>
        <v>0</v>
      </c>
      <c r="GU105" s="7">
        <f t="shared" si="379"/>
        <v>0</v>
      </c>
      <c r="GV105" s="7">
        <f t="shared" si="379"/>
        <v>0</v>
      </c>
      <c r="GW105" s="7">
        <f t="shared" si="379"/>
        <v>0</v>
      </c>
      <c r="GX105" s="7">
        <f t="shared" si="379"/>
        <v>0</v>
      </c>
      <c r="GY105" s="7">
        <f t="shared" si="379"/>
        <v>0</v>
      </c>
      <c r="GZ105" s="7">
        <f t="shared" si="379"/>
        <v>4.9941019655786519E-2</v>
      </c>
      <c r="HA105" s="7">
        <f t="shared" si="379"/>
        <v>0</v>
      </c>
      <c r="HB105" s="7">
        <f t="shared" si="379"/>
        <v>0</v>
      </c>
      <c r="HC105" s="7">
        <f t="shared" si="379"/>
        <v>0</v>
      </c>
      <c r="HD105" s="7">
        <f t="shared" si="379"/>
        <v>0</v>
      </c>
      <c r="HE105" s="7">
        <f t="shared" si="379"/>
        <v>0</v>
      </c>
      <c r="HF105" s="7">
        <f t="shared" si="379"/>
        <v>0</v>
      </c>
      <c r="HG105" s="7">
        <f t="shared" si="379"/>
        <v>0</v>
      </c>
      <c r="HH105" s="7">
        <f t="shared" si="379"/>
        <v>0</v>
      </c>
      <c r="HI105" s="7">
        <f t="shared" si="379"/>
        <v>0</v>
      </c>
      <c r="HJ105" s="7">
        <f t="shared" si="379"/>
        <v>0</v>
      </c>
      <c r="HK105" s="7">
        <f t="shared" si="379"/>
        <v>0</v>
      </c>
      <c r="HL105" s="7">
        <f t="shared" si="379"/>
        <v>0</v>
      </c>
      <c r="HM105" s="7">
        <f t="shared" si="379"/>
        <v>0</v>
      </c>
      <c r="HN105" s="7">
        <f t="shared" si="379"/>
        <v>0</v>
      </c>
      <c r="HO105" s="7">
        <f t="shared" si="379"/>
        <v>0</v>
      </c>
      <c r="HP105" s="7">
        <f t="shared" si="379"/>
        <v>0</v>
      </c>
      <c r="HQ105" s="7">
        <f t="shared" si="379"/>
        <v>0</v>
      </c>
      <c r="HR105" s="7">
        <f t="shared" si="379"/>
        <v>0</v>
      </c>
      <c r="HS105" s="7">
        <f t="shared" si="379"/>
        <v>0</v>
      </c>
      <c r="HT105" s="7">
        <f t="shared" si="379"/>
        <v>0</v>
      </c>
      <c r="HU105" s="7">
        <f t="shared" si="379"/>
        <v>0</v>
      </c>
      <c r="HV105" s="7">
        <f t="shared" si="379"/>
        <v>0</v>
      </c>
      <c r="HW105" s="7">
        <f t="shared" si="379"/>
        <v>0</v>
      </c>
    </row>
    <row r="106" spans="2:231" s="132" customFormat="1" x14ac:dyDescent="0.25">
      <c r="B106" s="260" t="s">
        <v>211</v>
      </c>
      <c r="C106" s="262">
        <v>2233550</v>
      </c>
      <c r="D106" s="7">
        <f t="shared" si="375"/>
        <v>0</v>
      </c>
      <c r="E106" s="7">
        <f t="shared" ref="E106:BP106" si="380">E93/$C106*100000</f>
        <v>0</v>
      </c>
      <c r="F106" s="7">
        <f t="shared" si="380"/>
        <v>0</v>
      </c>
      <c r="G106" s="7">
        <f t="shared" si="380"/>
        <v>0</v>
      </c>
      <c r="H106" s="7">
        <f t="shared" si="380"/>
        <v>0</v>
      </c>
      <c r="I106" s="7">
        <f t="shared" si="380"/>
        <v>0</v>
      </c>
      <c r="J106" s="7">
        <f t="shared" si="380"/>
        <v>4.4771775872489983E-2</v>
      </c>
      <c r="K106" s="7">
        <f t="shared" si="380"/>
        <v>0</v>
      </c>
      <c r="L106" s="7">
        <f t="shared" si="380"/>
        <v>0</v>
      </c>
      <c r="M106" s="7">
        <f t="shared" si="380"/>
        <v>0</v>
      </c>
      <c r="N106" s="7">
        <f t="shared" si="380"/>
        <v>0</v>
      </c>
      <c r="O106" s="7">
        <f t="shared" si="380"/>
        <v>0</v>
      </c>
      <c r="P106" s="7">
        <f t="shared" si="380"/>
        <v>0</v>
      </c>
      <c r="Q106" s="7">
        <f t="shared" si="380"/>
        <v>0</v>
      </c>
      <c r="R106" s="7">
        <f t="shared" si="380"/>
        <v>0</v>
      </c>
      <c r="S106" s="7">
        <f t="shared" si="380"/>
        <v>0</v>
      </c>
      <c r="T106" s="7">
        <f t="shared" si="380"/>
        <v>0</v>
      </c>
      <c r="U106" s="7">
        <f t="shared" si="380"/>
        <v>4.4771775872489983E-2</v>
      </c>
      <c r="V106" s="7">
        <f t="shared" si="380"/>
        <v>0</v>
      </c>
      <c r="W106" s="7">
        <f t="shared" si="380"/>
        <v>4.4771775872489983E-2</v>
      </c>
      <c r="X106" s="7">
        <f t="shared" si="380"/>
        <v>4.4771775872489983E-2</v>
      </c>
      <c r="Y106" s="7">
        <f t="shared" si="380"/>
        <v>0</v>
      </c>
      <c r="Z106" s="7">
        <f t="shared" si="380"/>
        <v>8.9543551744979966E-2</v>
      </c>
      <c r="AA106" s="7">
        <f t="shared" si="380"/>
        <v>4.4771775872489983E-2</v>
      </c>
      <c r="AB106" s="7">
        <f t="shared" si="380"/>
        <v>0.17908710348995993</v>
      </c>
      <c r="AC106" s="7">
        <f t="shared" si="380"/>
        <v>0.22385887936244991</v>
      </c>
      <c r="AD106" s="7">
        <f t="shared" si="380"/>
        <v>0.17908710348995993</v>
      </c>
      <c r="AE106" s="7">
        <f t="shared" si="380"/>
        <v>0.35817420697991986</v>
      </c>
      <c r="AF106" s="7">
        <f t="shared" si="380"/>
        <v>0.31340243110742988</v>
      </c>
      <c r="AG106" s="7">
        <f t="shared" si="380"/>
        <v>0.17908710348995993</v>
      </c>
      <c r="AH106" s="7">
        <f t="shared" si="380"/>
        <v>0.76112018983232976</v>
      </c>
      <c r="AI106" s="7">
        <f t="shared" si="380"/>
        <v>0.44771775872489983</v>
      </c>
      <c r="AJ106" s="7">
        <f t="shared" si="380"/>
        <v>0.31340243110742988</v>
      </c>
      <c r="AK106" s="7">
        <f t="shared" si="380"/>
        <v>0.31340243110742988</v>
      </c>
      <c r="AL106" s="7">
        <f t="shared" si="380"/>
        <v>0.76112018983232976</v>
      </c>
      <c r="AM106" s="7">
        <f t="shared" si="380"/>
        <v>0.8058919657048198</v>
      </c>
      <c r="AN106" s="7">
        <f t="shared" si="380"/>
        <v>1.2983815003022094</v>
      </c>
      <c r="AO106" s="7">
        <f t="shared" si="380"/>
        <v>1.2088379485572294</v>
      </c>
      <c r="AP106" s="7">
        <f t="shared" si="380"/>
        <v>1.7908710348995993</v>
      </c>
      <c r="AQ106" s="7">
        <f t="shared" si="380"/>
        <v>1.7013274831546195</v>
      </c>
      <c r="AR106" s="7">
        <f t="shared" si="380"/>
        <v>2.1042734660070295</v>
      </c>
      <c r="AS106" s="7">
        <f t="shared" si="380"/>
        <v>1.7908710348995993</v>
      </c>
      <c r="AT106" s="7">
        <f t="shared" si="380"/>
        <v>2.6863065523493987</v>
      </c>
      <c r="AU106" s="7">
        <f t="shared" si="380"/>
        <v>2.8653936558393589</v>
      </c>
      <c r="AV106" s="7">
        <f t="shared" si="380"/>
        <v>2.238588793624499</v>
      </c>
      <c r="AW106" s="7">
        <f t="shared" si="380"/>
        <v>1.7908710348995993</v>
      </c>
      <c r="AX106" s="7">
        <f t="shared" si="380"/>
        <v>2.0147299142620492</v>
      </c>
      <c r="AY106" s="7">
        <f t="shared" si="380"/>
        <v>2.8653936558393589</v>
      </c>
      <c r="AZ106" s="7">
        <f t="shared" si="380"/>
        <v>2.1938170177520093</v>
      </c>
      <c r="BA106" s="7">
        <f t="shared" si="380"/>
        <v>2.238588793624499</v>
      </c>
      <c r="BB106" s="7">
        <f t="shared" si="380"/>
        <v>3.5369702939267085</v>
      </c>
      <c r="BC106" s="7">
        <f t="shared" si="380"/>
        <v>2.372904121241969</v>
      </c>
      <c r="BD106" s="7">
        <f t="shared" si="380"/>
        <v>3.1340243110742985</v>
      </c>
      <c r="BE106" s="7">
        <f t="shared" si="380"/>
        <v>2.507219448859439</v>
      </c>
      <c r="BF106" s="7">
        <f t="shared" si="380"/>
        <v>3.8503727250341382</v>
      </c>
      <c r="BG106" s="7">
        <f t="shared" si="380"/>
        <v>3.8503727250341382</v>
      </c>
      <c r="BH106" s="7">
        <f t="shared" si="380"/>
        <v>3.1787960869467886</v>
      </c>
      <c r="BI106" s="7">
        <f t="shared" si="380"/>
        <v>4.1637751561415683</v>
      </c>
      <c r="BJ106" s="7">
        <f t="shared" si="380"/>
        <v>3.3578831904367483</v>
      </c>
      <c r="BK106" s="7">
        <f t="shared" si="380"/>
        <v>4.7905800183564287</v>
      </c>
      <c r="BL106" s="7">
        <f t="shared" si="380"/>
        <v>4.6562646907389578</v>
      </c>
      <c r="BM106" s="7">
        <f t="shared" si="380"/>
        <v>5.4173848805712881</v>
      </c>
      <c r="BN106" s="7">
        <f t="shared" si="380"/>
        <v>4.5667211389939784</v>
      </c>
      <c r="BO106" s="7">
        <f t="shared" si="380"/>
        <v>3.939916276779118</v>
      </c>
      <c r="BP106" s="7">
        <f t="shared" si="380"/>
        <v>4.9696671218463884</v>
      </c>
      <c r="BQ106" s="7">
        <f t="shared" ref="BQ106:EB106" si="381">BQ93/$C106*100000</f>
        <v>4.9248953459738978</v>
      </c>
      <c r="BR106" s="7">
        <f t="shared" si="381"/>
        <v>4.8801235701014081</v>
      </c>
      <c r="BS106" s="7">
        <f t="shared" si="381"/>
        <v>3.939916276779118</v>
      </c>
      <c r="BT106" s="7">
        <f t="shared" si="381"/>
        <v>4.7010364666114484</v>
      </c>
      <c r="BU106" s="7">
        <f t="shared" si="381"/>
        <v>4.2533187078865478</v>
      </c>
      <c r="BV106" s="7">
        <f t="shared" si="381"/>
        <v>3.4026549663092389</v>
      </c>
      <c r="BW106" s="7">
        <f t="shared" si="381"/>
        <v>5.1487542253363481</v>
      </c>
      <c r="BX106" s="7">
        <f t="shared" si="381"/>
        <v>3.6265138456716888</v>
      </c>
      <c r="BY106" s="7">
        <f t="shared" si="381"/>
        <v>3.6712856215441785</v>
      </c>
      <c r="BZ106" s="7">
        <f t="shared" si="381"/>
        <v>3.5817420697991986</v>
      </c>
      <c r="CA106" s="7">
        <f t="shared" si="381"/>
        <v>4.0294598285240983</v>
      </c>
      <c r="CB106" s="7">
        <f t="shared" si="381"/>
        <v>3.8056009491616485</v>
      </c>
      <c r="CC106" s="7">
        <f t="shared" si="381"/>
        <v>2.5519912247319292</v>
      </c>
      <c r="CD106" s="7">
        <f t="shared" si="381"/>
        <v>3.0892525352018088</v>
      </c>
      <c r="CE106" s="7">
        <f t="shared" si="381"/>
        <v>2.2833605694969892</v>
      </c>
      <c r="CF106" s="7">
        <f t="shared" si="381"/>
        <v>1.969958138389559</v>
      </c>
      <c r="CG106" s="7">
        <f t="shared" si="381"/>
        <v>2.507219448859439</v>
      </c>
      <c r="CH106" s="7">
        <f t="shared" si="381"/>
        <v>2.0595016901345393</v>
      </c>
      <c r="CI106" s="7">
        <f t="shared" si="381"/>
        <v>2.3281323453694789</v>
      </c>
      <c r="CJ106" s="7">
        <f t="shared" si="381"/>
        <v>1.6117839314096396</v>
      </c>
      <c r="CK106" s="7">
        <f t="shared" si="381"/>
        <v>1.969958138389559</v>
      </c>
      <c r="CL106" s="7">
        <f t="shared" si="381"/>
        <v>1.7908710348995993</v>
      </c>
      <c r="CM106" s="7">
        <f t="shared" si="381"/>
        <v>1.1192943968122495</v>
      </c>
      <c r="CN106" s="7">
        <f t="shared" si="381"/>
        <v>1.2983815003022094</v>
      </c>
      <c r="CO106" s="7">
        <f t="shared" si="381"/>
        <v>1.7013274831546195</v>
      </c>
      <c r="CP106" s="7">
        <f t="shared" si="381"/>
        <v>1.6117839314096396</v>
      </c>
      <c r="CQ106" s="7">
        <f t="shared" si="381"/>
        <v>1.1640661726847394</v>
      </c>
      <c r="CR106" s="7">
        <f t="shared" si="381"/>
        <v>1.1640661726847394</v>
      </c>
      <c r="CS106" s="7">
        <f t="shared" si="381"/>
        <v>0.71634841395983972</v>
      </c>
      <c r="CT106" s="7">
        <f t="shared" si="381"/>
        <v>0.98497906919477951</v>
      </c>
      <c r="CU106" s="7">
        <f t="shared" si="381"/>
        <v>1.4326968279196794</v>
      </c>
      <c r="CV106" s="7">
        <f t="shared" si="381"/>
        <v>0.94020729332228958</v>
      </c>
      <c r="CW106" s="7">
        <f t="shared" si="381"/>
        <v>1.4774686037921696</v>
      </c>
      <c r="CX106" s="7">
        <f t="shared" si="381"/>
        <v>1.2536097244297195</v>
      </c>
      <c r="CY106" s="7">
        <f t="shared" si="381"/>
        <v>1.1640661726847394</v>
      </c>
      <c r="CZ106" s="7">
        <f t="shared" si="381"/>
        <v>0.8058919657048198</v>
      </c>
      <c r="DA106" s="7">
        <f t="shared" si="381"/>
        <v>0.8058919657048198</v>
      </c>
      <c r="DB106" s="7">
        <f t="shared" si="381"/>
        <v>0.89543551744979966</v>
      </c>
      <c r="DC106" s="7">
        <f t="shared" si="381"/>
        <v>0.85066374157730973</v>
      </c>
      <c r="DD106" s="7">
        <f t="shared" si="381"/>
        <v>1.0297508450672697</v>
      </c>
      <c r="DE106" s="7">
        <f t="shared" si="381"/>
        <v>1.1640661726847394</v>
      </c>
      <c r="DF106" s="7">
        <f t="shared" si="381"/>
        <v>1.5670121555371492</v>
      </c>
      <c r="DG106" s="7">
        <f t="shared" si="381"/>
        <v>2.0595016901345393</v>
      </c>
      <c r="DH106" s="7">
        <f t="shared" si="381"/>
        <v>1.4326968279196794</v>
      </c>
      <c r="DI106" s="7">
        <f t="shared" si="381"/>
        <v>1.5670121555371492</v>
      </c>
      <c r="DJ106" s="7">
        <f t="shared" si="381"/>
        <v>1.4326968279196794</v>
      </c>
      <c r="DK106" s="7">
        <f t="shared" si="381"/>
        <v>1.6565557072821295</v>
      </c>
      <c r="DL106" s="7">
        <f t="shared" si="381"/>
        <v>1.0745226209397596</v>
      </c>
      <c r="DM106" s="7">
        <f t="shared" si="381"/>
        <v>1.3879250520471895</v>
      </c>
      <c r="DN106" s="7">
        <f t="shared" si="381"/>
        <v>1.4774686037921696</v>
      </c>
      <c r="DO106" s="7">
        <f t="shared" si="381"/>
        <v>1.2983815003022094</v>
      </c>
      <c r="DP106" s="7">
        <f t="shared" si="381"/>
        <v>1.2983815003022094</v>
      </c>
      <c r="DQ106" s="7">
        <f t="shared" si="381"/>
        <v>1.1192943968122495</v>
      </c>
      <c r="DR106" s="7">
        <f t="shared" si="381"/>
        <v>1.2983815003022094</v>
      </c>
      <c r="DS106" s="7">
        <f t="shared" si="381"/>
        <v>0.85066374157730973</v>
      </c>
      <c r="DT106" s="7">
        <f t="shared" si="381"/>
        <v>1.5222403796646595</v>
      </c>
      <c r="DU106" s="7">
        <f t="shared" si="381"/>
        <v>0.89543551744979966</v>
      </c>
      <c r="DV106" s="7">
        <f t="shared" si="381"/>
        <v>1.0745226209397596</v>
      </c>
      <c r="DW106" s="7">
        <f t="shared" si="381"/>
        <v>1.2536097244297195</v>
      </c>
      <c r="DX106" s="7">
        <f t="shared" si="381"/>
        <v>1.4326968279196794</v>
      </c>
      <c r="DY106" s="7">
        <f t="shared" si="381"/>
        <v>1.0297508450672697</v>
      </c>
      <c r="DZ106" s="7">
        <f t="shared" si="381"/>
        <v>1.0297508450672697</v>
      </c>
      <c r="EA106" s="7">
        <f t="shared" si="381"/>
        <v>1.7013274831546195</v>
      </c>
      <c r="EB106" s="7">
        <f t="shared" si="381"/>
        <v>1.2088379485572294</v>
      </c>
      <c r="EC106" s="7">
        <f t="shared" ref="EC106:GN106" si="382">EC93/$C106*100000</f>
        <v>1.4326968279196794</v>
      </c>
      <c r="ED106" s="7">
        <f t="shared" si="382"/>
        <v>1.0297508450672697</v>
      </c>
      <c r="EE106" s="7">
        <f t="shared" si="382"/>
        <v>0.67157663808734969</v>
      </c>
      <c r="EF106" s="7">
        <f t="shared" si="382"/>
        <v>1.2088379485572294</v>
      </c>
      <c r="EG106" s="7">
        <f t="shared" si="382"/>
        <v>1.0745226209397596</v>
      </c>
      <c r="EH106" s="7">
        <f t="shared" si="382"/>
        <v>1.0297508450672697</v>
      </c>
      <c r="EI106" s="7">
        <f t="shared" si="382"/>
        <v>0.89543551744979966</v>
      </c>
      <c r="EJ106" s="7">
        <f t="shared" si="382"/>
        <v>0.98497906919477951</v>
      </c>
      <c r="EK106" s="7">
        <f t="shared" si="382"/>
        <v>0.53726131046987979</v>
      </c>
      <c r="EL106" s="7">
        <f t="shared" si="382"/>
        <v>0.53726131046987979</v>
      </c>
      <c r="EM106" s="7">
        <f t="shared" si="382"/>
        <v>0.62680486221485976</v>
      </c>
      <c r="EN106" s="7">
        <f t="shared" si="382"/>
        <v>0.4029459828524099</v>
      </c>
      <c r="EO106" s="7">
        <f t="shared" si="382"/>
        <v>0.76112018983232976</v>
      </c>
      <c r="EP106" s="7">
        <f t="shared" si="382"/>
        <v>0.58203308634236972</v>
      </c>
      <c r="EQ106" s="7">
        <f t="shared" si="382"/>
        <v>0.49248953459738976</v>
      </c>
      <c r="ER106" s="7">
        <f t="shared" si="382"/>
        <v>0.71634841395983972</v>
      </c>
      <c r="ES106" s="7">
        <f t="shared" si="382"/>
        <v>0.58203308634236972</v>
      </c>
      <c r="ET106" s="7">
        <f t="shared" si="382"/>
        <v>0.8058919657048198</v>
      </c>
      <c r="EU106" s="7">
        <f t="shared" si="382"/>
        <v>0.71634841395983972</v>
      </c>
      <c r="EV106" s="7">
        <f t="shared" si="382"/>
        <v>0.58203308634236972</v>
      </c>
      <c r="EW106" s="7">
        <f t="shared" si="382"/>
        <v>0.76112018983232976</v>
      </c>
      <c r="EX106" s="7">
        <f t="shared" si="382"/>
        <v>0</v>
      </c>
      <c r="EY106" s="7">
        <f t="shared" si="382"/>
        <v>0</v>
      </c>
      <c r="EZ106" s="7">
        <f t="shared" si="382"/>
        <v>0</v>
      </c>
      <c r="FA106" s="7">
        <f t="shared" si="382"/>
        <v>0</v>
      </c>
      <c r="FB106" s="7">
        <f t="shared" si="382"/>
        <v>0</v>
      </c>
      <c r="FC106" s="7">
        <f t="shared" si="382"/>
        <v>0</v>
      </c>
      <c r="FD106" s="7">
        <f t="shared" si="382"/>
        <v>0</v>
      </c>
      <c r="FE106" s="7">
        <f t="shared" si="382"/>
        <v>0</v>
      </c>
      <c r="FF106" s="7">
        <f t="shared" si="382"/>
        <v>0</v>
      </c>
      <c r="FG106" s="7">
        <f t="shared" si="382"/>
        <v>0</v>
      </c>
      <c r="FH106" s="7">
        <f t="shared" si="382"/>
        <v>0</v>
      </c>
      <c r="FI106" s="7">
        <f t="shared" si="382"/>
        <v>0</v>
      </c>
      <c r="FJ106" s="7">
        <f t="shared" si="382"/>
        <v>0</v>
      </c>
      <c r="FK106" s="7">
        <f t="shared" si="382"/>
        <v>0</v>
      </c>
      <c r="FL106" s="7">
        <f t="shared" si="382"/>
        <v>0</v>
      </c>
      <c r="FM106" s="7">
        <f t="shared" si="382"/>
        <v>0</v>
      </c>
      <c r="FN106" s="7">
        <f t="shared" si="382"/>
        <v>0</v>
      </c>
      <c r="FO106" s="7">
        <f t="shared" si="382"/>
        <v>0</v>
      </c>
      <c r="FP106" s="7">
        <f t="shared" si="382"/>
        <v>0</v>
      </c>
      <c r="FQ106" s="7">
        <f t="shared" si="382"/>
        <v>0</v>
      </c>
      <c r="FR106" s="7">
        <f t="shared" si="382"/>
        <v>0</v>
      </c>
      <c r="FS106" s="7">
        <f t="shared" si="382"/>
        <v>0</v>
      </c>
      <c r="FT106" s="7">
        <f t="shared" si="382"/>
        <v>0</v>
      </c>
      <c r="FU106" s="7">
        <f t="shared" si="382"/>
        <v>0</v>
      </c>
      <c r="FV106" s="7">
        <f t="shared" si="382"/>
        <v>0</v>
      </c>
      <c r="FW106" s="7">
        <f t="shared" si="382"/>
        <v>0</v>
      </c>
      <c r="FX106" s="7">
        <f t="shared" si="382"/>
        <v>4.4771775872489983E-2</v>
      </c>
      <c r="FY106" s="7">
        <f t="shared" si="382"/>
        <v>0</v>
      </c>
      <c r="FZ106" s="7">
        <f t="shared" si="382"/>
        <v>4.4771775872489983E-2</v>
      </c>
      <c r="GA106" s="7">
        <f t="shared" si="382"/>
        <v>0</v>
      </c>
      <c r="GB106" s="7">
        <f t="shared" si="382"/>
        <v>0</v>
      </c>
      <c r="GC106" s="7">
        <f t="shared" si="382"/>
        <v>0</v>
      </c>
      <c r="GD106" s="7">
        <f t="shared" si="382"/>
        <v>0</v>
      </c>
      <c r="GE106" s="7">
        <f t="shared" si="382"/>
        <v>0</v>
      </c>
      <c r="GF106" s="7">
        <f t="shared" si="382"/>
        <v>4.4771775872489983E-2</v>
      </c>
      <c r="GG106" s="7">
        <f t="shared" si="382"/>
        <v>0</v>
      </c>
      <c r="GH106" s="7">
        <f t="shared" si="382"/>
        <v>0</v>
      </c>
      <c r="GI106" s="7">
        <f t="shared" si="382"/>
        <v>0</v>
      </c>
      <c r="GJ106" s="7">
        <f t="shared" si="382"/>
        <v>0</v>
      </c>
      <c r="GK106" s="7">
        <f t="shared" si="382"/>
        <v>0</v>
      </c>
      <c r="GL106" s="7">
        <f t="shared" si="382"/>
        <v>0</v>
      </c>
      <c r="GM106" s="7">
        <f t="shared" si="382"/>
        <v>0</v>
      </c>
      <c r="GN106" s="7">
        <f t="shared" si="382"/>
        <v>0</v>
      </c>
      <c r="GO106" s="7">
        <f t="shared" ref="GO106:HW106" si="383">GO93/$C106*100000</f>
        <v>0</v>
      </c>
      <c r="GP106" s="7">
        <f t="shared" si="383"/>
        <v>0</v>
      </c>
      <c r="GQ106" s="7">
        <f t="shared" si="383"/>
        <v>0</v>
      </c>
      <c r="GR106" s="7">
        <f t="shared" si="383"/>
        <v>0</v>
      </c>
      <c r="GS106" s="7">
        <f t="shared" si="383"/>
        <v>4.4771775872489983E-2</v>
      </c>
      <c r="GT106" s="7">
        <f t="shared" si="383"/>
        <v>0</v>
      </c>
      <c r="GU106" s="7">
        <f t="shared" si="383"/>
        <v>0</v>
      </c>
      <c r="GV106" s="7">
        <f t="shared" si="383"/>
        <v>0</v>
      </c>
      <c r="GW106" s="7">
        <f t="shared" si="383"/>
        <v>4.4771775872489983E-2</v>
      </c>
      <c r="GX106" s="7">
        <f t="shared" si="383"/>
        <v>0</v>
      </c>
      <c r="GY106" s="7">
        <f t="shared" si="383"/>
        <v>0</v>
      </c>
      <c r="GZ106" s="7">
        <f t="shared" si="383"/>
        <v>0</v>
      </c>
      <c r="HA106" s="7">
        <f t="shared" si="383"/>
        <v>4.4771775872489983E-2</v>
      </c>
      <c r="HB106" s="7">
        <f t="shared" si="383"/>
        <v>0</v>
      </c>
      <c r="HC106" s="7">
        <f t="shared" si="383"/>
        <v>0</v>
      </c>
      <c r="HD106" s="7">
        <f t="shared" si="383"/>
        <v>0</v>
      </c>
      <c r="HE106" s="7">
        <f t="shared" si="383"/>
        <v>0</v>
      </c>
      <c r="HF106" s="7">
        <f t="shared" si="383"/>
        <v>4.4771775872489983E-2</v>
      </c>
      <c r="HG106" s="7">
        <f t="shared" si="383"/>
        <v>0</v>
      </c>
      <c r="HH106" s="7">
        <f t="shared" si="383"/>
        <v>0</v>
      </c>
      <c r="HI106" s="7">
        <f t="shared" si="383"/>
        <v>0</v>
      </c>
      <c r="HJ106" s="7">
        <f t="shared" si="383"/>
        <v>4.4771775872489983E-2</v>
      </c>
      <c r="HK106" s="7">
        <f t="shared" si="383"/>
        <v>0</v>
      </c>
      <c r="HL106" s="7">
        <f t="shared" si="383"/>
        <v>0</v>
      </c>
      <c r="HM106" s="7">
        <f t="shared" si="383"/>
        <v>0</v>
      </c>
      <c r="HN106" s="7">
        <f t="shared" si="383"/>
        <v>4.4771775872489983E-2</v>
      </c>
      <c r="HO106" s="7">
        <f t="shared" si="383"/>
        <v>0</v>
      </c>
      <c r="HP106" s="7">
        <f t="shared" si="383"/>
        <v>0</v>
      </c>
      <c r="HQ106" s="7">
        <f t="shared" si="383"/>
        <v>0</v>
      </c>
      <c r="HR106" s="7">
        <f t="shared" si="383"/>
        <v>0</v>
      </c>
      <c r="HS106" s="7">
        <f t="shared" si="383"/>
        <v>0</v>
      </c>
      <c r="HT106" s="7">
        <f t="shared" si="383"/>
        <v>0</v>
      </c>
      <c r="HU106" s="7">
        <f t="shared" si="383"/>
        <v>0</v>
      </c>
      <c r="HV106" s="7">
        <f t="shared" si="383"/>
        <v>0</v>
      </c>
      <c r="HW106" s="7">
        <f t="shared" si="383"/>
        <v>0</v>
      </c>
    </row>
    <row r="107" spans="2:231" s="132" customFormat="1" x14ac:dyDescent="0.25">
      <c r="B107" s="260" t="s">
        <v>212</v>
      </c>
      <c r="C107" s="262">
        <v>2147931</v>
      </c>
      <c r="D107" s="7">
        <f t="shared" si="375"/>
        <v>0</v>
      </c>
      <c r="E107" s="7">
        <f t="shared" ref="E107:BP107" si="384">E94/$C107*100000</f>
        <v>0</v>
      </c>
      <c r="F107" s="7">
        <f t="shared" si="384"/>
        <v>0</v>
      </c>
      <c r="G107" s="7">
        <f t="shared" si="384"/>
        <v>0</v>
      </c>
      <c r="H107" s="7">
        <f t="shared" si="384"/>
        <v>0</v>
      </c>
      <c r="I107" s="7">
        <f t="shared" si="384"/>
        <v>0</v>
      </c>
      <c r="J107" s="7">
        <f t="shared" si="384"/>
        <v>0</v>
      </c>
      <c r="K107" s="7">
        <f t="shared" si="384"/>
        <v>0</v>
      </c>
      <c r="L107" s="7">
        <f t="shared" si="384"/>
        <v>0</v>
      </c>
      <c r="M107" s="7">
        <f t="shared" si="384"/>
        <v>0</v>
      </c>
      <c r="N107" s="7">
        <f t="shared" si="384"/>
        <v>0</v>
      </c>
      <c r="O107" s="7">
        <f t="shared" si="384"/>
        <v>0</v>
      </c>
      <c r="P107" s="7">
        <f t="shared" si="384"/>
        <v>0</v>
      </c>
      <c r="Q107" s="7">
        <f t="shared" si="384"/>
        <v>0</v>
      </c>
      <c r="R107" s="7">
        <f t="shared" si="384"/>
        <v>0</v>
      </c>
      <c r="S107" s="7">
        <f t="shared" si="384"/>
        <v>0</v>
      </c>
      <c r="T107" s="7">
        <f t="shared" si="384"/>
        <v>0</v>
      </c>
      <c r="U107" s="7">
        <f t="shared" si="384"/>
        <v>0</v>
      </c>
      <c r="V107" s="7">
        <f t="shared" si="384"/>
        <v>0</v>
      </c>
      <c r="W107" s="7">
        <f t="shared" si="384"/>
        <v>0</v>
      </c>
      <c r="X107" s="7">
        <f t="shared" si="384"/>
        <v>4.6556430350881847E-2</v>
      </c>
      <c r="Y107" s="7">
        <f t="shared" si="384"/>
        <v>4.6556430350881847E-2</v>
      </c>
      <c r="Z107" s="7">
        <f t="shared" si="384"/>
        <v>9.3112860701763694E-2</v>
      </c>
      <c r="AA107" s="7">
        <f t="shared" si="384"/>
        <v>4.6556430350881847E-2</v>
      </c>
      <c r="AB107" s="7">
        <f t="shared" si="384"/>
        <v>9.3112860701763694E-2</v>
      </c>
      <c r="AC107" s="7">
        <f t="shared" si="384"/>
        <v>0.41900787315793664</v>
      </c>
      <c r="AD107" s="7">
        <f t="shared" si="384"/>
        <v>4.6556430350881847E-2</v>
      </c>
      <c r="AE107" s="7">
        <f t="shared" si="384"/>
        <v>0.23278215175440925</v>
      </c>
      <c r="AF107" s="7">
        <f t="shared" si="384"/>
        <v>0.27933858210529111</v>
      </c>
      <c r="AG107" s="7">
        <f t="shared" si="384"/>
        <v>0.60523359456146397</v>
      </c>
      <c r="AH107" s="7">
        <f t="shared" si="384"/>
        <v>0.4655643035088185</v>
      </c>
      <c r="AI107" s="7">
        <f t="shared" si="384"/>
        <v>0.60523359456146397</v>
      </c>
      <c r="AJ107" s="7">
        <f t="shared" si="384"/>
        <v>0.32589501245617292</v>
      </c>
      <c r="AK107" s="7">
        <f t="shared" si="384"/>
        <v>0.69834645526322769</v>
      </c>
      <c r="AL107" s="7">
        <f t="shared" si="384"/>
        <v>1.0242414677194007</v>
      </c>
      <c r="AM107" s="7">
        <f t="shared" si="384"/>
        <v>1.5829186319299828</v>
      </c>
      <c r="AN107" s="7">
        <f t="shared" si="384"/>
        <v>2.4209343782458559</v>
      </c>
      <c r="AO107" s="7">
        <f t="shared" si="384"/>
        <v>1.862257214035274</v>
      </c>
      <c r="AP107" s="7">
        <f t="shared" si="384"/>
        <v>2.1415957961405652</v>
      </c>
      <c r="AQ107" s="7">
        <f t="shared" si="384"/>
        <v>2.8399422514037926</v>
      </c>
      <c r="AR107" s="7">
        <f t="shared" si="384"/>
        <v>3.1658372638599657</v>
      </c>
      <c r="AS107" s="7">
        <f t="shared" si="384"/>
        <v>3.2589501245617294</v>
      </c>
      <c r="AT107" s="7">
        <f t="shared" si="384"/>
        <v>2.8864986817546745</v>
      </c>
      <c r="AU107" s="7">
        <f t="shared" si="384"/>
        <v>4.0969658708776029</v>
      </c>
      <c r="AV107" s="7">
        <f t="shared" si="384"/>
        <v>3.0261679728073201</v>
      </c>
      <c r="AW107" s="7">
        <f t="shared" si="384"/>
        <v>2.8399422514037926</v>
      </c>
      <c r="AX107" s="7">
        <f t="shared" si="384"/>
        <v>3.0261679728073201</v>
      </c>
      <c r="AY107" s="7">
        <f t="shared" si="384"/>
        <v>3.7710708584214299</v>
      </c>
      <c r="AZ107" s="7">
        <f t="shared" si="384"/>
        <v>3.398619415614375</v>
      </c>
      <c r="BA107" s="7">
        <f t="shared" si="384"/>
        <v>2.2347086568423289</v>
      </c>
      <c r="BB107" s="7">
        <f t="shared" si="384"/>
        <v>3.3520629852634931</v>
      </c>
      <c r="BC107" s="7">
        <f t="shared" si="384"/>
        <v>3.6779579977196661</v>
      </c>
      <c r="BD107" s="7">
        <f t="shared" si="384"/>
        <v>3.8176272887723113</v>
      </c>
      <c r="BE107" s="7">
        <f t="shared" si="384"/>
        <v>4.0038530101758392</v>
      </c>
      <c r="BF107" s="7">
        <f t="shared" si="384"/>
        <v>4.1900787315793666</v>
      </c>
      <c r="BG107" s="7">
        <f t="shared" si="384"/>
        <v>3.0727244031582024</v>
      </c>
      <c r="BH107" s="7">
        <f t="shared" si="384"/>
        <v>3.3055065549126113</v>
      </c>
      <c r="BI107" s="7">
        <f t="shared" si="384"/>
        <v>4.3297480226320122</v>
      </c>
      <c r="BJ107" s="7">
        <f t="shared" si="384"/>
        <v>2.8864986817546745</v>
      </c>
      <c r="BK107" s="7">
        <f t="shared" si="384"/>
        <v>4.9349816171934764</v>
      </c>
      <c r="BL107" s="7">
        <f t="shared" si="384"/>
        <v>3.6779579977196661</v>
      </c>
      <c r="BM107" s="7">
        <f t="shared" si="384"/>
        <v>4.0969658708776029</v>
      </c>
      <c r="BN107" s="7">
        <f t="shared" si="384"/>
        <v>4.3297480226320122</v>
      </c>
      <c r="BO107" s="7">
        <f t="shared" si="384"/>
        <v>3.1192808335090842</v>
      </c>
      <c r="BP107" s="7">
        <f t="shared" si="384"/>
        <v>5.400545920702295</v>
      </c>
      <c r="BQ107" s="7">
        <f t="shared" ref="BQ107:EB107" si="385">BQ94/$C107*100000</f>
        <v>4.6090866047373034</v>
      </c>
      <c r="BR107" s="7">
        <f t="shared" si="385"/>
        <v>4.5159737440355396</v>
      </c>
      <c r="BS107" s="7">
        <f t="shared" si="385"/>
        <v>4.1435223012284847</v>
      </c>
      <c r="BT107" s="7">
        <f t="shared" si="385"/>
        <v>4.050409440526721</v>
      </c>
      <c r="BU107" s="7">
        <f t="shared" si="385"/>
        <v>4.8418687564917118</v>
      </c>
      <c r="BV107" s="7">
        <f t="shared" si="385"/>
        <v>3.0261679728073201</v>
      </c>
      <c r="BW107" s="7">
        <f t="shared" si="385"/>
        <v>4.1900787315793666</v>
      </c>
      <c r="BX107" s="7">
        <f t="shared" si="385"/>
        <v>2.6071600996493833</v>
      </c>
      <c r="BY107" s="7">
        <f t="shared" si="385"/>
        <v>3.398619415614375</v>
      </c>
      <c r="BZ107" s="7">
        <f t="shared" si="385"/>
        <v>2.3278215175440926</v>
      </c>
      <c r="CA107" s="7">
        <f t="shared" si="385"/>
        <v>2.5140472389476201</v>
      </c>
      <c r="CB107" s="7">
        <f t="shared" si="385"/>
        <v>2.2812650871932107</v>
      </c>
      <c r="CC107" s="7">
        <f t="shared" si="385"/>
        <v>1.862257214035274</v>
      </c>
      <c r="CD107" s="7">
        <f t="shared" si="385"/>
        <v>2.7002729603511475</v>
      </c>
      <c r="CE107" s="7">
        <f t="shared" si="385"/>
        <v>2.374377947894974</v>
      </c>
      <c r="CF107" s="7">
        <f t="shared" si="385"/>
        <v>1.9553700747370375</v>
      </c>
      <c r="CG107" s="7">
        <f t="shared" si="385"/>
        <v>1.3035800498246917</v>
      </c>
      <c r="CH107" s="7">
        <f t="shared" si="385"/>
        <v>1.9088136443861556</v>
      </c>
      <c r="CI107" s="7">
        <f t="shared" si="385"/>
        <v>1.0707978980702826</v>
      </c>
      <c r="CJ107" s="7">
        <f t="shared" si="385"/>
        <v>1.5829186319299828</v>
      </c>
      <c r="CK107" s="7">
        <f t="shared" si="385"/>
        <v>1.3966929105264554</v>
      </c>
      <c r="CL107" s="7">
        <f t="shared" si="385"/>
        <v>1.4432493408773373</v>
      </c>
      <c r="CM107" s="7">
        <f t="shared" si="385"/>
        <v>1.0707978980702826</v>
      </c>
      <c r="CN107" s="7">
        <f t="shared" si="385"/>
        <v>0.79145931596499142</v>
      </c>
      <c r="CO107" s="7">
        <f t="shared" si="385"/>
        <v>2.0484829354388014</v>
      </c>
      <c r="CP107" s="7">
        <f t="shared" si="385"/>
        <v>0.79145931596499142</v>
      </c>
      <c r="CQ107" s="7">
        <f t="shared" si="385"/>
        <v>1.0242414677194007</v>
      </c>
      <c r="CR107" s="7">
        <f t="shared" si="385"/>
        <v>1.2104671891229279</v>
      </c>
      <c r="CS107" s="7">
        <f t="shared" si="385"/>
        <v>0.83801574631587328</v>
      </c>
      <c r="CT107" s="7">
        <f t="shared" si="385"/>
        <v>1.2104671891229279</v>
      </c>
      <c r="CU107" s="7">
        <f t="shared" si="385"/>
        <v>0.79145931596499142</v>
      </c>
      <c r="CV107" s="7">
        <f t="shared" si="385"/>
        <v>1.1639107587720463</v>
      </c>
      <c r="CW107" s="7">
        <f t="shared" si="385"/>
        <v>0.97768503736851875</v>
      </c>
      <c r="CX107" s="7">
        <f t="shared" si="385"/>
        <v>0.79145931596499142</v>
      </c>
      <c r="CY107" s="7">
        <f t="shared" si="385"/>
        <v>0.931128607017637</v>
      </c>
      <c r="CZ107" s="7">
        <f t="shared" si="385"/>
        <v>0.60523359456146397</v>
      </c>
      <c r="DA107" s="7">
        <f t="shared" si="385"/>
        <v>0.931128607017637</v>
      </c>
      <c r="DB107" s="7">
        <f t="shared" si="385"/>
        <v>0.55867716421058222</v>
      </c>
      <c r="DC107" s="7">
        <f t="shared" si="385"/>
        <v>1.0242414677194007</v>
      </c>
      <c r="DD107" s="7">
        <f t="shared" si="385"/>
        <v>0.69834645526322769</v>
      </c>
      <c r="DE107" s="7">
        <f t="shared" si="385"/>
        <v>0.79145931596499142</v>
      </c>
      <c r="DF107" s="7">
        <f t="shared" si="385"/>
        <v>1.0242414677194007</v>
      </c>
      <c r="DG107" s="7">
        <f t="shared" si="385"/>
        <v>1.3035800498246917</v>
      </c>
      <c r="DH107" s="7">
        <f t="shared" si="385"/>
        <v>1.2104671891229279</v>
      </c>
      <c r="DI107" s="7">
        <f t="shared" si="385"/>
        <v>1.4432493408773373</v>
      </c>
      <c r="DJ107" s="7">
        <f t="shared" si="385"/>
        <v>1.7691443533335105</v>
      </c>
      <c r="DK107" s="7">
        <f t="shared" si="385"/>
        <v>1.3501364801755737</v>
      </c>
      <c r="DL107" s="7">
        <f t="shared" si="385"/>
        <v>0.88457217666675525</v>
      </c>
      <c r="DM107" s="7">
        <f t="shared" si="385"/>
        <v>1.1639107587720463</v>
      </c>
      <c r="DN107" s="7">
        <f t="shared" si="385"/>
        <v>1.0707978980702826</v>
      </c>
      <c r="DO107" s="7">
        <f t="shared" si="385"/>
        <v>1.3966929105264554</v>
      </c>
      <c r="DP107" s="7">
        <f t="shared" si="385"/>
        <v>1.2104671891229279</v>
      </c>
      <c r="DQ107" s="7">
        <f t="shared" si="385"/>
        <v>1.1173543284211644</v>
      </c>
      <c r="DR107" s="7">
        <f t="shared" si="385"/>
        <v>0.88457217666675525</v>
      </c>
      <c r="DS107" s="7">
        <f t="shared" si="385"/>
        <v>1.0242414677194007</v>
      </c>
      <c r="DT107" s="7">
        <f t="shared" si="385"/>
        <v>1.25702361947381</v>
      </c>
      <c r="DU107" s="7">
        <f t="shared" si="385"/>
        <v>1.0707978980702826</v>
      </c>
      <c r="DV107" s="7">
        <f t="shared" si="385"/>
        <v>1.3501364801755737</v>
      </c>
      <c r="DW107" s="7">
        <f t="shared" si="385"/>
        <v>1.0707978980702826</v>
      </c>
      <c r="DX107" s="7">
        <f t="shared" si="385"/>
        <v>1.2104671891229279</v>
      </c>
      <c r="DY107" s="7">
        <f t="shared" si="385"/>
        <v>1.0242414677194007</v>
      </c>
      <c r="DZ107" s="7">
        <f t="shared" si="385"/>
        <v>0.69834645526322769</v>
      </c>
      <c r="EA107" s="7">
        <f t="shared" si="385"/>
        <v>1.1173543284211644</v>
      </c>
      <c r="EB107" s="7">
        <f t="shared" si="385"/>
        <v>1.25702361947381</v>
      </c>
      <c r="EC107" s="7">
        <f t="shared" ref="EC107:GN107" si="386">EC94/$C107*100000</f>
        <v>1.3966929105264554</v>
      </c>
      <c r="ED107" s="7">
        <f t="shared" si="386"/>
        <v>0.97768503736851875</v>
      </c>
      <c r="EE107" s="7">
        <f t="shared" si="386"/>
        <v>1.3501364801755737</v>
      </c>
      <c r="EF107" s="7">
        <f t="shared" si="386"/>
        <v>0.79145931596499142</v>
      </c>
      <c r="EG107" s="7">
        <f t="shared" si="386"/>
        <v>0.97768503736851875</v>
      </c>
      <c r="EH107" s="7">
        <f t="shared" si="386"/>
        <v>1.0242414677194007</v>
      </c>
      <c r="EI107" s="7">
        <f t="shared" si="386"/>
        <v>0.51212073385970036</v>
      </c>
      <c r="EJ107" s="7">
        <f t="shared" si="386"/>
        <v>0.88457217666675525</v>
      </c>
      <c r="EK107" s="7">
        <f t="shared" si="386"/>
        <v>0.60523359456146397</v>
      </c>
      <c r="EL107" s="7">
        <f t="shared" si="386"/>
        <v>0.65179002491234583</v>
      </c>
      <c r="EM107" s="7">
        <f t="shared" si="386"/>
        <v>1.0242414677194007</v>
      </c>
      <c r="EN107" s="7">
        <f t="shared" si="386"/>
        <v>0.65179002491234583</v>
      </c>
      <c r="EO107" s="7">
        <f t="shared" si="386"/>
        <v>0.74490288561410956</v>
      </c>
      <c r="EP107" s="7">
        <f t="shared" si="386"/>
        <v>0.60523359456146397</v>
      </c>
      <c r="EQ107" s="7">
        <f t="shared" si="386"/>
        <v>1.1639107587720463</v>
      </c>
      <c r="ER107" s="7">
        <f t="shared" si="386"/>
        <v>0.83801574631587328</v>
      </c>
      <c r="ES107" s="7">
        <f t="shared" si="386"/>
        <v>0.41900787315793664</v>
      </c>
      <c r="ET107" s="7">
        <f t="shared" si="386"/>
        <v>0.74490288561410956</v>
      </c>
      <c r="EU107" s="7">
        <f t="shared" si="386"/>
        <v>0.60523359456146397</v>
      </c>
      <c r="EV107" s="7">
        <f t="shared" si="386"/>
        <v>0.41900787315793664</v>
      </c>
      <c r="EW107" s="7">
        <f t="shared" si="386"/>
        <v>0.51212073385970036</v>
      </c>
      <c r="EX107" s="7">
        <f t="shared" si="386"/>
        <v>0</v>
      </c>
      <c r="EY107" s="7">
        <f t="shared" si="386"/>
        <v>0</v>
      </c>
      <c r="EZ107" s="7">
        <f t="shared" si="386"/>
        <v>0</v>
      </c>
      <c r="FA107" s="7">
        <f t="shared" si="386"/>
        <v>0</v>
      </c>
      <c r="FB107" s="7">
        <f t="shared" si="386"/>
        <v>0</v>
      </c>
      <c r="FC107" s="7">
        <f t="shared" si="386"/>
        <v>0</v>
      </c>
      <c r="FD107" s="7">
        <f t="shared" si="386"/>
        <v>0</v>
      </c>
      <c r="FE107" s="7">
        <f t="shared" si="386"/>
        <v>0</v>
      </c>
      <c r="FF107" s="7">
        <f t="shared" si="386"/>
        <v>0</v>
      </c>
      <c r="FG107" s="7">
        <f t="shared" si="386"/>
        <v>0</v>
      </c>
      <c r="FH107" s="7">
        <f t="shared" si="386"/>
        <v>4.6556430350881847E-2</v>
      </c>
      <c r="FI107" s="7">
        <f t="shared" si="386"/>
        <v>4.6556430350881847E-2</v>
      </c>
      <c r="FJ107" s="7">
        <f t="shared" si="386"/>
        <v>0</v>
      </c>
      <c r="FK107" s="7">
        <f t="shared" si="386"/>
        <v>4.6556430350881847E-2</v>
      </c>
      <c r="FL107" s="7">
        <f t="shared" si="386"/>
        <v>0</v>
      </c>
      <c r="FM107" s="7">
        <f t="shared" si="386"/>
        <v>4.6556430350881847E-2</v>
      </c>
      <c r="FN107" s="7">
        <f t="shared" si="386"/>
        <v>4.6556430350881847E-2</v>
      </c>
      <c r="FO107" s="7">
        <f t="shared" si="386"/>
        <v>0</v>
      </c>
      <c r="FP107" s="7">
        <f t="shared" si="386"/>
        <v>0</v>
      </c>
      <c r="FQ107" s="7">
        <f t="shared" si="386"/>
        <v>4.6556430350881847E-2</v>
      </c>
      <c r="FR107" s="7">
        <f t="shared" si="386"/>
        <v>0</v>
      </c>
      <c r="FS107" s="7">
        <f t="shared" si="386"/>
        <v>0</v>
      </c>
      <c r="FT107" s="7">
        <f t="shared" si="386"/>
        <v>4.6556430350881847E-2</v>
      </c>
      <c r="FU107" s="7">
        <f t="shared" si="386"/>
        <v>0</v>
      </c>
      <c r="FV107" s="7">
        <f t="shared" si="386"/>
        <v>9.3112860701763694E-2</v>
      </c>
      <c r="FW107" s="7">
        <f t="shared" si="386"/>
        <v>4.6556430350881847E-2</v>
      </c>
      <c r="FX107" s="7">
        <f t="shared" si="386"/>
        <v>4.6556430350881847E-2</v>
      </c>
      <c r="FY107" s="7">
        <f t="shared" si="386"/>
        <v>0</v>
      </c>
      <c r="FZ107" s="7">
        <f t="shared" si="386"/>
        <v>0</v>
      </c>
      <c r="GA107" s="7">
        <f t="shared" si="386"/>
        <v>4.6556430350881847E-2</v>
      </c>
      <c r="GB107" s="7">
        <f t="shared" si="386"/>
        <v>0</v>
      </c>
      <c r="GC107" s="7">
        <f t="shared" si="386"/>
        <v>0</v>
      </c>
      <c r="GD107" s="7">
        <f t="shared" si="386"/>
        <v>9.3112860701763694E-2</v>
      </c>
      <c r="GE107" s="7">
        <f t="shared" si="386"/>
        <v>9.3112860701763694E-2</v>
      </c>
      <c r="GF107" s="7">
        <f t="shared" si="386"/>
        <v>4.6556430350881847E-2</v>
      </c>
      <c r="GG107" s="7">
        <f t="shared" si="386"/>
        <v>4.6556430350881847E-2</v>
      </c>
      <c r="GH107" s="7">
        <f t="shared" si="386"/>
        <v>0</v>
      </c>
      <c r="GI107" s="7">
        <f t="shared" si="386"/>
        <v>4.6556430350881847E-2</v>
      </c>
      <c r="GJ107" s="7">
        <f t="shared" si="386"/>
        <v>0</v>
      </c>
      <c r="GK107" s="7">
        <f t="shared" si="386"/>
        <v>0</v>
      </c>
      <c r="GL107" s="7">
        <f t="shared" si="386"/>
        <v>4.6556430350881847E-2</v>
      </c>
      <c r="GM107" s="7">
        <f t="shared" si="386"/>
        <v>0</v>
      </c>
      <c r="GN107" s="7">
        <f t="shared" si="386"/>
        <v>9.3112860701763694E-2</v>
      </c>
      <c r="GO107" s="7">
        <f t="shared" ref="GO107:HW107" si="387">GO94/$C107*100000</f>
        <v>9.3112860701763694E-2</v>
      </c>
      <c r="GP107" s="7">
        <f t="shared" si="387"/>
        <v>4.6556430350881847E-2</v>
      </c>
      <c r="GQ107" s="7">
        <f t="shared" si="387"/>
        <v>0</v>
      </c>
      <c r="GR107" s="7">
        <f t="shared" si="387"/>
        <v>0</v>
      </c>
      <c r="GS107" s="7">
        <f t="shared" si="387"/>
        <v>0</v>
      </c>
      <c r="GT107" s="7">
        <f t="shared" si="387"/>
        <v>4.6556430350881847E-2</v>
      </c>
      <c r="GU107" s="7">
        <f t="shared" si="387"/>
        <v>0</v>
      </c>
      <c r="GV107" s="7">
        <f t="shared" si="387"/>
        <v>9.3112860701763694E-2</v>
      </c>
      <c r="GW107" s="7">
        <f t="shared" si="387"/>
        <v>0</v>
      </c>
      <c r="GX107" s="7">
        <f t="shared" si="387"/>
        <v>0</v>
      </c>
      <c r="GY107" s="7">
        <f t="shared" si="387"/>
        <v>0</v>
      </c>
      <c r="GZ107" s="7">
        <f t="shared" si="387"/>
        <v>4.6556430350881847E-2</v>
      </c>
      <c r="HA107" s="7">
        <f t="shared" si="387"/>
        <v>4.6556430350881847E-2</v>
      </c>
      <c r="HB107" s="7">
        <f t="shared" si="387"/>
        <v>0</v>
      </c>
      <c r="HC107" s="7">
        <f t="shared" si="387"/>
        <v>0</v>
      </c>
      <c r="HD107" s="7">
        <f t="shared" si="387"/>
        <v>0</v>
      </c>
      <c r="HE107" s="7">
        <f t="shared" si="387"/>
        <v>0</v>
      </c>
      <c r="HF107" s="7">
        <f t="shared" si="387"/>
        <v>4.6556430350881847E-2</v>
      </c>
      <c r="HG107" s="7">
        <f t="shared" si="387"/>
        <v>9.3112860701763694E-2</v>
      </c>
      <c r="HH107" s="7">
        <f t="shared" si="387"/>
        <v>0</v>
      </c>
      <c r="HI107" s="7">
        <f t="shared" si="387"/>
        <v>0</v>
      </c>
      <c r="HJ107" s="7">
        <f t="shared" si="387"/>
        <v>0</v>
      </c>
      <c r="HK107" s="7">
        <f t="shared" si="387"/>
        <v>0</v>
      </c>
      <c r="HL107" s="7">
        <f t="shared" si="387"/>
        <v>0</v>
      </c>
      <c r="HM107" s="7">
        <f t="shared" si="387"/>
        <v>0</v>
      </c>
      <c r="HN107" s="7">
        <f t="shared" si="387"/>
        <v>0</v>
      </c>
      <c r="HO107" s="7">
        <f t="shared" si="387"/>
        <v>0</v>
      </c>
      <c r="HP107" s="7">
        <f t="shared" si="387"/>
        <v>0</v>
      </c>
      <c r="HQ107" s="7">
        <f t="shared" si="387"/>
        <v>0</v>
      </c>
      <c r="HR107" s="7">
        <f t="shared" si="387"/>
        <v>0</v>
      </c>
      <c r="HS107" s="7">
        <f t="shared" si="387"/>
        <v>0</v>
      </c>
      <c r="HT107" s="7">
        <f t="shared" si="387"/>
        <v>0</v>
      </c>
      <c r="HU107" s="7">
        <f t="shared" si="387"/>
        <v>0</v>
      </c>
      <c r="HV107" s="7">
        <f t="shared" si="387"/>
        <v>0</v>
      </c>
      <c r="HW107" s="7">
        <f t="shared" si="387"/>
        <v>0</v>
      </c>
    </row>
    <row r="108" spans="2:231" s="132" customFormat="1" x14ac:dyDescent="0.25">
      <c r="B108" s="260" t="s">
        <v>213</v>
      </c>
      <c r="C108" s="262">
        <v>2208076</v>
      </c>
      <c r="D108" s="7">
        <f t="shared" si="375"/>
        <v>4.5288296236180275E-2</v>
      </c>
      <c r="E108" s="7">
        <f t="shared" ref="E108:BP108" si="388">E95/$C108*100000</f>
        <v>0</v>
      </c>
      <c r="F108" s="7">
        <f t="shared" si="388"/>
        <v>0</v>
      </c>
      <c r="G108" s="7">
        <f t="shared" si="388"/>
        <v>0</v>
      </c>
      <c r="H108" s="7">
        <f t="shared" si="388"/>
        <v>0</v>
      </c>
      <c r="I108" s="7">
        <f t="shared" si="388"/>
        <v>0</v>
      </c>
      <c r="J108" s="7">
        <f t="shared" si="388"/>
        <v>0</v>
      </c>
      <c r="K108" s="7">
        <f t="shared" si="388"/>
        <v>0</v>
      </c>
      <c r="L108" s="7">
        <f t="shared" si="388"/>
        <v>4.5288296236180275E-2</v>
      </c>
      <c r="M108" s="7">
        <f t="shared" si="388"/>
        <v>0</v>
      </c>
      <c r="N108" s="7">
        <f t="shared" si="388"/>
        <v>9.0576592472360551E-2</v>
      </c>
      <c r="O108" s="7">
        <f t="shared" si="388"/>
        <v>0</v>
      </c>
      <c r="P108" s="7">
        <f t="shared" si="388"/>
        <v>9.0576592472360551E-2</v>
      </c>
      <c r="Q108" s="7">
        <f t="shared" si="388"/>
        <v>0</v>
      </c>
      <c r="R108" s="7">
        <f t="shared" si="388"/>
        <v>4.5288296236180275E-2</v>
      </c>
      <c r="S108" s="7">
        <f t="shared" si="388"/>
        <v>0</v>
      </c>
      <c r="T108" s="7">
        <f t="shared" si="388"/>
        <v>0</v>
      </c>
      <c r="U108" s="7">
        <f t="shared" si="388"/>
        <v>0</v>
      </c>
      <c r="V108" s="7">
        <f t="shared" si="388"/>
        <v>4.5288296236180275E-2</v>
      </c>
      <c r="W108" s="7">
        <f t="shared" si="388"/>
        <v>9.0576592472360551E-2</v>
      </c>
      <c r="X108" s="7">
        <f t="shared" si="388"/>
        <v>0</v>
      </c>
      <c r="Y108" s="7">
        <f t="shared" si="388"/>
        <v>4.5288296236180275E-2</v>
      </c>
      <c r="Z108" s="7">
        <f t="shared" si="388"/>
        <v>4.5288296236180275E-2</v>
      </c>
      <c r="AA108" s="7">
        <f t="shared" si="388"/>
        <v>0.22644148118090138</v>
      </c>
      <c r="AB108" s="7">
        <f t="shared" si="388"/>
        <v>0.27172977741708165</v>
      </c>
      <c r="AC108" s="7">
        <f t="shared" si="388"/>
        <v>0.40759466612562251</v>
      </c>
      <c r="AD108" s="7">
        <f t="shared" si="388"/>
        <v>0.45288296236180275</v>
      </c>
      <c r="AE108" s="7">
        <f t="shared" si="388"/>
        <v>0.81518933225124501</v>
      </c>
      <c r="AF108" s="7">
        <f t="shared" si="388"/>
        <v>1.4039371833215886</v>
      </c>
      <c r="AG108" s="7">
        <f t="shared" si="388"/>
        <v>1.2680722946130478</v>
      </c>
      <c r="AH108" s="7">
        <f t="shared" si="388"/>
        <v>0.90576592472360551</v>
      </c>
      <c r="AI108" s="7">
        <f t="shared" si="388"/>
        <v>0.54345955483416331</v>
      </c>
      <c r="AJ108" s="7">
        <f t="shared" si="388"/>
        <v>1.1322074059045069</v>
      </c>
      <c r="AK108" s="7">
        <f t="shared" si="388"/>
        <v>1.1774957021406871</v>
      </c>
      <c r="AL108" s="7">
        <f t="shared" si="388"/>
        <v>1.7209552569748507</v>
      </c>
      <c r="AM108" s="7">
        <f t="shared" si="388"/>
        <v>1.3133605908492281</v>
      </c>
      <c r="AN108" s="7">
        <f t="shared" si="388"/>
        <v>2.4002797005175545</v>
      </c>
      <c r="AO108" s="7">
        <f t="shared" si="388"/>
        <v>2.1738382193366532</v>
      </c>
      <c r="AP108" s="7">
        <f t="shared" si="388"/>
        <v>2.5814328854622755</v>
      </c>
      <c r="AQ108" s="7">
        <f t="shared" si="388"/>
        <v>2.4002797005175545</v>
      </c>
      <c r="AR108" s="7">
        <f t="shared" si="388"/>
        <v>3.5777754026582418</v>
      </c>
      <c r="AS108" s="7">
        <f t="shared" si="388"/>
        <v>3.985370068783864</v>
      </c>
      <c r="AT108" s="7">
        <f t="shared" si="388"/>
        <v>3.623063698894422</v>
      </c>
      <c r="AU108" s="7">
        <f t="shared" si="388"/>
        <v>4.3476764386733064</v>
      </c>
      <c r="AV108" s="7">
        <f t="shared" si="388"/>
        <v>4.2570998462009459</v>
      </c>
      <c r="AW108" s="7">
        <f t="shared" si="388"/>
        <v>4.4835413273818476</v>
      </c>
      <c r="AX108" s="7">
        <f t="shared" si="388"/>
        <v>3.985370068783864</v>
      </c>
      <c r="AY108" s="7">
        <f t="shared" si="388"/>
        <v>4.4382530311456669</v>
      </c>
      <c r="AZ108" s="7">
        <f t="shared" si="388"/>
        <v>3.623063698894422</v>
      </c>
      <c r="BA108" s="7">
        <f t="shared" si="388"/>
        <v>3.8495051800753237</v>
      </c>
      <c r="BB108" s="7">
        <f t="shared" si="388"/>
        <v>5.2987306596330921</v>
      </c>
      <c r="BC108" s="7">
        <f t="shared" si="388"/>
        <v>4.8005594010351089</v>
      </c>
      <c r="BD108" s="7">
        <f t="shared" si="388"/>
        <v>4.9817125859798308</v>
      </c>
      <c r="BE108" s="7">
        <f t="shared" si="388"/>
        <v>3.8495051800753237</v>
      </c>
      <c r="BF108" s="7">
        <f t="shared" si="388"/>
        <v>5.3893072521054535</v>
      </c>
      <c r="BG108" s="7">
        <f t="shared" si="388"/>
        <v>4.3476764386733064</v>
      </c>
      <c r="BH108" s="7">
        <f t="shared" si="388"/>
        <v>3.7589285876029632</v>
      </c>
      <c r="BI108" s="7">
        <f t="shared" si="388"/>
        <v>5.8421902144672559</v>
      </c>
      <c r="BJ108" s="7">
        <f t="shared" si="388"/>
        <v>4.7552711047989291</v>
      </c>
      <c r="BK108" s="7">
        <f t="shared" si="388"/>
        <v>5.7969019182310753</v>
      </c>
      <c r="BL108" s="7">
        <f t="shared" si="388"/>
        <v>5.9327668069396156</v>
      </c>
      <c r="BM108" s="7">
        <f t="shared" si="388"/>
        <v>6.5215146580099601</v>
      </c>
      <c r="BN108" s="7">
        <f t="shared" si="388"/>
        <v>5.2534423633969123</v>
      </c>
      <c r="BO108" s="7">
        <f t="shared" si="388"/>
        <v>4.1212349574924056</v>
      </c>
      <c r="BP108" s="7">
        <f t="shared" si="388"/>
        <v>6.7479561391908609</v>
      </c>
      <c r="BQ108" s="7">
        <f t="shared" ref="BQ108:EB108" si="389">BQ95/$C108*100000</f>
        <v>4.9817125859798308</v>
      </c>
      <c r="BR108" s="7">
        <f t="shared" si="389"/>
        <v>5.1628657709245509</v>
      </c>
      <c r="BS108" s="7">
        <f t="shared" si="389"/>
        <v>4.4382530311456669</v>
      </c>
      <c r="BT108" s="7">
        <f t="shared" si="389"/>
        <v>5.3440189558692728</v>
      </c>
      <c r="BU108" s="7">
        <f t="shared" si="389"/>
        <v>3.8495051800753237</v>
      </c>
      <c r="BV108" s="7">
        <f t="shared" si="389"/>
        <v>3.8947934763115035</v>
      </c>
      <c r="BW108" s="7">
        <f t="shared" si="389"/>
        <v>3.985370068783864</v>
      </c>
      <c r="BX108" s="7">
        <f t="shared" si="389"/>
        <v>3.713640291366783</v>
      </c>
      <c r="BY108" s="7">
        <f t="shared" si="389"/>
        <v>3.3513339214773405</v>
      </c>
      <c r="BZ108" s="7">
        <f t="shared" si="389"/>
        <v>3.8947934763115035</v>
      </c>
      <c r="CA108" s="7">
        <f t="shared" si="389"/>
        <v>3.713640291366783</v>
      </c>
      <c r="CB108" s="7">
        <f t="shared" si="389"/>
        <v>3.3966222177135208</v>
      </c>
      <c r="CC108" s="7">
        <f t="shared" si="389"/>
        <v>2.8078743666431771</v>
      </c>
      <c r="CD108" s="7">
        <f t="shared" si="389"/>
        <v>3.3966222177135208</v>
      </c>
      <c r="CE108" s="7">
        <f t="shared" si="389"/>
        <v>2.5814328854622755</v>
      </c>
      <c r="CF108" s="7">
        <f t="shared" si="389"/>
        <v>2.2644148118090137</v>
      </c>
      <c r="CG108" s="7">
        <f t="shared" si="389"/>
        <v>2.2644148118090137</v>
      </c>
      <c r="CH108" s="7">
        <f t="shared" si="389"/>
        <v>2.128549923100473</v>
      </c>
      <c r="CI108" s="7">
        <f t="shared" si="389"/>
        <v>1.63037866450249</v>
      </c>
      <c r="CJ108" s="7">
        <f t="shared" si="389"/>
        <v>1.8568201456833915</v>
      </c>
      <c r="CK108" s="7">
        <f t="shared" si="389"/>
        <v>2.0832616268642927</v>
      </c>
      <c r="CL108" s="7">
        <f t="shared" si="389"/>
        <v>1.8568201456833915</v>
      </c>
      <c r="CM108" s="7">
        <f t="shared" si="389"/>
        <v>1.7662435532110308</v>
      </c>
      <c r="CN108" s="7">
        <f t="shared" si="389"/>
        <v>1.7662435532110308</v>
      </c>
      <c r="CO108" s="7">
        <f t="shared" si="389"/>
        <v>1.9021084419195717</v>
      </c>
      <c r="CP108" s="7">
        <f t="shared" si="389"/>
        <v>0.996342517195966</v>
      </c>
      <c r="CQ108" s="7">
        <f t="shared" si="389"/>
        <v>0.86047762848742537</v>
      </c>
      <c r="CR108" s="7">
        <f t="shared" si="389"/>
        <v>1.0869191096683266</v>
      </c>
      <c r="CS108" s="7">
        <f t="shared" si="389"/>
        <v>1.0869191096683266</v>
      </c>
      <c r="CT108" s="7">
        <f t="shared" si="389"/>
        <v>0.996342517195966</v>
      </c>
      <c r="CU108" s="7">
        <f t="shared" si="389"/>
        <v>1.0869191096683266</v>
      </c>
      <c r="CV108" s="7">
        <f t="shared" si="389"/>
        <v>0.81518933225124501</v>
      </c>
      <c r="CW108" s="7">
        <f t="shared" si="389"/>
        <v>0.90576592472360551</v>
      </c>
      <c r="CX108" s="7">
        <f t="shared" si="389"/>
        <v>0.76990103601506465</v>
      </c>
      <c r="CY108" s="7">
        <f t="shared" si="389"/>
        <v>0.996342517195966</v>
      </c>
      <c r="CZ108" s="7">
        <f t="shared" si="389"/>
        <v>0.86047762848742537</v>
      </c>
      <c r="DA108" s="7">
        <f t="shared" si="389"/>
        <v>0.86047762848742537</v>
      </c>
      <c r="DB108" s="7">
        <f t="shared" si="389"/>
        <v>0.76990103601506465</v>
      </c>
      <c r="DC108" s="7">
        <f t="shared" si="389"/>
        <v>1.1774957021406871</v>
      </c>
      <c r="DD108" s="7">
        <f t="shared" si="389"/>
        <v>0.67932444354270416</v>
      </c>
      <c r="DE108" s="7">
        <f t="shared" si="389"/>
        <v>0.63403614730652391</v>
      </c>
      <c r="DF108" s="7">
        <f t="shared" si="389"/>
        <v>1.0869191096683266</v>
      </c>
      <c r="DG108" s="7">
        <f t="shared" si="389"/>
        <v>0.90576592472360551</v>
      </c>
      <c r="DH108" s="7">
        <f t="shared" si="389"/>
        <v>0.86047762848742537</v>
      </c>
      <c r="DI108" s="7">
        <f t="shared" si="389"/>
        <v>0.90576592472360551</v>
      </c>
      <c r="DJ108" s="7">
        <f t="shared" si="389"/>
        <v>1.2227839983768676</v>
      </c>
      <c r="DK108" s="7">
        <f t="shared" si="389"/>
        <v>1.8568201456833915</v>
      </c>
      <c r="DL108" s="7">
        <f t="shared" si="389"/>
        <v>0.72461273977888441</v>
      </c>
      <c r="DM108" s="7">
        <f t="shared" si="389"/>
        <v>1.4945137757939491</v>
      </c>
      <c r="DN108" s="7">
        <f t="shared" si="389"/>
        <v>0.63403614730652391</v>
      </c>
      <c r="DO108" s="7">
        <f t="shared" si="389"/>
        <v>1.0416308134321464</v>
      </c>
      <c r="DP108" s="7">
        <f t="shared" si="389"/>
        <v>1.1322074059045069</v>
      </c>
      <c r="DQ108" s="7">
        <f t="shared" si="389"/>
        <v>1.2227839983768676</v>
      </c>
      <c r="DR108" s="7">
        <f t="shared" si="389"/>
        <v>1.5398020720301293</v>
      </c>
      <c r="DS108" s="7">
        <f t="shared" si="389"/>
        <v>1.0869191096683266</v>
      </c>
      <c r="DT108" s="7">
        <f t="shared" si="389"/>
        <v>1.3586488870854083</v>
      </c>
      <c r="DU108" s="7">
        <f t="shared" si="389"/>
        <v>1.0869191096683266</v>
      </c>
      <c r="DV108" s="7">
        <f t="shared" si="389"/>
        <v>0.86047762848742537</v>
      </c>
      <c r="DW108" s="7">
        <f t="shared" si="389"/>
        <v>0.86047762848742537</v>
      </c>
      <c r="DX108" s="7">
        <f t="shared" si="389"/>
        <v>1.3133605908492281</v>
      </c>
      <c r="DY108" s="7">
        <f t="shared" si="389"/>
        <v>1.2680722946130478</v>
      </c>
      <c r="DZ108" s="7">
        <f t="shared" si="389"/>
        <v>0.81518933225124501</v>
      </c>
      <c r="EA108" s="7">
        <f t="shared" si="389"/>
        <v>1.1774957021406871</v>
      </c>
      <c r="EB108" s="7">
        <f t="shared" si="389"/>
        <v>0.90576592472360551</v>
      </c>
      <c r="EC108" s="7">
        <f t="shared" ref="EC108:GN108" si="390">EC95/$C108*100000</f>
        <v>0.90576592472360551</v>
      </c>
      <c r="ED108" s="7">
        <f t="shared" si="390"/>
        <v>0.86047762848742537</v>
      </c>
      <c r="EE108" s="7">
        <f t="shared" si="390"/>
        <v>1.1322074059045069</v>
      </c>
      <c r="EF108" s="7">
        <f t="shared" si="390"/>
        <v>0.76990103601506465</v>
      </c>
      <c r="EG108" s="7">
        <f t="shared" si="390"/>
        <v>0.40759466612562251</v>
      </c>
      <c r="EH108" s="7">
        <f t="shared" si="390"/>
        <v>1.2680722946130478</v>
      </c>
      <c r="EI108" s="7">
        <f t="shared" si="390"/>
        <v>0.63403614730652391</v>
      </c>
      <c r="EJ108" s="7">
        <f t="shared" si="390"/>
        <v>0.498171258597983</v>
      </c>
      <c r="EK108" s="7">
        <f t="shared" si="390"/>
        <v>0.498171258597983</v>
      </c>
      <c r="EL108" s="7">
        <f t="shared" si="390"/>
        <v>0.72461273977888441</v>
      </c>
      <c r="EM108" s="7">
        <f t="shared" si="390"/>
        <v>0.58874785107034355</v>
      </c>
      <c r="EN108" s="7">
        <f t="shared" si="390"/>
        <v>0.63403614730652391</v>
      </c>
      <c r="EO108" s="7">
        <f t="shared" si="390"/>
        <v>0.40759466612562251</v>
      </c>
      <c r="EP108" s="7">
        <f t="shared" si="390"/>
        <v>0.90576592472360551</v>
      </c>
      <c r="EQ108" s="7">
        <f t="shared" si="390"/>
        <v>0.58874785107034355</v>
      </c>
      <c r="ER108" s="7">
        <f t="shared" si="390"/>
        <v>0.54345955483416331</v>
      </c>
      <c r="ES108" s="7">
        <f t="shared" si="390"/>
        <v>0.498171258597983</v>
      </c>
      <c r="ET108" s="7">
        <f t="shared" si="390"/>
        <v>0.63403614730652391</v>
      </c>
      <c r="EU108" s="7">
        <f t="shared" si="390"/>
        <v>0.3623063698894422</v>
      </c>
      <c r="EV108" s="7">
        <f t="shared" si="390"/>
        <v>0.54345955483416331</v>
      </c>
      <c r="EW108" s="7">
        <f t="shared" si="390"/>
        <v>0.40759466612562251</v>
      </c>
      <c r="EX108" s="7">
        <f t="shared" si="390"/>
        <v>0</v>
      </c>
      <c r="EY108" s="7">
        <f t="shared" si="390"/>
        <v>0</v>
      </c>
      <c r="EZ108" s="7">
        <f t="shared" si="390"/>
        <v>0</v>
      </c>
      <c r="FA108" s="7">
        <f t="shared" si="390"/>
        <v>0</v>
      </c>
      <c r="FB108" s="7">
        <f t="shared" si="390"/>
        <v>0</v>
      </c>
      <c r="FC108" s="7">
        <f t="shared" si="390"/>
        <v>0</v>
      </c>
      <c r="FD108" s="7">
        <f t="shared" si="390"/>
        <v>0</v>
      </c>
      <c r="FE108" s="7">
        <f t="shared" si="390"/>
        <v>0</v>
      </c>
      <c r="FF108" s="7">
        <f t="shared" si="390"/>
        <v>0</v>
      </c>
      <c r="FG108" s="7">
        <f t="shared" si="390"/>
        <v>4.5288296236180275E-2</v>
      </c>
      <c r="FH108" s="7">
        <f t="shared" si="390"/>
        <v>4.5288296236180275E-2</v>
      </c>
      <c r="FI108" s="7">
        <f t="shared" si="390"/>
        <v>0</v>
      </c>
      <c r="FJ108" s="7">
        <f t="shared" si="390"/>
        <v>0</v>
      </c>
      <c r="FK108" s="7">
        <f t="shared" si="390"/>
        <v>4.5288296236180275E-2</v>
      </c>
      <c r="FL108" s="7">
        <f t="shared" si="390"/>
        <v>0</v>
      </c>
      <c r="FM108" s="7">
        <f t="shared" si="390"/>
        <v>0</v>
      </c>
      <c r="FN108" s="7">
        <f t="shared" si="390"/>
        <v>0</v>
      </c>
      <c r="FO108" s="7">
        <f t="shared" si="390"/>
        <v>4.5288296236180275E-2</v>
      </c>
      <c r="FP108" s="7">
        <f t="shared" si="390"/>
        <v>4.5288296236180275E-2</v>
      </c>
      <c r="FQ108" s="7">
        <f t="shared" si="390"/>
        <v>0</v>
      </c>
      <c r="FR108" s="7">
        <f t="shared" si="390"/>
        <v>4.5288296236180275E-2</v>
      </c>
      <c r="FS108" s="7">
        <f t="shared" si="390"/>
        <v>4.5288296236180275E-2</v>
      </c>
      <c r="FT108" s="7">
        <f t="shared" si="390"/>
        <v>0</v>
      </c>
      <c r="FU108" s="7">
        <f t="shared" si="390"/>
        <v>9.0576592472360551E-2</v>
      </c>
      <c r="FV108" s="7">
        <f t="shared" si="390"/>
        <v>0</v>
      </c>
      <c r="FW108" s="7">
        <f t="shared" si="390"/>
        <v>4.5288296236180275E-2</v>
      </c>
      <c r="FX108" s="7">
        <f t="shared" si="390"/>
        <v>0</v>
      </c>
      <c r="FY108" s="7">
        <f t="shared" si="390"/>
        <v>0</v>
      </c>
      <c r="FZ108" s="7">
        <f t="shared" si="390"/>
        <v>4.5288296236180275E-2</v>
      </c>
      <c r="GA108" s="7">
        <f t="shared" si="390"/>
        <v>0</v>
      </c>
      <c r="GB108" s="7">
        <f t="shared" si="390"/>
        <v>0</v>
      </c>
      <c r="GC108" s="7">
        <f t="shared" si="390"/>
        <v>4.5288296236180275E-2</v>
      </c>
      <c r="GD108" s="7">
        <f t="shared" si="390"/>
        <v>9.0576592472360551E-2</v>
      </c>
      <c r="GE108" s="7">
        <f t="shared" si="390"/>
        <v>0</v>
      </c>
      <c r="GF108" s="7">
        <f t="shared" si="390"/>
        <v>4.5288296236180275E-2</v>
      </c>
      <c r="GG108" s="7">
        <f t="shared" si="390"/>
        <v>0.13586488870854083</v>
      </c>
      <c r="GH108" s="7">
        <f t="shared" si="390"/>
        <v>4.5288296236180275E-2</v>
      </c>
      <c r="GI108" s="7">
        <f t="shared" si="390"/>
        <v>4.5288296236180275E-2</v>
      </c>
      <c r="GJ108" s="7">
        <f t="shared" si="390"/>
        <v>0</v>
      </c>
      <c r="GK108" s="7">
        <f t="shared" si="390"/>
        <v>0</v>
      </c>
      <c r="GL108" s="7">
        <f t="shared" si="390"/>
        <v>0</v>
      </c>
      <c r="GM108" s="7">
        <f t="shared" si="390"/>
        <v>4.5288296236180275E-2</v>
      </c>
      <c r="GN108" s="7">
        <f t="shared" si="390"/>
        <v>9.0576592472360551E-2</v>
      </c>
      <c r="GO108" s="7">
        <f t="shared" ref="GO108:HW108" si="391">GO95/$C108*100000</f>
        <v>0</v>
      </c>
      <c r="GP108" s="7">
        <f t="shared" si="391"/>
        <v>0</v>
      </c>
      <c r="GQ108" s="7">
        <f t="shared" si="391"/>
        <v>0</v>
      </c>
      <c r="GR108" s="7">
        <f t="shared" si="391"/>
        <v>4.5288296236180275E-2</v>
      </c>
      <c r="GS108" s="7">
        <f t="shared" si="391"/>
        <v>0</v>
      </c>
      <c r="GT108" s="7">
        <f t="shared" si="391"/>
        <v>0</v>
      </c>
      <c r="GU108" s="7">
        <f t="shared" si="391"/>
        <v>0</v>
      </c>
      <c r="GV108" s="7">
        <f t="shared" si="391"/>
        <v>4.5288296236180275E-2</v>
      </c>
      <c r="GW108" s="7">
        <f t="shared" si="391"/>
        <v>0</v>
      </c>
      <c r="GX108" s="7">
        <f t="shared" si="391"/>
        <v>0</v>
      </c>
      <c r="GY108" s="7">
        <f t="shared" si="391"/>
        <v>4.5288296236180275E-2</v>
      </c>
      <c r="GZ108" s="7">
        <f t="shared" si="391"/>
        <v>0</v>
      </c>
      <c r="HA108" s="7">
        <f t="shared" si="391"/>
        <v>0</v>
      </c>
      <c r="HB108" s="7">
        <f t="shared" si="391"/>
        <v>4.5288296236180275E-2</v>
      </c>
      <c r="HC108" s="7">
        <f t="shared" si="391"/>
        <v>0</v>
      </c>
      <c r="HD108" s="7">
        <f t="shared" si="391"/>
        <v>0</v>
      </c>
      <c r="HE108" s="7">
        <f t="shared" si="391"/>
        <v>0</v>
      </c>
      <c r="HF108" s="7">
        <f t="shared" si="391"/>
        <v>0</v>
      </c>
      <c r="HG108" s="7">
        <f t="shared" si="391"/>
        <v>4.5288296236180275E-2</v>
      </c>
      <c r="HH108" s="7">
        <f t="shared" si="391"/>
        <v>0</v>
      </c>
      <c r="HI108" s="7">
        <f t="shared" si="391"/>
        <v>0</v>
      </c>
      <c r="HJ108" s="7">
        <f t="shared" si="391"/>
        <v>0</v>
      </c>
      <c r="HK108" s="7">
        <f t="shared" si="391"/>
        <v>0</v>
      </c>
      <c r="HL108" s="7">
        <f t="shared" si="391"/>
        <v>0</v>
      </c>
      <c r="HM108" s="7">
        <f t="shared" si="391"/>
        <v>4.5288296236180275E-2</v>
      </c>
      <c r="HN108" s="7">
        <f t="shared" si="391"/>
        <v>4.5288296236180275E-2</v>
      </c>
      <c r="HO108" s="7">
        <f t="shared" si="391"/>
        <v>4.5288296236180275E-2</v>
      </c>
      <c r="HP108" s="7">
        <f t="shared" si="391"/>
        <v>4.5288296236180275E-2</v>
      </c>
      <c r="HQ108" s="7">
        <f t="shared" si="391"/>
        <v>0</v>
      </c>
      <c r="HR108" s="7">
        <f t="shared" si="391"/>
        <v>0</v>
      </c>
      <c r="HS108" s="7">
        <f t="shared" si="391"/>
        <v>0</v>
      </c>
      <c r="HT108" s="7">
        <f t="shared" si="391"/>
        <v>0</v>
      </c>
      <c r="HU108" s="7">
        <f t="shared" si="391"/>
        <v>0</v>
      </c>
      <c r="HV108" s="7">
        <f t="shared" si="391"/>
        <v>0</v>
      </c>
      <c r="HW108" s="7">
        <f t="shared" si="391"/>
        <v>0</v>
      </c>
    </row>
    <row r="109" spans="2:231" s="132" customFormat="1" x14ac:dyDescent="0.25">
      <c r="B109" s="260" t="s">
        <v>214</v>
      </c>
      <c r="C109" s="262">
        <v>2532418</v>
      </c>
      <c r="D109" s="7">
        <f t="shared" si="375"/>
        <v>0</v>
      </c>
      <c r="E109" s="7">
        <f t="shared" ref="E109:BP109" si="392">E96/$C109*100000</f>
        <v>3.9487951831016839E-2</v>
      </c>
      <c r="F109" s="7">
        <f t="shared" si="392"/>
        <v>0</v>
      </c>
      <c r="G109" s="7">
        <f t="shared" si="392"/>
        <v>0</v>
      </c>
      <c r="H109" s="7">
        <f t="shared" si="392"/>
        <v>3.9487951831016839E-2</v>
      </c>
      <c r="I109" s="7">
        <f t="shared" si="392"/>
        <v>3.9487951831016839E-2</v>
      </c>
      <c r="J109" s="7">
        <f t="shared" si="392"/>
        <v>0</v>
      </c>
      <c r="K109" s="7">
        <f t="shared" si="392"/>
        <v>0</v>
      </c>
      <c r="L109" s="7">
        <f t="shared" si="392"/>
        <v>0</v>
      </c>
      <c r="M109" s="7">
        <f t="shared" si="392"/>
        <v>0</v>
      </c>
      <c r="N109" s="7">
        <f t="shared" si="392"/>
        <v>0</v>
      </c>
      <c r="O109" s="7">
        <f t="shared" si="392"/>
        <v>0</v>
      </c>
      <c r="P109" s="7">
        <f t="shared" si="392"/>
        <v>3.9487951831016839E-2</v>
      </c>
      <c r="Q109" s="7">
        <f t="shared" si="392"/>
        <v>0</v>
      </c>
      <c r="R109" s="7">
        <f t="shared" si="392"/>
        <v>3.9487951831016839E-2</v>
      </c>
      <c r="S109" s="7">
        <f t="shared" si="392"/>
        <v>0</v>
      </c>
      <c r="T109" s="7">
        <f t="shared" si="392"/>
        <v>0</v>
      </c>
      <c r="U109" s="7">
        <f t="shared" si="392"/>
        <v>0</v>
      </c>
      <c r="V109" s="7">
        <f t="shared" si="392"/>
        <v>0.11846385549305052</v>
      </c>
      <c r="W109" s="7">
        <f t="shared" si="392"/>
        <v>0.15795180732406736</v>
      </c>
      <c r="X109" s="7">
        <f t="shared" si="392"/>
        <v>3.9487951831016839E-2</v>
      </c>
      <c r="Y109" s="7">
        <f t="shared" si="392"/>
        <v>3.9487951831016839E-2</v>
      </c>
      <c r="Z109" s="7">
        <f t="shared" si="392"/>
        <v>0.31590361464813471</v>
      </c>
      <c r="AA109" s="7">
        <f t="shared" si="392"/>
        <v>0.15795180732406736</v>
      </c>
      <c r="AB109" s="7">
        <f t="shared" si="392"/>
        <v>0.31590361464813471</v>
      </c>
      <c r="AC109" s="7">
        <f t="shared" si="392"/>
        <v>0.4738554219722021</v>
      </c>
      <c r="AD109" s="7">
        <f t="shared" si="392"/>
        <v>0.90822289211338725</v>
      </c>
      <c r="AE109" s="7">
        <f t="shared" si="392"/>
        <v>0.43436747014118521</v>
      </c>
      <c r="AF109" s="7">
        <f t="shared" si="392"/>
        <v>1.3031024104235556</v>
      </c>
      <c r="AG109" s="7">
        <f t="shared" si="392"/>
        <v>1.1056626512684715</v>
      </c>
      <c r="AH109" s="7">
        <f t="shared" si="392"/>
        <v>1.1846385549305052</v>
      </c>
      <c r="AI109" s="7">
        <f t="shared" si="392"/>
        <v>1.1846385549305052</v>
      </c>
      <c r="AJ109" s="7">
        <f t="shared" si="392"/>
        <v>1.7769578323957576</v>
      </c>
      <c r="AK109" s="7">
        <f t="shared" si="392"/>
        <v>2.0928614470438922</v>
      </c>
      <c r="AL109" s="7">
        <f t="shared" si="392"/>
        <v>1.6979819287337241</v>
      </c>
      <c r="AM109" s="7">
        <f t="shared" si="392"/>
        <v>2.1718373507059261</v>
      </c>
      <c r="AN109" s="7">
        <f t="shared" si="392"/>
        <v>3.2380120501433809</v>
      </c>
      <c r="AO109" s="7">
        <f t="shared" si="392"/>
        <v>3.3959638574674482</v>
      </c>
      <c r="AP109" s="7">
        <f t="shared" si="392"/>
        <v>3.632891568453549</v>
      </c>
      <c r="AQ109" s="7">
        <f t="shared" si="392"/>
        <v>4.6595783160599868</v>
      </c>
      <c r="AR109" s="7">
        <f t="shared" si="392"/>
        <v>5.0149698825391384</v>
      </c>
      <c r="AS109" s="7">
        <f t="shared" si="392"/>
        <v>4.9754819307081215</v>
      </c>
      <c r="AT109" s="7">
        <f t="shared" si="392"/>
        <v>5.4888253045113409</v>
      </c>
      <c r="AU109" s="7">
        <f t="shared" si="392"/>
        <v>7.8975903662033682</v>
      </c>
      <c r="AV109" s="7">
        <f t="shared" si="392"/>
        <v>5.4888253045113409</v>
      </c>
      <c r="AW109" s="7">
        <f t="shared" si="392"/>
        <v>6.9103915704279473</v>
      </c>
      <c r="AX109" s="7">
        <f t="shared" si="392"/>
        <v>5.8047289191594755</v>
      </c>
      <c r="AY109" s="7">
        <f t="shared" si="392"/>
        <v>7.4237349442311666</v>
      </c>
      <c r="AZ109" s="7">
        <f t="shared" si="392"/>
        <v>6.436536148455744</v>
      </c>
      <c r="BA109" s="7">
        <f t="shared" si="392"/>
        <v>5.8837048228215085</v>
      </c>
      <c r="BB109" s="7">
        <f t="shared" si="392"/>
        <v>8.6478614509926874</v>
      </c>
      <c r="BC109" s="7">
        <f t="shared" si="392"/>
        <v>6.0416566301455763</v>
      </c>
      <c r="BD109" s="7">
        <f t="shared" si="392"/>
        <v>6.436536148455744</v>
      </c>
      <c r="BE109" s="7">
        <f t="shared" si="392"/>
        <v>5.6072891600043908</v>
      </c>
      <c r="BF109" s="7">
        <f t="shared" si="392"/>
        <v>7.1868072332450641</v>
      </c>
      <c r="BG109" s="7">
        <f t="shared" si="392"/>
        <v>6.3970481966247279</v>
      </c>
      <c r="BH109" s="7">
        <f t="shared" si="392"/>
        <v>5.8837048228215085</v>
      </c>
      <c r="BI109" s="7">
        <f t="shared" si="392"/>
        <v>8.4504216918376027</v>
      </c>
      <c r="BJ109" s="7">
        <f t="shared" si="392"/>
        <v>6.8314156667659134</v>
      </c>
      <c r="BK109" s="7">
        <f t="shared" si="392"/>
        <v>8.1740060290204841</v>
      </c>
      <c r="BL109" s="7">
        <f t="shared" si="392"/>
        <v>8.4109337400065876</v>
      </c>
      <c r="BM109" s="7">
        <f t="shared" si="392"/>
        <v>7.3842469924001488</v>
      </c>
      <c r="BN109" s="7">
        <f t="shared" si="392"/>
        <v>8.0160542216964181</v>
      </c>
      <c r="BO109" s="7">
        <f t="shared" si="392"/>
        <v>5.9626807264835424</v>
      </c>
      <c r="BP109" s="7">
        <f t="shared" si="392"/>
        <v>8.4899096436686214</v>
      </c>
      <c r="BQ109" s="7">
        <f t="shared" ref="BQ109:EB109" si="393">BQ96/$C109*100000</f>
        <v>7.3052710887381149</v>
      </c>
      <c r="BR109" s="7">
        <f t="shared" si="393"/>
        <v>7.5027108478931996</v>
      </c>
      <c r="BS109" s="7">
        <f t="shared" si="393"/>
        <v>6.9103915704279473</v>
      </c>
      <c r="BT109" s="7">
        <f t="shared" si="393"/>
        <v>7.2262951850760819</v>
      </c>
      <c r="BU109" s="7">
        <f t="shared" si="393"/>
        <v>7.7001506070482835</v>
      </c>
      <c r="BV109" s="7">
        <f t="shared" si="393"/>
        <v>5.2913855453562562</v>
      </c>
      <c r="BW109" s="7">
        <f t="shared" si="393"/>
        <v>6.1206325338076093</v>
      </c>
      <c r="BX109" s="7">
        <f t="shared" si="393"/>
        <v>5.0544578343701554</v>
      </c>
      <c r="BY109" s="7">
        <f t="shared" si="393"/>
        <v>5.9626807264835424</v>
      </c>
      <c r="BZ109" s="7">
        <f t="shared" si="393"/>
        <v>4.6200903642289699</v>
      </c>
      <c r="CA109" s="7">
        <f t="shared" si="393"/>
        <v>5.409849400849307</v>
      </c>
      <c r="CB109" s="7">
        <f t="shared" si="393"/>
        <v>4.7385542197220207</v>
      </c>
      <c r="CC109" s="7">
        <f t="shared" si="393"/>
        <v>2.5667168690160942</v>
      </c>
      <c r="CD109" s="7">
        <f t="shared" si="393"/>
        <v>4.8175301233840546</v>
      </c>
      <c r="CE109" s="7">
        <f t="shared" si="393"/>
        <v>2.6456927726781281</v>
      </c>
      <c r="CF109" s="7">
        <f t="shared" si="393"/>
        <v>2.9615963873262627</v>
      </c>
      <c r="CG109" s="7">
        <f t="shared" si="393"/>
        <v>2.685180724509145</v>
      </c>
      <c r="CH109" s="7">
        <f t="shared" si="393"/>
        <v>2.5272289171850777</v>
      </c>
      <c r="CI109" s="7">
        <f t="shared" si="393"/>
        <v>2.211325302536943</v>
      </c>
      <c r="CJ109" s="7">
        <f t="shared" si="393"/>
        <v>1.974397591550842</v>
      </c>
      <c r="CK109" s="7">
        <f t="shared" si="393"/>
        <v>2.2903012061989769</v>
      </c>
      <c r="CL109" s="7">
        <f t="shared" si="393"/>
        <v>1.974397591550842</v>
      </c>
      <c r="CM109" s="7">
        <f t="shared" si="393"/>
        <v>1.8559337360577917</v>
      </c>
      <c r="CN109" s="7">
        <f t="shared" si="393"/>
        <v>1.6584939769027072</v>
      </c>
      <c r="CO109" s="7">
        <f t="shared" si="393"/>
        <v>2.2903012061989769</v>
      </c>
      <c r="CP109" s="7">
        <f t="shared" si="393"/>
        <v>1.5005421695786398</v>
      </c>
      <c r="CQ109" s="7">
        <f t="shared" si="393"/>
        <v>1.7374698805647408</v>
      </c>
      <c r="CR109" s="7">
        <f t="shared" si="393"/>
        <v>2.211325302536943</v>
      </c>
      <c r="CS109" s="7">
        <f t="shared" si="393"/>
        <v>1.7374698805647408</v>
      </c>
      <c r="CT109" s="7">
        <f t="shared" si="393"/>
        <v>1.2636144585925388</v>
      </c>
      <c r="CU109" s="7">
        <f t="shared" si="393"/>
        <v>1.1451506030994885</v>
      </c>
      <c r="CV109" s="7">
        <f t="shared" si="393"/>
        <v>1.1451506030994885</v>
      </c>
      <c r="CW109" s="7">
        <f t="shared" si="393"/>
        <v>1.4215662659166062</v>
      </c>
      <c r="CX109" s="7">
        <f t="shared" si="393"/>
        <v>0.82924698845135358</v>
      </c>
      <c r="CY109" s="7">
        <f t="shared" si="393"/>
        <v>1.7374698805647408</v>
      </c>
      <c r="CZ109" s="7">
        <f t="shared" si="393"/>
        <v>1.1846385549305052</v>
      </c>
      <c r="DA109" s="7">
        <f t="shared" si="393"/>
        <v>1.0266867476064379</v>
      </c>
      <c r="DB109" s="7">
        <f t="shared" si="393"/>
        <v>0.98719879577542102</v>
      </c>
      <c r="DC109" s="7">
        <f t="shared" si="393"/>
        <v>0.98719879577542102</v>
      </c>
      <c r="DD109" s="7">
        <f t="shared" si="393"/>
        <v>1.1451506030994885</v>
      </c>
      <c r="DE109" s="7">
        <f t="shared" si="393"/>
        <v>1.3031024104235556</v>
      </c>
      <c r="DF109" s="7">
        <f t="shared" si="393"/>
        <v>1.6190060250716904</v>
      </c>
      <c r="DG109" s="7">
        <f t="shared" si="393"/>
        <v>1.3820783140855895</v>
      </c>
      <c r="DH109" s="7">
        <f t="shared" si="393"/>
        <v>1.0661746994374546</v>
      </c>
      <c r="DI109" s="7">
        <f t="shared" si="393"/>
        <v>1.2241265067615219</v>
      </c>
      <c r="DJ109" s="7">
        <f t="shared" si="393"/>
        <v>1.3425903622545725</v>
      </c>
      <c r="DK109" s="7">
        <f t="shared" si="393"/>
        <v>0.86873494028237042</v>
      </c>
      <c r="DL109" s="7">
        <f t="shared" si="393"/>
        <v>1.0266867476064379</v>
      </c>
      <c r="DM109" s="7">
        <f t="shared" si="393"/>
        <v>1.3425903622545725</v>
      </c>
      <c r="DN109" s="7">
        <f t="shared" si="393"/>
        <v>0.86873494028237042</v>
      </c>
      <c r="DO109" s="7">
        <f t="shared" si="393"/>
        <v>0.98719879577542102</v>
      </c>
      <c r="DP109" s="7">
        <f t="shared" si="393"/>
        <v>0.67129518112728626</v>
      </c>
      <c r="DQ109" s="7">
        <f t="shared" si="393"/>
        <v>1.0661746994374546</v>
      </c>
      <c r="DR109" s="7">
        <f t="shared" si="393"/>
        <v>0.86873494028237042</v>
      </c>
      <c r="DS109" s="7">
        <f t="shared" si="393"/>
        <v>0.90822289211338725</v>
      </c>
      <c r="DT109" s="7">
        <f t="shared" si="393"/>
        <v>0.86873494028237042</v>
      </c>
      <c r="DU109" s="7">
        <f t="shared" si="393"/>
        <v>1.1056626512684715</v>
      </c>
      <c r="DV109" s="7">
        <f t="shared" si="393"/>
        <v>1.3820783140855895</v>
      </c>
      <c r="DW109" s="7">
        <f t="shared" si="393"/>
        <v>0.86873494028237042</v>
      </c>
      <c r="DX109" s="7">
        <f t="shared" si="393"/>
        <v>0.98719879577542102</v>
      </c>
      <c r="DY109" s="7">
        <f t="shared" si="393"/>
        <v>1.0661746994374546</v>
      </c>
      <c r="DZ109" s="7">
        <f t="shared" si="393"/>
        <v>0.90822289211338725</v>
      </c>
      <c r="EA109" s="7">
        <f t="shared" si="393"/>
        <v>0.67129518112728626</v>
      </c>
      <c r="EB109" s="7">
        <f t="shared" si="393"/>
        <v>0.55283132563423576</v>
      </c>
      <c r="EC109" s="7">
        <f t="shared" ref="EC109:GN109" si="394">EC96/$C109*100000</f>
        <v>1.2241265067615219</v>
      </c>
      <c r="ED109" s="7">
        <f t="shared" si="394"/>
        <v>0.94771084394440419</v>
      </c>
      <c r="EE109" s="7">
        <f t="shared" si="394"/>
        <v>1.1451506030994885</v>
      </c>
      <c r="EF109" s="7">
        <f t="shared" si="394"/>
        <v>0.78975903662033675</v>
      </c>
      <c r="EG109" s="7">
        <f t="shared" si="394"/>
        <v>0.59231927746525259</v>
      </c>
      <c r="EH109" s="7">
        <f t="shared" si="394"/>
        <v>0.75027108478931992</v>
      </c>
      <c r="EI109" s="7">
        <f t="shared" si="394"/>
        <v>0.63180722929626942</v>
      </c>
      <c r="EJ109" s="7">
        <f t="shared" si="394"/>
        <v>0.67129518112728626</v>
      </c>
      <c r="EK109" s="7">
        <f t="shared" si="394"/>
        <v>0.23692771098610105</v>
      </c>
      <c r="EL109" s="7">
        <f t="shared" si="394"/>
        <v>0.27641566281711788</v>
      </c>
      <c r="EM109" s="7">
        <f t="shared" si="394"/>
        <v>0.31590361464813471</v>
      </c>
      <c r="EN109" s="7">
        <f t="shared" si="394"/>
        <v>0.19743975915508419</v>
      </c>
      <c r="EO109" s="7">
        <f t="shared" si="394"/>
        <v>0.43436747014118521</v>
      </c>
      <c r="EP109" s="7">
        <f t="shared" si="394"/>
        <v>0.11846385549305052</v>
      </c>
      <c r="EQ109" s="7">
        <f t="shared" si="394"/>
        <v>0.63180722929626942</v>
      </c>
      <c r="ER109" s="7">
        <f t="shared" si="394"/>
        <v>0.59231927746525259</v>
      </c>
      <c r="ES109" s="7">
        <f t="shared" si="394"/>
        <v>0.39487951831016838</v>
      </c>
      <c r="ET109" s="7">
        <f t="shared" si="394"/>
        <v>0.43436747014118521</v>
      </c>
      <c r="EU109" s="7">
        <f t="shared" si="394"/>
        <v>0.39487951831016838</v>
      </c>
      <c r="EV109" s="7">
        <f t="shared" si="394"/>
        <v>0.4738554219722021</v>
      </c>
      <c r="EW109" s="7">
        <f t="shared" si="394"/>
        <v>0.35539156647915154</v>
      </c>
      <c r="EX109" s="7">
        <f t="shared" si="394"/>
        <v>0</v>
      </c>
      <c r="EY109" s="7">
        <f t="shared" si="394"/>
        <v>0</v>
      </c>
      <c r="EZ109" s="7">
        <f t="shared" si="394"/>
        <v>3.9487951831016839E-2</v>
      </c>
      <c r="FA109" s="7">
        <f t="shared" si="394"/>
        <v>3.9487951831016839E-2</v>
      </c>
      <c r="FB109" s="7">
        <f t="shared" si="394"/>
        <v>0</v>
      </c>
      <c r="FC109" s="7">
        <f t="shared" si="394"/>
        <v>0</v>
      </c>
      <c r="FD109" s="7">
        <f t="shared" si="394"/>
        <v>0</v>
      </c>
      <c r="FE109" s="7">
        <f t="shared" si="394"/>
        <v>0</v>
      </c>
      <c r="FF109" s="7">
        <f t="shared" si="394"/>
        <v>3.9487951831016839E-2</v>
      </c>
      <c r="FG109" s="7">
        <f t="shared" si="394"/>
        <v>0</v>
      </c>
      <c r="FH109" s="7">
        <f t="shared" si="394"/>
        <v>0.11846385549305052</v>
      </c>
      <c r="FI109" s="7">
        <f t="shared" si="394"/>
        <v>3.9487951831016839E-2</v>
      </c>
      <c r="FJ109" s="7">
        <f t="shared" si="394"/>
        <v>0</v>
      </c>
      <c r="FK109" s="7">
        <f t="shared" si="394"/>
        <v>3.9487951831016839E-2</v>
      </c>
      <c r="FL109" s="7">
        <f t="shared" si="394"/>
        <v>7.8975903662033678E-2</v>
      </c>
      <c r="FM109" s="7">
        <f t="shared" si="394"/>
        <v>0.11846385549305052</v>
      </c>
      <c r="FN109" s="7">
        <f t="shared" si="394"/>
        <v>0</v>
      </c>
      <c r="FO109" s="7">
        <f t="shared" si="394"/>
        <v>3.9487951831016839E-2</v>
      </c>
      <c r="FP109" s="7">
        <f t="shared" si="394"/>
        <v>3.9487951831016839E-2</v>
      </c>
      <c r="FQ109" s="7">
        <f t="shared" si="394"/>
        <v>0</v>
      </c>
      <c r="FR109" s="7">
        <f t="shared" si="394"/>
        <v>0</v>
      </c>
      <c r="FS109" s="7">
        <f t="shared" si="394"/>
        <v>7.8975903662033678E-2</v>
      </c>
      <c r="FT109" s="7">
        <f t="shared" si="394"/>
        <v>0</v>
      </c>
      <c r="FU109" s="7">
        <f t="shared" si="394"/>
        <v>0</v>
      </c>
      <c r="FV109" s="7">
        <f t="shared" si="394"/>
        <v>3.9487951831016839E-2</v>
      </c>
      <c r="FW109" s="7">
        <f t="shared" si="394"/>
        <v>7.8975903662033678E-2</v>
      </c>
      <c r="FX109" s="7">
        <f t="shared" si="394"/>
        <v>7.8975903662033678E-2</v>
      </c>
      <c r="FY109" s="7">
        <f t="shared" si="394"/>
        <v>3.9487951831016839E-2</v>
      </c>
      <c r="FZ109" s="7">
        <f t="shared" si="394"/>
        <v>0</v>
      </c>
      <c r="GA109" s="7">
        <f t="shared" si="394"/>
        <v>3.9487951831016839E-2</v>
      </c>
      <c r="GB109" s="7">
        <f t="shared" si="394"/>
        <v>3.9487951831016839E-2</v>
      </c>
      <c r="GC109" s="7">
        <f t="shared" si="394"/>
        <v>3.9487951831016839E-2</v>
      </c>
      <c r="GD109" s="7">
        <f t="shared" si="394"/>
        <v>3.9487951831016839E-2</v>
      </c>
      <c r="GE109" s="7">
        <f t="shared" si="394"/>
        <v>0.11846385549305052</v>
      </c>
      <c r="GF109" s="7">
        <f t="shared" si="394"/>
        <v>0</v>
      </c>
      <c r="GG109" s="7">
        <f t="shared" si="394"/>
        <v>3.9487951831016839E-2</v>
      </c>
      <c r="GH109" s="7">
        <f t="shared" si="394"/>
        <v>0.11846385549305052</v>
      </c>
      <c r="GI109" s="7">
        <f t="shared" si="394"/>
        <v>7.8975903662033678E-2</v>
      </c>
      <c r="GJ109" s="7">
        <f t="shared" si="394"/>
        <v>0</v>
      </c>
      <c r="GK109" s="7">
        <f t="shared" si="394"/>
        <v>3.9487951831016839E-2</v>
      </c>
      <c r="GL109" s="7">
        <f t="shared" si="394"/>
        <v>7.8975903662033678E-2</v>
      </c>
      <c r="GM109" s="7">
        <f t="shared" si="394"/>
        <v>3.9487951831016839E-2</v>
      </c>
      <c r="GN109" s="7">
        <f t="shared" si="394"/>
        <v>0</v>
      </c>
      <c r="GO109" s="7">
        <f t="shared" ref="GO109:HW109" si="395">GO96/$C109*100000</f>
        <v>0</v>
      </c>
      <c r="GP109" s="7">
        <f t="shared" si="395"/>
        <v>0</v>
      </c>
      <c r="GQ109" s="7">
        <f t="shared" si="395"/>
        <v>7.8975903662033678E-2</v>
      </c>
      <c r="GR109" s="7">
        <f t="shared" si="395"/>
        <v>7.8975903662033678E-2</v>
      </c>
      <c r="GS109" s="7">
        <f t="shared" si="395"/>
        <v>3.9487951831016839E-2</v>
      </c>
      <c r="GT109" s="7">
        <f t="shared" si="395"/>
        <v>3.9487951831016839E-2</v>
      </c>
      <c r="GU109" s="7">
        <f t="shared" si="395"/>
        <v>3.9487951831016839E-2</v>
      </c>
      <c r="GV109" s="7">
        <f t="shared" si="395"/>
        <v>3.9487951831016839E-2</v>
      </c>
      <c r="GW109" s="7">
        <f t="shared" si="395"/>
        <v>0</v>
      </c>
      <c r="GX109" s="7">
        <f t="shared" si="395"/>
        <v>0</v>
      </c>
      <c r="GY109" s="7">
        <f t="shared" si="395"/>
        <v>3.9487951831016839E-2</v>
      </c>
      <c r="GZ109" s="7">
        <f t="shared" si="395"/>
        <v>3.9487951831016839E-2</v>
      </c>
      <c r="HA109" s="7">
        <f t="shared" si="395"/>
        <v>3.9487951831016839E-2</v>
      </c>
      <c r="HB109" s="7">
        <f t="shared" si="395"/>
        <v>3.9487951831016839E-2</v>
      </c>
      <c r="HC109" s="7">
        <f t="shared" si="395"/>
        <v>0</v>
      </c>
      <c r="HD109" s="7">
        <f t="shared" si="395"/>
        <v>3.9487951831016839E-2</v>
      </c>
      <c r="HE109" s="7">
        <f t="shared" si="395"/>
        <v>3.9487951831016839E-2</v>
      </c>
      <c r="HF109" s="7">
        <f t="shared" si="395"/>
        <v>0.11846385549305052</v>
      </c>
      <c r="HG109" s="7">
        <f t="shared" si="395"/>
        <v>0</v>
      </c>
      <c r="HH109" s="7">
        <f t="shared" si="395"/>
        <v>0</v>
      </c>
      <c r="HI109" s="7">
        <f t="shared" si="395"/>
        <v>0</v>
      </c>
      <c r="HJ109" s="7">
        <f t="shared" si="395"/>
        <v>3.9487951831016839E-2</v>
      </c>
      <c r="HK109" s="7">
        <f t="shared" si="395"/>
        <v>3.9487951831016839E-2</v>
      </c>
      <c r="HL109" s="7">
        <f t="shared" si="395"/>
        <v>0</v>
      </c>
      <c r="HM109" s="7">
        <f t="shared" si="395"/>
        <v>3.9487951831016839E-2</v>
      </c>
      <c r="HN109" s="7">
        <f t="shared" si="395"/>
        <v>0</v>
      </c>
      <c r="HO109" s="7">
        <f t="shared" si="395"/>
        <v>0</v>
      </c>
      <c r="HP109" s="7">
        <f t="shared" si="395"/>
        <v>0</v>
      </c>
      <c r="HQ109" s="7">
        <f t="shared" si="395"/>
        <v>0</v>
      </c>
      <c r="HR109" s="7">
        <f t="shared" si="395"/>
        <v>0</v>
      </c>
      <c r="HS109" s="7">
        <f t="shared" si="395"/>
        <v>0</v>
      </c>
      <c r="HT109" s="7">
        <f t="shared" si="395"/>
        <v>0</v>
      </c>
      <c r="HU109" s="7">
        <f t="shared" si="395"/>
        <v>0</v>
      </c>
      <c r="HV109" s="7">
        <f t="shared" si="395"/>
        <v>0</v>
      </c>
      <c r="HW109" s="7">
        <f t="shared" si="395"/>
        <v>0</v>
      </c>
    </row>
    <row r="110" spans="2:231" s="132" customFormat="1" x14ac:dyDescent="0.25">
      <c r="B110" s="260" t="s">
        <v>215</v>
      </c>
      <c r="C110" s="262">
        <v>2113846</v>
      </c>
      <c r="D110" s="7">
        <f t="shared" si="375"/>
        <v>0</v>
      </c>
      <c r="E110" s="7">
        <f t="shared" ref="E110:BP110" si="396">E97/$C110*100000</f>
        <v>0</v>
      </c>
      <c r="F110" s="7">
        <f t="shared" si="396"/>
        <v>0</v>
      </c>
      <c r="G110" s="7">
        <f t="shared" si="396"/>
        <v>0</v>
      </c>
      <c r="H110" s="7">
        <f t="shared" si="396"/>
        <v>9.4614271805987762E-2</v>
      </c>
      <c r="I110" s="7">
        <f t="shared" si="396"/>
        <v>0</v>
      </c>
      <c r="J110" s="7">
        <f t="shared" si="396"/>
        <v>0</v>
      </c>
      <c r="K110" s="7">
        <f t="shared" si="396"/>
        <v>0</v>
      </c>
      <c r="L110" s="7">
        <f t="shared" si="396"/>
        <v>0.14192140770898165</v>
      </c>
      <c r="M110" s="7">
        <f t="shared" si="396"/>
        <v>0</v>
      </c>
      <c r="N110" s="7">
        <f t="shared" si="396"/>
        <v>0</v>
      </c>
      <c r="O110" s="7">
        <f t="shared" si="396"/>
        <v>0</v>
      </c>
      <c r="P110" s="7">
        <f t="shared" si="396"/>
        <v>4.7307135902993881E-2</v>
      </c>
      <c r="Q110" s="7">
        <f t="shared" si="396"/>
        <v>4.7307135902993881E-2</v>
      </c>
      <c r="R110" s="7">
        <f t="shared" si="396"/>
        <v>4.7307135902993881E-2</v>
      </c>
      <c r="S110" s="7">
        <f t="shared" si="396"/>
        <v>4.7307135902993881E-2</v>
      </c>
      <c r="T110" s="7">
        <f t="shared" si="396"/>
        <v>0</v>
      </c>
      <c r="U110" s="7">
        <f t="shared" si="396"/>
        <v>9.4614271805987762E-2</v>
      </c>
      <c r="V110" s="7">
        <f t="shared" si="396"/>
        <v>0</v>
      </c>
      <c r="W110" s="7">
        <f t="shared" si="396"/>
        <v>4.7307135902993881E-2</v>
      </c>
      <c r="X110" s="7">
        <f t="shared" si="396"/>
        <v>4.7307135902993881E-2</v>
      </c>
      <c r="Y110" s="7">
        <f t="shared" si="396"/>
        <v>4.7307135902993881E-2</v>
      </c>
      <c r="Z110" s="7">
        <f t="shared" si="396"/>
        <v>0.18922854361197552</v>
      </c>
      <c r="AA110" s="7">
        <f t="shared" si="396"/>
        <v>0.14192140770898165</v>
      </c>
      <c r="AB110" s="7">
        <f t="shared" si="396"/>
        <v>0.14192140770898165</v>
      </c>
      <c r="AC110" s="7">
        <f t="shared" si="396"/>
        <v>0.2838428154179633</v>
      </c>
      <c r="AD110" s="7">
        <f t="shared" si="396"/>
        <v>0.18922854361197552</v>
      </c>
      <c r="AE110" s="7">
        <f t="shared" si="396"/>
        <v>0.37845708722395105</v>
      </c>
      <c r="AF110" s="7">
        <f t="shared" si="396"/>
        <v>0.7569141744479021</v>
      </c>
      <c r="AG110" s="7">
        <f t="shared" si="396"/>
        <v>1.2299855334778409</v>
      </c>
      <c r="AH110" s="7">
        <f t="shared" si="396"/>
        <v>0.89883558215688364</v>
      </c>
      <c r="AI110" s="7">
        <f t="shared" si="396"/>
        <v>1.2772926693808346</v>
      </c>
      <c r="AJ110" s="7">
        <f t="shared" si="396"/>
        <v>1.6084426207017917</v>
      </c>
      <c r="AK110" s="7">
        <f t="shared" si="396"/>
        <v>1.7503640284107735</v>
      </c>
      <c r="AL110" s="7">
        <f t="shared" si="396"/>
        <v>1.8922854361197552</v>
      </c>
      <c r="AM110" s="7">
        <f t="shared" si="396"/>
        <v>1.8449783002167612</v>
      </c>
      <c r="AN110" s="7">
        <f t="shared" si="396"/>
        <v>3.6426494645305287</v>
      </c>
      <c r="AO110" s="7">
        <f t="shared" si="396"/>
        <v>3.8791851440454979</v>
      </c>
      <c r="AP110" s="7">
        <f t="shared" si="396"/>
        <v>4.8726349980083699</v>
      </c>
      <c r="AQ110" s="7">
        <f t="shared" si="396"/>
        <v>5.1091706775233385</v>
      </c>
      <c r="AR110" s="7">
        <f t="shared" si="396"/>
        <v>6.0080062596802231</v>
      </c>
      <c r="AS110" s="7">
        <f t="shared" si="396"/>
        <v>5.3457063570383081</v>
      </c>
      <c r="AT110" s="7">
        <f t="shared" si="396"/>
        <v>7.4272203367700387</v>
      </c>
      <c r="AU110" s="7">
        <f t="shared" si="396"/>
        <v>8.8937415497628489</v>
      </c>
      <c r="AV110" s="7">
        <f t="shared" si="396"/>
        <v>6.5756918905161488</v>
      </c>
      <c r="AW110" s="7">
        <f t="shared" si="396"/>
        <v>6.6229990264191425</v>
      </c>
      <c r="AX110" s="7">
        <f t="shared" si="396"/>
        <v>7.1433775213520754</v>
      </c>
      <c r="AY110" s="7">
        <f t="shared" si="396"/>
        <v>7.8529845598969841</v>
      </c>
      <c r="AZ110" s="7">
        <f t="shared" si="396"/>
        <v>6.5756918905161488</v>
      </c>
      <c r="BA110" s="7">
        <f t="shared" si="396"/>
        <v>4.1157208235604674</v>
      </c>
      <c r="BB110" s="7">
        <f t="shared" si="396"/>
        <v>8.1368273753149474</v>
      </c>
      <c r="BC110" s="7">
        <f t="shared" si="396"/>
        <v>7.2379917931580637</v>
      </c>
      <c r="BD110" s="7">
        <f t="shared" si="396"/>
        <v>6.4337704828071667</v>
      </c>
      <c r="BE110" s="7">
        <f t="shared" si="396"/>
        <v>7.2379917931580637</v>
      </c>
      <c r="BF110" s="7">
        <f t="shared" si="396"/>
        <v>5.9133919878742347</v>
      </c>
      <c r="BG110" s="7">
        <f t="shared" si="396"/>
        <v>5.2510920852323206</v>
      </c>
      <c r="BH110" s="7">
        <f t="shared" si="396"/>
        <v>5.4876277647472902</v>
      </c>
      <c r="BI110" s="7">
        <f t="shared" si="396"/>
        <v>7.521834608576027</v>
      </c>
      <c r="BJ110" s="7">
        <f t="shared" si="396"/>
        <v>4.9199421339113636</v>
      </c>
      <c r="BK110" s="7">
        <f t="shared" si="396"/>
        <v>6.528384754613155</v>
      </c>
      <c r="BL110" s="7">
        <f t="shared" si="396"/>
        <v>5.0145564057173511</v>
      </c>
      <c r="BM110" s="7">
        <f t="shared" si="396"/>
        <v>5.2983992211353144</v>
      </c>
      <c r="BN110" s="7">
        <f t="shared" si="396"/>
        <v>5.0145564057173511</v>
      </c>
      <c r="BO110" s="7">
        <f t="shared" si="396"/>
        <v>4.4941779107844191</v>
      </c>
      <c r="BP110" s="7">
        <f t="shared" si="396"/>
        <v>6.197234803292198</v>
      </c>
      <c r="BQ110" s="7">
        <f t="shared" ref="BQ110:EB110" si="397">BQ97/$C110*100000</f>
        <v>5.2510920852323206</v>
      </c>
      <c r="BR110" s="7">
        <f t="shared" si="397"/>
        <v>4.8253278621053761</v>
      </c>
      <c r="BS110" s="7">
        <f t="shared" si="397"/>
        <v>4.6360993184934003</v>
      </c>
      <c r="BT110" s="7">
        <f t="shared" si="397"/>
        <v>5.1091706775233385</v>
      </c>
      <c r="BU110" s="7">
        <f t="shared" si="397"/>
        <v>5.1091706775233385</v>
      </c>
      <c r="BV110" s="7">
        <f t="shared" si="397"/>
        <v>4.4468707748814245</v>
      </c>
      <c r="BW110" s="7">
        <f t="shared" si="397"/>
        <v>3.5953423286275346</v>
      </c>
      <c r="BX110" s="7">
        <f t="shared" si="397"/>
        <v>3.7372637363365162</v>
      </c>
      <c r="BY110" s="7">
        <f t="shared" si="397"/>
        <v>3.2641923773065775</v>
      </c>
      <c r="BZ110" s="7">
        <f t="shared" si="397"/>
        <v>3.4534209209185529</v>
      </c>
      <c r="CA110" s="7">
        <f t="shared" si="397"/>
        <v>3.3588066491125654</v>
      </c>
      <c r="CB110" s="7">
        <f t="shared" si="397"/>
        <v>2.8384281541796326</v>
      </c>
      <c r="CC110" s="7">
        <f t="shared" si="397"/>
        <v>2.6491996105676572</v>
      </c>
      <c r="CD110" s="7">
        <f t="shared" si="397"/>
        <v>3.2641923773065775</v>
      </c>
      <c r="CE110" s="7">
        <f t="shared" si="397"/>
        <v>1.8449783002167612</v>
      </c>
      <c r="CF110" s="7">
        <f t="shared" si="397"/>
        <v>1.9868997079257429</v>
      </c>
      <c r="CG110" s="7">
        <f t="shared" si="397"/>
        <v>1.7503640284107735</v>
      </c>
      <c r="CH110" s="7">
        <f t="shared" si="397"/>
        <v>1.6084426207017917</v>
      </c>
      <c r="CI110" s="7">
        <f t="shared" si="397"/>
        <v>1.9395925720227489</v>
      </c>
      <c r="CJ110" s="7">
        <f t="shared" si="397"/>
        <v>1.4665212129928102</v>
      </c>
      <c r="CK110" s="7">
        <f t="shared" si="397"/>
        <v>2.0342068438287368</v>
      </c>
      <c r="CL110" s="7">
        <f t="shared" si="397"/>
        <v>1.6557497566047856</v>
      </c>
      <c r="CM110" s="7">
        <f t="shared" si="397"/>
        <v>1.7030568925077796</v>
      </c>
      <c r="CN110" s="7">
        <f t="shared" si="397"/>
        <v>1.1353712616718532</v>
      </c>
      <c r="CO110" s="7">
        <f t="shared" si="397"/>
        <v>1.3719069411868225</v>
      </c>
      <c r="CP110" s="7">
        <f t="shared" si="397"/>
        <v>1.2299855334778409</v>
      </c>
      <c r="CQ110" s="7">
        <f t="shared" si="397"/>
        <v>0.9461427180598776</v>
      </c>
      <c r="CR110" s="7">
        <f t="shared" si="397"/>
        <v>1.2772926693808346</v>
      </c>
      <c r="CS110" s="7">
        <f t="shared" si="397"/>
        <v>0.9461427180598776</v>
      </c>
      <c r="CT110" s="7">
        <f t="shared" si="397"/>
        <v>0.99344985396287144</v>
      </c>
      <c r="CU110" s="7">
        <f t="shared" si="397"/>
        <v>0.99344985396287144</v>
      </c>
      <c r="CV110" s="7">
        <f t="shared" si="397"/>
        <v>1.0407569898658653</v>
      </c>
      <c r="CW110" s="7">
        <f t="shared" si="397"/>
        <v>0.89883558215688364</v>
      </c>
      <c r="CX110" s="7">
        <f t="shared" si="397"/>
        <v>0.5676856308359266</v>
      </c>
      <c r="CY110" s="7">
        <f t="shared" si="397"/>
        <v>1.2299855334778409</v>
      </c>
      <c r="CZ110" s="7">
        <f t="shared" si="397"/>
        <v>0.9461427180598776</v>
      </c>
      <c r="DA110" s="7">
        <f t="shared" si="397"/>
        <v>0.89883558215688364</v>
      </c>
      <c r="DB110" s="7">
        <f t="shared" si="397"/>
        <v>0.99344985396287144</v>
      </c>
      <c r="DC110" s="7">
        <f t="shared" si="397"/>
        <v>0.70960703854490814</v>
      </c>
      <c r="DD110" s="7">
        <f t="shared" si="397"/>
        <v>0.89883558215688364</v>
      </c>
      <c r="DE110" s="7">
        <f t="shared" si="397"/>
        <v>0.99344985396287144</v>
      </c>
      <c r="DF110" s="7">
        <f t="shared" si="397"/>
        <v>0.6622999026419143</v>
      </c>
      <c r="DG110" s="7">
        <f t="shared" si="397"/>
        <v>0.5676856308359266</v>
      </c>
      <c r="DH110" s="7">
        <f t="shared" si="397"/>
        <v>0.85152844625388979</v>
      </c>
      <c r="DI110" s="7">
        <f t="shared" si="397"/>
        <v>1.1826783975748469</v>
      </c>
      <c r="DJ110" s="7">
        <f t="shared" si="397"/>
        <v>0.99344985396287144</v>
      </c>
      <c r="DK110" s="7">
        <f t="shared" si="397"/>
        <v>0.80422131035089583</v>
      </c>
      <c r="DL110" s="7">
        <f t="shared" si="397"/>
        <v>0.6622999026419143</v>
      </c>
      <c r="DM110" s="7">
        <f t="shared" si="397"/>
        <v>0.85152844625388979</v>
      </c>
      <c r="DN110" s="7">
        <f t="shared" si="397"/>
        <v>0.70960703854490814</v>
      </c>
      <c r="DO110" s="7">
        <f t="shared" si="397"/>
        <v>0.61499276673892045</v>
      </c>
      <c r="DP110" s="7">
        <f t="shared" si="397"/>
        <v>0.37845708722395105</v>
      </c>
      <c r="DQ110" s="7">
        <f t="shared" si="397"/>
        <v>0.52037849493293264</v>
      </c>
      <c r="DR110" s="7">
        <f t="shared" si="397"/>
        <v>0.61499276673892045</v>
      </c>
      <c r="DS110" s="7">
        <f t="shared" si="397"/>
        <v>0.52037849493293264</v>
      </c>
      <c r="DT110" s="7">
        <f t="shared" si="397"/>
        <v>0.7569141744479021</v>
      </c>
      <c r="DU110" s="7">
        <f t="shared" si="397"/>
        <v>0.52037849493293264</v>
      </c>
      <c r="DV110" s="7">
        <f t="shared" si="397"/>
        <v>0.7569141744479021</v>
      </c>
      <c r="DW110" s="7">
        <f t="shared" si="397"/>
        <v>0.7569141744479021</v>
      </c>
      <c r="DX110" s="7">
        <f t="shared" si="397"/>
        <v>0.85152844625388979</v>
      </c>
      <c r="DY110" s="7">
        <f t="shared" si="397"/>
        <v>0.70960703854490814</v>
      </c>
      <c r="DZ110" s="7">
        <f t="shared" si="397"/>
        <v>0.37845708722395105</v>
      </c>
      <c r="EA110" s="7">
        <f t="shared" si="397"/>
        <v>0.70960703854490814</v>
      </c>
      <c r="EB110" s="7">
        <f t="shared" si="397"/>
        <v>0.37845708722395105</v>
      </c>
      <c r="EC110" s="7">
        <f t="shared" ref="EC110:GN110" si="398">EC97/$C110*100000</f>
        <v>0.6622999026419143</v>
      </c>
      <c r="ED110" s="7">
        <f t="shared" si="398"/>
        <v>0.7569141744479021</v>
      </c>
      <c r="EE110" s="7">
        <f t="shared" si="398"/>
        <v>0.4730713590299388</v>
      </c>
      <c r="EF110" s="7">
        <f t="shared" si="398"/>
        <v>0.33114995132095715</v>
      </c>
      <c r="EG110" s="7">
        <f t="shared" si="398"/>
        <v>0.4257642231269449</v>
      </c>
      <c r="EH110" s="7">
        <f t="shared" si="398"/>
        <v>0.2365356795149694</v>
      </c>
      <c r="EI110" s="7">
        <f t="shared" si="398"/>
        <v>0.2365356795149694</v>
      </c>
      <c r="EJ110" s="7">
        <f t="shared" si="398"/>
        <v>0.4257642231269449</v>
      </c>
      <c r="EK110" s="7">
        <f t="shared" si="398"/>
        <v>0.2838428154179633</v>
      </c>
      <c r="EL110" s="7">
        <f t="shared" si="398"/>
        <v>0.2838428154179633</v>
      </c>
      <c r="EM110" s="7">
        <f t="shared" si="398"/>
        <v>0.18922854361197552</v>
      </c>
      <c r="EN110" s="7">
        <f t="shared" si="398"/>
        <v>0.14192140770898165</v>
      </c>
      <c r="EO110" s="7">
        <f t="shared" si="398"/>
        <v>0.33114995132095715</v>
      </c>
      <c r="EP110" s="7">
        <f t="shared" si="398"/>
        <v>0.33114995132095715</v>
      </c>
      <c r="EQ110" s="7">
        <f t="shared" si="398"/>
        <v>0.33114995132095715</v>
      </c>
      <c r="ER110" s="7">
        <f t="shared" si="398"/>
        <v>4.7307135902993881E-2</v>
      </c>
      <c r="ES110" s="7">
        <f t="shared" si="398"/>
        <v>0.14192140770898165</v>
      </c>
      <c r="ET110" s="7">
        <f t="shared" si="398"/>
        <v>0.14192140770898165</v>
      </c>
      <c r="EU110" s="7">
        <f t="shared" si="398"/>
        <v>0.18922854361197552</v>
      </c>
      <c r="EV110" s="7">
        <f t="shared" si="398"/>
        <v>0.2838428154179633</v>
      </c>
      <c r="EW110" s="7">
        <f t="shared" si="398"/>
        <v>0.2365356795149694</v>
      </c>
      <c r="EX110" s="7">
        <f t="shared" si="398"/>
        <v>0</v>
      </c>
      <c r="EY110" s="7">
        <f t="shared" si="398"/>
        <v>4.7307135902993881E-2</v>
      </c>
      <c r="EZ110" s="7">
        <f t="shared" si="398"/>
        <v>0</v>
      </c>
      <c r="FA110" s="7">
        <f t="shared" si="398"/>
        <v>0</v>
      </c>
      <c r="FB110" s="7">
        <f t="shared" si="398"/>
        <v>0</v>
      </c>
      <c r="FC110" s="7">
        <f t="shared" si="398"/>
        <v>0</v>
      </c>
      <c r="FD110" s="7">
        <f t="shared" si="398"/>
        <v>0</v>
      </c>
      <c r="FE110" s="7">
        <f t="shared" si="398"/>
        <v>4.7307135902993881E-2</v>
      </c>
      <c r="FF110" s="7">
        <f t="shared" si="398"/>
        <v>0</v>
      </c>
      <c r="FG110" s="7">
        <f t="shared" si="398"/>
        <v>4.7307135902993881E-2</v>
      </c>
      <c r="FH110" s="7">
        <f t="shared" si="398"/>
        <v>9.4614271805987762E-2</v>
      </c>
      <c r="FI110" s="7">
        <f t="shared" si="398"/>
        <v>4.7307135902993881E-2</v>
      </c>
      <c r="FJ110" s="7">
        <f t="shared" si="398"/>
        <v>4.7307135902993881E-2</v>
      </c>
      <c r="FK110" s="7">
        <f t="shared" si="398"/>
        <v>9.4614271805987762E-2</v>
      </c>
      <c r="FL110" s="7">
        <f t="shared" si="398"/>
        <v>0</v>
      </c>
      <c r="FM110" s="7">
        <f t="shared" si="398"/>
        <v>9.4614271805987762E-2</v>
      </c>
      <c r="FN110" s="7">
        <f t="shared" si="398"/>
        <v>0</v>
      </c>
      <c r="FO110" s="7">
        <f t="shared" si="398"/>
        <v>0</v>
      </c>
      <c r="FP110" s="7">
        <f t="shared" si="398"/>
        <v>4.7307135902993881E-2</v>
      </c>
      <c r="FQ110" s="7">
        <f t="shared" si="398"/>
        <v>4.7307135902993881E-2</v>
      </c>
      <c r="FR110" s="7">
        <f t="shared" si="398"/>
        <v>0.18922854361197552</v>
      </c>
      <c r="FS110" s="7">
        <f t="shared" si="398"/>
        <v>4.7307135902993881E-2</v>
      </c>
      <c r="FT110" s="7">
        <f t="shared" si="398"/>
        <v>0.18922854361197552</v>
      </c>
      <c r="FU110" s="7">
        <f t="shared" si="398"/>
        <v>0</v>
      </c>
      <c r="FV110" s="7">
        <f t="shared" si="398"/>
        <v>4.7307135902993881E-2</v>
      </c>
      <c r="FW110" s="7">
        <f t="shared" si="398"/>
        <v>9.4614271805987762E-2</v>
      </c>
      <c r="FX110" s="7">
        <f t="shared" si="398"/>
        <v>9.4614271805987762E-2</v>
      </c>
      <c r="FY110" s="7">
        <f t="shared" si="398"/>
        <v>9.4614271805987762E-2</v>
      </c>
      <c r="FZ110" s="7">
        <f t="shared" si="398"/>
        <v>9.4614271805987762E-2</v>
      </c>
      <c r="GA110" s="7">
        <f t="shared" si="398"/>
        <v>4.7307135902993881E-2</v>
      </c>
      <c r="GB110" s="7">
        <f t="shared" si="398"/>
        <v>0.14192140770898165</v>
      </c>
      <c r="GC110" s="7">
        <f t="shared" si="398"/>
        <v>0.14192140770898165</v>
      </c>
      <c r="GD110" s="7">
        <f t="shared" si="398"/>
        <v>0.14192140770898165</v>
      </c>
      <c r="GE110" s="7">
        <f t="shared" si="398"/>
        <v>0.2838428154179633</v>
      </c>
      <c r="GF110" s="7">
        <f t="shared" si="398"/>
        <v>0</v>
      </c>
      <c r="GG110" s="7">
        <f t="shared" si="398"/>
        <v>0</v>
      </c>
      <c r="GH110" s="7">
        <f t="shared" si="398"/>
        <v>9.4614271805987762E-2</v>
      </c>
      <c r="GI110" s="7">
        <f t="shared" si="398"/>
        <v>9.4614271805987762E-2</v>
      </c>
      <c r="GJ110" s="7">
        <f t="shared" si="398"/>
        <v>0.14192140770898165</v>
      </c>
      <c r="GK110" s="7">
        <f t="shared" si="398"/>
        <v>0.2838428154179633</v>
      </c>
      <c r="GL110" s="7">
        <f t="shared" si="398"/>
        <v>0.14192140770898165</v>
      </c>
      <c r="GM110" s="7">
        <f t="shared" si="398"/>
        <v>0</v>
      </c>
      <c r="GN110" s="7">
        <f t="shared" si="398"/>
        <v>9.4614271805987762E-2</v>
      </c>
      <c r="GO110" s="7">
        <f t="shared" ref="GO110:HW110" si="399">GO97/$C110*100000</f>
        <v>0.14192140770898165</v>
      </c>
      <c r="GP110" s="7">
        <f t="shared" si="399"/>
        <v>9.4614271805987762E-2</v>
      </c>
      <c r="GQ110" s="7">
        <f t="shared" si="399"/>
        <v>4.7307135902993881E-2</v>
      </c>
      <c r="GR110" s="7">
        <f t="shared" si="399"/>
        <v>4.7307135902993881E-2</v>
      </c>
      <c r="GS110" s="7">
        <f t="shared" si="399"/>
        <v>0</v>
      </c>
      <c r="GT110" s="7">
        <f t="shared" si="399"/>
        <v>0</v>
      </c>
      <c r="GU110" s="7">
        <f t="shared" si="399"/>
        <v>4.7307135902993881E-2</v>
      </c>
      <c r="GV110" s="7">
        <f t="shared" si="399"/>
        <v>9.4614271805987762E-2</v>
      </c>
      <c r="GW110" s="7">
        <f t="shared" si="399"/>
        <v>9.4614271805987762E-2</v>
      </c>
      <c r="GX110" s="7">
        <f t="shared" si="399"/>
        <v>9.4614271805987762E-2</v>
      </c>
      <c r="GY110" s="7">
        <f t="shared" si="399"/>
        <v>0</v>
      </c>
      <c r="GZ110" s="7">
        <f t="shared" si="399"/>
        <v>0.14192140770898165</v>
      </c>
      <c r="HA110" s="7">
        <f t="shared" si="399"/>
        <v>4.7307135902993881E-2</v>
      </c>
      <c r="HB110" s="7">
        <f t="shared" si="399"/>
        <v>0</v>
      </c>
      <c r="HC110" s="7">
        <f t="shared" si="399"/>
        <v>4.7307135902993881E-2</v>
      </c>
      <c r="HD110" s="7">
        <f t="shared" si="399"/>
        <v>9.4614271805987762E-2</v>
      </c>
      <c r="HE110" s="7">
        <f t="shared" si="399"/>
        <v>4.7307135902993881E-2</v>
      </c>
      <c r="HF110" s="7">
        <f t="shared" si="399"/>
        <v>0</v>
      </c>
      <c r="HG110" s="7">
        <f t="shared" si="399"/>
        <v>0</v>
      </c>
      <c r="HH110" s="7">
        <f t="shared" si="399"/>
        <v>4.7307135902993881E-2</v>
      </c>
      <c r="HI110" s="7">
        <f t="shared" si="399"/>
        <v>4.7307135902993881E-2</v>
      </c>
      <c r="HJ110" s="7">
        <f t="shared" si="399"/>
        <v>0</v>
      </c>
      <c r="HK110" s="7">
        <f t="shared" si="399"/>
        <v>0</v>
      </c>
      <c r="HL110" s="7">
        <f t="shared" si="399"/>
        <v>0</v>
      </c>
      <c r="HM110" s="7">
        <f t="shared" si="399"/>
        <v>4.7307135902993881E-2</v>
      </c>
      <c r="HN110" s="7">
        <f t="shared" si="399"/>
        <v>4.7307135902993881E-2</v>
      </c>
      <c r="HO110" s="7">
        <f t="shared" si="399"/>
        <v>0</v>
      </c>
      <c r="HP110" s="7">
        <f t="shared" si="399"/>
        <v>0</v>
      </c>
      <c r="HQ110" s="7">
        <f t="shared" si="399"/>
        <v>0</v>
      </c>
      <c r="HR110" s="7">
        <f t="shared" si="399"/>
        <v>0</v>
      </c>
      <c r="HS110" s="7">
        <f t="shared" si="399"/>
        <v>0</v>
      </c>
      <c r="HT110" s="7">
        <f t="shared" si="399"/>
        <v>0</v>
      </c>
      <c r="HU110" s="7">
        <f t="shared" si="399"/>
        <v>0</v>
      </c>
      <c r="HV110" s="7">
        <f t="shared" si="399"/>
        <v>0</v>
      </c>
      <c r="HW110" s="7">
        <f t="shared" si="399"/>
        <v>0</v>
      </c>
    </row>
    <row r="111" spans="2:231" s="132" customFormat="1" x14ac:dyDescent="0.25">
      <c r="B111" s="260" t="s">
        <v>216</v>
      </c>
      <c r="C111" s="262">
        <v>1574419</v>
      </c>
      <c r="D111" s="7">
        <f t="shared" si="375"/>
        <v>0</v>
      </c>
      <c r="E111" s="7">
        <f t="shared" ref="E111:BP111" si="400">E98/$C111*100000</f>
        <v>0</v>
      </c>
      <c r="F111" s="7">
        <f t="shared" si="400"/>
        <v>0</v>
      </c>
      <c r="G111" s="7">
        <f t="shared" si="400"/>
        <v>0</v>
      </c>
      <c r="H111" s="7">
        <f t="shared" si="400"/>
        <v>0</v>
      </c>
      <c r="I111" s="7">
        <f t="shared" si="400"/>
        <v>0</v>
      </c>
      <c r="J111" s="7">
        <f t="shared" si="400"/>
        <v>0</v>
      </c>
      <c r="K111" s="7">
        <f t="shared" si="400"/>
        <v>0.12703098730388798</v>
      </c>
      <c r="L111" s="7">
        <f t="shared" si="400"/>
        <v>0</v>
      </c>
      <c r="M111" s="7">
        <f t="shared" si="400"/>
        <v>6.3515493651943991E-2</v>
      </c>
      <c r="N111" s="7">
        <f t="shared" si="400"/>
        <v>0</v>
      </c>
      <c r="O111" s="7">
        <f t="shared" si="400"/>
        <v>0</v>
      </c>
      <c r="P111" s="7">
        <f t="shared" si="400"/>
        <v>0</v>
      </c>
      <c r="Q111" s="7">
        <f t="shared" si="400"/>
        <v>6.3515493651943991E-2</v>
      </c>
      <c r="R111" s="7">
        <f t="shared" si="400"/>
        <v>0</v>
      </c>
      <c r="S111" s="7">
        <f t="shared" si="400"/>
        <v>0.12703098730388798</v>
      </c>
      <c r="T111" s="7">
        <f t="shared" si="400"/>
        <v>6.3515493651943991E-2</v>
      </c>
      <c r="U111" s="7">
        <f t="shared" si="400"/>
        <v>0.12703098730388798</v>
      </c>
      <c r="V111" s="7">
        <f t="shared" si="400"/>
        <v>0.25406197460777596</v>
      </c>
      <c r="W111" s="7">
        <f t="shared" si="400"/>
        <v>6.3515493651943991E-2</v>
      </c>
      <c r="X111" s="7">
        <f t="shared" si="400"/>
        <v>0</v>
      </c>
      <c r="Y111" s="7">
        <f t="shared" si="400"/>
        <v>0.25406197460777596</v>
      </c>
      <c r="Z111" s="7">
        <f t="shared" si="400"/>
        <v>0.19054648095583196</v>
      </c>
      <c r="AA111" s="7">
        <f t="shared" si="400"/>
        <v>0.25406197460777596</v>
      </c>
      <c r="AB111" s="7">
        <f t="shared" si="400"/>
        <v>0.57163944286749591</v>
      </c>
      <c r="AC111" s="7">
        <f t="shared" si="400"/>
        <v>0.69867043017138386</v>
      </c>
      <c r="AD111" s="7">
        <f t="shared" si="400"/>
        <v>0.57163944286749591</v>
      </c>
      <c r="AE111" s="7">
        <f t="shared" si="400"/>
        <v>0.31757746825971994</v>
      </c>
      <c r="AF111" s="7">
        <f t="shared" si="400"/>
        <v>1.1432788857349918</v>
      </c>
      <c r="AG111" s="7">
        <f t="shared" si="400"/>
        <v>1.0162478984311039</v>
      </c>
      <c r="AH111" s="7">
        <f t="shared" si="400"/>
        <v>0.82570141747527181</v>
      </c>
      <c r="AI111" s="7">
        <f t="shared" si="400"/>
        <v>1.5243718476466557</v>
      </c>
      <c r="AJ111" s="7">
        <f t="shared" si="400"/>
        <v>1.5243718476466557</v>
      </c>
      <c r="AK111" s="7">
        <f t="shared" si="400"/>
        <v>1.9689803032102637</v>
      </c>
      <c r="AL111" s="7">
        <f t="shared" si="400"/>
        <v>3.0487436952933114</v>
      </c>
      <c r="AM111" s="7">
        <f t="shared" si="400"/>
        <v>2.0960112905141517</v>
      </c>
      <c r="AN111" s="7">
        <f t="shared" si="400"/>
        <v>5.5258479477191269</v>
      </c>
      <c r="AO111" s="7">
        <f t="shared" si="400"/>
        <v>5.208270479459407</v>
      </c>
      <c r="AP111" s="7">
        <f t="shared" si="400"/>
        <v>6.7326423271060625</v>
      </c>
      <c r="AQ111" s="7">
        <f t="shared" si="400"/>
        <v>6.7326423271060625</v>
      </c>
      <c r="AR111" s="7">
        <f t="shared" si="400"/>
        <v>7.748890225537167</v>
      </c>
      <c r="AS111" s="7">
        <f t="shared" si="400"/>
        <v>8.8921691112721586</v>
      </c>
      <c r="AT111" s="7">
        <f t="shared" si="400"/>
        <v>8.7016226303163258</v>
      </c>
      <c r="AU111" s="7">
        <f t="shared" si="400"/>
        <v>15.62481143837822</v>
      </c>
      <c r="AV111" s="7">
        <f t="shared" si="400"/>
        <v>11.178726882742142</v>
      </c>
      <c r="AW111" s="7">
        <f t="shared" si="400"/>
        <v>10.607087439874647</v>
      </c>
      <c r="AX111" s="7">
        <f t="shared" si="400"/>
        <v>9.9084170097032622</v>
      </c>
      <c r="AY111" s="7">
        <f t="shared" si="400"/>
        <v>12.76661422404074</v>
      </c>
      <c r="AZ111" s="7">
        <f t="shared" si="400"/>
        <v>10.03544799700715</v>
      </c>
      <c r="BA111" s="7">
        <f t="shared" si="400"/>
        <v>9.7178705287474294</v>
      </c>
      <c r="BB111" s="7">
        <f t="shared" si="400"/>
        <v>14.608563539947117</v>
      </c>
      <c r="BC111" s="7">
        <f t="shared" si="400"/>
        <v>10.543571946222702</v>
      </c>
      <c r="BD111" s="7">
        <f t="shared" si="400"/>
        <v>11.877397312913525</v>
      </c>
      <c r="BE111" s="7">
        <f t="shared" si="400"/>
        <v>10.607087439874647</v>
      </c>
      <c r="BF111" s="7">
        <f t="shared" si="400"/>
        <v>10.03544799700715</v>
      </c>
      <c r="BG111" s="7">
        <f t="shared" si="400"/>
        <v>7.4313127572774462</v>
      </c>
      <c r="BH111" s="7">
        <f t="shared" si="400"/>
        <v>7.4948282509293902</v>
      </c>
      <c r="BI111" s="7">
        <f t="shared" si="400"/>
        <v>9.2097465795318776</v>
      </c>
      <c r="BJ111" s="7">
        <f t="shared" si="400"/>
        <v>6.4150648588463426</v>
      </c>
      <c r="BK111" s="7">
        <f t="shared" si="400"/>
        <v>9.1462310858799345</v>
      </c>
      <c r="BL111" s="7">
        <f t="shared" si="400"/>
        <v>8.8921691112721586</v>
      </c>
      <c r="BM111" s="7">
        <f t="shared" si="400"/>
        <v>6.6691268334541176</v>
      </c>
      <c r="BN111" s="7">
        <f t="shared" si="400"/>
        <v>6.7961578207580065</v>
      </c>
      <c r="BO111" s="7">
        <f t="shared" si="400"/>
        <v>5.6528789350230149</v>
      </c>
      <c r="BP111" s="7">
        <f t="shared" si="400"/>
        <v>8.5110761493604929</v>
      </c>
      <c r="BQ111" s="7">
        <f t="shared" ref="BQ111:EB111" si="401">BQ98/$C111*100000</f>
        <v>7.3677972636255031</v>
      </c>
      <c r="BR111" s="7">
        <f t="shared" si="401"/>
        <v>8.1299831874488309</v>
      </c>
      <c r="BS111" s="7">
        <f t="shared" si="401"/>
        <v>6.3515493651943995</v>
      </c>
      <c r="BT111" s="7">
        <f t="shared" si="401"/>
        <v>6.7326423271060625</v>
      </c>
      <c r="BU111" s="7">
        <f t="shared" si="401"/>
        <v>4.5731155429399672</v>
      </c>
      <c r="BV111" s="7">
        <f t="shared" si="401"/>
        <v>4.7636620238957992</v>
      </c>
      <c r="BW111" s="7">
        <f t="shared" si="401"/>
        <v>3.6203831381608076</v>
      </c>
      <c r="BX111" s="7">
        <f t="shared" si="401"/>
        <v>4.6366310365919112</v>
      </c>
      <c r="BY111" s="7">
        <f t="shared" si="401"/>
        <v>3.9379606064205275</v>
      </c>
      <c r="BZ111" s="7">
        <f t="shared" si="401"/>
        <v>4.8906930111996871</v>
      </c>
      <c r="CA111" s="7">
        <f t="shared" si="401"/>
        <v>3.4298366572049757</v>
      </c>
      <c r="CB111" s="7">
        <f t="shared" si="401"/>
        <v>3.4933521508569192</v>
      </c>
      <c r="CC111" s="7">
        <f t="shared" si="401"/>
        <v>2.2865577714699836</v>
      </c>
      <c r="CD111" s="7">
        <f t="shared" si="401"/>
        <v>4.1285070873763594</v>
      </c>
      <c r="CE111" s="7">
        <f t="shared" si="401"/>
        <v>2.2230422778180396</v>
      </c>
      <c r="CF111" s="7">
        <f t="shared" si="401"/>
        <v>3.2392901762491433</v>
      </c>
      <c r="CG111" s="7">
        <f t="shared" si="401"/>
        <v>2.4135887587738716</v>
      </c>
      <c r="CH111" s="7">
        <f t="shared" si="401"/>
        <v>2.1595267841660957</v>
      </c>
      <c r="CI111" s="7">
        <f t="shared" si="401"/>
        <v>2.4135887587738716</v>
      </c>
      <c r="CJ111" s="7">
        <f t="shared" si="401"/>
        <v>1.7784338222544316</v>
      </c>
      <c r="CK111" s="7">
        <f t="shared" si="401"/>
        <v>1.7784338222544316</v>
      </c>
      <c r="CL111" s="7">
        <f t="shared" si="401"/>
        <v>1.9689803032102637</v>
      </c>
      <c r="CM111" s="7">
        <f t="shared" si="401"/>
        <v>2.4135887587738716</v>
      </c>
      <c r="CN111" s="7">
        <f t="shared" si="401"/>
        <v>1.3973408603427677</v>
      </c>
      <c r="CO111" s="7">
        <f t="shared" si="401"/>
        <v>1.7784338222544316</v>
      </c>
      <c r="CP111" s="7">
        <f t="shared" si="401"/>
        <v>1.3973408603427677</v>
      </c>
      <c r="CQ111" s="7">
        <f t="shared" si="401"/>
        <v>1.2067943793869358</v>
      </c>
      <c r="CR111" s="7">
        <f t="shared" si="401"/>
        <v>1.6514028349505436</v>
      </c>
      <c r="CS111" s="7">
        <f t="shared" si="401"/>
        <v>1.2067943793869358</v>
      </c>
      <c r="CT111" s="7">
        <f t="shared" si="401"/>
        <v>1.4608563539947117</v>
      </c>
      <c r="CU111" s="7">
        <f t="shared" si="401"/>
        <v>1.3338253666908237</v>
      </c>
      <c r="CV111" s="7">
        <f t="shared" si="401"/>
        <v>1.3338253666908237</v>
      </c>
      <c r="CW111" s="7">
        <f t="shared" si="401"/>
        <v>1.1432788857349918</v>
      </c>
      <c r="CX111" s="7">
        <f t="shared" si="401"/>
        <v>0.88921691112721579</v>
      </c>
      <c r="CY111" s="7">
        <f t="shared" si="401"/>
        <v>1.4608563539947117</v>
      </c>
      <c r="CZ111" s="7">
        <f t="shared" si="401"/>
        <v>1.2067943793869358</v>
      </c>
      <c r="DA111" s="7">
        <f t="shared" si="401"/>
        <v>0.63515493651943988</v>
      </c>
      <c r="DB111" s="7">
        <f t="shared" si="401"/>
        <v>0.63515493651943988</v>
      </c>
      <c r="DC111" s="7">
        <f t="shared" si="401"/>
        <v>0.95273240477915977</v>
      </c>
      <c r="DD111" s="7">
        <f t="shared" si="401"/>
        <v>0.4446084555636079</v>
      </c>
      <c r="DE111" s="7">
        <f t="shared" si="401"/>
        <v>0.95273240477915977</v>
      </c>
      <c r="DF111" s="7">
        <f t="shared" si="401"/>
        <v>0.69867043017138386</v>
      </c>
      <c r="DG111" s="7">
        <f t="shared" si="401"/>
        <v>0.82570141747527181</v>
      </c>
      <c r="DH111" s="7">
        <f t="shared" si="401"/>
        <v>0.95273240477915977</v>
      </c>
      <c r="DI111" s="7">
        <f t="shared" si="401"/>
        <v>1.1432788857349918</v>
      </c>
      <c r="DJ111" s="7">
        <f t="shared" si="401"/>
        <v>0.88921691112721579</v>
      </c>
      <c r="DK111" s="7">
        <f t="shared" si="401"/>
        <v>0.63515493651943988</v>
      </c>
      <c r="DL111" s="7">
        <f t="shared" si="401"/>
        <v>0.50812394921555193</v>
      </c>
      <c r="DM111" s="7">
        <f t="shared" si="401"/>
        <v>0.76218592382332784</v>
      </c>
      <c r="DN111" s="7">
        <f t="shared" si="401"/>
        <v>0.57163944286749591</v>
      </c>
      <c r="DO111" s="7">
        <f t="shared" si="401"/>
        <v>0.4446084555636079</v>
      </c>
      <c r="DP111" s="7">
        <f t="shared" si="401"/>
        <v>0.69867043017138386</v>
      </c>
      <c r="DQ111" s="7">
        <f t="shared" si="401"/>
        <v>0.25406197460777596</v>
      </c>
      <c r="DR111" s="7">
        <f t="shared" si="401"/>
        <v>1.2067943793869358</v>
      </c>
      <c r="DS111" s="7">
        <f t="shared" si="401"/>
        <v>0.4446084555636079</v>
      </c>
      <c r="DT111" s="7">
        <f t="shared" si="401"/>
        <v>0.31757746825971994</v>
      </c>
      <c r="DU111" s="7">
        <f t="shared" si="401"/>
        <v>0.31757746825971994</v>
      </c>
      <c r="DV111" s="7">
        <f t="shared" si="401"/>
        <v>0.19054648095583196</v>
      </c>
      <c r="DW111" s="7">
        <f t="shared" si="401"/>
        <v>0.82570141747527181</v>
      </c>
      <c r="DX111" s="7">
        <f t="shared" si="401"/>
        <v>0.50812394921555193</v>
      </c>
      <c r="DY111" s="7">
        <f t="shared" si="401"/>
        <v>0.25406197460777596</v>
      </c>
      <c r="DZ111" s="7">
        <f t="shared" si="401"/>
        <v>0.31757746825971994</v>
      </c>
      <c r="EA111" s="7">
        <f t="shared" si="401"/>
        <v>0.12703098730388798</v>
      </c>
      <c r="EB111" s="7">
        <f t="shared" si="401"/>
        <v>0.57163944286749591</v>
      </c>
      <c r="EC111" s="7">
        <f t="shared" ref="EC111:GN111" si="402">EC98/$C111*100000</f>
        <v>0.50812394921555193</v>
      </c>
      <c r="ED111" s="7">
        <f t="shared" si="402"/>
        <v>0.25406197460777596</v>
      </c>
      <c r="EE111" s="7">
        <f t="shared" si="402"/>
        <v>0.57163944286749591</v>
      </c>
      <c r="EF111" s="7">
        <f t="shared" si="402"/>
        <v>0.19054648095583196</v>
      </c>
      <c r="EG111" s="7">
        <f t="shared" si="402"/>
        <v>0</v>
      </c>
      <c r="EH111" s="7">
        <f t="shared" si="402"/>
        <v>0.12703098730388798</v>
      </c>
      <c r="EI111" s="7">
        <f t="shared" si="402"/>
        <v>0.12703098730388798</v>
      </c>
      <c r="EJ111" s="7">
        <f t="shared" si="402"/>
        <v>0.12703098730388798</v>
      </c>
      <c r="EK111" s="7">
        <f t="shared" si="402"/>
        <v>6.3515493651943991E-2</v>
      </c>
      <c r="EL111" s="7">
        <f t="shared" si="402"/>
        <v>0.25406197460777596</v>
      </c>
      <c r="EM111" s="7">
        <f t="shared" si="402"/>
        <v>0</v>
      </c>
      <c r="EN111" s="7">
        <f t="shared" si="402"/>
        <v>0.19054648095583196</v>
      </c>
      <c r="EO111" s="7">
        <f t="shared" si="402"/>
        <v>0.38109296191166392</v>
      </c>
      <c r="EP111" s="7">
        <f t="shared" si="402"/>
        <v>0</v>
      </c>
      <c r="EQ111" s="7">
        <f t="shared" si="402"/>
        <v>6.3515493651943991E-2</v>
      </c>
      <c r="ER111" s="7">
        <f t="shared" si="402"/>
        <v>6.3515493651943991E-2</v>
      </c>
      <c r="ES111" s="7">
        <f t="shared" si="402"/>
        <v>0.25406197460777596</v>
      </c>
      <c r="ET111" s="7">
        <f t="shared" si="402"/>
        <v>0.12703098730388798</v>
      </c>
      <c r="EU111" s="7">
        <f t="shared" si="402"/>
        <v>6.3515493651943991E-2</v>
      </c>
      <c r="EV111" s="7">
        <f t="shared" si="402"/>
        <v>0.31757746825971994</v>
      </c>
      <c r="EW111" s="7">
        <f t="shared" si="402"/>
        <v>0.12703098730388798</v>
      </c>
      <c r="EX111" s="7">
        <f t="shared" si="402"/>
        <v>6.3515493651943991E-2</v>
      </c>
      <c r="EY111" s="7">
        <f t="shared" si="402"/>
        <v>0</v>
      </c>
      <c r="EZ111" s="7">
        <f t="shared" si="402"/>
        <v>0</v>
      </c>
      <c r="FA111" s="7">
        <f t="shared" si="402"/>
        <v>0</v>
      </c>
      <c r="FB111" s="7">
        <f t="shared" si="402"/>
        <v>6.3515493651943991E-2</v>
      </c>
      <c r="FC111" s="7">
        <f t="shared" si="402"/>
        <v>6.3515493651943991E-2</v>
      </c>
      <c r="FD111" s="7">
        <f t="shared" si="402"/>
        <v>6.3515493651943991E-2</v>
      </c>
      <c r="FE111" s="7">
        <f t="shared" si="402"/>
        <v>6.3515493651943991E-2</v>
      </c>
      <c r="FF111" s="7">
        <f t="shared" si="402"/>
        <v>0</v>
      </c>
      <c r="FG111" s="7">
        <f t="shared" si="402"/>
        <v>6.3515493651943991E-2</v>
      </c>
      <c r="FH111" s="7">
        <f t="shared" si="402"/>
        <v>0</v>
      </c>
      <c r="FI111" s="7">
        <f t="shared" si="402"/>
        <v>6.3515493651943991E-2</v>
      </c>
      <c r="FJ111" s="7">
        <f t="shared" si="402"/>
        <v>0</v>
      </c>
      <c r="FK111" s="7">
        <f t="shared" si="402"/>
        <v>6.3515493651943991E-2</v>
      </c>
      <c r="FL111" s="7">
        <f t="shared" si="402"/>
        <v>0.12703098730388798</v>
      </c>
      <c r="FM111" s="7">
        <f t="shared" si="402"/>
        <v>6.3515493651943991E-2</v>
      </c>
      <c r="FN111" s="7">
        <f t="shared" si="402"/>
        <v>6.3515493651943991E-2</v>
      </c>
      <c r="FO111" s="7">
        <f t="shared" si="402"/>
        <v>0</v>
      </c>
      <c r="FP111" s="7">
        <f t="shared" si="402"/>
        <v>6.3515493651943991E-2</v>
      </c>
      <c r="FQ111" s="7">
        <f t="shared" si="402"/>
        <v>0</v>
      </c>
      <c r="FR111" s="7">
        <f t="shared" si="402"/>
        <v>6.3515493651943991E-2</v>
      </c>
      <c r="FS111" s="7">
        <f t="shared" si="402"/>
        <v>6.3515493651943991E-2</v>
      </c>
      <c r="FT111" s="7">
        <f t="shared" si="402"/>
        <v>0</v>
      </c>
      <c r="FU111" s="7">
        <f t="shared" si="402"/>
        <v>0.12703098730388798</v>
      </c>
      <c r="FV111" s="7">
        <f t="shared" si="402"/>
        <v>6.3515493651943991E-2</v>
      </c>
      <c r="FW111" s="7">
        <f t="shared" si="402"/>
        <v>6.3515493651943991E-2</v>
      </c>
      <c r="FX111" s="7">
        <f t="shared" si="402"/>
        <v>6.3515493651943991E-2</v>
      </c>
      <c r="FY111" s="7">
        <f t="shared" si="402"/>
        <v>6.3515493651943991E-2</v>
      </c>
      <c r="FZ111" s="7">
        <f t="shared" si="402"/>
        <v>6.3515493651943991E-2</v>
      </c>
      <c r="GA111" s="7">
        <f t="shared" si="402"/>
        <v>6.3515493651943991E-2</v>
      </c>
      <c r="GB111" s="7">
        <f t="shared" si="402"/>
        <v>0</v>
      </c>
      <c r="GC111" s="7">
        <f t="shared" si="402"/>
        <v>6.3515493651943991E-2</v>
      </c>
      <c r="GD111" s="7">
        <f t="shared" si="402"/>
        <v>0.12703098730388798</v>
      </c>
      <c r="GE111" s="7">
        <f t="shared" si="402"/>
        <v>0.12703098730388798</v>
      </c>
      <c r="GF111" s="7">
        <f t="shared" si="402"/>
        <v>6.3515493651943991E-2</v>
      </c>
      <c r="GG111" s="7">
        <f t="shared" si="402"/>
        <v>6.3515493651943991E-2</v>
      </c>
      <c r="GH111" s="7">
        <f t="shared" si="402"/>
        <v>6.3515493651943991E-2</v>
      </c>
      <c r="GI111" s="7">
        <f t="shared" si="402"/>
        <v>0.12703098730388798</v>
      </c>
      <c r="GJ111" s="7">
        <f t="shared" si="402"/>
        <v>0.25406197460777596</v>
      </c>
      <c r="GK111" s="7">
        <f t="shared" si="402"/>
        <v>6.3515493651943991E-2</v>
      </c>
      <c r="GL111" s="7">
        <f t="shared" si="402"/>
        <v>0.19054648095583196</v>
      </c>
      <c r="GM111" s="7">
        <f t="shared" si="402"/>
        <v>6.3515493651943991E-2</v>
      </c>
      <c r="GN111" s="7">
        <f t="shared" si="402"/>
        <v>0.19054648095583196</v>
      </c>
      <c r="GO111" s="7">
        <f t="shared" ref="GO111:HW111" si="403">GO98/$C111*100000</f>
        <v>0.12703098730388798</v>
      </c>
      <c r="GP111" s="7">
        <f t="shared" si="403"/>
        <v>0</v>
      </c>
      <c r="GQ111" s="7">
        <f t="shared" si="403"/>
        <v>6.3515493651943991E-2</v>
      </c>
      <c r="GR111" s="7">
        <f t="shared" si="403"/>
        <v>0.19054648095583196</v>
      </c>
      <c r="GS111" s="7">
        <f t="shared" si="403"/>
        <v>0</v>
      </c>
      <c r="GT111" s="7">
        <f t="shared" si="403"/>
        <v>0.12703098730388798</v>
      </c>
      <c r="GU111" s="7">
        <f t="shared" si="403"/>
        <v>0</v>
      </c>
      <c r="GV111" s="7">
        <f t="shared" si="403"/>
        <v>6.3515493651943991E-2</v>
      </c>
      <c r="GW111" s="7">
        <f t="shared" si="403"/>
        <v>0.19054648095583196</v>
      </c>
      <c r="GX111" s="7">
        <f t="shared" si="403"/>
        <v>0</v>
      </c>
      <c r="GY111" s="7">
        <f t="shared" si="403"/>
        <v>0.19054648095583196</v>
      </c>
      <c r="GZ111" s="7">
        <f t="shared" si="403"/>
        <v>6.3515493651943991E-2</v>
      </c>
      <c r="HA111" s="7">
        <f t="shared" si="403"/>
        <v>6.3515493651943991E-2</v>
      </c>
      <c r="HB111" s="7">
        <f t="shared" si="403"/>
        <v>6.3515493651943991E-2</v>
      </c>
      <c r="HC111" s="7">
        <f t="shared" si="403"/>
        <v>6.3515493651943991E-2</v>
      </c>
      <c r="HD111" s="7">
        <f t="shared" si="403"/>
        <v>0</v>
      </c>
      <c r="HE111" s="7">
        <f t="shared" si="403"/>
        <v>0.12703098730388798</v>
      </c>
      <c r="HF111" s="7">
        <f t="shared" si="403"/>
        <v>6.3515493651943991E-2</v>
      </c>
      <c r="HG111" s="7">
        <f t="shared" si="403"/>
        <v>0.12703098730388798</v>
      </c>
      <c r="HH111" s="7">
        <f t="shared" si="403"/>
        <v>0</v>
      </c>
      <c r="HI111" s="7">
        <f t="shared" si="403"/>
        <v>6.3515493651943991E-2</v>
      </c>
      <c r="HJ111" s="7">
        <f t="shared" si="403"/>
        <v>0.25406197460777596</v>
      </c>
      <c r="HK111" s="7">
        <f t="shared" si="403"/>
        <v>6.3515493651943991E-2</v>
      </c>
      <c r="HL111" s="7">
        <f t="shared" si="403"/>
        <v>6.3515493651943991E-2</v>
      </c>
      <c r="HM111" s="7">
        <f t="shared" si="403"/>
        <v>0</v>
      </c>
      <c r="HN111" s="7">
        <f t="shared" si="403"/>
        <v>0</v>
      </c>
      <c r="HO111" s="7">
        <f t="shared" si="403"/>
        <v>0</v>
      </c>
      <c r="HP111" s="7">
        <f t="shared" si="403"/>
        <v>0</v>
      </c>
      <c r="HQ111" s="7">
        <f t="shared" si="403"/>
        <v>0</v>
      </c>
      <c r="HR111" s="7">
        <f t="shared" si="403"/>
        <v>0</v>
      </c>
      <c r="HS111" s="7">
        <f t="shared" si="403"/>
        <v>0</v>
      </c>
      <c r="HT111" s="7">
        <f t="shared" si="403"/>
        <v>0</v>
      </c>
      <c r="HU111" s="7">
        <f t="shared" si="403"/>
        <v>0</v>
      </c>
      <c r="HV111" s="7">
        <f t="shared" si="403"/>
        <v>0</v>
      </c>
      <c r="HW111" s="7">
        <f t="shared" si="403"/>
        <v>0</v>
      </c>
    </row>
    <row r="112" spans="2:231" s="132" customFormat="1" x14ac:dyDescent="0.25">
      <c r="B112" s="260" t="s">
        <v>217</v>
      </c>
      <c r="C112" s="262">
        <v>692257</v>
      </c>
      <c r="D112" s="7">
        <f t="shared" si="375"/>
        <v>0</v>
      </c>
      <c r="E112" s="7">
        <f t="shared" ref="E112:BP112" si="404">E99/$C112*100000</f>
        <v>0</v>
      </c>
      <c r="F112" s="7">
        <f t="shared" si="404"/>
        <v>0.14445502176214903</v>
      </c>
      <c r="G112" s="7">
        <f t="shared" si="404"/>
        <v>0.14445502176214903</v>
      </c>
      <c r="H112" s="7">
        <f t="shared" si="404"/>
        <v>0</v>
      </c>
      <c r="I112" s="7">
        <f t="shared" si="404"/>
        <v>0.14445502176214903</v>
      </c>
      <c r="J112" s="7">
        <f t="shared" si="404"/>
        <v>0.14445502176214903</v>
      </c>
      <c r="K112" s="7">
        <f t="shared" si="404"/>
        <v>0</v>
      </c>
      <c r="L112" s="7">
        <f t="shared" si="404"/>
        <v>0</v>
      </c>
      <c r="M112" s="7">
        <f t="shared" si="404"/>
        <v>0</v>
      </c>
      <c r="N112" s="7">
        <f t="shared" si="404"/>
        <v>0</v>
      </c>
      <c r="O112" s="7">
        <f t="shared" si="404"/>
        <v>0</v>
      </c>
      <c r="P112" s="7">
        <f t="shared" si="404"/>
        <v>0</v>
      </c>
      <c r="Q112" s="7">
        <f t="shared" si="404"/>
        <v>0</v>
      </c>
      <c r="R112" s="7">
        <f t="shared" si="404"/>
        <v>0</v>
      </c>
      <c r="S112" s="7">
        <f t="shared" si="404"/>
        <v>0</v>
      </c>
      <c r="T112" s="7">
        <f t="shared" si="404"/>
        <v>0</v>
      </c>
      <c r="U112" s="7">
        <f t="shared" si="404"/>
        <v>0</v>
      </c>
      <c r="V112" s="7">
        <f t="shared" si="404"/>
        <v>0</v>
      </c>
      <c r="W112" s="7">
        <f t="shared" si="404"/>
        <v>0</v>
      </c>
      <c r="X112" s="7">
        <f t="shared" si="404"/>
        <v>0</v>
      </c>
      <c r="Y112" s="7">
        <f t="shared" si="404"/>
        <v>0.14445502176214903</v>
      </c>
      <c r="Z112" s="7">
        <f t="shared" si="404"/>
        <v>0.14445502176214903</v>
      </c>
      <c r="AA112" s="7">
        <f t="shared" si="404"/>
        <v>0.28891004352429805</v>
      </c>
      <c r="AB112" s="7">
        <f t="shared" si="404"/>
        <v>0</v>
      </c>
      <c r="AC112" s="7">
        <f t="shared" si="404"/>
        <v>0.57782008704859611</v>
      </c>
      <c r="AD112" s="7">
        <f t="shared" si="404"/>
        <v>1.1556401740971922</v>
      </c>
      <c r="AE112" s="7">
        <f t="shared" si="404"/>
        <v>0.86673013057289416</v>
      </c>
      <c r="AF112" s="7">
        <f t="shared" si="404"/>
        <v>1.8779152829079373</v>
      </c>
      <c r="AG112" s="7">
        <f t="shared" si="404"/>
        <v>2.4557353699565336</v>
      </c>
      <c r="AH112" s="7">
        <f t="shared" si="404"/>
        <v>1.1556401740971922</v>
      </c>
      <c r="AI112" s="7">
        <f t="shared" si="404"/>
        <v>2.022370304670086</v>
      </c>
      <c r="AJ112" s="7">
        <f t="shared" si="404"/>
        <v>2.4557353699565336</v>
      </c>
      <c r="AK112" s="7">
        <f t="shared" si="404"/>
        <v>3.4669205222915767</v>
      </c>
      <c r="AL112" s="7">
        <f t="shared" si="404"/>
        <v>3.4669205222915767</v>
      </c>
      <c r="AM112" s="7">
        <f t="shared" si="404"/>
        <v>4.3336506528644714</v>
      </c>
      <c r="AN112" s="7">
        <f t="shared" si="404"/>
        <v>7.0782960663453034</v>
      </c>
      <c r="AO112" s="7">
        <f t="shared" si="404"/>
        <v>6.067110914010259</v>
      </c>
      <c r="AP112" s="7">
        <f t="shared" si="404"/>
        <v>9.6784864580639844</v>
      </c>
      <c r="AQ112" s="7">
        <f t="shared" si="404"/>
        <v>10.689671610399028</v>
      </c>
      <c r="AR112" s="7">
        <f t="shared" si="404"/>
        <v>12.423131871544816</v>
      </c>
      <c r="AS112" s="7">
        <f t="shared" si="404"/>
        <v>12.712041915069115</v>
      </c>
      <c r="AT112" s="7">
        <f t="shared" si="404"/>
        <v>13.723227067404157</v>
      </c>
      <c r="AU112" s="7">
        <f t="shared" si="404"/>
        <v>18.634697807317224</v>
      </c>
      <c r="AV112" s="7">
        <f t="shared" si="404"/>
        <v>18.056877720268627</v>
      </c>
      <c r="AW112" s="7">
        <f t="shared" si="404"/>
        <v>21.234888199035908</v>
      </c>
      <c r="AX112" s="7">
        <f t="shared" si="404"/>
        <v>19.212517894365821</v>
      </c>
      <c r="AY112" s="7">
        <f t="shared" si="404"/>
        <v>20.657068111987311</v>
      </c>
      <c r="AZ112" s="7">
        <f t="shared" si="404"/>
        <v>24.123988634278888</v>
      </c>
      <c r="BA112" s="7">
        <f t="shared" si="404"/>
        <v>18.779152829079372</v>
      </c>
      <c r="BB112" s="7">
        <f t="shared" si="404"/>
        <v>33.658020070580726</v>
      </c>
      <c r="BC112" s="7">
        <f t="shared" si="404"/>
        <v>26.435268982473275</v>
      </c>
      <c r="BD112" s="7">
        <f t="shared" si="404"/>
        <v>30.768919635337745</v>
      </c>
      <c r="BE112" s="7">
        <f t="shared" si="404"/>
        <v>24.846263743089633</v>
      </c>
      <c r="BF112" s="7">
        <f t="shared" si="404"/>
        <v>29.902189504764848</v>
      </c>
      <c r="BG112" s="7">
        <f t="shared" si="404"/>
        <v>20.512613090225162</v>
      </c>
      <c r="BH112" s="7">
        <f t="shared" si="404"/>
        <v>18.923607850841524</v>
      </c>
      <c r="BI112" s="7">
        <f t="shared" si="404"/>
        <v>27.013089069521868</v>
      </c>
      <c r="BJ112" s="7">
        <f t="shared" si="404"/>
        <v>21.379343220798056</v>
      </c>
      <c r="BK112" s="7">
        <f t="shared" si="404"/>
        <v>28.891004352429807</v>
      </c>
      <c r="BL112" s="7">
        <f t="shared" si="404"/>
        <v>25.568538851900378</v>
      </c>
      <c r="BM112" s="7">
        <f t="shared" si="404"/>
        <v>26.86863404775972</v>
      </c>
      <c r="BN112" s="7">
        <f t="shared" si="404"/>
        <v>23.835078590754591</v>
      </c>
      <c r="BO112" s="7">
        <f t="shared" si="404"/>
        <v>20.223703046700862</v>
      </c>
      <c r="BP112" s="7">
        <f t="shared" si="404"/>
        <v>26.86863404775972</v>
      </c>
      <c r="BQ112" s="7">
        <f t="shared" ref="BQ112:EB112" si="405">BQ99/$C112*100000</f>
        <v>26.724179025997572</v>
      </c>
      <c r="BR112" s="7">
        <f t="shared" si="405"/>
        <v>27.013089069521868</v>
      </c>
      <c r="BS112" s="7">
        <f t="shared" si="405"/>
        <v>23.401713525468143</v>
      </c>
      <c r="BT112" s="7">
        <f t="shared" si="405"/>
        <v>26.86863404775972</v>
      </c>
      <c r="BU112" s="7">
        <f t="shared" si="405"/>
        <v>14.589957197977052</v>
      </c>
      <c r="BV112" s="7">
        <f t="shared" si="405"/>
        <v>18.345787763792927</v>
      </c>
      <c r="BW112" s="7">
        <f t="shared" si="405"/>
        <v>17.190147589695734</v>
      </c>
      <c r="BX112" s="7">
        <f t="shared" si="405"/>
        <v>22.823893438419546</v>
      </c>
      <c r="BY112" s="7">
        <f t="shared" si="405"/>
        <v>23.112803481943843</v>
      </c>
      <c r="BZ112" s="7">
        <f t="shared" si="405"/>
        <v>20.223703046700862</v>
      </c>
      <c r="CA112" s="7">
        <f t="shared" si="405"/>
        <v>16.178962437360688</v>
      </c>
      <c r="CB112" s="7">
        <f t="shared" si="405"/>
        <v>14.301047154452755</v>
      </c>
      <c r="CC112" s="7">
        <f t="shared" si="405"/>
        <v>12.278676849782668</v>
      </c>
      <c r="CD112" s="7">
        <f t="shared" si="405"/>
        <v>17.912422698506479</v>
      </c>
      <c r="CE112" s="7">
        <f t="shared" si="405"/>
        <v>15.312232306787799</v>
      </c>
      <c r="CF112" s="7">
        <f t="shared" si="405"/>
        <v>13.43431702387986</v>
      </c>
      <c r="CG112" s="7">
        <f t="shared" si="405"/>
        <v>12.423131871544816</v>
      </c>
      <c r="CH112" s="7">
        <f t="shared" si="405"/>
        <v>12.567586893306965</v>
      </c>
      <c r="CI112" s="7">
        <f t="shared" si="405"/>
        <v>9.6784864580639844</v>
      </c>
      <c r="CJ112" s="7">
        <f t="shared" si="405"/>
        <v>6.2115659357724082</v>
      </c>
      <c r="CK112" s="7">
        <f t="shared" si="405"/>
        <v>6.9338410445831533</v>
      </c>
      <c r="CL112" s="7">
        <f t="shared" si="405"/>
        <v>9.2451213927775377</v>
      </c>
      <c r="CM112" s="7">
        <f t="shared" si="405"/>
        <v>9.5340314363018361</v>
      </c>
      <c r="CN112" s="7">
        <f t="shared" si="405"/>
        <v>10.111851523350431</v>
      </c>
      <c r="CO112" s="7">
        <f t="shared" si="405"/>
        <v>9.6784864580639844</v>
      </c>
      <c r="CP112" s="7">
        <f t="shared" si="405"/>
        <v>7.2227510881074517</v>
      </c>
      <c r="CQ112" s="7">
        <f t="shared" si="405"/>
        <v>4.7670157181509181</v>
      </c>
      <c r="CR112" s="7">
        <f t="shared" si="405"/>
        <v>6.6449310010588558</v>
      </c>
      <c r="CS112" s="7">
        <f t="shared" si="405"/>
        <v>6.5004759792967057</v>
      </c>
      <c r="CT112" s="7">
        <f t="shared" si="405"/>
        <v>5.2003807834373648</v>
      </c>
      <c r="CU112" s="7">
        <f t="shared" si="405"/>
        <v>5.0559257616752156</v>
      </c>
      <c r="CV112" s="7">
        <f t="shared" si="405"/>
        <v>4.9114707399130673</v>
      </c>
      <c r="CW112" s="7">
        <f t="shared" si="405"/>
        <v>4.9114707399130673</v>
      </c>
      <c r="CX112" s="7">
        <f t="shared" si="405"/>
        <v>3.9002855875780238</v>
      </c>
      <c r="CY112" s="7">
        <f t="shared" si="405"/>
        <v>5.7782008704859606</v>
      </c>
      <c r="CZ112" s="7">
        <f t="shared" si="405"/>
        <v>6.6449310010588558</v>
      </c>
      <c r="DA112" s="7">
        <f t="shared" si="405"/>
        <v>5.2003807834373648</v>
      </c>
      <c r="DB112" s="7">
        <f t="shared" si="405"/>
        <v>3.3224655005294279</v>
      </c>
      <c r="DC112" s="7">
        <f t="shared" si="405"/>
        <v>3.7558305658158746</v>
      </c>
      <c r="DD112" s="7">
        <f t="shared" si="405"/>
        <v>1.5890052393836394</v>
      </c>
      <c r="DE112" s="7">
        <f t="shared" si="405"/>
        <v>3.1780104787672787</v>
      </c>
      <c r="DF112" s="7">
        <f t="shared" si="405"/>
        <v>3.3224655005294279</v>
      </c>
      <c r="DG112" s="7">
        <f t="shared" si="405"/>
        <v>2.8891004352429803</v>
      </c>
      <c r="DH112" s="7">
        <f t="shared" si="405"/>
        <v>2.3112803481943844</v>
      </c>
      <c r="DI112" s="7">
        <f t="shared" si="405"/>
        <v>2.3112803481943844</v>
      </c>
      <c r="DJ112" s="7">
        <f t="shared" si="405"/>
        <v>2.022370304670086</v>
      </c>
      <c r="DK112" s="7">
        <f t="shared" si="405"/>
        <v>1.8779152829079373</v>
      </c>
      <c r="DL112" s="7">
        <f t="shared" si="405"/>
        <v>0.72227510881074508</v>
      </c>
      <c r="DM112" s="7">
        <f t="shared" si="405"/>
        <v>2.1668253264322357</v>
      </c>
      <c r="DN112" s="7">
        <f t="shared" si="405"/>
        <v>1.4445502176214902</v>
      </c>
      <c r="DO112" s="7">
        <f t="shared" si="405"/>
        <v>1.5890052393836394</v>
      </c>
      <c r="DP112" s="7">
        <f t="shared" si="405"/>
        <v>0.57782008704859611</v>
      </c>
      <c r="DQ112" s="7">
        <f t="shared" si="405"/>
        <v>0.57782008704859611</v>
      </c>
      <c r="DR112" s="7">
        <f t="shared" si="405"/>
        <v>2.1668253264322357</v>
      </c>
      <c r="DS112" s="7">
        <f t="shared" si="405"/>
        <v>1.011185152335043</v>
      </c>
      <c r="DT112" s="7">
        <f t="shared" si="405"/>
        <v>1.3000951958593412</v>
      </c>
      <c r="DU112" s="7">
        <f t="shared" si="405"/>
        <v>1.1556401740971922</v>
      </c>
      <c r="DV112" s="7">
        <f t="shared" si="405"/>
        <v>0.86673013057289416</v>
      </c>
      <c r="DW112" s="7">
        <f t="shared" si="405"/>
        <v>1.8779152829079373</v>
      </c>
      <c r="DX112" s="7">
        <f t="shared" si="405"/>
        <v>1.5890052393836394</v>
      </c>
      <c r="DY112" s="7">
        <f t="shared" si="405"/>
        <v>2.1668253264322357</v>
      </c>
      <c r="DZ112" s="7">
        <f t="shared" si="405"/>
        <v>0.28891004352429805</v>
      </c>
      <c r="EA112" s="7">
        <f t="shared" si="405"/>
        <v>0.86673013057289416</v>
      </c>
      <c r="EB112" s="7">
        <f t="shared" si="405"/>
        <v>1.4445502176214902</v>
      </c>
      <c r="EC112" s="7">
        <f t="shared" ref="EC112:GN112" si="406">EC99/$C112*100000</f>
        <v>0.43336506528644708</v>
      </c>
      <c r="ED112" s="7">
        <f t="shared" si="406"/>
        <v>0.43336506528644708</v>
      </c>
      <c r="EE112" s="7">
        <f t="shared" si="406"/>
        <v>0.72227510881074508</v>
      </c>
      <c r="EF112" s="7">
        <f t="shared" si="406"/>
        <v>0.72227510881074508</v>
      </c>
      <c r="EG112" s="7">
        <f t="shared" si="406"/>
        <v>1.011185152335043</v>
      </c>
      <c r="EH112" s="7">
        <f t="shared" si="406"/>
        <v>0.57782008704859611</v>
      </c>
      <c r="EI112" s="7">
        <f t="shared" si="406"/>
        <v>0.86673013057289416</v>
      </c>
      <c r="EJ112" s="7">
        <f t="shared" si="406"/>
        <v>0.57782008704859611</v>
      </c>
      <c r="EK112" s="7">
        <f t="shared" si="406"/>
        <v>0.28891004352429805</v>
      </c>
      <c r="EL112" s="7">
        <f t="shared" si="406"/>
        <v>0.57782008704859611</v>
      </c>
      <c r="EM112" s="7">
        <f t="shared" si="406"/>
        <v>0.14445502176214903</v>
      </c>
      <c r="EN112" s="7">
        <f t="shared" si="406"/>
        <v>0.14445502176214903</v>
      </c>
      <c r="EO112" s="7">
        <f t="shared" si="406"/>
        <v>0.72227510881074508</v>
      </c>
      <c r="EP112" s="7">
        <f t="shared" si="406"/>
        <v>0.14445502176214903</v>
      </c>
      <c r="EQ112" s="7">
        <f t="shared" si="406"/>
        <v>0.72227510881074508</v>
      </c>
      <c r="ER112" s="7">
        <f t="shared" si="406"/>
        <v>0.43336506528644708</v>
      </c>
      <c r="ES112" s="7">
        <f t="shared" si="406"/>
        <v>0.43336506528644708</v>
      </c>
      <c r="ET112" s="7">
        <f t="shared" si="406"/>
        <v>0.28891004352429805</v>
      </c>
      <c r="EU112" s="7">
        <f t="shared" si="406"/>
        <v>0</v>
      </c>
      <c r="EV112" s="7">
        <f t="shared" si="406"/>
        <v>0.57782008704859611</v>
      </c>
      <c r="EW112" s="7">
        <f t="shared" si="406"/>
        <v>0.14445502176214903</v>
      </c>
      <c r="EX112" s="7">
        <f t="shared" si="406"/>
        <v>0</v>
      </c>
      <c r="EY112" s="7">
        <f t="shared" si="406"/>
        <v>0.14445502176214903</v>
      </c>
      <c r="EZ112" s="7">
        <f t="shared" si="406"/>
        <v>0</v>
      </c>
      <c r="FA112" s="7">
        <f t="shared" si="406"/>
        <v>0</v>
      </c>
      <c r="FB112" s="7">
        <f t="shared" si="406"/>
        <v>0</v>
      </c>
      <c r="FC112" s="7">
        <f t="shared" si="406"/>
        <v>0</v>
      </c>
      <c r="FD112" s="7">
        <f t="shared" si="406"/>
        <v>0</v>
      </c>
      <c r="FE112" s="7">
        <f t="shared" si="406"/>
        <v>0</v>
      </c>
      <c r="FF112" s="7">
        <f t="shared" si="406"/>
        <v>0</v>
      </c>
      <c r="FG112" s="7">
        <f t="shared" si="406"/>
        <v>0</v>
      </c>
      <c r="FH112" s="7">
        <f t="shared" si="406"/>
        <v>0</v>
      </c>
      <c r="FI112" s="7">
        <f t="shared" si="406"/>
        <v>0</v>
      </c>
      <c r="FJ112" s="7">
        <f t="shared" si="406"/>
        <v>0</v>
      </c>
      <c r="FK112" s="7">
        <f t="shared" si="406"/>
        <v>0</v>
      </c>
      <c r="FL112" s="7">
        <f t="shared" si="406"/>
        <v>0</v>
      </c>
      <c r="FM112" s="7">
        <f t="shared" si="406"/>
        <v>0.14445502176214903</v>
      </c>
      <c r="FN112" s="7">
        <f t="shared" si="406"/>
        <v>0</v>
      </c>
      <c r="FO112" s="7">
        <f t="shared" si="406"/>
        <v>0.14445502176214903</v>
      </c>
      <c r="FP112" s="7">
        <f t="shared" si="406"/>
        <v>0.14445502176214903</v>
      </c>
      <c r="FQ112" s="7">
        <f t="shared" si="406"/>
        <v>0</v>
      </c>
      <c r="FR112" s="7">
        <f t="shared" si="406"/>
        <v>0</v>
      </c>
      <c r="FS112" s="7">
        <f t="shared" si="406"/>
        <v>0.14445502176214903</v>
      </c>
      <c r="FT112" s="7">
        <f t="shared" si="406"/>
        <v>0</v>
      </c>
      <c r="FU112" s="7">
        <f t="shared" si="406"/>
        <v>0.28891004352429805</v>
      </c>
      <c r="FV112" s="7">
        <f t="shared" si="406"/>
        <v>0</v>
      </c>
      <c r="FW112" s="7">
        <f t="shared" si="406"/>
        <v>0</v>
      </c>
      <c r="FX112" s="7">
        <f t="shared" si="406"/>
        <v>0.14445502176214903</v>
      </c>
      <c r="FY112" s="7">
        <f t="shared" si="406"/>
        <v>0.14445502176214903</v>
      </c>
      <c r="FZ112" s="7">
        <f t="shared" si="406"/>
        <v>0.14445502176214903</v>
      </c>
      <c r="GA112" s="7">
        <f t="shared" si="406"/>
        <v>0.14445502176214903</v>
      </c>
      <c r="GB112" s="7">
        <f t="shared" si="406"/>
        <v>0.28891004352429805</v>
      </c>
      <c r="GC112" s="7">
        <f t="shared" si="406"/>
        <v>0</v>
      </c>
      <c r="GD112" s="7">
        <f t="shared" si="406"/>
        <v>0</v>
      </c>
      <c r="GE112" s="7">
        <f t="shared" si="406"/>
        <v>0</v>
      </c>
      <c r="GF112" s="7">
        <f t="shared" si="406"/>
        <v>0.57782008704859611</v>
      </c>
      <c r="GG112" s="7">
        <f t="shared" si="406"/>
        <v>0.28891004352429805</v>
      </c>
      <c r="GH112" s="7">
        <f t="shared" si="406"/>
        <v>0.28891004352429805</v>
      </c>
      <c r="GI112" s="7">
        <f t="shared" si="406"/>
        <v>0.14445502176214903</v>
      </c>
      <c r="GJ112" s="7">
        <f t="shared" si="406"/>
        <v>0</v>
      </c>
      <c r="GK112" s="7">
        <f t="shared" si="406"/>
        <v>0.14445502176214903</v>
      </c>
      <c r="GL112" s="7">
        <f t="shared" si="406"/>
        <v>0.28891004352429805</v>
      </c>
      <c r="GM112" s="7">
        <f t="shared" si="406"/>
        <v>0.28891004352429805</v>
      </c>
      <c r="GN112" s="7">
        <f t="shared" si="406"/>
        <v>0</v>
      </c>
      <c r="GO112" s="7">
        <f t="shared" ref="GO112:HW112" si="407">GO99/$C112*100000</f>
        <v>0</v>
      </c>
      <c r="GP112" s="7">
        <f t="shared" si="407"/>
        <v>0.57782008704859611</v>
      </c>
      <c r="GQ112" s="7">
        <f t="shared" si="407"/>
        <v>0</v>
      </c>
      <c r="GR112" s="7">
        <f t="shared" si="407"/>
        <v>0.14445502176214903</v>
      </c>
      <c r="GS112" s="7">
        <f t="shared" si="407"/>
        <v>0</v>
      </c>
      <c r="GT112" s="7">
        <f t="shared" si="407"/>
        <v>0.14445502176214903</v>
      </c>
      <c r="GU112" s="7">
        <f t="shared" si="407"/>
        <v>0.14445502176214903</v>
      </c>
      <c r="GV112" s="7">
        <f t="shared" si="407"/>
        <v>0</v>
      </c>
      <c r="GW112" s="7">
        <f t="shared" si="407"/>
        <v>0</v>
      </c>
      <c r="GX112" s="7">
        <f t="shared" si="407"/>
        <v>0.14445502176214903</v>
      </c>
      <c r="GY112" s="7">
        <f t="shared" si="407"/>
        <v>0</v>
      </c>
      <c r="GZ112" s="7">
        <f t="shared" si="407"/>
        <v>0</v>
      </c>
      <c r="HA112" s="7">
        <f t="shared" si="407"/>
        <v>0.28891004352429805</v>
      </c>
      <c r="HB112" s="7">
        <f t="shared" si="407"/>
        <v>0</v>
      </c>
      <c r="HC112" s="7">
        <f t="shared" si="407"/>
        <v>0</v>
      </c>
      <c r="HD112" s="7">
        <f t="shared" si="407"/>
        <v>0</v>
      </c>
      <c r="HE112" s="7">
        <f t="shared" si="407"/>
        <v>0.14445502176214903</v>
      </c>
      <c r="HF112" s="7">
        <f t="shared" si="407"/>
        <v>0.14445502176214903</v>
      </c>
      <c r="HG112" s="7">
        <f t="shared" si="407"/>
        <v>0.14445502176214903</v>
      </c>
      <c r="HH112" s="7">
        <f t="shared" si="407"/>
        <v>0.14445502176214903</v>
      </c>
      <c r="HI112" s="7">
        <f t="shared" si="407"/>
        <v>0</v>
      </c>
      <c r="HJ112" s="7">
        <f t="shared" si="407"/>
        <v>0</v>
      </c>
      <c r="HK112" s="7">
        <f t="shared" si="407"/>
        <v>0</v>
      </c>
      <c r="HL112" s="7">
        <f t="shared" si="407"/>
        <v>0</v>
      </c>
      <c r="HM112" s="7">
        <f t="shared" si="407"/>
        <v>0</v>
      </c>
      <c r="HN112" s="7">
        <f t="shared" si="407"/>
        <v>0</v>
      </c>
      <c r="HO112" s="7">
        <f t="shared" si="407"/>
        <v>0</v>
      </c>
      <c r="HP112" s="7">
        <f t="shared" si="407"/>
        <v>0</v>
      </c>
      <c r="HQ112" s="7">
        <f t="shared" si="407"/>
        <v>0</v>
      </c>
      <c r="HR112" s="7">
        <f t="shared" si="407"/>
        <v>0</v>
      </c>
      <c r="HS112" s="7">
        <f t="shared" si="407"/>
        <v>0</v>
      </c>
      <c r="HT112" s="7">
        <f t="shared" si="407"/>
        <v>0</v>
      </c>
      <c r="HU112" s="7">
        <f t="shared" si="407"/>
        <v>0</v>
      </c>
      <c r="HV112" s="7">
        <f t="shared" si="407"/>
        <v>0</v>
      </c>
      <c r="HW112" s="7">
        <f t="shared" si="407"/>
        <v>0</v>
      </c>
    </row>
    <row r="113" spans="2:235" s="132" customFormat="1" ht="15.75" thickBot="1" x14ac:dyDescent="0.3">
      <c r="B113" s="261" t="s">
        <v>218</v>
      </c>
      <c r="C113" s="263">
        <v>129831</v>
      </c>
      <c r="D113" s="7">
        <f t="shared" si="375"/>
        <v>0</v>
      </c>
      <c r="E113" s="7">
        <f t="shared" ref="E113:BP113" si="408">E100/$C113*100000</f>
        <v>0</v>
      </c>
      <c r="F113" s="7">
        <f t="shared" si="408"/>
        <v>0</v>
      </c>
      <c r="G113" s="7">
        <f t="shared" si="408"/>
        <v>0.77023207092296908</v>
      </c>
      <c r="H113" s="7">
        <f t="shared" si="408"/>
        <v>0</v>
      </c>
      <c r="I113" s="7">
        <f t="shared" si="408"/>
        <v>0</v>
      </c>
      <c r="J113" s="7">
        <f t="shared" si="408"/>
        <v>0</v>
      </c>
      <c r="K113" s="7">
        <f t="shared" si="408"/>
        <v>0</v>
      </c>
      <c r="L113" s="7">
        <f t="shared" si="408"/>
        <v>0</v>
      </c>
      <c r="M113" s="7">
        <f t="shared" si="408"/>
        <v>0</v>
      </c>
      <c r="N113" s="7">
        <f t="shared" si="408"/>
        <v>0</v>
      </c>
      <c r="O113" s="7">
        <f t="shared" si="408"/>
        <v>0.77023207092296908</v>
      </c>
      <c r="P113" s="7">
        <f t="shared" si="408"/>
        <v>0</v>
      </c>
      <c r="Q113" s="7">
        <f t="shared" si="408"/>
        <v>0</v>
      </c>
      <c r="R113" s="7">
        <f t="shared" si="408"/>
        <v>0</v>
      </c>
      <c r="S113" s="7">
        <f t="shared" si="408"/>
        <v>0</v>
      </c>
      <c r="T113" s="7">
        <f t="shared" si="408"/>
        <v>0</v>
      </c>
      <c r="U113" s="7">
        <f t="shared" si="408"/>
        <v>0</v>
      </c>
      <c r="V113" s="7">
        <f t="shared" si="408"/>
        <v>0.77023207092296908</v>
      </c>
      <c r="W113" s="7">
        <f t="shared" si="408"/>
        <v>0</v>
      </c>
      <c r="X113" s="7">
        <f t="shared" si="408"/>
        <v>0</v>
      </c>
      <c r="Y113" s="7">
        <f t="shared" si="408"/>
        <v>0.77023207092296908</v>
      </c>
      <c r="Z113" s="7">
        <f t="shared" si="408"/>
        <v>0</v>
      </c>
      <c r="AA113" s="7">
        <f t="shared" si="408"/>
        <v>1.5404641418459382</v>
      </c>
      <c r="AB113" s="7">
        <f t="shared" si="408"/>
        <v>0.77023207092296908</v>
      </c>
      <c r="AC113" s="7">
        <f t="shared" si="408"/>
        <v>1.5404641418459382</v>
      </c>
      <c r="AD113" s="7">
        <f t="shared" si="408"/>
        <v>0</v>
      </c>
      <c r="AE113" s="7">
        <f t="shared" si="408"/>
        <v>0</v>
      </c>
      <c r="AF113" s="7">
        <f t="shared" si="408"/>
        <v>0.77023207092296908</v>
      </c>
      <c r="AG113" s="7">
        <f t="shared" si="408"/>
        <v>2.310696212768907</v>
      </c>
      <c r="AH113" s="7">
        <f t="shared" si="408"/>
        <v>3.8511603546148456</v>
      </c>
      <c r="AI113" s="7">
        <f t="shared" si="408"/>
        <v>0.77023207092296908</v>
      </c>
      <c r="AJ113" s="7">
        <f t="shared" si="408"/>
        <v>2.310696212768907</v>
      </c>
      <c r="AK113" s="7">
        <f t="shared" si="408"/>
        <v>3.8511603546148456</v>
      </c>
      <c r="AL113" s="7">
        <f t="shared" si="408"/>
        <v>2.310696212768907</v>
      </c>
      <c r="AM113" s="7">
        <f t="shared" si="408"/>
        <v>2.310696212768907</v>
      </c>
      <c r="AN113" s="7">
        <f t="shared" si="408"/>
        <v>6.9320886383067215</v>
      </c>
      <c r="AO113" s="7">
        <f t="shared" si="408"/>
        <v>6.9320886383067215</v>
      </c>
      <c r="AP113" s="7">
        <f t="shared" si="408"/>
        <v>9.2427848510756281</v>
      </c>
      <c r="AQ113" s="7">
        <f t="shared" si="408"/>
        <v>10.783248992921566</v>
      </c>
      <c r="AR113" s="7">
        <f t="shared" si="408"/>
        <v>12.323713134767505</v>
      </c>
      <c r="AS113" s="7">
        <f t="shared" si="408"/>
        <v>16.17487348938235</v>
      </c>
      <c r="AT113" s="7">
        <f t="shared" si="408"/>
        <v>15.404641418459383</v>
      </c>
      <c r="AU113" s="7">
        <f t="shared" si="408"/>
        <v>28.498586624149858</v>
      </c>
      <c r="AV113" s="7">
        <f t="shared" si="408"/>
        <v>25.417658340457979</v>
      </c>
      <c r="AW113" s="7">
        <f t="shared" si="408"/>
        <v>23.106962127689073</v>
      </c>
      <c r="AX113" s="7">
        <f t="shared" si="408"/>
        <v>24.647426269535011</v>
      </c>
      <c r="AY113" s="7">
        <f t="shared" si="408"/>
        <v>38.511603546148457</v>
      </c>
      <c r="AZ113" s="7">
        <f t="shared" si="408"/>
        <v>28.498586624149858</v>
      </c>
      <c r="BA113" s="7">
        <f t="shared" si="408"/>
        <v>33.119979049687672</v>
      </c>
      <c r="BB113" s="7">
        <f t="shared" si="408"/>
        <v>51.605548751838931</v>
      </c>
      <c r="BC113" s="7">
        <f t="shared" si="408"/>
        <v>45.443692184455173</v>
      </c>
      <c r="BD113" s="7">
        <f t="shared" si="408"/>
        <v>43.132995971686263</v>
      </c>
      <c r="BE113" s="7">
        <f t="shared" si="408"/>
        <v>59.30786946106862</v>
      </c>
      <c r="BF113" s="7">
        <f t="shared" si="408"/>
        <v>64.699493957529398</v>
      </c>
      <c r="BG113" s="7">
        <f t="shared" si="408"/>
        <v>48.524620468147056</v>
      </c>
      <c r="BH113" s="7">
        <f t="shared" si="408"/>
        <v>43.132995971686263</v>
      </c>
      <c r="BI113" s="7">
        <f t="shared" si="408"/>
        <v>63.159029815683461</v>
      </c>
      <c r="BJ113" s="7">
        <f t="shared" si="408"/>
        <v>54.686477035530807</v>
      </c>
      <c r="BK113" s="7">
        <f t="shared" si="408"/>
        <v>53.146012893684869</v>
      </c>
      <c r="BL113" s="7">
        <f t="shared" si="408"/>
        <v>51.605548751838931</v>
      </c>
      <c r="BM113" s="7">
        <f t="shared" si="408"/>
        <v>72.401814666759094</v>
      </c>
      <c r="BN113" s="7">
        <f t="shared" si="408"/>
        <v>66.239958099375343</v>
      </c>
      <c r="BO113" s="7">
        <f t="shared" si="408"/>
        <v>37.741371475225485</v>
      </c>
      <c r="BP113" s="7">
        <f t="shared" si="408"/>
        <v>70.861350524913163</v>
      </c>
      <c r="BQ113" s="7">
        <f t="shared" ref="BQ113:EB113" si="409">BQ100/$C113*100000</f>
        <v>56.226941177376744</v>
      </c>
      <c r="BR113" s="7">
        <f t="shared" si="409"/>
        <v>73.942278808605025</v>
      </c>
      <c r="BS113" s="7">
        <f t="shared" si="409"/>
        <v>60.078101531991592</v>
      </c>
      <c r="BT113" s="7">
        <f t="shared" si="409"/>
        <v>63.92926188660644</v>
      </c>
      <c r="BU113" s="7">
        <f t="shared" si="409"/>
        <v>46.984156326301111</v>
      </c>
      <c r="BV113" s="7">
        <f t="shared" si="409"/>
        <v>50.065084609992986</v>
      </c>
      <c r="BW113" s="7">
        <f t="shared" si="409"/>
        <v>47.754388397224083</v>
      </c>
      <c r="BX113" s="7">
        <f t="shared" si="409"/>
        <v>63.159029815683461</v>
      </c>
      <c r="BY113" s="7">
        <f t="shared" si="409"/>
        <v>47.754388397224083</v>
      </c>
      <c r="BZ113" s="7">
        <f t="shared" si="409"/>
        <v>54.686477035530807</v>
      </c>
      <c r="CA113" s="7">
        <f t="shared" si="409"/>
        <v>60.848333602914551</v>
      </c>
      <c r="CB113" s="7">
        <f t="shared" si="409"/>
        <v>39.281835617071422</v>
      </c>
      <c r="CC113" s="7">
        <f t="shared" si="409"/>
        <v>31.57951490784173</v>
      </c>
      <c r="CD113" s="7">
        <f t="shared" si="409"/>
        <v>43.903228042609243</v>
      </c>
      <c r="CE113" s="7">
        <f t="shared" si="409"/>
        <v>43.903228042609243</v>
      </c>
      <c r="CF113" s="7">
        <f t="shared" si="409"/>
        <v>44.673460113532208</v>
      </c>
      <c r="CG113" s="7">
        <f t="shared" si="409"/>
        <v>30.809282836918765</v>
      </c>
      <c r="CH113" s="7">
        <f t="shared" si="409"/>
        <v>30.039050765995796</v>
      </c>
      <c r="CI113" s="7">
        <f t="shared" si="409"/>
        <v>30.809282836918765</v>
      </c>
      <c r="CJ113" s="7">
        <f t="shared" si="409"/>
        <v>17.715337631228291</v>
      </c>
      <c r="CK113" s="7">
        <f t="shared" si="409"/>
        <v>20.026033843997197</v>
      </c>
      <c r="CL113" s="7">
        <f t="shared" si="409"/>
        <v>20.796265914920166</v>
      </c>
      <c r="CM113" s="7">
        <f t="shared" si="409"/>
        <v>25.417658340457979</v>
      </c>
      <c r="CN113" s="7">
        <f t="shared" si="409"/>
        <v>18.485569702151256</v>
      </c>
      <c r="CO113" s="7">
        <f t="shared" si="409"/>
        <v>20.796265914920166</v>
      </c>
      <c r="CP113" s="7">
        <f t="shared" si="409"/>
        <v>15.404641418459383</v>
      </c>
      <c r="CQ113" s="7">
        <f t="shared" si="409"/>
        <v>16.945105560305322</v>
      </c>
      <c r="CR113" s="7">
        <f t="shared" si="409"/>
        <v>18.485569702151256</v>
      </c>
      <c r="CS113" s="7">
        <f t="shared" si="409"/>
        <v>6.1618565673837526</v>
      </c>
      <c r="CT113" s="7">
        <f t="shared" si="409"/>
        <v>21.566497985843132</v>
      </c>
      <c r="CU113" s="7">
        <f t="shared" si="409"/>
        <v>20.796265914920166</v>
      </c>
      <c r="CV113" s="7">
        <f t="shared" si="409"/>
        <v>16.945105560305322</v>
      </c>
      <c r="CW113" s="7">
        <f t="shared" si="409"/>
        <v>7.7023207092296913</v>
      </c>
      <c r="CX113" s="7">
        <f t="shared" si="409"/>
        <v>6.1618565673837526</v>
      </c>
      <c r="CY113" s="7">
        <f t="shared" si="409"/>
        <v>16.17487348938235</v>
      </c>
      <c r="CZ113" s="7">
        <f t="shared" si="409"/>
        <v>10.783248992921566</v>
      </c>
      <c r="DA113" s="7">
        <f t="shared" si="409"/>
        <v>10.783248992921566</v>
      </c>
      <c r="DB113" s="7">
        <f t="shared" si="409"/>
        <v>8.472552780152661</v>
      </c>
      <c r="DC113" s="7">
        <f t="shared" si="409"/>
        <v>11.553481063844536</v>
      </c>
      <c r="DD113" s="7">
        <f t="shared" si="409"/>
        <v>6.9320886383067215</v>
      </c>
      <c r="DE113" s="7">
        <f t="shared" si="409"/>
        <v>6.1618565673837526</v>
      </c>
      <c r="DF113" s="7">
        <f t="shared" si="409"/>
        <v>8.472552780152661</v>
      </c>
      <c r="DG113" s="7">
        <f t="shared" si="409"/>
        <v>8.472552780152661</v>
      </c>
      <c r="DH113" s="7">
        <f t="shared" si="409"/>
        <v>12.323713134767505</v>
      </c>
      <c r="DI113" s="7">
        <f t="shared" si="409"/>
        <v>6.1618565673837526</v>
      </c>
      <c r="DJ113" s="7">
        <f t="shared" si="409"/>
        <v>8.472552780152661</v>
      </c>
      <c r="DK113" s="7">
        <f t="shared" si="409"/>
        <v>2.310696212768907</v>
      </c>
      <c r="DL113" s="7">
        <f t="shared" si="409"/>
        <v>2.310696212768907</v>
      </c>
      <c r="DM113" s="7">
        <f t="shared" si="409"/>
        <v>9.2427848510756281</v>
      </c>
      <c r="DN113" s="7">
        <f t="shared" si="409"/>
        <v>4.621392425537814</v>
      </c>
      <c r="DO113" s="7">
        <f t="shared" si="409"/>
        <v>3.8511603546148456</v>
      </c>
      <c r="DP113" s="7">
        <f t="shared" si="409"/>
        <v>5.3916244964607829</v>
      </c>
      <c r="DQ113" s="7">
        <f t="shared" si="409"/>
        <v>4.621392425537814</v>
      </c>
      <c r="DR113" s="7">
        <f t="shared" si="409"/>
        <v>2.310696212768907</v>
      </c>
      <c r="DS113" s="7">
        <f t="shared" si="409"/>
        <v>2.310696212768907</v>
      </c>
      <c r="DT113" s="7">
        <f t="shared" si="409"/>
        <v>2.310696212768907</v>
      </c>
      <c r="DU113" s="7">
        <f t="shared" si="409"/>
        <v>3.0809282836918763</v>
      </c>
      <c r="DV113" s="7">
        <f t="shared" si="409"/>
        <v>3.0809282836918763</v>
      </c>
      <c r="DW113" s="7">
        <f t="shared" si="409"/>
        <v>4.621392425537814</v>
      </c>
      <c r="DX113" s="7">
        <f t="shared" si="409"/>
        <v>3.0809282836918763</v>
      </c>
      <c r="DY113" s="7">
        <f t="shared" si="409"/>
        <v>3.8511603546148456</v>
      </c>
      <c r="DZ113" s="7">
        <f t="shared" si="409"/>
        <v>0.77023207092296908</v>
      </c>
      <c r="EA113" s="7">
        <f t="shared" si="409"/>
        <v>1.5404641418459382</v>
      </c>
      <c r="EB113" s="7">
        <f t="shared" si="409"/>
        <v>3.0809282836918763</v>
      </c>
      <c r="EC113" s="7">
        <f t="shared" ref="EC113:GN113" si="410">EC100/$C113*100000</f>
        <v>0.77023207092296908</v>
      </c>
      <c r="ED113" s="7">
        <f t="shared" si="410"/>
        <v>1.5404641418459382</v>
      </c>
      <c r="EE113" s="7">
        <f t="shared" si="410"/>
        <v>0</v>
      </c>
      <c r="EF113" s="7">
        <f t="shared" si="410"/>
        <v>1.5404641418459382</v>
      </c>
      <c r="EG113" s="7">
        <f t="shared" si="410"/>
        <v>1.5404641418459382</v>
      </c>
      <c r="EH113" s="7">
        <f t="shared" si="410"/>
        <v>0</v>
      </c>
      <c r="EI113" s="7">
        <f t="shared" si="410"/>
        <v>1.5404641418459382</v>
      </c>
      <c r="EJ113" s="7">
        <f t="shared" si="410"/>
        <v>0</v>
      </c>
      <c r="EK113" s="7">
        <f t="shared" si="410"/>
        <v>1.5404641418459382</v>
      </c>
      <c r="EL113" s="7">
        <f t="shared" si="410"/>
        <v>0.77023207092296908</v>
      </c>
      <c r="EM113" s="7">
        <f t="shared" si="410"/>
        <v>1.5404641418459382</v>
      </c>
      <c r="EN113" s="7">
        <f t="shared" si="410"/>
        <v>0</v>
      </c>
      <c r="EO113" s="7">
        <f t="shared" si="410"/>
        <v>0.77023207092296908</v>
      </c>
      <c r="EP113" s="7">
        <f t="shared" si="410"/>
        <v>3.8511603546148456</v>
      </c>
      <c r="EQ113" s="7">
        <f t="shared" si="410"/>
        <v>3.0809282836918763</v>
      </c>
      <c r="ER113" s="7">
        <f t="shared" si="410"/>
        <v>0</v>
      </c>
      <c r="ES113" s="7">
        <f t="shared" si="410"/>
        <v>0</v>
      </c>
      <c r="ET113" s="7">
        <f t="shared" si="410"/>
        <v>0.77023207092296908</v>
      </c>
      <c r="EU113" s="7">
        <f t="shared" si="410"/>
        <v>0</v>
      </c>
      <c r="EV113" s="7">
        <f t="shared" si="410"/>
        <v>1.5404641418459382</v>
      </c>
      <c r="EW113" s="7">
        <f t="shared" si="410"/>
        <v>0</v>
      </c>
      <c r="EX113" s="7">
        <f t="shared" si="410"/>
        <v>0</v>
      </c>
      <c r="EY113" s="7">
        <f t="shared" si="410"/>
        <v>0</v>
      </c>
      <c r="EZ113" s="7">
        <f t="shared" si="410"/>
        <v>0</v>
      </c>
      <c r="FA113" s="7">
        <f t="shared" si="410"/>
        <v>0</v>
      </c>
      <c r="FB113" s="7">
        <f t="shared" si="410"/>
        <v>0</v>
      </c>
      <c r="FC113" s="7">
        <f t="shared" si="410"/>
        <v>0</v>
      </c>
      <c r="FD113" s="7">
        <f t="shared" si="410"/>
        <v>0</v>
      </c>
      <c r="FE113" s="7">
        <f t="shared" si="410"/>
        <v>0</v>
      </c>
      <c r="FF113" s="7">
        <f t="shared" si="410"/>
        <v>0</v>
      </c>
      <c r="FG113" s="7">
        <f t="shared" si="410"/>
        <v>0.77023207092296908</v>
      </c>
      <c r="FH113" s="7">
        <f t="shared" si="410"/>
        <v>0</v>
      </c>
      <c r="FI113" s="7">
        <f t="shared" si="410"/>
        <v>0</v>
      </c>
      <c r="FJ113" s="7">
        <f t="shared" si="410"/>
        <v>0</v>
      </c>
      <c r="FK113" s="7">
        <f t="shared" si="410"/>
        <v>0</v>
      </c>
      <c r="FL113" s="7">
        <f t="shared" si="410"/>
        <v>0</v>
      </c>
      <c r="FM113" s="7">
        <f t="shared" si="410"/>
        <v>0</v>
      </c>
      <c r="FN113" s="7">
        <f t="shared" si="410"/>
        <v>0</v>
      </c>
      <c r="FO113" s="7">
        <f t="shared" si="410"/>
        <v>0</v>
      </c>
      <c r="FP113" s="7">
        <f t="shared" si="410"/>
        <v>0</v>
      </c>
      <c r="FQ113" s="7">
        <f t="shared" si="410"/>
        <v>0</v>
      </c>
      <c r="FR113" s="7">
        <f t="shared" si="410"/>
        <v>0</v>
      </c>
      <c r="FS113" s="7">
        <f t="shared" si="410"/>
        <v>0</v>
      </c>
      <c r="FT113" s="7">
        <f t="shared" si="410"/>
        <v>0</v>
      </c>
      <c r="FU113" s="7">
        <f t="shared" si="410"/>
        <v>0</v>
      </c>
      <c r="FV113" s="7">
        <f t="shared" si="410"/>
        <v>0</v>
      </c>
      <c r="FW113" s="7">
        <f t="shared" si="410"/>
        <v>0</v>
      </c>
      <c r="FX113" s="7">
        <f t="shared" si="410"/>
        <v>0</v>
      </c>
      <c r="FY113" s="7">
        <f t="shared" si="410"/>
        <v>0</v>
      </c>
      <c r="FZ113" s="7">
        <f t="shared" si="410"/>
        <v>2.310696212768907</v>
      </c>
      <c r="GA113" s="7">
        <f t="shared" si="410"/>
        <v>0</v>
      </c>
      <c r="GB113" s="7">
        <f t="shared" si="410"/>
        <v>0</v>
      </c>
      <c r="GC113" s="7">
        <f t="shared" si="410"/>
        <v>0</v>
      </c>
      <c r="GD113" s="7">
        <f t="shared" si="410"/>
        <v>0</v>
      </c>
      <c r="GE113" s="7">
        <f t="shared" si="410"/>
        <v>0.77023207092296908</v>
      </c>
      <c r="GF113" s="7">
        <f t="shared" si="410"/>
        <v>0</v>
      </c>
      <c r="GG113" s="7">
        <f t="shared" si="410"/>
        <v>0</v>
      </c>
      <c r="GH113" s="7">
        <f t="shared" si="410"/>
        <v>0</v>
      </c>
      <c r="GI113" s="7">
        <f t="shared" si="410"/>
        <v>0</v>
      </c>
      <c r="GJ113" s="7">
        <f t="shared" si="410"/>
        <v>0</v>
      </c>
      <c r="GK113" s="7">
        <f t="shared" si="410"/>
        <v>0</v>
      </c>
      <c r="GL113" s="7">
        <f t="shared" si="410"/>
        <v>0</v>
      </c>
      <c r="GM113" s="7">
        <f t="shared" si="410"/>
        <v>0.77023207092296908</v>
      </c>
      <c r="GN113" s="7">
        <f t="shared" si="410"/>
        <v>0</v>
      </c>
      <c r="GO113" s="7">
        <f t="shared" ref="GO113:HW113" si="411">GO100/$C113*100000</f>
        <v>0</v>
      </c>
      <c r="GP113" s="7">
        <f t="shared" si="411"/>
        <v>0.77023207092296908</v>
      </c>
      <c r="GQ113" s="7">
        <f t="shared" si="411"/>
        <v>0</v>
      </c>
      <c r="GR113" s="7">
        <f t="shared" si="411"/>
        <v>0</v>
      </c>
      <c r="GS113" s="7">
        <f t="shared" si="411"/>
        <v>0</v>
      </c>
      <c r="GT113" s="7">
        <f t="shared" si="411"/>
        <v>0</v>
      </c>
      <c r="GU113" s="7">
        <f t="shared" si="411"/>
        <v>0</v>
      </c>
      <c r="GV113" s="7">
        <f t="shared" si="411"/>
        <v>0</v>
      </c>
      <c r="GW113" s="7">
        <f t="shared" si="411"/>
        <v>0</v>
      </c>
      <c r="GX113" s="7">
        <f t="shared" si="411"/>
        <v>0</v>
      </c>
      <c r="GY113" s="7">
        <f t="shared" si="411"/>
        <v>0</v>
      </c>
      <c r="GZ113" s="7">
        <f t="shared" si="411"/>
        <v>0</v>
      </c>
      <c r="HA113" s="7">
        <f t="shared" si="411"/>
        <v>0</v>
      </c>
      <c r="HB113" s="7">
        <f t="shared" si="411"/>
        <v>0.77023207092296908</v>
      </c>
      <c r="HC113" s="7">
        <f t="shared" si="411"/>
        <v>0</v>
      </c>
      <c r="HD113" s="7">
        <f t="shared" si="411"/>
        <v>0</v>
      </c>
      <c r="HE113" s="7">
        <f t="shared" si="411"/>
        <v>0.77023207092296908</v>
      </c>
      <c r="HF113" s="7">
        <f t="shared" si="411"/>
        <v>0</v>
      </c>
      <c r="HG113" s="7">
        <f t="shared" si="411"/>
        <v>0</v>
      </c>
      <c r="HH113" s="7">
        <f t="shared" si="411"/>
        <v>0</v>
      </c>
      <c r="HI113" s="7">
        <f t="shared" si="411"/>
        <v>0</v>
      </c>
      <c r="HJ113" s="7">
        <f t="shared" si="411"/>
        <v>0</v>
      </c>
      <c r="HK113" s="7">
        <f t="shared" si="411"/>
        <v>0</v>
      </c>
      <c r="HL113" s="7">
        <f t="shared" si="411"/>
        <v>0</v>
      </c>
      <c r="HM113" s="7">
        <f t="shared" si="411"/>
        <v>0</v>
      </c>
      <c r="HN113" s="7">
        <f t="shared" si="411"/>
        <v>1.5404641418459382</v>
      </c>
      <c r="HO113" s="7">
        <f t="shared" si="411"/>
        <v>0</v>
      </c>
      <c r="HP113" s="7">
        <f t="shared" si="411"/>
        <v>1.5404641418459382</v>
      </c>
      <c r="HQ113" s="7">
        <f t="shared" si="411"/>
        <v>0</v>
      </c>
      <c r="HR113" s="7">
        <f t="shared" si="411"/>
        <v>0</v>
      </c>
      <c r="HS113" s="7">
        <f t="shared" si="411"/>
        <v>0</v>
      </c>
      <c r="HT113" s="7">
        <f t="shared" si="411"/>
        <v>0</v>
      </c>
      <c r="HU113" s="7">
        <f t="shared" si="411"/>
        <v>0</v>
      </c>
      <c r="HV113" s="7">
        <f t="shared" si="411"/>
        <v>0</v>
      </c>
      <c r="HW113" s="7">
        <f t="shared" si="411"/>
        <v>0</v>
      </c>
    </row>
    <row r="114" spans="2:235" x14ac:dyDescent="0.25">
      <c r="B114" s="132"/>
      <c r="C114" s="132"/>
      <c r="D114" s="18"/>
      <c r="E114" s="18"/>
      <c r="F114" s="18"/>
      <c r="G114" s="18"/>
      <c r="H114" s="18"/>
      <c r="I114" s="18"/>
      <c r="J114" s="18"/>
      <c r="K114" s="18"/>
      <c r="L114" s="18"/>
      <c r="M114" s="18"/>
      <c r="N114" s="18"/>
      <c r="O114" s="18"/>
      <c r="P114" s="18"/>
      <c r="Q114" s="18"/>
      <c r="R114" s="18"/>
      <c r="S114" s="18"/>
      <c r="T114" s="18"/>
      <c r="U114" s="18"/>
      <c r="V114" s="18"/>
      <c r="W114" s="18"/>
      <c r="X114" s="18"/>
      <c r="Y114" s="18"/>
      <c r="Z114" s="18"/>
      <c r="AA114" s="18"/>
      <c r="AB114" s="18"/>
      <c r="AC114" s="18"/>
      <c r="AD114" s="18"/>
      <c r="AE114" s="18"/>
      <c r="AF114" s="18"/>
      <c r="AG114" s="18"/>
      <c r="AH114" s="18"/>
      <c r="AI114" s="18"/>
      <c r="AJ114" s="18"/>
      <c r="AK114" s="18"/>
      <c r="AL114" s="18"/>
      <c r="AM114" s="18"/>
      <c r="AN114" s="18"/>
      <c r="AO114" s="18"/>
      <c r="AP114" s="18"/>
      <c r="AQ114" s="18"/>
      <c r="AR114" s="18"/>
      <c r="AS114" s="18"/>
      <c r="AT114" s="18"/>
      <c r="AU114" s="18"/>
      <c r="AV114" s="18"/>
      <c r="AW114" s="18"/>
      <c r="AX114" s="18"/>
      <c r="AY114" s="18"/>
      <c r="AZ114" s="18"/>
      <c r="BA114" s="18"/>
      <c r="BB114" s="18"/>
      <c r="BC114" s="18"/>
      <c r="BD114" s="18"/>
      <c r="BE114" s="18"/>
      <c r="BF114" s="18"/>
      <c r="BG114" s="18"/>
      <c r="BH114" s="18"/>
      <c r="BI114" s="18"/>
      <c r="BJ114" s="18"/>
      <c r="BK114" s="18"/>
      <c r="BL114" s="18"/>
      <c r="BM114" s="18"/>
      <c r="BN114" s="18"/>
      <c r="BO114" s="18"/>
      <c r="BP114" s="18"/>
      <c r="BQ114" s="18"/>
      <c r="BR114" s="18"/>
      <c r="BS114" s="18"/>
      <c r="BT114" s="18"/>
      <c r="BU114" s="18"/>
      <c r="BV114" s="18"/>
      <c r="BW114" s="18"/>
      <c r="BX114" s="18"/>
      <c r="BY114" s="18"/>
      <c r="BZ114" s="18"/>
      <c r="CA114" s="18"/>
      <c r="CB114" s="18"/>
      <c r="CC114" s="18"/>
      <c r="CD114" s="18"/>
      <c r="CE114" s="18"/>
      <c r="CF114" s="18"/>
      <c r="CG114" s="18"/>
      <c r="CH114" s="18"/>
      <c r="CI114" s="18"/>
      <c r="CJ114" s="18"/>
      <c r="CK114" s="18"/>
      <c r="CL114" s="18"/>
      <c r="CM114" s="18"/>
      <c r="CN114" s="18"/>
      <c r="CO114" s="18"/>
      <c r="CP114" s="18"/>
      <c r="CQ114" s="18"/>
      <c r="CR114" s="18"/>
      <c r="CS114" s="18"/>
      <c r="CT114" s="18"/>
      <c r="CU114" s="18"/>
      <c r="CV114" s="18"/>
      <c r="CW114" s="18"/>
      <c r="CX114" s="18"/>
      <c r="CY114" s="18"/>
      <c r="CZ114" s="18"/>
      <c r="DA114" s="18"/>
      <c r="DB114" s="18"/>
      <c r="DC114" s="18"/>
      <c r="DD114" s="18"/>
      <c r="DE114" s="18"/>
      <c r="DF114" s="18"/>
      <c r="DG114" s="18"/>
      <c r="DH114" s="18"/>
      <c r="DI114" s="18"/>
      <c r="DJ114" s="18"/>
      <c r="DK114" s="18"/>
      <c r="DL114" s="18"/>
      <c r="DM114" s="18"/>
      <c r="DN114" s="18"/>
      <c r="DO114" s="18"/>
      <c r="DP114" s="18"/>
      <c r="DQ114" s="18"/>
      <c r="DR114" s="18"/>
      <c r="DS114" s="18"/>
      <c r="DT114" s="18"/>
      <c r="DU114" s="18"/>
      <c r="DV114" s="18"/>
      <c r="DW114" s="18"/>
      <c r="DX114" s="18"/>
      <c r="DY114" s="18"/>
      <c r="DZ114" s="18"/>
      <c r="EA114" s="18"/>
      <c r="EB114" s="18"/>
      <c r="EC114" s="18"/>
      <c r="ED114" s="18"/>
      <c r="EE114" s="18"/>
      <c r="EF114" s="18"/>
      <c r="EG114" s="18"/>
      <c r="EH114" s="18"/>
      <c r="EI114" s="18"/>
      <c r="EJ114" s="18"/>
      <c r="EK114" s="18"/>
      <c r="EL114" s="18"/>
      <c r="EM114" s="18"/>
      <c r="EN114" s="18"/>
      <c r="EO114" s="18"/>
      <c r="EP114" s="18"/>
      <c r="EQ114" s="18"/>
      <c r="ER114" s="18"/>
      <c r="ES114" s="18"/>
      <c r="ET114" s="18"/>
      <c r="EU114" s="18"/>
      <c r="EV114" s="18"/>
      <c r="EW114" s="18"/>
      <c r="EX114" s="18"/>
      <c r="EY114" s="18"/>
      <c r="EZ114" s="18"/>
      <c r="FA114" s="18"/>
      <c r="FB114" s="18"/>
      <c r="FC114" s="18"/>
      <c r="FD114" s="18"/>
      <c r="FE114" s="18"/>
      <c r="FF114" s="18"/>
      <c r="FG114" s="18"/>
      <c r="FH114" s="18"/>
      <c r="FI114" s="18"/>
      <c r="FJ114" s="18"/>
      <c r="FK114" s="18"/>
      <c r="FL114" s="18"/>
      <c r="FM114" s="18"/>
      <c r="FN114" s="18"/>
      <c r="FO114" s="18"/>
      <c r="FP114" s="18"/>
      <c r="FQ114" s="18"/>
      <c r="FR114" s="18"/>
      <c r="FS114" s="18"/>
      <c r="FT114" s="18"/>
      <c r="FU114" s="18"/>
      <c r="FV114" s="18"/>
      <c r="FW114" s="18"/>
      <c r="FX114" s="18"/>
      <c r="FY114" s="18"/>
      <c r="FZ114" s="18"/>
      <c r="GA114" s="18"/>
      <c r="GB114" s="18"/>
      <c r="GC114" s="18"/>
      <c r="GD114" s="18"/>
      <c r="GE114" s="18"/>
      <c r="GF114" s="18"/>
      <c r="GG114" s="18"/>
      <c r="GH114" s="18"/>
      <c r="GI114" s="18"/>
      <c r="GJ114" s="18"/>
      <c r="GK114" s="18"/>
      <c r="GL114" s="18"/>
      <c r="GM114" s="18"/>
      <c r="GN114" s="18"/>
      <c r="GO114" s="18"/>
      <c r="GP114" s="18"/>
      <c r="GQ114" s="18"/>
      <c r="GR114" s="18"/>
      <c r="GS114" s="18"/>
      <c r="GT114" s="18"/>
      <c r="GU114" s="18"/>
      <c r="GV114" s="18"/>
      <c r="GW114" s="18"/>
      <c r="GX114" s="18"/>
      <c r="GY114" s="18"/>
      <c r="GZ114" s="18"/>
      <c r="HA114" s="18"/>
      <c r="HB114" s="18"/>
      <c r="HC114" s="18"/>
      <c r="HD114" s="18"/>
      <c r="HE114" s="18"/>
      <c r="HF114" s="18"/>
      <c r="HG114" s="18"/>
      <c r="HH114" s="18"/>
      <c r="HI114" s="18"/>
      <c r="HJ114" s="18"/>
      <c r="HK114" s="18"/>
      <c r="HL114" s="18"/>
      <c r="HM114" s="18"/>
      <c r="HN114" s="18"/>
      <c r="HO114" s="18"/>
      <c r="HP114" s="18"/>
      <c r="HQ114" s="18"/>
      <c r="HR114" s="18"/>
    </row>
    <row r="115" spans="2:235" x14ac:dyDescent="0.25">
      <c r="B115" s="132"/>
      <c r="C115" s="132"/>
      <c r="D115" s="18"/>
      <c r="E115" s="18"/>
      <c r="F115" s="18"/>
      <c r="G115" s="18"/>
      <c r="H115" s="18"/>
      <c r="I115" s="18"/>
      <c r="J115" s="18"/>
      <c r="K115" s="18"/>
      <c r="L115" s="18"/>
      <c r="M115" s="18"/>
      <c r="N115" s="18"/>
      <c r="O115" s="18"/>
      <c r="P115" s="18"/>
      <c r="Q115" s="18"/>
      <c r="R115" s="18"/>
      <c r="S115" s="18"/>
      <c r="T115" s="18"/>
      <c r="U115" s="18"/>
      <c r="V115" s="18"/>
      <c r="W115" s="18"/>
      <c r="X115" s="18"/>
      <c r="Y115" s="18"/>
      <c r="Z115" s="18"/>
      <c r="AA115" s="18"/>
      <c r="AB115" s="18"/>
      <c r="AC115" s="18"/>
      <c r="AD115" s="18"/>
      <c r="AE115" s="18"/>
      <c r="AF115" s="18"/>
      <c r="AG115" s="18"/>
      <c r="AH115" s="18"/>
      <c r="AI115" s="18"/>
      <c r="AJ115" s="18"/>
      <c r="AK115" s="18"/>
      <c r="AL115" s="18"/>
      <c r="AM115" s="18"/>
      <c r="AN115" s="18"/>
      <c r="AO115" s="18"/>
      <c r="AP115" s="18"/>
      <c r="AQ115" s="18"/>
      <c r="AR115" s="18"/>
      <c r="AS115" s="18"/>
      <c r="AT115" s="18"/>
      <c r="AU115" s="18"/>
      <c r="AV115" s="18"/>
      <c r="AW115" s="18"/>
      <c r="AX115" s="18"/>
      <c r="AY115" s="18"/>
      <c r="AZ115" s="18"/>
      <c r="BA115" s="18"/>
      <c r="BB115" s="18"/>
      <c r="BC115" s="18"/>
      <c r="BD115" s="18"/>
      <c r="BE115" s="18"/>
      <c r="BF115" s="18"/>
      <c r="BG115" s="18"/>
      <c r="BH115" s="18"/>
      <c r="BI115" s="18"/>
      <c r="BJ115" s="18"/>
      <c r="BK115" s="18"/>
      <c r="BL115" s="18"/>
      <c r="BM115" s="18"/>
      <c r="BN115" s="18"/>
      <c r="BO115" s="18"/>
      <c r="BP115" s="18"/>
      <c r="BQ115" s="18"/>
      <c r="BR115" s="18"/>
      <c r="BS115" s="18"/>
      <c r="BT115" s="18"/>
      <c r="BU115" s="18"/>
      <c r="BV115" s="18"/>
      <c r="BW115" s="18"/>
      <c r="BX115" s="18"/>
      <c r="BY115" s="18"/>
      <c r="BZ115" s="18"/>
      <c r="CA115" s="18"/>
      <c r="CB115" s="18"/>
      <c r="CC115" s="18"/>
      <c r="CD115" s="18"/>
      <c r="CE115" s="18"/>
      <c r="CF115" s="18"/>
      <c r="CG115" s="18"/>
      <c r="CH115" s="18"/>
      <c r="CI115" s="18"/>
      <c r="CJ115" s="18"/>
      <c r="CK115" s="18"/>
      <c r="CL115" s="18"/>
      <c r="CM115" s="18"/>
      <c r="CN115" s="18"/>
      <c r="CO115" s="18"/>
      <c r="CP115" s="18"/>
      <c r="CQ115" s="18"/>
      <c r="CR115" s="18"/>
      <c r="CS115" s="18"/>
      <c r="CT115" s="18"/>
      <c r="CU115" s="18"/>
      <c r="CV115" s="18"/>
      <c r="CW115" s="18"/>
      <c r="CX115" s="18"/>
      <c r="CY115" s="18"/>
      <c r="CZ115" s="18"/>
      <c r="DA115" s="18"/>
      <c r="DB115" s="18"/>
      <c r="DC115" s="18"/>
      <c r="DD115" s="18"/>
      <c r="DE115" s="18"/>
      <c r="DF115" s="18"/>
      <c r="DG115" s="18"/>
      <c r="DH115" s="18"/>
      <c r="DI115" s="18"/>
      <c r="DJ115" s="18"/>
      <c r="DK115" s="18"/>
      <c r="DL115" s="18"/>
      <c r="DM115" s="18"/>
      <c r="DN115" s="18"/>
      <c r="DO115" s="18"/>
      <c r="DP115" s="18"/>
      <c r="DQ115" s="18"/>
      <c r="DR115" s="18"/>
      <c r="DS115" s="18"/>
      <c r="DT115" s="18"/>
      <c r="DU115" s="18"/>
      <c r="DV115" s="18"/>
      <c r="DW115" s="18"/>
      <c r="DX115" s="18"/>
      <c r="DY115" s="18"/>
      <c r="DZ115" s="18"/>
      <c r="EA115" s="18"/>
      <c r="EB115" s="18"/>
      <c r="EC115" s="18"/>
      <c r="ED115" s="18"/>
      <c r="EE115" s="18"/>
      <c r="EF115" s="18"/>
      <c r="EG115" s="18"/>
      <c r="EH115" s="18"/>
      <c r="EI115" s="18"/>
      <c r="EJ115" s="18"/>
      <c r="EK115" s="18"/>
      <c r="EL115" s="18"/>
      <c r="EM115" s="18"/>
      <c r="EN115" s="18"/>
      <c r="EO115" s="18"/>
      <c r="EP115" s="18"/>
      <c r="EQ115" s="18"/>
      <c r="ER115" s="18"/>
      <c r="ES115" s="18"/>
      <c r="ET115" s="18"/>
      <c r="EU115" s="18"/>
      <c r="EV115" s="18"/>
      <c r="EW115" s="18"/>
      <c r="EX115" s="18"/>
      <c r="EY115" s="18"/>
      <c r="EZ115" s="18"/>
      <c r="FA115" s="18"/>
      <c r="FB115" s="18"/>
      <c r="FC115" s="18"/>
      <c r="FD115" s="18"/>
      <c r="FE115" s="18"/>
      <c r="FF115" s="18"/>
      <c r="FG115" s="18"/>
      <c r="FH115" s="18"/>
      <c r="FI115" s="18"/>
      <c r="FJ115" s="18"/>
      <c r="FK115" s="18"/>
      <c r="FL115" s="18"/>
      <c r="FM115" s="18"/>
      <c r="FN115" s="18"/>
      <c r="FO115" s="18"/>
      <c r="FP115" s="18"/>
      <c r="FQ115" s="18"/>
      <c r="FR115" s="18"/>
      <c r="FS115" s="18"/>
      <c r="FT115" s="18"/>
      <c r="FU115" s="18"/>
      <c r="FV115" s="18"/>
      <c r="FW115" s="18"/>
      <c r="FX115" s="18"/>
      <c r="FY115" s="18"/>
      <c r="FZ115" s="18"/>
      <c r="GA115" s="18"/>
      <c r="GB115" s="18"/>
      <c r="GC115" s="18"/>
      <c r="GD115" s="18"/>
      <c r="GE115" s="18"/>
      <c r="GF115" s="18"/>
      <c r="GG115" s="18"/>
      <c r="GH115" s="18"/>
      <c r="GI115" s="18"/>
      <c r="GJ115" s="18"/>
      <c r="GK115" s="18"/>
      <c r="GL115" s="18"/>
      <c r="GM115" s="18"/>
      <c r="GN115" s="18"/>
      <c r="GO115" s="18"/>
      <c r="GP115" s="18"/>
      <c r="GQ115" s="18"/>
      <c r="GR115" s="18"/>
      <c r="GS115" s="18"/>
      <c r="GT115" s="18"/>
      <c r="GU115" s="18"/>
      <c r="GV115" s="18"/>
      <c r="GW115" s="18"/>
      <c r="GX115" s="18"/>
      <c r="GY115" s="18"/>
      <c r="GZ115" s="18"/>
      <c r="HA115" s="18"/>
      <c r="HB115" s="18"/>
      <c r="HC115" s="18"/>
      <c r="HD115" s="18"/>
      <c r="HE115" s="18"/>
      <c r="HF115" s="18"/>
      <c r="HG115" s="18"/>
      <c r="HH115" s="18"/>
      <c r="HI115" s="18"/>
      <c r="HJ115" s="18"/>
      <c r="HK115" s="18"/>
      <c r="HL115" s="18"/>
      <c r="HM115" s="18"/>
      <c r="HN115" s="18"/>
      <c r="HO115" s="18"/>
      <c r="HP115" s="18"/>
      <c r="HQ115" s="18"/>
      <c r="HR115" s="18"/>
    </row>
    <row r="116" spans="2:235" x14ac:dyDescent="0.25">
      <c r="B116" s="132"/>
      <c r="C116" s="132"/>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c r="AH116" s="18"/>
      <c r="AI116" s="18"/>
      <c r="AJ116" s="18"/>
      <c r="AK116" s="18"/>
      <c r="AL116" s="18"/>
      <c r="AM116" s="18"/>
      <c r="AN116" s="18"/>
      <c r="AO116" s="18"/>
      <c r="AP116" s="18"/>
      <c r="AQ116" s="18"/>
      <c r="AR116" s="18"/>
      <c r="AS116" s="18"/>
      <c r="AT116" s="18"/>
      <c r="AU116" s="18"/>
      <c r="AV116" s="18"/>
      <c r="AW116" s="18"/>
      <c r="AX116" s="18"/>
      <c r="AY116" s="18"/>
      <c r="AZ116" s="18"/>
      <c r="BA116" s="18"/>
      <c r="BB116" s="18"/>
      <c r="BC116" s="18"/>
      <c r="BD116" s="18"/>
      <c r="BE116" s="18"/>
      <c r="BF116" s="18"/>
      <c r="BG116" s="18"/>
      <c r="BH116" s="18"/>
      <c r="BI116" s="18"/>
      <c r="BJ116" s="18"/>
      <c r="BK116" s="18"/>
      <c r="BL116" s="18"/>
      <c r="BM116" s="18"/>
      <c r="BN116" s="18"/>
      <c r="BO116" s="18"/>
      <c r="BP116" s="18"/>
      <c r="BQ116" s="18"/>
      <c r="BR116" s="18"/>
      <c r="BS116" s="18"/>
      <c r="BT116" s="18"/>
      <c r="BU116" s="18"/>
      <c r="BV116" s="18"/>
      <c r="BW116" s="18"/>
      <c r="BX116" s="18"/>
      <c r="BY116" s="18"/>
      <c r="BZ116" s="18"/>
      <c r="CA116" s="18"/>
      <c r="CB116" s="18"/>
      <c r="CC116" s="18"/>
      <c r="CD116" s="18"/>
      <c r="CE116" s="18"/>
      <c r="CF116" s="18"/>
      <c r="CG116" s="18"/>
      <c r="CH116" s="18"/>
      <c r="CI116" s="18"/>
      <c r="CJ116" s="18"/>
      <c r="CK116" s="18"/>
      <c r="CL116" s="18"/>
      <c r="CM116" s="18"/>
      <c r="CN116" s="18"/>
      <c r="CO116" s="18"/>
      <c r="CP116" s="18"/>
      <c r="CQ116" s="18"/>
      <c r="CR116" s="18"/>
      <c r="CS116" s="18"/>
      <c r="CT116" s="18"/>
      <c r="CU116" s="18"/>
      <c r="CV116" s="18"/>
      <c r="CW116" s="18"/>
      <c r="CX116" s="18"/>
      <c r="CY116" s="18"/>
      <c r="CZ116" s="18"/>
      <c r="DA116" s="18"/>
      <c r="DB116" s="18"/>
      <c r="DC116" s="18"/>
      <c r="DD116" s="18"/>
      <c r="DE116" s="18"/>
      <c r="DF116" s="18"/>
      <c r="DG116" s="18"/>
      <c r="DH116" s="18"/>
      <c r="DI116" s="18"/>
      <c r="DJ116" s="18"/>
      <c r="DK116" s="18"/>
      <c r="DL116" s="18"/>
      <c r="DM116" s="18"/>
      <c r="DN116" s="18"/>
      <c r="DO116" s="18"/>
      <c r="DP116" s="18"/>
      <c r="DQ116" s="18"/>
      <c r="DR116" s="18"/>
      <c r="DS116" s="18"/>
      <c r="DT116" s="18"/>
      <c r="DU116" s="18"/>
      <c r="DV116" s="18"/>
      <c r="DW116" s="18"/>
      <c r="DX116" s="18"/>
      <c r="DY116" s="18"/>
      <c r="DZ116" s="18"/>
      <c r="EA116" s="18"/>
      <c r="EB116" s="18"/>
      <c r="EC116" s="18"/>
      <c r="ED116" s="18"/>
      <c r="EE116" s="18"/>
      <c r="EF116" s="18"/>
      <c r="EG116" s="18"/>
      <c r="EH116" s="18"/>
      <c r="EI116" s="18"/>
      <c r="EJ116" s="18"/>
      <c r="EK116" s="18"/>
      <c r="EL116" s="18"/>
      <c r="EM116" s="18"/>
      <c r="EN116" s="18"/>
      <c r="EO116" s="18"/>
      <c r="EP116" s="18"/>
      <c r="EQ116" s="18"/>
      <c r="ER116" s="18"/>
      <c r="ES116" s="18"/>
      <c r="ET116" s="18"/>
      <c r="EU116" s="18"/>
      <c r="EV116" s="18"/>
      <c r="EW116" s="18"/>
      <c r="EX116" s="18"/>
      <c r="EY116" s="18"/>
      <c r="EZ116" s="18"/>
      <c r="FA116" s="18"/>
      <c r="FB116" s="18"/>
      <c r="FC116" s="18"/>
      <c r="FD116" s="18"/>
      <c r="FE116" s="18"/>
      <c r="FF116" s="18"/>
      <c r="FG116" s="18"/>
      <c r="FH116" s="18"/>
      <c r="FI116" s="18"/>
      <c r="FJ116" s="18"/>
      <c r="FK116" s="18"/>
      <c r="FL116" s="18"/>
      <c r="FM116" s="18"/>
      <c r="FN116" s="18"/>
      <c r="FO116" s="18"/>
      <c r="FP116" s="18"/>
      <c r="FQ116" s="18"/>
      <c r="FR116" s="18"/>
      <c r="FS116" s="18"/>
      <c r="FT116" s="18"/>
      <c r="FU116" s="18"/>
      <c r="FV116" s="18"/>
      <c r="FW116" s="278">
        <f>SUM(FQ104:FW104)</f>
        <v>0</v>
      </c>
      <c r="FX116" s="276">
        <f t="shared" ref="FX116:HW120" si="412">SUM(FR104:FX104)</f>
        <v>0</v>
      </c>
      <c r="FY116" s="276">
        <f t="shared" si="412"/>
        <v>0</v>
      </c>
      <c r="FZ116" s="276">
        <f t="shared" si="412"/>
        <v>0</v>
      </c>
      <c r="GA116" s="276">
        <f t="shared" si="412"/>
        <v>0</v>
      </c>
      <c r="GB116" s="276">
        <f t="shared" si="412"/>
        <v>0</v>
      </c>
      <c r="GC116" s="276">
        <f t="shared" si="412"/>
        <v>5.6404919637090746E-2</v>
      </c>
      <c r="GD116" s="278">
        <f t="shared" si="412"/>
        <v>0.11280983927418149</v>
      </c>
      <c r="GE116" s="276">
        <f t="shared" si="412"/>
        <v>0.11280983927418149</v>
      </c>
      <c r="GF116" s="276">
        <f t="shared" si="412"/>
        <v>0.11280983927418149</v>
      </c>
      <c r="GG116" s="276">
        <f t="shared" si="412"/>
        <v>0.11280983927418149</v>
      </c>
      <c r="GH116" s="276">
        <f t="shared" si="412"/>
        <v>0.11280983927418149</v>
      </c>
      <c r="GI116" s="276">
        <f t="shared" si="412"/>
        <v>0.16921475891127225</v>
      </c>
      <c r="GJ116" s="276">
        <f t="shared" si="412"/>
        <v>0.11280983927418149</v>
      </c>
      <c r="GK116" s="278">
        <f t="shared" si="412"/>
        <v>5.6404919637090746E-2</v>
      </c>
      <c r="GL116" s="276">
        <f t="shared" si="412"/>
        <v>5.6404919637090746E-2</v>
      </c>
      <c r="GM116" s="276">
        <f t="shared" si="412"/>
        <v>5.6404919637090746E-2</v>
      </c>
      <c r="GN116" s="276">
        <f t="shared" si="412"/>
        <v>5.6404919637090746E-2</v>
      </c>
      <c r="GO116" s="276">
        <f t="shared" si="412"/>
        <v>0.11280983927418149</v>
      </c>
      <c r="GP116" s="276">
        <f t="shared" si="412"/>
        <v>5.6404919637090746E-2</v>
      </c>
      <c r="GQ116" s="276">
        <f t="shared" si="412"/>
        <v>5.6404919637090746E-2</v>
      </c>
      <c r="GR116" s="278">
        <f t="shared" si="412"/>
        <v>5.6404919637090746E-2</v>
      </c>
      <c r="GS116" s="276">
        <f t="shared" si="412"/>
        <v>5.6404919637090746E-2</v>
      </c>
      <c r="GT116" s="276">
        <f t="shared" si="412"/>
        <v>5.6404919637090746E-2</v>
      </c>
      <c r="GU116" s="276">
        <f t="shared" si="412"/>
        <v>5.6404919637090746E-2</v>
      </c>
      <c r="GV116" s="276">
        <f t="shared" si="412"/>
        <v>0</v>
      </c>
      <c r="GW116" s="276">
        <f t="shared" si="412"/>
        <v>5.6404919637090746E-2</v>
      </c>
      <c r="GX116" s="276">
        <f t="shared" si="412"/>
        <v>5.6404919637090746E-2</v>
      </c>
      <c r="GY116" s="278">
        <f t="shared" si="412"/>
        <v>5.6404919637090746E-2</v>
      </c>
      <c r="GZ116" s="276">
        <f t="shared" si="412"/>
        <v>5.6404919637090746E-2</v>
      </c>
      <c r="HA116" s="276">
        <f t="shared" si="412"/>
        <v>5.6404919637090746E-2</v>
      </c>
      <c r="HB116" s="276">
        <f t="shared" si="412"/>
        <v>5.6404919637090746E-2</v>
      </c>
      <c r="HC116" s="276">
        <f t="shared" si="412"/>
        <v>5.6404919637090746E-2</v>
      </c>
      <c r="HD116" s="276">
        <f t="shared" si="412"/>
        <v>0</v>
      </c>
      <c r="HE116" s="276">
        <f t="shared" si="412"/>
        <v>0</v>
      </c>
      <c r="HF116" s="278">
        <f t="shared" si="412"/>
        <v>0</v>
      </c>
      <c r="HG116" s="276">
        <f t="shared" si="412"/>
        <v>0</v>
      </c>
      <c r="HH116" s="276">
        <f t="shared" si="412"/>
        <v>0</v>
      </c>
      <c r="HI116" s="276">
        <f t="shared" si="412"/>
        <v>0</v>
      </c>
      <c r="HJ116" s="276">
        <f t="shared" si="412"/>
        <v>5.6404919637090746E-2</v>
      </c>
      <c r="HK116" s="276">
        <f t="shared" si="412"/>
        <v>5.6404919637090746E-2</v>
      </c>
      <c r="HL116" s="276">
        <f t="shared" si="412"/>
        <v>5.6404919637090746E-2</v>
      </c>
      <c r="HM116" s="278">
        <f t="shared" si="412"/>
        <v>5.6404919637090746E-2</v>
      </c>
      <c r="HN116" s="276">
        <f t="shared" si="412"/>
        <v>5.6404919637090746E-2</v>
      </c>
      <c r="HO116" s="276">
        <f t="shared" si="412"/>
        <v>5.6404919637090746E-2</v>
      </c>
      <c r="HP116" s="276">
        <f t="shared" si="412"/>
        <v>5.6404919637090746E-2</v>
      </c>
      <c r="HQ116" s="276">
        <f t="shared" si="412"/>
        <v>0</v>
      </c>
      <c r="HR116" s="276">
        <f t="shared" si="412"/>
        <v>0</v>
      </c>
      <c r="HS116" s="276">
        <f t="shared" si="412"/>
        <v>0</v>
      </c>
      <c r="HT116" s="278">
        <f t="shared" si="412"/>
        <v>0</v>
      </c>
      <c r="HU116" s="276">
        <f t="shared" si="412"/>
        <v>0</v>
      </c>
      <c r="HV116" s="276">
        <f t="shared" si="412"/>
        <v>0</v>
      </c>
      <c r="HW116" s="276">
        <f t="shared" si="412"/>
        <v>0</v>
      </c>
    </row>
    <row r="117" spans="2:235" x14ac:dyDescent="0.25">
      <c r="B117" s="132"/>
      <c r="C117" s="132"/>
      <c r="D117" s="18"/>
      <c r="E117" s="18"/>
      <c r="F117" s="18"/>
      <c r="G117" s="18"/>
      <c r="H117" s="18"/>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c r="AH117" s="18"/>
      <c r="AI117" s="18"/>
      <c r="AJ117" s="18"/>
      <c r="AK117" s="18"/>
      <c r="AL117" s="18"/>
      <c r="AM117" s="18"/>
      <c r="AN117" s="18"/>
      <c r="AO117" s="18"/>
      <c r="AP117" s="18"/>
      <c r="AQ117" s="18"/>
      <c r="AR117" s="18"/>
      <c r="AS117" s="18"/>
      <c r="AT117" s="18"/>
      <c r="AU117" s="18"/>
      <c r="AV117" s="18"/>
      <c r="AW117" s="18"/>
      <c r="AX117" s="18"/>
      <c r="AY117" s="18"/>
      <c r="AZ117" s="18"/>
      <c r="BA117" s="18"/>
      <c r="BB117" s="18"/>
      <c r="BC117" s="18"/>
      <c r="BD117" s="18"/>
      <c r="BE117" s="18"/>
      <c r="BF117" s="18"/>
      <c r="BG117" s="18"/>
      <c r="BH117" s="18"/>
      <c r="BI117" s="18"/>
      <c r="BJ117" s="18"/>
      <c r="BK117" s="18"/>
      <c r="BL117" s="18"/>
      <c r="BM117" s="18"/>
      <c r="BN117" s="18"/>
      <c r="BO117" s="18"/>
      <c r="BP117" s="18"/>
      <c r="BQ117" s="18"/>
      <c r="BR117" s="18"/>
      <c r="BS117" s="18"/>
      <c r="BT117" s="18"/>
      <c r="BU117" s="18"/>
      <c r="BV117" s="18"/>
      <c r="BW117" s="18"/>
      <c r="BX117" s="18"/>
      <c r="BY117" s="18"/>
      <c r="BZ117" s="18"/>
      <c r="CA117" s="18"/>
      <c r="CB117" s="18"/>
      <c r="CC117" s="18"/>
      <c r="CD117" s="18"/>
      <c r="CE117" s="18"/>
      <c r="CF117" s="18"/>
      <c r="CG117" s="18"/>
      <c r="CH117" s="18"/>
      <c r="CI117" s="18"/>
      <c r="CJ117" s="18"/>
      <c r="CK117" s="18"/>
      <c r="CL117" s="18"/>
      <c r="CM117" s="18"/>
      <c r="CN117" s="18"/>
      <c r="CO117" s="18"/>
      <c r="CP117" s="18"/>
      <c r="CQ117" s="18"/>
      <c r="CR117" s="18"/>
      <c r="CS117" s="18"/>
      <c r="CT117" s="18"/>
      <c r="CU117" s="18"/>
      <c r="CV117" s="18"/>
      <c r="CW117" s="18"/>
      <c r="CX117" s="18"/>
      <c r="CY117" s="18"/>
      <c r="CZ117" s="18"/>
      <c r="DA117" s="18"/>
      <c r="DB117" s="18"/>
      <c r="DC117" s="18"/>
      <c r="DD117" s="18"/>
      <c r="DE117" s="18"/>
      <c r="DF117" s="18"/>
      <c r="DG117" s="18"/>
      <c r="DH117" s="18"/>
      <c r="DI117" s="18"/>
      <c r="DJ117" s="18"/>
      <c r="DK117" s="18"/>
      <c r="DL117" s="18"/>
      <c r="DM117" s="18"/>
      <c r="DN117" s="18"/>
      <c r="DO117" s="18"/>
      <c r="DP117" s="18"/>
      <c r="DQ117" s="18"/>
      <c r="DR117" s="18"/>
      <c r="DS117" s="18"/>
      <c r="DT117" s="18"/>
      <c r="DU117" s="18"/>
      <c r="DV117" s="18"/>
      <c r="DW117" s="18"/>
      <c r="DX117" s="18"/>
      <c r="DY117" s="18"/>
      <c r="DZ117" s="18"/>
      <c r="EA117" s="18"/>
      <c r="EB117" s="18"/>
      <c r="EC117" s="18"/>
      <c r="ED117" s="18"/>
      <c r="EE117" s="18"/>
      <c r="EF117" s="18"/>
      <c r="EG117" s="18"/>
      <c r="EH117" s="18"/>
      <c r="EI117" s="18"/>
      <c r="EJ117" s="18"/>
      <c r="EK117" s="18"/>
      <c r="EL117" s="18"/>
      <c r="EM117" s="18"/>
      <c r="EN117" s="18"/>
      <c r="EO117" s="18"/>
      <c r="EP117" s="18"/>
      <c r="EQ117" s="18"/>
      <c r="ER117" s="18"/>
      <c r="ES117" s="18"/>
      <c r="ET117" s="18"/>
      <c r="EU117" s="18"/>
      <c r="EV117" s="18"/>
      <c r="EW117" s="18"/>
      <c r="EX117" s="18"/>
      <c r="EY117" s="18"/>
      <c r="EZ117" s="18"/>
      <c r="FA117" s="18"/>
      <c r="FB117" s="18"/>
      <c r="FC117" s="18"/>
      <c r="FD117" s="18"/>
      <c r="FE117" s="18"/>
      <c r="FF117" s="18"/>
      <c r="FG117" s="18"/>
      <c r="FH117" s="18"/>
      <c r="FI117" s="18"/>
      <c r="FJ117" s="18"/>
      <c r="FK117" s="18"/>
      <c r="FL117" s="18"/>
      <c r="FM117" s="18"/>
      <c r="FN117" s="18"/>
      <c r="FO117" s="18"/>
      <c r="FP117" s="18"/>
      <c r="FQ117" s="18"/>
      <c r="FR117" s="18"/>
      <c r="FS117" s="18"/>
      <c r="FT117" s="18"/>
      <c r="FU117" s="18"/>
      <c r="FV117" s="18"/>
      <c r="FW117" s="278">
        <f t="shared" ref="FW117:FW125" si="413">SUM(FQ105:FW105)</f>
        <v>0</v>
      </c>
      <c r="FX117" s="276">
        <f t="shared" si="412"/>
        <v>0</v>
      </c>
      <c r="FY117" s="276">
        <f t="shared" si="412"/>
        <v>0</v>
      </c>
      <c r="FZ117" s="276">
        <f t="shared" si="412"/>
        <v>0</v>
      </c>
      <c r="GA117" s="276">
        <f t="shared" si="412"/>
        <v>0</v>
      </c>
      <c r="GB117" s="276">
        <f t="shared" si="412"/>
        <v>0</v>
      </c>
      <c r="GC117" s="276">
        <f t="shared" si="412"/>
        <v>0</v>
      </c>
      <c r="GD117" s="278">
        <f t="shared" si="412"/>
        <v>0</v>
      </c>
      <c r="GE117" s="276">
        <f t="shared" si="412"/>
        <v>0</v>
      </c>
      <c r="GF117" s="276">
        <f t="shared" si="412"/>
        <v>0</v>
      </c>
      <c r="GG117" s="276">
        <f t="shared" si="412"/>
        <v>0</v>
      </c>
      <c r="GH117" s="276">
        <f t="shared" si="412"/>
        <v>0</v>
      </c>
      <c r="GI117" s="276">
        <f t="shared" si="412"/>
        <v>0</v>
      </c>
      <c r="GJ117" s="276">
        <f t="shared" si="412"/>
        <v>0</v>
      </c>
      <c r="GK117" s="278">
        <f t="shared" si="412"/>
        <v>4.9941019655786519E-2</v>
      </c>
      <c r="GL117" s="276">
        <f t="shared" si="412"/>
        <v>4.9941019655786519E-2</v>
      </c>
      <c r="GM117" s="276">
        <f t="shared" si="412"/>
        <v>4.9941019655786519E-2</v>
      </c>
      <c r="GN117" s="276">
        <f t="shared" si="412"/>
        <v>4.9941019655786519E-2</v>
      </c>
      <c r="GO117" s="276">
        <f t="shared" si="412"/>
        <v>4.9941019655786519E-2</v>
      </c>
      <c r="GP117" s="276">
        <f t="shared" si="412"/>
        <v>4.9941019655786519E-2</v>
      </c>
      <c r="GQ117" s="276">
        <f t="shared" si="412"/>
        <v>4.9941019655786519E-2</v>
      </c>
      <c r="GR117" s="278">
        <f t="shared" si="412"/>
        <v>0</v>
      </c>
      <c r="GS117" s="276">
        <f t="shared" si="412"/>
        <v>0</v>
      </c>
      <c r="GT117" s="276">
        <f t="shared" si="412"/>
        <v>0</v>
      </c>
      <c r="GU117" s="276">
        <f t="shared" si="412"/>
        <v>0</v>
      </c>
      <c r="GV117" s="276">
        <f t="shared" si="412"/>
        <v>0</v>
      </c>
      <c r="GW117" s="276">
        <f t="shared" si="412"/>
        <v>0</v>
      </c>
      <c r="GX117" s="276">
        <f t="shared" si="412"/>
        <v>0</v>
      </c>
      <c r="GY117" s="278">
        <f t="shared" si="412"/>
        <v>0</v>
      </c>
      <c r="GZ117" s="276">
        <f t="shared" si="412"/>
        <v>4.9941019655786519E-2</v>
      </c>
      <c r="HA117" s="276">
        <f t="shared" si="412"/>
        <v>4.9941019655786519E-2</v>
      </c>
      <c r="HB117" s="276">
        <f t="shared" si="412"/>
        <v>4.9941019655786519E-2</v>
      </c>
      <c r="HC117" s="276">
        <f t="shared" si="412"/>
        <v>4.9941019655786519E-2</v>
      </c>
      <c r="HD117" s="276">
        <f t="shared" si="412"/>
        <v>4.9941019655786519E-2</v>
      </c>
      <c r="HE117" s="276">
        <f t="shared" si="412"/>
        <v>4.9941019655786519E-2</v>
      </c>
      <c r="HF117" s="278">
        <f t="shared" si="412"/>
        <v>4.9941019655786519E-2</v>
      </c>
      <c r="HG117" s="276">
        <f t="shared" si="412"/>
        <v>0</v>
      </c>
      <c r="HH117" s="276">
        <f t="shared" si="412"/>
        <v>0</v>
      </c>
      <c r="HI117" s="276">
        <f t="shared" si="412"/>
        <v>0</v>
      </c>
      <c r="HJ117" s="276">
        <f t="shared" si="412"/>
        <v>0</v>
      </c>
      <c r="HK117" s="276">
        <f t="shared" si="412"/>
        <v>0</v>
      </c>
      <c r="HL117" s="276">
        <f t="shared" si="412"/>
        <v>0</v>
      </c>
      <c r="HM117" s="278">
        <f t="shared" si="412"/>
        <v>0</v>
      </c>
      <c r="HN117" s="276">
        <f t="shared" si="412"/>
        <v>0</v>
      </c>
      <c r="HO117" s="276">
        <f t="shared" si="412"/>
        <v>0</v>
      </c>
      <c r="HP117" s="276">
        <f t="shared" si="412"/>
        <v>0</v>
      </c>
      <c r="HQ117" s="276">
        <f t="shared" si="412"/>
        <v>0</v>
      </c>
      <c r="HR117" s="276">
        <f t="shared" si="412"/>
        <v>0</v>
      </c>
      <c r="HS117" s="276">
        <f t="shared" si="412"/>
        <v>0</v>
      </c>
      <c r="HT117" s="278">
        <f t="shared" si="412"/>
        <v>0</v>
      </c>
      <c r="HU117" s="276">
        <f t="shared" si="412"/>
        <v>0</v>
      </c>
      <c r="HV117" s="276">
        <f t="shared" si="412"/>
        <v>0</v>
      </c>
      <c r="HW117" s="276">
        <f t="shared" si="412"/>
        <v>0</v>
      </c>
    </row>
    <row r="118" spans="2:235" x14ac:dyDescent="0.25">
      <c r="B118" s="132"/>
      <c r="C118" s="132"/>
      <c r="D118" s="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c r="AE118" s="18"/>
      <c r="AF118" s="18"/>
      <c r="AG118" s="18"/>
      <c r="AH118" s="18"/>
      <c r="AI118" s="18"/>
      <c r="AJ118" s="18"/>
      <c r="AK118" s="18"/>
      <c r="AL118" s="18"/>
      <c r="AM118" s="18"/>
      <c r="AN118" s="18"/>
      <c r="AO118" s="18"/>
      <c r="AP118" s="18"/>
      <c r="AQ118" s="18"/>
      <c r="AR118" s="18"/>
      <c r="AS118" s="18"/>
      <c r="AT118" s="18"/>
      <c r="AU118" s="18"/>
      <c r="AV118" s="18"/>
      <c r="AW118" s="18"/>
      <c r="AX118" s="18"/>
      <c r="AY118" s="18"/>
      <c r="AZ118" s="18"/>
      <c r="BA118" s="18"/>
      <c r="BB118" s="18"/>
      <c r="BC118" s="18"/>
      <c r="BD118" s="18"/>
      <c r="BE118" s="18"/>
      <c r="BF118" s="18"/>
      <c r="BG118" s="18"/>
      <c r="BH118" s="18"/>
      <c r="BI118" s="18"/>
      <c r="BJ118" s="18"/>
      <c r="BK118" s="18"/>
      <c r="BL118" s="18"/>
      <c r="BM118" s="18"/>
      <c r="BN118" s="18"/>
      <c r="BO118" s="18"/>
      <c r="BP118" s="18"/>
      <c r="BQ118" s="18"/>
      <c r="BR118" s="18"/>
      <c r="BS118" s="18"/>
      <c r="BT118" s="18"/>
      <c r="BU118" s="18"/>
      <c r="BV118" s="18"/>
      <c r="BW118" s="18"/>
      <c r="BX118" s="18"/>
      <c r="BY118" s="18"/>
      <c r="BZ118" s="18"/>
      <c r="CA118" s="18"/>
      <c r="CB118" s="18"/>
      <c r="CC118" s="18"/>
      <c r="CD118" s="18"/>
      <c r="CE118" s="18"/>
      <c r="CF118" s="18"/>
      <c r="CG118" s="18"/>
      <c r="CH118" s="18"/>
      <c r="CI118" s="18"/>
      <c r="CJ118" s="18"/>
      <c r="CK118" s="18"/>
      <c r="CL118" s="18"/>
      <c r="CM118" s="18"/>
      <c r="CN118" s="18"/>
      <c r="CO118" s="18"/>
      <c r="CP118" s="18"/>
      <c r="CQ118" s="18"/>
      <c r="CR118" s="18"/>
      <c r="CS118" s="18"/>
      <c r="CT118" s="18"/>
      <c r="CU118" s="18"/>
      <c r="CV118" s="18"/>
      <c r="CW118" s="18"/>
      <c r="CX118" s="18"/>
      <c r="CY118" s="18"/>
      <c r="CZ118" s="18"/>
      <c r="DA118" s="18"/>
      <c r="DB118" s="18"/>
      <c r="DC118" s="18"/>
      <c r="DD118" s="18"/>
      <c r="DE118" s="18"/>
      <c r="DF118" s="18"/>
      <c r="DG118" s="18"/>
      <c r="DH118" s="18"/>
      <c r="DI118" s="18"/>
      <c r="DJ118" s="18"/>
      <c r="DK118" s="18"/>
      <c r="DL118" s="18"/>
      <c r="DM118" s="18"/>
      <c r="DN118" s="18"/>
      <c r="DO118" s="18"/>
      <c r="DP118" s="18"/>
      <c r="DQ118" s="18"/>
      <c r="DR118" s="18"/>
      <c r="DS118" s="18"/>
      <c r="DT118" s="18"/>
      <c r="DU118" s="18"/>
      <c r="DV118" s="18"/>
      <c r="DW118" s="18"/>
      <c r="DX118" s="18"/>
      <c r="DY118" s="18"/>
      <c r="DZ118" s="18"/>
      <c r="EA118" s="18"/>
      <c r="EB118" s="18"/>
      <c r="EC118" s="18"/>
      <c r="ED118" s="18"/>
      <c r="EE118" s="18"/>
      <c r="EF118" s="18"/>
      <c r="EG118" s="18"/>
      <c r="EH118" s="18"/>
      <c r="EI118" s="18"/>
      <c r="EJ118" s="18"/>
      <c r="EK118" s="18"/>
      <c r="EL118" s="18"/>
      <c r="EM118" s="18"/>
      <c r="EN118" s="18"/>
      <c r="EO118" s="18"/>
      <c r="EP118" s="18"/>
      <c r="EQ118" s="18"/>
      <c r="ER118" s="18"/>
      <c r="ES118" s="18"/>
      <c r="ET118" s="18"/>
      <c r="EU118" s="18"/>
      <c r="EV118" s="18"/>
      <c r="EW118" s="18"/>
      <c r="EX118" s="18"/>
      <c r="EY118" s="18"/>
      <c r="EZ118" s="18"/>
      <c r="FA118" s="18"/>
      <c r="FB118" s="18"/>
      <c r="FC118" s="18"/>
      <c r="FD118" s="18"/>
      <c r="FE118" s="18"/>
      <c r="FF118" s="18"/>
      <c r="FG118" s="18"/>
      <c r="FH118" s="18"/>
      <c r="FI118" s="18"/>
      <c r="FJ118" s="18"/>
      <c r="FK118" s="18"/>
      <c r="FL118" s="18"/>
      <c r="FM118" s="18"/>
      <c r="FN118" s="18"/>
      <c r="FO118" s="18"/>
      <c r="FP118" s="18"/>
      <c r="FQ118" s="18"/>
      <c r="FR118" s="18"/>
      <c r="FS118" s="18"/>
      <c r="FT118" s="18"/>
      <c r="FU118" s="18"/>
      <c r="FV118" s="18"/>
      <c r="FW118" s="278">
        <f t="shared" si="413"/>
        <v>0</v>
      </c>
      <c r="FX118" s="276">
        <f t="shared" si="412"/>
        <v>4.4771775872489983E-2</v>
      </c>
      <c r="FY118" s="276">
        <f t="shared" si="412"/>
        <v>4.4771775872489983E-2</v>
      </c>
      <c r="FZ118" s="276">
        <f t="shared" si="412"/>
        <v>8.9543551744979966E-2</v>
      </c>
      <c r="GA118" s="276">
        <f t="shared" si="412"/>
        <v>8.9543551744979966E-2</v>
      </c>
      <c r="GB118" s="276">
        <f t="shared" si="412"/>
        <v>8.9543551744979966E-2</v>
      </c>
      <c r="GC118" s="276">
        <f t="shared" si="412"/>
        <v>8.9543551744979966E-2</v>
      </c>
      <c r="GD118" s="278">
        <f t="shared" si="412"/>
        <v>8.9543551744979966E-2</v>
      </c>
      <c r="GE118" s="276">
        <f t="shared" si="412"/>
        <v>4.4771775872489983E-2</v>
      </c>
      <c r="GF118" s="276">
        <f t="shared" si="412"/>
        <v>8.9543551744979966E-2</v>
      </c>
      <c r="GG118" s="276">
        <f t="shared" si="412"/>
        <v>4.4771775872489983E-2</v>
      </c>
      <c r="GH118" s="276">
        <f t="shared" si="412"/>
        <v>4.4771775872489983E-2</v>
      </c>
      <c r="GI118" s="276">
        <f t="shared" si="412"/>
        <v>4.4771775872489983E-2</v>
      </c>
      <c r="GJ118" s="276">
        <f t="shared" si="412"/>
        <v>4.4771775872489983E-2</v>
      </c>
      <c r="GK118" s="278">
        <f t="shared" si="412"/>
        <v>4.4771775872489983E-2</v>
      </c>
      <c r="GL118" s="276">
        <f t="shared" si="412"/>
        <v>4.4771775872489983E-2</v>
      </c>
      <c r="GM118" s="276">
        <f t="shared" si="412"/>
        <v>0</v>
      </c>
      <c r="GN118" s="276">
        <f t="shared" si="412"/>
        <v>0</v>
      </c>
      <c r="GO118" s="276">
        <f t="shared" si="412"/>
        <v>0</v>
      </c>
      <c r="GP118" s="276">
        <f t="shared" si="412"/>
        <v>0</v>
      </c>
      <c r="GQ118" s="276">
        <f t="shared" si="412"/>
        <v>0</v>
      </c>
      <c r="GR118" s="278">
        <f t="shared" si="412"/>
        <v>0</v>
      </c>
      <c r="GS118" s="276">
        <f t="shared" si="412"/>
        <v>4.4771775872489983E-2</v>
      </c>
      <c r="GT118" s="276">
        <f t="shared" si="412"/>
        <v>4.4771775872489983E-2</v>
      </c>
      <c r="GU118" s="276">
        <f t="shared" si="412"/>
        <v>4.4771775872489983E-2</v>
      </c>
      <c r="GV118" s="276">
        <f t="shared" si="412"/>
        <v>4.4771775872489983E-2</v>
      </c>
      <c r="GW118" s="276">
        <f t="shared" si="412"/>
        <v>8.9543551744979966E-2</v>
      </c>
      <c r="GX118" s="276">
        <f t="shared" si="412"/>
        <v>8.9543551744979966E-2</v>
      </c>
      <c r="GY118" s="278">
        <f t="shared" si="412"/>
        <v>8.9543551744979966E-2</v>
      </c>
      <c r="GZ118" s="276">
        <f t="shared" si="412"/>
        <v>4.4771775872489983E-2</v>
      </c>
      <c r="HA118" s="276">
        <f t="shared" si="412"/>
        <v>8.9543551744979966E-2</v>
      </c>
      <c r="HB118" s="276">
        <f t="shared" si="412"/>
        <v>8.9543551744979966E-2</v>
      </c>
      <c r="HC118" s="276">
        <f t="shared" si="412"/>
        <v>8.9543551744979966E-2</v>
      </c>
      <c r="HD118" s="276">
        <f t="shared" si="412"/>
        <v>4.4771775872489983E-2</v>
      </c>
      <c r="HE118" s="276">
        <f t="shared" si="412"/>
        <v>4.4771775872489983E-2</v>
      </c>
      <c r="HF118" s="278">
        <f t="shared" si="412"/>
        <v>8.9543551744979966E-2</v>
      </c>
      <c r="HG118" s="276">
        <f t="shared" si="412"/>
        <v>8.9543551744979966E-2</v>
      </c>
      <c r="HH118" s="276">
        <f t="shared" si="412"/>
        <v>4.4771775872489983E-2</v>
      </c>
      <c r="HI118" s="276">
        <f t="shared" si="412"/>
        <v>4.4771775872489983E-2</v>
      </c>
      <c r="HJ118" s="276">
        <f t="shared" si="412"/>
        <v>8.9543551744979966E-2</v>
      </c>
      <c r="HK118" s="276">
        <f t="shared" si="412"/>
        <v>8.9543551744979966E-2</v>
      </c>
      <c r="HL118" s="276">
        <f t="shared" si="412"/>
        <v>8.9543551744979966E-2</v>
      </c>
      <c r="HM118" s="278">
        <f t="shared" si="412"/>
        <v>4.4771775872489983E-2</v>
      </c>
      <c r="HN118" s="276">
        <f t="shared" si="412"/>
        <v>8.9543551744979966E-2</v>
      </c>
      <c r="HO118" s="276">
        <f t="shared" si="412"/>
        <v>8.9543551744979966E-2</v>
      </c>
      <c r="HP118" s="276">
        <f t="shared" si="412"/>
        <v>8.9543551744979966E-2</v>
      </c>
      <c r="HQ118" s="276">
        <f t="shared" si="412"/>
        <v>4.4771775872489983E-2</v>
      </c>
      <c r="HR118" s="276">
        <f t="shared" si="412"/>
        <v>4.4771775872489983E-2</v>
      </c>
      <c r="HS118" s="276">
        <f t="shared" si="412"/>
        <v>4.4771775872489983E-2</v>
      </c>
      <c r="HT118" s="278">
        <f t="shared" si="412"/>
        <v>4.4771775872489983E-2</v>
      </c>
      <c r="HU118" s="276">
        <f t="shared" si="412"/>
        <v>0</v>
      </c>
      <c r="HV118" s="276">
        <f t="shared" si="412"/>
        <v>0</v>
      </c>
      <c r="HW118" s="276">
        <f t="shared" si="412"/>
        <v>0</v>
      </c>
    </row>
    <row r="119" spans="2:235" x14ac:dyDescent="0.25">
      <c r="B119" s="132"/>
      <c r="C119" s="13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132"/>
      <c r="AB119" s="132"/>
      <c r="AC119" s="132"/>
      <c r="AD119" s="132"/>
      <c r="AE119" s="132"/>
      <c r="AF119" s="132"/>
      <c r="AG119" s="132"/>
      <c r="AH119" s="132"/>
      <c r="AI119" s="132"/>
      <c r="AJ119" s="132"/>
      <c r="AK119" s="132"/>
      <c r="AL119" s="132"/>
      <c r="AM119" s="132"/>
      <c r="AN119" s="132"/>
      <c r="AO119" s="132"/>
      <c r="AP119" s="132"/>
      <c r="AQ119" s="132"/>
      <c r="AR119" s="132"/>
      <c r="AS119" s="132"/>
      <c r="AT119" s="132"/>
      <c r="AU119" s="132"/>
      <c r="AV119" s="132"/>
      <c r="AW119" s="132"/>
      <c r="AX119" s="132"/>
      <c r="AY119" s="132"/>
      <c r="AZ119" s="132"/>
      <c r="BA119" s="132"/>
      <c r="BB119" s="132"/>
      <c r="BC119" s="132"/>
      <c r="BD119" s="132"/>
      <c r="BE119" s="132"/>
      <c r="BF119" s="132"/>
      <c r="BG119" s="132"/>
      <c r="BH119" s="132"/>
      <c r="BI119" s="132"/>
      <c r="BJ119" s="132"/>
      <c r="BK119" s="132"/>
      <c r="BL119" s="132"/>
      <c r="BM119" s="132"/>
      <c r="BN119" s="132"/>
      <c r="BO119" s="132"/>
      <c r="BP119" s="132"/>
      <c r="BQ119" s="132"/>
      <c r="BR119" s="132"/>
      <c r="BS119" s="132"/>
      <c r="BT119" s="132"/>
      <c r="BU119" s="132"/>
      <c r="BV119" s="132"/>
      <c r="BW119" s="132"/>
      <c r="BX119" s="132"/>
      <c r="BY119" s="132"/>
      <c r="BZ119" s="132"/>
      <c r="CA119" s="132"/>
      <c r="CB119" s="132"/>
      <c r="CC119" s="132"/>
      <c r="CD119" s="132"/>
      <c r="CE119" s="132"/>
      <c r="CF119" s="132"/>
      <c r="CG119" s="132"/>
      <c r="CH119" s="132"/>
      <c r="CI119" s="132"/>
      <c r="CJ119" s="132"/>
      <c r="CK119" s="132"/>
      <c r="CL119" s="132"/>
      <c r="CM119" s="132"/>
      <c r="CN119" s="132"/>
      <c r="CO119" s="132"/>
      <c r="CP119" s="132"/>
      <c r="CQ119" s="132"/>
      <c r="CR119" s="132"/>
      <c r="CS119" s="132"/>
      <c r="CT119" s="132"/>
      <c r="CU119" s="132"/>
      <c r="CV119" s="132"/>
      <c r="CW119" s="132"/>
      <c r="CX119" s="132"/>
      <c r="CY119" s="132"/>
      <c r="CZ119" s="132"/>
      <c r="DA119" s="132"/>
      <c r="DB119" s="132"/>
      <c r="DC119" s="132"/>
      <c r="DD119" s="132"/>
      <c r="DE119" s="132"/>
      <c r="DF119" s="132"/>
      <c r="DG119" s="132"/>
      <c r="DH119" s="132"/>
      <c r="DI119" s="132"/>
      <c r="DJ119" s="132"/>
      <c r="DK119" s="132"/>
      <c r="DL119" s="132"/>
      <c r="DM119" s="132"/>
      <c r="DN119" s="132"/>
      <c r="DO119" s="132"/>
      <c r="DP119" s="132"/>
      <c r="DQ119" s="132"/>
      <c r="DR119" s="132"/>
      <c r="DS119" s="132"/>
      <c r="DT119" s="132"/>
      <c r="DU119" s="132"/>
      <c r="DV119" s="132"/>
      <c r="DW119" s="132"/>
      <c r="DX119" s="132"/>
      <c r="DY119" s="132"/>
      <c r="DZ119" s="132"/>
      <c r="EA119" s="132"/>
      <c r="EB119" s="132"/>
      <c r="EC119" s="132"/>
      <c r="ED119" s="132"/>
      <c r="EE119" s="132"/>
      <c r="EF119" s="132"/>
      <c r="EG119" s="132"/>
      <c r="EH119" s="132"/>
      <c r="EI119" s="132"/>
      <c r="EJ119" s="132"/>
      <c r="EK119" s="132"/>
      <c r="EL119" s="132"/>
      <c r="EM119" s="132"/>
      <c r="EN119" s="132"/>
      <c r="EO119" s="132"/>
      <c r="EP119" s="132"/>
      <c r="EQ119" s="132"/>
      <c r="ER119" s="132"/>
      <c r="ES119" s="132"/>
      <c r="ET119" s="132"/>
      <c r="EU119" s="132"/>
      <c r="EV119" s="132"/>
      <c r="EW119" s="132"/>
      <c r="EX119" s="132"/>
      <c r="EY119" s="132"/>
      <c r="EZ119" s="132"/>
      <c r="FA119" s="132"/>
      <c r="FB119" s="132"/>
      <c r="FC119" s="132"/>
      <c r="FD119" s="132"/>
      <c r="FE119" s="132"/>
      <c r="FF119" s="132"/>
      <c r="FG119" s="132"/>
      <c r="FH119" s="132"/>
      <c r="FI119" s="132"/>
      <c r="FJ119" s="132"/>
      <c r="FK119" s="132"/>
      <c r="FL119" s="132"/>
      <c r="FM119" s="132"/>
      <c r="FN119" s="132"/>
      <c r="FO119" s="132"/>
      <c r="FP119" s="132"/>
      <c r="FQ119" s="132"/>
      <c r="FR119" s="132"/>
      <c r="FS119" s="132"/>
      <c r="FT119" s="132"/>
      <c r="FU119" s="132"/>
      <c r="FV119" s="132"/>
      <c r="FW119" s="278">
        <f t="shared" si="413"/>
        <v>0.23278215175440925</v>
      </c>
      <c r="FX119" s="276">
        <f t="shared" si="412"/>
        <v>0.23278215175440925</v>
      </c>
      <c r="FY119" s="276">
        <f t="shared" si="412"/>
        <v>0.23278215175440925</v>
      </c>
      <c r="FZ119" s="276">
        <f t="shared" si="412"/>
        <v>0.23278215175440925</v>
      </c>
      <c r="GA119" s="276">
        <f t="shared" si="412"/>
        <v>0.23278215175440925</v>
      </c>
      <c r="GB119" s="276">
        <f t="shared" si="412"/>
        <v>0.23278215175440925</v>
      </c>
      <c r="GC119" s="276">
        <f t="shared" si="412"/>
        <v>0.13966929105264553</v>
      </c>
      <c r="GD119" s="278">
        <f t="shared" si="412"/>
        <v>0.18622572140352739</v>
      </c>
      <c r="GE119" s="276">
        <f t="shared" si="412"/>
        <v>0.23278215175440922</v>
      </c>
      <c r="GF119" s="276">
        <f t="shared" si="412"/>
        <v>0.27933858210529106</v>
      </c>
      <c r="GG119" s="276">
        <f t="shared" si="412"/>
        <v>0.32589501245617292</v>
      </c>
      <c r="GH119" s="276">
        <f t="shared" si="412"/>
        <v>0.27933858210529111</v>
      </c>
      <c r="GI119" s="276">
        <f t="shared" si="412"/>
        <v>0.32589501245617297</v>
      </c>
      <c r="GJ119" s="276">
        <f t="shared" si="412"/>
        <v>0.32589501245617297</v>
      </c>
      <c r="GK119" s="278">
        <f t="shared" si="412"/>
        <v>0.23278215175440925</v>
      </c>
      <c r="GL119" s="276">
        <f t="shared" si="412"/>
        <v>0.18622572140352739</v>
      </c>
      <c r="GM119" s="276">
        <f t="shared" si="412"/>
        <v>0.13966929105264553</v>
      </c>
      <c r="GN119" s="276">
        <f t="shared" si="412"/>
        <v>0.18622572140352739</v>
      </c>
      <c r="GO119" s="276">
        <f t="shared" si="412"/>
        <v>0.27933858210529106</v>
      </c>
      <c r="GP119" s="276">
        <f t="shared" si="412"/>
        <v>0.27933858210529106</v>
      </c>
      <c r="GQ119" s="276">
        <f t="shared" si="412"/>
        <v>0.27933858210529106</v>
      </c>
      <c r="GR119" s="278">
        <f t="shared" si="412"/>
        <v>0.27933858210529106</v>
      </c>
      <c r="GS119" s="276">
        <f t="shared" si="412"/>
        <v>0.23278215175440925</v>
      </c>
      <c r="GT119" s="276">
        <f t="shared" si="412"/>
        <v>0.27933858210529111</v>
      </c>
      <c r="GU119" s="276">
        <f t="shared" si="412"/>
        <v>0.18622572140352739</v>
      </c>
      <c r="GV119" s="276">
        <f t="shared" si="412"/>
        <v>0.18622572140352739</v>
      </c>
      <c r="GW119" s="276">
        <f t="shared" si="412"/>
        <v>0.13966929105264553</v>
      </c>
      <c r="GX119" s="276">
        <f t="shared" si="412"/>
        <v>0.13966929105264553</v>
      </c>
      <c r="GY119" s="278">
        <f t="shared" si="412"/>
        <v>0.13966929105264553</v>
      </c>
      <c r="GZ119" s="276">
        <f t="shared" si="412"/>
        <v>0.18622572140352739</v>
      </c>
      <c r="HA119" s="276">
        <f t="shared" si="412"/>
        <v>0.18622572140352739</v>
      </c>
      <c r="HB119" s="276">
        <f t="shared" si="412"/>
        <v>0.18622572140352739</v>
      </c>
      <c r="HC119" s="276">
        <f t="shared" si="412"/>
        <v>9.3112860701763694E-2</v>
      </c>
      <c r="HD119" s="276">
        <f t="shared" si="412"/>
        <v>9.3112860701763694E-2</v>
      </c>
      <c r="HE119" s="276">
        <f t="shared" si="412"/>
        <v>9.3112860701763694E-2</v>
      </c>
      <c r="HF119" s="278">
        <f t="shared" si="412"/>
        <v>0.13966929105264553</v>
      </c>
      <c r="HG119" s="276">
        <f t="shared" si="412"/>
        <v>0.18622572140352739</v>
      </c>
      <c r="HH119" s="276">
        <f t="shared" si="412"/>
        <v>0.13966929105264553</v>
      </c>
      <c r="HI119" s="276">
        <f t="shared" si="412"/>
        <v>0.13966929105264553</v>
      </c>
      <c r="HJ119" s="276">
        <f t="shared" si="412"/>
        <v>0.13966929105264553</v>
      </c>
      <c r="HK119" s="276">
        <f t="shared" si="412"/>
        <v>0.13966929105264553</v>
      </c>
      <c r="HL119" s="276">
        <f t="shared" si="412"/>
        <v>0.13966929105264553</v>
      </c>
      <c r="HM119" s="278">
        <f t="shared" si="412"/>
        <v>9.3112860701763694E-2</v>
      </c>
      <c r="HN119" s="276">
        <f t="shared" si="412"/>
        <v>0</v>
      </c>
      <c r="HO119" s="276">
        <f t="shared" si="412"/>
        <v>0</v>
      </c>
      <c r="HP119" s="276">
        <f t="shared" si="412"/>
        <v>0</v>
      </c>
      <c r="HQ119" s="276">
        <f t="shared" si="412"/>
        <v>0</v>
      </c>
      <c r="HR119" s="276">
        <f t="shared" si="412"/>
        <v>0</v>
      </c>
      <c r="HS119" s="276">
        <f t="shared" si="412"/>
        <v>0</v>
      </c>
      <c r="HT119" s="278">
        <f t="shared" si="412"/>
        <v>0</v>
      </c>
      <c r="HU119" s="276">
        <f t="shared" si="412"/>
        <v>0</v>
      </c>
      <c r="HV119" s="276">
        <f t="shared" si="412"/>
        <v>0</v>
      </c>
      <c r="HW119" s="276">
        <f t="shared" si="412"/>
        <v>0</v>
      </c>
    </row>
    <row r="120" spans="2:235" x14ac:dyDescent="0.25">
      <c r="B120" s="132"/>
      <c r="C120" s="13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132"/>
      <c r="AB120" s="132"/>
      <c r="AC120" s="132"/>
      <c r="AD120" s="132"/>
      <c r="AE120" s="132"/>
      <c r="AF120" s="132"/>
      <c r="AG120" s="132"/>
      <c r="AH120" s="132"/>
      <c r="AI120" s="132"/>
      <c r="AJ120" s="132"/>
      <c r="AK120" s="132"/>
      <c r="AL120" s="132"/>
      <c r="AM120" s="132"/>
      <c r="AN120" s="132"/>
      <c r="AO120" s="132"/>
      <c r="AP120" s="132"/>
      <c r="AQ120" s="132"/>
      <c r="AR120" s="132"/>
      <c r="AS120" s="132"/>
      <c r="AT120" s="132"/>
      <c r="AU120" s="132"/>
      <c r="AV120" s="132"/>
      <c r="AW120" s="132"/>
      <c r="AX120" s="132"/>
      <c r="AY120" s="132"/>
      <c r="AZ120" s="132"/>
      <c r="BA120" s="132"/>
      <c r="BB120" s="132"/>
      <c r="BC120" s="132"/>
      <c r="BD120" s="132"/>
      <c r="BE120" s="132"/>
      <c r="BF120" s="132"/>
      <c r="BG120" s="132"/>
      <c r="BH120" s="132"/>
      <c r="BI120" s="132"/>
      <c r="BJ120" s="132"/>
      <c r="BK120" s="132"/>
      <c r="BL120" s="132"/>
      <c r="BM120" s="132"/>
      <c r="BN120" s="132"/>
      <c r="BO120" s="132"/>
      <c r="BP120" s="132"/>
      <c r="BQ120" s="132"/>
      <c r="BR120" s="132"/>
      <c r="BS120" s="132"/>
      <c r="BT120" s="132"/>
      <c r="BU120" s="132"/>
      <c r="BV120" s="132"/>
      <c r="BW120" s="132"/>
      <c r="BX120" s="132"/>
      <c r="BY120" s="132"/>
      <c r="BZ120" s="132"/>
      <c r="CA120" s="132"/>
      <c r="CB120" s="132"/>
      <c r="CC120" s="132"/>
      <c r="CD120" s="132"/>
      <c r="CE120" s="132"/>
      <c r="CF120" s="132"/>
      <c r="CG120" s="132"/>
      <c r="CH120" s="132"/>
      <c r="CI120" s="132"/>
      <c r="CJ120" s="132"/>
      <c r="CK120" s="132"/>
      <c r="CL120" s="132"/>
      <c r="CM120" s="132"/>
      <c r="CN120" s="132"/>
      <c r="CO120" s="132"/>
      <c r="CP120" s="132"/>
      <c r="CQ120" s="132"/>
      <c r="CR120" s="132"/>
      <c r="CS120" s="132"/>
      <c r="CT120" s="132"/>
      <c r="CU120" s="132"/>
      <c r="CV120" s="132"/>
      <c r="CW120" s="132"/>
      <c r="CX120" s="132"/>
      <c r="CY120" s="132"/>
      <c r="CZ120" s="132"/>
      <c r="DA120" s="132"/>
      <c r="DB120" s="132"/>
      <c r="DC120" s="132"/>
      <c r="DD120" s="132"/>
      <c r="DE120" s="132"/>
      <c r="DF120" s="132"/>
      <c r="DG120" s="132"/>
      <c r="DH120" s="132"/>
      <c r="DI120" s="132"/>
      <c r="DJ120" s="132"/>
      <c r="DK120" s="132"/>
      <c r="DL120" s="132"/>
      <c r="DM120" s="132"/>
      <c r="DN120" s="132"/>
      <c r="DO120" s="132"/>
      <c r="DP120" s="132"/>
      <c r="DQ120" s="132"/>
      <c r="DR120" s="132"/>
      <c r="DS120" s="132"/>
      <c r="DT120" s="132"/>
      <c r="DU120" s="132"/>
      <c r="DV120" s="132"/>
      <c r="DW120" s="132"/>
      <c r="DX120" s="132"/>
      <c r="DY120" s="132"/>
      <c r="DZ120" s="132"/>
      <c r="EA120" s="132"/>
      <c r="EB120" s="132"/>
      <c r="EC120" s="132"/>
      <c r="ED120" s="132"/>
      <c r="EE120" s="132"/>
      <c r="EF120" s="132"/>
      <c r="EG120" s="132"/>
      <c r="EH120" s="132"/>
      <c r="EI120" s="132"/>
      <c r="EJ120" s="132"/>
      <c r="EK120" s="132"/>
      <c r="EL120" s="132"/>
      <c r="EM120" s="132"/>
      <c r="EN120" s="132"/>
      <c r="EO120" s="132"/>
      <c r="EP120" s="132"/>
      <c r="EQ120" s="132"/>
      <c r="ER120" s="132"/>
      <c r="ES120" s="132"/>
      <c r="ET120" s="132"/>
      <c r="EU120" s="132"/>
      <c r="EV120" s="132"/>
      <c r="EW120" s="132"/>
      <c r="EX120" s="132"/>
      <c r="EY120" s="132"/>
      <c r="EZ120" s="132"/>
      <c r="FA120" s="132"/>
      <c r="FB120" s="132"/>
      <c r="FC120" s="132"/>
      <c r="FD120" s="132"/>
      <c r="FE120" s="132"/>
      <c r="FF120" s="132"/>
      <c r="FG120" s="132"/>
      <c r="FH120" s="132"/>
      <c r="FI120" s="132"/>
      <c r="FJ120" s="132"/>
      <c r="FK120" s="132"/>
      <c r="FL120" s="132"/>
      <c r="FM120" s="132"/>
      <c r="FN120" s="132"/>
      <c r="FO120" s="132"/>
      <c r="FP120" s="132"/>
      <c r="FQ120" s="132"/>
      <c r="FR120" s="132"/>
      <c r="FS120" s="132"/>
      <c r="FT120" s="132"/>
      <c r="FU120" s="132"/>
      <c r="FV120" s="132"/>
      <c r="FW120" s="278">
        <f t="shared" si="413"/>
        <v>0.22644148118090138</v>
      </c>
      <c r="FX120" s="276">
        <f t="shared" si="412"/>
        <v>0.22644148118090138</v>
      </c>
      <c r="FY120" s="276">
        <f t="shared" si="412"/>
        <v>0.1811531849447211</v>
      </c>
      <c r="FZ120" s="276">
        <f t="shared" si="412"/>
        <v>0.1811531849447211</v>
      </c>
      <c r="GA120" s="276">
        <f t="shared" si="412"/>
        <v>0.1811531849447211</v>
      </c>
      <c r="GB120" s="276">
        <f t="shared" si="412"/>
        <v>9.0576592472360551E-2</v>
      </c>
      <c r="GC120" s="276">
        <f t="shared" si="412"/>
        <v>0.13586488870854083</v>
      </c>
      <c r="GD120" s="278">
        <f t="shared" si="412"/>
        <v>0.1811531849447211</v>
      </c>
      <c r="GE120" s="276">
        <f t="shared" si="412"/>
        <v>0.1811531849447211</v>
      </c>
      <c r="GF120" s="276">
        <f t="shared" si="412"/>
        <v>0.22644148118090138</v>
      </c>
      <c r="GG120" s="276">
        <f t="shared" si="412"/>
        <v>0.31701807365326196</v>
      </c>
      <c r="GH120" s="276">
        <f t="shared" si="412"/>
        <v>0.3623063698894422</v>
      </c>
      <c r="GI120" s="276">
        <f t="shared" si="412"/>
        <v>0.40759466612562245</v>
      </c>
      <c r="GJ120" s="276">
        <f t="shared" si="412"/>
        <v>0.3623063698894422</v>
      </c>
      <c r="GK120" s="278">
        <f t="shared" si="412"/>
        <v>0.27172977741708165</v>
      </c>
      <c r="GL120" s="276">
        <f t="shared" si="412"/>
        <v>0.27172977741708165</v>
      </c>
      <c r="GM120" s="276">
        <f t="shared" si="412"/>
        <v>0.27172977741708165</v>
      </c>
      <c r="GN120" s="276">
        <f t="shared" si="412"/>
        <v>0.22644148118090138</v>
      </c>
      <c r="GO120" s="276">
        <f t="shared" si="412"/>
        <v>0.1811531849447211</v>
      </c>
      <c r="GP120" s="276">
        <f t="shared" si="412"/>
        <v>0.13586488870854083</v>
      </c>
      <c r="GQ120" s="276">
        <f t="shared" si="412"/>
        <v>0.13586488870854083</v>
      </c>
      <c r="GR120" s="278">
        <f t="shared" si="412"/>
        <v>0.1811531849447211</v>
      </c>
      <c r="GS120" s="276">
        <f t="shared" si="412"/>
        <v>0.1811531849447211</v>
      </c>
      <c r="GT120" s="276">
        <f t="shared" si="412"/>
        <v>0.13586488870854083</v>
      </c>
      <c r="GU120" s="276">
        <f t="shared" si="412"/>
        <v>4.5288296236180275E-2</v>
      </c>
      <c r="GV120" s="276">
        <f t="shared" si="412"/>
        <v>9.0576592472360551E-2</v>
      </c>
      <c r="GW120" s="276">
        <f t="shared" si="412"/>
        <v>9.0576592472360551E-2</v>
      </c>
      <c r="GX120" s="276">
        <f t="shared" si="412"/>
        <v>9.0576592472360551E-2</v>
      </c>
      <c r="GY120" s="278">
        <f t="shared" si="412"/>
        <v>9.0576592472360551E-2</v>
      </c>
      <c r="GZ120" s="276">
        <f t="shared" si="412"/>
        <v>9.0576592472360551E-2</v>
      </c>
      <c r="HA120" s="276">
        <f t="shared" si="412"/>
        <v>9.0576592472360551E-2</v>
      </c>
      <c r="HB120" s="276">
        <f t="shared" si="412"/>
        <v>0.13586488870854083</v>
      </c>
      <c r="HC120" s="276">
        <f t="shared" si="412"/>
        <v>9.0576592472360551E-2</v>
      </c>
      <c r="HD120" s="276">
        <f t="shared" si="412"/>
        <v>9.0576592472360551E-2</v>
      </c>
      <c r="HE120" s="276">
        <f t="shared" si="412"/>
        <v>9.0576592472360551E-2</v>
      </c>
      <c r="HF120" s="278">
        <f t="shared" si="412"/>
        <v>4.5288296236180275E-2</v>
      </c>
      <c r="HG120" s="276">
        <f t="shared" si="412"/>
        <v>9.0576592472360551E-2</v>
      </c>
      <c r="HH120" s="276">
        <f t="shared" si="412"/>
        <v>9.0576592472360551E-2</v>
      </c>
      <c r="HI120" s="276">
        <f t="shared" si="412"/>
        <v>4.5288296236180275E-2</v>
      </c>
      <c r="HJ120" s="276">
        <f t="shared" si="412"/>
        <v>4.5288296236180275E-2</v>
      </c>
      <c r="HK120" s="276">
        <f t="shared" si="412"/>
        <v>4.5288296236180275E-2</v>
      </c>
      <c r="HL120" s="276">
        <f t="shared" si="412"/>
        <v>4.5288296236180275E-2</v>
      </c>
      <c r="HM120" s="278">
        <f t="shared" si="412"/>
        <v>9.0576592472360551E-2</v>
      </c>
      <c r="HN120" s="276">
        <f t="shared" si="412"/>
        <v>9.0576592472360551E-2</v>
      </c>
      <c r="HO120" s="276">
        <f t="shared" si="412"/>
        <v>0.13586488870854083</v>
      </c>
      <c r="HP120" s="276">
        <f t="shared" si="412"/>
        <v>0.1811531849447211</v>
      </c>
      <c r="HQ120" s="276">
        <f t="shared" si="412"/>
        <v>0.1811531849447211</v>
      </c>
      <c r="HR120" s="276">
        <f t="shared" si="412"/>
        <v>0.1811531849447211</v>
      </c>
      <c r="HS120" s="276">
        <f t="shared" ref="HS120:HS125" si="414">SUM(HM108:HS108)</f>
        <v>0.1811531849447211</v>
      </c>
      <c r="HT120" s="278">
        <f t="shared" ref="HT120:HT125" si="415">SUM(HN108:HT108)</f>
        <v>0.13586488870854083</v>
      </c>
      <c r="HU120" s="276">
        <f t="shared" ref="HU120:HU125" si="416">SUM(HO108:HU108)</f>
        <v>9.0576592472360551E-2</v>
      </c>
      <c r="HV120" s="276">
        <f t="shared" ref="HV120:HV125" si="417">SUM(HP108:HV108)</f>
        <v>4.5288296236180275E-2</v>
      </c>
      <c r="HW120" s="276">
        <f t="shared" ref="HW120:HW125" si="418">SUM(HQ108:HW108)</f>
        <v>0</v>
      </c>
    </row>
    <row r="121" spans="2:235" x14ac:dyDescent="0.25">
      <c r="B121" s="132"/>
      <c r="C121" s="13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132"/>
      <c r="AB121" s="132"/>
      <c r="AC121" s="132"/>
      <c r="AD121" s="132"/>
      <c r="AE121" s="132"/>
      <c r="AF121" s="132"/>
      <c r="AG121" s="132"/>
      <c r="AH121" s="132"/>
      <c r="AI121" s="132"/>
      <c r="AJ121" s="132"/>
      <c r="AK121" s="132"/>
      <c r="AL121" s="132"/>
      <c r="AM121" s="132"/>
      <c r="AN121" s="132"/>
      <c r="AO121" s="132"/>
      <c r="AP121" s="132"/>
      <c r="AQ121" s="132"/>
      <c r="AR121" s="132"/>
      <c r="AS121" s="132"/>
      <c r="AT121" s="132"/>
      <c r="AU121" s="132"/>
      <c r="AV121" s="132"/>
      <c r="AW121" s="132"/>
      <c r="AX121" s="132"/>
      <c r="AY121" s="132"/>
      <c r="AZ121" s="132"/>
      <c r="BA121" s="132"/>
      <c r="BB121" s="132"/>
      <c r="BC121" s="132"/>
      <c r="BD121" s="132"/>
      <c r="BE121" s="132"/>
      <c r="BF121" s="132"/>
      <c r="BG121" s="132"/>
      <c r="BH121" s="132"/>
      <c r="BI121" s="132"/>
      <c r="BJ121" s="132"/>
      <c r="BK121" s="132"/>
      <c r="BL121" s="132"/>
      <c r="BM121" s="132"/>
      <c r="BN121" s="132"/>
      <c r="BO121" s="132"/>
      <c r="BP121" s="132"/>
      <c r="BQ121" s="132"/>
      <c r="BR121" s="132"/>
      <c r="BS121" s="132"/>
      <c r="BT121" s="132"/>
      <c r="BU121" s="132"/>
      <c r="BV121" s="132"/>
      <c r="BW121" s="132"/>
      <c r="BX121" s="132"/>
      <c r="BY121" s="132"/>
      <c r="BZ121" s="132"/>
      <c r="CA121" s="132"/>
      <c r="CB121" s="132"/>
      <c r="CC121" s="132"/>
      <c r="CD121" s="132"/>
      <c r="CE121" s="132"/>
      <c r="CF121" s="132"/>
      <c r="CG121" s="132"/>
      <c r="CH121" s="132"/>
      <c r="CI121" s="132"/>
      <c r="CJ121" s="132"/>
      <c r="CK121" s="132"/>
      <c r="CL121" s="132"/>
      <c r="CM121" s="132"/>
      <c r="CN121" s="132"/>
      <c r="CO121" s="132"/>
      <c r="CP121" s="132"/>
      <c r="CQ121" s="132"/>
      <c r="CR121" s="132"/>
      <c r="CS121" s="132"/>
      <c r="CT121" s="132"/>
      <c r="CU121" s="132"/>
      <c r="CV121" s="132"/>
      <c r="CW121" s="132"/>
      <c r="CX121" s="132"/>
      <c r="CY121" s="132"/>
      <c r="CZ121" s="132"/>
      <c r="DA121" s="132"/>
      <c r="DB121" s="132"/>
      <c r="DC121" s="132"/>
      <c r="DD121" s="132"/>
      <c r="DE121" s="132"/>
      <c r="DF121" s="132"/>
      <c r="DG121" s="132"/>
      <c r="DH121" s="132"/>
      <c r="DI121" s="132"/>
      <c r="DJ121" s="132"/>
      <c r="DK121" s="132"/>
      <c r="DL121" s="132"/>
      <c r="DM121" s="132"/>
      <c r="DN121" s="132"/>
      <c r="DO121" s="132"/>
      <c r="DP121" s="132"/>
      <c r="DQ121" s="132"/>
      <c r="DR121" s="132"/>
      <c r="DS121" s="132"/>
      <c r="DT121" s="132"/>
      <c r="DU121" s="132"/>
      <c r="DV121" s="132"/>
      <c r="DW121" s="132"/>
      <c r="DX121" s="132"/>
      <c r="DY121" s="132"/>
      <c r="DZ121" s="132"/>
      <c r="EA121" s="132"/>
      <c r="EB121" s="132"/>
      <c r="EC121" s="132"/>
      <c r="ED121" s="132"/>
      <c r="EE121" s="132"/>
      <c r="EF121" s="132"/>
      <c r="EG121" s="132"/>
      <c r="EH121" s="132"/>
      <c r="EI121" s="132"/>
      <c r="EJ121" s="132"/>
      <c r="EK121" s="132"/>
      <c r="EL121" s="132"/>
      <c r="EM121" s="132"/>
      <c r="EN121" s="132"/>
      <c r="EO121" s="132"/>
      <c r="EP121" s="132"/>
      <c r="EQ121" s="132"/>
      <c r="ER121" s="132"/>
      <c r="ES121" s="132"/>
      <c r="ET121" s="132"/>
      <c r="EU121" s="132"/>
      <c r="EV121" s="132"/>
      <c r="EW121" s="132"/>
      <c r="EX121" s="132"/>
      <c r="EY121" s="132"/>
      <c r="EZ121" s="132"/>
      <c r="FA121" s="132"/>
      <c r="FB121" s="132"/>
      <c r="FC121" s="132"/>
      <c r="FD121" s="132"/>
      <c r="FE121" s="132"/>
      <c r="FF121" s="132"/>
      <c r="FG121" s="132"/>
      <c r="FH121" s="132"/>
      <c r="FI121" s="132"/>
      <c r="FJ121" s="132"/>
      <c r="FK121" s="132"/>
      <c r="FL121" s="132"/>
      <c r="FM121" s="132"/>
      <c r="FN121" s="132"/>
      <c r="FO121" s="132"/>
      <c r="FP121" s="132"/>
      <c r="FQ121" s="132"/>
      <c r="FR121" s="132"/>
      <c r="FS121" s="132"/>
      <c r="FT121" s="132"/>
      <c r="FU121" s="132"/>
      <c r="FV121" s="132"/>
      <c r="FW121" s="278">
        <f t="shared" si="413"/>
        <v>0.19743975915508422</v>
      </c>
      <c r="FX121" s="276">
        <f t="shared" ref="FX121:FX125" si="419">SUM(FR109:FX109)</f>
        <v>0.27641566281711788</v>
      </c>
      <c r="FY121" s="276">
        <f t="shared" ref="FY121:FY125" si="420">SUM(FS109:FY109)</f>
        <v>0.31590361464813471</v>
      </c>
      <c r="FZ121" s="276">
        <f t="shared" ref="FZ121:FZ125" si="421">SUM(FT109:FZ109)</f>
        <v>0.23692771098610105</v>
      </c>
      <c r="GA121" s="276">
        <f t="shared" ref="GA121:GA125" si="422">SUM(FU109:GA109)</f>
        <v>0.27641566281711788</v>
      </c>
      <c r="GB121" s="276">
        <f t="shared" ref="GB121:GB125" si="423">SUM(FV109:GB109)</f>
        <v>0.31590361464813471</v>
      </c>
      <c r="GC121" s="276">
        <f t="shared" ref="GC121:GC125" si="424">SUM(FW109:GC109)</f>
        <v>0.31590361464813471</v>
      </c>
      <c r="GD121" s="278">
        <f t="shared" ref="GD121:GD125" si="425">SUM(FX109:GD109)</f>
        <v>0.27641566281711788</v>
      </c>
      <c r="GE121" s="276">
        <f t="shared" ref="GE121:GE125" si="426">SUM(FY109:GE109)</f>
        <v>0.31590361464813471</v>
      </c>
      <c r="GF121" s="276">
        <f t="shared" ref="GF121:GF125" si="427">SUM(FZ109:GF109)</f>
        <v>0.27641566281711788</v>
      </c>
      <c r="GG121" s="276">
        <f t="shared" ref="GG121:GG125" si="428">SUM(GA109:GG109)</f>
        <v>0.31590361464813471</v>
      </c>
      <c r="GH121" s="276">
        <f t="shared" ref="GH121:GH125" si="429">SUM(GB109:GH109)</f>
        <v>0.39487951831016843</v>
      </c>
      <c r="GI121" s="276">
        <f t="shared" ref="GI121:GI125" si="430">SUM(GC109:GI109)</f>
        <v>0.43436747014118526</v>
      </c>
      <c r="GJ121" s="276">
        <f t="shared" ref="GJ121:GJ125" si="431">SUM(GD109:GJ109)</f>
        <v>0.39487951831016838</v>
      </c>
      <c r="GK121" s="278">
        <f t="shared" ref="GK121:GK125" si="432">SUM(GE109:GK109)</f>
        <v>0.39487951831016838</v>
      </c>
      <c r="GL121" s="276">
        <f t="shared" ref="GL121:GL125" si="433">SUM(GF109:GL109)</f>
        <v>0.35539156647915154</v>
      </c>
      <c r="GM121" s="276">
        <f t="shared" ref="GM121:GM125" si="434">SUM(GG109:GM109)</f>
        <v>0.39487951831016838</v>
      </c>
      <c r="GN121" s="276">
        <f t="shared" ref="GN121:GN125" si="435">SUM(GH109:GN109)</f>
        <v>0.35539156647915154</v>
      </c>
      <c r="GO121" s="276">
        <f t="shared" ref="GO121:GO125" si="436">SUM(GI109:GO109)</f>
        <v>0.23692771098610105</v>
      </c>
      <c r="GP121" s="276">
        <f t="shared" ref="GP121:GP125" si="437">SUM(GJ109:GP109)</f>
        <v>0.15795180732406736</v>
      </c>
      <c r="GQ121" s="276">
        <f t="shared" ref="GQ121:GQ125" si="438">SUM(GK109:GQ109)</f>
        <v>0.23692771098610105</v>
      </c>
      <c r="GR121" s="278">
        <f t="shared" ref="GR121:GR125" si="439">SUM(GL109:GR109)</f>
        <v>0.27641566281711788</v>
      </c>
      <c r="GS121" s="276">
        <f t="shared" ref="GS121:GS125" si="440">SUM(GM109:GS109)</f>
        <v>0.23692771098610105</v>
      </c>
      <c r="GT121" s="276">
        <f t="shared" ref="GT121:GT125" si="441">SUM(GN109:GT109)</f>
        <v>0.23692771098610102</v>
      </c>
      <c r="GU121" s="276">
        <f t="shared" ref="GU121:GU125" si="442">SUM(GO109:GU109)</f>
        <v>0.27641566281711788</v>
      </c>
      <c r="GV121" s="276">
        <f t="shared" ref="GV121:GV125" si="443">SUM(GP109:GV109)</f>
        <v>0.31590361464813471</v>
      </c>
      <c r="GW121" s="276">
        <f t="shared" ref="GW121:GW125" si="444">SUM(GQ109:GW109)</f>
        <v>0.31590361464813471</v>
      </c>
      <c r="GX121" s="276">
        <f t="shared" ref="GX121:GX125" si="445">SUM(GR109:GX109)</f>
        <v>0.23692771098610102</v>
      </c>
      <c r="GY121" s="278">
        <f t="shared" ref="GY121:GY125" si="446">SUM(GS109:GY109)</f>
        <v>0.19743975915508419</v>
      </c>
      <c r="GZ121" s="276">
        <f t="shared" ref="GZ121:GZ125" si="447">SUM(GT109:GZ109)</f>
        <v>0.19743975915508419</v>
      </c>
      <c r="HA121" s="276">
        <f t="shared" ref="HA121:HA125" si="448">SUM(GU109:HA109)</f>
        <v>0.19743975915508419</v>
      </c>
      <c r="HB121" s="276">
        <f t="shared" ref="HB121:HB125" si="449">SUM(GV109:HB109)</f>
        <v>0.19743975915508419</v>
      </c>
      <c r="HC121" s="276">
        <f t="shared" ref="HC121:HC125" si="450">SUM(GW109:HC109)</f>
        <v>0.15795180732406736</v>
      </c>
      <c r="HD121" s="276">
        <f t="shared" ref="HD121:HD125" si="451">SUM(GX109:HD109)</f>
        <v>0.19743975915508419</v>
      </c>
      <c r="HE121" s="276">
        <f t="shared" ref="HE121:HE125" si="452">SUM(GY109:HE109)</f>
        <v>0.23692771098610102</v>
      </c>
      <c r="HF121" s="278">
        <f t="shared" ref="HF121:HF125" si="453">SUM(GZ109:HF109)</f>
        <v>0.31590361464813471</v>
      </c>
      <c r="HG121" s="276">
        <f t="shared" ref="HG121:HG125" si="454">SUM(HA109:HG109)</f>
        <v>0.27641566281711788</v>
      </c>
      <c r="HH121" s="276">
        <f t="shared" ref="HH121:HH125" si="455">SUM(HB109:HH109)</f>
        <v>0.23692771098610105</v>
      </c>
      <c r="HI121" s="276">
        <f t="shared" ref="HI121:HI125" si="456">SUM(HC109:HI109)</f>
        <v>0.19743975915508422</v>
      </c>
      <c r="HJ121" s="276">
        <f t="shared" ref="HJ121:HJ125" si="457">SUM(HD109:HJ109)</f>
        <v>0.23692771098610105</v>
      </c>
      <c r="HK121" s="276">
        <f t="shared" ref="HK121:HK125" si="458">SUM(HE109:HK109)</f>
        <v>0.23692771098610102</v>
      </c>
      <c r="HL121" s="276">
        <f t="shared" ref="HL121:HL125" si="459">SUM(HF109:HL109)</f>
        <v>0.19743975915508419</v>
      </c>
      <c r="HM121" s="278">
        <f t="shared" ref="HM121:HM125" si="460">SUM(HG109:HM109)</f>
        <v>0.11846385549305052</v>
      </c>
      <c r="HN121" s="276">
        <f t="shared" ref="HN121:HN125" si="461">SUM(HH109:HN109)</f>
        <v>0.11846385549305052</v>
      </c>
      <c r="HO121" s="276">
        <f t="shared" ref="HO121:HO125" si="462">SUM(HI109:HO109)</f>
        <v>0.11846385549305052</v>
      </c>
      <c r="HP121" s="276">
        <f t="shared" ref="HP121:HP125" si="463">SUM(HJ109:HP109)</f>
        <v>0.11846385549305052</v>
      </c>
      <c r="HQ121" s="276">
        <f t="shared" ref="HQ121:HQ125" si="464">SUM(HK109:HQ109)</f>
        <v>7.8975903662033678E-2</v>
      </c>
      <c r="HR121" s="276">
        <f t="shared" ref="HR121:HR125" si="465">SUM(HL109:HR109)</f>
        <v>3.9487951831016839E-2</v>
      </c>
      <c r="HS121" s="276">
        <f t="shared" si="414"/>
        <v>3.9487951831016839E-2</v>
      </c>
      <c r="HT121" s="278">
        <f t="shared" si="415"/>
        <v>0</v>
      </c>
      <c r="HU121" s="276">
        <f t="shared" si="416"/>
        <v>0</v>
      </c>
      <c r="HV121" s="276">
        <f t="shared" si="417"/>
        <v>0</v>
      </c>
      <c r="HW121" s="276">
        <f t="shared" si="418"/>
        <v>0</v>
      </c>
    </row>
    <row r="122" spans="2:235" x14ac:dyDescent="0.25">
      <c r="B122" s="132"/>
      <c r="C122" s="132"/>
      <c r="D122" s="132"/>
      <c r="E122" s="132"/>
      <c r="F122" s="132"/>
      <c r="G122" s="132"/>
      <c r="H122" s="132"/>
      <c r="I122" s="132"/>
      <c r="J122" s="18"/>
      <c r="K122" s="18"/>
      <c r="L122" s="18"/>
      <c r="M122" s="18"/>
      <c r="N122" s="18"/>
      <c r="O122" s="18"/>
      <c r="P122" s="18"/>
      <c r="Q122" s="18"/>
      <c r="R122" s="18"/>
      <c r="S122" s="18"/>
      <c r="T122" s="18"/>
      <c r="U122" s="18"/>
      <c r="V122" s="18"/>
      <c r="W122" s="18"/>
      <c r="X122" s="18"/>
      <c r="Y122" s="18"/>
      <c r="Z122" s="18"/>
      <c r="AA122" s="18"/>
      <c r="AB122" s="18"/>
      <c r="AC122" s="18"/>
      <c r="AD122" s="18"/>
      <c r="AE122" s="18"/>
      <c r="AF122" s="18"/>
      <c r="AG122" s="18"/>
      <c r="AH122" s="18"/>
      <c r="AI122" s="18"/>
      <c r="AJ122" s="18"/>
      <c r="AK122" s="18"/>
      <c r="AL122" s="18"/>
      <c r="AM122" s="18"/>
      <c r="AN122" s="18"/>
      <c r="AO122" s="18"/>
      <c r="AP122" s="18"/>
      <c r="AQ122" s="18"/>
      <c r="AR122" s="18"/>
      <c r="AS122" s="18"/>
      <c r="AT122" s="18"/>
      <c r="AU122" s="18"/>
      <c r="AV122" s="18"/>
      <c r="AW122" s="18"/>
      <c r="AX122" s="18"/>
      <c r="AY122" s="18"/>
      <c r="AZ122" s="18"/>
      <c r="BA122" s="18"/>
      <c r="BB122" s="18"/>
      <c r="BC122" s="18"/>
      <c r="BD122" s="18"/>
      <c r="BE122" s="18"/>
      <c r="BF122" s="18"/>
      <c r="BG122" s="18"/>
      <c r="BH122" s="18"/>
      <c r="BI122" s="18"/>
      <c r="BJ122" s="18"/>
      <c r="BK122" s="18"/>
      <c r="BL122" s="18"/>
      <c r="BM122" s="18"/>
      <c r="BN122" s="18"/>
      <c r="BO122" s="18"/>
      <c r="BP122" s="18"/>
      <c r="BQ122" s="18"/>
      <c r="BR122" s="18"/>
      <c r="BS122" s="18"/>
      <c r="BT122" s="18"/>
      <c r="BU122" s="18"/>
      <c r="BV122" s="18"/>
      <c r="BW122" s="18"/>
      <c r="BX122" s="18"/>
      <c r="BY122" s="18"/>
      <c r="BZ122" s="18"/>
      <c r="CA122" s="18"/>
      <c r="CB122" s="18"/>
      <c r="CC122" s="18"/>
      <c r="CD122" s="18"/>
      <c r="CE122" s="18"/>
      <c r="CF122" s="18"/>
      <c r="CG122" s="18"/>
      <c r="CH122" s="18"/>
      <c r="CI122" s="18"/>
      <c r="CJ122" s="18"/>
      <c r="CK122" s="18"/>
      <c r="CL122" s="18"/>
      <c r="CM122" s="18"/>
      <c r="CN122" s="18"/>
      <c r="CO122" s="18"/>
      <c r="CP122" s="18"/>
      <c r="CQ122" s="18"/>
      <c r="CR122" s="18"/>
      <c r="CS122" s="18"/>
      <c r="CT122" s="18"/>
      <c r="CU122" s="18"/>
      <c r="CV122" s="18"/>
      <c r="CW122" s="18"/>
      <c r="CX122" s="18"/>
      <c r="CY122" s="18"/>
      <c r="CZ122" s="18"/>
      <c r="DA122" s="18"/>
      <c r="DB122" s="18"/>
      <c r="DC122" s="18"/>
      <c r="DD122" s="18"/>
      <c r="DE122" s="18"/>
      <c r="DF122" s="18"/>
      <c r="DG122" s="18"/>
      <c r="DH122" s="18"/>
      <c r="DI122" s="18"/>
      <c r="DJ122" s="18"/>
      <c r="DK122" s="18"/>
      <c r="DL122" s="18"/>
      <c r="DM122" s="18"/>
      <c r="DN122" s="18"/>
      <c r="DO122" s="18"/>
      <c r="DP122" s="18"/>
      <c r="DQ122" s="18"/>
      <c r="DR122" s="18"/>
      <c r="DS122" s="18"/>
      <c r="DT122" s="18"/>
      <c r="DU122" s="18"/>
      <c r="DV122" s="18"/>
      <c r="DW122" s="18"/>
      <c r="DX122" s="18"/>
      <c r="DY122" s="18"/>
      <c r="DZ122" s="18"/>
      <c r="EA122" s="18"/>
      <c r="EB122" s="18"/>
      <c r="EC122" s="18"/>
      <c r="ED122" s="18"/>
      <c r="EE122" s="18"/>
      <c r="EF122" s="18"/>
      <c r="EG122" s="18"/>
      <c r="EH122" s="18"/>
      <c r="EI122" s="18"/>
      <c r="EJ122" s="18"/>
      <c r="EK122" s="18"/>
      <c r="EL122" s="18"/>
      <c r="EM122" s="18"/>
      <c r="EN122" s="18"/>
      <c r="EO122" s="18"/>
      <c r="EP122" s="18"/>
      <c r="EQ122" s="18"/>
      <c r="ER122" s="18"/>
      <c r="ES122" s="18"/>
      <c r="ET122" s="18"/>
      <c r="EU122" s="18"/>
      <c r="EV122" s="18"/>
      <c r="EW122" s="18"/>
      <c r="EX122" s="18"/>
      <c r="EY122" s="18"/>
      <c r="EZ122" s="18"/>
      <c r="FA122" s="18"/>
      <c r="FB122" s="18"/>
      <c r="FC122" s="18"/>
      <c r="FD122" s="18"/>
      <c r="FE122" s="18"/>
      <c r="FF122" s="18"/>
      <c r="FG122" s="18"/>
      <c r="FH122" s="18"/>
      <c r="FI122" s="18"/>
      <c r="FJ122" s="18"/>
      <c r="FK122" s="18"/>
      <c r="FL122" s="18"/>
      <c r="FM122" s="18"/>
      <c r="FN122" s="18"/>
      <c r="FO122" s="18"/>
      <c r="FP122" s="18"/>
      <c r="FQ122" s="18"/>
      <c r="FR122" s="18"/>
      <c r="FS122" s="18"/>
      <c r="FT122" s="18"/>
      <c r="FU122" s="18"/>
      <c r="FV122" s="18"/>
      <c r="FW122" s="278">
        <f t="shared" si="413"/>
        <v>0.61499276673892045</v>
      </c>
      <c r="FX122" s="276">
        <f t="shared" si="419"/>
        <v>0.66229990264191441</v>
      </c>
      <c r="FY122" s="276">
        <f t="shared" si="420"/>
        <v>0.5676856308359266</v>
      </c>
      <c r="FZ122" s="276">
        <f t="shared" si="421"/>
        <v>0.61499276673892045</v>
      </c>
      <c r="GA122" s="276">
        <f t="shared" si="422"/>
        <v>0.4730713590299388</v>
      </c>
      <c r="GB122" s="276">
        <f t="shared" si="423"/>
        <v>0.61499276673892045</v>
      </c>
      <c r="GC122" s="276">
        <f t="shared" si="424"/>
        <v>0.70960703854490825</v>
      </c>
      <c r="GD122" s="278">
        <f t="shared" si="425"/>
        <v>0.75691417444790221</v>
      </c>
      <c r="GE122" s="276">
        <f t="shared" si="426"/>
        <v>0.9461427180598776</v>
      </c>
      <c r="GF122" s="276">
        <f t="shared" si="427"/>
        <v>0.8515284462538899</v>
      </c>
      <c r="GG122" s="276">
        <f t="shared" si="428"/>
        <v>0.7569141744479021</v>
      </c>
      <c r="GH122" s="276">
        <f t="shared" si="429"/>
        <v>0.80422131035089606</v>
      </c>
      <c r="GI122" s="276">
        <f t="shared" si="430"/>
        <v>0.75691417444790221</v>
      </c>
      <c r="GJ122" s="276">
        <f t="shared" si="431"/>
        <v>0.75691417444790221</v>
      </c>
      <c r="GK122" s="278">
        <f t="shared" si="432"/>
        <v>0.89883558215688375</v>
      </c>
      <c r="GL122" s="276">
        <f t="shared" si="433"/>
        <v>0.7569141744479021</v>
      </c>
      <c r="GM122" s="276">
        <f t="shared" si="434"/>
        <v>0.7569141744479021</v>
      </c>
      <c r="GN122" s="276">
        <f t="shared" si="435"/>
        <v>0.8515284462538899</v>
      </c>
      <c r="GO122" s="276">
        <f t="shared" si="436"/>
        <v>0.89883558215688375</v>
      </c>
      <c r="GP122" s="276">
        <f t="shared" si="437"/>
        <v>0.89883558215688386</v>
      </c>
      <c r="GQ122" s="276">
        <f t="shared" si="438"/>
        <v>0.80422131035089606</v>
      </c>
      <c r="GR122" s="278">
        <f t="shared" si="439"/>
        <v>0.56768563083592649</v>
      </c>
      <c r="GS122" s="276">
        <f t="shared" si="440"/>
        <v>0.42576422312694495</v>
      </c>
      <c r="GT122" s="276">
        <f t="shared" si="441"/>
        <v>0.42576422312694495</v>
      </c>
      <c r="GU122" s="276">
        <f t="shared" si="442"/>
        <v>0.37845708722395111</v>
      </c>
      <c r="GV122" s="276">
        <f t="shared" si="443"/>
        <v>0.33114995132095715</v>
      </c>
      <c r="GW122" s="276">
        <f t="shared" si="444"/>
        <v>0.33114995132095715</v>
      </c>
      <c r="GX122" s="276">
        <f t="shared" si="445"/>
        <v>0.37845708722395105</v>
      </c>
      <c r="GY122" s="278">
        <f t="shared" si="446"/>
        <v>0.33114995132095715</v>
      </c>
      <c r="GZ122" s="276">
        <f t="shared" si="447"/>
        <v>0.4730713590299388</v>
      </c>
      <c r="HA122" s="276">
        <f t="shared" si="448"/>
        <v>0.52037849493293264</v>
      </c>
      <c r="HB122" s="276">
        <f t="shared" si="449"/>
        <v>0.47307135902993885</v>
      </c>
      <c r="HC122" s="276">
        <f t="shared" si="450"/>
        <v>0.42576422312694495</v>
      </c>
      <c r="HD122" s="276">
        <f t="shared" si="451"/>
        <v>0.42576422312694495</v>
      </c>
      <c r="HE122" s="276">
        <f t="shared" si="452"/>
        <v>0.37845708722395105</v>
      </c>
      <c r="HF122" s="278">
        <f t="shared" si="453"/>
        <v>0.37845708722395105</v>
      </c>
      <c r="HG122" s="276">
        <f t="shared" si="454"/>
        <v>0.2365356795149694</v>
      </c>
      <c r="HH122" s="276">
        <f t="shared" si="455"/>
        <v>0.2365356795149694</v>
      </c>
      <c r="HI122" s="276">
        <f t="shared" si="456"/>
        <v>0.2838428154179633</v>
      </c>
      <c r="HJ122" s="276">
        <f t="shared" si="457"/>
        <v>0.2365356795149694</v>
      </c>
      <c r="HK122" s="276">
        <f t="shared" si="458"/>
        <v>0.14192140770898165</v>
      </c>
      <c r="HL122" s="276">
        <f t="shared" si="459"/>
        <v>9.4614271805987762E-2</v>
      </c>
      <c r="HM122" s="278">
        <f t="shared" si="460"/>
        <v>0.14192140770898165</v>
      </c>
      <c r="HN122" s="276">
        <f t="shared" si="461"/>
        <v>0.18922854361197552</v>
      </c>
      <c r="HO122" s="276">
        <f t="shared" si="462"/>
        <v>0.14192140770898165</v>
      </c>
      <c r="HP122" s="276">
        <f t="shared" si="463"/>
        <v>9.4614271805987762E-2</v>
      </c>
      <c r="HQ122" s="276">
        <f t="shared" si="464"/>
        <v>9.4614271805987762E-2</v>
      </c>
      <c r="HR122" s="276">
        <f t="shared" si="465"/>
        <v>9.4614271805987762E-2</v>
      </c>
      <c r="HS122" s="276">
        <f t="shared" si="414"/>
        <v>9.4614271805987762E-2</v>
      </c>
      <c r="HT122" s="278">
        <f t="shared" si="415"/>
        <v>4.7307135902993881E-2</v>
      </c>
      <c r="HU122" s="276">
        <f t="shared" si="416"/>
        <v>0</v>
      </c>
      <c r="HV122" s="276">
        <f t="shared" si="417"/>
        <v>0</v>
      </c>
      <c r="HW122" s="276">
        <f t="shared" si="418"/>
        <v>0</v>
      </c>
    </row>
    <row r="123" spans="2:235" x14ac:dyDescent="0.25">
      <c r="B123" s="132"/>
      <c r="C123" s="132"/>
      <c r="D123" s="132"/>
      <c r="E123" s="132"/>
      <c r="F123" s="132"/>
      <c r="G123" s="132"/>
      <c r="H123" s="132"/>
      <c r="I123" s="132"/>
      <c r="J123" s="18"/>
      <c r="K123" s="18"/>
      <c r="L123" s="18"/>
      <c r="M123" s="18"/>
      <c r="N123" s="18"/>
      <c r="O123" s="18"/>
      <c r="P123" s="18"/>
      <c r="Q123" s="18"/>
      <c r="R123" s="18"/>
      <c r="S123" s="18"/>
      <c r="T123" s="18"/>
      <c r="U123" s="18"/>
      <c r="V123" s="18"/>
      <c r="W123" s="18"/>
      <c r="X123" s="18"/>
      <c r="Y123" s="18"/>
      <c r="Z123" s="18"/>
      <c r="AA123" s="18"/>
      <c r="AB123" s="18"/>
      <c r="AC123" s="18"/>
      <c r="AD123" s="18"/>
      <c r="AE123" s="18"/>
      <c r="AF123" s="18"/>
      <c r="AG123" s="18"/>
      <c r="AH123" s="18"/>
      <c r="AI123" s="18"/>
      <c r="AJ123" s="18"/>
      <c r="AK123" s="18"/>
      <c r="AL123" s="18"/>
      <c r="AM123" s="18"/>
      <c r="AN123" s="18"/>
      <c r="AO123" s="18"/>
      <c r="AP123" s="18"/>
      <c r="AQ123" s="18"/>
      <c r="AR123" s="18"/>
      <c r="AS123" s="18"/>
      <c r="AT123" s="18"/>
      <c r="AU123" s="18"/>
      <c r="AV123" s="18"/>
      <c r="AW123" s="18"/>
      <c r="AX123" s="18"/>
      <c r="AY123" s="18"/>
      <c r="AZ123" s="18"/>
      <c r="BA123" s="18"/>
      <c r="BB123" s="18"/>
      <c r="BC123" s="18"/>
      <c r="BD123" s="18"/>
      <c r="BE123" s="18"/>
      <c r="BF123" s="18"/>
      <c r="BG123" s="18"/>
      <c r="BH123" s="18"/>
      <c r="BI123" s="18"/>
      <c r="BJ123" s="18"/>
      <c r="BK123" s="18"/>
      <c r="BL123" s="18"/>
      <c r="BM123" s="18"/>
      <c r="BN123" s="18"/>
      <c r="BO123" s="18"/>
      <c r="BP123" s="18"/>
      <c r="BQ123" s="18"/>
      <c r="BR123" s="18"/>
      <c r="BS123" s="18"/>
      <c r="BT123" s="18"/>
      <c r="BU123" s="18"/>
      <c r="BV123" s="18"/>
      <c r="BW123" s="18"/>
      <c r="BX123" s="18"/>
      <c r="BY123" s="18"/>
      <c r="BZ123" s="18"/>
      <c r="CA123" s="18"/>
      <c r="CB123" s="18"/>
      <c r="CC123" s="18"/>
      <c r="CD123" s="18"/>
      <c r="CE123" s="18"/>
      <c r="CF123" s="18"/>
      <c r="CG123" s="18"/>
      <c r="CH123" s="18"/>
      <c r="CI123" s="18"/>
      <c r="CJ123" s="18"/>
      <c r="CK123" s="18"/>
      <c r="CL123" s="18"/>
      <c r="CM123" s="18"/>
      <c r="CN123" s="18"/>
      <c r="CO123" s="18"/>
      <c r="CP123" s="18"/>
      <c r="CQ123" s="18"/>
      <c r="CR123" s="18"/>
      <c r="CS123" s="18"/>
      <c r="CT123" s="18"/>
      <c r="CU123" s="18"/>
      <c r="CV123" s="18"/>
      <c r="CW123" s="18"/>
      <c r="CX123" s="18"/>
      <c r="CY123" s="18"/>
      <c r="CZ123" s="18"/>
      <c r="DA123" s="18"/>
      <c r="DB123" s="18"/>
      <c r="DC123" s="18"/>
      <c r="DD123" s="18"/>
      <c r="DE123" s="18"/>
      <c r="DF123" s="18"/>
      <c r="DG123" s="18"/>
      <c r="DH123" s="18"/>
      <c r="DI123" s="18"/>
      <c r="DJ123" s="18"/>
      <c r="DK123" s="18"/>
      <c r="DL123" s="18"/>
      <c r="DM123" s="18"/>
      <c r="DN123" s="18"/>
      <c r="DO123" s="18"/>
      <c r="DP123" s="18"/>
      <c r="DQ123" s="18"/>
      <c r="DR123" s="18"/>
      <c r="DS123" s="18"/>
      <c r="DT123" s="18"/>
      <c r="DU123" s="18"/>
      <c r="DV123" s="18"/>
      <c r="DW123" s="18"/>
      <c r="DX123" s="18"/>
      <c r="DY123" s="18"/>
      <c r="DZ123" s="18"/>
      <c r="EA123" s="18"/>
      <c r="EB123" s="18"/>
      <c r="EC123" s="18"/>
      <c r="ED123" s="18"/>
      <c r="EE123" s="18"/>
      <c r="EF123" s="18"/>
      <c r="EG123" s="18"/>
      <c r="EH123" s="18"/>
      <c r="EI123" s="18"/>
      <c r="EJ123" s="18"/>
      <c r="EK123" s="18"/>
      <c r="EL123" s="18"/>
      <c r="EM123" s="18"/>
      <c r="EN123" s="18"/>
      <c r="EO123" s="18"/>
      <c r="EP123" s="18"/>
      <c r="EQ123" s="18"/>
      <c r="ER123" s="18"/>
      <c r="ES123" s="18"/>
      <c r="ET123" s="18"/>
      <c r="EU123" s="18"/>
      <c r="EV123" s="18"/>
      <c r="EW123" s="18"/>
      <c r="EX123" s="18"/>
      <c r="EY123" s="18"/>
      <c r="EZ123" s="18"/>
      <c r="FA123" s="18"/>
      <c r="FB123" s="18"/>
      <c r="FC123" s="18"/>
      <c r="FD123" s="18"/>
      <c r="FE123" s="18"/>
      <c r="FF123" s="18"/>
      <c r="FG123" s="18"/>
      <c r="FH123" s="18"/>
      <c r="FI123" s="18"/>
      <c r="FJ123" s="18"/>
      <c r="FK123" s="18"/>
      <c r="FL123" s="18"/>
      <c r="FM123" s="18"/>
      <c r="FN123" s="18"/>
      <c r="FO123" s="18"/>
      <c r="FP123" s="18"/>
      <c r="FQ123" s="18"/>
      <c r="FR123" s="18"/>
      <c r="FS123" s="18"/>
      <c r="FT123" s="18"/>
      <c r="FU123" s="18"/>
      <c r="FV123" s="18"/>
      <c r="FW123" s="278">
        <f t="shared" si="413"/>
        <v>0.38109296191166392</v>
      </c>
      <c r="FX123" s="276">
        <f t="shared" si="419"/>
        <v>0.4446084555636079</v>
      </c>
      <c r="FY123" s="276">
        <f t="shared" si="420"/>
        <v>0.4446084555636079</v>
      </c>
      <c r="FZ123" s="276">
        <f t="shared" si="421"/>
        <v>0.4446084555636079</v>
      </c>
      <c r="GA123" s="276">
        <f t="shared" si="422"/>
        <v>0.50812394921555193</v>
      </c>
      <c r="GB123" s="276">
        <f t="shared" si="423"/>
        <v>0.38109296191166392</v>
      </c>
      <c r="GC123" s="276">
        <f t="shared" si="424"/>
        <v>0.38109296191166392</v>
      </c>
      <c r="GD123" s="278">
        <f t="shared" si="425"/>
        <v>0.44460845556360795</v>
      </c>
      <c r="GE123" s="276">
        <f t="shared" si="426"/>
        <v>0.50812394921555193</v>
      </c>
      <c r="GF123" s="276">
        <f t="shared" si="427"/>
        <v>0.50812394921555193</v>
      </c>
      <c r="GG123" s="276">
        <f t="shared" si="428"/>
        <v>0.50812394921555193</v>
      </c>
      <c r="GH123" s="276">
        <f t="shared" si="429"/>
        <v>0.50812394921555193</v>
      </c>
      <c r="GI123" s="276">
        <f t="shared" si="430"/>
        <v>0.63515493651943988</v>
      </c>
      <c r="GJ123" s="276">
        <f t="shared" si="431"/>
        <v>0.82570141747527193</v>
      </c>
      <c r="GK123" s="278">
        <f t="shared" si="432"/>
        <v>0.76218592382332795</v>
      </c>
      <c r="GL123" s="276">
        <f t="shared" si="433"/>
        <v>0.82570141747527193</v>
      </c>
      <c r="GM123" s="276">
        <f t="shared" si="434"/>
        <v>0.82570141747527181</v>
      </c>
      <c r="GN123" s="276">
        <f t="shared" si="435"/>
        <v>0.95273240477915977</v>
      </c>
      <c r="GO123" s="276">
        <f t="shared" si="436"/>
        <v>1.0162478984311039</v>
      </c>
      <c r="GP123" s="276">
        <f t="shared" si="437"/>
        <v>0.88921691112721579</v>
      </c>
      <c r="GQ123" s="276">
        <f t="shared" si="438"/>
        <v>0.69867043017138386</v>
      </c>
      <c r="GR123" s="278">
        <f t="shared" si="439"/>
        <v>0.82570141747527181</v>
      </c>
      <c r="GS123" s="276">
        <f t="shared" si="440"/>
        <v>0.63515493651943988</v>
      </c>
      <c r="GT123" s="276">
        <f t="shared" si="441"/>
        <v>0.69867043017138386</v>
      </c>
      <c r="GU123" s="276">
        <f t="shared" si="442"/>
        <v>0.50812394921555193</v>
      </c>
      <c r="GV123" s="276">
        <f t="shared" si="443"/>
        <v>0.44460845556360795</v>
      </c>
      <c r="GW123" s="276">
        <f t="shared" si="444"/>
        <v>0.63515493651943988</v>
      </c>
      <c r="GX123" s="276">
        <f t="shared" si="445"/>
        <v>0.57163944286749591</v>
      </c>
      <c r="GY123" s="278">
        <f t="shared" si="446"/>
        <v>0.57163944286749591</v>
      </c>
      <c r="GZ123" s="276">
        <f t="shared" si="447"/>
        <v>0.63515493651943988</v>
      </c>
      <c r="HA123" s="276">
        <f t="shared" si="448"/>
        <v>0.57163944286749591</v>
      </c>
      <c r="HB123" s="276">
        <f t="shared" si="449"/>
        <v>0.63515493651943988</v>
      </c>
      <c r="HC123" s="276">
        <f t="shared" si="450"/>
        <v>0.63515493651943988</v>
      </c>
      <c r="HD123" s="276">
        <f t="shared" si="451"/>
        <v>0.4446084555636079</v>
      </c>
      <c r="HE123" s="276">
        <f t="shared" si="452"/>
        <v>0.57163944286749591</v>
      </c>
      <c r="HF123" s="278">
        <f t="shared" si="453"/>
        <v>0.44460845556360795</v>
      </c>
      <c r="HG123" s="276">
        <f t="shared" si="454"/>
        <v>0.50812394921555193</v>
      </c>
      <c r="HH123" s="276">
        <f t="shared" si="455"/>
        <v>0.44460845556360795</v>
      </c>
      <c r="HI123" s="276">
        <f t="shared" si="456"/>
        <v>0.44460845556360795</v>
      </c>
      <c r="HJ123" s="276">
        <f t="shared" si="457"/>
        <v>0.63515493651943999</v>
      </c>
      <c r="HK123" s="276">
        <f t="shared" si="458"/>
        <v>0.69867043017138397</v>
      </c>
      <c r="HL123" s="276">
        <f t="shared" si="459"/>
        <v>0.63515493651943988</v>
      </c>
      <c r="HM123" s="278">
        <f t="shared" si="460"/>
        <v>0.57163944286749591</v>
      </c>
      <c r="HN123" s="276">
        <f t="shared" si="461"/>
        <v>0.4446084555636079</v>
      </c>
      <c r="HO123" s="276">
        <f t="shared" si="462"/>
        <v>0.4446084555636079</v>
      </c>
      <c r="HP123" s="276">
        <f t="shared" si="463"/>
        <v>0.38109296191166392</v>
      </c>
      <c r="HQ123" s="276">
        <f t="shared" si="464"/>
        <v>0.12703098730388798</v>
      </c>
      <c r="HR123" s="276">
        <f t="shared" si="465"/>
        <v>6.3515493651943991E-2</v>
      </c>
      <c r="HS123" s="276">
        <f t="shared" si="414"/>
        <v>0</v>
      </c>
      <c r="HT123" s="278">
        <f t="shared" si="415"/>
        <v>0</v>
      </c>
      <c r="HU123" s="276">
        <f t="shared" si="416"/>
        <v>0</v>
      </c>
      <c r="HV123" s="276">
        <f t="shared" si="417"/>
        <v>0</v>
      </c>
      <c r="HW123" s="276">
        <f t="shared" si="418"/>
        <v>0</v>
      </c>
    </row>
    <row r="124" spans="2:235" x14ac:dyDescent="0.25">
      <c r="B124" s="132"/>
      <c r="C124" s="132"/>
      <c r="D124" s="132"/>
      <c r="E124" s="132"/>
      <c r="F124" s="132"/>
      <c r="G124" s="132"/>
      <c r="H124" s="132"/>
      <c r="I124" s="132"/>
      <c r="J124" s="18"/>
      <c r="K124" s="18"/>
      <c r="L124" s="18"/>
      <c r="M124" s="18"/>
      <c r="N124" s="18"/>
      <c r="O124" s="18"/>
      <c r="P124" s="18"/>
      <c r="Q124" s="18"/>
      <c r="R124" s="18"/>
      <c r="S124" s="18"/>
      <c r="T124" s="18"/>
      <c r="U124" s="18"/>
      <c r="V124" s="18"/>
      <c r="W124" s="18"/>
      <c r="X124" s="18"/>
      <c r="Y124" s="18"/>
      <c r="Z124" s="18"/>
      <c r="AA124" s="18"/>
      <c r="AB124" s="18"/>
      <c r="AC124" s="18"/>
      <c r="AD124" s="18"/>
      <c r="AE124" s="18"/>
      <c r="AF124" s="18"/>
      <c r="AG124" s="18"/>
      <c r="AH124" s="18"/>
      <c r="AI124" s="18"/>
      <c r="AJ124" s="18"/>
      <c r="AK124" s="18"/>
      <c r="AL124" s="18"/>
      <c r="AM124" s="18"/>
      <c r="AN124" s="18"/>
      <c r="AO124" s="18"/>
      <c r="AP124" s="18"/>
      <c r="AQ124" s="18"/>
      <c r="AR124" s="18"/>
      <c r="AS124" s="18"/>
      <c r="AT124" s="18"/>
      <c r="AU124" s="18"/>
      <c r="AV124" s="18"/>
      <c r="AW124" s="18"/>
      <c r="AX124" s="18"/>
      <c r="AY124" s="18"/>
      <c r="AZ124" s="18"/>
      <c r="BA124" s="18"/>
      <c r="BB124" s="18"/>
      <c r="BC124" s="18"/>
      <c r="BD124" s="18"/>
      <c r="BE124" s="18"/>
      <c r="BF124" s="18"/>
      <c r="BG124" s="18"/>
      <c r="BH124" s="18"/>
      <c r="BI124" s="18"/>
      <c r="BJ124" s="18"/>
      <c r="BK124" s="18"/>
      <c r="BL124" s="18"/>
      <c r="BM124" s="18"/>
      <c r="BN124" s="18"/>
      <c r="BO124" s="18"/>
      <c r="BP124" s="18"/>
      <c r="BQ124" s="18"/>
      <c r="BR124" s="18"/>
      <c r="BS124" s="18"/>
      <c r="BT124" s="18"/>
      <c r="BU124" s="18"/>
      <c r="BV124" s="18"/>
      <c r="BW124" s="18"/>
      <c r="BX124" s="18"/>
      <c r="BY124" s="18"/>
      <c r="BZ124" s="18"/>
      <c r="CA124" s="18"/>
      <c r="CB124" s="18"/>
      <c r="CC124" s="18"/>
      <c r="CD124" s="18"/>
      <c r="CE124" s="18"/>
      <c r="CF124" s="18"/>
      <c r="CG124" s="18"/>
      <c r="CH124" s="18"/>
      <c r="CI124" s="18"/>
      <c r="CJ124" s="18"/>
      <c r="CK124" s="18"/>
      <c r="CL124" s="18"/>
      <c r="CM124" s="18"/>
      <c r="CN124" s="18"/>
      <c r="CO124" s="18"/>
      <c r="CP124" s="18"/>
      <c r="CQ124" s="18"/>
      <c r="CR124" s="18"/>
      <c r="CS124" s="18"/>
      <c r="CT124" s="18"/>
      <c r="CU124" s="18"/>
      <c r="CV124" s="18"/>
      <c r="CW124" s="18"/>
      <c r="CX124" s="18"/>
      <c r="CY124" s="18"/>
      <c r="CZ124" s="18"/>
      <c r="DA124" s="18"/>
      <c r="DB124" s="18"/>
      <c r="DC124" s="18"/>
      <c r="DD124" s="18"/>
      <c r="DE124" s="18"/>
      <c r="DF124" s="18"/>
      <c r="DG124" s="18"/>
      <c r="DH124" s="18"/>
      <c r="DI124" s="18"/>
      <c r="DJ124" s="18"/>
      <c r="DK124" s="18"/>
      <c r="DL124" s="18"/>
      <c r="DM124" s="18"/>
      <c r="DN124" s="18"/>
      <c r="DO124" s="18"/>
      <c r="DP124" s="18"/>
      <c r="DQ124" s="18"/>
      <c r="DR124" s="18"/>
      <c r="DS124" s="18"/>
      <c r="DT124" s="18"/>
      <c r="DU124" s="18"/>
      <c r="DV124" s="18"/>
      <c r="DW124" s="18"/>
      <c r="DX124" s="18"/>
      <c r="DY124" s="18"/>
      <c r="DZ124" s="18"/>
      <c r="EA124" s="18"/>
      <c r="EB124" s="18"/>
      <c r="EC124" s="18"/>
      <c r="ED124" s="18"/>
      <c r="EE124" s="18"/>
      <c r="EF124" s="18"/>
      <c r="EG124" s="18"/>
      <c r="EH124" s="18"/>
      <c r="EI124" s="18"/>
      <c r="EJ124" s="18"/>
      <c r="EK124" s="18"/>
      <c r="EL124" s="18"/>
      <c r="EM124" s="18"/>
      <c r="EN124" s="18"/>
      <c r="EO124" s="18"/>
      <c r="EP124" s="18"/>
      <c r="EQ124" s="18"/>
      <c r="ER124" s="18"/>
      <c r="ES124" s="18"/>
      <c r="ET124" s="18"/>
      <c r="EU124" s="18"/>
      <c r="EV124" s="18"/>
      <c r="EW124" s="18"/>
      <c r="EX124" s="18"/>
      <c r="EY124" s="18"/>
      <c r="EZ124" s="18"/>
      <c r="FA124" s="18"/>
      <c r="FB124" s="18"/>
      <c r="FC124" s="18"/>
      <c r="FD124" s="18"/>
      <c r="FE124" s="18"/>
      <c r="FF124" s="18"/>
      <c r="FG124" s="18"/>
      <c r="FH124" s="18"/>
      <c r="FI124" s="18"/>
      <c r="FJ124" s="18"/>
      <c r="FK124" s="18"/>
      <c r="FL124" s="18"/>
      <c r="FM124" s="18"/>
      <c r="FN124" s="18"/>
      <c r="FO124" s="18"/>
      <c r="FP124" s="18"/>
      <c r="FQ124" s="18"/>
      <c r="FR124" s="18"/>
      <c r="FS124" s="18"/>
      <c r="FT124" s="18"/>
      <c r="FU124" s="18"/>
      <c r="FV124" s="18"/>
      <c r="FW124" s="278">
        <f t="shared" si="413"/>
        <v>0.43336506528644708</v>
      </c>
      <c r="FX124" s="276">
        <f t="shared" si="419"/>
        <v>0.57782008704859611</v>
      </c>
      <c r="FY124" s="276">
        <f t="shared" si="420"/>
        <v>0.72227510881074508</v>
      </c>
      <c r="FZ124" s="276">
        <f t="shared" si="421"/>
        <v>0.72227510881074508</v>
      </c>
      <c r="GA124" s="276">
        <f t="shared" si="422"/>
        <v>0.86673013057289405</v>
      </c>
      <c r="GB124" s="276">
        <f t="shared" si="423"/>
        <v>0.86673013057289416</v>
      </c>
      <c r="GC124" s="276">
        <f t="shared" si="424"/>
        <v>0.86673013057289416</v>
      </c>
      <c r="GD124" s="278">
        <f t="shared" si="425"/>
        <v>0.86673013057289416</v>
      </c>
      <c r="GE124" s="276">
        <f t="shared" si="426"/>
        <v>0.72227510881074508</v>
      </c>
      <c r="GF124" s="276">
        <f t="shared" si="427"/>
        <v>1.1556401740971922</v>
      </c>
      <c r="GG124" s="276">
        <f t="shared" si="428"/>
        <v>1.3000951958593414</v>
      </c>
      <c r="GH124" s="276">
        <f t="shared" si="429"/>
        <v>1.4445502176214902</v>
      </c>
      <c r="GI124" s="276">
        <f t="shared" si="430"/>
        <v>1.3000951958593412</v>
      </c>
      <c r="GJ124" s="276">
        <f t="shared" si="431"/>
        <v>1.3000951958593412</v>
      </c>
      <c r="GK124" s="278">
        <f t="shared" si="432"/>
        <v>1.4445502176214902</v>
      </c>
      <c r="GL124" s="276">
        <f t="shared" si="433"/>
        <v>1.7334602611457881</v>
      </c>
      <c r="GM124" s="276">
        <f t="shared" si="434"/>
        <v>1.4445502176214902</v>
      </c>
      <c r="GN124" s="276">
        <f t="shared" si="435"/>
        <v>1.1556401740971922</v>
      </c>
      <c r="GO124" s="276">
        <f t="shared" si="436"/>
        <v>0.86673013057289416</v>
      </c>
      <c r="GP124" s="276">
        <f t="shared" si="437"/>
        <v>1.3000951958593412</v>
      </c>
      <c r="GQ124" s="276">
        <f t="shared" si="438"/>
        <v>1.3000951958593412</v>
      </c>
      <c r="GR124" s="278">
        <f t="shared" si="439"/>
        <v>1.3000951958593412</v>
      </c>
      <c r="GS124" s="276">
        <f t="shared" si="440"/>
        <v>1.0111851523350432</v>
      </c>
      <c r="GT124" s="276">
        <f t="shared" si="441"/>
        <v>0.86673013057289405</v>
      </c>
      <c r="GU124" s="276">
        <f t="shared" si="442"/>
        <v>1.011185152335043</v>
      </c>
      <c r="GV124" s="276">
        <f t="shared" si="443"/>
        <v>1.011185152335043</v>
      </c>
      <c r="GW124" s="276">
        <f t="shared" si="444"/>
        <v>0.43336506528644708</v>
      </c>
      <c r="GX124" s="276">
        <f t="shared" si="445"/>
        <v>0.57782008704859611</v>
      </c>
      <c r="GY124" s="278">
        <f t="shared" si="446"/>
        <v>0.43336506528644708</v>
      </c>
      <c r="GZ124" s="276">
        <f t="shared" si="447"/>
        <v>0.43336506528644708</v>
      </c>
      <c r="HA124" s="276">
        <f t="shared" si="448"/>
        <v>0.57782008704859611</v>
      </c>
      <c r="HB124" s="276">
        <f t="shared" si="449"/>
        <v>0.43336506528644708</v>
      </c>
      <c r="HC124" s="276">
        <f t="shared" si="450"/>
        <v>0.43336506528644708</v>
      </c>
      <c r="HD124" s="276">
        <f t="shared" si="451"/>
        <v>0.43336506528644708</v>
      </c>
      <c r="HE124" s="276">
        <f t="shared" si="452"/>
        <v>0.43336506528644708</v>
      </c>
      <c r="HF124" s="278">
        <f t="shared" si="453"/>
        <v>0.57782008704859611</v>
      </c>
      <c r="HG124" s="276">
        <f t="shared" si="454"/>
        <v>0.72227510881074508</v>
      </c>
      <c r="HH124" s="276">
        <f t="shared" si="455"/>
        <v>0.57782008704859611</v>
      </c>
      <c r="HI124" s="276">
        <f t="shared" si="456"/>
        <v>0.57782008704859611</v>
      </c>
      <c r="HJ124" s="276">
        <f t="shared" si="457"/>
        <v>0.57782008704859611</v>
      </c>
      <c r="HK124" s="276">
        <f t="shared" si="458"/>
        <v>0.57782008704859611</v>
      </c>
      <c r="HL124" s="276">
        <f t="shared" si="459"/>
        <v>0.43336506528644708</v>
      </c>
      <c r="HM124" s="278">
        <f t="shared" si="460"/>
        <v>0.28891004352429805</v>
      </c>
      <c r="HN124" s="276">
        <f t="shared" si="461"/>
        <v>0.14445502176214903</v>
      </c>
      <c r="HO124" s="276">
        <f t="shared" si="462"/>
        <v>0</v>
      </c>
      <c r="HP124" s="276">
        <f t="shared" si="463"/>
        <v>0</v>
      </c>
      <c r="HQ124" s="276">
        <f t="shared" si="464"/>
        <v>0</v>
      </c>
      <c r="HR124" s="276">
        <f t="shared" si="465"/>
        <v>0</v>
      </c>
      <c r="HS124" s="276">
        <f t="shared" si="414"/>
        <v>0</v>
      </c>
      <c r="HT124" s="278">
        <f t="shared" si="415"/>
        <v>0</v>
      </c>
      <c r="HU124" s="276">
        <f t="shared" si="416"/>
        <v>0</v>
      </c>
      <c r="HV124" s="276">
        <f t="shared" si="417"/>
        <v>0</v>
      </c>
      <c r="HW124" s="276">
        <f t="shared" si="418"/>
        <v>0</v>
      </c>
    </row>
    <row r="125" spans="2:235" x14ac:dyDescent="0.25">
      <c r="B125" s="132"/>
      <c r="C125" s="132"/>
      <c r="D125" s="132"/>
      <c r="E125" s="132"/>
      <c r="F125" s="132"/>
      <c r="G125" s="132"/>
      <c r="H125" s="132"/>
      <c r="I125" s="132"/>
      <c r="J125" s="18"/>
      <c r="K125" s="18"/>
      <c r="L125" s="18"/>
      <c r="M125" s="18"/>
      <c r="N125" s="18"/>
      <c r="O125" s="18"/>
      <c r="P125" s="18"/>
      <c r="Q125" s="18"/>
      <c r="R125" s="18"/>
      <c r="S125" s="18"/>
      <c r="T125" s="18"/>
      <c r="U125" s="18"/>
      <c r="V125" s="18"/>
      <c r="W125" s="18"/>
      <c r="X125" s="18"/>
      <c r="Y125" s="18"/>
      <c r="Z125" s="18"/>
      <c r="AA125" s="18"/>
      <c r="AB125" s="18"/>
      <c r="AC125" s="18"/>
      <c r="AD125" s="18"/>
      <c r="AE125" s="18"/>
      <c r="AF125" s="18"/>
      <c r="AG125" s="18"/>
      <c r="AH125" s="18"/>
      <c r="AI125" s="18"/>
      <c r="AJ125" s="18"/>
      <c r="AK125" s="18"/>
      <c r="AL125" s="18"/>
      <c r="AM125" s="18"/>
      <c r="AN125" s="18"/>
      <c r="AO125" s="18"/>
      <c r="AP125" s="18"/>
      <c r="AQ125" s="18"/>
      <c r="AR125" s="18"/>
      <c r="AS125" s="18"/>
      <c r="AT125" s="18"/>
      <c r="AU125" s="18"/>
      <c r="AV125" s="18"/>
      <c r="AW125" s="18"/>
      <c r="AX125" s="18"/>
      <c r="AY125" s="18"/>
      <c r="AZ125" s="18"/>
      <c r="BA125" s="18"/>
      <c r="BB125" s="18"/>
      <c r="BC125" s="18"/>
      <c r="BD125" s="18"/>
      <c r="BE125" s="18"/>
      <c r="BF125" s="18"/>
      <c r="BG125" s="18"/>
      <c r="BH125" s="18"/>
      <c r="BI125" s="18"/>
      <c r="BJ125" s="18"/>
      <c r="BK125" s="18"/>
      <c r="BL125" s="18"/>
      <c r="BM125" s="18"/>
      <c r="BN125" s="18"/>
      <c r="BO125" s="18"/>
      <c r="BP125" s="18"/>
      <c r="BQ125" s="18"/>
      <c r="BR125" s="18"/>
      <c r="BS125" s="18"/>
      <c r="BT125" s="18"/>
      <c r="BU125" s="18"/>
      <c r="BV125" s="18"/>
      <c r="BW125" s="18"/>
      <c r="BX125" s="18"/>
      <c r="BY125" s="18"/>
      <c r="BZ125" s="18"/>
      <c r="CA125" s="18"/>
      <c r="CB125" s="18"/>
      <c r="CC125" s="18"/>
      <c r="CD125" s="18"/>
      <c r="CE125" s="18"/>
      <c r="CF125" s="18"/>
      <c r="CG125" s="18"/>
      <c r="CH125" s="18"/>
      <c r="CI125" s="18"/>
      <c r="CJ125" s="18"/>
      <c r="CK125" s="18"/>
      <c r="CL125" s="18"/>
      <c r="CM125" s="18"/>
      <c r="CN125" s="18"/>
      <c r="CO125" s="18"/>
      <c r="CP125" s="18"/>
      <c r="CQ125" s="18"/>
      <c r="CR125" s="18"/>
      <c r="CS125" s="18"/>
      <c r="CT125" s="18"/>
      <c r="CU125" s="18"/>
      <c r="CV125" s="18"/>
      <c r="CW125" s="18"/>
      <c r="CX125" s="18"/>
      <c r="CY125" s="18"/>
      <c r="CZ125" s="18"/>
      <c r="DA125" s="18"/>
      <c r="DB125" s="18"/>
      <c r="DC125" s="18"/>
      <c r="DD125" s="18"/>
      <c r="DE125" s="18"/>
      <c r="DF125" s="18"/>
      <c r="DG125" s="18"/>
      <c r="DH125" s="18"/>
      <c r="DI125" s="18"/>
      <c r="DJ125" s="18"/>
      <c r="DK125" s="18"/>
      <c r="DL125" s="18"/>
      <c r="DM125" s="18"/>
      <c r="DN125" s="18"/>
      <c r="DO125" s="18"/>
      <c r="DP125" s="18"/>
      <c r="DQ125" s="18"/>
      <c r="DR125" s="18"/>
      <c r="DS125" s="18"/>
      <c r="DT125" s="18"/>
      <c r="DU125" s="18"/>
      <c r="DV125" s="18"/>
      <c r="DW125" s="18"/>
      <c r="DX125" s="18"/>
      <c r="DY125" s="18"/>
      <c r="DZ125" s="18"/>
      <c r="EA125" s="18"/>
      <c r="EB125" s="18"/>
      <c r="EC125" s="18"/>
      <c r="ED125" s="18"/>
      <c r="EE125" s="18"/>
      <c r="EF125" s="18"/>
      <c r="EG125" s="18"/>
      <c r="EH125" s="18"/>
      <c r="EI125" s="18"/>
      <c r="EJ125" s="18"/>
      <c r="EK125" s="18"/>
      <c r="EL125" s="18"/>
      <c r="EM125" s="18"/>
      <c r="EN125" s="18"/>
      <c r="EO125" s="18"/>
      <c r="EP125" s="18"/>
      <c r="EQ125" s="18"/>
      <c r="ER125" s="18"/>
      <c r="ES125" s="18"/>
      <c r="ET125" s="18"/>
      <c r="EU125" s="18"/>
      <c r="EV125" s="18"/>
      <c r="EW125" s="18"/>
      <c r="EX125" s="18"/>
      <c r="EY125" s="18"/>
      <c r="EZ125" s="18"/>
      <c r="FA125" s="18"/>
      <c r="FB125" s="18"/>
      <c r="FC125" s="18"/>
      <c r="FD125" s="18"/>
      <c r="FE125" s="18"/>
      <c r="FF125" s="18"/>
      <c r="FG125" s="18"/>
      <c r="FH125" s="18"/>
      <c r="FI125" s="18"/>
      <c r="FJ125" s="18"/>
      <c r="FK125" s="18"/>
      <c r="FL125" s="18"/>
      <c r="FM125" s="18"/>
      <c r="FN125" s="18"/>
      <c r="FO125" s="18"/>
      <c r="FP125" s="18"/>
      <c r="FQ125" s="18"/>
      <c r="FR125" s="18"/>
      <c r="FS125" s="18"/>
      <c r="FT125" s="18"/>
      <c r="FU125" s="18"/>
      <c r="FV125" s="18"/>
      <c r="FW125" s="278">
        <f t="shared" si="413"/>
        <v>0</v>
      </c>
      <c r="FX125" s="276">
        <f t="shared" si="419"/>
        <v>0</v>
      </c>
      <c r="FY125" s="276">
        <f t="shared" si="420"/>
        <v>0</v>
      </c>
      <c r="FZ125" s="276">
        <f t="shared" si="421"/>
        <v>2.310696212768907</v>
      </c>
      <c r="GA125" s="276">
        <f t="shared" si="422"/>
        <v>2.310696212768907</v>
      </c>
      <c r="GB125" s="276">
        <f t="shared" si="423"/>
        <v>2.310696212768907</v>
      </c>
      <c r="GC125" s="276">
        <f t="shared" si="424"/>
        <v>2.310696212768907</v>
      </c>
      <c r="GD125" s="278">
        <f t="shared" si="425"/>
        <v>2.310696212768907</v>
      </c>
      <c r="GE125" s="276">
        <f t="shared" si="426"/>
        <v>3.0809282836918763</v>
      </c>
      <c r="GF125" s="276">
        <f t="shared" si="427"/>
        <v>3.0809282836918763</v>
      </c>
      <c r="GG125" s="276">
        <f t="shared" si="428"/>
        <v>0.77023207092296908</v>
      </c>
      <c r="GH125" s="276">
        <f t="shared" si="429"/>
        <v>0.77023207092296908</v>
      </c>
      <c r="GI125" s="276">
        <f t="shared" si="430"/>
        <v>0.77023207092296908</v>
      </c>
      <c r="GJ125" s="276">
        <f t="shared" si="431"/>
        <v>0.77023207092296908</v>
      </c>
      <c r="GK125" s="278">
        <f t="shared" si="432"/>
        <v>0.77023207092296908</v>
      </c>
      <c r="GL125" s="276">
        <f t="shared" si="433"/>
        <v>0</v>
      </c>
      <c r="GM125" s="276">
        <f t="shared" si="434"/>
        <v>0.77023207092296908</v>
      </c>
      <c r="GN125" s="276">
        <f t="shared" si="435"/>
        <v>0.77023207092296908</v>
      </c>
      <c r="GO125" s="276">
        <f t="shared" si="436"/>
        <v>0.77023207092296908</v>
      </c>
      <c r="GP125" s="276">
        <f t="shared" si="437"/>
        <v>1.5404641418459382</v>
      </c>
      <c r="GQ125" s="276">
        <f t="shared" si="438"/>
        <v>1.5404641418459382</v>
      </c>
      <c r="GR125" s="278">
        <f t="shared" si="439"/>
        <v>1.5404641418459382</v>
      </c>
      <c r="GS125" s="276">
        <f t="shared" si="440"/>
        <v>1.5404641418459382</v>
      </c>
      <c r="GT125" s="276">
        <f t="shared" si="441"/>
        <v>0.77023207092296908</v>
      </c>
      <c r="GU125" s="276">
        <f t="shared" si="442"/>
        <v>0.77023207092296908</v>
      </c>
      <c r="GV125" s="276">
        <f t="shared" si="443"/>
        <v>0.77023207092296908</v>
      </c>
      <c r="GW125" s="276">
        <f t="shared" si="444"/>
        <v>0</v>
      </c>
      <c r="GX125" s="276">
        <f t="shared" si="445"/>
        <v>0</v>
      </c>
      <c r="GY125" s="278">
        <f t="shared" si="446"/>
        <v>0</v>
      </c>
      <c r="GZ125" s="276">
        <f t="shared" si="447"/>
        <v>0</v>
      </c>
      <c r="HA125" s="276">
        <f t="shared" si="448"/>
        <v>0</v>
      </c>
      <c r="HB125" s="276">
        <f t="shared" si="449"/>
        <v>0.77023207092296908</v>
      </c>
      <c r="HC125" s="276">
        <f t="shared" si="450"/>
        <v>0.77023207092296908</v>
      </c>
      <c r="HD125" s="276">
        <f t="shared" si="451"/>
        <v>0.77023207092296908</v>
      </c>
      <c r="HE125" s="276">
        <f t="shared" si="452"/>
        <v>1.5404641418459382</v>
      </c>
      <c r="HF125" s="278">
        <f t="shared" si="453"/>
        <v>1.5404641418459382</v>
      </c>
      <c r="HG125" s="276">
        <f t="shared" si="454"/>
        <v>1.5404641418459382</v>
      </c>
      <c r="HH125" s="276">
        <f t="shared" si="455"/>
        <v>1.5404641418459382</v>
      </c>
      <c r="HI125" s="276">
        <f t="shared" si="456"/>
        <v>0.77023207092296908</v>
      </c>
      <c r="HJ125" s="276">
        <f t="shared" si="457"/>
        <v>0.77023207092296908</v>
      </c>
      <c r="HK125" s="276">
        <f t="shared" si="458"/>
        <v>0.77023207092296908</v>
      </c>
      <c r="HL125" s="276">
        <f t="shared" si="459"/>
        <v>0</v>
      </c>
      <c r="HM125" s="278">
        <f t="shared" si="460"/>
        <v>0</v>
      </c>
      <c r="HN125" s="276">
        <f t="shared" si="461"/>
        <v>1.5404641418459382</v>
      </c>
      <c r="HO125" s="276">
        <f t="shared" si="462"/>
        <v>1.5404641418459382</v>
      </c>
      <c r="HP125" s="276">
        <f t="shared" si="463"/>
        <v>3.0809282836918763</v>
      </c>
      <c r="HQ125" s="276">
        <f t="shared" si="464"/>
        <v>3.0809282836918763</v>
      </c>
      <c r="HR125" s="276">
        <f t="shared" si="465"/>
        <v>3.0809282836918763</v>
      </c>
      <c r="HS125" s="276">
        <f t="shared" si="414"/>
        <v>3.0809282836918763</v>
      </c>
      <c r="HT125" s="278">
        <f t="shared" si="415"/>
        <v>3.0809282836918763</v>
      </c>
      <c r="HU125" s="276">
        <f t="shared" si="416"/>
        <v>1.5404641418459382</v>
      </c>
      <c r="HV125" s="276">
        <f t="shared" si="417"/>
        <v>1.5404641418459382</v>
      </c>
      <c r="HW125" s="276">
        <f t="shared" si="418"/>
        <v>0</v>
      </c>
    </row>
    <row r="126" spans="2:235" s="132" customFormat="1" ht="15.75" thickBot="1" x14ac:dyDescent="0.3">
      <c r="J126" s="18"/>
      <c r="K126" s="18"/>
      <c r="L126" s="18"/>
      <c r="M126" s="18"/>
      <c r="N126" s="18"/>
      <c r="O126" s="18"/>
      <c r="P126" s="18"/>
      <c r="Q126" s="18"/>
      <c r="R126" s="18"/>
      <c r="S126" s="18"/>
      <c r="T126" s="18"/>
      <c r="U126" s="18"/>
      <c r="V126" s="18"/>
      <c r="W126" s="18"/>
      <c r="X126" s="18"/>
      <c r="Y126" s="18"/>
      <c r="Z126" s="18"/>
      <c r="AA126" s="18"/>
      <c r="AB126" s="18"/>
      <c r="AC126" s="18"/>
      <c r="AD126" s="18"/>
      <c r="AE126" s="18"/>
      <c r="AF126" s="18"/>
      <c r="AG126" s="18"/>
      <c r="AH126" s="18"/>
      <c r="AI126" s="18"/>
      <c r="AJ126" s="18"/>
      <c r="AK126" s="18"/>
      <c r="AL126" s="18"/>
      <c r="AM126" s="18"/>
      <c r="AN126" s="18"/>
      <c r="AO126" s="18"/>
      <c r="AP126" s="18"/>
      <c r="AQ126" s="18"/>
      <c r="AR126" s="18"/>
      <c r="AS126" s="18"/>
      <c r="AT126" s="18"/>
      <c r="AU126" s="18"/>
      <c r="AV126" s="18"/>
      <c r="AW126" s="18"/>
      <c r="AX126" s="18"/>
      <c r="AY126" s="18"/>
      <c r="AZ126" s="18"/>
      <c r="BA126" s="18"/>
      <c r="BB126" s="18"/>
      <c r="BC126" s="18"/>
      <c r="BD126" s="18"/>
      <c r="BE126" s="18"/>
      <c r="BF126" s="18"/>
      <c r="BG126" s="18"/>
      <c r="BH126" s="18"/>
      <c r="BI126" s="18"/>
      <c r="BJ126" s="18"/>
      <c r="BK126" s="18"/>
      <c r="BL126" s="18"/>
      <c r="BM126" s="18"/>
      <c r="BN126" s="18"/>
      <c r="BO126" s="18"/>
      <c r="BP126" s="18"/>
      <c r="BQ126" s="18"/>
      <c r="BR126" s="18"/>
      <c r="BS126" s="18"/>
      <c r="BT126" s="18"/>
      <c r="BU126" s="18"/>
      <c r="BV126" s="18"/>
      <c r="BW126" s="18"/>
      <c r="BX126" s="18"/>
      <c r="BY126" s="18"/>
      <c r="BZ126" s="18"/>
      <c r="CA126" s="18"/>
      <c r="CB126" s="18"/>
      <c r="CC126" s="18"/>
      <c r="CD126" s="18"/>
      <c r="CE126" s="18"/>
      <c r="CF126" s="18"/>
      <c r="CG126" s="18"/>
      <c r="CH126" s="18"/>
      <c r="CI126" s="18"/>
      <c r="CJ126" s="18"/>
      <c r="CK126" s="18"/>
      <c r="CL126" s="18"/>
      <c r="CM126" s="18"/>
      <c r="CN126" s="18"/>
      <c r="CO126" s="18"/>
      <c r="CP126" s="18"/>
      <c r="CQ126" s="18"/>
      <c r="CR126" s="18"/>
      <c r="CS126" s="18"/>
      <c r="CT126" s="18"/>
      <c r="CU126" s="18"/>
      <c r="CV126" s="18"/>
      <c r="CW126" s="18"/>
      <c r="CX126" s="18"/>
      <c r="CY126" s="18"/>
      <c r="CZ126" s="18"/>
      <c r="DA126" s="18"/>
      <c r="DB126" s="18"/>
      <c r="DC126" s="18"/>
      <c r="DD126" s="18"/>
      <c r="DE126" s="18"/>
      <c r="DF126" s="18"/>
      <c r="DG126" s="18"/>
      <c r="DH126" s="18"/>
      <c r="DI126" s="18"/>
      <c r="DJ126" s="18"/>
      <c r="DK126" s="18"/>
      <c r="DL126" s="18"/>
      <c r="DM126" s="18"/>
      <c r="DN126" s="18"/>
      <c r="DO126" s="18"/>
      <c r="DP126" s="18"/>
      <c r="DQ126" s="18"/>
      <c r="DR126" s="18"/>
      <c r="DS126" s="18"/>
      <c r="DT126" s="18"/>
      <c r="DU126" s="18"/>
      <c r="DV126" s="18"/>
      <c r="DW126" s="18"/>
      <c r="DX126" s="18"/>
      <c r="DY126" s="18"/>
      <c r="DZ126" s="18"/>
      <c r="EA126" s="18"/>
      <c r="EB126" s="18"/>
      <c r="EC126" s="18"/>
      <c r="ED126" s="18"/>
      <c r="EE126" s="18"/>
      <c r="EF126" s="18"/>
      <c r="EG126" s="18"/>
      <c r="EH126" s="18"/>
      <c r="EI126" s="18"/>
      <c r="EJ126" s="18"/>
      <c r="EK126" s="18"/>
      <c r="EL126" s="18"/>
      <c r="EM126" s="18"/>
      <c r="EN126" s="18"/>
      <c r="EO126" s="18"/>
      <c r="EP126" s="18"/>
      <c r="EQ126" s="18"/>
      <c r="ER126" s="18"/>
      <c r="ES126" s="18"/>
      <c r="ET126" s="18"/>
      <c r="EU126" s="18"/>
      <c r="EV126" s="18"/>
      <c r="EW126" s="18"/>
      <c r="EX126" s="18"/>
      <c r="EY126" s="18"/>
      <c r="EZ126" s="18"/>
      <c r="FA126" s="18"/>
      <c r="FB126" s="18"/>
      <c r="FC126" s="18"/>
      <c r="FD126" s="18"/>
      <c r="FE126" s="18"/>
      <c r="FF126" s="18"/>
      <c r="FG126" s="18"/>
      <c r="FH126" s="18"/>
      <c r="FI126" s="18"/>
      <c r="FJ126" s="18"/>
      <c r="FK126" s="18"/>
      <c r="FL126" s="18"/>
      <c r="FM126" s="18"/>
      <c r="FN126" s="18"/>
      <c r="FO126" s="18"/>
      <c r="FP126" s="18"/>
      <c r="FQ126" s="18"/>
      <c r="FR126" s="18"/>
      <c r="FS126" s="18"/>
      <c r="FT126" s="18"/>
      <c r="FU126" s="18"/>
      <c r="FV126" s="18"/>
      <c r="FW126" s="276"/>
      <c r="FX126" s="276"/>
      <c r="FY126" s="276"/>
      <c r="FZ126" s="276"/>
      <c r="GA126" s="276"/>
      <c r="GB126" s="276"/>
      <c r="GC126" s="276"/>
      <c r="GD126" s="276"/>
      <c r="GE126" s="276"/>
      <c r="GF126" s="276"/>
      <c r="GG126" s="276"/>
      <c r="GH126" s="276"/>
      <c r="GI126" s="276"/>
      <c r="GJ126" s="276"/>
      <c r="GK126" s="276"/>
      <c r="GL126" s="276"/>
      <c r="GM126" s="276"/>
      <c r="GN126" s="276"/>
      <c r="GO126" s="276"/>
      <c r="GP126" s="276"/>
      <c r="GQ126" s="276"/>
      <c r="GR126" s="276"/>
      <c r="GS126" s="276"/>
      <c r="GT126" s="276"/>
      <c r="GU126" s="276"/>
      <c r="GV126" s="276"/>
      <c r="GW126" s="276"/>
      <c r="GX126" s="276"/>
      <c r="GY126" s="276"/>
      <c r="GZ126" s="276"/>
      <c r="HA126" s="276"/>
      <c r="HB126" s="276"/>
      <c r="HC126" s="276"/>
      <c r="HD126" s="276"/>
      <c r="HE126" s="276"/>
      <c r="HF126" s="276"/>
      <c r="HG126" s="276"/>
      <c r="HH126" s="276"/>
      <c r="HI126" s="276"/>
      <c r="HJ126" s="276"/>
      <c r="HK126" s="276"/>
      <c r="HL126" s="276"/>
      <c r="HM126" s="276"/>
      <c r="HN126" s="276"/>
      <c r="HO126" s="276"/>
      <c r="HP126" s="276"/>
      <c r="HQ126" s="276"/>
      <c r="HR126" s="276"/>
      <c r="HS126" s="276"/>
      <c r="HT126" s="276"/>
      <c r="HU126" s="276"/>
      <c r="HV126" s="276"/>
      <c r="HW126" s="276"/>
    </row>
    <row r="127" spans="2:235" ht="15.75" thickBot="1" x14ac:dyDescent="0.3">
      <c r="FW127" s="276"/>
      <c r="HI127" s="40"/>
      <c r="HJ127" s="271">
        <v>30</v>
      </c>
      <c r="HK127" s="271">
        <v>31</v>
      </c>
      <c r="HL127" s="271">
        <v>32</v>
      </c>
      <c r="HM127" s="271">
        <v>33</v>
      </c>
      <c r="HN127" s="271">
        <v>34</v>
      </c>
      <c r="HO127" s="271">
        <v>35</v>
      </c>
      <c r="HP127" s="271">
        <v>36</v>
      </c>
      <c r="HQ127" s="272">
        <v>37</v>
      </c>
    </row>
    <row r="128" spans="2:235" x14ac:dyDescent="0.25">
      <c r="FW128" s="276"/>
      <c r="HI128" s="260" t="s">
        <v>209</v>
      </c>
      <c r="HJ128" s="266">
        <f>FW116</f>
        <v>0</v>
      </c>
      <c r="HK128" s="267">
        <f>GD116</f>
        <v>0.11280983927418149</v>
      </c>
      <c r="HL128" s="267">
        <f>GK116</f>
        <v>5.6404919637090746E-2</v>
      </c>
      <c r="HM128" s="267">
        <f>GR116</f>
        <v>5.6404919637090746E-2</v>
      </c>
      <c r="HN128" s="267">
        <f>GY116</f>
        <v>5.6404919637090746E-2</v>
      </c>
      <c r="HO128" s="267">
        <f>HF116</f>
        <v>0</v>
      </c>
      <c r="HP128" s="267">
        <f>HM116</f>
        <v>5.6404919637090746E-2</v>
      </c>
      <c r="HQ128" s="268">
        <f>HT116</f>
        <v>0</v>
      </c>
      <c r="HS128" s="132"/>
      <c r="HT128" s="132"/>
      <c r="HU128" s="132"/>
      <c r="HV128" s="132"/>
      <c r="HW128" s="132"/>
      <c r="HX128" s="132"/>
      <c r="HY128" s="132"/>
      <c r="HZ128" s="132"/>
      <c r="IA128" s="132"/>
    </row>
    <row r="129" spans="2:225" x14ac:dyDescent="0.25">
      <c r="HI129" s="260" t="s">
        <v>210</v>
      </c>
      <c r="HJ129" s="269">
        <f t="shared" ref="HJ129:HJ137" si="466">FW117</f>
        <v>0</v>
      </c>
      <c r="HK129" s="27">
        <f t="shared" ref="HK129:HK137" si="467">GD117</f>
        <v>0</v>
      </c>
      <c r="HL129" s="27">
        <f t="shared" ref="HL129:HL137" si="468">GK117</f>
        <v>4.9941019655786519E-2</v>
      </c>
      <c r="HM129" s="27">
        <f t="shared" ref="HM129:HM137" si="469">GR117</f>
        <v>0</v>
      </c>
      <c r="HN129" s="27">
        <f t="shared" ref="HN129:HN137" si="470">GY117</f>
        <v>0</v>
      </c>
      <c r="HO129" s="27">
        <f t="shared" ref="HO129:HO137" si="471">HF117</f>
        <v>4.9941019655786519E-2</v>
      </c>
      <c r="HP129" s="27">
        <f t="shared" ref="HP129:HP137" si="472">HM117</f>
        <v>0</v>
      </c>
      <c r="HQ129" s="270">
        <f t="shared" ref="HQ129:HQ137" si="473">HT117</f>
        <v>0</v>
      </c>
    </row>
    <row r="130" spans="2:225" x14ac:dyDescent="0.25">
      <c r="HI130" s="260" t="s">
        <v>211</v>
      </c>
      <c r="HJ130" s="269">
        <f t="shared" si="466"/>
        <v>0</v>
      </c>
      <c r="HK130" s="27">
        <f t="shared" si="467"/>
        <v>8.9543551744979966E-2</v>
      </c>
      <c r="HL130" s="27">
        <f t="shared" si="468"/>
        <v>4.4771775872489983E-2</v>
      </c>
      <c r="HM130" s="27">
        <f t="shared" si="469"/>
        <v>0</v>
      </c>
      <c r="HN130" s="27">
        <f t="shared" si="470"/>
        <v>8.9543551744979966E-2</v>
      </c>
      <c r="HO130" s="27">
        <f t="shared" si="471"/>
        <v>8.9543551744979966E-2</v>
      </c>
      <c r="HP130" s="27">
        <f t="shared" si="472"/>
        <v>4.4771775872489983E-2</v>
      </c>
      <c r="HQ130" s="270">
        <f t="shared" si="473"/>
        <v>4.4771775872489983E-2</v>
      </c>
    </row>
    <row r="131" spans="2:225" x14ac:dyDescent="0.25">
      <c r="HI131" s="260" t="s">
        <v>212</v>
      </c>
      <c r="HJ131" s="269">
        <f t="shared" si="466"/>
        <v>0.23278215175440925</v>
      </c>
      <c r="HK131" s="27">
        <f t="shared" si="467"/>
        <v>0.18622572140352739</v>
      </c>
      <c r="HL131" s="27">
        <f t="shared" si="468"/>
        <v>0.23278215175440925</v>
      </c>
      <c r="HM131" s="27">
        <f t="shared" si="469"/>
        <v>0.27933858210529106</v>
      </c>
      <c r="HN131" s="27">
        <f t="shared" si="470"/>
        <v>0.13966929105264553</v>
      </c>
      <c r="HO131" s="27">
        <f t="shared" si="471"/>
        <v>0.13966929105264553</v>
      </c>
      <c r="HP131" s="27">
        <f t="shared" si="472"/>
        <v>9.3112860701763694E-2</v>
      </c>
      <c r="HQ131" s="270">
        <f t="shared" si="473"/>
        <v>0</v>
      </c>
    </row>
    <row r="132" spans="2:225" x14ac:dyDescent="0.25">
      <c r="HI132" s="260" t="s">
        <v>213</v>
      </c>
      <c r="HJ132" s="269">
        <f t="shared" si="466"/>
        <v>0.22644148118090138</v>
      </c>
      <c r="HK132" s="27">
        <f t="shared" si="467"/>
        <v>0.1811531849447211</v>
      </c>
      <c r="HL132" s="27">
        <f t="shared" si="468"/>
        <v>0.27172977741708165</v>
      </c>
      <c r="HM132" s="27">
        <f t="shared" si="469"/>
        <v>0.1811531849447211</v>
      </c>
      <c r="HN132" s="27">
        <f t="shared" si="470"/>
        <v>9.0576592472360551E-2</v>
      </c>
      <c r="HO132" s="27">
        <f t="shared" si="471"/>
        <v>4.5288296236180275E-2</v>
      </c>
      <c r="HP132" s="27">
        <f t="shared" si="472"/>
        <v>9.0576592472360551E-2</v>
      </c>
      <c r="HQ132" s="270">
        <f t="shared" si="473"/>
        <v>0.13586488870854083</v>
      </c>
    </row>
    <row r="133" spans="2:225" x14ac:dyDescent="0.25">
      <c r="HI133" s="260" t="s">
        <v>214</v>
      </c>
      <c r="HJ133" s="269">
        <f t="shared" si="466"/>
        <v>0.19743975915508422</v>
      </c>
      <c r="HK133" s="27">
        <f t="shared" si="467"/>
        <v>0.27641566281711788</v>
      </c>
      <c r="HL133" s="27">
        <f t="shared" si="468"/>
        <v>0.39487951831016838</v>
      </c>
      <c r="HM133" s="27">
        <f t="shared" si="469"/>
        <v>0.27641566281711788</v>
      </c>
      <c r="HN133" s="27">
        <f t="shared" si="470"/>
        <v>0.19743975915508419</v>
      </c>
      <c r="HO133" s="27">
        <f t="shared" si="471"/>
        <v>0.31590361464813471</v>
      </c>
      <c r="HP133" s="27">
        <f t="shared" si="472"/>
        <v>0.11846385549305052</v>
      </c>
      <c r="HQ133" s="270">
        <f t="shared" si="473"/>
        <v>0</v>
      </c>
    </row>
    <row r="134" spans="2:225" x14ac:dyDescent="0.25">
      <c r="HI134" s="260" t="s">
        <v>215</v>
      </c>
      <c r="HJ134" s="269">
        <f t="shared" si="466"/>
        <v>0.61499276673892045</v>
      </c>
      <c r="HK134" s="27">
        <f t="shared" si="467"/>
        <v>0.75691417444790221</v>
      </c>
      <c r="HL134" s="27">
        <f t="shared" si="468"/>
        <v>0.89883558215688375</v>
      </c>
      <c r="HM134" s="27">
        <f t="shared" si="469"/>
        <v>0.56768563083592649</v>
      </c>
      <c r="HN134" s="27">
        <f t="shared" si="470"/>
        <v>0.33114995132095715</v>
      </c>
      <c r="HO134" s="27">
        <f t="shared" si="471"/>
        <v>0.37845708722395105</v>
      </c>
      <c r="HP134" s="27">
        <f t="shared" si="472"/>
        <v>0.14192140770898165</v>
      </c>
      <c r="HQ134" s="270">
        <f t="shared" si="473"/>
        <v>4.7307135902993881E-2</v>
      </c>
    </row>
    <row r="135" spans="2:225" x14ac:dyDescent="0.25">
      <c r="HI135" s="260" t="s">
        <v>216</v>
      </c>
      <c r="HJ135" s="269">
        <f t="shared" si="466"/>
        <v>0.38109296191166392</v>
      </c>
      <c r="HK135" s="27">
        <f t="shared" si="467"/>
        <v>0.44460845556360795</v>
      </c>
      <c r="HL135" s="27">
        <f t="shared" si="468"/>
        <v>0.76218592382332795</v>
      </c>
      <c r="HM135" s="27">
        <f t="shared" si="469"/>
        <v>0.82570141747527181</v>
      </c>
      <c r="HN135" s="27">
        <f t="shared" si="470"/>
        <v>0.57163944286749591</v>
      </c>
      <c r="HO135" s="27">
        <f t="shared" si="471"/>
        <v>0.44460845556360795</v>
      </c>
      <c r="HP135" s="27">
        <f t="shared" si="472"/>
        <v>0.57163944286749591</v>
      </c>
      <c r="HQ135" s="270">
        <f t="shared" si="473"/>
        <v>0</v>
      </c>
    </row>
    <row r="136" spans="2:225" x14ac:dyDescent="0.25">
      <c r="HI136" s="260" t="s">
        <v>217</v>
      </c>
      <c r="HJ136" s="269">
        <f t="shared" si="466"/>
        <v>0.43336506528644708</v>
      </c>
      <c r="HK136" s="27">
        <f t="shared" si="467"/>
        <v>0.86673013057289416</v>
      </c>
      <c r="HL136" s="27">
        <f t="shared" si="468"/>
        <v>1.4445502176214902</v>
      </c>
      <c r="HM136" s="27">
        <f t="shared" si="469"/>
        <v>1.3000951958593412</v>
      </c>
      <c r="HN136" s="27">
        <f t="shared" si="470"/>
        <v>0.43336506528644708</v>
      </c>
      <c r="HO136" s="27">
        <f t="shared" si="471"/>
        <v>0.57782008704859611</v>
      </c>
      <c r="HP136" s="27">
        <f t="shared" si="472"/>
        <v>0.28891004352429805</v>
      </c>
      <c r="HQ136" s="270">
        <f t="shared" si="473"/>
        <v>0</v>
      </c>
    </row>
    <row r="137" spans="2:225" ht="15.75" thickBot="1" x14ac:dyDescent="0.3">
      <c r="HI137" s="261" t="s">
        <v>218</v>
      </c>
      <c r="HJ137" s="273">
        <f t="shared" si="466"/>
        <v>0</v>
      </c>
      <c r="HK137" s="274">
        <f t="shared" si="467"/>
        <v>2.310696212768907</v>
      </c>
      <c r="HL137" s="274">
        <f t="shared" si="468"/>
        <v>0.77023207092296908</v>
      </c>
      <c r="HM137" s="274">
        <f t="shared" si="469"/>
        <v>1.5404641418459382</v>
      </c>
      <c r="HN137" s="274">
        <f t="shared" si="470"/>
        <v>0</v>
      </c>
      <c r="HO137" s="274">
        <f t="shared" si="471"/>
        <v>1.5404641418459382</v>
      </c>
      <c r="HP137" s="274">
        <f t="shared" si="472"/>
        <v>0</v>
      </c>
      <c r="HQ137" s="275">
        <f t="shared" si="473"/>
        <v>3.0809282836918763</v>
      </c>
    </row>
    <row r="139" spans="2:225" s="132" customFormat="1" x14ac:dyDescent="0.25">
      <c r="D139" s="132" t="s">
        <v>354</v>
      </c>
      <c r="E139" s="132" t="s">
        <v>355</v>
      </c>
      <c r="F139" s="132" t="s">
        <v>356</v>
      </c>
      <c r="G139" s="132" t="s">
        <v>357</v>
      </c>
      <c r="H139" s="132" t="s">
        <v>358</v>
      </c>
      <c r="I139" s="132" t="s">
        <v>359</v>
      </c>
      <c r="J139" s="132" t="s">
        <v>360</v>
      </c>
      <c r="K139" s="132" t="s">
        <v>361</v>
      </c>
      <c r="L139" s="132" t="s">
        <v>362</v>
      </c>
      <c r="M139" s="132" t="s">
        <v>363</v>
      </c>
      <c r="N139" s="132" t="s">
        <v>364</v>
      </c>
      <c r="O139" s="132" t="s">
        <v>365</v>
      </c>
      <c r="P139" s="132" t="s">
        <v>366</v>
      </c>
      <c r="Q139" s="132" t="s">
        <v>367</v>
      </c>
      <c r="R139" s="132" t="s">
        <v>368</v>
      </c>
      <c r="S139" s="132" t="s">
        <v>369</v>
      </c>
      <c r="T139" s="132" t="s">
        <v>370</v>
      </c>
      <c r="U139" s="132" t="s">
        <v>371</v>
      </c>
      <c r="V139" s="132" t="s">
        <v>372</v>
      </c>
      <c r="W139" s="132" t="s">
        <v>373</v>
      </c>
      <c r="X139" s="132" t="s">
        <v>374</v>
      </c>
      <c r="Y139" s="132" t="s">
        <v>375</v>
      </c>
      <c r="Z139" s="132" t="s">
        <v>376</v>
      </c>
      <c r="AA139" s="132" t="s">
        <v>377</v>
      </c>
      <c r="AB139" s="132" t="s">
        <v>378</v>
      </c>
      <c r="AC139" s="132" t="s">
        <v>379</v>
      </c>
      <c r="AD139" s="132" t="s">
        <v>380</v>
      </c>
      <c r="AE139" s="132" t="s">
        <v>381</v>
      </c>
      <c r="AF139" s="132" t="s">
        <v>382</v>
      </c>
      <c r="AG139" s="132" t="s">
        <v>383</v>
      </c>
      <c r="AH139" s="132" t="s">
        <v>384</v>
      </c>
      <c r="AI139" s="132" t="s">
        <v>385</v>
      </c>
      <c r="AJ139" s="132" t="s">
        <v>386</v>
      </c>
      <c r="AK139" s="132" t="s">
        <v>387</v>
      </c>
      <c r="AL139" s="132" t="s">
        <v>388</v>
      </c>
      <c r="AM139" s="132" t="s">
        <v>389</v>
      </c>
      <c r="AN139" s="132" t="s">
        <v>390</v>
      </c>
      <c r="AO139" s="132" t="s">
        <v>391</v>
      </c>
      <c r="AP139" s="132" t="s">
        <v>392</v>
      </c>
      <c r="AQ139" s="132" t="s">
        <v>393</v>
      </c>
      <c r="AR139" s="132" t="s">
        <v>336</v>
      </c>
      <c r="AS139" s="132" t="s">
        <v>335</v>
      </c>
      <c r="AT139" s="132" t="s">
        <v>334</v>
      </c>
      <c r="AU139" s="132" t="s">
        <v>333</v>
      </c>
      <c r="AV139" s="132" t="s">
        <v>332</v>
      </c>
      <c r="AW139" s="132" t="s">
        <v>331</v>
      </c>
      <c r="AX139" s="132" t="s">
        <v>330</v>
      </c>
      <c r="AY139" s="132" t="s">
        <v>329</v>
      </c>
      <c r="AZ139" s="132" t="s">
        <v>328</v>
      </c>
      <c r="BA139" s="132" t="s">
        <v>327</v>
      </c>
      <c r="BB139" s="132" t="s">
        <v>326</v>
      </c>
      <c r="BC139" s="132" t="s">
        <v>325</v>
      </c>
      <c r="BD139" s="132" t="s">
        <v>324</v>
      </c>
      <c r="BE139" s="132" t="s">
        <v>323</v>
      </c>
      <c r="BF139" s="132" t="s">
        <v>322</v>
      </c>
      <c r="BG139" s="132" t="s">
        <v>321</v>
      </c>
      <c r="BH139" s="132" t="s">
        <v>320</v>
      </c>
      <c r="BI139" s="132" t="s">
        <v>319</v>
      </c>
      <c r="BJ139" s="132" t="s">
        <v>318</v>
      </c>
      <c r="BK139" s="132" t="s">
        <v>317</v>
      </c>
      <c r="BL139" s="132" t="s">
        <v>316</v>
      </c>
      <c r="BM139" s="132" t="s">
        <v>315</v>
      </c>
      <c r="BN139" s="132" t="s">
        <v>314</v>
      </c>
      <c r="BO139" s="132" t="s">
        <v>313</v>
      </c>
      <c r="BP139" s="132" t="s">
        <v>312</v>
      </c>
      <c r="BQ139" s="132" t="s">
        <v>311</v>
      </c>
      <c r="BR139" s="132" t="s">
        <v>310</v>
      </c>
      <c r="BS139" s="132" t="s">
        <v>309</v>
      </c>
      <c r="BT139" s="132" t="s">
        <v>308</v>
      </c>
      <c r="BU139" s="132" t="s">
        <v>307</v>
      </c>
      <c r="BV139" s="132" t="s">
        <v>306</v>
      </c>
      <c r="BW139" s="132" t="s">
        <v>305</v>
      </c>
      <c r="BX139" s="132" t="s">
        <v>304</v>
      </c>
      <c r="BY139" s="132" t="s">
        <v>303</v>
      </c>
      <c r="BZ139" s="132" t="s">
        <v>302</v>
      </c>
      <c r="CA139" s="132" t="s">
        <v>301</v>
      </c>
      <c r="CB139" s="132" t="s">
        <v>300</v>
      </c>
      <c r="CC139" s="132" t="s">
        <v>299</v>
      </c>
      <c r="CD139" s="132" t="s">
        <v>298</v>
      </c>
      <c r="CE139" s="132" t="s">
        <v>297</v>
      </c>
      <c r="CF139" s="132" t="s">
        <v>296</v>
      </c>
      <c r="CG139" s="132" t="s">
        <v>295</v>
      </c>
      <c r="CH139" s="132" t="s">
        <v>294</v>
      </c>
      <c r="CI139" s="132" t="s">
        <v>293</v>
      </c>
      <c r="CJ139" s="132" t="s">
        <v>292</v>
      </c>
      <c r="CK139" s="132" t="s">
        <v>291</v>
      </c>
      <c r="CL139" s="132" t="s">
        <v>290</v>
      </c>
      <c r="CM139" s="132" t="s">
        <v>289</v>
      </c>
      <c r="CN139" s="132" t="s">
        <v>288</v>
      </c>
      <c r="CO139" s="132" t="s">
        <v>287</v>
      </c>
      <c r="CP139" s="132" t="s">
        <v>286</v>
      </c>
      <c r="CQ139" s="132" t="s">
        <v>285</v>
      </c>
      <c r="CR139" s="132" t="s">
        <v>284</v>
      </c>
      <c r="CS139" s="132" t="s">
        <v>283</v>
      </c>
      <c r="CT139" s="132" t="s">
        <v>282</v>
      </c>
      <c r="CU139" s="132" t="s">
        <v>281</v>
      </c>
      <c r="CV139" s="132" t="s">
        <v>280</v>
      </c>
      <c r="CW139" s="132" t="s">
        <v>279</v>
      </c>
      <c r="CX139" s="132" t="s">
        <v>278</v>
      </c>
      <c r="CY139" s="132" t="s">
        <v>277</v>
      </c>
      <c r="CZ139" s="132" t="s">
        <v>276</v>
      </c>
      <c r="DA139" s="132" t="s">
        <v>275</v>
      </c>
      <c r="DB139" s="132" t="s">
        <v>274</v>
      </c>
      <c r="DC139" s="132" t="s">
        <v>273</v>
      </c>
      <c r="DD139" s="132" t="s">
        <v>272</v>
      </c>
      <c r="DE139" s="132" t="s">
        <v>271</v>
      </c>
      <c r="DF139" s="132" t="s">
        <v>270</v>
      </c>
      <c r="DG139" s="132" t="s">
        <v>269</v>
      </c>
      <c r="DH139" s="132" t="s">
        <v>268</v>
      </c>
      <c r="DI139" s="132" t="s">
        <v>267</v>
      </c>
      <c r="DJ139" s="132" t="s">
        <v>266</v>
      </c>
      <c r="DK139" s="132" t="s">
        <v>265</v>
      </c>
      <c r="DL139" s="132" t="s">
        <v>264</v>
      </c>
      <c r="DM139" s="132" t="s">
        <v>263</v>
      </c>
      <c r="DN139" s="132" t="s">
        <v>262</v>
      </c>
      <c r="DO139" s="132" t="s">
        <v>261</v>
      </c>
      <c r="DP139" s="132" t="s">
        <v>260</v>
      </c>
      <c r="DQ139" s="132" t="s">
        <v>259</v>
      </c>
      <c r="DR139" s="132" t="s">
        <v>258</v>
      </c>
      <c r="DS139" s="132" t="s">
        <v>257</v>
      </c>
      <c r="DT139" s="132" t="s">
        <v>256</v>
      </c>
      <c r="DU139" s="132" t="s">
        <v>255</v>
      </c>
      <c r="DV139" s="132" t="s">
        <v>254</v>
      </c>
      <c r="DW139" s="132" t="s">
        <v>253</v>
      </c>
      <c r="DX139" s="132" t="s">
        <v>252</v>
      </c>
      <c r="DY139" s="132" t="s">
        <v>251</v>
      </c>
      <c r="DZ139" s="132" t="s">
        <v>250</v>
      </c>
      <c r="EA139" s="132" t="s">
        <v>249</v>
      </c>
      <c r="EB139" s="132" t="s">
        <v>248</v>
      </c>
      <c r="EC139" s="132" t="s">
        <v>247</v>
      </c>
      <c r="ED139" s="132" t="s">
        <v>246</v>
      </c>
      <c r="EE139" s="132" t="s">
        <v>245</v>
      </c>
      <c r="EF139" s="132" t="s">
        <v>244</v>
      </c>
      <c r="EG139" s="132" t="s">
        <v>243</v>
      </c>
      <c r="EH139" s="132" t="s">
        <v>242</v>
      </c>
      <c r="EI139" s="132" t="s">
        <v>241</v>
      </c>
      <c r="EJ139" s="132" t="s">
        <v>240</v>
      </c>
      <c r="EK139" s="132" t="s">
        <v>239</v>
      </c>
      <c r="EL139" s="132" t="s">
        <v>238</v>
      </c>
      <c r="EM139" s="132" t="s">
        <v>237</v>
      </c>
      <c r="EN139" s="132" t="s">
        <v>236</v>
      </c>
      <c r="EO139" s="132" t="s">
        <v>235</v>
      </c>
      <c r="EP139" s="132" t="s">
        <v>234</v>
      </c>
      <c r="EQ139" s="132" t="s">
        <v>233</v>
      </c>
      <c r="ER139" s="132" t="s">
        <v>232</v>
      </c>
      <c r="ES139" s="132" t="s">
        <v>231</v>
      </c>
      <c r="ET139" s="132" t="s">
        <v>230</v>
      </c>
      <c r="EU139" s="132" t="s">
        <v>229</v>
      </c>
      <c r="EV139" s="132" t="s">
        <v>228</v>
      </c>
      <c r="EW139" s="132" t="s">
        <v>227</v>
      </c>
      <c r="EX139" s="132" t="s">
        <v>153</v>
      </c>
      <c r="EY139" s="132" t="s">
        <v>154</v>
      </c>
      <c r="EZ139" s="132" t="s">
        <v>155</v>
      </c>
      <c r="FA139" s="132" t="s">
        <v>156</v>
      </c>
      <c r="FB139" s="132" t="s">
        <v>157</v>
      </c>
      <c r="FC139" s="132" t="s">
        <v>158</v>
      </c>
      <c r="FD139" s="132" t="s">
        <v>159</v>
      </c>
      <c r="FE139" s="132" t="s">
        <v>160</v>
      </c>
      <c r="FF139" s="132" t="s">
        <v>161</v>
      </c>
      <c r="FG139" s="132" t="s">
        <v>162</v>
      </c>
      <c r="FH139" s="132" t="s">
        <v>163</v>
      </c>
      <c r="FI139" s="132" t="s">
        <v>164</v>
      </c>
      <c r="FJ139" s="132" t="s">
        <v>165</v>
      </c>
      <c r="FK139" s="132" t="s">
        <v>166</v>
      </c>
      <c r="FL139" s="132" t="s">
        <v>167</v>
      </c>
      <c r="FM139" s="132" t="s">
        <v>168</v>
      </c>
      <c r="FN139" s="132" t="s">
        <v>169</v>
      </c>
      <c r="FO139" s="132" t="s">
        <v>170</v>
      </c>
      <c r="FP139" s="132" t="s">
        <v>171</v>
      </c>
      <c r="FQ139" s="132" t="s">
        <v>172</v>
      </c>
      <c r="FR139" s="132" t="s">
        <v>173</v>
      </c>
      <c r="FS139" s="132" t="s">
        <v>174</v>
      </c>
      <c r="FT139" s="132" t="s">
        <v>175</v>
      </c>
      <c r="FU139" s="132" t="s">
        <v>176</v>
      </c>
      <c r="FV139" s="132" t="s">
        <v>177</v>
      </c>
      <c r="FW139" s="132" t="s">
        <v>178</v>
      </c>
      <c r="FX139" s="132" t="s">
        <v>179</v>
      </c>
      <c r="FY139" s="132" t="s">
        <v>180</v>
      </c>
      <c r="FZ139" s="132" t="s">
        <v>181</v>
      </c>
      <c r="GA139" s="132" t="s">
        <v>182</v>
      </c>
      <c r="GB139" s="132" t="s">
        <v>183</v>
      </c>
      <c r="GC139" s="132" t="s">
        <v>184</v>
      </c>
      <c r="GD139" s="132" t="s">
        <v>185</v>
      </c>
      <c r="GE139" s="132" t="s">
        <v>186</v>
      </c>
      <c r="GF139" s="132" t="s">
        <v>187</v>
      </c>
      <c r="GG139" s="132" t="s">
        <v>188</v>
      </c>
      <c r="GH139" s="132" t="s">
        <v>189</v>
      </c>
      <c r="GI139" s="132" t="s">
        <v>190</v>
      </c>
      <c r="GJ139" s="132" t="s">
        <v>191</v>
      </c>
      <c r="GK139" s="132" t="s">
        <v>192</v>
      </c>
      <c r="GL139" s="132" t="s">
        <v>193</v>
      </c>
      <c r="GM139" s="132" t="s">
        <v>194</v>
      </c>
      <c r="GN139" s="132" t="s">
        <v>353</v>
      </c>
      <c r="GO139" s="132" t="s">
        <v>195</v>
      </c>
      <c r="GP139" s="132" t="s">
        <v>196</v>
      </c>
      <c r="GQ139" s="132" t="s">
        <v>197</v>
      </c>
      <c r="GR139" s="132" t="s">
        <v>198</v>
      </c>
      <c r="GS139" s="132" t="s">
        <v>150</v>
      </c>
      <c r="GT139" s="132" t="s">
        <v>151</v>
      </c>
      <c r="GU139" s="132" t="s">
        <v>152</v>
      </c>
      <c r="GV139" s="132" t="s">
        <v>206</v>
      </c>
      <c r="GW139" s="132" t="s">
        <v>207</v>
      </c>
      <c r="GX139" s="132" t="s">
        <v>208</v>
      </c>
      <c r="GY139" s="132" t="s">
        <v>219</v>
      </c>
      <c r="GZ139" s="132" t="s">
        <v>225</v>
      </c>
      <c r="HA139" s="132" t="s">
        <v>352</v>
      </c>
      <c r="HB139" s="132" t="s">
        <v>394</v>
      </c>
      <c r="HC139" s="132" t="s">
        <v>395</v>
      </c>
      <c r="HD139" s="132" t="s">
        <v>396</v>
      </c>
      <c r="HE139" s="132" t="s">
        <v>417</v>
      </c>
      <c r="HF139" s="132" t="s">
        <v>419</v>
      </c>
      <c r="HG139" s="132" t="s">
        <v>420</v>
      </c>
      <c r="HH139" s="132" t="s">
        <v>423</v>
      </c>
      <c r="HI139" s="25" t="s">
        <v>425</v>
      </c>
      <c r="HJ139" s="25" t="s">
        <v>426</v>
      </c>
      <c r="HK139" s="25" t="s">
        <v>447</v>
      </c>
      <c r="HL139" s="25" t="s">
        <v>455</v>
      </c>
      <c r="HM139" s="25" t="s">
        <v>456</v>
      </c>
      <c r="HN139" s="132" t="s">
        <v>481</v>
      </c>
      <c r="HO139" s="132" t="s">
        <v>513</v>
      </c>
      <c r="HP139" s="132" t="s">
        <v>514</v>
      </c>
      <c r="HQ139" s="132" t="s">
        <v>524</v>
      </c>
    </row>
    <row r="140" spans="2:225" s="132" customFormat="1" x14ac:dyDescent="0.25">
      <c r="B140" s="132" t="s">
        <v>209</v>
      </c>
      <c r="AC140" s="132">
        <v>1</v>
      </c>
      <c r="AF140" s="132">
        <v>1</v>
      </c>
      <c r="AG140" s="132">
        <v>1</v>
      </c>
      <c r="AI140" s="132">
        <v>1</v>
      </c>
      <c r="AK140" s="132">
        <v>1</v>
      </c>
      <c r="AM140" s="132">
        <v>1</v>
      </c>
      <c r="AN140" s="132">
        <v>2</v>
      </c>
      <c r="AO140" s="132">
        <v>1</v>
      </c>
      <c r="AP140" s="132">
        <v>2</v>
      </c>
      <c r="AQ140" s="132">
        <v>1</v>
      </c>
      <c r="AR140" s="132">
        <v>1</v>
      </c>
      <c r="AS140" s="132">
        <v>5</v>
      </c>
      <c r="AT140" s="132">
        <v>1</v>
      </c>
      <c r="AU140" s="132">
        <v>2</v>
      </c>
      <c r="AV140" s="132">
        <v>1</v>
      </c>
      <c r="AX140" s="132">
        <v>2</v>
      </c>
      <c r="AY140" s="132">
        <v>1</v>
      </c>
      <c r="AZ140" s="132">
        <v>2</v>
      </c>
      <c r="BB140" s="132">
        <v>4</v>
      </c>
      <c r="BC140" s="132">
        <v>5</v>
      </c>
      <c r="BD140" s="132">
        <v>5</v>
      </c>
      <c r="BE140" s="132">
        <v>2</v>
      </c>
      <c r="BF140" s="132">
        <v>2</v>
      </c>
      <c r="BG140" s="132">
        <v>3</v>
      </c>
      <c r="BH140" s="132">
        <v>2</v>
      </c>
      <c r="BI140" s="132">
        <v>1</v>
      </c>
      <c r="BJ140" s="132">
        <v>4</v>
      </c>
      <c r="BM140" s="132">
        <v>2</v>
      </c>
      <c r="BN140" s="132">
        <v>4</v>
      </c>
      <c r="BO140" s="132">
        <v>2</v>
      </c>
      <c r="BP140" s="132">
        <v>1</v>
      </c>
      <c r="BQ140" s="132">
        <v>1</v>
      </c>
      <c r="BR140" s="132">
        <v>4</v>
      </c>
      <c r="BS140" s="132">
        <v>1</v>
      </c>
      <c r="BT140" s="132">
        <v>1</v>
      </c>
      <c r="BU140" s="132">
        <v>1</v>
      </c>
      <c r="BV140" s="132">
        <v>2</v>
      </c>
      <c r="BW140" s="132">
        <v>1</v>
      </c>
      <c r="BX140" s="132">
        <v>1</v>
      </c>
      <c r="BY140" s="132">
        <v>2</v>
      </c>
      <c r="BZ140" s="132">
        <v>1</v>
      </c>
      <c r="CA140" s="132">
        <v>2</v>
      </c>
      <c r="CC140" s="132">
        <v>1</v>
      </c>
      <c r="CF140" s="132">
        <v>2</v>
      </c>
      <c r="CH140" s="132">
        <v>1</v>
      </c>
      <c r="CI140" s="132">
        <v>1</v>
      </c>
      <c r="CL140" s="132">
        <v>1</v>
      </c>
      <c r="CM140" s="132">
        <v>1</v>
      </c>
      <c r="CN140" s="132">
        <v>1</v>
      </c>
      <c r="CR140" s="132">
        <v>3</v>
      </c>
      <c r="CS140" s="132">
        <v>3</v>
      </c>
      <c r="CU140" s="132">
        <v>2</v>
      </c>
      <c r="CV140" s="132">
        <v>3</v>
      </c>
      <c r="CX140" s="132">
        <v>3</v>
      </c>
      <c r="CY140" s="132">
        <v>1</v>
      </c>
      <c r="DA140" s="132">
        <v>3</v>
      </c>
      <c r="DB140" s="132">
        <v>3</v>
      </c>
      <c r="DC140" s="132">
        <v>2</v>
      </c>
      <c r="DD140" s="132">
        <v>3</v>
      </c>
      <c r="DE140" s="132">
        <v>1</v>
      </c>
      <c r="DF140" s="132">
        <v>2</v>
      </c>
      <c r="DG140" s="132">
        <v>4</v>
      </c>
      <c r="DH140" s="132">
        <v>2</v>
      </c>
      <c r="DI140" s="132">
        <v>2</v>
      </c>
      <c r="DJ140" s="132">
        <v>4</v>
      </c>
      <c r="DK140" s="132">
        <v>6</v>
      </c>
      <c r="DM140" s="132">
        <v>3</v>
      </c>
      <c r="DN140" s="132">
        <v>2</v>
      </c>
      <c r="DO140" s="132">
        <v>3</v>
      </c>
      <c r="DP140" s="132">
        <v>5</v>
      </c>
      <c r="DQ140" s="132">
        <v>4</v>
      </c>
      <c r="DR140" s="132">
        <v>4</v>
      </c>
      <c r="DS140" s="132">
        <v>2</v>
      </c>
      <c r="DT140" s="132">
        <v>1</v>
      </c>
      <c r="DU140" s="132">
        <v>3</v>
      </c>
      <c r="DV140" s="132">
        <v>1</v>
      </c>
      <c r="DW140" s="132">
        <v>6</v>
      </c>
      <c r="DX140" s="132">
        <v>4</v>
      </c>
      <c r="DY140" s="132">
        <v>8</v>
      </c>
      <c r="DZ140" s="132">
        <v>2</v>
      </c>
      <c r="EA140" s="132">
        <v>5</v>
      </c>
      <c r="EB140" s="132">
        <v>5</v>
      </c>
      <c r="EC140" s="132">
        <v>10</v>
      </c>
      <c r="ED140" s="132">
        <v>4</v>
      </c>
      <c r="EE140" s="132">
        <v>4</v>
      </c>
      <c r="EF140" s="132">
        <v>4</v>
      </c>
      <c r="EG140" s="132">
        <v>2</v>
      </c>
      <c r="EH140" s="132">
        <v>4</v>
      </c>
      <c r="EI140" s="132">
        <v>4</v>
      </c>
      <c r="EJ140" s="132">
        <v>4</v>
      </c>
      <c r="EK140" s="132">
        <v>3</v>
      </c>
      <c r="EL140" s="132">
        <v>3</v>
      </c>
      <c r="EM140" s="132">
        <v>3</v>
      </c>
      <c r="EN140" s="132">
        <v>3</v>
      </c>
      <c r="EO140" s="132">
        <v>2</v>
      </c>
      <c r="EP140" s="132">
        <v>3</v>
      </c>
      <c r="EQ140" s="132">
        <v>3</v>
      </c>
      <c r="ER140" s="132">
        <v>2</v>
      </c>
      <c r="ES140" s="132">
        <v>2</v>
      </c>
      <c r="ET140" s="132">
        <v>2</v>
      </c>
      <c r="EV140" s="132">
        <v>4</v>
      </c>
      <c r="EW140" s="132">
        <v>1</v>
      </c>
      <c r="EY140" s="132" t="s">
        <v>154</v>
      </c>
      <c r="EZ140" s="132" t="s">
        <v>155</v>
      </c>
      <c r="FA140" s="132" t="s">
        <v>158</v>
      </c>
      <c r="FB140" s="132" t="s">
        <v>163</v>
      </c>
      <c r="FC140" s="132" t="s">
        <v>165</v>
      </c>
      <c r="FD140" s="132" t="s">
        <v>167</v>
      </c>
      <c r="FE140" s="132" t="s">
        <v>168</v>
      </c>
      <c r="FF140" s="132" t="s">
        <v>169</v>
      </c>
      <c r="FG140" s="132" t="s">
        <v>170</v>
      </c>
    </row>
    <row r="141" spans="2:225" s="132" customFormat="1" x14ac:dyDescent="0.25">
      <c r="B141" s="132" t="s">
        <v>210</v>
      </c>
      <c r="X141" s="132">
        <v>1</v>
      </c>
      <c r="Z141" s="132">
        <v>1</v>
      </c>
      <c r="AA141" s="132">
        <v>2</v>
      </c>
      <c r="AC141" s="132">
        <v>2</v>
      </c>
      <c r="AD141" s="132">
        <v>4</v>
      </c>
      <c r="AE141" s="132">
        <v>4</v>
      </c>
      <c r="AF141" s="132">
        <v>8</v>
      </c>
      <c r="AG141" s="132">
        <v>5</v>
      </c>
      <c r="AH141" s="132">
        <v>4</v>
      </c>
      <c r="AI141" s="132">
        <v>7</v>
      </c>
      <c r="AJ141" s="132">
        <v>4</v>
      </c>
      <c r="AK141" s="132">
        <v>3</v>
      </c>
      <c r="AL141" s="132">
        <v>3</v>
      </c>
      <c r="AN141" s="132">
        <v>5</v>
      </c>
      <c r="AO141" s="132">
        <v>3</v>
      </c>
      <c r="AP141" s="132">
        <v>2</v>
      </c>
      <c r="AQ141" s="132">
        <v>3</v>
      </c>
      <c r="AR141" s="132">
        <v>2</v>
      </c>
      <c r="AS141" s="132">
        <v>3</v>
      </c>
      <c r="AT141" s="132">
        <v>6</v>
      </c>
      <c r="AU141" s="132">
        <v>4</v>
      </c>
      <c r="AV141" s="132">
        <v>2</v>
      </c>
      <c r="AW141" s="132">
        <v>5</v>
      </c>
      <c r="AX141" s="132">
        <v>5</v>
      </c>
      <c r="AY141" s="132">
        <v>5</v>
      </c>
      <c r="AZ141" s="132">
        <v>5</v>
      </c>
      <c r="BA141" s="132">
        <v>3</v>
      </c>
      <c r="BB141" s="132">
        <v>3</v>
      </c>
      <c r="BC141" s="132">
        <v>6</v>
      </c>
      <c r="BD141" s="132">
        <v>7</v>
      </c>
      <c r="BE141" s="132">
        <v>4</v>
      </c>
      <c r="BF141" s="132">
        <v>9</v>
      </c>
      <c r="BG141" s="132">
        <v>12</v>
      </c>
      <c r="BH141" s="132">
        <v>3</v>
      </c>
      <c r="BI141" s="132">
        <v>19</v>
      </c>
      <c r="BJ141" s="132">
        <v>9</v>
      </c>
      <c r="BK141" s="132">
        <v>17</v>
      </c>
      <c r="BL141" s="132">
        <v>7</v>
      </c>
      <c r="BM141" s="132">
        <v>11</v>
      </c>
      <c r="BN141" s="132">
        <v>14</v>
      </c>
      <c r="BO141" s="132">
        <v>14</v>
      </c>
      <c r="BP141" s="132">
        <v>14</v>
      </c>
      <c r="BQ141" s="132">
        <v>8</v>
      </c>
      <c r="BR141" s="132">
        <v>8</v>
      </c>
      <c r="BS141" s="132">
        <v>10</v>
      </c>
      <c r="BT141" s="132">
        <v>17</v>
      </c>
      <c r="BU141" s="132">
        <v>10</v>
      </c>
      <c r="BV141" s="132">
        <v>12</v>
      </c>
      <c r="BW141" s="132">
        <v>11</v>
      </c>
      <c r="BX141" s="132">
        <v>13</v>
      </c>
      <c r="BY141" s="132">
        <v>11</v>
      </c>
      <c r="BZ141" s="132">
        <v>8</v>
      </c>
      <c r="CA141" s="132">
        <v>17</v>
      </c>
      <c r="CB141" s="132">
        <v>12</v>
      </c>
      <c r="CC141" s="132">
        <v>13</v>
      </c>
      <c r="CD141" s="132">
        <v>9</v>
      </c>
      <c r="CE141" s="132">
        <v>7</v>
      </c>
      <c r="CF141" s="132">
        <v>7</v>
      </c>
      <c r="CG141" s="132">
        <v>6</v>
      </c>
      <c r="CH141" s="132">
        <v>8</v>
      </c>
      <c r="CI141" s="132">
        <v>5</v>
      </c>
      <c r="CJ141" s="132">
        <v>6</v>
      </c>
      <c r="CK141" s="132">
        <v>4</v>
      </c>
      <c r="CL141" s="132">
        <v>12</v>
      </c>
      <c r="CM141" s="132">
        <v>5</v>
      </c>
      <c r="CN141" s="132">
        <v>6</v>
      </c>
      <c r="CO141" s="132">
        <v>2</v>
      </c>
      <c r="CP141" s="132">
        <v>6</v>
      </c>
      <c r="CQ141" s="132">
        <v>4</v>
      </c>
      <c r="CR141" s="132">
        <v>8</v>
      </c>
      <c r="CS141" s="132">
        <v>6</v>
      </c>
      <c r="CT141" s="132">
        <v>6</v>
      </c>
      <c r="CU141" s="132">
        <v>2</v>
      </c>
      <c r="CV141" s="132">
        <v>5</v>
      </c>
      <c r="CW141" s="132">
        <v>3</v>
      </c>
      <c r="CX141" s="132">
        <v>5</v>
      </c>
      <c r="CY141" s="132">
        <v>7</v>
      </c>
      <c r="CZ141" s="132">
        <v>5</v>
      </c>
      <c r="DA141" s="132">
        <v>11</v>
      </c>
      <c r="DB141" s="132">
        <v>3</v>
      </c>
      <c r="DC141" s="132">
        <v>4</v>
      </c>
      <c r="DD141" s="132">
        <v>6</v>
      </c>
      <c r="DE141" s="132">
        <v>4</v>
      </c>
      <c r="DF141" s="132">
        <v>5</v>
      </c>
      <c r="DG141" s="132">
        <v>7</v>
      </c>
      <c r="DH141" s="132">
        <v>9</v>
      </c>
      <c r="DI141" s="132">
        <v>13</v>
      </c>
      <c r="DJ141" s="132">
        <v>7</v>
      </c>
      <c r="DK141" s="132">
        <v>5</v>
      </c>
      <c r="DL141" s="132">
        <v>5</v>
      </c>
      <c r="DM141" s="132">
        <v>12</v>
      </c>
      <c r="DN141" s="132">
        <v>9</v>
      </c>
      <c r="DO141" s="132">
        <v>17</v>
      </c>
      <c r="DP141" s="132">
        <v>11</v>
      </c>
      <c r="DQ141" s="132">
        <v>9</v>
      </c>
      <c r="DR141" s="132">
        <v>9</v>
      </c>
      <c r="DS141" s="132">
        <v>6</v>
      </c>
      <c r="DT141" s="132">
        <v>17</v>
      </c>
      <c r="DU141" s="132">
        <v>13</v>
      </c>
      <c r="DV141" s="132">
        <v>12</v>
      </c>
      <c r="DW141" s="132">
        <v>6</v>
      </c>
      <c r="DX141" s="132">
        <v>13</v>
      </c>
      <c r="DY141" s="132">
        <v>12</v>
      </c>
      <c r="DZ141" s="132">
        <v>5</v>
      </c>
      <c r="EA141" s="132">
        <v>10</v>
      </c>
      <c r="EB141" s="132">
        <v>11</v>
      </c>
      <c r="EC141" s="132">
        <v>10</v>
      </c>
      <c r="ED141" s="132">
        <v>19</v>
      </c>
      <c r="EE141" s="132">
        <v>12</v>
      </c>
      <c r="EF141" s="132">
        <v>9</v>
      </c>
      <c r="EG141" s="132">
        <v>14</v>
      </c>
      <c r="EH141" s="132">
        <v>9</v>
      </c>
      <c r="EI141" s="132">
        <v>2</v>
      </c>
      <c r="EJ141" s="132">
        <v>6</v>
      </c>
      <c r="EK141" s="132">
        <v>12</v>
      </c>
      <c r="EL141" s="132">
        <v>6</v>
      </c>
      <c r="EM141" s="132">
        <v>11</v>
      </c>
      <c r="EN141" s="132">
        <v>4</v>
      </c>
      <c r="EO141" s="132">
        <v>7</v>
      </c>
      <c r="EP141" s="132">
        <v>5</v>
      </c>
      <c r="EQ141" s="132">
        <v>6</v>
      </c>
      <c r="ER141" s="132">
        <v>7</v>
      </c>
      <c r="ES141" s="132">
        <v>5</v>
      </c>
      <c r="ET141" s="132">
        <v>6</v>
      </c>
      <c r="EU141" s="132">
        <v>7</v>
      </c>
      <c r="EV141" s="132">
        <v>8</v>
      </c>
      <c r="EW141" s="132">
        <v>6</v>
      </c>
    </row>
    <row r="142" spans="2:225" s="132" customFormat="1" x14ac:dyDescent="0.25">
      <c r="B142" s="132" t="s">
        <v>211</v>
      </c>
      <c r="J142" s="132">
        <v>1</v>
      </c>
      <c r="U142" s="132">
        <v>1</v>
      </c>
      <c r="W142" s="132">
        <v>1</v>
      </c>
      <c r="X142" s="132">
        <v>1</v>
      </c>
      <c r="Z142" s="132">
        <v>2</v>
      </c>
      <c r="AA142" s="132">
        <v>1</v>
      </c>
      <c r="AB142" s="132">
        <v>4</v>
      </c>
      <c r="AC142" s="132">
        <v>5</v>
      </c>
      <c r="AD142" s="132">
        <v>4</v>
      </c>
      <c r="AE142" s="132">
        <v>8</v>
      </c>
      <c r="AF142" s="132">
        <v>7</v>
      </c>
      <c r="AG142" s="132">
        <v>4</v>
      </c>
      <c r="AH142" s="132">
        <v>17</v>
      </c>
      <c r="AI142" s="132">
        <v>10</v>
      </c>
      <c r="AJ142" s="132">
        <v>7</v>
      </c>
      <c r="AK142" s="132">
        <v>7</v>
      </c>
      <c r="AL142" s="132">
        <v>17</v>
      </c>
      <c r="AM142" s="132">
        <v>18</v>
      </c>
      <c r="AN142" s="132">
        <v>29</v>
      </c>
      <c r="AO142" s="132">
        <v>27</v>
      </c>
      <c r="AP142" s="132">
        <v>40</v>
      </c>
      <c r="AQ142" s="132">
        <v>38</v>
      </c>
      <c r="AR142" s="132">
        <v>47</v>
      </c>
      <c r="AS142" s="132">
        <v>40</v>
      </c>
      <c r="AT142" s="132">
        <v>60</v>
      </c>
      <c r="AU142" s="132">
        <v>64</v>
      </c>
      <c r="AV142" s="132">
        <v>50</v>
      </c>
      <c r="AW142" s="132">
        <v>40</v>
      </c>
      <c r="AX142" s="132">
        <v>45</v>
      </c>
      <c r="AY142" s="132">
        <v>64</v>
      </c>
      <c r="AZ142" s="132">
        <v>49</v>
      </c>
      <c r="BA142" s="132">
        <v>50</v>
      </c>
      <c r="BB142" s="132">
        <v>79</v>
      </c>
      <c r="BC142" s="132">
        <v>53</v>
      </c>
      <c r="BD142" s="132">
        <v>70</v>
      </c>
      <c r="BE142" s="132">
        <v>56</v>
      </c>
      <c r="BF142" s="132">
        <v>86</v>
      </c>
      <c r="BG142" s="132">
        <v>86</v>
      </c>
      <c r="BH142" s="132">
        <v>71</v>
      </c>
      <c r="BI142" s="132">
        <v>93</v>
      </c>
      <c r="BJ142" s="132">
        <v>75</v>
      </c>
      <c r="BK142" s="132">
        <v>107</v>
      </c>
      <c r="BL142" s="132">
        <v>104</v>
      </c>
      <c r="BM142" s="132">
        <v>121</v>
      </c>
      <c r="BN142" s="132">
        <v>102</v>
      </c>
      <c r="BO142" s="132">
        <v>88</v>
      </c>
      <c r="BP142" s="132">
        <v>111</v>
      </c>
      <c r="BQ142" s="132">
        <v>110</v>
      </c>
      <c r="BR142" s="132">
        <v>109</v>
      </c>
      <c r="BS142" s="132">
        <v>88</v>
      </c>
      <c r="BT142" s="132">
        <v>105</v>
      </c>
      <c r="BU142" s="132">
        <v>95</v>
      </c>
      <c r="BV142" s="132">
        <v>76</v>
      </c>
      <c r="BW142" s="132">
        <v>115</v>
      </c>
      <c r="BX142" s="132">
        <v>81</v>
      </c>
      <c r="BY142" s="132">
        <v>82</v>
      </c>
      <c r="BZ142" s="132">
        <v>80</v>
      </c>
      <c r="CA142" s="132">
        <v>90</v>
      </c>
      <c r="CB142" s="132">
        <v>85</v>
      </c>
      <c r="CC142" s="132">
        <v>57</v>
      </c>
      <c r="CD142" s="132">
        <v>69</v>
      </c>
      <c r="CE142" s="132">
        <v>51</v>
      </c>
      <c r="CF142" s="132">
        <v>44</v>
      </c>
      <c r="CG142" s="132">
        <v>56</v>
      </c>
      <c r="CH142" s="132">
        <v>46</v>
      </c>
      <c r="CI142" s="132">
        <v>52</v>
      </c>
      <c r="CJ142" s="132">
        <v>36</v>
      </c>
      <c r="CK142" s="132">
        <v>44</v>
      </c>
      <c r="CL142" s="132">
        <v>40</v>
      </c>
      <c r="CM142" s="132">
        <v>25</v>
      </c>
      <c r="CN142" s="132">
        <v>29</v>
      </c>
      <c r="CO142" s="132">
        <v>38</v>
      </c>
      <c r="CP142" s="132">
        <v>36</v>
      </c>
      <c r="CQ142" s="132">
        <v>26</v>
      </c>
      <c r="CR142" s="132">
        <v>26</v>
      </c>
      <c r="CS142" s="132">
        <v>16</v>
      </c>
      <c r="CT142" s="132">
        <v>22</v>
      </c>
      <c r="CU142" s="132">
        <v>32</v>
      </c>
      <c r="CV142" s="132">
        <v>21</v>
      </c>
      <c r="CW142" s="132">
        <v>33</v>
      </c>
      <c r="CX142" s="132">
        <v>28</v>
      </c>
      <c r="CY142" s="132">
        <v>26</v>
      </c>
      <c r="CZ142" s="132">
        <v>18</v>
      </c>
      <c r="DA142" s="132">
        <v>18</v>
      </c>
      <c r="DB142" s="132">
        <v>20</v>
      </c>
      <c r="DC142" s="132">
        <v>19</v>
      </c>
      <c r="DD142" s="132">
        <v>23</v>
      </c>
      <c r="DE142" s="132">
        <v>26</v>
      </c>
      <c r="DF142" s="132">
        <v>35</v>
      </c>
      <c r="DG142" s="132">
        <v>46</v>
      </c>
      <c r="DH142" s="132">
        <v>32</v>
      </c>
      <c r="DI142" s="132">
        <v>35</v>
      </c>
      <c r="DJ142" s="132">
        <v>32</v>
      </c>
      <c r="DK142" s="132">
        <v>37</v>
      </c>
      <c r="DL142" s="132">
        <v>24</v>
      </c>
      <c r="DM142" s="132">
        <v>31</v>
      </c>
      <c r="DN142" s="132">
        <v>33</v>
      </c>
      <c r="DO142" s="132">
        <v>29</v>
      </c>
      <c r="DP142" s="132">
        <v>29</v>
      </c>
      <c r="DQ142" s="132">
        <v>25</v>
      </c>
      <c r="DR142" s="132">
        <v>29</v>
      </c>
      <c r="DS142" s="132">
        <v>19</v>
      </c>
      <c r="DT142" s="132">
        <v>34</v>
      </c>
      <c r="DU142" s="132">
        <v>20</v>
      </c>
      <c r="DV142" s="132">
        <v>24</v>
      </c>
      <c r="DW142" s="132">
        <v>28</v>
      </c>
      <c r="DX142" s="132">
        <v>32</v>
      </c>
      <c r="DY142" s="132">
        <v>23</v>
      </c>
      <c r="DZ142" s="132">
        <v>23</v>
      </c>
      <c r="EA142" s="132">
        <v>38</v>
      </c>
      <c r="EB142" s="132">
        <v>27</v>
      </c>
      <c r="EC142" s="132">
        <v>32</v>
      </c>
      <c r="ED142" s="132">
        <v>23</v>
      </c>
      <c r="EE142" s="132">
        <v>15</v>
      </c>
      <c r="EF142" s="132">
        <v>27</v>
      </c>
      <c r="EG142" s="132">
        <v>24</v>
      </c>
      <c r="EH142" s="132">
        <v>23</v>
      </c>
      <c r="EI142" s="132">
        <v>20</v>
      </c>
      <c r="EJ142" s="132">
        <v>22</v>
      </c>
      <c r="EK142" s="132">
        <v>12</v>
      </c>
      <c r="EL142" s="132">
        <v>12</v>
      </c>
      <c r="EM142" s="132">
        <v>14</v>
      </c>
      <c r="EN142" s="132">
        <v>9</v>
      </c>
      <c r="EO142" s="132">
        <v>17</v>
      </c>
      <c r="EP142" s="132">
        <v>13</v>
      </c>
      <c r="EQ142" s="132">
        <v>11</v>
      </c>
      <c r="ER142" s="132">
        <v>16</v>
      </c>
      <c r="ES142" s="132">
        <v>13</v>
      </c>
      <c r="ET142" s="132">
        <v>18</v>
      </c>
      <c r="EU142" s="132">
        <v>16</v>
      </c>
      <c r="EV142" s="132">
        <v>13</v>
      </c>
      <c r="EW142" s="132">
        <v>17</v>
      </c>
    </row>
    <row r="143" spans="2:225" s="132" customFormat="1" x14ac:dyDescent="0.25">
      <c r="B143" s="132" t="s">
        <v>212</v>
      </c>
      <c r="X143" s="132">
        <v>1</v>
      </c>
      <c r="Y143" s="132">
        <v>1</v>
      </c>
      <c r="Z143" s="132">
        <v>2</v>
      </c>
      <c r="AA143" s="132">
        <v>1</v>
      </c>
      <c r="AB143" s="132">
        <v>2</v>
      </c>
      <c r="AC143" s="132">
        <v>9</v>
      </c>
      <c r="AD143" s="132">
        <v>1</v>
      </c>
      <c r="AE143" s="132">
        <v>5</v>
      </c>
      <c r="AF143" s="132">
        <v>6</v>
      </c>
      <c r="AG143" s="132">
        <v>13</v>
      </c>
      <c r="AH143" s="132">
        <v>10</v>
      </c>
      <c r="AI143" s="132">
        <v>13</v>
      </c>
      <c r="AJ143" s="132">
        <v>7</v>
      </c>
      <c r="AK143" s="132">
        <v>15</v>
      </c>
      <c r="AL143" s="132">
        <v>22</v>
      </c>
      <c r="AM143" s="132">
        <v>34</v>
      </c>
      <c r="AN143" s="132">
        <v>52</v>
      </c>
      <c r="AO143" s="132">
        <v>40</v>
      </c>
      <c r="AP143" s="132">
        <v>46</v>
      </c>
      <c r="AQ143" s="132">
        <v>61</v>
      </c>
      <c r="AR143" s="132">
        <v>68</v>
      </c>
      <c r="AS143" s="132">
        <v>70</v>
      </c>
      <c r="AT143" s="132">
        <v>62</v>
      </c>
      <c r="AU143" s="132">
        <v>88</v>
      </c>
      <c r="AV143" s="132">
        <v>65</v>
      </c>
      <c r="AW143" s="132">
        <v>61</v>
      </c>
      <c r="AX143" s="132">
        <v>65</v>
      </c>
      <c r="AY143" s="132">
        <v>81</v>
      </c>
      <c r="AZ143" s="132">
        <v>73</v>
      </c>
      <c r="BA143" s="132">
        <v>48</v>
      </c>
      <c r="BB143" s="132">
        <v>72</v>
      </c>
      <c r="BC143" s="132">
        <v>79</v>
      </c>
      <c r="BD143" s="132">
        <v>82</v>
      </c>
      <c r="BE143" s="132">
        <v>86</v>
      </c>
      <c r="BF143" s="132">
        <v>90</v>
      </c>
      <c r="BG143" s="132">
        <v>66</v>
      </c>
      <c r="BH143" s="132">
        <v>71</v>
      </c>
      <c r="BI143" s="132">
        <v>93</v>
      </c>
      <c r="BJ143" s="132">
        <v>62</v>
      </c>
      <c r="BK143" s="132">
        <v>106</v>
      </c>
      <c r="BL143" s="132">
        <v>79</v>
      </c>
      <c r="BM143" s="132">
        <v>88</v>
      </c>
      <c r="BN143" s="132">
        <v>93</v>
      </c>
      <c r="BO143" s="132">
        <v>67</v>
      </c>
      <c r="BP143" s="132">
        <v>116</v>
      </c>
      <c r="BQ143" s="132">
        <v>99</v>
      </c>
      <c r="BR143" s="132">
        <v>97</v>
      </c>
      <c r="BS143" s="132">
        <v>89</v>
      </c>
      <c r="BT143" s="132">
        <v>87</v>
      </c>
      <c r="BU143" s="132">
        <v>104</v>
      </c>
      <c r="BV143" s="132">
        <v>65</v>
      </c>
      <c r="BW143" s="132">
        <v>90</v>
      </c>
      <c r="BX143" s="132">
        <v>56</v>
      </c>
      <c r="BY143" s="132">
        <v>73</v>
      </c>
      <c r="BZ143" s="132">
        <v>50</v>
      </c>
      <c r="CA143" s="132">
        <v>54</v>
      </c>
      <c r="CB143" s="132">
        <v>49</v>
      </c>
      <c r="CC143" s="132">
        <v>40</v>
      </c>
      <c r="CD143" s="132">
        <v>58</v>
      </c>
      <c r="CE143" s="132">
        <v>51</v>
      </c>
      <c r="CF143" s="132">
        <v>42</v>
      </c>
      <c r="CG143" s="132">
        <v>28</v>
      </c>
      <c r="CH143" s="132">
        <v>41</v>
      </c>
      <c r="CI143" s="132">
        <v>23</v>
      </c>
      <c r="CJ143" s="132">
        <v>34</v>
      </c>
      <c r="CK143" s="132">
        <v>30</v>
      </c>
      <c r="CL143" s="132">
        <v>31</v>
      </c>
      <c r="CM143" s="132">
        <v>23</v>
      </c>
      <c r="CN143" s="132">
        <v>17</v>
      </c>
      <c r="CO143" s="132">
        <v>44</v>
      </c>
      <c r="CP143" s="132">
        <v>17</v>
      </c>
      <c r="CQ143" s="132">
        <v>22</v>
      </c>
      <c r="CR143" s="132">
        <v>26</v>
      </c>
      <c r="CS143" s="132">
        <v>18</v>
      </c>
      <c r="CT143" s="132">
        <v>26</v>
      </c>
      <c r="CU143" s="132">
        <v>17</v>
      </c>
      <c r="CV143" s="132">
        <v>25</v>
      </c>
      <c r="CW143" s="132">
        <v>21</v>
      </c>
      <c r="CX143" s="132">
        <v>17</v>
      </c>
      <c r="CY143" s="132">
        <v>20</v>
      </c>
      <c r="CZ143" s="132">
        <v>13</v>
      </c>
      <c r="DA143" s="132">
        <v>20</v>
      </c>
      <c r="DB143" s="132">
        <v>12</v>
      </c>
      <c r="DC143" s="132">
        <v>22</v>
      </c>
      <c r="DD143" s="132">
        <v>15</v>
      </c>
      <c r="DE143" s="132">
        <v>17</v>
      </c>
      <c r="DF143" s="132">
        <v>22</v>
      </c>
      <c r="DG143" s="132">
        <v>28</v>
      </c>
      <c r="DH143" s="132">
        <v>26</v>
      </c>
      <c r="DI143" s="132">
        <v>31</v>
      </c>
      <c r="DJ143" s="132">
        <v>38</v>
      </c>
      <c r="DK143" s="132">
        <v>29</v>
      </c>
      <c r="DL143" s="132">
        <v>19</v>
      </c>
      <c r="DM143" s="132">
        <v>25</v>
      </c>
      <c r="DN143" s="132">
        <v>23</v>
      </c>
      <c r="DO143" s="132">
        <v>30</v>
      </c>
      <c r="DP143" s="132">
        <v>26</v>
      </c>
      <c r="DQ143" s="132">
        <v>24</v>
      </c>
      <c r="DR143" s="132">
        <v>19</v>
      </c>
      <c r="DS143" s="132">
        <v>22</v>
      </c>
      <c r="DT143" s="132">
        <v>27</v>
      </c>
      <c r="DU143" s="132">
        <v>23</v>
      </c>
      <c r="DV143" s="132">
        <v>29</v>
      </c>
      <c r="DW143" s="132">
        <v>23</v>
      </c>
      <c r="DX143" s="132">
        <v>26</v>
      </c>
      <c r="DY143" s="132">
        <v>22</v>
      </c>
      <c r="DZ143" s="132">
        <v>15</v>
      </c>
      <c r="EA143" s="132">
        <v>24</v>
      </c>
      <c r="EB143" s="132">
        <v>27</v>
      </c>
      <c r="EC143" s="132">
        <v>30</v>
      </c>
      <c r="ED143" s="132">
        <v>21</v>
      </c>
      <c r="EE143" s="132">
        <v>29</v>
      </c>
      <c r="EF143" s="132">
        <v>17</v>
      </c>
      <c r="EG143" s="132">
        <v>21</v>
      </c>
      <c r="EH143" s="132">
        <v>22</v>
      </c>
      <c r="EI143" s="132">
        <v>11</v>
      </c>
      <c r="EJ143" s="132">
        <v>19</v>
      </c>
      <c r="EK143" s="132">
        <v>13</v>
      </c>
      <c r="EL143" s="132">
        <v>14</v>
      </c>
      <c r="EM143" s="132">
        <v>22</v>
      </c>
      <c r="EN143" s="132">
        <v>14</v>
      </c>
      <c r="EO143" s="132">
        <v>16</v>
      </c>
      <c r="EP143" s="132">
        <v>13</v>
      </c>
      <c r="EQ143" s="132">
        <v>25</v>
      </c>
      <c r="ER143" s="132">
        <v>18</v>
      </c>
      <c r="ES143" s="132">
        <v>9</v>
      </c>
      <c r="ET143" s="132">
        <v>16</v>
      </c>
      <c r="EU143" s="132">
        <v>13</v>
      </c>
      <c r="EV143" s="132">
        <v>9</v>
      </c>
      <c r="EW143" s="132">
        <v>11</v>
      </c>
    </row>
    <row r="144" spans="2:225" s="132" customFormat="1" x14ac:dyDescent="0.25">
      <c r="B144" s="132" t="s">
        <v>213</v>
      </c>
      <c r="D144" s="132">
        <v>1</v>
      </c>
      <c r="L144" s="132">
        <v>1</v>
      </c>
      <c r="N144" s="132">
        <v>2</v>
      </c>
      <c r="P144" s="132">
        <v>2</v>
      </c>
      <c r="R144" s="132">
        <v>1</v>
      </c>
      <c r="V144" s="132">
        <v>1</v>
      </c>
      <c r="W144" s="132">
        <v>2</v>
      </c>
      <c r="Y144" s="132">
        <v>1</v>
      </c>
      <c r="Z144" s="132">
        <v>1</v>
      </c>
      <c r="AA144" s="132">
        <v>5</v>
      </c>
      <c r="AB144" s="132">
        <v>6</v>
      </c>
      <c r="AC144" s="132">
        <v>9</v>
      </c>
      <c r="AD144" s="132">
        <v>10</v>
      </c>
      <c r="AE144" s="132">
        <v>18</v>
      </c>
      <c r="AF144" s="132">
        <v>31</v>
      </c>
      <c r="AG144" s="132">
        <v>28</v>
      </c>
      <c r="AH144" s="132">
        <v>20</v>
      </c>
      <c r="AI144" s="132">
        <v>12</v>
      </c>
      <c r="AJ144" s="132">
        <v>25</v>
      </c>
      <c r="AK144" s="132">
        <v>26</v>
      </c>
      <c r="AL144" s="132">
        <v>38</v>
      </c>
      <c r="AM144" s="132">
        <v>29</v>
      </c>
      <c r="AN144" s="132">
        <v>53</v>
      </c>
      <c r="AO144" s="132">
        <v>48</v>
      </c>
      <c r="AP144" s="132">
        <v>57</v>
      </c>
      <c r="AQ144" s="132">
        <v>53</v>
      </c>
      <c r="AR144" s="132">
        <v>79</v>
      </c>
      <c r="AS144" s="132">
        <v>88</v>
      </c>
      <c r="AT144" s="132">
        <v>80</v>
      </c>
      <c r="AU144" s="132">
        <v>96</v>
      </c>
      <c r="AV144" s="132">
        <v>94</v>
      </c>
      <c r="AW144" s="132">
        <v>99</v>
      </c>
      <c r="AX144" s="132">
        <v>88</v>
      </c>
      <c r="AY144" s="132">
        <v>98</v>
      </c>
      <c r="AZ144" s="132">
        <v>80</v>
      </c>
      <c r="BA144" s="132">
        <v>85</v>
      </c>
      <c r="BB144" s="132">
        <v>117</v>
      </c>
      <c r="BC144" s="132">
        <v>106</v>
      </c>
      <c r="BD144" s="132">
        <v>110</v>
      </c>
      <c r="BE144" s="132">
        <v>85</v>
      </c>
      <c r="BF144" s="132">
        <v>119</v>
      </c>
      <c r="BG144" s="132">
        <v>96</v>
      </c>
      <c r="BH144" s="132">
        <v>83</v>
      </c>
      <c r="BI144" s="132">
        <v>129</v>
      </c>
      <c r="BJ144" s="132">
        <v>105</v>
      </c>
      <c r="BK144" s="132">
        <v>128</v>
      </c>
      <c r="BL144" s="132">
        <v>131</v>
      </c>
      <c r="BM144" s="132">
        <v>144</v>
      </c>
      <c r="BN144" s="132">
        <v>116</v>
      </c>
      <c r="BO144" s="132">
        <v>91</v>
      </c>
      <c r="BP144" s="132">
        <v>149</v>
      </c>
      <c r="BQ144" s="132">
        <v>110</v>
      </c>
      <c r="BR144" s="132">
        <v>114</v>
      </c>
      <c r="BS144" s="132">
        <v>98</v>
      </c>
      <c r="BT144" s="132">
        <v>118</v>
      </c>
      <c r="BU144" s="132">
        <v>85</v>
      </c>
      <c r="BV144" s="132">
        <v>86</v>
      </c>
      <c r="BW144" s="132">
        <v>88</v>
      </c>
      <c r="BX144" s="132">
        <v>82</v>
      </c>
      <c r="BY144" s="132">
        <v>74</v>
      </c>
      <c r="BZ144" s="132">
        <v>86</v>
      </c>
      <c r="CA144" s="132">
        <v>82</v>
      </c>
      <c r="CB144" s="132">
        <v>75</v>
      </c>
      <c r="CC144" s="132">
        <v>62</v>
      </c>
      <c r="CD144" s="132">
        <v>75</v>
      </c>
      <c r="CE144" s="132">
        <v>57</v>
      </c>
      <c r="CF144" s="132">
        <v>50</v>
      </c>
      <c r="CG144" s="132">
        <v>50</v>
      </c>
      <c r="CH144" s="132">
        <v>47</v>
      </c>
      <c r="CI144" s="132">
        <v>36</v>
      </c>
      <c r="CJ144" s="132">
        <v>41</v>
      </c>
      <c r="CK144" s="132">
        <v>46</v>
      </c>
      <c r="CL144" s="132">
        <v>41</v>
      </c>
      <c r="CM144" s="132">
        <v>39</v>
      </c>
      <c r="CN144" s="132">
        <v>39</v>
      </c>
      <c r="CO144" s="132">
        <v>42</v>
      </c>
      <c r="CP144" s="132">
        <v>22</v>
      </c>
      <c r="CQ144" s="132">
        <v>19</v>
      </c>
      <c r="CR144" s="132">
        <v>24</v>
      </c>
      <c r="CS144" s="132">
        <v>24</v>
      </c>
      <c r="CT144" s="132">
        <v>22</v>
      </c>
      <c r="CU144" s="132">
        <v>24</v>
      </c>
      <c r="CV144" s="132">
        <v>18</v>
      </c>
      <c r="CW144" s="132">
        <v>20</v>
      </c>
      <c r="CX144" s="132">
        <v>17</v>
      </c>
      <c r="CY144" s="132">
        <v>22</v>
      </c>
      <c r="CZ144" s="132">
        <v>19</v>
      </c>
      <c r="DA144" s="132">
        <v>19</v>
      </c>
      <c r="DB144" s="132">
        <v>17</v>
      </c>
      <c r="DC144" s="132">
        <v>26</v>
      </c>
      <c r="DD144" s="132">
        <v>15</v>
      </c>
      <c r="DE144" s="132">
        <v>14</v>
      </c>
      <c r="DF144" s="132">
        <v>24</v>
      </c>
      <c r="DG144" s="132">
        <v>20</v>
      </c>
      <c r="DH144" s="132">
        <v>19</v>
      </c>
      <c r="DI144" s="132">
        <v>20</v>
      </c>
      <c r="DJ144" s="132">
        <v>27</v>
      </c>
      <c r="DK144" s="132">
        <v>41</v>
      </c>
      <c r="DL144" s="132">
        <v>16</v>
      </c>
      <c r="DM144" s="132">
        <v>33</v>
      </c>
      <c r="DN144" s="132">
        <v>14</v>
      </c>
      <c r="DO144" s="132">
        <v>23</v>
      </c>
      <c r="DP144" s="132">
        <v>25</v>
      </c>
      <c r="DQ144" s="132">
        <v>27</v>
      </c>
      <c r="DR144" s="132">
        <v>34</v>
      </c>
      <c r="DS144" s="132">
        <v>24</v>
      </c>
      <c r="DT144" s="132">
        <v>30</v>
      </c>
      <c r="DU144" s="132">
        <v>24</v>
      </c>
      <c r="DV144" s="132">
        <v>19</v>
      </c>
      <c r="DW144" s="132">
        <v>19</v>
      </c>
      <c r="DX144" s="132">
        <v>29</v>
      </c>
      <c r="DY144" s="132">
        <v>28</v>
      </c>
      <c r="DZ144" s="132">
        <v>18</v>
      </c>
      <c r="EA144" s="132">
        <v>26</v>
      </c>
      <c r="EB144" s="132">
        <v>20</v>
      </c>
      <c r="EC144" s="132">
        <v>20</v>
      </c>
      <c r="ED144" s="132">
        <v>19</v>
      </c>
      <c r="EE144" s="132">
        <v>25</v>
      </c>
      <c r="EF144" s="132">
        <v>17</v>
      </c>
      <c r="EG144" s="132">
        <v>9</v>
      </c>
      <c r="EH144" s="132">
        <v>28</v>
      </c>
      <c r="EI144" s="132">
        <v>14</v>
      </c>
      <c r="EJ144" s="132">
        <v>11</v>
      </c>
      <c r="EK144" s="132">
        <v>11</v>
      </c>
      <c r="EL144" s="132">
        <v>16</v>
      </c>
      <c r="EM144" s="132">
        <v>13</v>
      </c>
      <c r="EN144" s="132">
        <v>14</v>
      </c>
      <c r="EO144" s="132">
        <v>9</v>
      </c>
      <c r="EP144" s="132">
        <v>20</v>
      </c>
      <c r="EQ144" s="132">
        <v>13</v>
      </c>
      <c r="ER144" s="132">
        <v>12</v>
      </c>
      <c r="ES144" s="132">
        <v>11</v>
      </c>
      <c r="ET144" s="132">
        <v>14</v>
      </c>
      <c r="EU144" s="132">
        <v>8</v>
      </c>
      <c r="EV144" s="132">
        <v>12</v>
      </c>
      <c r="EW144" s="132">
        <v>9</v>
      </c>
      <c r="FA144" s="132">
        <v>1</v>
      </c>
      <c r="FC144" s="132">
        <v>1</v>
      </c>
      <c r="FD144" s="132">
        <v>1</v>
      </c>
      <c r="FE144" s="132">
        <v>1</v>
      </c>
    </row>
    <row r="145" spans="2:231" s="132" customFormat="1" x14ac:dyDescent="0.25">
      <c r="B145" s="132" t="s">
        <v>214</v>
      </c>
      <c r="E145" s="132">
        <v>1</v>
      </c>
      <c r="H145" s="132">
        <v>1</v>
      </c>
      <c r="I145" s="132">
        <v>1</v>
      </c>
      <c r="P145" s="132">
        <v>1</v>
      </c>
      <c r="R145" s="132">
        <v>1</v>
      </c>
      <c r="V145" s="132">
        <v>3</v>
      </c>
      <c r="W145" s="132">
        <v>4</v>
      </c>
      <c r="X145" s="132">
        <v>1</v>
      </c>
      <c r="Y145" s="132">
        <v>1</v>
      </c>
      <c r="Z145" s="132">
        <v>8</v>
      </c>
      <c r="AA145" s="132">
        <v>4</v>
      </c>
      <c r="AB145" s="132">
        <v>8</v>
      </c>
      <c r="AC145" s="132">
        <v>12</v>
      </c>
      <c r="AD145" s="132">
        <v>23</v>
      </c>
      <c r="AE145" s="132">
        <v>11</v>
      </c>
      <c r="AF145" s="132">
        <v>33</v>
      </c>
      <c r="AG145" s="132">
        <v>28</v>
      </c>
      <c r="AH145" s="132">
        <v>30</v>
      </c>
      <c r="AI145" s="132">
        <v>30</v>
      </c>
      <c r="AJ145" s="132">
        <v>45</v>
      </c>
      <c r="AK145" s="132">
        <v>53</v>
      </c>
      <c r="AL145" s="132">
        <v>43</v>
      </c>
      <c r="AM145" s="132">
        <v>55</v>
      </c>
      <c r="AN145" s="132">
        <v>82</v>
      </c>
      <c r="AO145" s="132">
        <v>86</v>
      </c>
      <c r="AP145" s="132">
        <v>92</v>
      </c>
      <c r="AQ145" s="132">
        <v>118</v>
      </c>
      <c r="AR145" s="132">
        <v>127</v>
      </c>
      <c r="AS145" s="132">
        <v>126</v>
      </c>
      <c r="AT145" s="132">
        <v>139</v>
      </c>
      <c r="AU145" s="132">
        <v>200</v>
      </c>
      <c r="AV145" s="132">
        <v>139</v>
      </c>
      <c r="AW145" s="132">
        <v>175</v>
      </c>
      <c r="AX145" s="132">
        <v>147</v>
      </c>
      <c r="AY145" s="132">
        <v>188</v>
      </c>
      <c r="AZ145" s="132">
        <v>163</v>
      </c>
      <c r="BA145" s="132">
        <v>149</v>
      </c>
      <c r="BB145" s="132">
        <v>219</v>
      </c>
      <c r="BC145" s="132">
        <v>153</v>
      </c>
      <c r="BD145" s="132">
        <v>163</v>
      </c>
      <c r="BE145" s="132">
        <v>142</v>
      </c>
      <c r="BF145" s="132">
        <v>182</v>
      </c>
      <c r="BG145" s="132">
        <v>162</v>
      </c>
      <c r="BH145" s="132">
        <v>149</v>
      </c>
      <c r="BI145" s="132">
        <v>214</v>
      </c>
      <c r="BJ145" s="132">
        <v>173</v>
      </c>
      <c r="BK145" s="132">
        <v>207</v>
      </c>
      <c r="BL145" s="132">
        <v>213</v>
      </c>
      <c r="BM145" s="132">
        <v>187</v>
      </c>
      <c r="BN145" s="132">
        <v>203</v>
      </c>
      <c r="BO145" s="132">
        <v>151</v>
      </c>
      <c r="BP145" s="132">
        <v>215</v>
      </c>
      <c r="BQ145" s="132">
        <v>185</v>
      </c>
      <c r="BR145" s="132">
        <v>190</v>
      </c>
      <c r="BS145" s="132">
        <v>175</v>
      </c>
      <c r="BT145" s="132">
        <v>183</v>
      </c>
      <c r="BU145" s="132">
        <v>195</v>
      </c>
      <c r="BV145" s="132">
        <v>134</v>
      </c>
      <c r="BW145" s="132">
        <v>155</v>
      </c>
      <c r="BX145" s="132">
        <v>128</v>
      </c>
      <c r="BY145" s="132">
        <v>151</v>
      </c>
      <c r="BZ145" s="132">
        <v>117</v>
      </c>
      <c r="CA145" s="132">
        <v>137</v>
      </c>
      <c r="CB145" s="132">
        <v>120</v>
      </c>
      <c r="CC145" s="132">
        <v>65</v>
      </c>
      <c r="CD145" s="132">
        <v>122</v>
      </c>
      <c r="CE145" s="132">
        <v>67</v>
      </c>
      <c r="CF145" s="132">
        <v>75</v>
      </c>
      <c r="CG145" s="132">
        <v>68</v>
      </c>
      <c r="CH145" s="132">
        <v>64</v>
      </c>
      <c r="CI145" s="132">
        <v>56</v>
      </c>
      <c r="CJ145" s="132">
        <v>50</v>
      </c>
      <c r="CK145" s="132">
        <v>58</v>
      </c>
      <c r="CL145" s="132">
        <v>50</v>
      </c>
      <c r="CM145" s="132">
        <v>47</v>
      </c>
      <c r="CN145" s="132">
        <v>42</v>
      </c>
      <c r="CO145" s="132">
        <v>58</v>
      </c>
      <c r="CP145" s="132">
        <v>38</v>
      </c>
      <c r="CQ145" s="132">
        <v>44</v>
      </c>
      <c r="CR145" s="132">
        <v>56</v>
      </c>
      <c r="CS145" s="132">
        <v>44</v>
      </c>
      <c r="CT145" s="132">
        <v>32</v>
      </c>
      <c r="CU145" s="132">
        <v>29</v>
      </c>
      <c r="CV145" s="132">
        <v>29</v>
      </c>
      <c r="CW145" s="132">
        <v>36</v>
      </c>
      <c r="CX145" s="132">
        <v>21</v>
      </c>
      <c r="CY145" s="132">
        <v>44</v>
      </c>
      <c r="CZ145" s="132">
        <v>30</v>
      </c>
      <c r="DA145" s="132">
        <v>26</v>
      </c>
      <c r="DB145" s="132">
        <v>25</v>
      </c>
      <c r="DC145" s="132">
        <v>25</v>
      </c>
      <c r="DD145" s="132">
        <v>29</v>
      </c>
      <c r="DE145" s="132">
        <v>33</v>
      </c>
      <c r="DF145" s="132">
        <v>41</v>
      </c>
      <c r="DG145" s="132">
        <v>35</v>
      </c>
      <c r="DH145" s="132">
        <v>27</v>
      </c>
      <c r="DI145" s="132">
        <v>31</v>
      </c>
      <c r="DJ145" s="132">
        <v>34</v>
      </c>
      <c r="DK145" s="132">
        <v>22</v>
      </c>
      <c r="DL145" s="132">
        <v>26</v>
      </c>
      <c r="DM145" s="132">
        <v>34</v>
      </c>
      <c r="DN145" s="132">
        <v>22</v>
      </c>
      <c r="DO145" s="132">
        <v>25</v>
      </c>
      <c r="DP145" s="132">
        <v>17</v>
      </c>
      <c r="DQ145" s="132">
        <v>27</v>
      </c>
      <c r="DR145" s="132">
        <v>22</v>
      </c>
      <c r="DS145" s="132">
        <v>23</v>
      </c>
      <c r="DT145" s="132">
        <v>22</v>
      </c>
      <c r="DU145" s="132">
        <v>28</v>
      </c>
      <c r="DV145" s="132">
        <v>35</v>
      </c>
      <c r="DW145" s="132">
        <v>22</v>
      </c>
      <c r="DX145" s="132">
        <v>25</v>
      </c>
      <c r="DY145" s="132">
        <v>27</v>
      </c>
      <c r="DZ145" s="132">
        <v>23</v>
      </c>
      <c r="EA145" s="132">
        <v>17</v>
      </c>
      <c r="EB145" s="132">
        <v>14</v>
      </c>
      <c r="EC145" s="132">
        <v>31</v>
      </c>
      <c r="ED145" s="132">
        <v>24</v>
      </c>
      <c r="EE145" s="132">
        <v>29</v>
      </c>
      <c r="EF145" s="132">
        <v>20</v>
      </c>
      <c r="EG145" s="132">
        <v>15</v>
      </c>
      <c r="EH145" s="132">
        <v>19</v>
      </c>
      <c r="EI145" s="132">
        <v>16</v>
      </c>
      <c r="EJ145" s="132">
        <v>17</v>
      </c>
      <c r="EK145" s="132">
        <v>6</v>
      </c>
      <c r="EL145" s="132">
        <v>7</v>
      </c>
      <c r="EM145" s="132">
        <v>8</v>
      </c>
      <c r="EN145" s="132">
        <v>5</v>
      </c>
      <c r="EO145" s="132">
        <v>11</v>
      </c>
      <c r="EP145" s="132">
        <v>3</v>
      </c>
      <c r="EQ145" s="132">
        <v>16</v>
      </c>
      <c r="ER145" s="132">
        <v>15</v>
      </c>
      <c r="ES145" s="132">
        <v>10</v>
      </c>
      <c r="ET145" s="132">
        <v>11</v>
      </c>
      <c r="EU145" s="132">
        <v>10</v>
      </c>
      <c r="EV145" s="132">
        <v>12</v>
      </c>
      <c r="EW145" s="132">
        <v>9</v>
      </c>
      <c r="EY145" s="132">
        <v>1</v>
      </c>
      <c r="FC145" s="132">
        <v>2</v>
      </c>
      <c r="FE145" s="132">
        <v>1</v>
      </c>
      <c r="FF145" s="132">
        <v>2</v>
      </c>
      <c r="GD145" s="132">
        <v>1</v>
      </c>
      <c r="GI145" s="132">
        <v>1</v>
      </c>
      <c r="GL145" s="132">
        <v>1</v>
      </c>
      <c r="HB145" s="132">
        <v>1</v>
      </c>
    </row>
    <row r="146" spans="2:231" s="132" customFormat="1" x14ac:dyDescent="0.25">
      <c r="B146" s="132" t="s">
        <v>215</v>
      </c>
      <c r="H146" s="132">
        <v>2</v>
      </c>
      <c r="L146" s="132">
        <v>3</v>
      </c>
      <c r="P146" s="132">
        <v>1</v>
      </c>
      <c r="Q146" s="132">
        <v>1</v>
      </c>
      <c r="R146" s="132">
        <v>1</v>
      </c>
      <c r="S146" s="132">
        <v>1</v>
      </c>
      <c r="U146" s="132">
        <v>2</v>
      </c>
      <c r="W146" s="132">
        <v>1</v>
      </c>
      <c r="X146" s="132">
        <v>1</v>
      </c>
      <c r="Y146" s="132">
        <v>1</v>
      </c>
      <c r="Z146" s="132">
        <v>4</v>
      </c>
      <c r="AA146" s="132">
        <v>3</v>
      </c>
      <c r="AB146" s="132">
        <v>3</v>
      </c>
      <c r="AC146" s="132">
        <v>6</v>
      </c>
      <c r="AD146" s="132">
        <v>4</v>
      </c>
      <c r="AE146" s="132">
        <v>8</v>
      </c>
      <c r="AF146" s="132">
        <v>16</v>
      </c>
      <c r="AG146" s="132">
        <v>26</v>
      </c>
      <c r="AH146" s="132">
        <v>19</v>
      </c>
      <c r="AI146" s="132">
        <v>27</v>
      </c>
      <c r="AJ146" s="132">
        <v>34</v>
      </c>
      <c r="AK146" s="132">
        <v>37</v>
      </c>
      <c r="AL146" s="132">
        <v>40</v>
      </c>
      <c r="AM146" s="132">
        <v>39</v>
      </c>
      <c r="AN146" s="132">
        <v>77</v>
      </c>
      <c r="AO146" s="132">
        <v>82</v>
      </c>
      <c r="AP146" s="132">
        <v>103</v>
      </c>
      <c r="AQ146" s="132">
        <v>108</v>
      </c>
      <c r="AR146" s="132">
        <v>127</v>
      </c>
      <c r="AS146" s="132">
        <v>113</v>
      </c>
      <c r="AT146" s="132">
        <v>157</v>
      </c>
      <c r="AU146" s="132">
        <v>188</v>
      </c>
      <c r="AV146" s="132">
        <v>139</v>
      </c>
      <c r="AW146" s="132">
        <v>140</v>
      </c>
      <c r="AX146" s="132">
        <v>151</v>
      </c>
      <c r="AY146" s="132">
        <v>166</v>
      </c>
      <c r="AZ146" s="132">
        <v>139</v>
      </c>
      <c r="BA146" s="132">
        <v>87</v>
      </c>
      <c r="BB146" s="132">
        <v>172</v>
      </c>
      <c r="BC146" s="132">
        <v>153</v>
      </c>
      <c r="BD146" s="132">
        <v>136</v>
      </c>
      <c r="BE146" s="132">
        <v>153</v>
      </c>
      <c r="BF146" s="132">
        <v>125</v>
      </c>
      <c r="BG146" s="132">
        <v>111</v>
      </c>
      <c r="BH146" s="132">
        <v>116</v>
      </c>
      <c r="BI146" s="132">
        <v>159</v>
      </c>
      <c r="BJ146" s="132">
        <v>104</v>
      </c>
      <c r="BK146" s="132">
        <v>138</v>
      </c>
      <c r="BL146" s="132">
        <v>106</v>
      </c>
      <c r="BM146" s="132">
        <v>112</v>
      </c>
      <c r="BN146" s="132">
        <v>106</v>
      </c>
      <c r="BO146" s="132">
        <v>95</v>
      </c>
      <c r="BP146" s="132">
        <v>131</v>
      </c>
      <c r="BQ146" s="132">
        <v>111</v>
      </c>
      <c r="BR146" s="132">
        <v>102</v>
      </c>
      <c r="BS146" s="132">
        <v>98</v>
      </c>
      <c r="BT146" s="132">
        <v>108</v>
      </c>
      <c r="BU146" s="132">
        <v>108</v>
      </c>
      <c r="BV146" s="132">
        <v>94</v>
      </c>
      <c r="BW146" s="132">
        <v>76</v>
      </c>
      <c r="BX146" s="132">
        <v>79</v>
      </c>
      <c r="BY146" s="132">
        <v>69</v>
      </c>
      <c r="BZ146" s="132">
        <v>73</v>
      </c>
      <c r="CA146" s="132">
        <v>71</v>
      </c>
      <c r="CB146" s="132">
        <v>60</v>
      </c>
      <c r="CC146" s="132">
        <v>56</v>
      </c>
      <c r="CD146" s="132">
        <v>69</v>
      </c>
      <c r="CE146" s="132">
        <v>39</v>
      </c>
      <c r="CF146" s="132">
        <v>42</v>
      </c>
      <c r="CG146" s="132">
        <v>37</v>
      </c>
      <c r="CH146" s="132">
        <v>34</v>
      </c>
      <c r="CI146" s="132">
        <v>41</v>
      </c>
      <c r="CJ146" s="132">
        <v>31</v>
      </c>
      <c r="CK146" s="132">
        <v>43</v>
      </c>
      <c r="CL146" s="132">
        <v>35</v>
      </c>
      <c r="CM146" s="132">
        <v>36</v>
      </c>
      <c r="CN146" s="132">
        <v>24</v>
      </c>
      <c r="CO146" s="132">
        <v>29</v>
      </c>
      <c r="CP146" s="132">
        <v>26</v>
      </c>
      <c r="CQ146" s="132">
        <v>20</v>
      </c>
      <c r="CR146" s="132">
        <v>27</v>
      </c>
      <c r="CS146" s="132">
        <v>20</v>
      </c>
      <c r="CT146" s="132">
        <v>21</v>
      </c>
      <c r="CU146" s="132">
        <v>21</v>
      </c>
      <c r="CV146" s="132">
        <v>22</v>
      </c>
      <c r="CW146" s="132">
        <v>19</v>
      </c>
      <c r="CX146" s="132">
        <v>12</v>
      </c>
      <c r="CY146" s="132">
        <v>26</v>
      </c>
      <c r="CZ146" s="132">
        <v>20</v>
      </c>
      <c r="DA146" s="132">
        <v>19</v>
      </c>
      <c r="DB146" s="132">
        <v>21</v>
      </c>
      <c r="DC146" s="132">
        <v>15</v>
      </c>
      <c r="DD146" s="132">
        <v>19</v>
      </c>
      <c r="DE146" s="132">
        <v>21</v>
      </c>
      <c r="DF146" s="132">
        <v>14</v>
      </c>
      <c r="DG146" s="132">
        <v>12</v>
      </c>
      <c r="DH146" s="132">
        <v>18</v>
      </c>
      <c r="DI146" s="132">
        <v>25</v>
      </c>
      <c r="DJ146" s="132">
        <v>21</v>
      </c>
      <c r="DK146" s="132">
        <v>17</v>
      </c>
      <c r="DL146" s="132">
        <v>14</v>
      </c>
      <c r="DM146" s="132">
        <v>18</v>
      </c>
      <c r="DN146" s="132">
        <v>15</v>
      </c>
      <c r="DO146" s="132">
        <v>13</v>
      </c>
      <c r="DP146" s="132">
        <v>8</v>
      </c>
      <c r="DQ146" s="132">
        <v>11</v>
      </c>
      <c r="DR146" s="132">
        <v>13</v>
      </c>
      <c r="DS146" s="132">
        <v>11</v>
      </c>
      <c r="DT146" s="132">
        <v>16</v>
      </c>
      <c r="DU146" s="132">
        <v>11</v>
      </c>
      <c r="DV146" s="132">
        <v>16</v>
      </c>
      <c r="DW146" s="132">
        <v>16</v>
      </c>
      <c r="DX146" s="132">
        <v>18</v>
      </c>
      <c r="DY146" s="132">
        <v>15</v>
      </c>
      <c r="DZ146" s="132">
        <v>8</v>
      </c>
      <c r="EA146" s="132">
        <v>15</v>
      </c>
      <c r="EB146" s="132">
        <v>8</v>
      </c>
      <c r="EC146" s="132">
        <v>14</v>
      </c>
      <c r="ED146" s="132">
        <v>16</v>
      </c>
      <c r="EE146" s="132">
        <v>10</v>
      </c>
      <c r="EF146" s="132">
        <v>7</v>
      </c>
      <c r="EG146" s="132">
        <v>9</v>
      </c>
      <c r="EH146" s="132">
        <v>5</v>
      </c>
      <c r="EI146" s="132">
        <v>5</v>
      </c>
      <c r="EJ146" s="132">
        <v>9</v>
      </c>
      <c r="EK146" s="132">
        <v>6</v>
      </c>
      <c r="EL146" s="132">
        <v>6</v>
      </c>
      <c r="EM146" s="132">
        <v>4</v>
      </c>
      <c r="EN146" s="132">
        <v>3</v>
      </c>
      <c r="EO146" s="132">
        <v>7</v>
      </c>
      <c r="EP146" s="132">
        <v>7</v>
      </c>
      <c r="EQ146" s="132">
        <v>7</v>
      </c>
      <c r="ER146" s="132">
        <v>1</v>
      </c>
      <c r="ES146" s="132">
        <v>3</v>
      </c>
      <c r="ET146" s="132">
        <v>3</v>
      </c>
      <c r="EU146" s="132">
        <v>4</v>
      </c>
      <c r="EV146" s="132">
        <v>6</v>
      </c>
      <c r="EW146" s="132">
        <v>5</v>
      </c>
      <c r="EZ146" s="132">
        <v>1</v>
      </c>
      <c r="FB146" s="132">
        <v>1</v>
      </c>
      <c r="FC146" s="132">
        <v>1</v>
      </c>
      <c r="FG146" s="132">
        <v>1</v>
      </c>
      <c r="FQ146" s="132">
        <v>1</v>
      </c>
      <c r="FS146" s="132">
        <v>1</v>
      </c>
      <c r="FZ146" s="132">
        <v>1</v>
      </c>
      <c r="GE146" s="132">
        <v>2</v>
      </c>
      <c r="GF146" s="132">
        <v>2</v>
      </c>
      <c r="GL146" s="132">
        <v>1</v>
      </c>
      <c r="GP146" s="132">
        <v>1</v>
      </c>
      <c r="GT146" s="132">
        <v>1</v>
      </c>
      <c r="HK146" s="132">
        <v>1</v>
      </c>
    </row>
    <row r="147" spans="2:231" s="132" customFormat="1" x14ac:dyDescent="0.25">
      <c r="B147" s="132" t="s">
        <v>216</v>
      </c>
      <c r="K147" s="132">
        <v>2</v>
      </c>
      <c r="M147" s="132">
        <v>1</v>
      </c>
      <c r="Q147" s="132">
        <v>1</v>
      </c>
      <c r="S147" s="132">
        <v>2</v>
      </c>
      <c r="T147" s="132">
        <v>1</v>
      </c>
      <c r="U147" s="132">
        <v>2</v>
      </c>
      <c r="V147" s="132">
        <v>4</v>
      </c>
      <c r="W147" s="132">
        <v>1</v>
      </c>
      <c r="Y147" s="132">
        <v>4</v>
      </c>
      <c r="Z147" s="132">
        <v>3</v>
      </c>
      <c r="AA147" s="132">
        <v>4</v>
      </c>
      <c r="AB147" s="132">
        <v>9</v>
      </c>
      <c r="AC147" s="132">
        <v>11</v>
      </c>
      <c r="AD147" s="132">
        <v>9</v>
      </c>
      <c r="AE147" s="132">
        <v>5</v>
      </c>
      <c r="AF147" s="132">
        <v>18</v>
      </c>
      <c r="AG147" s="132">
        <v>16</v>
      </c>
      <c r="AH147" s="132">
        <v>13</v>
      </c>
      <c r="AI147" s="132">
        <v>24</v>
      </c>
      <c r="AJ147" s="132">
        <v>24</v>
      </c>
      <c r="AK147" s="132">
        <v>31</v>
      </c>
      <c r="AL147" s="132">
        <v>48</v>
      </c>
      <c r="AM147" s="132">
        <v>33</v>
      </c>
      <c r="AN147" s="132">
        <v>87</v>
      </c>
      <c r="AO147" s="132">
        <v>82</v>
      </c>
      <c r="AP147" s="132">
        <v>106</v>
      </c>
      <c r="AQ147" s="132">
        <v>106</v>
      </c>
      <c r="AR147" s="132">
        <v>122</v>
      </c>
      <c r="AS147" s="132">
        <v>140</v>
      </c>
      <c r="AT147" s="132">
        <v>137</v>
      </c>
      <c r="AU147" s="132">
        <v>246</v>
      </c>
      <c r="AV147" s="132">
        <v>176</v>
      </c>
      <c r="AW147" s="132">
        <v>167</v>
      </c>
      <c r="AX147" s="132">
        <v>156</v>
      </c>
      <c r="AY147" s="132">
        <v>201</v>
      </c>
      <c r="AZ147" s="132">
        <v>158</v>
      </c>
      <c r="BA147" s="132">
        <v>153</v>
      </c>
      <c r="BB147" s="132">
        <v>230</v>
      </c>
      <c r="BC147" s="132">
        <v>166</v>
      </c>
      <c r="BD147" s="132">
        <v>187</v>
      </c>
      <c r="BE147" s="132">
        <v>167</v>
      </c>
      <c r="BF147" s="132">
        <v>158</v>
      </c>
      <c r="BG147" s="132">
        <v>117</v>
      </c>
      <c r="BH147" s="132">
        <v>118</v>
      </c>
      <c r="BI147" s="132">
        <v>145</v>
      </c>
      <c r="BJ147" s="132">
        <v>101</v>
      </c>
      <c r="BK147" s="132">
        <v>144</v>
      </c>
      <c r="BL147" s="132">
        <v>140</v>
      </c>
      <c r="BM147" s="132">
        <v>105</v>
      </c>
      <c r="BN147" s="132">
        <v>107</v>
      </c>
      <c r="BO147" s="132">
        <v>89</v>
      </c>
      <c r="BP147" s="132">
        <v>134</v>
      </c>
      <c r="BQ147" s="132">
        <v>116</v>
      </c>
      <c r="BR147" s="132">
        <v>128</v>
      </c>
      <c r="BS147" s="132">
        <v>100</v>
      </c>
      <c r="BT147" s="132">
        <v>106</v>
      </c>
      <c r="BU147" s="132">
        <v>72</v>
      </c>
      <c r="BV147" s="132">
        <v>75</v>
      </c>
      <c r="BW147" s="132">
        <v>57</v>
      </c>
      <c r="BX147" s="132">
        <v>73</v>
      </c>
      <c r="BY147" s="132">
        <v>62</v>
      </c>
      <c r="BZ147" s="132">
        <v>77</v>
      </c>
      <c r="CA147" s="132">
        <v>54</v>
      </c>
      <c r="CB147" s="132">
        <v>55</v>
      </c>
      <c r="CC147" s="132">
        <v>36</v>
      </c>
      <c r="CD147" s="132">
        <v>65</v>
      </c>
      <c r="CE147" s="132">
        <v>35</v>
      </c>
      <c r="CF147" s="132">
        <v>51</v>
      </c>
      <c r="CG147" s="132">
        <v>38</v>
      </c>
      <c r="CH147" s="132">
        <v>34</v>
      </c>
      <c r="CI147" s="132">
        <v>38</v>
      </c>
      <c r="CJ147" s="132">
        <v>28</v>
      </c>
      <c r="CK147" s="132">
        <v>28</v>
      </c>
      <c r="CL147" s="132">
        <v>31</v>
      </c>
      <c r="CM147" s="132">
        <v>38</v>
      </c>
      <c r="CN147" s="132">
        <v>22</v>
      </c>
      <c r="CO147" s="132">
        <v>28</v>
      </c>
      <c r="CP147" s="132">
        <v>22</v>
      </c>
      <c r="CQ147" s="132">
        <v>19</v>
      </c>
      <c r="CR147" s="132">
        <v>26</v>
      </c>
      <c r="CS147" s="132">
        <v>19</v>
      </c>
      <c r="CT147" s="132">
        <v>23</v>
      </c>
      <c r="CU147" s="132">
        <v>21</v>
      </c>
      <c r="CV147" s="132">
        <v>21</v>
      </c>
      <c r="CW147" s="132">
        <v>18</v>
      </c>
      <c r="CX147" s="132">
        <v>14</v>
      </c>
      <c r="CY147" s="132">
        <v>23</v>
      </c>
      <c r="CZ147" s="132">
        <v>19</v>
      </c>
      <c r="DA147" s="132">
        <v>10</v>
      </c>
      <c r="DB147" s="132">
        <v>10</v>
      </c>
      <c r="DC147" s="132">
        <v>15</v>
      </c>
      <c r="DD147" s="132">
        <v>7</v>
      </c>
      <c r="DE147" s="132">
        <v>15</v>
      </c>
      <c r="DF147" s="132">
        <v>11</v>
      </c>
      <c r="DG147" s="132">
        <v>13</v>
      </c>
      <c r="DH147" s="132">
        <v>15</v>
      </c>
      <c r="DI147" s="132">
        <v>18</v>
      </c>
      <c r="DJ147" s="132">
        <v>14</v>
      </c>
      <c r="DK147" s="132">
        <v>10</v>
      </c>
      <c r="DL147" s="132">
        <v>8</v>
      </c>
      <c r="DM147" s="132">
        <v>12</v>
      </c>
      <c r="DN147" s="132">
        <v>9</v>
      </c>
      <c r="DO147" s="132">
        <v>7</v>
      </c>
      <c r="DP147" s="132">
        <v>11</v>
      </c>
      <c r="DQ147" s="132">
        <v>4</v>
      </c>
      <c r="DR147" s="132">
        <v>19</v>
      </c>
      <c r="DS147" s="132">
        <v>7</v>
      </c>
      <c r="DT147" s="132">
        <v>5</v>
      </c>
      <c r="DU147" s="132">
        <v>5</v>
      </c>
      <c r="DV147" s="132">
        <v>3</v>
      </c>
      <c r="DW147" s="132">
        <v>13</v>
      </c>
      <c r="DX147" s="132">
        <v>8</v>
      </c>
      <c r="DY147" s="132">
        <v>4</v>
      </c>
      <c r="DZ147" s="132">
        <v>5</v>
      </c>
      <c r="EA147" s="132">
        <v>2</v>
      </c>
      <c r="EB147" s="132">
        <v>9</v>
      </c>
      <c r="EC147" s="132">
        <v>8</v>
      </c>
      <c r="ED147" s="132">
        <v>4</v>
      </c>
      <c r="EE147" s="132">
        <v>9</v>
      </c>
      <c r="EF147" s="132">
        <v>3</v>
      </c>
      <c r="EH147" s="132">
        <v>2</v>
      </c>
      <c r="EI147" s="132">
        <v>2</v>
      </c>
      <c r="EJ147" s="132">
        <v>2</v>
      </c>
      <c r="EK147" s="132">
        <v>1</v>
      </c>
      <c r="EL147" s="132">
        <v>4</v>
      </c>
      <c r="EN147" s="132">
        <v>3</v>
      </c>
      <c r="EO147" s="132">
        <v>6</v>
      </c>
      <c r="EQ147" s="132">
        <v>1</v>
      </c>
      <c r="ER147" s="132">
        <v>1</v>
      </c>
      <c r="ES147" s="132">
        <v>4</v>
      </c>
      <c r="ET147" s="132">
        <v>2</v>
      </c>
      <c r="EU147" s="132">
        <v>1</v>
      </c>
      <c r="EV147" s="132">
        <v>5</v>
      </c>
      <c r="EW147" s="132">
        <v>2</v>
      </c>
      <c r="FV147" s="132">
        <v>1</v>
      </c>
      <c r="FZ147" s="132">
        <v>1</v>
      </c>
      <c r="GA147" s="132">
        <v>1</v>
      </c>
      <c r="GB147" s="132">
        <v>1</v>
      </c>
      <c r="GD147" s="132">
        <v>1</v>
      </c>
      <c r="GE147" s="132">
        <v>1</v>
      </c>
      <c r="GF147" s="132">
        <v>1</v>
      </c>
      <c r="GJ147" s="132">
        <v>3</v>
      </c>
      <c r="GK147" s="132">
        <v>1</v>
      </c>
      <c r="GN147" s="132">
        <v>1</v>
      </c>
      <c r="GP147" s="132">
        <v>1</v>
      </c>
      <c r="GS147" s="132">
        <v>1</v>
      </c>
      <c r="GU147" s="132">
        <v>2</v>
      </c>
      <c r="GW147" s="132">
        <v>1</v>
      </c>
      <c r="HK147" s="132">
        <v>1</v>
      </c>
    </row>
    <row r="148" spans="2:231" s="132" customFormat="1" x14ac:dyDescent="0.25">
      <c r="B148" s="132" t="s">
        <v>217</v>
      </c>
      <c r="F148" s="132">
        <v>1</v>
      </c>
      <c r="G148" s="132">
        <v>1</v>
      </c>
      <c r="I148" s="132">
        <v>1</v>
      </c>
      <c r="J148" s="132">
        <v>1</v>
      </c>
      <c r="Y148" s="132">
        <v>1</v>
      </c>
      <c r="Z148" s="132">
        <v>1</v>
      </c>
      <c r="AA148" s="132">
        <v>2</v>
      </c>
      <c r="AC148" s="132">
        <v>4</v>
      </c>
      <c r="AD148" s="132">
        <v>8</v>
      </c>
      <c r="AE148" s="132">
        <v>6</v>
      </c>
      <c r="AF148" s="132">
        <v>13</v>
      </c>
      <c r="AG148" s="132">
        <v>17</v>
      </c>
      <c r="AH148" s="132">
        <v>8</v>
      </c>
      <c r="AI148" s="132">
        <v>14</v>
      </c>
      <c r="AJ148" s="132">
        <v>17</v>
      </c>
      <c r="AK148" s="132">
        <v>24</v>
      </c>
      <c r="AL148" s="132">
        <v>24</v>
      </c>
      <c r="AM148" s="132">
        <v>30</v>
      </c>
      <c r="AN148" s="132">
        <v>49</v>
      </c>
      <c r="AO148" s="132">
        <v>42</v>
      </c>
      <c r="AP148" s="132">
        <v>67</v>
      </c>
      <c r="AQ148" s="132">
        <v>74</v>
      </c>
      <c r="AR148" s="132">
        <v>86</v>
      </c>
      <c r="AS148" s="132">
        <v>88</v>
      </c>
      <c r="AT148" s="132">
        <v>95</v>
      </c>
      <c r="AU148" s="132">
        <v>129</v>
      </c>
      <c r="AV148" s="132">
        <v>125</v>
      </c>
      <c r="AW148" s="132">
        <v>147</v>
      </c>
      <c r="AX148" s="132">
        <v>133</v>
      </c>
      <c r="AY148" s="132">
        <v>143</v>
      </c>
      <c r="AZ148" s="132">
        <v>167</v>
      </c>
      <c r="BA148" s="132">
        <v>130</v>
      </c>
      <c r="BB148" s="132">
        <v>233</v>
      </c>
      <c r="BC148" s="132">
        <v>183</v>
      </c>
      <c r="BD148" s="132">
        <v>213</v>
      </c>
      <c r="BE148" s="132">
        <v>172</v>
      </c>
      <c r="BF148" s="132">
        <v>207</v>
      </c>
      <c r="BG148" s="132">
        <v>142</v>
      </c>
      <c r="BH148" s="132">
        <v>131</v>
      </c>
      <c r="BI148" s="132">
        <v>187</v>
      </c>
      <c r="BJ148" s="132">
        <v>148</v>
      </c>
      <c r="BK148" s="132">
        <v>200</v>
      </c>
      <c r="BL148" s="132">
        <v>177</v>
      </c>
      <c r="BM148" s="132">
        <v>186</v>
      </c>
      <c r="BN148" s="132">
        <v>165</v>
      </c>
      <c r="BO148" s="132">
        <v>140</v>
      </c>
      <c r="BP148" s="132">
        <v>186</v>
      </c>
      <c r="BQ148" s="132">
        <v>185</v>
      </c>
      <c r="BR148" s="132">
        <v>187</v>
      </c>
      <c r="BS148" s="132">
        <v>162</v>
      </c>
      <c r="BT148" s="132">
        <v>186</v>
      </c>
      <c r="BU148" s="132">
        <v>101</v>
      </c>
      <c r="BV148" s="132">
        <v>127</v>
      </c>
      <c r="BW148" s="132">
        <v>119</v>
      </c>
      <c r="BX148" s="132">
        <v>158</v>
      </c>
      <c r="BY148" s="132">
        <v>160</v>
      </c>
      <c r="BZ148" s="132">
        <v>140</v>
      </c>
      <c r="CA148" s="132">
        <v>112</v>
      </c>
      <c r="CB148" s="132">
        <v>99</v>
      </c>
      <c r="CC148" s="132">
        <v>85</v>
      </c>
      <c r="CD148" s="132">
        <v>124</v>
      </c>
      <c r="CE148" s="132">
        <v>106</v>
      </c>
      <c r="CF148" s="132">
        <v>93</v>
      </c>
      <c r="CG148" s="132">
        <v>86</v>
      </c>
      <c r="CH148" s="132">
        <v>87</v>
      </c>
      <c r="CI148" s="132">
        <v>67</v>
      </c>
      <c r="CJ148" s="132">
        <v>43</v>
      </c>
      <c r="CK148" s="132">
        <v>48</v>
      </c>
      <c r="CL148" s="132">
        <v>64</v>
      </c>
      <c r="CM148" s="132">
        <v>66</v>
      </c>
      <c r="CN148" s="132">
        <v>70</v>
      </c>
      <c r="CO148" s="132">
        <v>67</v>
      </c>
      <c r="CP148" s="132">
        <v>50</v>
      </c>
      <c r="CQ148" s="132">
        <v>33</v>
      </c>
      <c r="CR148" s="132">
        <v>46</v>
      </c>
      <c r="CS148" s="132">
        <v>45</v>
      </c>
      <c r="CT148" s="132">
        <v>36</v>
      </c>
      <c r="CU148" s="132">
        <v>35</v>
      </c>
      <c r="CV148" s="132">
        <v>34</v>
      </c>
      <c r="CW148" s="132">
        <v>34</v>
      </c>
      <c r="CX148" s="132">
        <v>27</v>
      </c>
      <c r="CY148" s="132">
        <v>40</v>
      </c>
      <c r="CZ148" s="132">
        <v>46</v>
      </c>
      <c r="DA148" s="132">
        <v>36</v>
      </c>
      <c r="DB148" s="132">
        <v>23</v>
      </c>
      <c r="DC148" s="132">
        <v>26</v>
      </c>
      <c r="DD148" s="132">
        <v>11</v>
      </c>
      <c r="DE148" s="132">
        <v>22</v>
      </c>
      <c r="DF148" s="132">
        <v>23</v>
      </c>
      <c r="DG148" s="132">
        <v>20</v>
      </c>
      <c r="DH148" s="132">
        <v>16</v>
      </c>
      <c r="DI148" s="132">
        <v>16</v>
      </c>
      <c r="DJ148" s="132">
        <v>14</v>
      </c>
      <c r="DK148" s="132">
        <v>13</v>
      </c>
      <c r="DL148" s="132">
        <v>5</v>
      </c>
      <c r="DM148" s="132">
        <v>15</v>
      </c>
      <c r="DN148" s="132">
        <v>10</v>
      </c>
      <c r="DO148" s="132">
        <v>11</v>
      </c>
      <c r="DP148" s="132">
        <v>4</v>
      </c>
      <c r="DQ148" s="132">
        <v>4</v>
      </c>
      <c r="DR148" s="132">
        <v>15</v>
      </c>
      <c r="DS148" s="132">
        <v>7</v>
      </c>
      <c r="DT148" s="132">
        <v>9</v>
      </c>
      <c r="DU148" s="132">
        <v>8</v>
      </c>
      <c r="DV148" s="132">
        <v>6</v>
      </c>
      <c r="DW148" s="132">
        <v>13</v>
      </c>
      <c r="DX148" s="132">
        <v>11</v>
      </c>
      <c r="DY148" s="132">
        <v>15</v>
      </c>
      <c r="DZ148" s="132">
        <v>2</v>
      </c>
      <c r="EA148" s="132">
        <v>6</v>
      </c>
      <c r="EB148" s="132">
        <v>10</v>
      </c>
      <c r="EC148" s="132">
        <v>3</v>
      </c>
      <c r="ED148" s="132">
        <v>3</v>
      </c>
      <c r="EE148" s="132">
        <v>5</v>
      </c>
      <c r="EF148" s="132">
        <v>5</v>
      </c>
      <c r="EG148" s="132">
        <v>7</v>
      </c>
      <c r="EH148" s="132">
        <v>4</v>
      </c>
      <c r="EI148" s="132">
        <v>6</v>
      </c>
      <c r="EJ148" s="132">
        <v>4</v>
      </c>
      <c r="EK148" s="132">
        <v>2</v>
      </c>
      <c r="EL148" s="132">
        <v>4</v>
      </c>
      <c r="EM148" s="132">
        <v>1</v>
      </c>
      <c r="EN148" s="132">
        <v>1</v>
      </c>
      <c r="EO148" s="132">
        <v>5</v>
      </c>
      <c r="EP148" s="132">
        <v>1</v>
      </c>
      <c r="EQ148" s="132">
        <v>5</v>
      </c>
      <c r="ER148" s="132">
        <v>3</v>
      </c>
      <c r="ES148" s="132">
        <v>3</v>
      </c>
      <c r="ET148" s="132">
        <v>2</v>
      </c>
      <c r="EV148" s="132">
        <v>4</v>
      </c>
      <c r="EW148" s="132">
        <v>1</v>
      </c>
      <c r="FV148" s="132">
        <v>1</v>
      </c>
      <c r="FZ148" s="132">
        <v>2</v>
      </c>
      <c r="GA148" s="132">
        <v>1</v>
      </c>
      <c r="GC148" s="132">
        <v>2</v>
      </c>
      <c r="GD148" s="132">
        <v>2</v>
      </c>
      <c r="GF148" s="132">
        <v>1</v>
      </c>
      <c r="GH148" s="132">
        <v>1</v>
      </c>
      <c r="GI148" s="132">
        <v>1</v>
      </c>
      <c r="GK148" s="132">
        <v>1</v>
      </c>
      <c r="GL148" s="132">
        <v>4</v>
      </c>
      <c r="GM148" s="132">
        <v>3</v>
      </c>
      <c r="GN148" s="132">
        <v>1</v>
      </c>
      <c r="GP148" s="132">
        <v>2</v>
      </c>
      <c r="GQ148" s="132">
        <v>4</v>
      </c>
      <c r="GS148" s="132">
        <v>1</v>
      </c>
      <c r="GT148" s="132">
        <v>2</v>
      </c>
      <c r="GV148" s="132">
        <v>1</v>
      </c>
      <c r="GX148" s="132">
        <v>1</v>
      </c>
      <c r="HA148" s="132">
        <v>1</v>
      </c>
      <c r="HE148" s="132">
        <v>2</v>
      </c>
      <c r="HH148" s="132">
        <v>1</v>
      </c>
    </row>
    <row r="149" spans="2:231" s="132" customFormat="1" x14ac:dyDescent="0.25">
      <c r="B149" s="132" t="s">
        <v>218</v>
      </c>
      <c r="G149" s="132">
        <v>1</v>
      </c>
      <c r="O149" s="132">
        <v>1</v>
      </c>
      <c r="V149" s="132">
        <v>1</v>
      </c>
      <c r="Y149" s="132">
        <v>1</v>
      </c>
      <c r="AA149" s="132">
        <v>2</v>
      </c>
      <c r="AB149" s="132">
        <v>1</v>
      </c>
      <c r="AC149" s="132">
        <v>2</v>
      </c>
      <c r="AF149" s="132">
        <v>1</v>
      </c>
      <c r="AG149" s="132">
        <v>3</v>
      </c>
      <c r="AH149" s="132">
        <v>5</v>
      </c>
      <c r="AI149" s="132">
        <v>1</v>
      </c>
      <c r="AJ149" s="132">
        <v>3</v>
      </c>
      <c r="AK149" s="132">
        <v>5</v>
      </c>
      <c r="AL149" s="132">
        <v>3</v>
      </c>
      <c r="AM149" s="132">
        <v>3</v>
      </c>
      <c r="AN149" s="132">
        <v>9</v>
      </c>
      <c r="AO149" s="132">
        <v>9</v>
      </c>
      <c r="AP149" s="132">
        <v>12</v>
      </c>
      <c r="AQ149" s="132">
        <v>14</v>
      </c>
      <c r="AR149" s="132">
        <v>16</v>
      </c>
      <c r="AS149" s="132">
        <v>21</v>
      </c>
      <c r="AT149" s="132">
        <v>20</v>
      </c>
      <c r="AU149" s="132">
        <v>37</v>
      </c>
      <c r="AV149" s="132">
        <v>33</v>
      </c>
      <c r="AW149" s="132">
        <v>30</v>
      </c>
      <c r="AX149" s="132">
        <v>32</v>
      </c>
      <c r="AY149" s="132">
        <v>50</v>
      </c>
      <c r="AZ149" s="132">
        <v>37</v>
      </c>
      <c r="BA149" s="132">
        <v>43</v>
      </c>
      <c r="BB149" s="132">
        <v>67</v>
      </c>
      <c r="BC149" s="132">
        <v>59</v>
      </c>
      <c r="BD149" s="132">
        <v>56</v>
      </c>
      <c r="BE149" s="132">
        <v>77</v>
      </c>
      <c r="BF149" s="132">
        <v>84</v>
      </c>
      <c r="BG149" s="132">
        <v>63</v>
      </c>
      <c r="BH149" s="132">
        <v>56</v>
      </c>
      <c r="BI149" s="132">
        <v>82</v>
      </c>
      <c r="BJ149" s="132">
        <v>71</v>
      </c>
      <c r="BK149" s="132">
        <v>69</v>
      </c>
      <c r="BL149" s="132">
        <v>67</v>
      </c>
      <c r="BM149" s="132">
        <v>94</v>
      </c>
      <c r="BN149" s="132">
        <v>86</v>
      </c>
      <c r="BO149" s="132">
        <v>49</v>
      </c>
      <c r="BP149" s="132">
        <v>92</v>
      </c>
      <c r="BQ149" s="132">
        <v>73</v>
      </c>
      <c r="BR149" s="132">
        <v>96</v>
      </c>
      <c r="BS149" s="132">
        <v>78</v>
      </c>
      <c r="BT149" s="132">
        <v>83</v>
      </c>
      <c r="BU149" s="132">
        <v>61</v>
      </c>
      <c r="BV149" s="132">
        <v>65</v>
      </c>
      <c r="BW149" s="132">
        <v>62</v>
      </c>
      <c r="BX149" s="132">
        <v>82</v>
      </c>
      <c r="BY149" s="132">
        <v>62</v>
      </c>
      <c r="BZ149" s="132">
        <v>71</v>
      </c>
      <c r="CA149" s="132">
        <v>79</v>
      </c>
      <c r="CB149" s="132">
        <v>51</v>
      </c>
      <c r="CC149" s="132">
        <v>41</v>
      </c>
      <c r="CD149" s="132">
        <v>57</v>
      </c>
      <c r="CE149" s="132">
        <v>57</v>
      </c>
      <c r="CF149" s="132">
        <v>58</v>
      </c>
      <c r="CG149" s="132">
        <v>40</v>
      </c>
      <c r="CH149" s="132">
        <v>39</v>
      </c>
      <c r="CI149" s="132">
        <v>40</v>
      </c>
      <c r="CJ149" s="132">
        <v>23</v>
      </c>
      <c r="CK149" s="132">
        <v>26</v>
      </c>
      <c r="CL149" s="132">
        <v>27</v>
      </c>
      <c r="CM149" s="132">
        <v>33</v>
      </c>
      <c r="CN149" s="132">
        <v>24</v>
      </c>
      <c r="CO149" s="132">
        <v>27</v>
      </c>
      <c r="CP149" s="132">
        <v>20</v>
      </c>
      <c r="CQ149" s="132">
        <v>22</v>
      </c>
      <c r="CR149" s="132">
        <v>24</v>
      </c>
      <c r="CS149" s="132">
        <v>8</v>
      </c>
      <c r="CT149" s="132">
        <v>28</v>
      </c>
      <c r="CU149" s="132">
        <v>27</v>
      </c>
      <c r="CV149" s="132">
        <v>22</v>
      </c>
      <c r="CW149" s="132">
        <v>10</v>
      </c>
      <c r="CX149" s="132">
        <v>8</v>
      </c>
      <c r="CY149" s="132">
        <v>21</v>
      </c>
      <c r="CZ149" s="132">
        <v>14</v>
      </c>
      <c r="DA149" s="132">
        <v>14</v>
      </c>
      <c r="DB149" s="132">
        <v>11</v>
      </c>
      <c r="DC149" s="132">
        <v>15</v>
      </c>
      <c r="DD149" s="132">
        <v>9</v>
      </c>
      <c r="DE149" s="132">
        <v>8</v>
      </c>
      <c r="DF149" s="132">
        <v>11</v>
      </c>
      <c r="DG149" s="132">
        <v>11</v>
      </c>
      <c r="DH149" s="132">
        <v>16</v>
      </c>
      <c r="DI149" s="132">
        <v>8</v>
      </c>
      <c r="DJ149" s="132">
        <v>11</v>
      </c>
      <c r="DK149" s="132">
        <v>3</v>
      </c>
      <c r="DL149" s="132">
        <v>3</v>
      </c>
      <c r="DM149" s="132">
        <v>12</v>
      </c>
      <c r="DN149" s="132">
        <v>6</v>
      </c>
      <c r="DO149" s="132">
        <v>5</v>
      </c>
      <c r="DP149" s="132">
        <v>7</v>
      </c>
      <c r="DQ149" s="132">
        <v>6</v>
      </c>
      <c r="DR149" s="132">
        <v>3</v>
      </c>
      <c r="DS149" s="132">
        <v>3</v>
      </c>
      <c r="DT149" s="132">
        <v>3</v>
      </c>
      <c r="DU149" s="132">
        <v>4</v>
      </c>
      <c r="DV149" s="132">
        <v>4</v>
      </c>
      <c r="DW149" s="132">
        <v>6</v>
      </c>
      <c r="DX149" s="132">
        <v>4</v>
      </c>
      <c r="DY149" s="132">
        <v>5</v>
      </c>
      <c r="DZ149" s="132">
        <v>1</v>
      </c>
      <c r="EA149" s="132">
        <v>2</v>
      </c>
      <c r="EB149" s="132">
        <v>4</v>
      </c>
      <c r="EC149" s="132">
        <v>1</v>
      </c>
      <c r="ED149" s="132">
        <v>2</v>
      </c>
      <c r="EF149" s="132">
        <v>2</v>
      </c>
      <c r="EG149" s="132">
        <v>2</v>
      </c>
      <c r="EI149" s="132">
        <v>2</v>
      </c>
      <c r="EK149" s="132">
        <v>2</v>
      </c>
      <c r="EL149" s="132">
        <v>1</v>
      </c>
      <c r="EM149" s="132">
        <v>2</v>
      </c>
      <c r="EO149" s="132">
        <v>1</v>
      </c>
      <c r="EP149" s="132">
        <v>5</v>
      </c>
      <c r="EQ149" s="132">
        <v>4</v>
      </c>
      <c r="ET149" s="132">
        <v>1</v>
      </c>
      <c r="EV149" s="132">
        <v>2</v>
      </c>
      <c r="GA149" s="132">
        <v>1</v>
      </c>
      <c r="GE149" s="132">
        <v>1</v>
      </c>
      <c r="GF149" s="132">
        <v>2</v>
      </c>
      <c r="GG149" s="132">
        <v>1</v>
      </c>
      <c r="GK149" s="132">
        <v>2</v>
      </c>
      <c r="GL149" s="132">
        <v>1</v>
      </c>
      <c r="GM149" s="132">
        <v>4</v>
      </c>
      <c r="GN149" s="132">
        <v>5</v>
      </c>
      <c r="GP149" s="132">
        <v>1</v>
      </c>
      <c r="GW149" s="132">
        <v>1</v>
      </c>
      <c r="HA149" s="132">
        <v>1</v>
      </c>
      <c r="HC149" s="132">
        <v>1</v>
      </c>
    </row>
    <row r="150" spans="2:231" s="132" customFormat="1" x14ac:dyDescent="0.25">
      <c r="D150" s="132">
        <f>SUM(D140:D149)</f>
        <v>1</v>
      </c>
      <c r="E150" s="132">
        <f t="shared" ref="E150:BP150" si="474">SUM(E140:E149)</f>
        <v>1</v>
      </c>
      <c r="F150" s="132">
        <f t="shared" si="474"/>
        <v>1</v>
      </c>
      <c r="G150" s="132">
        <f t="shared" si="474"/>
        <v>2</v>
      </c>
      <c r="H150" s="132">
        <f t="shared" si="474"/>
        <v>3</v>
      </c>
      <c r="I150" s="132">
        <f t="shared" si="474"/>
        <v>2</v>
      </c>
      <c r="J150" s="132">
        <f t="shared" si="474"/>
        <v>2</v>
      </c>
      <c r="K150" s="132">
        <f t="shared" si="474"/>
        <v>2</v>
      </c>
      <c r="L150" s="132">
        <f t="shared" si="474"/>
        <v>4</v>
      </c>
      <c r="M150" s="132">
        <f t="shared" si="474"/>
        <v>1</v>
      </c>
      <c r="N150" s="132">
        <f t="shared" si="474"/>
        <v>2</v>
      </c>
      <c r="O150" s="132">
        <f t="shared" si="474"/>
        <v>1</v>
      </c>
      <c r="P150" s="132">
        <f t="shared" si="474"/>
        <v>4</v>
      </c>
      <c r="Q150" s="132">
        <f t="shared" si="474"/>
        <v>2</v>
      </c>
      <c r="R150" s="132">
        <f t="shared" si="474"/>
        <v>3</v>
      </c>
      <c r="S150" s="132">
        <f t="shared" si="474"/>
        <v>3</v>
      </c>
      <c r="T150" s="132">
        <f t="shared" si="474"/>
        <v>1</v>
      </c>
      <c r="U150" s="132">
        <f t="shared" si="474"/>
        <v>5</v>
      </c>
      <c r="V150" s="132">
        <f t="shared" si="474"/>
        <v>9</v>
      </c>
      <c r="W150" s="132">
        <f t="shared" si="474"/>
        <v>9</v>
      </c>
      <c r="X150" s="132">
        <f t="shared" si="474"/>
        <v>5</v>
      </c>
      <c r="Y150" s="132">
        <f t="shared" si="474"/>
        <v>10</v>
      </c>
      <c r="Z150" s="132">
        <f t="shared" si="474"/>
        <v>22</v>
      </c>
      <c r="AA150" s="132">
        <f t="shared" si="474"/>
        <v>24</v>
      </c>
      <c r="AB150" s="132">
        <f t="shared" si="474"/>
        <v>33</v>
      </c>
      <c r="AC150" s="132">
        <f t="shared" si="474"/>
        <v>61</v>
      </c>
      <c r="AD150" s="132">
        <f t="shared" si="474"/>
        <v>63</v>
      </c>
      <c r="AE150" s="132">
        <f t="shared" si="474"/>
        <v>65</v>
      </c>
      <c r="AF150" s="132">
        <f t="shared" si="474"/>
        <v>134</v>
      </c>
      <c r="AG150" s="132">
        <f t="shared" si="474"/>
        <v>141</v>
      </c>
      <c r="AH150" s="132">
        <f t="shared" si="474"/>
        <v>126</v>
      </c>
      <c r="AI150" s="132">
        <f t="shared" si="474"/>
        <v>139</v>
      </c>
      <c r="AJ150" s="132">
        <f t="shared" si="474"/>
        <v>166</v>
      </c>
      <c r="AK150" s="132">
        <f t="shared" si="474"/>
        <v>202</v>
      </c>
      <c r="AL150" s="132">
        <f t="shared" si="474"/>
        <v>238</v>
      </c>
      <c r="AM150" s="132">
        <f t="shared" si="474"/>
        <v>242</v>
      </c>
      <c r="AN150" s="132">
        <f t="shared" si="474"/>
        <v>445</v>
      </c>
      <c r="AO150" s="132">
        <f t="shared" si="474"/>
        <v>420</v>
      </c>
      <c r="AP150" s="132">
        <f t="shared" si="474"/>
        <v>527</v>
      </c>
      <c r="AQ150" s="132">
        <f t="shared" si="474"/>
        <v>576</v>
      </c>
      <c r="AR150" s="132">
        <f t="shared" si="474"/>
        <v>675</v>
      </c>
      <c r="AS150" s="132">
        <f t="shared" si="474"/>
        <v>694</v>
      </c>
      <c r="AT150" s="132">
        <f t="shared" si="474"/>
        <v>757</v>
      </c>
      <c r="AU150" s="132">
        <f t="shared" si="474"/>
        <v>1054</v>
      </c>
      <c r="AV150" s="132">
        <f t="shared" si="474"/>
        <v>824</v>
      </c>
      <c r="AW150" s="132">
        <f t="shared" si="474"/>
        <v>864</v>
      </c>
      <c r="AX150" s="132">
        <f t="shared" si="474"/>
        <v>824</v>
      </c>
      <c r="AY150" s="132">
        <f t="shared" si="474"/>
        <v>997</v>
      </c>
      <c r="AZ150" s="132">
        <f t="shared" si="474"/>
        <v>873</v>
      </c>
      <c r="BA150" s="132">
        <f t="shared" si="474"/>
        <v>748</v>
      </c>
      <c r="BB150" s="132">
        <f t="shared" si="474"/>
        <v>1196</v>
      </c>
      <c r="BC150" s="132">
        <f t="shared" si="474"/>
        <v>963</v>
      </c>
      <c r="BD150" s="132">
        <f t="shared" si="474"/>
        <v>1029</v>
      </c>
      <c r="BE150" s="132">
        <f t="shared" si="474"/>
        <v>944</v>
      </c>
      <c r="BF150" s="132">
        <f t="shared" si="474"/>
        <v>1062</v>
      </c>
      <c r="BG150" s="132">
        <f t="shared" si="474"/>
        <v>858</v>
      </c>
      <c r="BH150" s="132">
        <f t="shared" si="474"/>
        <v>800</v>
      </c>
      <c r="BI150" s="132">
        <f t="shared" si="474"/>
        <v>1122</v>
      </c>
      <c r="BJ150" s="132">
        <f t="shared" si="474"/>
        <v>852</v>
      </c>
      <c r="BK150" s="132">
        <f t="shared" si="474"/>
        <v>1116</v>
      </c>
      <c r="BL150" s="132">
        <f t="shared" si="474"/>
        <v>1024</v>
      </c>
      <c r="BM150" s="132">
        <f t="shared" si="474"/>
        <v>1050</v>
      </c>
      <c r="BN150" s="132">
        <f t="shared" si="474"/>
        <v>996</v>
      </c>
      <c r="BO150" s="132">
        <f t="shared" si="474"/>
        <v>786</v>
      </c>
      <c r="BP150" s="132">
        <f t="shared" si="474"/>
        <v>1149</v>
      </c>
      <c r="BQ150" s="132">
        <f t="shared" ref="BQ150:EB150" si="475">SUM(BQ140:BQ149)</f>
        <v>998</v>
      </c>
      <c r="BR150" s="132">
        <f t="shared" si="475"/>
        <v>1035</v>
      </c>
      <c r="BS150" s="132">
        <f t="shared" si="475"/>
        <v>899</v>
      </c>
      <c r="BT150" s="132">
        <f t="shared" si="475"/>
        <v>994</v>
      </c>
      <c r="BU150" s="132">
        <f t="shared" si="475"/>
        <v>832</v>
      </c>
      <c r="BV150" s="132">
        <f t="shared" si="475"/>
        <v>736</v>
      </c>
      <c r="BW150" s="132">
        <f t="shared" si="475"/>
        <v>774</v>
      </c>
      <c r="BX150" s="132">
        <f t="shared" si="475"/>
        <v>753</v>
      </c>
      <c r="BY150" s="132">
        <f t="shared" si="475"/>
        <v>746</v>
      </c>
      <c r="BZ150" s="132">
        <f t="shared" si="475"/>
        <v>703</v>
      </c>
      <c r="CA150" s="132">
        <f t="shared" si="475"/>
        <v>698</v>
      </c>
      <c r="CB150" s="132">
        <f t="shared" si="475"/>
        <v>606</v>
      </c>
      <c r="CC150" s="132">
        <f t="shared" si="475"/>
        <v>456</v>
      </c>
      <c r="CD150" s="132">
        <f t="shared" si="475"/>
        <v>648</v>
      </c>
      <c r="CE150" s="132">
        <f t="shared" si="475"/>
        <v>470</v>
      </c>
      <c r="CF150" s="132">
        <f t="shared" si="475"/>
        <v>464</v>
      </c>
      <c r="CG150" s="132">
        <f t="shared" si="475"/>
        <v>409</v>
      </c>
      <c r="CH150" s="132">
        <f t="shared" si="475"/>
        <v>401</v>
      </c>
      <c r="CI150" s="132">
        <f t="shared" si="475"/>
        <v>359</v>
      </c>
      <c r="CJ150" s="132">
        <f t="shared" si="475"/>
        <v>292</v>
      </c>
      <c r="CK150" s="132">
        <f t="shared" si="475"/>
        <v>327</v>
      </c>
      <c r="CL150" s="132">
        <f t="shared" si="475"/>
        <v>332</v>
      </c>
      <c r="CM150" s="132">
        <f t="shared" si="475"/>
        <v>313</v>
      </c>
      <c r="CN150" s="132">
        <f t="shared" si="475"/>
        <v>274</v>
      </c>
      <c r="CO150" s="132">
        <f t="shared" si="475"/>
        <v>335</v>
      </c>
      <c r="CP150" s="132">
        <f t="shared" si="475"/>
        <v>237</v>
      </c>
      <c r="CQ150" s="132">
        <f t="shared" si="475"/>
        <v>209</v>
      </c>
      <c r="CR150" s="132">
        <f t="shared" si="475"/>
        <v>266</v>
      </c>
      <c r="CS150" s="132">
        <f t="shared" si="475"/>
        <v>203</v>
      </c>
      <c r="CT150" s="132">
        <f t="shared" si="475"/>
        <v>216</v>
      </c>
      <c r="CU150" s="132">
        <f t="shared" si="475"/>
        <v>210</v>
      </c>
      <c r="CV150" s="132">
        <f t="shared" si="475"/>
        <v>200</v>
      </c>
      <c r="CW150" s="132">
        <f t="shared" si="475"/>
        <v>194</v>
      </c>
      <c r="CX150" s="132">
        <f t="shared" si="475"/>
        <v>152</v>
      </c>
      <c r="CY150" s="132">
        <f t="shared" si="475"/>
        <v>230</v>
      </c>
      <c r="CZ150" s="132">
        <f t="shared" si="475"/>
        <v>184</v>
      </c>
      <c r="DA150" s="132">
        <f t="shared" si="475"/>
        <v>176</v>
      </c>
      <c r="DB150" s="132">
        <f t="shared" si="475"/>
        <v>145</v>
      </c>
      <c r="DC150" s="132">
        <f t="shared" si="475"/>
        <v>169</v>
      </c>
      <c r="DD150" s="132">
        <f t="shared" si="475"/>
        <v>137</v>
      </c>
      <c r="DE150" s="132">
        <f t="shared" si="475"/>
        <v>161</v>
      </c>
      <c r="DF150" s="132">
        <f t="shared" si="475"/>
        <v>188</v>
      </c>
      <c r="DG150" s="132">
        <f t="shared" si="475"/>
        <v>196</v>
      </c>
      <c r="DH150" s="132">
        <f t="shared" si="475"/>
        <v>180</v>
      </c>
      <c r="DI150" s="132">
        <f t="shared" si="475"/>
        <v>199</v>
      </c>
      <c r="DJ150" s="132">
        <f t="shared" si="475"/>
        <v>202</v>
      </c>
      <c r="DK150" s="132">
        <f t="shared" si="475"/>
        <v>183</v>
      </c>
      <c r="DL150" s="132">
        <f t="shared" si="475"/>
        <v>120</v>
      </c>
      <c r="DM150" s="132">
        <f t="shared" si="475"/>
        <v>195</v>
      </c>
      <c r="DN150" s="132">
        <f t="shared" si="475"/>
        <v>143</v>
      </c>
      <c r="DO150" s="132">
        <f t="shared" si="475"/>
        <v>163</v>
      </c>
      <c r="DP150" s="132">
        <f t="shared" si="475"/>
        <v>143</v>
      </c>
      <c r="DQ150" s="132">
        <f t="shared" si="475"/>
        <v>141</v>
      </c>
      <c r="DR150" s="132">
        <f t="shared" si="475"/>
        <v>167</v>
      </c>
      <c r="DS150" s="132">
        <f t="shared" si="475"/>
        <v>124</v>
      </c>
      <c r="DT150" s="132">
        <f t="shared" si="475"/>
        <v>164</v>
      </c>
      <c r="DU150" s="132">
        <f t="shared" si="475"/>
        <v>139</v>
      </c>
      <c r="DV150" s="132">
        <f t="shared" si="475"/>
        <v>149</v>
      </c>
      <c r="DW150" s="132">
        <f t="shared" si="475"/>
        <v>152</v>
      </c>
      <c r="DX150" s="132">
        <f t="shared" si="475"/>
        <v>170</v>
      </c>
      <c r="DY150" s="132">
        <f t="shared" si="475"/>
        <v>159</v>
      </c>
      <c r="DZ150" s="132">
        <f t="shared" si="475"/>
        <v>102</v>
      </c>
      <c r="EA150" s="132">
        <f t="shared" si="475"/>
        <v>145</v>
      </c>
      <c r="EB150" s="132">
        <f t="shared" si="475"/>
        <v>135</v>
      </c>
      <c r="EC150" s="132">
        <f t="shared" ref="EC150:FJ150" si="476">SUM(EC140:EC149)</f>
        <v>159</v>
      </c>
      <c r="ED150" s="132">
        <f t="shared" si="476"/>
        <v>135</v>
      </c>
      <c r="EE150" s="132">
        <f t="shared" si="476"/>
        <v>138</v>
      </c>
      <c r="EF150" s="132">
        <f t="shared" si="476"/>
        <v>111</v>
      </c>
      <c r="EG150" s="132">
        <f t="shared" si="476"/>
        <v>103</v>
      </c>
      <c r="EH150" s="132">
        <f t="shared" si="476"/>
        <v>116</v>
      </c>
      <c r="EI150" s="132">
        <f t="shared" si="476"/>
        <v>82</v>
      </c>
      <c r="EJ150" s="132">
        <f t="shared" si="476"/>
        <v>94</v>
      </c>
      <c r="EK150" s="132">
        <f t="shared" si="476"/>
        <v>68</v>
      </c>
      <c r="EL150" s="132">
        <f t="shared" si="476"/>
        <v>73</v>
      </c>
      <c r="EM150" s="132">
        <f t="shared" si="476"/>
        <v>78</v>
      </c>
      <c r="EN150" s="132">
        <f t="shared" si="476"/>
        <v>56</v>
      </c>
      <c r="EO150" s="132">
        <f t="shared" si="476"/>
        <v>81</v>
      </c>
      <c r="EP150" s="132">
        <f t="shared" si="476"/>
        <v>70</v>
      </c>
      <c r="EQ150" s="132">
        <f t="shared" si="476"/>
        <v>91</v>
      </c>
      <c r="ER150" s="132">
        <f t="shared" si="476"/>
        <v>75</v>
      </c>
      <c r="ES150" s="132">
        <f t="shared" si="476"/>
        <v>60</v>
      </c>
      <c r="ET150" s="132">
        <f t="shared" si="476"/>
        <v>75</v>
      </c>
      <c r="EU150" s="132">
        <f t="shared" si="476"/>
        <v>59</v>
      </c>
      <c r="EV150" s="132">
        <f t="shared" si="476"/>
        <v>75</v>
      </c>
      <c r="EW150" s="132">
        <f t="shared" si="476"/>
        <v>61</v>
      </c>
      <c r="EX150" s="132">
        <f t="shared" si="476"/>
        <v>0</v>
      </c>
      <c r="EY150" s="132">
        <f t="shared" si="476"/>
        <v>1</v>
      </c>
      <c r="EZ150" s="132">
        <f t="shared" si="476"/>
        <v>1</v>
      </c>
      <c r="FA150" s="132">
        <f t="shared" si="476"/>
        <v>1</v>
      </c>
      <c r="FB150" s="132">
        <f t="shared" si="476"/>
        <v>1</v>
      </c>
      <c r="FC150" s="132">
        <f t="shared" si="476"/>
        <v>4</v>
      </c>
      <c r="FD150" s="132">
        <f t="shared" si="476"/>
        <v>1</v>
      </c>
      <c r="FE150" s="132">
        <f t="shared" si="476"/>
        <v>2</v>
      </c>
      <c r="FF150" s="132">
        <f t="shared" si="476"/>
        <v>2</v>
      </c>
      <c r="FG150" s="132">
        <f t="shared" si="476"/>
        <v>1</v>
      </c>
      <c r="FH150" s="132">
        <f>SUM(FQ140:FQ149)</f>
        <v>1</v>
      </c>
      <c r="FI150" s="132">
        <f t="shared" si="476"/>
        <v>0</v>
      </c>
      <c r="FJ150" s="132">
        <f t="shared" si="476"/>
        <v>0</v>
      </c>
      <c r="FK150" s="132">
        <f t="shared" ref="FK150:FY150" si="477">SUM(FZ140:FZ149)</f>
        <v>4</v>
      </c>
      <c r="FL150" s="132">
        <f t="shared" si="477"/>
        <v>3</v>
      </c>
      <c r="FM150" s="132">
        <f t="shared" si="477"/>
        <v>1</v>
      </c>
      <c r="FN150" s="132">
        <f t="shared" si="477"/>
        <v>2</v>
      </c>
      <c r="FO150" s="132">
        <f t="shared" si="477"/>
        <v>4</v>
      </c>
      <c r="FP150" s="132">
        <f t="shared" si="477"/>
        <v>4</v>
      </c>
      <c r="FQ150" s="132">
        <f t="shared" si="477"/>
        <v>6</v>
      </c>
      <c r="FR150" s="132">
        <f t="shared" si="477"/>
        <v>1</v>
      </c>
      <c r="FS150" s="132">
        <f t="shared" si="477"/>
        <v>1</v>
      </c>
      <c r="FT150" s="132">
        <f t="shared" si="477"/>
        <v>2</v>
      </c>
      <c r="FU150" s="132">
        <f t="shared" si="477"/>
        <v>3</v>
      </c>
      <c r="FV150" s="132">
        <f t="shared" si="477"/>
        <v>4</v>
      </c>
      <c r="FW150" s="132">
        <f t="shared" si="477"/>
        <v>7</v>
      </c>
      <c r="FX150" s="132">
        <f t="shared" si="477"/>
        <v>7</v>
      </c>
      <c r="FY150" s="132">
        <f t="shared" si="477"/>
        <v>7</v>
      </c>
      <c r="FZ150" s="132">
        <f>SUM(GP140:GP149)</f>
        <v>5</v>
      </c>
      <c r="GA150" s="132">
        <f>SUM(GQ140:GQ149)</f>
        <v>4</v>
      </c>
      <c r="GB150" s="132">
        <f>SUM(GS140:GS149)</f>
        <v>2</v>
      </c>
      <c r="GC150" s="132">
        <f>SUM(GT140:GT149)</f>
        <v>3</v>
      </c>
      <c r="GD150" s="132">
        <f>SUM(GU140:GU149)</f>
        <v>2</v>
      </c>
      <c r="GE150" s="132">
        <f t="shared" ref="GE150:HT150" si="478">SUM(GV140:GV149)</f>
        <v>1</v>
      </c>
      <c r="GF150" s="132">
        <f t="shared" si="478"/>
        <v>2</v>
      </c>
      <c r="GG150" s="132">
        <f t="shared" si="478"/>
        <v>1</v>
      </c>
      <c r="GH150" s="132">
        <f t="shared" si="478"/>
        <v>0</v>
      </c>
      <c r="GI150" s="132">
        <f t="shared" si="478"/>
        <v>0</v>
      </c>
      <c r="GJ150" s="132">
        <f t="shared" si="478"/>
        <v>2</v>
      </c>
      <c r="GK150" s="132">
        <f t="shared" si="478"/>
        <v>1</v>
      </c>
      <c r="GL150" s="132">
        <f t="shared" si="478"/>
        <v>1</v>
      </c>
      <c r="GM150" s="132">
        <f t="shared" si="478"/>
        <v>0</v>
      </c>
      <c r="GN150" s="132">
        <f t="shared" si="478"/>
        <v>2</v>
      </c>
      <c r="GO150" s="132">
        <f t="shared" si="478"/>
        <v>0</v>
      </c>
      <c r="GP150" s="132">
        <f t="shared" si="478"/>
        <v>0</v>
      </c>
      <c r="GQ150" s="132">
        <f t="shared" si="478"/>
        <v>1</v>
      </c>
      <c r="GR150" s="132">
        <f t="shared" si="478"/>
        <v>0</v>
      </c>
      <c r="GS150" s="132">
        <f t="shared" si="478"/>
        <v>0</v>
      </c>
      <c r="GT150" s="132">
        <f t="shared" si="478"/>
        <v>2</v>
      </c>
      <c r="GU150" s="132">
        <f t="shared" si="478"/>
        <v>0</v>
      </c>
      <c r="GV150" s="132">
        <f t="shared" si="478"/>
        <v>0</v>
      </c>
      <c r="GW150" s="132">
        <f t="shared" si="478"/>
        <v>0</v>
      </c>
      <c r="GX150" s="132">
        <f t="shared" si="478"/>
        <v>0</v>
      </c>
      <c r="GY150" s="132">
        <f t="shared" si="478"/>
        <v>0</v>
      </c>
      <c r="GZ150" s="132">
        <f t="shared" si="478"/>
        <v>0</v>
      </c>
      <c r="HA150" s="132">
        <f t="shared" si="478"/>
        <v>0</v>
      </c>
      <c r="HB150" s="132">
        <f t="shared" si="478"/>
        <v>0</v>
      </c>
      <c r="HC150" s="132">
        <f t="shared" si="478"/>
        <v>0</v>
      </c>
      <c r="HD150" s="132">
        <f t="shared" si="478"/>
        <v>0</v>
      </c>
      <c r="HE150" s="132">
        <f t="shared" si="478"/>
        <v>0</v>
      </c>
      <c r="HF150" s="132">
        <f t="shared" si="478"/>
        <v>0</v>
      </c>
      <c r="HG150" s="132">
        <f t="shared" si="478"/>
        <v>0</v>
      </c>
      <c r="HH150" s="132">
        <f t="shared" si="478"/>
        <v>0</v>
      </c>
      <c r="HI150" s="132">
        <f t="shared" si="478"/>
        <v>0</v>
      </c>
      <c r="HJ150" s="132">
        <f t="shared" si="478"/>
        <v>0</v>
      </c>
      <c r="HK150" s="132">
        <f t="shared" si="478"/>
        <v>0</v>
      </c>
      <c r="HL150" s="132">
        <f t="shared" si="478"/>
        <v>0</v>
      </c>
      <c r="HM150" s="132">
        <f t="shared" si="478"/>
        <v>0</v>
      </c>
      <c r="HN150" s="132">
        <f t="shared" si="478"/>
        <v>0</v>
      </c>
      <c r="HO150" s="132">
        <f t="shared" si="478"/>
        <v>0</v>
      </c>
      <c r="HP150" s="132">
        <f t="shared" si="478"/>
        <v>0</v>
      </c>
      <c r="HQ150" s="132">
        <f t="shared" si="478"/>
        <v>0</v>
      </c>
      <c r="HR150" s="132">
        <f t="shared" si="478"/>
        <v>0</v>
      </c>
      <c r="HS150" s="132">
        <f t="shared" si="478"/>
        <v>0</v>
      </c>
      <c r="HT150" s="132">
        <f t="shared" si="478"/>
        <v>0</v>
      </c>
    </row>
    <row r="151" spans="2:231" s="132" customFormat="1" x14ac:dyDescent="0.25"/>
    <row r="152" spans="2:231" s="132" customFormat="1" ht="15.75" thickBot="1" x14ac:dyDescent="0.3">
      <c r="B152" s="264"/>
      <c r="C152" s="264"/>
      <c r="D152" s="132" t="s">
        <v>354</v>
      </c>
      <c r="E152" s="132" t="s">
        <v>355</v>
      </c>
      <c r="F152" s="132" t="s">
        <v>356</v>
      </c>
      <c r="G152" s="132" t="s">
        <v>357</v>
      </c>
      <c r="H152" s="132" t="s">
        <v>358</v>
      </c>
      <c r="I152" s="132" t="s">
        <v>359</v>
      </c>
      <c r="J152" s="132" t="s">
        <v>360</v>
      </c>
      <c r="K152" s="132" t="s">
        <v>361</v>
      </c>
      <c r="L152" s="132" t="s">
        <v>362</v>
      </c>
      <c r="M152" s="132" t="s">
        <v>363</v>
      </c>
      <c r="N152" s="132" t="s">
        <v>364</v>
      </c>
      <c r="O152" s="132" t="s">
        <v>365</v>
      </c>
      <c r="P152" s="132" t="s">
        <v>366</v>
      </c>
      <c r="Q152" s="132" t="s">
        <v>367</v>
      </c>
      <c r="R152" s="132" t="s">
        <v>368</v>
      </c>
      <c r="S152" s="132" t="s">
        <v>369</v>
      </c>
      <c r="T152" s="132" t="s">
        <v>370</v>
      </c>
      <c r="U152" s="132" t="s">
        <v>371</v>
      </c>
      <c r="V152" s="132" t="s">
        <v>372</v>
      </c>
      <c r="W152" s="132" t="s">
        <v>373</v>
      </c>
      <c r="X152" s="132" t="s">
        <v>374</v>
      </c>
      <c r="Y152" s="132" t="s">
        <v>375</v>
      </c>
      <c r="Z152" s="132" t="s">
        <v>376</v>
      </c>
      <c r="AA152" s="132" t="s">
        <v>377</v>
      </c>
      <c r="AB152" s="132" t="s">
        <v>378</v>
      </c>
      <c r="AC152" s="132" t="s">
        <v>379</v>
      </c>
      <c r="AD152" s="132" t="s">
        <v>380</v>
      </c>
      <c r="AE152" s="132" t="s">
        <v>381</v>
      </c>
      <c r="AF152" s="132" t="s">
        <v>382</v>
      </c>
      <c r="AG152" s="132" t="s">
        <v>383</v>
      </c>
      <c r="AH152" s="132" t="s">
        <v>384</v>
      </c>
      <c r="AI152" s="132" t="s">
        <v>385</v>
      </c>
      <c r="AJ152" s="132" t="s">
        <v>386</v>
      </c>
      <c r="AK152" s="132" t="s">
        <v>387</v>
      </c>
      <c r="AL152" s="132" t="s">
        <v>388</v>
      </c>
      <c r="AM152" s="132" t="s">
        <v>389</v>
      </c>
      <c r="AN152" s="132" t="s">
        <v>390</v>
      </c>
      <c r="AO152" s="132" t="s">
        <v>391</v>
      </c>
      <c r="AP152" s="132" t="s">
        <v>392</v>
      </c>
      <c r="AQ152" s="132" t="s">
        <v>393</v>
      </c>
      <c r="AR152" s="132" t="s">
        <v>336</v>
      </c>
      <c r="AS152" s="132" t="s">
        <v>335</v>
      </c>
      <c r="AT152" s="132" t="s">
        <v>334</v>
      </c>
      <c r="AU152" s="132" t="s">
        <v>333</v>
      </c>
      <c r="AV152" s="132" t="s">
        <v>332</v>
      </c>
      <c r="AW152" s="132" t="s">
        <v>331</v>
      </c>
      <c r="AX152" s="132" t="s">
        <v>330</v>
      </c>
      <c r="AY152" s="132" t="s">
        <v>329</v>
      </c>
      <c r="AZ152" s="132" t="s">
        <v>328</v>
      </c>
      <c r="BA152" s="132" t="s">
        <v>327</v>
      </c>
      <c r="BB152" s="132" t="s">
        <v>326</v>
      </c>
      <c r="BC152" s="132" t="s">
        <v>325</v>
      </c>
      <c r="BD152" s="132" t="s">
        <v>324</v>
      </c>
      <c r="BE152" s="132" t="s">
        <v>323</v>
      </c>
      <c r="BF152" s="132" t="s">
        <v>322</v>
      </c>
      <c r="BG152" s="132" t="s">
        <v>321</v>
      </c>
      <c r="BH152" s="132" t="s">
        <v>320</v>
      </c>
      <c r="BI152" s="132" t="s">
        <v>319</v>
      </c>
      <c r="BJ152" s="132" t="s">
        <v>318</v>
      </c>
      <c r="BK152" s="132" t="s">
        <v>317</v>
      </c>
      <c r="BL152" s="132" t="s">
        <v>316</v>
      </c>
      <c r="BM152" s="132" t="s">
        <v>315</v>
      </c>
      <c r="BN152" s="132" t="s">
        <v>314</v>
      </c>
      <c r="BO152" s="132" t="s">
        <v>313</v>
      </c>
      <c r="BP152" s="132" t="s">
        <v>312</v>
      </c>
      <c r="BQ152" s="132" t="s">
        <v>311</v>
      </c>
      <c r="BR152" s="132" t="s">
        <v>310</v>
      </c>
      <c r="BS152" s="132" t="s">
        <v>309</v>
      </c>
      <c r="BT152" s="132" t="s">
        <v>308</v>
      </c>
      <c r="BU152" s="132" t="s">
        <v>307</v>
      </c>
      <c r="BV152" s="132" t="s">
        <v>306</v>
      </c>
      <c r="BW152" s="132" t="s">
        <v>305</v>
      </c>
      <c r="BX152" s="132" t="s">
        <v>304</v>
      </c>
      <c r="BY152" s="132" t="s">
        <v>303</v>
      </c>
      <c r="BZ152" s="132" t="s">
        <v>302</v>
      </c>
      <c r="CA152" s="132" t="s">
        <v>301</v>
      </c>
      <c r="CB152" s="132" t="s">
        <v>300</v>
      </c>
      <c r="CC152" s="132" t="s">
        <v>299</v>
      </c>
      <c r="CD152" s="132" t="s">
        <v>298</v>
      </c>
      <c r="CE152" s="132" t="s">
        <v>297</v>
      </c>
      <c r="CF152" s="132" t="s">
        <v>296</v>
      </c>
      <c r="CG152" s="132" t="s">
        <v>295</v>
      </c>
      <c r="CH152" s="132" t="s">
        <v>294</v>
      </c>
      <c r="CI152" s="132" t="s">
        <v>293</v>
      </c>
      <c r="CJ152" s="132" t="s">
        <v>292</v>
      </c>
      <c r="CK152" s="132" t="s">
        <v>291</v>
      </c>
      <c r="CL152" s="132" t="s">
        <v>290</v>
      </c>
      <c r="CM152" s="132" t="s">
        <v>289</v>
      </c>
      <c r="CN152" s="132" t="s">
        <v>288</v>
      </c>
      <c r="CO152" s="132" t="s">
        <v>287</v>
      </c>
      <c r="CP152" s="132" t="s">
        <v>286</v>
      </c>
      <c r="CQ152" s="132" t="s">
        <v>285</v>
      </c>
      <c r="CR152" s="132" t="s">
        <v>284</v>
      </c>
      <c r="CS152" s="132" t="s">
        <v>283</v>
      </c>
      <c r="CT152" s="132" t="s">
        <v>282</v>
      </c>
      <c r="CU152" s="132" t="s">
        <v>281</v>
      </c>
      <c r="CV152" s="132" t="s">
        <v>280</v>
      </c>
      <c r="CW152" s="132" t="s">
        <v>279</v>
      </c>
      <c r="CX152" s="132" t="s">
        <v>278</v>
      </c>
      <c r="CY152" s="132" t="s">
        <v>277</v>
      </c>
      <c r="CZ152" s="132" t="s">
        <v>276</v>
      </c>
      <c r="DA152" s="132" t="s">
        <v>275</v>
      </c>
      <c r="DB152" s="132" t="s">
        <v>274</v>
      </c>
      <c r="DC152" s="132" t="s">
        <v>273</v>
      </c>
      <c r="DD152" s="132" t="s">
        <v>272</v>
      </c>
      <c r="DE152" s="132" t="s">
        <v>271</v>
      </c>
      <c r="DF152" s="132" t="s">
        <v>270</v>
      </c>
      <c r="DG152" s="132" t="s">
        <v>269</v>
      </c>
      <c r="DH152" s="132" t="s">
        <v>268</v>
      </c>
      <c r="DI152" s="132" t="s">
        <v>267</v>
      </c>
      <c r="DJ152" s="132" t="s">
        <v>266</v>
      </c>
      <c r="DK152" s="132" t="s">
        <v>265</v>
      </c>
      <c r="DL152" s="132" t="s">
        <v>264</v>
      </c>
      <c r="DM152" s="132" t="s">
        <v>263</v>
      </c>
      <c r="DN152" s="132" t="s">
        <v>262</v>
      </c>
      <c r="DO152" s="132" t="s">
        <v>261</v>
      </c>
      <c r="DP152" s="132" t="s">
        <v>260</v>
      </c>
      <c r="DQ152" s="132" t="s">
        <v>259</v>
      </c>
      <c r="DR152" s="132" t="s">
        <v>258</v>
      </c>
      <c r="DS152" s="132" t="s">
        <v>257</v>
      </c>
      <c r="DT152" s="132" t="s">
        <v>256</v>
      </c>
      <c r="DU152" s="132" t="s">
        <v>255</v>
      </c>
      <c r="DV152" s="132" t="s">
        <v>254</v>
      </c>
      <c r="DW152" s="132" t="s">
        <v>253</v>
      </c>
      <c r="DX152" s="132" t="s">
        <v>252</v>
      </c>
      <c r="DY152" s="132" t="s">
        <v>251</v>
      </c>
      <c r="DZ152" s="132" t="s">
        <v>250</v>
      </c>
      <c r="EA152" s="132" t="s">
        <v>249</v>
      </c>
      <c r="EB152" s="132" t="s">
        <v>248</v>
      </c>
      <c r="EC152" s="132" t="s">
        <v>247</v>
      </c>
      <c r="ED152" s="132" t="s">
        <v>246</v>
      </c>
      <c r="EE152" s="132" t="s">
        <v>245</v>
      </c>
      <c r="EF152" s="132" t="s">
        <v>244</v>
      </c>
      <c r="EG152" s="132" t="s">
        <v>243</v>
      </c>
      <c r="EH152" s="132" t="s">
        <v>242</v>
      </c>
      <c r="EI152" s="132" t="s">
        <v>241</v>
      </c>
      <c r="EJ152" s="132" t="s">
        <v>240</v>
      </c>
      <c r="EK152" s="132" t="s">
        <v>239</v>
      </c>
      <c r="EL152" s="132" t="s">
        <v>238</v>
      </c>
      <c r="EM152" s="132" t="s">
        <v>237</v>
      </c>
      <c r="EN152" s="132" t="s">
        <v>236</v>
      </c>
      <c r="EO152" s="132" t="s">
        <v>235</v>
      </c>
      <c r="EP152" s="132" t="s">
        <v>234</v>
      </c>
      <c r="EQ152" s="132" t="s">
        <v>233</v>
      </c>
      <c r="ER152" s="132" t="s">
        <v>232</v>
      </c>
      <c r="ES152" s="132" t="s">
        <v>231</v>
      </c>
      <c r="ET152" s="132" t="s">
        <v>230</v>
      </c>
      <c r="EU152" s="132" t="s">
        <v>229</v>
      </c>
      <c r="EV152" s="132" t="s">
        <v>228</v>
      </c>
      <c r="EW152" s="132" t="s">
        <v>227</v>
      </c>
      <c r="EX152" s="132" t="s">
        <v>153</v>
      </c>
      <c r="EY152" s="132" t="s">
        <v>154</v>
      </c>
      <c r="EZ152" s="132" t="s">
        <v>155</v>
      </c>
      <c r="FA152" s="132" t="s">
        <v>156</v>
      </c>
      <c r="FB152" s="132" t="s">
        <v>157</v>
      </c>
      <c r="FC152" s="132" t="s">
        <v>158</v>
      </c>
      <c r="FD152" s="132" t="s">
        <v>159</v>
      </c>
      <c r="FE152" s="132" t="s">
        <v>160</v>
      </c>
      <c r="FF152" s="132" t="s">
        <v>161</v>
      </c>
      <c r="FG152" s="132" t="s">
        <v>162</v>
      </c>
      <c r="FH152" s="132" t="s">
        <v>163</v>
      </c>
      <c r="FI152" s="132" t="s">
        <v>164</v>
      </c>
      <c r="FJ152" s="132" t="s">
        <v>165</v>
      </c>
      <c r="FK152" s="132" t="s">
        <v>166</v>
      </c>
      <c r="FL152" s="132" t="s">
        <v>167</v>
      </c>
      <c r="FM152" s="132" t="s">
        <v>168</v>
      </c>
      <c r="FN152" s="132" t="s">
        <v>169</v>
      </c>
      <c r="FO152" s="132" t="s">
        <v>170</v>
      </c>
      <c r="FP152" s="132" t="s">
        <v>171</v>
      </c>
      <c r="FQ152" s="132" t="s">
        <v>172</v>
      </c>
      <c r="FR152" s="132" t="s">
        <v>173</v>
      </c>
      <c r="FS152" s="132" t="s">
        <v>174</v>
      </c>
      <c r="FT152" s="132" t="s">
        <v>175</v>
      </c>
      <c r="FU152" s="132" t="s">
        <v>176</v>
      </c>
      <c r="FV152" s="132" t="s">
        <v>177</v>
      </c>
      <c r="FW152" s="132" t="s">
        <v>178</v>
      </c>
      <c r="FX152" s="132" t="s">
        <v>179</v>
      </c>
      <c r="FY152" s="132" t="s">
        <v>180</v>
      </c>
      <c r="FZ152" s="132" t="s">
        <v>181</v>
      </c>
      <c r="GA152" s="132" t="s">
        <v>182</v>
      </c>
      <c r="GB152" s="132" t="s">
        <v>183</v>
      </c>
      <c r="GC152" s="132" t="s">
        <v>184</v>
      </c>
      <c r="GD152" s="132" t="s">
        <v>185</v>
      </c>
      <c r="GE152" s="132" t="s">
        <v>186</v>
      </c>
      <c r="GF152" s="132" t="s">
        <v>187</v>
      </c>
      <c r="GG152" s="132" t="s">
        <v>188</v>
      </c>
      <c r="GH152" s="132" t="s">
        <v>189</v>
      </c>
      <c r="GI152" s="132" t="s">
        <v>190</v>
      </c>
      <c r="GJ152" s="132" t="s">
        <v>191</v>
      </c>
      <c r="GK152" s="132" t="s">
        <v>192</v>
      </c>
      <c r="GL152" s="132" t="s">
        <v>193</v>
      </c>
      <c r="GM152" s="132" t="s">
        <v>194</v>
      </c>
      <c r="GN152" s="132" t="s">
        <v>353</v>
      </c>
      <c r="GO152" s="132" t="s">
        <v>195</v>
      </c>
      <c r="GP152" s="132" t="s">
        <v>196</v>
      </c>
      <c r="GQ152" s="132" t="s">
        <v>197</v>
      </c>
      <c r="GR152" s="132" t="s">
        <v>198</v>
      </c>
      <c r="GS152" s="132" t="s">
        <v>150</v>
      </c>
      <c r="GT152" s="132" t="s">
        <v>151</v>
      </c>
      <c r="GU152" s="132" t="s">
        <v>152</v>
      </c>
      <c r="GV152" s="132">
        <v>44063</v>
      </c>
      <c r="GW152" s="132">
        <v>44064</v>
      </c>
      <c r="GX152" s="132">
        <v>44065</v>
      </c>
      <c r="GY152" s="132">
        <v>44066</v>
      </c>
      <c r="GZ152" s="132">
        <v>44067</v>
      </c>
      <c r="HA152" s="132">
        <v>44068</v>
      </c>
      <c r="HB152" s="132">
        <v>44069</v>
      </c>
      <c r="HC152" s="132">
        <v>44070</v>
      </c>
      <c r="HD152" s="132">
        <v>44071</v>
      </c>
      <c r="HE152" s="132">
        <v>44072</v>
      </c>
      <c r="HF152" s="132">
        <v>44073</v>
      </c>
      <c r="HG152" s="132">
        <v>44074</v>
      </c>
      <c r="HH152" s="132" t="s">
        <v>423</v>
      </c>
      <c r="HI152" s="132" t="s">
        <v>425</v>
      </c>
      <c r="HJ152" s="132" t="s">
        <v>426</v>
      </c>
      <c r="HK152" s="132" t="s">
        <v>447</v>
      </c>
      <c r="HL152" s="132" t="s">
        <v>455</v>
      </c>
      <c r="HM152" s="132" t="s">
        <v>456</v>
      </c>
      <c r="HN152" s="132" t="s">
        <v>481</v>
      </c>
      <c r="HO152" s="132" t="s">
        <v>513</v>
      </c>
      <c r="HP152" s="132" t="s">
        <v>514</v>
      </c>
      <c r="HQ152" s="132" t="s">
        <v>524</v>
      </c>
    </row>
    <row r="153" spans="2:231" s="132" customFormat="1" x14ac:dyDescent="0.25">
      <c r="B153" s="258" t="s">
        <v>209</v>
      </c>
      <c r="C153" s="265">
        <v>1772895</v>
      </c>
      <c r="D153" s="7">
        <f>D140/$C153*100000</f>
        <v>0</v>
      </c>
      <c r="E153" s="7">
        <f t="shared" ref="E153:BP153" si="479">E140/$C153*100000</f>
        <v>0</v>
      </c>
      <c r="F153" s="7">
        <f t="shared" si="479"/>
        <v>0</v>
      </c>
      <c r="G153" s="7">
        <f t="shared" si="479"/>
        <v>0</v>
      </c>
      <c r="H153" s="7">
        <f t="shared" si="479"/>
        <v>0</v>
      </c>
      <c r="I153" s="7">
        <f t="shared" si="479"/>
        <v>0</v>
      </c>
      <c r="J153" s="7">
        <f t="shared" si="479"/>
        <v>0</v>
      </c>
      <c r="K153" s="7">
        <f t="shared" si="479"/>
        <v>0</v>
      </c>
      <c r="L153" s="7">
        <f t="shared" si="479"/>
        <v>0</v>
      </c>
      <c r="M153" s="7">
        <f t="shared" si="479"/>
        <v>0</v>
      </c>
      <c r="N153" s="7">
        <f t="shared" si="479"/>
        <v>0</v>
      </c>
      <c r="O153" s="7">
        <f t="shared" si="479"/>
        <v>0</v>
      </c>
      <c r="P153" s="7">
        <f t="shared" si="479"/>
        <v>0</v>
      </c>
      <c r="Q153" s="7">
        <f t="shared" si="479"/>
        <v>0</v>
      </c>
      <c r="R153" s="7">
        <f t="shared" si="479"/>
        <v>0</v>
      </c>
      <c r="S153" s="7">
        <f t="shared" si="479"/>
        <v>0</v>
      </c>
      <c r="T153" s="7">
        <f t="shared" si="479"/>
        <v>0</v>
      </c>
      <c r="U153" s="7">
        <f t="shared" si="479"/>
        <v>0</v>
      </c>
      <c r="V153" s="7">
        <f t="shared" si="479"/>
        <v>0</v>
      </c>
      <c r="W153" s="7">
        <f t="shared" si="479"/>
        <v>0</v>
      </c>
      <c r="X153" s="7">
        <f t="shared" si="479"/>
        <v>0</v>
      </c>
      <c r="Y153" s="7">
        <f t="shared" si="479"/>
        <v>0</v>
      </c>
      <c r="Z153" s="7">
        <f t="shared" si="479"/>
        <v>0</v>
      </c>
      <c r="AA153" s="7">
        <f t="shared" si="479"/>
        <v>0</v>
      </c>
      <c r="AB153" s="7">
        <f t="shared" si="479"/>
        <v>0</v>
      </c>
      <c r="AC153" s="7">
        <f t="shared" si="479"/>
        <v>5.6404919637090746E-2</v>
      </c>
      <c r="AD153" s="7">
        <f t="shared" si="479"/>
        <v>0</v>
      </c>
      <c r="AE153" s="7">
        <f t="shared" si="479"/>
        <v>0</v>
      </c>
      <c r="AF153" s="7">
        <f t="shared" si="479"/>
        <v>5.6404919637090746E-2</v>
      </c>
      <c r="AG153" s="7">
        <f t="shared" si="479"/>
        <v>5.6404919637090746E-2</v>
      </c>
      <c r="AH153" s="7">
        <f t="shared" si="479"/>
        <v>0</v>
      </c>
      <c r="AI153" s="7">
        <f t="shared" si="479"/>
        <v>5.6404919637090746E-2</v>
      </c>
      <c r="AJ153" s="7">
        <f t="shared" si="479"/>
        <v>0</v>
      </c>
      <c r="AK153" s="7">
        <f t="shared" si="479"/>
        <v>5.6404919637090746E-2</v>
      </c>
      <c r="AL153" s="7">
        <f t="shared" si="479"/>
        <v>0</v>
      </c>
      <c r="AM153" s="7">
        <f t="shared" si="479"/>
        <v>5.6404919637090746E-2</v>
      </c>
      <c r="AN153" s="7">
        <f t="shared" si="479"/>
        <v>0.11280983927418149</v>
      </c>
      <c r="AO153" s="7">
        <f t="shared" si="479"/>
        <v>5.6404919637090746E-2</v>
      </c>
      <c r="AP153" s="7">
        <f t="shared" si="479"/>
        <v>0.11280983927418149</v>
      </c>
      <c r="AQ153" s="7">
        <f t="shared" si="479"/>
        <v>5.6404919637090746E-2</v>
      </c>
      <c r="AR153" s="7">
        <f t="shared" si="479"/>
        <v>5.6404919637090746E-2</v>
      </c>
      <c r="AS153" s="7">
        <f t="shared" si="479"/>
        <v>0.28202459818545372</v>
      </c>
      <c r="AT153" s="7">
        <f t="shared" si="479"/>
        <v>5.6404919637090746E-2</v>
      </c>
      <c r="AU153" s="7">
        <f t="shared" si="479"/>
        <v>0.11280983927418149</v>
      </c>
      <c r="AV153" s="7">
        <f t="shared" si="479"/>
        <v>5.6404919637090746E-2</v>
      </c>
      <c r="AW153" s="7">
        <f t="shared" si="479"/>
        <v>0</v>
      </c>
      <c r="AX153" s="7">
        <f t="shared" si="479"/>
        <v>0.11280983927418149</v>
      </c>
      <c r="AY153" s="7">
        <f t="shared" si="479"/>
        <v>5.6404919637090746E-2</v>
      </c>
      <c r="AZ153" s="7">
        <f t="shared" si="479"/>
        <v>0.11280983927418149</v>
      </c>
      <c r="BA153" s="7">
        <f t="shared" si="479"/>
        <v>0</v>
      </c>
      <c r="BB153" s="7">
        <f t="shared" si="479"/>
        <v>0.22561967854836298</v>
      </c>
      <c r="BC153" s="7">
        <f t="shared" si="479"/>
        <v>0.28202459818545372</v>
      </c>
      <c r="BD153" s="7">
        <f t="shared" si="479"/>
        <v>0.28202459818545372</v>
      </c>
      <c r="BE153" s="7">
        <f t="shared" si="479"/>
        <v>0.11280983927418149</v>
      </c>
      <c r="BF153" s="7">
        <f t="shared" si="479"/>
        <v>0.11280983927418149</v>
      </c>
      <c r="BG153" s="7">
        <f t="shared" si="479"/>
        <v>0.16921475891127222</v>
      </c>
      <c r="BH153" s="7">
        <f t="shared" si="479"/>
        <v>0.11280983927418149</v>
      </c>
      <c r="BI153" s="7">
        <f t="shared" si="479"/>
        <v>5.6404919637090746E-2</v>
      </c>
      <c r="BJ153" s="7">
        <f t="shared" si="479"/>
        <v>0.22561967854836298</v>
      </c>
      <c r="BK153" s="7">
        <f t="shared" si="479"/>
        <v>0</v>
      </c>
      <c r="BL153" s="7">
        <f t="shared" si="479"/>
        <v>0</v>
      </c>
      <c r="BM153" s="7">
        <f t="shared" si="479"/>
        <v>0.11280983927418149</v>
      </c>
      <c r="BN153" s="7">
        <f t="shared" si="479"/>
        <v>0.22561967854836298</v>
      </c>
      <c r="BO153" s="7">
        <f t="shared" si="479"/>
        <v>0.11280983927418149</v>
      </c>
      <c r="BP153" s="7">
        <f t="shared" si="479"/>
        <v>5.6404919637090746E-2</v>
      </c>
      <c r="BQ153" s="7">
        <f t="shared" ref="BQ153:EB153" si="480">BQ140/$C153*100000</f>
        <v>5.6404919637090746E-2</v>
      </c>
      <c r="BR153" s="7">
        <f t="shared" si="480"/>
        <v>0.22561967854836298</v>
      </c>
      <c r="BS153" s="7">
        <f t="shared" si="480"/>
        <v>5.6404919637090746E-2</v>
      </c>
      <c r="BT153" s="7">
        <f t="shared" si="480"/>
        <v>5.6404919637090746E-2</v>
      </c>
      <c r="BU153" s="7">
        <f t="shared" si="480"/>
        <v>5.6404919637090746E-2</v>
      </c>
      <c r="BV153" s="7">
        <f t="shared" si="480"/>
        <v>0.11280983927418149</v>
      </c>
      <c r="BW153" s="7">
        <f t="shared" si="480"/>
        <v>5.6404919637090746E-2</v>
      </c>
      <c r="BX153" s="7">
        <f t="shared" si="480"/>
        <v>5.6404919637090746E-2</v>
      </c>
      <c r="BY153" s="7">
        <f t="shared" si="480"/>
        <v>0.11280983927418149</v>
      </c>
      <c r="BZ153" s="7">
        <f t="shared" si="480"/>
        <v>5.6404919637090746E-2</v>
      </c>
      <c r="CA153" s="7">
        <f t="shared" si="480"/>
        <v>0.11280983927418149</v>
      </c>
      <c r="CB153" s="7">
        <f t="shared" si="480"/>
        <v>0</v>
      </c>
      <c r="CC153" s="7">
        <f t="shared" si="480"/>
        <v>5.6404919637090746E-2</v>
      </c>
      <c r="CD153" s="7">
        <f t="shared" si="480"/>
        <v>0</v>
      </c>
      <c r="CE153" s="7">
        <f t="shared" si="480"/>
        <v>0</v>
      </c>
      <c r="CF153" s="7">
        <f t="shared" si="480"/>
        <v>0.11280983927418149</v>
      </c>
      <c r="CG153" s="7">
        <f t="shared" si="480"/>
        <v>0</v>
      </c>
      <c r="CH153" s="7">
        <f t="shared" si="480"/>
        <v>5.6404919637090746E-2</v>
      </c>
      <c r="CI153" s="7">
        <f t="shared" si="480"/>
        <v>5.6404919637090746E-2</v>
      </c>
      <c r="CJ153" s="7">
        <f t="shared" si="480"/>
        <v>0</v>
      </c>
      <c r="CK153" s="7">
        <f t="shared" si="480"/>
        <v>0</v>
      </c>
      <c r="CL153" s="7">
        <f t="shared" si="480"/>
        <v>5.6404919637090746E-2</v>
      </c>
      <c r="CM153" s="7">
        <f t="shared" si="480"/>
        <v>5.6404919637090746E-2</v>
      </c>
      <c r="CN153" s="7">
        <f t="shared" si="480"/>
        <v>5.6404919637090746E-2</v>
      </c>
      <c r="CO153" s="7">
        <f t="shared" si="480"/>
        <v>0</v>
      </c>
      <c r="CP153" s="7">
        <f t="shared" si="480"/>
        <v>0</v>
      </c>
      <c r="CQ153" s="7">
        <f t="shared" si="480"/>
        <v>0</v>
      </c>
      <c r="CR153" s="7">
        <f t="shared" si="480"/>
        <v>0.16921475891127222</v>
      </c>
      <c r="CS153" s="7">
        <f t="shared" si="480"/>
        <v>0.16921475891127222</v>
      </c>
      <c r="CT153" s="7">
        <f t="shared" si="480"/>
        <v>0</v>
      </c>
      <c r="CU153" s="7">
        <f t="shared" si="480"/>
        <v>0.11280983927418149</v>
      </c>
      <c r="CV153" s="7">
        <f t="shared" si="480"/>
        <v>0.16921475891127222</v>
      </c>
      <c r="CW153" s="7">
        <f t="shared" si="480"/>
        <v>0</v>
      </c>
      <c r="CX153" s="7">
        <f t="shared" si="480"/>
        <v>0.16921475891127222</v>
      </c>
      <c r="CY153" s="7">
        <f t="shared" si="480"/>
        <v>5.6404919637090746E-2</v>
      </c>
      <c r="CZ153" s="7">
        <f t="shared" si="480"/>
        <v>0</v>
      </c>
      <c r="DA153" s="7">
        <f t="shared" si="480"/>
        <v>0.16921475891127222</v>
      </c>
      <c r="DB153" s="7">
        <f t="shared" si="480"/>
        <v>0.16921475891127222</v>
      </c>
      <c r="DC153" s="7">
        <f t="shared" si="480"/>
        <v>0.11280983927418149</v>
      </c>
      <c r="DD153" s="7">
        <f t="shared" si="480"/>
        <v>0.16921475891127222</v>
      </c>
      <c r="DE153" s="7">
        <f t="shared" si="480"/>
        <v>5.6404919637090746E-2</v>
      </c>
      <c r="DF153" s="7">
        <f t="shared" si="480"/>
        <v>0.11280983927418149</v>
      </c>
      <c r="DG153" s="7">
        <f t="shared" si="480"/>
        <v>0.22561967854836298</v>
      </c>
      <c r="DH153" s="7">
        <f t="shared" si="480"/>
        <v>0.11280983927418149</v>
      </c>
      <c r="DI153" s="7">
        <f t="shared" si="480"/>
        <v>0.11280983927418149</v>
      </c>
      <c r="DJ153" s="7">
        <f t="shared" si="480"/>
        <v>0.22561967854836298</v>
      </c>
      <c r="DK153" s="7">
        <f t="shared" si="480"/>
        <v>0.33842951782254443</v>
      </c>
      <c r="DL153" s="7">
        <f t="shared" si="480"/>
        <v>0</v>
      </c>
      <c r="DM153" s="7">
        <f t="shared" si="480"/>
        <v>0.16921475891127222</v>
      </c>
      <c r="DN153" s="7">
        <f t="shared" si="480"/>
        <v>0.11280983927418149</v>
      </c>
      <c r="DO153" s="7">
        <f t="shared" si="480"/>
        <v>0.16921475891127222</v>
      </c>
      <c r="DP153" s="7">
        <f t="shared" si="480"/>
        <v>0.28202459818545372</v>
      </c>
      <c r="DQ153" s="7">
        <f t="shared" si="480"/>
        <v>0.22561967854836298</v>
      </c>
      <c r="DR153" s="7">
        <f t="shared" si="480"/>
        <v>0.22561967854836298</v>
      </c>
      <c r="DS153" s="7">
        <f t="shared" si="480"/>
        <v>0.11280983927418149</v>
      </c>
      <c r="DT153" s="7">
        <f t="shared" si="480"/>
        <v>5.6404919637090746E-2</v>
      </c>
      <c r="DU153" s="7">
        <f t="shared" si="480"/>
        <v>0.16921475891127222</v>
      </c>
      <c r="DV153" s="7">
        <f t="shared" si="480"/>
        <v>5.6404919637090746E-2</v>
      </c>
      <c r="DW153" s="7">
        <f t="shared" si="480"/>
        <v>0.33842951782254443</v>
      </c>
      <c r="DX153" s="7">
        <f t="shared" si="480"/>
        <v>0.22561967854836298</v>
      </c>
      <c r="DY153" s="7">
        <f t="shared" si="480"/>
        <v>0.45123935709672597</v>
      </c>
      <c r="DZ153" s="7">
        <f t="shared" si="480"/>
        <v>0.11280983927418149</v>
      </c>
      <c r="EA153" s="7">
        <f t="shared" si="480"/>
        <v>0.28202459818545372</v>
      </c>
      <c r="EB153" s="7">
        <f t="shared" si="480"/>
        <v>0.28202459818545372</v>
      </c>
      <c r="EC153" s="7">
        <f t="shared" ref="EC153:FG153" si="481">EC140/$C153*100000</f>
        <v>0.56404919637090745</v>
      </c>
      <c r="ED153" s="7">
        <f t="shared" si="481"/>
        <v>0.22561967854836298</v>
      </c>
      <c r="EE153" s="7">
        <f t="shared" si="481"/>
        <v>0.22561967854836298</v>
      </c>
      <c r="EF153" s="7">
        <f t="shared" si="481"/>
        <v>0.22561967854836298</v>
      </c>
      <c r="EG153" s="7">
        <f t="shared" si="481"/>
        <v>0.11280983927418149</v>
      </c>
      <c r="EH153" s="7">
        <f t="shared" si="481"/>
        <v>0.22561967854836298</v>
      </c>
      <c r="EI153" s="7">
        <f t="shared" si="481"/>
        <v>0.22561967854836298</v>
      </c>
      <c r="EJ153" s="7">
        <f t="shared" si="481"/>
        <v>0.22561967854836298</v>
      </c>
      <c r="EK153" s="7">
        <f t="shared" si="481"/>
        <v>0.16921475891127222</v>
      </c>
      <c r="EL153" s="7">
        <f t="shared" si="481"/>
        <v>0.16921475891127222</v>
      </c>
      <c r="EM153" s="7">
        <f t="shared" si="481"/>
        <v>0.16921475891127222</v>
      </c>
      <c r="EN153" s="7">
        <f t="shared" si="481"/>
        <v>0.16921475891127222</v>
      </c>
      <c r="EO153" s="7">
        <f t="shared" si="481"/>
        <v>0.11280983927418149</v>
      </c>
      <c r="EP153" s="7">
        <f t="shared" si="481"/>
        <v>0.16921475891127222</v>
      </c>
      <c r="EQ153" s="7">
        <f t="shared" si="481"/>
        <v>0.16921475891127222</v>
      </c>
      <c r="ER153" s="7">
        <f t="shared" si="481"/>
        <v>0.11280983927418149</v>
      </c>
      <c r="ES153" s="7">
        <f t="shared" si="481"/>
        <v>0.11280983927418149</v>
      </c>
      <c r="ET153" s="7">
        <f t="shared" si="481"/>
        <v>0.11280983927418149</v>
      </c>
      <c r="EU153" s="7">
        <f t="shared" si="481"/>
        <v>0</v>
      </c>
      <c r="EV153" s="7">
        <f t="shared" si="481"/>
        <v>0.22561967854836298</v>
      </c>
      <c r="EW153" s="7">
        <f t="shared" si="481"/>
        <v>5.6404919637090746E-2</v>
      </c>
      <c r="EX153" s="7">
        <f t="shared" si="481"/>
        <v>0</v>
      </c>
      <c r="EY153" s="7">
        <f t="shared" si="481"/>
        <v>2482.6061329069121</v>
      </c>
      <c r="EZ153" s="7">
        <f t="shared" si="481"/>
        <v>2482.6625378265494</v>
      </c>
      <c r="FA153" s="7">
        <f t="shared" si="481"/>
        <v>2482.8317525854604</v>
      </c>
      <c r="FB153" s="7">
        <f t="shared" si="481"/>
        <v>2483.1137771836461</v>
      </c>
      <c r="FC153" s="7">
        <f t="shared" si="481"/>
        <v>2483.2265870229198</v>
      </c>
      <c r="FD153" s="7">
        <f t="shared" si="481"/>
        <v>2483.339396862194</v>
      </c>
      <c r="FE153" s="7">
        <f t="shared" si="481"/>
        <v>2483.3958017818313</v>
      </c>
      <c r="FF153" s="7">
        <f t="shared" si="481"/>
        <v>2483.4522067014686</v>
      </c>
      <c r="FG153" s="7">
        <f t="shared" si="481"/>
        <v>2483.508611621106</v>
      </c>
      <c r="FH153" s="7">
        <f>FQ140/$C153*100000</f>
        <v>0</v>
      </c>
      <c r="FI153" s="7">
        <f>FS140/$C153*100000</f>
        <v>0</v>
      </c>
      <c r="FJ153" s="7">
        <f>FV140/$C153*100000</f>
        <v>0</v>
      </c>
      <c r="FK153" s="7">
        <f t="shared" ref="FK153:FP153" si="482">FZ140/$C153*100000</f>
        <v>0</v>
      </c>
      <c r="FL153" s="7">
        <f t="shared" si="482"/>
        <v>0</v>
      </c>
      <c r="FM153" s="7">
        <f t="shared" si="482"/>
        <v>0</v>
      </c>
      <c r="FN153" s="7">
        <f t="shared" si="482"/>
        <v>0</v>
      </c>
      <c r="FO153" s="7">
        <f t="shared" si="482"/>
        <v>0</v>
      </c>
      <c r="FP153" s="7">
        <f t="shared" si="482"/>
        <v>0</v>
      </c>
      <c r="FQ153" s="7">
        <f t="shared" ref="FQ153:HW153" si="483">GF140/$C153*100000</f>
        <v>0</v>
      </c>
      <c r="FR153" s="7">
        <f t="shared" si="483"/>
        <v>0</v>
      </c>
      <c r="FS153" s="7">
        <f t="shared" si="483"/>
        <v>0</v>
      </c>
      <c r="FT153" s="7">
        <f t="shared" si="483"/>
        <v>0</v>
      </c>
      <c r="FU153" s="7">
        <f t="shared" si="483"/>
        <v>0</v>
      </c>
      <c r="FV153" s="7">
        <f t="shared" si="483"/>
        <v>0</v>
      </c>
      <c r="FW153" s="7">
        <f t="shared" si="483"/>
        <v>0</v>
      </c>
      <c r="FX153" s="7">
        <f t="shared" si="483"/>
        <v>0</v>
      </c>
      <c r="FY153" s="7">
        <f t="shared" si="483"/>
        <v>0</v>
      </c>
      <c r="FZ153" s="7">
        <f t="shared" si="483"/>
        <v>0</v>
      </c>
      <c r="GA153" s="7">
        <f t="shared" si="483"/>
        <v>0</v>
      </c>
      <c r="GB153" s="7">
        <f t="shared" si="483"/>
        <v>0</v>
      </c>
      <c r="GC153" s="7">
        <f t="shared" si="483"/>
        <v>0</v>
      </c>
      <c r="GD153" s="7">
        <f t="shared" si="483"/>
        <v>0</v>
      </c>
      <c r="GE153" s="7">
        <f t="shared" si="483"/>
        <v>0</v>
      </c>
      <c r="GF153" s="7">
        <f t="shared" si="483"/>
        <v>0</v>
      </c>
      <c r="GG153" s="7">
        <f t="shared" si="483"/>
        <v>0</v>
      </c>
      <c r="GH153" s="7">
        <f t="shared" si="483"/>
        <v>0</v>
      </c>
      <c r="GI153" s="7">
        <f t="shared" si="483"/>
        <v>0</v>
      </c>
      <c r="GJ153" s="7">
        <f t="shared" si="483"/>
        <v>0</v>
      </c>
      <c r="GK153" s="7">
        <f t="shared" si="483"/>
        <v>0</v>
      </c>
      <c r="GL153" s="7">
        <f t="shared" si="483"/>
        <v>0</v>
      </c>
      <c r="GM153" s="7">
        <f t="shared" si="483"/>
        <v>0</v>
      </c>
      <c r="GN153" s="7">
        <f t="shared" si="483"/>
        <v>0</v>
      </c>
      <c r="GO153" s="7">
        <f t="shared" si="483"/>
        <v>0</v>
      </c>
      <c r="GP153" s="7">
        <f t="shared" si="483"/>
        <v>0</v>
      </c>
      <c r="GQ153" s="7">
        <f t="shared" si="483"/>
        <v>0</v>
      </c>
      <c r="GR153" s="7">
        <f t="shared" si="483"/>
        <v>0</v>
      </c>
      <c r="GS153" s="7">
        <f t="shared" si="483"/>
        <v>0</v>
      </c>
      <c r="GT153" s="7">
        <f t="shared" si="483"/>
        <v>0</v>
      </c>
      <c r="GU153" s="7">
        <f t="shared" si="483"/>
        <v>0</v>
      </c>
      <c r="GV153" s="7">
        <f t="shared" si="483"/>
        <v>0</v>
      </c>
      <c r="GW153" s="7">
        <f t="shared" si="483"/>
        <v>0</v>
      </c>
      <c r="GX153" s="7">
        <f t="shared" si="483"/>
        <v>0</v>
      </c>
      <c r="GY153" s="7">
        <f t="shared" si="483"/>
        <v>0</v>
      </c>
      <c r="GZ153" s="7">
        <f t="shared" si="483"/>
        <v>0</v>
      </c>
      <c r="HA153" s="7">
        <f t="shared" si="483"/>
        <v>0</v>
      </c>
      <c r="HB153" s="7">
        <f t="shared" si="483"/>
        <v>0</v>
      </c>
      <c r="HC153" s="7">
        <f t="shared" si="483"/>
        <v>0</v>
      </c>
      <c r="HD153" s="7">
        <f t="shared" si="483"/>
        <v>0</v>
      </c>
      <c r="HE153" s="7">
        <f t="shared" si="483"/>
        <v>0</v>
      </c>
      <c r="HF153" s="7">
        <f t="shared" si="483"/>
        <v>0</v>
      </c>
      <c r="HG153" s="7">
        <f t="shared" si="483"/>
        <v>0</v>
      </c>
      <c r="HH153" s="7">
        <f t="shared" si="483"/>
        <v>0</v>
      </c>
      <c r="HI153" s="7">
        <f t="shared" si="483"/>
        <v>0</v>
      </c>
      <c r="HJ153" s="7">
        <f t="shared" si="483"/>
        <v>0</v>
      </c>
      <c r="HK153" s="7">
        <f t="shared" si="483"/>
        <v>0</v>
      </c>
      <c r="HL153" s="7">
        <f t="shared" si="483"/>
        <v>0</v>
      </c>
      <c r="HM153" s="7">
        <f t="shared" si="483"/>
        <v>0</v>
      </c>
      <c r="HN153" s="7">
        <f t="shared" si="483"/>
        <v>0</v>
      </c>
      <c r="HO153" s="7">
        <f t="shared" si="483"/>
        <v>0</v>
      </c>
      <c r="HP153" s="7">
        <f t="shared" si="483"/>
        <v>0</v>
      </c>
      <c r="HQ153" s="7">
        <f t="shared" si="483"/>
        <v>0</v>
      </c>
      <c r="HR153" s="7">
        <f t="shared" si="483"/>
        <v>0</v>
      </c>
      <c r="HS153" s="7">
        <f t="shared" si="483"/>
        <v>0</v>
      </c>
      <c r="HT153" s="7">
        <f t="shared" si="483"/>
        <v>0</v>
      </c>
      <c r="HU153" s="7">
        <f t="shared" si="483"/>
        <v>0</v>
      </c>
      <c r="HV153" s="7">
        <f t="shared" si="483"/>
        <v>0</v>
      </c>
      <c r="HW153" s="7">
        <f t="shared" si="483"/>
        <v>0</v>
      </c>
    </row>
    <row r="154" spans="2:231" s="132" customFormat="1" x14ac:dyDescent="0.25">
      <c r="B154" s="260" t="s">
        <v>210</v>
      </c>
      <c r="C154" s="262">
        <v>2002362</v>
      </c>
      <c r="D154" s="7">
        <f t="shared" ref="D154:BO157" si="484">D141/$C154*100000</f>
        <v>0</v>
      </c>
      <c r="E154" s="7">
        <f t="shared" si="484"/>
        <v>0</v>
      </c>
      <c r="F154" s="7">
        <f t="shared" si="484"/>
        <v>0</v>
      </c>
      <c r="G154" s="7">
        <f t="shared" si="484"/>
        <v>0</v>
      </c>
      <c r="H154" s="7">
        <f t="shared" si="484"/>
        <v>0</v>
      </c>
      <c r="I154" s="7">
        <f t="shared" si="484"/>
        <v>0</v>
      </c>
      <c r="J154" s="7">
        <f t="shared" si="484"/>
        <v>0</v>
      </c>
      <c r="K154" s="7">
        <f t="shared" si="484"/>
        <v>0</v>
      </c>
      <c r="L154" s="7">
        <f t="shared" si="484"/>
        <v>0</v>
      </c>
      <c r="M154" s="7">
        <f t="shared" si="484"/>
        <v>0</v>
      </c>
      <c r="N154" s="7">
        <f t="shared" si="484"/>
        <v>0</v>
      </c>
      <c r="O154" s="7">
        <f t="shared" si="484"/>
        <v>0</v>
      </c>
      <c r="P154" s="7">
        <f t="shared" si="484"/>
        <v>0</v>
      </c>
      <c r="Q154" s="7">
        <f t="shared" si="484"/>
        <v>0</v>
      </c>
      <c r="R154" s="7">
        <f t="shared" si="484"/>
        <v>0</v>
      </c>
      <c r="S154" s="7">
        <f t="shared" si="484"/>
        <v>0</v>
      </c>
      <c r="T154" s="7">
        <f t="shared" si="484"/>
        <v>0</v>
      </c>
      <c r="U154" s="7">
        <f t="shared" si="484"/>
        <v>0</v>
      </c>
      <c r="V154" s="7">
        <f t="shared" si="484"/>
        <v>0</v>
      </c>
      <c r="W154" s="7">
        <f t="shared" si="484"/>
        <v>0</v>
      </c>
      <c r="X154" s="7">
        <f t="shared" si="484"/>
        <v>4.9941019655786519E-2</v>
      </c>
      <c r="Y154" s="7">
        <f t="shared" si="484"/>
        <v>0</v>
      </c>
      <c r="Z154" s="7">
        <f t="shared" si="484"/>
        <v>4.9941019655786519E-2</v>
      </c>
      <c r="AA154" s="7">
        <f t="shared" si="484"/>
        <v>9.9882039311573037E-2</v>
      </c>
      <c r="AB154" s="7">
        <f t="shared" si="484"/>
        <v>0</v>
      </c>
      <c r="AC154" s="7">
        <f t="shared" si="484"/>
        <v>9.9882039311573037E-2</v>
      </c>
      <c r="AD154" s="7">
        <f t="shared" si="484"/>
        <v>0.19976407862314607</v>
      </c>
      <c r="AE154" s="7">
        <f t="shared" si="484"/>
        <v>0.19976407862314607</v>
      </c>
      <c r="AF154" s="7">
        <f t="shared" si="484"/>
        <v>0.39952815724629215</v>
      </c>
      <c r="AG154" s="7">
        <f t="shared" si="484"/>
        <v>0.24970509827893259</v>
      </c>
      <c r="AH154" s="7">
        <f t="shared" si="484"/>
        <v>0.19976407862314607</v>
      </c>
      <c r="AI154" s="7">
        <f t="shared" si="484"/>
        <v>0.34958713759050564</v>
      </c>
      <c r="AJ154" s="7">
        <f t="shared" si="484"/>
        <v>0.19976407862314607</v>
      </c>
      <c r="AK154" s="7">
        <f t="shared" si="484"/>
        <v>0.14982305896735956</v>
      </c>
      <c r="AL154" s="7">
        <f t="shared" si="484"/>
        <v>0.14982305896735956</v>
      </c>
      <c r="AM154" s="7">
        <f t="shared" si="484"/>
        <v>0</v>
      </c>
      <c r="AN154" s="7">
        <f t="shared" si="484"/>
        <v>0.24970509827893259</v>
      </c>
      <c r="AO154" s="7">
        <f t="shared" si="484"/>
        <v>0.14982305896735956</v>
      </c>
      <c r="AP154" s="7">
        <f t="shared" si="484"/>
        <v>9.9882039311573037E-2</v>
      </c>
      <c r="AQ154" s="7">
        <f t="shared" si="484"/>
        <v>0.14982305896735956</v>
      </c>
      <c r="AR154" s="7">
        <f t="shared" si="484"/>
        <v>9.9882039311573037E-2</v>
      </c>
      <c r="AS154" s="7">
        <f t="shared" si="484"/>
        <v>0.14982305896735956</v>
      </c>
      <c r="AT154" s="7">
        <f t="shared" si="484"/>
        <v>0.29964611793471913</v>
      </c>
      <c r="AU154" s="7">
        <f t="shared" si="484"/>
        <v>0.19976407862314607</v>
      </c>
      <c r="AV154" s="7">
        <f t="shared" si="484"/>
        <v>9.9882039311573037E-2</v>
      </c>
      <c r="AW154" s="7">
        <f t="shared" si="484"/>
        <v>0.24970509827893259</v>
      </c>
      <c r="AX154" s="7">
        <f t="shared" si="484"/>
        <v>0.24970509827893259</v>
      </c>
      <c r="AY154" s="7">
        <f t="shared" si="484"/>
        <v>0.24970509827893259</v>
      </c>
      <c r="AZ154" s="7">
        <f t="shared" si="484"/>
        <v>0.24970509827893259</v>
      </c>
      <c r="BA154" s="7">
        <f t="shared" si="484"/>
        <v>0.14982305896735956</v>
      </c>
      <c r="BB154" s="7">
        <f t="shared" si="484"/>
        <v>0.14982305896735956</v>
      </c>
      <c r="BC154" s="7">
        <f t="shared" si="484"/>
        <v>0.29964611793471913</v>
      </c>
      <c r="BD154" s="7">
        <f t="shared" si="484"/>
        <v>0.34958713759050564</v>
      </c>
      <c r="BE154" s="7">
        <f t="shared" si="484"/>
        <v>0.19976407862314607</v>
      </c>
      <c r="BF154" s="7">
        <f t="shared" si="484"/>
        <v>0.44946917690207866</v>
      </c>
      <c r="BG154" s="7">
        <f t="shared" si="484"/>
        <v>0.59929223586943825</v>
      </c>
      <c r="BH154" s="7">
        <f t="shared" si="484"/>
        <v>0.14982305896735956</v>
      </c>
      <c r="BI154" s="7">
        <f t="shared" si="484"/>
        <v>0.94887937345994378</v>
      </c>
      <c r="BJ154" s="7">
        <f t="shared" si="484"/>
        <v>0.44946917690207866</v>
      </c>
      <c r="BK154" s="7">
        <f t="shared" si="484"/>
        <v>0.84899733414837075</v>
      </c>
      <c r="BL154" s="7">
        <f t="shared" si="484"/>
        <v>0.34958713759050564</v>
      </c>
      <c r="BM154" s="7">
        <f t="shared" si="484"/>
        <v>0.54935121621365168</v>
      </c>
      <c r="BN154" s="7">
        <f t="shared" si="484"/>
        <v>0.69917427518101127</v>
      </c>
      <c r="BO154" s="7">
        <f t="shared" si="484"/>
        <v>0.69917427518101127</v>
      </c>
      <c r="BP154" s="7">
        <f t="shared" ref="BP154:EA154" si="485">BP141/$C154*100000</f>
        <v>0.69917427518101127</v>
      </c>
      <c r="BQ154" s="7">
        <f t="shared" si="485"/>
        <v>0.39952815724629215</v>
      </c>
      <c r="BR154" s="7">
        <f t="shared" si="485"/>
        <v>0.39952815724629215</v>
      </c>
      <c r="BS154" s="7">
        <f t="shared" si="485"/>
        <v>0.49941019655786517</v>
      </c>
      <c r="BT154" s="7">
        <f t="shared" si="485"/>
        <v>0.84899733414837075</v>
      </c>
      <c r="BU154" s="7">
        <f t="shared" si="485"/>
        <v>0.49941019655786517</v>
      </c>
      <c r="BV154" s="7">
        <f t="shared" si="485"/>
        <v>0.59929223586943825</v>
      </c>
      <c r="BW154" s="7">
        <f t="shared" si="485"/>
        <v>0.54935121621365168</v>
      </c>
      <c r="BX154" s="7">
        <f t="shared" si="485"/>
        <v>0.64923325552522471</v>
      </c>
      <c r="BY154" s="7">
        <f t="shared" si="485"/>
        <v>0.54935121621365168</v>
      </c>
      <c r="BZ154" s="7">
        <f t="shared" si="485"/>
        <v>0.39952815724629215</v>
      </c>
      <c r="CA154" s="7">
        <f t="shared" si="485"/>
        <v>0.84899733414837075</v>
      </c>
      <c r="CB154" s="7">
        <f t="shared" si="485"/>
        <v>0.59929223586943825</v>
      </c>
      <c r="CC154" s="7">
        <f t="shared" si="485"/>
        <v>0.64923325552522471</v>
      </c>
      <c r="CD154" s="7">
        <f t="shared" si="485"/>
        <v>0.44946917690207866</v>
      </c>
      <c r="CE154" s="7">
        <f t="shared" si="485"/>
        <v>0.34958713759050564</v>
      </c>
      <c r="CF154" s="7">
        <f t="shared" si="485"/>
        <v>0.34958713759050564</v>
      </c>
      <c r="CG154" s="7">
        <f t="shared" si="485"/>
        <v>0.29964611793471913</v>
      </c>
      <c r="CH154" s="7">
        <f t="shared" si="485"/>
        <v>0.39952815724629215</v>
      </c>
      <c r="CI154" s="7">
        <f t="shared" si="485"/>
        <v>0.24970509827893259</v>
      </c>
      <c r="CJ154" s="7">
        <f t="shared" si="485"/>
        <v>0.29964611793471913</v>
      </c>
      <c r="CK154" s="7">
        <f t="shared" si="485"/>
        <v>0.19976407862314607</v>
      </c>
      <c r="CL154" s="7">
        <f t="shared" si="485"/>
        <v>0.59929223586943825</v>
      </c>
      <c r="CM154" s="7">
        <f t="shared" si="485"/>
        <v>0.24970509827893259</v>
      </c>
      <c r="CN154" s="7">
        <f t="shared" si="485"/>
        <v>0.29964611793471913</v>
      </c>
      <c r="CO154" s="7">
        <f t="shared" si="485"/>
        <v>9.9882039311573037E-2</v>
      </c>
      <c r="CP154" s="7">
        <f t="shared" si="485"/>
        <v>0.29964611793471913</v>
      </c>
      <c r="CQ154" s="7">
        <f t="shared" si="485"/>
        <v>0.19976407862314607</v>
      </c>
      <c r="CR154" s="7">
        <f t="shared" si="485"/>
        <v>0.39952815724629215</v>
      </c>
      <c r="CS154" s="7">
        <f t="shared" si="485"/>
        <v>0.29964611793471913</v>
      </c>
      <c r="CT154" s="7">
        <f t="shared" si="485"/>
        <v>0.29964611793471913</v>
      </c>
      <c r="CU154" s="7">
        <f t="shared" si="485"/>
        <v>9.9882039311573037E-2</v>
      </c>
      <c r="CV154" s="7">
        <f t="shared" si="485"/>
        <v>0.24970509827893259</v>
      </c>
      <c r="CW154" s="7">
        <f t="shared" si="485"/>
        <v>0.14982305896735956</v>
      </c>
      <c r="CX154" s="7">
        <f t="shared" si="485"/>
        <v>0.24970509827893259</v>
      </c>
      <c r="CY154" s="7">
        <f t="shared" si="485"/>
        <v>0.34958713759050564</v>
      </c>
      <c r="CZ154" s="7">
        <f t="shared" si="485"/>
        <v>0.24970509827893259</v>
      </c>
      <c r="DA154" s="7">
        <f t="shared" si="485"/>
        <v>0.54935121621365168</v>
      </c>
      <c r="DB154" s="7">
        <f t="shared" si="485"/>
        <v>0.14982305896735956</v>
      </c>
      <c r="DC154" s="7">
        <f t="shared" si="485"/>
        <v>0.19976407862314607</v>
      </c>
      <c r="DD154" s="7">
        <f t="shared" si="485"/>
        <v>0.29964611793471913</v>
      </c>
      <c r="DE154" s="7">
        <f t="shared" si="485"/>
        <v>0.19976407862314607</v>
      </c>
      <c r="DF154" s="7">
        <f t="shared" si="485"/>
        <v>0.24970509827893259</v>
      </c>
      <c r="DG154" s="7">
        <f t="shared" si="485"/>
        <v>0.34958713759050564</v>
      </c>
      <c r="DH154" s="7">
        <f t="shared" si="485"/>
        <v>0.44946917690207866</v>
      </c>
      <c r="DI154" s="7">
        <f t="shared" si="485"/>
        <v>0.64923325552522471</v>
      </c>
      <c r="DJ154" s="7">
        <f t="shared" si="485"/>
        <v>0.34958713759050564</v>
      </c>
      <c r="DK154" s="7">
        <f t="shared" si="485"/>
        <v>0.24970509827893259</v>
      </c>
      <c r="DL154" s="7">
        <f t="shared" si="485"/>
        <v>0.24970509827893259</v>
      </c>
      <c r="DM154" s="7">
        <f t="shared" si="485"/>
        <v>0.59929223586943825</v>
      </c>
      <c r="DN154" s="7">
        <f t="shared" si="485"/>
        <v>0.44946917690207866</v>
      </c>
      <c r="DO154" s="7">
        <f t="shared" si="485"/>
        <v>0.84899733414837075</v>
      </c>
      <c r="DP154" s="7">
        <f t="shared" si="485"/>
        <v>0.54935121621365168</v>
      </c>
      <c r="DQ154" s="7">
        <f t="shared" si="485"/>
        <v>0.44946917690207866</v>
      </c>
      <c r="DR154" s="7">
        <f t="shared" si="485"/>
        <v>0.44946917690207866</v>
      </c>
      <c r="DS154" s="7">
        <f t="shared" si="485"/>
        <v>0.29964611793471913</v>
      </c>
      <c r="DT154" s="7">
        <f t="shared" si="485"/>
        <v>0.84899733414837075</v>
      </c>
      <c r="DU154" s="7">
        <f t="shared" si="485"/>
        <v>0.64923325552522471</v>
      </c>
      <c r="DV154" s="7">
        <f t="shared" si="485"/>
        <v>0.59929223586943825</v>
      </c>
      <c r="DW154" s="7">
        <f t="shared" si="485"/>
        <v>0.29964611793471913</v>
      </c>
      <c r="DX154" s="7">
        <f t="shared" si="485"/>
        <v>0.64923325552522471</v>
      </c>
      <c r="DY154" s="7">
        <f t="shared" si="485"/>
        <v>0.59929223586943825</v>
      </c>
      <c r="DZ154" s="7">
        <f t="shared" si="485"/>
        <v>0.24970509827893259</v>
      </c>
      <c r="EA154" s="7">
        <f t="shared" si="485"/>
        <v>0.49941019655786517</v>
      </c>
      <c r="EB154" s="7">
        <f t="shared" ref="EB154:EY154" si="486">EB141/$C154*100000</f>
        <v>0.54935121621365168</v>
      </c>
      <c r="EC154" s="7">
        <f t="shared" si="486"/>
        <v>0.49941019655786517</v>
      </c>
      <c r="ED154" s="7">
        <f t="shared" si="486"/>
        <v>0.94887937345994378</v>
      </c>
      <c r="EE154" s="7">
        <f t="shared" si="486"/>
        <v>0.59929223586943825</v>
      </c>
      <c r="EF154" s="7">
        <f t="shared" si="486"/>
        <v>0.44946917690207866</v>
      </c>
      <c r="EG154" s="7">
        <f t="shared" si="486"/>
        <v>0.69917427518101127</v>
      </c>
      <c r="EH154" s="7">
        <f t="shared" si="486"/>
        <v>0.44946917690207866</v>
      </c>
      <c r="EI154" s="7">
        <f t="shared" si="486"/>
        <v>9.9882039311573037E-2</v>
      </c>
      <c r="EJ154" s="7">
        <f t="shared" si="486"/>
        <v>0.29964611793471913</v>
      </c>
      <c r="EK154" s="7">
        <f t="shared" si="486"/>
        <v>0.59929223586943825</v>
      </c>
      <c r="EL154" s="7">
        <f t="shared" si="486"/>
        <v>0.29964611793471913</v>
      </c>
      <c r="EM154" s="7">
        <f t="shared" si="486"/>
        <v>0.54935121621365168</v>
      </c>
      <c r="EN154" s="7">
        <f t="shared" si="486"/>
        <v>0.19976407862314607</v>
      </c>
      <c r="EO154" s="7">
        <f t="shared" si="486"/>
        <v>0.34958713759050564</v>
      </c>
      <c r="EP154" s="7">
        <f t="shared" si="486"/>
        <v>0.24970509827893259</v>
      </c>
      <c r="EQ154" s="7">
        <f t="shared" si="486"/>
        <v>0.29964611793471913</v>
      </c>
      <c r="ER154" s="7">
        <f t="shared" si="486"/>
        <v>0.34958713759050564</v>
      </c>
      <c r="ES154" s="7">
        <f t="shared" si="486"/>
        <v>0.24970509827893259</v>
      </c>
      <c r="ET154" s="7">
        <f t="shared" si="486"/>
        <v>0.29964611793471913</v>
      </c>
      <c r="EU154" s="7">
        <f t="shared" si="486"/>
        <v>0.34958713759050564</v>
      </c>
      <c r="EV154" s="7">
        <f t="shared" si="486"/>
        <v>0.39952815724629215</v>
      </c>
      <c r="EW154" s="7">
        <f t="shared" si="486"/>
        <v>0.29964611793471913</v>
      </c>
      <c r="EX154" s="7">
        <f t="shared" si="486"/>
        <v>0</v>
      </c>
      <c r="EY154" s="7">
        <f t="shared" si="486"/>
        <v>0</v>
      </c>
      <c r="EZ154" s="7">
        <f t="shared" ref="EZ154:FF154" si="487">EZ141/$C154*100000</f>
        <v>0</v>
      </c>
      <c r="FA154" s="7">
        <f t="shared" si="487"/>
        <v>0</v>
      </c>
      <c r="FB154" s="7">
        <f t="shared" si="487"/>
        <v>0</v>
      </c>
      <c r="FC154" s="7">
        <f t="shared" si="487"/>
        <v>0</v>
      </c>
      <c r="FD154" s="7">
        <f t="shared" si="487"/>
        <v>0</v>
      </c>
      <c r="FE154" s="7">
        <f t="shared" si="487"/>
        <v>0</v>
      </c>
      <c r="FF154" s="7">
        <f t="shared" si="487"/>
        <v>0</v>
      </c>
      <c r="FG154" s="7">
        <f t="shared" ref="FG154:HR154" si="488">FG141/$C154*100000</f>
        <v>0</v>
      </c>
      <c r="FH154" s="7">
        <f t="shared" si="488"/>
        <v>0</v>
      </c>
      <c r="FI154" s="7">
        <f t="shared" si="488"/>
        <v>0</v>
      </c>
      <c r="FJ154" s="7">
        <f t="shared" si="488"/>
        <v>0</v>
      </c>
      <c r="FK154" s="7">
        <f t="shared" si="488"/>
        <v>0</v>
      </c>
      <c r="FL154" s="7">
        <f t="shared" si="488"/>
        <v>0</v>
      </c>
      <c r="FM154" s="7">
        <f t="shared" si="488"/>
        <v>0</v>
      </c>
      <c r="FN154" s="7">
        <f t="shared" si="488"/>
        <v>0</v>
      </c>
      <c r="FO154" s="7">
        <f t="shared" si="488"/>
        <v>0</v>
      </c>
      <c r="FP154" s="7">
        <f t="shared" si="488"/>
        <v>0</v>
      </c>
      <c r="FQ154" s="7">
        <f t="shared" si="488"/>
        <v>0</v>
      </c>
      <c r="FR154" s="7">
        <f t="shared" si="488"/>
        <v>0</v>
      </c>
      <c r="FS154" s="7">
        <f t="shared" si="488"/>
        <v>0</v>
      </c>
      <c r="FT154" s="7">
        <f t="shared" si="488"/>
        <v>0</v>
      </c>
      <c r="FU154" s="7">
        <f t="shared" si="488"/>
        <v>0</v>
      </c>
      <c r="FV154" s="7">
        <f t="shared" si="488"/>
        <v>0</v>
      </c>
      <c r="FW154" s="7">
        <f t="shared" si="488"/>
        <v>0</v>
      </c>
      <c r="FX154" s="7">
        <f t="shared" si="488"/>
        <v>0</v>
      </c>
      <c r="FY154" s="7">
        <f t="shared" si="488"/>
        <v>0</v>
      </c>
      <c r="FZ154" s="7">
        <f t="shared" si="488"/>
        <v>0</v>
      </c>
      <c r="GA154" s="7">
        <f t="shared" si="488"/>
        <v>0</v>
      </c>
      <c r="GB154" s="7">
        <f t="shared" si="488"/>
        <v>0</v>
      </c>
      <c r="GC154" s="7">
        <f t="shared" si="488"/>
        <v>0</v>
      </c>
      <c r="GD154" s="7">
        <f t="shared" si="488"/>
        <v>0</v>
      </c>
      <c r="GE154" s="7">
        <f t="shared" si="488"/>
        <v>0</v>
      </c>
      <c r="GF154" s="7">
        <f t="shared" si="488"/>
        <v>0</v>
      </c>
      <c r="GG154" s="7">
        <f t="shared" si="488"/>
        <v>0</v>
      </c>
      <c r="GH154" s="7">
        <f t="shared" si="488"/>
        <v>0</v>
      </c>
      <c r="GI154" s="7">
        <f t="shared" si="488"/>
        <v>0</v>
      </c>
      <c r="GJ154" s="7">
        <f t="shared" si="488"/>
        <v>0</v>
      </c>
      <c r="GK154" s="7">
        <f t="shared" si="488"/>
        <v>0</v>
      </c>
      <c r="GL154" s="7">
        <f t="shared" si="488"/>
        <v>0</v>
      </c>
      <c r="GM154" s="7">
        <f t="shared" si="488"/>
        <v>0</v>
      </c>
      <c r="GN154" s="7">
        <f t="shared" si="488"/>
        <v>0</v>
      </c>
      <c r="GO154" s="7">
        <f t="shared" si="488"/>
        <v>0</v>
      </c>
      <c r="GP154" s="7">
        <f t="shared" si="488"/>
        <v>0</v>
      </c>
      <c r="GQ154" s="7">
        <f t="shared" si="488"/>
        <v>0</v>
      </c>
      <c r="GR154" s="7">
        <f t="shared" si="488"/>
        <v>0</v>
      </c>
      <c r="GS154" s="7">
        <f t="shared" si="488"/>
        <v>0</v>
      </c>
      <c r="GT154" s="7">
        <f t="shared" si="488"/>
        <v>0</v>
      </c>
      <c r="GU154" s="7">
        <f t="shared" si="488"/>
        <v>0</v>
      </c>
      <c r="GV154" s="7">
        <f t="shared" si="488"/>
        <v>0</v>
      </c>
      <c r="GW154" s="7">
        <f t="shared" si="488"/>
        <v>0</v>
      </c>
      <c r="GX154" s="7">
        <f t="shared" si="488"/>
        <v>0</v>
      </c>
      <c r="GY154" s="7">
        <f t="shared" si="488"/>
        <v>0</v>
      </c>
      <c r="GZ154" s="7">
        <f t="shared" si="488"/>
        <v>0</v>
      </c>
      <c r="HA154" s="7">
        <f t="shared" si="488"/>
        <v>0</v>
      </c>
      <c r="HB154" s="7">
        <f t="shared" si="488"/>
        <v>0</v>
      </c>
      <c r="HC154" s="7">
        <f t="shared" si="488"/>
        <v>0</v>
      </c>
      <c r="HD154" s="7">
        <f t="shared" si="488"/>
        <v>0</v>
      </c>
      <c r="HE154" s="7">
        <f t="shared" si="488"/>
        <v>0</v>
      </c>
      <c r="HF154" s="7">
        <f t="shared" si="488"/>
        <v>0</v>
      </c>
      <c r="HG154" s="7">
        <f t="shared" si="488"/>
        <v>0</v>
      </c>
      <c r="HH154" s="7">
        <f t="shared" si="488"/>
        <v>0</v>
      </c>
      <c r="HI154" s="7">
        <f t="shared" si="488"/>
        <v>0</v>
      </c>
      <c r="HJ154" s="7">
        <f t="shared" si="488"/>
        <v>0</v>
      </c>
      <c r="HK154" s="7">
        <f t="shared" si="488"/>
        <v>0</v>
      </c>
      <c r="HL154" s="7">
        <f t="shared" si="488"/>
        <v>0</v>
      </c>
      <c r="HM154" s="7">
        <f t="shared" si="488"/>
        <v>0</v>
      </c>
      <c r="HN154" s="7">
        <f t="shared" si="488"/>
        <v>0</v>
      </c>
      <c r="HO154" s="7">
        <f t="shared" si="488"/>
        <v>0</v>
      </c>
      <c r="HP154" s="7">
        <f t="shared" si="488"/>
        <v>0</v>
      </c>
      <c r="HQ154" s="7">
        <f t="shared" si="488"/>
        <v>0</v>
      </c>
      <c r="HR154" s="7">
        <f t="shared" si="488"/>
        <v>0</v>
      </c>
      <c r="HS154" s="7">
        <f t="shared" ref="HS154:HW154" si="489">HS141/$C154*100000</f>
        <v>0</v>
      </c>
      <c r="HT154" s="7">
        <f t="shared" si="489"/>
        <v>0</v>
      </c>
      <c r="HU154" s="7">
        <f t="shared" si="489"/>
        <v>0</v>
      </c>
      <c r="HV154" s="7">
        <f t="shared" si="489"/>
        <v>0</v>
      </c>
      <c r="HW154" s="7">
        <f t="shared" si="489"/>
        <v>0</v>
      </c>
    </row>
    <row r="155" spans="2:231" s="132" customFormat="1" x14ac:dyDescent="0.25">
      <c r="B155" s="260" t="s">
        <v>211</v>
      </c>
      <c r="C155" s="262">
        <v>2233550</v>
      </c>
      <c r="D155" s="7">
        <f t="shared" si="484"/>
        <v>0</v>
      </c>
      <c r="E155" s="7">
        <f t="shared" si="484"/>
        <v>0</v>
      </c>
      <c r="F155" s="7">
        <f t="shared" si="484"/>
        <v>0</v>
      </c>
      <c r="G155" s="7">
        <f t="shared" si="484"/>
        <v>0</v>
      </c>
      <c r="H155" s="7">
        <f t="shared" si="484"/>
        <v>0</v>
      </c>
      <c r="I155" s="7">
        <f t="shared" si="484"/>
        <v>0</v>
      </c>
      <c r="J155" s="7">
        <f t="shared" si="484"/>
        <v>4.4771775872489983E-2</v>
      </c>
      <c r="K155" s="7">
        <f t="shared" si="484"/>
        <v>0</v>
      </c>
      <c r="L155" s="7">
        <f t="shared" si="484"/>
        <v>0</v>
      </c>
      <c r="M155" s="7">
        <f t="shared" si="484"/>
        <v>0</v>
      </c>
      <c r="N155" s="7">
        <f t="shared" si="484"/>
        <v>0</v>
      </c>
      <c r="O155" s="7">
        <f t="shared" si="484"/>
        <v>0</v>
      </c>
      <c r="P155" s="7">
        <f t="shared" si="484"/>
        <v>0</v>
      </c>
      <c r="Q155" s="7">
        <f t="shared" si="484"/>
        <v>0</v>
      </c>
      <c r="R155" s="7">
        <f t="shared" si="484"/>
        <v>0</v>
      </c>
      <c r="S155" s="7">
        <f t="shared" si="484"/>
        <v>0</v>
      </c>
      <c r="T155" s="7">
        <f t="shared" si="484"/>
        <v>0</v>
      </c>
      <c r="U155" s="7">
        <f t="shared" si="484"/>
        <v>4.4771775872489983E-2</v>
      </c>
      <c r="V155" s="7">
        <f t="shared" si="484"/>
        <v>0</v>
      </c>
      <c r="W155" s="7">
        <f t="shared" si="484"/>
        <v>4.4771775872489983E-2</v>
      </c>
      <c r="X155" s="7">
        <f t="shared" si="484"/>
        <v>4.4771775872489983E-2</v>
      </c>
      <c r="Y155" s="7">
        <f t="shared" si="484"/>
        <v>0</v>
      </c>
      <c r="Z155" s="7">
        <f t="shared" si="484"/>
        <v>8.9543551744979966E-2</v>
      </c>
      <c r="AA155" s="7">
        <f t="shared" si="484"/>
        <v>4.4771775872489983E-2</v>
      </c>
      <c r="AB155" s="7">
        <f t="shared" si="484"/>
        <v>0.17908710348995993</v>
      </c>
      <c r="AC155" s="7">
        <f t="shared" si="484"/>
        <v>0.22385887936244991</v>
      </c>
      <c r="AD155" s="7">
        <f t="shared" si="484"/>
        <v>0.17908710348995993</v>
      </c>
      <c r="AE155" s="7">
        <f t="shared" si="484"/>
        <v>0.35817420697991986</v>
      </c>
      <c r="AF155" s="7">
        <f t="shared" si="484"/>
        <v>0.31340243110742988</v>
      </c>
      <c r="AG155" s="7">
        <f t="shared" si="484"/>
        <v>0.17908710348995993</v>
      </c>
      <c r="AH155" s="7">
        <f t="shared" si="484"/>
        <v>0.76112018983232976</v>
      </c>
      <c r="AI155" s="7">
        <f t="shared" si="484"/>
        <v>0.44771775872489983</v>
      </c>
      <c r="AJ155" s="7">
        <f t="shared" si="484"/>
        <v>0.31340243110742988</v>
      </c>
      <c r="AK155" s="7">
        <f t="shared" si="484"/>
        <v>0.31340243110742988</v>
      </c>
      <c r="AL155" s="7">
        <f t="shared" si="484"/>
        <v>0.76112018983232976</v>
      </c>
      <c r="AM155" s="7">
        <f t="shared" si="484"/>
        <v>0.8058919657048198</v>
      </c>
      <c r="AN155" s="7">
        <f t="shared" si="484"/>
        <v>1.2983815003022094</v>
      </c>
      <c r="AO155" s="7">
        <f t="shared" si="484"/>
        <v>1.2088379485572294</v>
      </c>
      <c r="AP155" s="7">
        <f t="shared" si="484"/>
        <v>1.7908710348995993</v>
      </c>
      <c r="AQ155" s="7">
        <f t="shared" si="484"/>
        <v>1.7013274831546195</v>
      </c>
      <c r="AR155" s="7">
        <f t="shared" si="484"/>
        <v>2.1042734660070295</v>
      </c>
      <c r="AS155" s="7">
        <f t="shared" si="484"/>
        <v>1.7908710348995993</v>
      </c>
      <c r="AT155" s="7">
        <f t="shared" si="484"/>
        <v>2.6863065523493987</v>
      </c>
      <c r="AU155" s="7">
        <f t="shared" si="484"/>
        <v>2.8653936558393589</v>
      </c>
      <c r="AV155" s="7">
        <f t="shared" si="484"/>
        <v>2.238588793624499</v>
      </c>
      <c r="AW155" s="7">
        <f t="shared" si="484"/>
        <v>1.7908710348995993</v>
      </c>
      <c r="AX155" s="7">
        <f t="shared" si="484"/>
        <v>2.0147299142620492</v>
      </c>
      <c r="AY155" s="7">
        <f t="shared" si="484"/>
        <v>2.8653936558393589</v>
      </c>
      <c r="AZ155" s="7">
        <f t="shared" si="484"/>
        <v>2.1938170177520093</v>
      </c>
      <c r="BA155" s="7">
        <f t="shared" si="484"/>
        <v>2.238588793624499</v>
      </c>
      <c r="BB155" s="7">
        <f t="shared" si="484"/>
        <v>3.5369702939267085</v>
      </c>
      <c r="BC155" s="7">
        <f t="shared" si="484"/>
        <v>2.372904121241969</v>
      </c>
      <c r="BD155" s="7">
        <f t="shared" si="484"/>
        <v>3.1340243110742985</v>
      </c>
      <c r="BE155" s="7">
        <f t="shared" si="484"/>
        <v>2.507219448859439</v>
      </c>
      <c r="BF155" s="7">
        <f t="shared" si="484"/>
        <v>3.8503727250341382</v>
      </c>
      <c r="BG155" s="7">
        <f t="shared" si="484"/>
        <v>3.8503727250341382</v>
      </c>
      <c r="BH155" s="7">
        <f t="shared" si="484"/>
        <v>3.1787960869467886</v>
      </c>
      <c r="BI155" s="7">
        <f t="shared" si="484"/>
        <v>4.1637751561415683</v>
      </c>
      <c r="BJ155" s="7">
        <f t="shared" si="484"/>
        <v>3.3578831904367483</v>
      </c>
      <c r="BK155" s="7">
        <f t="shared" si="484"/>
        <v>4.7905800183564287</v>
      </c>
      <c r="BL155" s="7">
        <f t="shared" si="484"/>
        <v>4.6562646907389578</v>
      </c>
      <c r="BM155" s="7">
        <f t="shared" si="484"/>
        <v>5.4173848805712881</v>
      </c>
      <c r="BN155" s="7">
        <f t="shared" si="484"/>
        <v>4.5667211389939784</v>
      </c>
      <c r="BO155" s="7">
        <f t="shared" si="484"/>
        <v>3.939916276779118</v>
      </c>
      <c r="BP155" s="7">
        <f t="shared" ref="BP155:EA155" si="490">BP142/$C155*100000</f>
        <v>4.9696671218463884</v>
      </c>
      <c r="BQ155" s="7">
        <f t="shared" si="490"/>
        <v>4.9248953459738978</v>
      </c>
      <c r="BR155" s="7">
        <f t="shared" si="490"/>
        <v>4.8801235701014081</v>
      </c>
      <c r="BS155" s="7">
        <f t="shared" si="490"/>
        <v>3.939916276779118</v>
      </c>
      <c r="BT155" s="7">
        <f t="shared" si="490"/>
        <v>4.7010364666114484</v>
      </c>
      <c r="BU155" s="7">
        <f t="shared" si="490"/>
        <v>4.2533187078865478</v>
      </c>
      <c r="BV155" s="7">
        <f t="shared" si="490"/>
        <v>3.4026549663092389</v>
      </c>
      <c r="BW155" s="7">
        <f t="shared" si="490"/>
        <v>5.1487542253363481</v>
      </c>
      <c r="BX155" s="7">
        <f t="shared" si="490"/>
        <v>3.6265138456716888</v>
      </c>
      <c r="BY155" s="7">
        <f t="shared" si="490"/>
        <v>3.6712856215441785</v>
      </c>
      <c r="BZ155" s="7">
        <f t="shared" si="490"/>
        <v>3.5817420697991986</v>
      </c>
      <c r="CA155" s="7">
        <f t="shared" si="490"/>
        <v>4.0294598285240983</v>
      </c>
      <c r="CB155" s="7">
        <f t="shared" si="490"/>
        <v>3.8056009491616485</v>
      </c>
      <c r="CC155" s="7">
        <f t="shared" si="490"/>
        <v>2.5519912247319292</v>
      </c>
      <c r="CD155" s="7">
        <f t="shared" si="490"/>
        <v>3.0892525352018088</v>
      </c>
      <c r="CE155" s="7">
        <f t="shared" si="490"/>
        <v>2.2833605694969892</v>
      </c>
      <c r="CF155" s="7">
        <f t="shared" si="490"/>
        <v>1.969958138389559</v>
      </c>
      <c r="CG155" s="7">
        <f t="shared" si="490"/>
        <v>2.507219448859439</v>
      </c>
      <c r="CH155" s="7">
        <f t="shared" si="490"/>
        <v>2.0595016901345393</v>
      </c>
      <c r="CI155" s="7">
        <f t="shared" si="490"/>
        <v>2.3281323453694789</v>
      </c>
      <c r="CJ155" s="7">
        <f t="shared" si="490"/>
        <v>1.6117839314096396</v>
      </c>
      <c r="CK155" s="7">
        <f t="shared" si="490"/>
        <v>1.969958138389559</v>
      </c>
      <c r="CL155" s="7">
        <f t="shared" si="490"/>
        <v>1.7908710348995993</v>
      </c>
      <c r="CM155" s="7">
        <f t="shared" si="490"/>
        <v>1.1192943968122495</v>
      </c>
      <c r="CN155" s="7">
        <f t="shared" si="490"/>
        <v>1.2983815003022094</v>
      </c>
      <c r="CO155" s="7">
        <f t="shared" si="490"/>
        <v>1.7013274831546195</v>
      </c>
      <c r="CP155" s="7">
        <f t="shared" si="490"/>
        <v>1.6117839314096396</v>
      </c>
      <c r="CQ155" s="7">
        <f t="shared" si="490"/>
        <v>1.1640661726847394</v>
      </c>
      <c r="CR155" s="7">
        <f t="shared" si="490"/>
        <v>1.1640661726847394</v>
      </c>
      <c r="CS155" s="7">
        <f t="shared" si="490"/>
        <v>0.71634841395983972</v>
      </c>
      <c r="CT155" s="7">
        <f t="shared" si="490"/>
        <v>0.98497906919477951</v>
      </c>
      <c r="CU155" s="7">
        <f t="shared" si="490"/>
        <v>1.4326968279196794</v>
      </c>
      <c r="CV155" s="7">
        <f t="shared" si="490"/>
        <v>0.94020729332228958</v>
      </c>
      <c r="CW155" s="7">
        <f t="shared" si="490"/>
        <v>1.4774686037921696</v>
      </c>
      <c r="CX155" s="7">
        <f t="shared" si="490"/>
        <v>1.2536097244297195</v>
      </c>
      <c r="CY155" s="7">
        <f t="shared" si="490"/>
        <v>1.1640661726847394</v>
      </c>
      <c r="CZ155" s="7">
        <f t="shared" si="490"/>
        <v>0.8058919657048198</v>
      </c>
      <c r="DA155" s="7">
        <f t="shared" si="490"/>
        <v>0.8058919657048198</v>
      </c>
      <c r="DB155" s="7">
        <f t="shared" si="490"/>
        <v>0.89543551744979966</v>
      </c>
      <c r="DC155" s="7">
        <f t="shared" si="490"/>
        <v>0.85066374157730973</v>
      </c>
      <c r="DD155" s="7">
        <f t="shared" si="490"/>
        <v>1.0297508450672697</v>
      </c>
      <c r="DE155" s="7">
        <f t="shared" si="490"/>
        <v>1.1640661726847394</v>
      </c>
      <c r="DF155" s="7">
        <f t="shared" si="490"/>
        <v>1.5670121555371492</v>
      </c>
      <c r="DG155" s="7">
        <f t="shared" si="490"/>
        <v>2.0595016901345393</v>
      </c>
      <c r="DH155" s="7">
        <f t="shared" si="490"/>
        <v>1.4326968279196794</v>
      </c>
      <c r="DI155" s="7">
        <f t="shared" si="490"/>
        <v>1.5670121555371492</v>
      </c>
      <c r="DJ155" s="7">
        <f t="shared" si="490"/>
        <v>1.4326968279196794</v>
      </c>
      <c r="DK155" s="7">
        <f t="shared" si="490"/>
        <v>1.6565557072821295</v>
      </c>
      <c r="DL155" s="7">
        <f t="shared" si="490"/>
        <v>1.0745226209397596</v>
      </c>
      <c r="DM155" s="7">
        <f t="shared" si="490"/>
        <v>1.3879250520471895</v>
      </c>
      <c r="DN155" s="7">
        <f t="shared" si="490"/>
        <v>1.4774686037921696</v>
      </c>
      <c r="DO155" s="7">
        <f t="shared" si="490"/>
        <v>1.2983815003022094</v>
      </c>
      <c r="DP155" s="7">
        <f t="shared" si="490"/>
        <v>1.2983815003022094</v>
      </c>
      <c r="DQ155" s="7">
        <f t="shared" si="490"/>
        <v>1.1192943968122495</v>
      </c>
      <c r="DR155" s="7">
        <f t="shared" si="490"/>
        <v>1.2983815003022094</v>
      </c>
      <c r="DS155" s="7">
        <f t="shared" si="490"/>
        <v>0.85066374157730973</v>
      </c>
      <c r="DT155" s="7">
        <f t="shared" si="490"/>
        <v>1.5222403796646595</v>
      </c>
      <c r="DU155" s="7">
        <f t="shared" si="490"/>
        <v>0.89543551744979966</v>
      </c>
      <c r="DV155" s="7">
        <f t="shared" si="490"/>
        <v>1.0745226209397596</v>
      </c>
      <c r="DW155" s="7">
        <f t="shared" si="490"/>
        <v>1.2536097244297195</v>
      </c>
      <c r="DX155" s="7">
        <f t="shared" si="490"/>
        <v>1.4326968279196794</v>
      </c>
      <c r="DY155" s="7">
        <f t="shared" si="490"/>
        <v>1.0297508450672697</v>
      </c>
      <c r="DZ155" s="7">
        <f t="shared" si="490"/>
        <v>1.0297508450672697</v>
      </c>
      <c r="EA155" s="7">
        <f t="shared" si="490"/>
        <v>1.7013274831546195</v>
      </c>
      <c r="EB155" s="7">
        <f t="shared" ref="EB155:EY155" si="491">EB142/$C155*100000</f>
        <v>1.2088379485572294</v>
      </c>
      <c r="EC155" s="7">
        <f t="shared" si="491"/>
        <v>1.4326968279196794</v>
      </c>
      <c r="ED155" s="7">
        <f t="shared" si="491"/>
        <v>1.0297508450672697</v>
      </c>
      <c r="EE155" s="7">
        <f t="shared" si="491"/>
        <v>0.67157663808734969</v>
      </c>
      <c r="EF155" s="7">
        <f t="shared" si="491"/>
        <v>1.2088379485572294</v>
      </c>
      <c r="EG155" s="7">
        <f t="shared" si="491"/>
        <v>1.0745226209397596</v>
      </c>
      <c r="EH155" s="7">
        <f t="shared" si="491"/>
        <v>1.0297508450672697</v>
      </c>
      <c r="EI155" s="7">
        <f t="shared" si="491"/>
        <v>0.89543551744979966</v>
      </c>
      <c r="EJ155" s="7">
        <f t="shared" si="491"/>
        <v>0.98497906919477951</v>
      </c>
      <c r="EK155" s="7">
        <f t="shared" si="491"/>
        <v>0.53726131046987979</v>
      </c>
      <c r="EL155" s="7">
        <f t="shared" si="491"/>
        <v>0.53726131046987979</v>
      </c>
      <c r="EM155" s="7">
        <f t="shared" si="491"/>
        <v>0.62680486221485976</v>
      </c>
      <c r="EN155" s="7">
        <f t="shared" si="491"/>
        <v>0.4029459828524099</v>
      </c>
      <c r="EO155" s="7">
        <f t="shared" si="491"/>
        <v>0.76112018983232976</v>
      </c>
      <c r="EP155" s="7">
        <f t="shared" si="491"/>
        <v>0.58203308634236972</v>
      </c>
      <c r="EQ155" s="7">
        <f t="shared" si="491"/>
        <v>0.49248953459738976</v>
      </c>
      <c r="ER155" s="7">
        <f t="shared" si="491"/>
        <v>0.71634841395983972</v>
      </c>
      <c r="ES155" s="7">
        <f t="shared" si="491"/>
        <v>0.58203308634236972</v>
      </c>
      <c r="ET155" s="7">
        <f t="shared" si="491"/>
        <v>0.8058919657048198</v>
      </c>
      <c r="EU155" s="7">
        <f t="shared" si="491"/>
        <v>0.71634841395983972</v>
      </c>
      <c r="EV155" s="7">
        <f t="shared" si="491"/>
        <v>0.58203308634236972</v>
      </c>
      <c r="EW155" s="7">
        <f t="shared" si="491"/>
        <v>0.76112018983232976</v>
      </c>
      <c r="EX155" s="7">
        <f t="shared" si="491"/>
        <v>0</v>
      </c>
      <c r="EY155" s="7">
        <f t="shared" si="491"/>
        <v>0</v>
      </c>
      <c r="EZ155" s="7">
        <f t="shared" ref="EZ155:FF155" si="492">EZ142/$C155*100000</f>
        <v>0</v>
      </c>
      <c r="FA155" s="7">
        <f t="shared" si="492"/>
        <v>0</v>
      </c>
      <c r="FB155" s="7">
        <f t="shared" si="492"/>
        <v>0</v>
      </c>
      <c r="FC155" s="7">
        <f t="shared" si="492"/>
        <v>0</v>
      </c>
      <c r="FD155" s="7">
        <f t="shared" si="492"/>
        <v>0</v>
      </c>
      <c r="FE155" s="7">
        <f t="shared" si="492"/>
        <v>0</v>
      </c>
      <c r="FF155" s="7">
        <f t="shared" si="492"/>
        <v>0</v>
      </c>
      <c r="FG155" s="7">
        <f t="shared" ref="FG155:HR155" si="493">FG142/$C155*100000</f>
        <v>0</v>
      </c>
      <c r="FH155" s="7">
        <f t="shared" si="493"/>
        <v>0</v>
      </c>
      <c r="FI155" s="7">
        <f t="shared" si="493"/>
        <v>0</v>
      </c>
      <c r="FJ155" s="7">
        <f t="shared" si="493"/>
        <v>0</v>
      </c>
      <c r="FK155" s="7">
        <f t="shared" si="493"/>
        <v>0</v>
      </c>
      <c r="FL155" s="7">
        <f t="shared" si="493"/>
        <v>0</v>
      </c>
      <c r="FM155" s="7">
        <f t="shared" si="493"/>
        <v>0</v>
      </c>
      <c r="FN155" s="7">
        <f t="shared" si="493"/>
        <v>0</v>
      </c>
      <c r="FO155" s="7">
        <f t="shared" si="493"/>
        <v>0</v>
      </c>
      <c r="FP155" s="7">
        <f t="shared" si="493"/>
        <v>0</v>
      </c>
      <c r="FQ155" s="7">
        <f t="shared" si="493"/>
        <v>0</v>
      </c>
      <c r="FR155" s="7">
        <f t="shared" si="493"/>
        <v>0</v>
      </c>
      <c r="FS155" s="7">
        <f t="shared" si="493"/>
        <v>0</v>
      </c>
      <c r="FT155" s="7">
        <f t="shared" si="493"/>
        <v>0</v>
      </c>
      <c r="FU155" s="7">
        <f t="shared" si="493"/>
        <v>0</v>
      </c>
      <c r="FV155" s="7">
        <f t="shared" si="493"/>
        <v>0</v>
      </c>
      <c r="FW155" s="7">
        <f t="shared" si="493"/>
        <v>0</v>
      </c>
      <c r="FX155" s="7">
        <f t="shared" si="493"/>
        <v>0</v>
      </c>
      <c r="FY155" s="7">
        <f t="shared" si="493"/>
        <v>0</v>
      </c>
      <c r="FZ155" s="7">
        <f t="shared" si="493"/>
        <v>0</v>
      </c>
      <c r="GA155" s="7">
        <f t="shared" si="493"/>
        <v>0</v>
      </c>
      <c r="GB155" s="7">
        <f t="shared" si="493"/>
        <v>0</v>
      </c>
      <c r="GC155" s="7">
        <f t="shared" si="493"/>
        <v>0</v>
      </c>
      <c r="GD155" s="7">
        <f t="shared" si="493"/>
        <v>0</v>
      </c>
      <c r="GE155" s="7">
        <f t="shared" si="493"/>
        <v>0</v>
      </c>
      <c r="GF155" s="7">
        <f t="shared" si="493"/>
        <v>0</v>
      </c>
      <c r="GG155" s="7">
        <f t="shared" si="493"/>
        <v>0</v>
      </c>
      <c r="GH155" s="7">
        <f t="shared" si="493"/>
        <v>0</v>
      </c>
      <c r="GI155" s="7">
        <f t="shared" si="493"/>
        <v>0</v>
      </c>
      <c r="GJ155" s="7">
        <f t="shared" si="493"/>
        <v>0</v>
      </c>
      <c r="GK155" s="7">
        <f t="shared" si="493"/>
        <v>0</v>
      </c>
      <c r="GL155" s="7">
        <f t="shared" si="493"/>
        <v>0</v>
      </c>
      <c r="GM155" s="7">
        <f t="shared" si="493"/>
        <v>0</v>
      </c>
      <c r="GN155" s="7">
        <f t="shared" si="493"/>
        <v>0</v>
      </c>
      <c r="GO155" s="7">
        <f t="shared" si="493"/>
        <v>0</v>
      </c>
      <c r="GP155" s="7">
        <f t="shared" si="493"/>
        <v>0</v>
      </c>
      <c r="GQ155" s="7">
        <f t="shared" si="493"/>
        <v>0</v>
      </c>
      <c r="GR155" s="7">
        <f t="shared" si="493"/>
        <v>0</v>
      </c>
      <c r="GS155" s="7">
        <f t="shared" si="493"/>
        <v>0</v>
      </c>
      <c r="GT155" s="7">
        <f t="shared" si="493"/>
        <v>0</v>
      </c>
      <c r="GU155" s="7">
        <f t="shared" si="493"/>
        <v>0</v>
      </c>
      <c r="GV155" s="7">
        <f t="shared" si="493"/>
        <v>0</v>
      </c>
      <c r="GW155" s="7">
        <f t="shared" si="493"/>
        <v>0</v>
      </c>
      <c r="GX155" s="7">
        <f t="shared" si="493"/>
        <v>0</v>
      </c>
      <c r="GY155" s="7">
        <f t="shared" si="493"/>
        <v>0</v>
      </c>
      <c r="GZ155" s="7">
        <f t="shared" si="493"/>
        <v>0</v>
      </c>
      <c r="HA155" s="7">
        <f t="shared" si="493"/>
        <v>0</v>
      </c>
      <c r="HB155" s="7">
        <f t="shared" si="493"/>
        <v>0</v>
      </c>
      <c r="HC155" s="7">
        <f t="shared" si="493"/>
        <v>0</v>
      </c>
      <c r="HD155" s="7">
        <f t="shared" si="493"/>
        <v>0</v>
      </c>
      <c r="HE155" s="7">
        <f t="shared" si="493"/>
        <v>0</v>
      </c>
      <c r="HF155" s="7">
        <f t="shared" si="493"/>
        <v>0</v>
      </c>
      <c r="HG155" s="7">
        <f t="shared" si="493"/>
        <v>0</v>
      </c>
      <c r="HH155" s="7">
        <f t="shared" si="493"/>
        <v>0</v>
      </c>
      <c r="HI155" s="7">
        <f t="shared" si="493"/>
        <v>0</v>
      </c>
      <c r="HJ155" s="7">
        <f t="shared" si="493"/>
        <v>0</v>
      </c>
      <c r="HK155" s="7">
        <f t="shared" si="493"/>
        <v>0</v>
      </c>
      <c r="HL155" s="7">
        <f t="shared" si="493"/>
        <v>0</v>
      </c>
      <c r="HM155" s="7">
        <f t="shared" si="493"/>
        <v>0</v>
      </c>
      <c r="HN155" s="7">
        <f t="shared" si="493"/>
        <v>0</v>
      </c>
      <c r="HO155" s="7">
        <f t="shared" si="493"/>
        <v>0</v>
      </c>
      <c r="HP155" s="7">
        <f t="shared" si="493"/>
        <v>0</v>
      </c>
      <c r="HQ155" s="7">
        <f t="shared" si="493"/>
        <v>0</v>
      </c>
      <c r="HR155" s="7">
        <f t="shared" si="493"/>
        <v>0</v>
      </c>
      <c r="HS155" s="7">
        <f t="shared" ref="HS155:HW155" si="494">HS142/$C155*100000</f>
        <v>0</v>
      </c>
      <c r="HT155" s="7">
        <f t="shared" si="494"/>
        <v>0</v>
      </c>
      <c r="HU155" s="7">
        <f t="shared" si="494"/>
        <v>0</v>
      </c>
      <c r="HV155" s="7">
        <f t="shared" si="494"/>
        <v>0</v>
      </c>
      <c r="HW155" s="7">
        <f t="shared" si="494"/>
        <v>0</v>
      </c>
    </row>
    <row r="156" spans="2:231" s="132" customFormat="1" x14ac:dyDescent="0.25">
      <c r="B156" s="260" t="s">
        <v>212</v>
      </c>
      <c r="C156" s="262">
        <v>2147931</v>
      </c>
      <c r="D156" s="7">
        <f t="shared" si="484"/>
        <v>0</v>
      </c>
      <c r="E156" s="7">
        <f t="shared" si="484"/>
        <v>0</v>
      </c>
      <c r="F156" s="7">
        <f t="shared" si="484"/>
        <v>0</v>
      </c>
      <c r="G156" s="7">
        <f t="shared" si="484"/>
        <v>0</v>
      </c>
      <c r="H156" s="7">
        <f t="shared" si="484"/>
        <v>0</v>
      </c>
      <c r="I156" s="7">
        <f t="shared" si="484"/>
        <v>0</v>
      </c>
      <c r="J156" s="7">
        <f t="shared" si="484"/>
        <v>0</v>
      </c>
      <c r="K156" s="7">
        <f t="shared" si="484"/>
        <v>0</v>
      </c>
      <c r="L156" s="7">
        <f t="shared" si="484"/>
        <v>0</v>
      </c>
      <c r="M156" s="7">
        <f t="shared" si="484"/>
        <v>0</v>
      </c>
      <c r="N156" s="7">
        <f t="shared" si="484"/>
        <v>0</v>
      </c>
      <c r="O156" s="7">
        <f t="shared" si="484"/>
        <v>0</v>
      </c>
      <c r="P156" s="7">
        <f t="shared" si="484"/>
        <v>0</v>
      </c>
      <c r="Q156" s="7">
        <f t="shared" si="484"/>
        <v>0</v>
      </c>
      <c r="R156" s="7">
        <f t="shared" si="484"/>
        <v>0</v>
      </c>
      <c r="S156" s="7">
        <f t="shared" si="484"/>
        <v>0</v>
      </c>
      <c r="T156" s="7">
        <f t="shared" si="484"/>
        <v>0</v>
      </c>
      <c r="U156" s="7">
        <f t="shared" si="484"/>
        <v>0</v>
      </c>
      <c r="V156" s="7">
        <f t="shared" si="484"/>
        <v>0</v>
      </c>
      <c r="W156" s="7">
        <f t="shared" si="484"/>
        <v>0</v>
      </c>
      <c r="X156" s="7">
        <f t="shared" si="484"/>
        <v>4.6556430350881847E-2</v>
      </c>
      <c r="Y156" s="7">
        <f t="shared" si="484"/>
        <v>4.6556430350881847E-2</v>
      </c>
      <c r="Z156" s="7">
        <f t="shared" si="484"/>
        <v>9.3112860701763694E-2</v>
      </c>
      <c r="AA156" s="7">
        <f t="shared" si="484"/>
        <v>4.6556430350881847E-2</v>
      </c>
      <c r="AB156" s="7">
        <f t="shared" si="484"/>
        <v>9.3112860701763694E-2</v>
      </c>
      <c r="AC156" s="7">
        <f t="shared" si="484"/>
        <v>0.41900787315793664</v>
      </c>
      <c r="AD156" s="7">
        <f t="shared" si="484"/>
        <v>4.6556430350881847E-2</v>
      </c>
      <c r="AE156" s="7">
        <f t="shared" si="484"/>
        <v>0.23278215175440925</v>
      </c>
      <c r="AF156" s="7">
        <f t="shared" si="484"/>
        <v>0.27933858210529111</v>
      </c>
      <c r="AG156" s="7">
        <f t="shared" si="484"/>
        <v>0.60523359456146397</v>
      </c>
      <c r="AH156" s="7">
        <f t="shared" si="484"/>
        <v>0.4655643035088185</v>
      </c>
      <c r="AI156" s="7">
        <f t="shared" si="484"/>
        <v>0.60523359456146397</v>
      </c>
      <c r="AJ156" s="7">
        <f t="shared" si="484"/>
        <v>0.32589501245617292</v>
      </c>
      <c r="AK156" s="7">
        <f t="shared" si="484"/>
        <v>0.69834645526322769</v>
      </c>
      <c r="AL156" s="7">
        <f t="shared" si="484"/>
        <v>1.0242414677194007</v>
      </c>
      <c r="AM156" s="7">
        <f t="shared" si="484"/>
        <v>1.5829186319299828</v>
      </c>
      <c r="AN156" s="7">
        <f t="shared" si="484"/>
        <v>2.4209343782458559</v>
      </c>
      <c r="AO156" s="7">
        <f t="shared" si="484"/>
        <v>1.862257214035274</v>
      </c>
      <c r="AP156" s="7">
        <f t="shared" si="484"/>
        <v>2.1415957961405652</v>
      </c>
      <c r="AQ156" s="7">
        <f t="shared" si="484"/>
        <v>2.8399422514037926</v>
      </c>
      <c r="AR156" s="7">
        <f t="shared" si="484"/>
        <v>3.1658372638599657</v>
      </c>
      <c r="AS156" s="7">
        <f t="shared" si="484"/>
        <v>3.2589501245617294</v>
      </c>
      <c r="AT156" s="7">
        <f t="shared" si="484"/>
        <v>2.8864986817546745</v>
      </c>
      <c r="AU156" s="7">
        <f t="shared" si="484"/>
        <v>4.0969658708776029</v>
      </c>
      <c r="AV156" s="7">
        <f t="shared" si="484"/>
        <v>3.0261679728073201</v>
      </c>
      <c r="AW156" s="7">
        <f t="shared" si="484"/>
        <v>2.8399422514037926</v>
      </c>
      <c r="AX156" s="7">
        <f t="shared" si="484"/>
        <v>3.0261679728073201</v>
      </c>
      <c r="AY156" s="7">
        <f t="shared" si="484"/>
        <v>3.7710708584214299</v>
      </c>
      <c r="AZ156" s="7">
        <f t="shared" si="484"/>
        <v>3.398619415614375</v>
      </c>
      <c r="BA156" s="7">
        <f t="shared" si="484"/>
        <v>2.2347086568423289</v>
      </c>
      <c r="BB156" s="7">
        <f t="shared" si="484"/>
        <v>3.3520629852634931</v>
      </c>
      <c r="BC156" s="7">
        <f t="shared" si="484"/>
        <v>3.6779579977196661</v>
      </c>
      <c r="BD156" s="7">
        <f t="shared" si="484"/>
        <v>3.8176272887723113</v>
      </c>
      <c r="BE156" s="7">
        <f t="shared" si="484"/>
        <v>4.0038530101758392</v>
      </c>
      <c r="BF156" s="7">
        <f t="shared" si="484"/>
        <v>4.1900787315793666</v>
      </c>
      <c r="BG156" s="7">
        <f t="shared" si="484"/>
        <v>3.0727244031582024</v>
      </c>
      <c r="BH156" s="7">
        <f t="shared" si="484"/>
        <v>3.3055065549126113</v>
      </c>
      <c r="BI156" s="7">
        <f t="shared" si="484"/>
        <v>4.3297480226320122</v>
      </c>
      <c r="BJ156" s="7">
        <f t="shared" si="484"/>
        <v>2.8864986817546745</v>
      </c>
      <c r="BK156" s="7">
        <f t="shared" si="484"/>
        <v>4.9349816171934764</v>
      </c>
      <c r="BL156" s="7">
        <f t="shared" si="484"/>
        <v>3.6779579977196661</v>
      </c>
      <c r="BM156" s="7">
        <f t="shared" si="484"/>
        <v>4.0969658708776029</v>
      </c>
      <c r="BN156" s="7">
        <f t="shared" si="484"/>
        <v>4.3297480226320122</v>
      </c>
      <c r="BO156" s="7">
        <f t="shared" si="484"/>
        <v>3.1192808335090842</v>
      </c>
      <c r="BP156" s="7">
        <f t="shared" ref="BP156:EA156" si="495">BP143/$C156*100000</f>
        <v>5.400545920702295</v>
      </c>
      <c r="BQ156" s="7">
        <f t="shared" si="495"/>
        <v>4.6090866047373034</v>
      </c>
      <c r="BR156" s="7">
        <f t="shared" si="495"/>
        <v>4.5159737440355396</v>
      </c>
      <c r="BS156" s="7">
        <f t="shared" si="495"/>
        <v>4.1435223012284847</v>
      </c>
      <c r="BT156" s="7">
        <f t="shared" si="495"/>
        <v>4.050409440526721</v>
      </c>
      <c r="BU156" s="7">
        <f t="shared" si="495"/>
        <v>4.8418687564917118</v>
      </c>
      <c r="BV156" s="7">
        <f t="shared" si="495"/>
        <v>3.0261679728073201</v>
      </c>
      <c r="BW156" s="7">
        <f t="shared" si="495"/>
        <v>4.1900787315793666</v>
      </c>
      <c r="BX156" s="7">
        <f t="shared" si="495"/>
        <v>2.6071600996493833</v>
      </c>
      <c r="BY156" s="7">
        <f t="shared" si="495"/>
        <v>3.398619415614375</v>
      </c>
      <c r="BZ156" s="7">
        <f t="shared" si="495"/>
        <v>2.3278215175440926</v>
      </c>
      <c r="CA156" s="7">
        <f t="shared" si="495"/>
        <v>2.5140472389476201</v>
      </c>
      <c r="CB156" s="7">
        <f t="shared" si="495"/>
        <v>2.2812650871932107</v>
      </c>
      <c r="CC156" s="7">
        <f t="shared" si="495"/>
        <v>1.862257214035274</v>
      </c>
      <c r="CD156" s="7">
        <f t="shared" si="495"/>
        <v>2.7002729603511475</v>
      </c>
      <c r="CE156" s="7">
        <f t="shared" si="495"/>
        <v>2.374377947894974</v>
      </c>
      <c r="CF156" s="7">
        <f t="shared" si="495"/>
        <v>1.9553700747370375</v>
      </c>
      <c r="CG156" s="7">
        <f t="shared" si="495"/>
        <v>1.3035800498246917</v>
      </c>
      <c r="CH156" s="7">
        <f t="shared" si="495"/>
        <v>1.9088136443861556</v>
      </c>
      <c r="CI156" s="7">
        <f t="shared" si="495"/>
        <v>1.0707978980702826</v>
      </c>
      <c r="CJ156" s="7">
        <f t="shared" si="495"/>
        <v>1.5829186319299828</v>
      </c>
      <c r="CK156" s="7">
        <f t="shared" si="495"/>
        <v>1.3966929105264554</v>
      </c>
      <c r="CL156" s="7">
        <f t="shared" si="495"/>
        <v>1.4432493408773373</v>
      </c>
      <c r="CM156" s="7">
        <f t="shared" si="495"/>
        <v>1.0707978980702826</v>
      </c>
      <c r="CN156" s="7">
        <f t="shared" si="495"/>
        <v>0.79145931596499142</v>
      </c>
      <c r="CO156" s="7">
        <f t="shared" si="495"/>
        <v>2.0484829354388014</v>
      </c>
      <c r="CP156" s="7">
        <f t="shared" si="495"/>
        <v>0.79145931596499142</v>
      </c>
      <c r="CQ156" s="7">
        <f t="shared" si="495"/>
        <v>1.0242414677194007</v>
      </c>
      <c r="CR156" s="7">
        <f t="shared" si="495"/>
        <v>1.2104671891229279</v>
      </c>
      <c r="CS156" s="7">
        <f t="shared" si="495"/>
        <v>0.83801574631587328</v>
      </c>
      <c r="CT156" s="7">
        <f t="shared" si="495"/>
        <v>1.2104671891229279</v>
      </c>
      <c r="CU156" s="7">
        <f t="shared" si="495"/>
        <v>0.79145931596499142</v>
      </c>
      <c r="CV156" s="7">
        <f t="shared" si="495"/>
        <v>1.1639107587720463</v>
      </c>
      <c r="CW156" s="7">
        <f t="shared" si="495"/>
        <v>0.97768503736851875</v>
      </c>
      <c r="CX156" s="7">
        <f t="shared" si="495"/>
        <v>0.79145931596499142</v>
      </c>
      <c r="CY156" s="7">
        <f t="shared" si="495"/>
        <v>0.931128607017637</v>
      </c>
      <c r="CZ156" s="7">
        <f t="shared" si="495"/>
        <v>0.60523359456146397</v>
      </c>
      <c r="DA156" s="7">
        <f t="shared" si="495"/>
        <v>0.931128607017637</v>
      </c>
      <c r="DB156" s="7">
        <f t="shared" si="495"/>
        <v>0.55867716421058222</v>
      </c>
      <c r="DC156" s="7">
        <f t="shared" si="495"/>
        <v>1.0242414677194007</v>
      </c>
      <c r="DD156" s="7">
        <f t="shared" si="495"/>
        <v>0.69834645526322769</v>
      </c>
      <c r="DE156" s="7">
        <f t="shared" si="495"/>
        <v>0.79145931596499142</v>
      </c>
      <c r="DF156" s="7">
        <f t="shared" si="495"/>
        <v>1.0242414677194007</v>
      </c>
      <c r="DG156" s="7">
        <f t="shared" si="495"/>
        <v>1.3035800498246917</v>
      </c>
      <c r="DH156" s="7">
        <f t="shared" si="495"/>
        <v>1.2104671891229279</v>
      </c>
      <c r="DI156" s="7">
        <f t="shared" si="495"/>
        <v>1.4432493408773373</v>
      </c>
      <c r="DJ156" s="7">
        <f t="shared" si="495"/>
        <v>1.7691443533335105</v>
      </c>
      <c r="DK156" s="7">
        <f t="shared" si="495"/>
        <v>1.3501364801755737</v>
      </c>
      <c r="DL156" s="7">
        <f t="shared" si="495"/>
        <v>0.88457217666675525</v>
      </c>
      <c r="DM156" s="7">
        <f t="shared" si="495"/>
        <v>1.1639107587720463</v>
      </c>
      <c r="DN156" s="7">
        <f t="shared" si="495"/>
        <v>1.0707978980702826</v>
      </c>
      <c r="DO156" s="7">
        <f t="shared" si="495"/>
        <v>1.3966929105264554</v>
      </c>
      <c r="DP156" s="7">
        <f t="shared" si="495"/>
        <v>1.2104671891229279</v>
      </c>
      <c r="DQ156" s="7">
        <f t="shared" si="495"/>
        <v>1.1173543284211644</v>
      </c>
      <c r="DR156" s="7">
        <f t="shared" si="495"/>
        <v>0.88457217666675525</v>
      </c>
      <c r="DS156" s="7">
        <f t="shared" si="495"/>
        <v>1.0242414677194007</v>
      </c>
      <c r="DT156" s="7">
        <f t="shared" si="495"/>
        <v>1.25702361947381</v>
      </c>
      <c r="DU156" s="7">
        <f t="shared" si="495"/>
        <v>1.0707978980702826</v>
      </c>
      <c r="DV156" s="7">
        <f t="shared" si="495"/>
        <v>1.3501364801755737</v>
      </c>
      <c r="DW156" s="7">
        <f t="shared" si="495"/>
        <v>1.0707978980702826</v>
      </c>
      <c r="DX156" s="7">
        <f t="shared" si="495"/>
        <v>1.2104671891229279</v>
      </c>
      <c r="DY156" s="7">
        <f t="shared" si="495"/>
        <v>1.0242414677194007</v>
      </c>
      <c r="DZ156" s="7">
        <f t="shared" si="495"/>
        <v>0.69834645526322769</v>
      </c>
      <c r="EA156" s="7">
        <f t="shared" si="495"/>
        <v>1.1173543284211644</v>
      </c>
      <c r="EB156" s="7">
        <f t="shared" ref="EB156:EY156" si="496">EB143/$C156*100000</f>
        <v>1.25702361947381</v>
      </c>
      <c r="EC156" s="7">
        <f t="shared" si="496"/>
        <v>1.3966929105264554</v>
      </c>
      <c r="ED156" s="7">
        <f t="shared" si="496"/>
        <v>0.97768503736851875</v>
      </c>
      <c r="EE156" s="7">
        <f t="shared" si="496"/>
        <v>1.3501364801755737</v>
      </c>
      <c r="EF156" s="7">
        <f t="shared" si="496"/>
        <v>0.79145931596499142</v>
      </c>
      <c r="EG156" s="7">
        <f t="shared" si="496"/>
        <v>0.97768503736851875</v>
      </c>
      <c r="EH156" s="7">
        <f t="shared" si="496"/>
        <v>1.0242414677194007</v>
      </c>
      <c r="EI156" s="7">
        <f t="shared" si="496"/>
        <v>0.51212073385970036</v>
      </c>
      <c r="EJ156" s="7">
        <f t="shared" si="496"/>
        <v>0.88457217666675525</v>
      </c>
      <c r="EK156" s="7">
        <f t="shared" si="496"/>
        <v>0.60523359456146397</v>
      </c>
      <c r="EL156" s="7">
        <f t="shared" si="496"/>
        <v>0.65179002491234583</v>
      </c>
      <c r="EM156" s="7">
        <f t="shared" si="496"/>
        <v>1.0242414677194007</v>
      </c>
      <c r="EN156" s="7">
        <f t="shared" si="496"/>
        <v>0.65179002491234583</v>
      </c>
      <c r="EO156" s="7">
        <f t="shared" si="496"/>
        <v>0.74490288561410956</v>
      </c>
      <c r="EP156" s="7">
        <f t="shared" si="496"/>
        <v>0.60523359456146397</v>
      </c>
      <c r="EQ156" s="7">
        <f t="shared" si="496"/>
        <v>1.1639107587720463</v>
      </c>
      <c r="ER156" s="7">
        <f t="shared" si="496"/>
        <v>0.83801574631587328</v>
      </c>
      <c r="ES156" s="7">
        <f t="shared" si="496"/>
        <v>0.41900787315793664</v>
      </c>
      <c r="ET156" s="7">
        <f t="shared" si="496"/>
        <v>0.74490288561410956</v>
      </c>
      <c r="EU156" s="7">
        <f t="shared" si="496"/>
        <v>0.60523359456146397</v>
      </c>
      <c r="EV156" s="7">
        <f t="shared" si="496"/>
        <v>0.41900787315793664</v>
      </c>
      <c r="EW156" s="7">
        <f t="shared" si="496"/>
        <v>0.51212073385970036</v>
      </c>
      <c r="EX156" s="7">
        <f t="shared" si="496"/>
        <v>0</v>
      </c>
      <c r="EY156" s="7">
        <f t="shared" si="496"/>
        <v>0</v>
      </c>
      <c r="EZ156" s="7">
        <f t="shared" ref="EZ156:FF156" si="497">EZ143/$C156*100000</f>
        <v>0</v>
      </c>
      <c r="FA156" s="7">
        <f t="shared" si="497"/>
        <v>0</v>
      </c>
      <c r="FB156" s="7">
        <f t="shared" si="497"/>
        <v>0</v>
      </c>
      <c r="FC156" s="7">
        <f t="shared" si="497"/>
        <v>0</v>
      </c>
      <c r="FD156" s="7">
        <f t="shared" si="497"/>
        <v>0</v>
      </c>
      <c r="FE156" s="7">
        <f t="shared" si="497"/>
        <v>0</v>
      </c>
      <c r="FF156" s="7">
        <f t="shared" si="497"/>
        <v>0</v>
      </c>
      <c r="FG156" s="7">
        <f t="shared" ref="FG156:HR156" si="498">FG143/$C156*100000</f>
        <v>0</v>
      </c>
      <c r="FH156" s="7">
        <f t="shared" si="498"/>
        <v>0</v>
      </c>
      <c r="FI156" s="7">
        <f t="shared" si="498"/>
        <v>0</v>
      </c>
      <c r="FJ156" s="7">
        <f t="shared" si="498"/>
        <v>0</v>
      </c>
      <c r="FK156" s="7">
        <f t="shared" si="498"/>
        <v>0</v>
      </c>
      <c r="FL156" s="7">
        <f t="shared" si="498"/>
        <v>0</v>
      </c>
      <c r="FM156" s="7">
        <f t="shared" si="498"/>
        <v>0</v>
      </c>
      <c r="FN156" s="7">
        <f t="shared" si="498"/>
        <v>0</v>
      </c>
      <c r="FO156" s="7">
        <f t="shared" si="498"/>
        <v>0</v>
      </c>
      <c r="FP156" s="7">
        <f t="shared" si="498"/>
        <v>0</v>
      </c>
      <c r="FQ156" s="7">
        <f t="shared" si="498"/>
        <v>0</v>
      </c>
      <c r="FR156" s="7">
        <f t="shared" si="498"/>
        <v>0</v>
      </c>
      <c r="FS156" s="7">
        <f t="shared" si="498"/>
        <v>0</v>
      </c>
      <c r="FT156" s="7">
        <f t="shared" si="498"/>
        <v>0</v>
      </c>
      <c r="FU156" s="7">
        <f t="shared" si="498"/>
        <v>0</v>
      </c>
      <c r="FV156" s="7">
        <f t="shared" si="498"/>
        <v>0</v>
      </c>
      <c r="FW156" s="7">
        <f t="shared" si="498"/>
        <v>0</v>
      </c>
      <c r="FX156" s="7">
        <f t="shared" si="498"/>
        <v>0</v>
      </c>
      <c r="FY156" s="7">
        <f t="shared" si="498"/>
        <v>0</v>
      </c>
      <c r="FZ156" s="7">
        <f t="shared" si="498"/>
        <v>0</v>
      </c>
      <c r="GA156" s="7">
        <f t="shared" si="498"/>
        <v>0</v>
      </c>
      <c r="GB156" s="7">
        <f t="shared" si="498"/>
        <v>0</v>
      </c>
      <c r="GC156" s="7">
        <f t="shared" si="498"/>
        <v>0</v>
      </c>
      <c r="GD156" s="7">
        <f t="shared" si="498"/>
        <v>0</v>
      </c>
      <c r="GE156" s="7">
        <f t="shared" si="498"/>
        <v>0</v>
      </c>
      <c r="GF156" s="7">
        <f t="shared" si="498"/>
        <v>0</v>
      </c>
      <c r="GG156" s="7">
        <f t="shared" si="498"/>
        <v>0</v>
      </c>
      <c r="GH156" s="7">
        <f t="shared" si="498"/>
        <v>0</v>
      </c>
      <c r="GI156" s="7">
        <f t="shared" si="498"/>
        <v>0</v>
      </c>
      <c r="GJ156" s="7">
        <f t="shared" si="498"/>
        <v>0</v>
      </c>
      <c r="GK156" s="7">
        <f t="shared" si="498"/>
        <v>0</v>
      </c>
      <c r="GL156" s="7">
        <f t="shared" si="498"/>
        <v>0</v>
      </c>
      <c r="GM156" s="7">
        <f t="shared" si="498"/>
        <v>0</v>
      </c>
      <c r="GN156" s="7">
        <f t="shared" si="498"/>
        <v>0</v>
      </c>
      <c r="GO156" s="7">
        <f t="shared" si="498"/>
        <v>0</v>
      </c>
      <c r="GP156" s="7">
        <f t="shared" si="498"/>
        <v>0</v>
      </c>
      <c r="GQ156" s="7">
        <f t="shared" si="498"/>
        <v>0</v>
      </c>
      <c r="GR156" s="7">
        <f t="shared" si="498"/>
        <v>0</v>
      </c>
      <c r="GS156" s="7">
        <f t="shared" si="498"/>
        <v>0</v>
      </c>
      <c r="GT156" s="7">
        <f t="shared" si="498"/>
        <v>0</v>
      </c>
      <c r="GU156" s="7">
        <f t="shared" si="498"/>
        <v>0</v>
      </c>
      <c r="GV156" s="7">
        <f t="shared" si="498"/>
        <v>0</v>
      </c>
      <c r="GW156" s="7">
        <f t="shared" si="498"/>
        <v>0</v>
      </c>
      <c r="GX156" s="7">
        <f t="shared" si="498"/>
        <v>0</v>
      </c>
      <c r="GY156" s="7">
        <f t="shared" si="498"/>
        <v>0</v>
      </c>
      <c r="GZ156" s="7">
        <f t="shared" si="498"/>
        <v>0</v>
      </c>
      <c r="HA156" s="7">
        <f t="shared" si="498"/>
        <v>0</v>
      </c>
      <c r="HB156" s="7">
        <f t="shared" si="498"/>
        <v>0</v>
      </c>
      <c r="HC156" s="7">
        <f t="shared" si="498"/>
        <v>0</v>
      </c>
      <c r="HD156" s="7">
        <f t="shared" si="498"/>
        <v>0</v>
      </c>
      <c r="HE156" s="7">
        <f t="shared" si="498"/>
        <v>0</v>
      </c>
      <c r="HF156" s="7">
        <f t="shared" si="498"/>
        <v>0</v>
      </c>
      <c r="HG156" s="7">
        <f t="shared" si="498"/>
        <v>0</v>
      </c>
      <c r="HH156" s="7">
        <f t="shared" si="498"/>
        <v>0</v>
      </c>
      <c r="HI156" s="7">
        <f t="shared" si="498"/>
        <v>0</v>
      </c>
      <c r="HJ156" s="7">
        <f t="shared" si="498"/>
        <v>0</v>
      </c>
      <c r="HK156" s="7">
        <f t="shared" si="498"/>
        <v>0</v>
      </c>
      <c r="HL156" s="7">
        <f t="shared" si="498"/>
        <v>0</v>
      </c>
      <c r="HM156" s="7">
        <f t="shared" si="498"/>
        <v>0</v>
      </c>
      <c r="HN156" s="7">
        <f t="shared" si="498"/>
        <v>0</v>
      </c>
      <c r="HO156" s="7">
        <f t="shared" si="498"/>
        <v>0</v>
      </c>
      <c r="HP156" s="7">
        <f t="shared" si="498"/>
        <v>0</v>
      </c>
      <c r="HQ156" s="7">
        <f t="shared" si="498"/>
        <v>0</v>
      </c>
      <c r="HR156" s="7">
        <f t="shared" si="498"/>
        <v>0</v>
      </c>
      <c r="HS156" s="7">
        <f t="shared" ref="HS156:HW156" si="499">HS143/$C156*100000</f>
        <v>0</v>
      </c>
      <c r="HT156" s="7">
        <f t="shared" si="499"/>
        <v>0</v>
      </c>
      <c r="HU156" s="7">
        <f t="shared" si="499"/>
        <v>0</v>
      </c>
      <c r="HV156" s="7">
        <f t="shared" si="499"/>
        <v>0</v>
      </c>
      <c r="HW156" s="7">
        <f t="shared" si="499"/>
        <v>0</v>
      </c>
    </row>
    <row r="157" spans="2:231" s="132" customFormat="1" x14ac:dyDescent="0.25">
      <c r="B157" s="260" t="s">
        <v>213</v>
      </c>
      <c r="C157" s="262">
        <v>2208076</v>
      </c>
      <c r="D157" s="7">
        <f t="shared" si="484"/>
        <v>4.5288296236180275E-2</v>
      </c>
      <c r="E157" s="7">
        <f t="shared" si="484"/>
        <v>0</v>
      </c>
      <c r="F157" s="7">
        <f t="shared" si="484"/>
        <v>0</v>
      </c>
      <c r="G157" s="7">
        <f t="shared" si="484"/>
        <v>0</v>
      </c>
      <c r="H157" s="7">
        <f t="shared" si="484"/>
        <v>0</v>
      </c>
      <c r="I157" s="7">
        <f t="shared" si="484"/>
        <v>0</v>
      </c>
      <c r="J157" s="7">
        <f t="shared" si="484"/>
        <v>0</v>
      </c>
      <c r="K157" s="7">
        <f t="shared" si="484"/>
        <v>0</v>
      </c>
      <c r="L157" s="7">
        <f t="shared" si="484"/>
        <v>4.5288296236180275E-2</v>
      </c>
      <c r="M157" s="7">
        <f t="shared" si="484"/>
        <v>0</v>
      </c>
      <c r="N157" s="7">
        <f t="shared" si="484"/>
        <v>9.0576592472360551E-2</v>
      </c>
      <c r="O157" s="7">
        <f t="shared" si="484"/>
        <v>0</v>
      </c>
      <c r="P157" s="7">
        <f t="shared" si="484"/>
        <v>9.0576592472360551E-2</v>
      </c>
      <c r="Q157" s="7">
        <f t="shared" si="484"/>
        <v>0</v>
      </c>
      <c r="R157" s="7">
        <f t="shared" si="484"/>
        <v>4.5288296236180275E-2</v>
      </c>
      <c r="S157" s="7">
        <f t="shared" si="484"/>
        <v>0</v>
      </c>
      <c r="T157" s="7">
        <f t="shared" si="484"/>
        <v>0</v>
      </c>
      <c r="U157" s="7">
        <f t="shared" si="484"/>
        <v>0</v>
      </c>
      <c r="V157" s="7">
        <f t="shared" si="484"/>
        <v>4.5288296236180275E-2</v>
      </c>
      <c r="W157" s="7">
        <f t="shared" si="484"/>
        <v>9.0576592472360551E-2</v>
      </c>
      <c r="X157" s="7">
        <f t="shared" si="484"/>
        <v>0</v>
      </c>
      <c r="Y157" s="7">
        <f t="shared" si="484"/>
        <v>4.5288296236180275E-2</v>
      </c>
      <c r="Z157" s="7">
        <f t="shared" si="484"/>
        <v>4.5288296236180275E-2</v>
      </c>
      <c r="AA157" s="7">
        <f t="shared" si="484"/>
        <v>0.22644148118090138</v>
      </c>
      <c r="AB157" s="7">
        <f t="shared" si="484"/>
        <v>0.27172977741708165</v>
      </c>
      <c r="AC157" s="7">
        <f t="shared" si="484"/>
        <v>0.40759466612562251</v>
      </c>
      <c r="AD157" s="7">
        <f t="shared" si="484"/>
        <v>0.45288296236180275</v>
      </c>
      <c r="AE157" s="7">
        <f t="shared" si="484"/>
        <v>0.81518933225124501</v>
      </c>
      <c r="AF157" s="7">
        <f t="shared" si="484"/>
        <v>1.4039371833215886</v>
      </c>
      <c r="AG157" s="7">
        <f t="shared" si="484"/>
        <v>1.2680722946130478</v>
      </c>
      <c r="AH157" s="7">
        <f t="shared" si="484"/>
        <v>0.90576592472360551</v>
      </c>
      <c r="AI157" s="7">
        <f t="shared" si="484"/>
        <v>0.54345955483416331</v>
      </c>
      <c r="AJ157" s="7">
        <f t="shared" si="484"/>
        <v>1.1322074059045069</v>
      </c>
      <c r="AK157" s="7">
        <f t="shared" si="484"/>
        <v>1.1774957021406871</v>
      </c>
      <c r="AL157" s="7">
        <f t="shared" si="484"/>
        <v>1.7209552569748507</v>
      </c>
      <c r="AM157" s="7">
        <f t="shared" si="484"/>
        <v>1.3133605908492281</v>
      </c>
      <c r="AN157" s="7">
        <f t="shared" si="484"/>
        <v>2.4002797005175545</v>
      </c>
      <c r="AO157" s="7">
        <f t="shared" si="484"/>
        <v>2.1738382193366532</v>
      </c>
      <c r="AP157" s="7">
        <f t="shared" si="484"/>
        <v>2.5814328854622755</v>
      </c>
      <c r="AQ157" s="7">
        <f t="shared" si="484"/>
        <v>2.4002797005175545</v>
      </c>
      <c r="AR157" s="7">
        <f t="shared" si="484"/>
        <v>3.5777754026582418</v>
      </c>
      <c r="AS157" s="7">
        <f t="shared" si="484"/>
        <v>3.985370068783864</v>
      </c>
      <c r="AT157" s="7">
        <f t="shared" si="484"/>
        <v>3.623063698894422</v>
      </c>
      <c r="AU157" s="7">
        <f t="shared" si="484"/>
        <v>4.3476764386733064</v>
      </c>
      <c r="AV157" s="7">
        <f t="shared" si="484"/>
        <v>4.2570998462009459</v>
      </c>
      <c r="AW157" s="7">
        <f t="shared" si="484"/>
        <v>4.4835413273818476</v>
      </c>
      <c r="AX157" s="7">
        <f t="shared" si="484"/>
        <v>3.985370068783864</v>
      </c>
      <c r="AY157" s="7">
        <f t="shared" si="484"/>
        <v>4.4382530311456669</v>
      </c>
      <c r="AZ157" s="7">
        <f t="shared" si="484"/>
        <v>3.623063698894422</v>
      </c>
      <c r="BA157" s="7">
        <f t="shared" si="484"/>
        <v>3.8495051800753237</v>
      </c>
      <c r="BB157" s="7">
        <f t="shared" si="484"/>
        <v>5.2987306596330921</v>
      </c>
      <c r="BC157" s="7">
        <f t="shared" si="484"/>
        <v>4.8005594010351089</v>
      </c>
      <c r="BD157" s="7">
        <f t="shared" si="484"/>
        <v>4.9817125859798308</v>
      </c>
      <c r="BE157" s="7">
        <f t="shared" si="484"/>
        <v>3.8495051800753237</v>
      </c>
      <c r="BF157" s="7">
        <f t="shared" si="484"/>
        <v>5.3893072521054535</v>
      </c>
      <c r="BG157" s="7">
        <f t="shared" si="484"/>
        <v>4.3476764386733064</v>
      </c>
      <c r="BH157" s="7">
        <f t="shared" si="484"/>
        <v>3.7589285876029632</v>
      </c>
      <c r="BI157" s="7">
        <f t="shared" si="484"/>
        <v>5.8421902144672559</v>
      </c>
      <c r="BJ157" s="7">
        <f t="shared" si="484"/>
        <v>4.7552711047989291</v>
      </c>
      <c r="BK157" s="7">
        <f t="shared" si="484"/>
        <v>5.7969019182310753</v>
      </c>
      <c r="BL157" s="7">
        <f t="shared" si="484"/>
        <v>5.9327668069396156</v>
      </c>
      <c r="BM157" s="7">
        <f t="shared" si="484"/>
        <v>6.5215146580099601</v>
      </c>
      <c r="BN157" s="7">
        <f t="shared" si="484"/>
        <v>5.2534423633969123</v>
      </c>
      <c r="BO157" s="7">
        <f t="shared" ref="BO157:DZ157" si="500">BO144/$C157*100000</f>
        <v>4.1212349574924056</v>
      </c>
      <c r="BP157" s="7">
        <f t="shared" si="500"/>
        <v>6.7479561391908609</v>
      </c>
      <c r="BQ157" s="7">
        <f t="shared" si="500"/>
        <v>4.9817125859798308</v>
      </c>
      <c r="BR157" s="7">
        <f t="shared" si="500"/>
        <v>5.1628657709245509</v>
      </c>
      <c r="BS157" s="7">
        <f t="shared" si="500"/>
        <v>4.4382530311456669</v>
      </c>
      <c r="BT157" s="7">
        <f t="shared" si="500"/>
        <v>5.3440189558692728</v>
      </c>
      <c r="BU157" s="7">
        <f t="shared" si="500"/>
        <v>3.8495051800753237</v>
      </c>
      <c r="BV157" s="7">
        <f t="shared" si="500"/>
        <v>3.8947934763115035</v>
      </c>
      <c r="BW157" s="7">
        <f t="shared" si="500"/>
        <v>3.985370068783864</v>
      </c>
      <c r="BX157" s="7">
        <f t="shared" si="500"/>
        <v>3.713640291366783</v>
      </c>
      <c r="BY157" s="7">
        <f t="shared" si="500"/>
        <v>3.3513339214773405</v>
      </c>
      <c r="BZ157" s="7">
        <f t="shared" si="500"/>
        <v>3.8947934763115035</v>
      </c>
      <c r="CA157" s="7">
        <f t="shared" si="500"/>
        <v>3.713640291366783</v>
      </c>
      <c r="CB157" s="7">
        <f t="shared" si="500"/>
        <v>3.3966222177135208</v>
      </c>
      <c r="CC157" s="7">
        <f t="shared" si="500"/>
        <v>2.8078743666431771</v>
      </c>
      <c r="CD157" s="7">
        <f t="shared" si="500"/>
        <v>3.3966222177135208</v>
      </c>
      <c r="CE157" s="7">
        <f t="shared" si="500"/>
        <v>2.5814328854622755</v>
      </c>
      <c r="CF157" s="7">
        <f t="shared" si="500"/>
        <v>2.2644148118090137</v>
      </c>
      <c r="CG157" s="7">
        <f t="shared" si="500"/>
        <v>2.2644148118090137</v>
      </c>
      <c r="CH157" s="7">
        <f t="shared" si="500"/>
        <v>2.128549923100473</v>
      </c>
      <c r="CI157" s="7">
        <f t="shared" si="500"/>
        <v>1.63037866450249</v>
      </c>
      <c r="CJ157" s="7">
        <f t="shared" si="500"/>
        <v>1.8568201456833915</v>
      </c>
      <c r="CK157" s="7">
        <f t="shared" si="500"/>
        <v>2.0832616268642927</v>
      </c>
      <c r="CL157" s="7">
        <f t="shared" si="500"/>
        <v>1.8568201456833915</v>
      </c>
      <c r="CM157" s="7">
        <f t="shared" si="500"/>
        <v>1.7662435532110308</v>
      </c>
      <c r="CN157" s="7">
        <f t="shared" si="500"/>
        <v>1.7662435532110308</v>
      </c>
      <c r="CO157" s="7">
        <f t="shared" si="500"/>
        <v>1.9021084419195717</v>
      </c>
      <c r="CP157" s="7">
        <f t="shared" si="500"/>
        <v>0.996342517195966</v>
      </c>
      <c r="CQ157" s="7">
        <f t="shared" si="500"/>
        <v>0.86047762848742537</v>
      </c>
      <c r="CR157" s="7">
        <f t="shared" si="500"/>
        <v>1.0869191096683266</v>
      </c>
      <c r="CS157" s="7">
        <f t="shared" si="500"/>
        <v>1.0869191096683266</v>
      </c>
      <c r="CT157" s="7">
        <f t="shared" si="500"/>
        <v>0.996342517195966</v>
      </c>
      <c r="CU157" s="7">
        <f t="shared" si="500"/>
        <v>1.0869191096683266</v>
      </c>
      <c r="CV157" s="7">
        <f t="shared" si="500"/>
        <v>0.81518933225124501</v>
      </c>
      <c r="CW157" s="7">
        <f t="shared" si="500"/>
        <v>0.90576592472360551</v>
      </c>
      <c r="CX157" s="7">
        <f t="shared" si="500"/>
        <v>0.76990103601506465</v>
      </c>
      <c r="CY157" s="7">
        <f t="shared" si="500"/>
        <v>0.996342517195966</v>
      </c>
      <c r="CZ157" s="7">
        <f t="shared" si="500"/>
        <v>0.86047762848742537</v>
      </c>
      <c r="DA157" s="7">
        <f t="shared" si="500"/>
        <v>0.86047762848742537</v>
      </c>
      <c r="DB157" s="7">
        <f t="shared" si="500"/>
        <v>0.76990103601506465</v>
      </c>
      <c r="DC157" s="7">
        <f t="shared" si="500"/>
        <v>1.1774957021406871</v>
      </c>
      <c r="DD157" s="7">
        <f t="shared" si="500"/>
        <v>0.67932444354270416</v>
      </c>
      <c r="DE157" s="7">
        <f t="shared" si="500"/>
        <v>0.63403614730652391</v>
      </c>
      <c r="DF157" s="7">
        <f t="shared" si="500"/>
        <v>1.0869191096683266</v>
      </c>
      <c r="DG157" s="7">
        <f t="shared" si="500"/>
        <v>0.90576592472360551</v>
      </c>
      <c r="DH157" s="7">
        <f t="shared" si="500"/>
        <v>0.86047762848742537</v>
      </c>
      <c r="DI157" s="7">
        <f t="shared" si="500"/>
        <v>0.90576592472360551</v>
      </c>
      <c r="DJ157" s="7">
        <f t="shared" si="500"/>
        <v>1.2227839983768676</v>
      </c>
      <c r="DK157" s="7">
        <f t="shared" si="500"/>
        <v>1.8568201456833915</v>
      </c>
      <c r="DL157" s="7">
        <f t="shared" si="500"/>
        <v>0.72461273977888441</v>
      </c>
      <c r="DM157" s="7">
        <f t="shared" si="500"/>
        <v>1.4945137757939491</v>
      </c>
      <c r="DN157" s="7">
        <f t="shared" si="500"/>
        <v>0.63403614730652391</v>
      </c>
      <c r="DO157" s="7">
        <f t="shared" si="500"/>
        <v>1.0416308134321464</v>
      </c>
      <c r="DP157" s="7">
        <f t="shared" si="500"/>
        <v>1.1322074059045069</v>
      </c>
      <c r="DQ157" s="7">
        <f t="shared" si="500"/>
        <v>1.2227839983768676</v>
      </c>
      <c r="DR157" s="7">
        <f t="shared" si="500"/>
        <v>1.5398020720301293</v>
      </c>
      <c r="DS157" s="7">
        <f t="shared" si="500"/>
        <v>1.0869191096683266</v>
      </c>
      <c r="DT157" s="7">
        <f t="shared" si="500"/>
        <v>1.3586488870854083</v>
      </c>
      <c r="DU157" s="7">
        <f t="shared" si="500"/>
        <v>1.0869191096683266</v>
      </c>
      <c r="DV157" s="7">
        <f t="shared" si="500"/>
        <v>0.86047762848742537</v>
      </c>
      <c r="DW157" s="7">
        <f t="shared" si="500"/>
        <v>0.86047762848742537</v>
      </c>
      <c r="DX157" s="7">
        <f t="shared" si="500"/>
        <v>1.3133605908492281</v>
      </c>
      <c r="DY157" s="7">
        <f t="shared" si="500"/>
        <v>1.2680722946130478</v>
      </c>
      <c r="DZ157" s="7">
        <f t="shared" si="500"/>
        <v>0.81518933225124501</v>
      </c>
      <c r="EA157" s="7">
        <f t="shared" ref="EA157:EY157" si="501">EA144/$C157*100000</f>
        <v>1.1774957021406871</v>
      </c>
      <c r="EB157" s="7">
        <f t="shared" si="501"/>
        <v>0.90576592472360551</v>
      </c>
      <c r="EC157" s="7">
        <f t="shared" si="501"/>
        <v>0.90576592472360551</v>
      </c>
      <c r="ED157" s="7">
        <f t="shared" si="501"/>
        <v>0.86047762848742537</v>
      </c>
      <c r="EE157" s="7">
        <f t="shared" si="501"/>
        <v>1.1322074059045069</v>
      </c>
      <c r="EF157" s="7">
        <f t="shared" si="501"/>
        <v>0.76990103601506465</v>
      </c>
      <c r="EG157" s="7">
        <f t="shared" si="501"/>
        <v>0.40759466612562251</v>
      </c>
      <c r="EH157" s="7">
        <f t="shared" si="501"/>
        <v>1.2680722946130478</v>
      </c>
      <c r="EI157" s="7">
        <f t="shared" si="501"/>
        <v>0.63403614730652391</v>
      </c>
      <c r="EJ157" s="7">
        <f t="shared" si="501"/>
        <v>0.498171258597983</v>
      </c>
      <c r="EK157" s="7">
        <f t="shared" si="501"/>
        <v>0.498171258597983</v>
      </c>
      <c r="EL157" s="7">
        <f t="shared" si="501"/>
        <v>0.72461273977888441</v>
      </c>
      <c r="EM157" s="7">
        <f t="shared" si="501"/>
        <v>0.58874785107034355</v>
      </c>
      <c r="EN157" s="7">
        <f t="shared" si="501"/>
        <v>0.63403614730652391</v>
      </c>
      <c r="EO157" s="7">
        <f t="shared" si="501"/>
        <v>0.40759466612562251</v>
      </c>
      <c r="EP157" s="7">
        <f t="shared" si="501"/>
        <v>0.90576592472360551</v>
      </c>
      <c r="EQ157" s="7">
        <f t="shared" si="501"/>
        <v>0.58874785107034355</v>
      </c>
      <c r="ER157" s="7">
        <f t="shared" si="501"/>
        <v>0.54345955483416331</v>
      </c>
      <c r="ES157" s="7">
        <f t="shared" si="501"/>
        <v>0.498171258597983</v>
      </c>
      <c r="ET157" s="7">
        <f t="shared" si="501"/>
        <v>0.63403614730652391</v>
      </c>
      <c r="EU157" s="7">
        <f t="shared" si="501"/>
        <v>0.3623063698894422</v>
      </c>
      <c r="EV157" s="7">
        <f t="shared" si="501"/>
        <v>0.54345955483416331</v>
      </c>
      <c r="EW157" s="7">
        <f t="shared" si="501"/>
        <v>0.40759466612562251</v>
      </c>
      <c r="EX157" s="7">
        <f t="shared" si="501"/>
        <v>0</v>
      </c>
      <c r="EY157" s="7">
        <f t="shared" si="501"/>
        <v>0</v>
      </c>
      <c r="EZ157" s="7">
        <f t="shared" ref="EZ157:FF157" si="502">EZ144/$C157*100000</f>
        <v>0</v>
      </c>
      <c r="FA157" s="7">
        <f t="shared" si="502"/>
        <v>4.5288296236180275E-2</v>
      </c>
      <c r="FB157" s="7">
        <f t="shared" si="502"/>
        <v>0</v>
      </c>
      <c r="FC157" s="7">
        <f t="shared" si="502"/>
        <v>4.5288296236180275E-2</v>
      </c>
      <c r="FD157" s="7">
        <f t="shared" si="502"/>
        <v>4.5288296236180275E-2</v>
      </c>
      <c r="FE157" s="7">
        <f t="shared" si="502"/>
        <v>4.5288296236180275E-2</v>
      </c>
      <c r="FF157" s="7">
        <f t="shared" si="502"/>
        <v>0</v>
      </c>
      <c r="FG157" s="7">
        <f t="shared" ref="FG157:HR157" si="503">FG144/$C157*100000</f>
        <v>0</v>
      </c>
      <c r="FH157" s="7">
        <f t="shared" si="503"/>
        <v>0</v>
      </c>
      <c r="FI157" s="7">
        <f t="shared" si="503"/>
        <v>0</v>
      </c>
      <c r="FJ157" s="7">
        <f t="shared" si="503"/>
        <v>0</v>
      </c>
      <c r="FK157" s="7">
        <f t="shared" si="503"/>
        <v>0</v>
      </c>
      <c r="FL157" s="7">
        <f t="shared" si="503"/>
        <v>0</v>
      </c>
      <c r="FM157" s="7">
        <f t="shared" si="503"/>
        <v>0</v>
      </c>
      <c r="FN157" s="7">
        <f t="shared" si="503"/>
        <v>0</v>
      </c>
      <c r="FO157" s="7">
        <f t="shared" si="503"/>
        <v>0</v>
      </c>
      <c r="FP157" s="7">
        <f t="shared" si="503"/>
        <v>0</v>
      </c>
      <c r="FQ157" s="7">
        <f t="shared" si="503"/>
        <v>0</v>
      </c>
      <c r="FR157" s="7">
        <f t="shared" si="503"/>
        <v>0</v>
      </c>
      <c r="FS157" s="7">
        <f t="shared" si="503"/>
        <v>0</v>
      </c>
      <c r="FT157" s="7">
        <f t="shared" si="503"/>
        <v>0</v>
      </c>
      <c r="FU157" s="7">
        <f t="shared" si="503"/>
        <v>0</v>
      </c>
      <c r="FV157" s="7">
        <f t="shared" si="503"/>
        <v>0</v>
      </c>
      <c r="FW157" s="7">
        <f t="shared" si="503"/>
        <v>0</v>
      </c>
      <c r="FX157" s="7">
        <f t="shared" si="503"/>
        <v>0</v>
      </c>
      <c r="FY157" s="7">
        <f t="shared" si="503"/>
        <v>0</v>
      </c>
      <c r="FZ157" s="7">
        <f t="shared" si="503"/>
        <v>0</v>
      </c>
      <c r="GA157" s="7">
        <f t="shared" si="503"/>
        <v>0</v>
      </c>
      <c r="GB157" s="7">
        <f t="shared" si="503"/>
        <v>0</v>
      </c>
      <c r="GC157" s="7">
        <f t="shared" si="503"/>
        <v>0</v>
      </c>
      <c r="GD157" s="7">
        <f t="shared" si="503"/>
        <v>0</v>
      </c>
      <c r="GE157" s="7">
        <f t="shared" si="503"/>
        <v>0</v>
      </c>
      <c r="GF157" s="7">
        <f t="shared" si="503"/>
        <v>0</v>
      </c>
      <c r="GG157" s="7">
        <f t="shared" si="503"/>
        <v>0</v>
      </c>
      <c r="GH157" s="7">
        <f t="shared" si="503"/>
        <v>0</v>
      </c>
      <c r="GI157" s="7">
        <f t="shared" si="503"/>
        <v>0</v>
      </c>
      <c r="GJ157" s="7">
        <f t="shared" si="503"/>
        <v>0</v>
      </c>
      <c r="GK157" s="7">
        <f t="shared" si="503"/>
        <v>0</v>
      </c>
      <c r="GL157" s="7">
        <f t="shared" si="503"/>
        <v>0</v>
      </c>
      <c r="GM157" s="7">
        <f t="shared" si="503"/>
        <v>0</v>
      </c>
      <c r="GN157" s="7">
        <f t="shared" si="503"/>
        <v>0</v>
      </c>
      <c r="GO157" s="7">
        <f t="shared" si="503"/>
        <v>0</v>
      </c>
      <c r="GP157" s="7">
        <f t="shared" si="503"/>
        <v>0</v>
      </c>
      <c r="GQ157" s="7">
        <f t="shared" si="503"/>
        <v>0</v>
      </c>
      <c r="GR157" s="7">
        <f t="shared" si="503"/>
        <v>0</v>
      </c>
      <c r="GS157" s="7">
        <f t="shared" si="503"/>
        <v>0</v>
      </c>
      <c r="GT157" s="7">
        <f t="shared" si="503"/>
        <v>0</v>
      </c>
      <c r="GU157" s="7">
        <f t="shared" si="503"/>
        <v>0</v>
      </c>
      <c r="GV157" s="7">
        <f t="shared" si="503"/>
        <v>0</v>
      </c>
      <c r="GW157" s="7">
        <f t="shared" si="503"/>
        <v>0</v>
      </c>
      <c r="GX157" s="7">
        <f t="shared" si="503"/>
        <v>0</v>
      </c>
      <c r="GY157" s="7">
        <f t="shared" si="503"/>
        <v>0</v>
      </c>
      <c r="GZ157" s="7">
        <f t="shared" si="503"/>
        <v>0</v>
      </c>
      <c r="HA157" s="7">
        <f t="shared" si="503"/>
        <v>0</v>
      </c>
      <c r="HB157" s="7">
        <f t="shared" si="503"/>
        <v>0</v>
      </c>
      <c r="HC157" s="7">
        <f t="shared" si="503"/>
        <v>0</v>
      </c>
      <c r="HD157" s="7">
        <f t="shared" si="503"/>
        <v>0</v>
      </c>
      <c r="HE157" s="7">
        <f t="shared" si="503"/>
        <v>0</v>
      </c>
      <c r="HF157" s="7">
        <f t="shared" si="503"/>
        <v>0</v>
      </c>
      <c r="HG157" s="7">
        <f t="shared" si="503"/>
        <v>0</v>
      </c>
      <c r="HH157" s="7">
        <f t="shared" si="503"/>
        <v>0</v>
      </c>
      <c r="HI157" s="7">
        <f t="shared" si="503"/>
        <v>0</v>
      </c>
      <c r="HJ157" s="7">
        <f t="shared" si="503"/>
        <v>0</v>
      </c>
      <c r="HK157" s="7">
        <f t="shared" si="503"/>
        <v>0</v>
      </c>
      <c r="HL157" s="7">
        <f t="shared" si="503"/>
        <v>0</v>
      </c>
      <c r="HM157" s="7">
        <f t="shared" si="503"/>
        <v>0</v>
      </c>
      <c r="HN157" s="7">
        <f t="shared" si="503"/>
        <v>0</v>
      </c>
      <c r="HO157" s="7">
        <f t="shared" si="503"/>
        <v>0</v>
      </c>
      <c r="HP157" s="7">
        <f t="shared" si="503"/>
        <v>0</v>
      </c>
      <c r="HQ157" s="7">
        <f t="shared" si="503"/>
        <v>0</v>
      </c>
      <c r="HR157" s="7">
        <f t="shared" si="503"/>
        <v>0</v>
      </c>
      <c r="HS157" s="7">
        <f t="shared" ref="HS157:HW157" si="504">HS144/$C157*100000</f>
        <v>0</v>
      </c>
      <c r="HT157" s="7">
        <f t="shared" si="504"/>
        <v>0</v>
      </c>
      <c r="HU157" s="7">
        <f t="shared" si="504"/>
        <v>0</v>
      </c>
      <c r="HV157" s="7">
        <f t="shared" si="504"/>
        <v>0</v>
      </c>
      <c r="HW157" s="7">
        <f t="shared" si="504"/>
        <v>0</v>
      </c>
    </row>
    <row r="158" spans="2:231" s="132" customFormat="1" x14ac:dyDescent="0.25">
      <c r="B158" s="260" t="s">
        <v>214</v>
      </c>
      <c r="C158" s="262">
        <v>2532418</v>
      </c>
      <c r="D158" s="7">
        <f t="shared" ref="D158:BO161" si="505">D145/$C158*100000</f>
        <v>0</v>
      </c>
      <c r="E158" s="7">
        <f t="shared" si="505"/>
        <v>3.9487951831016839E-2</v>
      </c>
      <c r="F158" s="7">
        <f t="shared" si="505"/>
        <v>0</v>
      </c>
      <c r="G158" s="7">
        <f t="shared" si="505"/>
        <v>0</v>
      </c>
      <c r="H158" s="7">
        <f t="shared" si="505"/>
        <v>3.9487951831016839E-2</v>
      </c>
      <c r="I158" s="7">
        <f t="shared" si="505"/>
        <v>3.9487951831016839E-2</v>
      </c>
      <c r="J158" s="7">
        <f t="shared" si="505"/>
        <v>0</v>
      </c>
      <c r="K158" s="7">
        <f t="shared" si="505"/>
        <v>0</v>
      </c>
      <c r="L158" s="7">
        <f t="shared" si="505"/>
        <v>0</v>
      </c>
      <c r="M158" s="7">
        <f t="shared" si="505"/>
        <v>0</v>
      </c>
      <c r="N158" s="7">
        <f t="shared" si="505"/>
        <v>0</v>
      </c>
      <c r="O158" s="7">
        <f t="shared" si="505"/>
        <v>0</v>
      </c>
      <c r="P158" s="7">
        <f t="shared" si="505"/>
        <v>3.9487951831016839E-2</v>
      </c>
      <c r="Q158" s="7">
        <f t="shared" si="505"/>
        <v>0</v>
      </c>
      <c r="R158" s="7">
        <f t="shared" si="505"/>
        <v>3.9487951831016839E-2</v>
      </c>
      <c r="S158" s="7">
        <f t="shared" si="505"/>
        <v>0</v>
      </c>
      <c r="T158" s="7">
        <f t="shared" si="505"/>
        <v>0</v>
      </c>
      <c r="U158" s="7">
        <f t="shared" si="505"/>
        <v>0</v>
      </c>
      <c r="V158" s="7">
        <f t="shared" si="505"/>
        <v>0.11846385549305052</v>
      </c>
      <c r="W158" s="7">
        <f t="shared" si="505"/>
        <v>0.15795180732406736</v>
      </c>
      <c r="X158" s="7">
        <f t="shared" si="505"/>
        <v>3.9487951831016839E-2</v>
      </c>
      <c r="Y158" s="7">
        <f t="shared" si="505"/>
        <v>3.9487951831016839E-2</v>
      </c>
      <c r="Z158" s="7">
        <f t="shared" si="505"/>
        <v>0.31590361464813471</v>
      </c>
      <c r="AA158" s="7">
        <f t="shared" si="505"/>
        <v>0.15795180732406736</v>
      </c>
      <c r="AB158" s="7">
        <f t="shared" si="505"/>
        <v>0.31590361464813471</v>
      </c>
      <c r="AC158" s="7">
        <f t="shared" si="505"/>
        <v>0.4738554219722021</v>
      </c>
      <c r="AD158" s="7">
        <f t="shared" si="505"/>
        <v>0.90822289211338725</v>
      </c>
      <c r="AE158" s="7">
        <f t="shared" si="505"/>
        <v>0.43436747014118521</v>
      </c>
      <c r="AF158" s="7">
        <f t="shared" si="505"/>
        <v>1.3031024104235556</v>
      </c>
      <c r="AG158" s="7">
        <f t="shared" si="505"/>
        <v>1.1056626512684715</v>
      </c>
      <c r="AH158" s="7">
        <f t="shared" si="505"/>
        <v>1.1846385549305052</v>
      </c>
      <c r="AI158" s="7">
        <f t="shared" si="505"/>
        <v>1.1846385549305052</v>
      </c>
      <c r="AJ158" s="7">
        <f t="shared" si="505"/>
        <v>1.7769578323957576</v>
      </c>
      <c r="AK158" s="7">
        <f t="shared" si="505"/>
        <v>2.0928614470438922</v>
      </c>
      <c r="AL158" s="7">
        <f t="shared" si="505"/>
        <v>1.6979819287337241</v>
      </c>
      <c r="AM158" s="7">
        <f t="shared" si="505"/>
        <v>2.1718373507059261</v>
      </c>
      <c r="AN158" s="7">
        <f t="shared" si="505"/>
        <v>3.2380120501433809</v>
      </c>
      <c r="AO158" s="7">
        <f t="shared" si="505"/>
        <v>3.3959638574674482</v>
      </c>
      <c r="AP158" s="7">
        <f t="shared" si="505"/>
        <v>3.632891568453549</v>
      </c>
      <c r="AQ158" s="7">
        <f t="shared" si="505"/>
        <v>4.6595783160599868</v>
      </c>
      <c r="AR158" s="7">
        <f t="shared" si="505"/>
        <v>5.0149698825391384</v>
      </c>
      <c r="AS158" s="7">
        <f t="shared" si="505"/>
        <v>4.9754819307081215</v>
      </c>
      <c r="AT158" s="7">
        <f t="shared" si="505"/>
        <v>5.4888253045113409</v>
      </c>
      <c r="AU158" s="7">
        <f t="shared" si="505"/>
        <v>7.8975903662033682</v>
      </c>
      <c r="AV158" s="7">
        <f t="shared" si="505"/>
        <v>5.4888253045113409</v>
      </c>
      <c r="AW158" s="7">
        <f t="shared" si="505"/>
        <v>6.9103915704279473</v>
      </c>
      <c r="AX158" s="7">
        <f t="shared" si="505"/>
        <v>5.8047289191594755</v>
      </c>
      <c r="AY158" s="7">
        <f t="shared" si="505"/>
        <v>7.4237349442311666</v>
      </c>
      <c r="AZ158" s="7">
        <f t="shared" si="505"/>
        <v>6.436536148455744</v>
      </c>
      <c r="BA158" s="7">
        <f t="shared" si="505"/>
        <v>5.8837048228215085</v>
      </c>
      <c r="BB158" s="7">
        <f t="shared" si="505"/>
        <v>8.6478614509926874</v>
      </c>
      <c r="BC158" s="7">
        <f t="shared" si="505"/>
        <v>6.0416566301455763</v>
      </c>
      <c r="BD158" s="7">
        <f t="shared" si="505"/>
        <v>6.436536148455744</v>
      </c>
      <c r="BE158" s="7">
        <f t="shared" si="505"/>
        <v>5.6072891600043908</v>
      </c>
      <c r="BF158" s="7">
        <f t="shared" si="505"/>
        <v>7.1868072332450641</v>
      </c>
      <c r="BG158" s="7">
        <f t="shared" si="505"/>
        <v>6.3970481966247279</v>
      </c>
      <c r="BH158" s="7">
        <f t="shared" si="505"/>
        <v>5.8837048228215085</v>
      </c>
      <c r="BI158" s="7">
        <f t="shared" si="505"/>
        <v>8.4504216918376027</v>
      </c>
      <c r="BJ158" s="7">
        <f t="shared" si="505"/>
        <v>6.8314156667659134</v>
      </c>
      <c r="BK158" s="7">
        <f t="shared" si="505"/>
        <v>8.1740060290204841</v>
      </c>
      <c r="BL158" s="7">
        <f t="shared" si="505"/>
        <v>8.4109337400065876</v>
      </c>
      <c r="BM158" s="7">
        <f t="shared" si="505"/>
        <v>7.3842469924001488</v>
      </c>
      <c r="BN158" s="7">
        <f t="shared" si="505"/>
        <v>8.0160542216964181</v>
      </c>
      <c r="BO158" s="7">
        <f t="shared" si="505"/>
        <v>5.9626807264835424</v>
      </c>
      <c r="BP158" s="7">
        <f t="shared" ref="BP158:EA158" si="506">BP145/$C158*100000</f>
        <v>8.4899096436686214</v>
      </c>
      <c r="BQ158" s="7">
        <f t="shared" si="506"/>
        <v>7.3052710887381149</v>
      </c>
      <c r="BR158" s="7">
        <f t="shared" si="506"/>
        <v>7.5027108478931996</v>
      </c>
      <c r="BS158" s="7">
        <f t="shared" si="506"/>
        <v>6.9103915704279473</v>
      </c>
      <c r="BT158" s="7">
        <f t="shared" si="506"/>
        <v>7.2262951850760819</v>
      </c>
      <c r="BU158" s="7">
        <f t="shared" si="506"/>
        <v>7.7001506070482835</v>
      </c>
      <c r="BV158" s="7">
        <f t="shared" si="506"/>
        <v>5.2913855453562562</v>
      </c>
      <c r="BW158" s="7">
        <f t="shared" si="506"/>
        <v>6.1206325338076093</v>
      </c>
      <c r="BX158" s="7">
        <f t="shared" si="506"/>
        <v>5.0544578343701554</v>
      </c>
      <c r="BY158" s="7">
        <f t="shared" si="506"/>
        <v>5.9626807264835424</v>
      </c>
      <c r="BZ158" s="7">
        <f t="shared" si="506"/>
        <v>4.6200903642289699</v>
      </c>
      <c r="CA158" s="7">
        <f t="shared" si="506"/>
        <v>5.409849400849307</v>
      </c>
      <c r="CB158" s="7">
        <f t="shared" si="506"/>
        <v>4.7385542197220207</v>
      </c>
      <c r="CC158" s="7">
        <f t="shared" si="506"/>
        <v>2.5667168690160942</v>
      </c>
      <c r="CD158" s="7">
        <f t="shared" si="506"/>
        <v>4.8175301233840546</v>
      </c>
      <c r="CE158" s="7">
        <f t="shared" si="506"/>
        <v>2.6456927726781281</v>
      </c>
      <c r="CF158" s="7">
        <f t="shared" si="506"/>
        <v>2.9615963873262627</v>
      </c>
      <c r="CG158" s="7">
        <f t="shared" si="506"/>
        <v>2.685180724509145</v>
      </c>
      <c r="CH158" s="7">
        <f t="shared" si="506"/>
        <v>2.5272289171850777</v>
      </c>
      <c r="CI158" s="7">
        <f t="shared" si="506"/>
        <v>2.211325302536943</v>
      </c>
      <c r="CJ158" s="7">
        <f t="shared" si="506"/>
        <v>1.974397591550842</v>
      </c>
      <c r="CK158" s="7">
        <f t="shared" si="506"/>
        <v>2.2903012061989769</v>
      </c>
      <c r="CL158" s="7">
        <f t="shared" si="506"/>
        <v>1.974397591550842</v>
      </c>
      <c r="CM158" s="7">
        <f t="shared" si="506"/>
        <v>1.8559337360577917</v>
      </c>
      <c r="CN158" s="7">
        <f t="shared" si="506"/>
        <v>1.6584939769027072</v>
      </c>
      <c r="CO158" s="7">
        <f t="shared" si="506"/>
        <v>2.2903012061989769</v>
      </c>
      <c r="CP158" s="7">
        <f t="shared" si="506"/>
        <v>1.5005421695786398</v>
      </c>
      <c r="CQ158" s="7">
        <f t="shared" si="506"/>
        <v>1.7374698805647408</v>
      </c>
      <c r="CR158" s="7">
        <f t="shared" si="506"/>
        <v>2.211325302536943</v>
      </c>
      <c r="CS158" s="7">
        <f t="shared" si="506"/>
        <v>1.7374698805647408</v>
      </c>
      <c r="CT158" s="7">
        <f t="shared" si="506"/>
        <v>1.2636144585925388</v>
      </c>
      <c r="CU158" s="7">
        <f t="shared" si="506"/>
        <v>1.1451506030994885</v>
      </c>
      <c r="CV158" s="7">
        <f t="shared" si="506"/>
        <v>1.1451506030994885</v>
      </c>
      <c r="CW158" s="7">
        <f t="shared" si="506"/>
        <v>1.4215662659166062</v>
      </c>
      <c r="CX158" s="7">
        <f t="shared" si="506"/>
        <v>0.82924698845135358</v>
      </c>
      <c r="CY158" s="7">
        <f t="shared" si="506"/>
        <v>1.7374698805647408</v>
      </c>
      <c r="CZ158" s="7">
        <f t="shared" si="506"/>
        <v>1.1846385549305052</v>
      </c>
      <c r="DA158" s="7">
        <f t="shared" si="506"/>
        <v>1.0266867476064379</v>
      </c>
      <c r="DB158" s="7">
        <f t="shared" si="506"/>
        <v>0.98719879577542102</v>
      </c>
      <c r="DC158" s="7">
        <f t="shared" si="506"/>
        <v>0.98719879577542102</v>
      </c>
      <c r="DD158" s="7">
        <f t="shared" si="506"/>
        <v>1.1451506030994885</v>
      </c>
      <c r="DE158" s="7">
        <f t="shared" si="506"/>
        <v>1.3031024104235556</v>
      </c>
      <c r="DF158" s="7">
        <f t="shared" si="506"/>
        <v>1.6190060250716904</v>
      </c>
      <c r="DG158" s="7">
        <f t="shared" si="506"/>
        <v>1.3820783140855895</v>
      </c>
      <c r="DH158" s="7">
        <f t="shared" si="506"/>
        <v>1.0661746994374546</v>
      </c>
      <c r="DI158" s="7">
        <f t="shared" si="506"/>
        <v>1.2241265067615219</v>
      </c>
      <c r="DJ158" s="7">
        <f t="shared" si="506"/>
        <v>1.3425903622545725</v>
      </c>
      <c r="DK158" s="7">
        <f t="shared" si="506"/>
        <v>0.86873494028237042</v>
      </c>
      <c r="DL158" s="7">
        <f t="shared" si="506"/>
        <v>1.0266867476064379</v>
      </c>
      <c r="DM158" s="7">
        <f t="shared" si="506"/>
        <v>1.3425903622545725</v>
      </c>
      <c r="DN158" s="7">
        <f t="shared" si="506"/>
        <v>0.86873494028237042</v>
      </c>
      <c r="DO158" s="7">
        <f t="shared" si="506"/>
        <v>0.98719879577542102</v>
      </c>
      <c r="DP158" s="7">
        <f t="shared" si="506"/>
        <v>0.67129518112728626</v>
      </c>
      <c r="DQ158" s="7">
        <f t="shared" si="506"/>
        <v>1.0661746994374546</v>
      </c>
      <c r="DR158" s="7">
        <f t="shared" si="506"/>
        <v>0.86873494028237042</v>
      </c>
      <c r="DS158" s="7">
        <f t="shared" si="506"/>
        <v>0.90822289211338725</v>
      </c>
      <c r="DT158" s="7">
        <f t="shared" si="506"/>
        <v>0.86873494028237042</v>
      </c>
      <c r="DU158" s="7">
        <f t="shared" si="506"/>
        <v>1.1056626512684715</v>
      </c>
      <c r="DV158" s="7">
        <f t="shared" si="506"/>
        <v>1.3820783140855895</v>
      </c>
      <c r="DW158" s="7">
        <f t="shared" si="506"/>
        <v>0.86873494028237042</v>
      </c>
      <c r="DX158" s="7">
        <f t="shared" si="506"/>
        <v>0.98719879577542102</v>
      </c>
      <c r="DY158" s="7">
        <f t="shared" si="506"/>
        <v>1.0661746994374546</v>
      </c>
      <c r="DZ158" s="7">
        <f t="shared" si="506"/>
        <v>0.90822289211338725</v>
      </c>
      <c r="EA158" s="7">
        <f t="shared" si="506"/>
        <v>0.67129518112728626</v>
      </c>
      <c r="EB158" s="7">
        <f t="shared" ref="EB158:EY158" si="507">EB145/$C158*100000</f>
        <v>0.55283132563423576</v>
      </c>
      <c r="EC158" s="7">
        <f t="shared" si="507"/>
        <v>1.2241265067615219</v>
      </c>
      <c r="ED158" s="7">
        <f t="shared" si="507"/>
        <v>0.94771084394440419</v>
      </c>
      <c r="EE158" s="7">
        <f t="shared" si="507"/>
        <v>1.1451506030994885</v>
      </c>
      <c r="EF158" s="7">
        <f t="shared" si="507"/>
        <v>0.78975903662033675</v>
      </c>
      <c r="EG158" s="7">
        <f t="shared" si="507"/>
        <v>0.59231927746525259</v>
      </c>
      <c r="EH158" s="7">
        <f t="shared" si="507"/>
        <v>0.75027108478931992</v>
      </c>
      <c r="EI158" s="7">
        <f t="shared" si="507"/>
        <v>0.63180722929626942</v>
      </c>
      <c r="EJ158" s="7">
        <f t="shared" si="507"/>
        <v>0.67129518112728626</v>
      </c>
      <c r="EK158" s="7">
        <f t="shared" si="507"/>
        <v>0.23692771098610105</v>
      </c>
      <c r="EL158" s="7">
        <f t="shared" si="507"/>
        <v>0.27641566281711788</v>
      </c>
      <c r="EM158" s="7">
        <f t="shared" si="507"/>
        <v>0.31590361464813471</v>
      </c>
      <c r="EN158" s="7">
        <f t="shared" si="507"/>
        <v>0.19743975915508419</v>
      </c>
      <c r="EO158" s="7">
        <f t="shared" si="507"/>
        <v>0.43436747014118521</v>
      </c>
      <c r="EP158" s="7">
        <f t="shared" si="507"/>
        <v>0.11846385549305052</v>
      </c>
      <c r="EQ158" s="7">
        <f t="shared" si="507"/>
        <v>0.63180722929626942</v>
      </c>
      <c r="ER158" s="7">
        <f t="shared" si="507"/>
        <v>0.59231927746525259</v>
      </c>
      <c r="ES158" s="7">
        <f t="shared" si="507"/>
        <v>0.39487951831016838</v>
      </c>
      <c r="ET158" s="7">
        <f t="shared" si="507"/>
        <v>0.43436747014118521</v>
      </c>
      <c r="EU158" s="7">
        <f t="shared" si="507"/>
        <v>0.39487951831016838</v>
      </c>
      <c r="EV158" s="7">
        <f t="shared" si="507"/>
        <v>0.4738554219722021</v>
      </c>
      <c r="EW158" s="7">
        <f t="shared" si="507"/>
        <v>0.35539156647915154</v>
      </c>
      <c r="EX158" s="7">
        <f t="shared" si="507"/>
        <v>0</v>
      </c>
      <c r="EY158" s="7">
        <f t="shared" si="507"/>
        <v>3.9487951831016839E-2</v>
      </c>
      <c r="EZ158" s="7">
        <f t="shared" ref="EZ158:FF158" si="508">EZ145/$C158*100000</f>
        <v>0</v>
      </c>
      <c r="FA158" s="7">
        <f t="shared" si="508"/>
        <v>0</v>
      </c>
      <c r="FB158" s="7">
        <f t="shared" si="508"/>
        <v>0</v>
      </c>
      <c r="FC158" s="7">
        <f t="shared" si="508"/>
        <v>7.8975903662033678E-2</v>
      </c>
      <c r="FD158" s="7">
        <f t="shared" si="508"/>
        <v>0</v>
      </c>
      <c r="FE158" s="7">
        <f t="shared" si="508"/>
        <v>3.9487951831016839E-2</v>
      </c>
      <c r="FF158" s="7">
        <f t="shared" si="508"/>
        <v>7.8975903662033678E-2</v>
      </c>
      <c r="FG158" s="7">
        <f t="shared" ref="FG158:HR158" si="509">FG145/$C158*100000</f>
        <v>0</v>
      </c>
      <c r="FH158" s="7">
        <f t="shared" si="509"/>
        <v>0</v>
      </c>
      <c r="FI158" s="7">
        <f t="shared" si="509"/>
        <v>0</v>
      </c>
      <c r="FJ158" s="7">
        <f t="shared" si="509"/>
        <v>0</v>
      </c>
      <c r="FK158" s="7">
        <f t="shared" si="509"/>
        <v>0</v>
      </c>
      <c r="FL158" s="7">
        <f t="shared" si="509"/>
        <v>0</v>
      </c>
      <c r="FM158" s="7">
        <f t="shared" si="509"/>
        <v>0</v>
      </c>
      <c r="FN158" s="7">
        <f t="shared" si="509"/>
        <v>0</v>
      </c>
      <c r="FO158" s="7">
        <f t="shared" si="509"/>
        <v>0</v>
      </c>
      <c r="FP158" s="7">
        <f t="shared" si="509"/>
        <v>0</v>
      </c>
      <c r="FQ158" s="7">
        <f t="shared" si="509"/>
        <v>0</v>
      </c>
      <c r="FR158" s="7">
        <f t="shared" si="509"/>
        <v>0</v>
      </c>
      <c r="FS158" s="7">
        <f t="shared" si="509"/>
        <v>0</v>
      </c>
      <c r="FT158" s="7">
        <f t="shared" si="509"/>
        <v>0</v>
      </c>
      <c r="FU158" s="7">
        <f t="shared" si="509"/>
        <v>0</v>
      </c>
      <c r="FV158" s="7">
        <f t="shared" si="509"/>
        <v>0</v>
      </c>
      <c r="FW158" s="7">
        <f t="shared" si="509"/>
        <v>0</v>
      </c>
      <c r="FX158" s="7">
        <f t="shared" si="509"/>
        <v>0</v>
      </c>
      <c r="FY158" s="7">
        <f t="shared" si="509"/>
        <v>0</v>
      </c>
      <c r="FZ158" s="7">
        <f t="shared" si="509"/>
        <v>0</v>
      </c>
      <c r="GA158" s="7">
        <f t="shared" si="509"/>
        <v>0</v>
      </c>
      <c r="GB158" s="7">
        <f t="shared" si="509"/>
        <v>0</v>
      </c>
      <c r="GC158" s="7">
        <f t="shared" si="509"/>
        <v>0</v>
      </c>
      <c r="GD158" s="7">
        <f t="shared" si="509"/>
        <v>3.9487951831016839E-2</v>
      </c>
      <c r="GE158" s="7">
        <f t="shared" si="509"/>
        <v>0</v>
      </c>
      <c r="GF158" s="7">
        <f t="shared" si="509"/>
        <v>0</v>
      </c>
      <c r="GG158" s="7">
        <f t="shared" si="509"/>
        <v>0</v>
      </c>
      <c r="GH158" s="7">
        <f t="shared" si="509"/>
        <v>0</v>
      </c>
      <c r="GI158" s="7">
        <f t="shared" si="509"/>
        <v>3.9487951831016839E-2</v>
      </c>
      <c r="GJ158" s="7">
        <f t="shared" si="509"/>
        <v>0</v>
      </c>
      <c r="GK158" s="7">
        <f t="shared" si="509"/>
        <v>0</v>
      </c>
      <c r="GL158" s="7">
        <f t="shared" si="509"/>
        <v>3.9487951831016839E-2</v>
      </c>
      <c r="GM158" s="7">
        <f t="shared" si="509"/>
        <v>0</v>
      </c>
      <c r="GN158" s="7">
        <f t="shared" si="509"/>
        <v>0</v>
      </c>
      <c r="GO158" s="7">
        <f t="shared" si="509"/>
        <v>0</v>
      </c>
      <c r="GP158" s="7">
        <f t="shared" si="509"/>
        <v>0</v>
      </c>
      <c r="GQ158" s="7">
        <f t="shared" si="509"/>
        <v>0</v>
      </c>
      <c r="GR158" s="7">
        <f t="shared" si="509"/>
        <v>0</v>
      </c>
      <c r="GS158" s="7">
        <f t="shared" si="509"/>
        <v>0</v>
      </c>
      <c r="GT158" s="7">
        <f t="shared" si="509"/>
        <v>0</v>
      </c>
      <c r="GU158" s="7">
        <f t="shared" si="509"/>
        <v>0</v>
      </c>
      <c r="GV158" s="7">
        <f t="shared" si="509"/>
        <v>0</v>
      </c>
      <c r="GW158" s="7">
        <f t="shared" si="509"/>
        <v>0</v>
      </c>
      <c r="GX158" s="7">
        <f t="shared" si="509"/>
        <v>0</v>
      </c>
      <c r="GY158" s="7">
        <f t="shared" si="509"/>
        <v>0</v>
      </c>
      <c r="GZ158" s="7">
        <f t="shared" si="509"/>
        <v>0</v>
      </c>
      <c r="HA158" s="7">
        <f t="shared" si="509"/>
        <v>0</v>
      </c>
      <c r="HB158" s="7">
        <f t="shared" si="509"/>
        <v>3.9487951831016839E-2</v>
      </c>
      <c r="HC158" s="7">
        <f t="shared" si="509"/>
        <v>0</v>
      </c>
      <c r="HD158" s="7">
        <f t="shared" si="509"/>
        <v>0</v>
      </c>
      <c r="HE158" s="7">
        <f t="shared" si="509"/>
        <v>0</v>
      </c>
      <c r="HF158" s="7">
        <f t="shared" si="509"/>
        <v>0</v>
      </c>
      <c r="HG158" s="7">
        <f t="shared" si="509"/>
        <v>0</v>
      </c>
      <c r="HH158" s="7">
        <f t="shared" si="509"/>
        <v>0</v>
      </c>
      <c r="HI158" s="7">
        <f t="shared" si="509"/>
        <v>0</v>
      </c>
      <c r="HJ158" s="7">
        <f t="shared" si="509"/>
        <v>0</v>
      </c>
      <c r="HK158" s="7">
        <f t="shared" si="509"/>
        <v>0</v>
      </c>
      <c r="HL158" s="7">
        <f t="shared" si="509"/>
        <v>0</v>
      </c>
      <c r="HM158" s="7">
        <f t="shared" si="509"/>
        <v>0</v>
      </c>
      <c r="HN158" s="7">
        <f t="shared" si="509"/>
        <v>0</v>
      </c>
      <c r="HO158" s="7">
        <f t="shared" si="509"/>
        <v>0</v>
      </c>
      <c r="HP158" s="7">
        <f t="shared" si="509"/>
        <v>0</v>
      </c>
      <c r="HQ158" s="7">
        <f t="shared" si="509"/>
        <v>0</v>
      </c>
      <c r="HR158" s="7">
        <f t="shared" si="509"/>
        <v>0</v>
      </c>
      <c r="HS158" s="7">
        <f t="shared" ref="HS158:HW158" si="510">HS145/$C158*100000</f>
        <v>0</v>
      </c>
      <c r="HT158" s="7">
        <f t="shared" si="510"/>
        <v>0</v>
      </c>
      <c r="HU158" s="7">
        <f t="shared" si="510"/>
        <v>0</v>
      </c>
      <c r="HV158" s="7">
        <f t="shared" si="510"/>
        <v>0</v>
      </c>
      <c r="HW158" s="7">
        <f t="shared" si="510"/>
        <v>0</v>
      </c>
    </row>
    <row r="159" spans="2:231" s="132" customFormat="1" x14ac:dyDescent="0.25">
      <c r="B159" s="260" t="s">
        <v>215</v>
      </c>
      <c r="C159" s="262">
        <v>2113846</v>
      </c>
      <c r="D159" s="7">
        <f t="shared" si="505"/>
        <v>0</v>
      </c>
      <c r="E159" s="7">
        <f t="shared" si="505"/>
        <v>0</v>
      </c>
      <c r="F159" s="7">
        <f t="shared" si="505"/>
        <v>0</v>
      </c>
      <c r="G159" s="7">
        <f t="shared" si="505"/>
        <v>0</v>
      </c>
      <c r="H159" s="7">
        <f t="shared" si="505"/>
        <v>9.4614271805987762E-2</v>
      </c>
      <c r="I159" s="7">
        <f t="shared" si="505"/>
        <v>0</v>
      </c>
      <c r="J159" s="7">
        <f t="shared" si="505"/>
        <v>0</v>
      </c>
      <c r="K159" s="7">
        <f t="shared" si="505"/>
        <v>0</v>
      </c>
      <c r="L159" s="7">
        <f t="shared" si="505"/>
        <v>0.14192140770898165</v>
      </c>
      <c r="M159" s="7">
        <f t="shared" si="505"/>
        <v>0</v>
      </c>
      <c r="N159" s="7">
        <f t="shared" si="505"/>
        <v>0</v>
      </c>
      <c r="O159" s="7">
        <f t="shared" si="505"/>
        <v>0</v>
      </c>
      <c r="P159" s="7">
        <f t="shared" si="505"/>
        <v>4.7307135902993881E-2</v>
      </c>
      <c r="Q159" s="7">
        <f t="shared" si="505"/>
        <v>4.7307135902993881E-2</v>
      </c>
      <c r="R159" s="7">
        <f t="shared" si="505"/>
        <v>4.7307135902993881E-2</v>
      </c>
      <c r="S159" s="7">
        <f t="shared" si="505"/>
        <v>4.7307135902993881E-2</v>
      </c>
      <c r="T159" s="7">
        <f t="shared" si="505"/>
        <v>0</v>
      </c>
      <c r="U159" s="7">
        <f t="shared" si="505"/>
        <v>9.4614271805987762E-2</v>
      </c>
      <c r="V159" s="7">
        <f t="shared" si="505"/>
        <v>0</v>
      </c>
      <c r="W159" s="7">
        <f t="shared" si="505"/>
        <v>4.7307135902993881E-2</v>
      </c>
      <c r="X159" s="7">
        <f t="shared" si="505"/>
        <v>4.7307135902993881E-2</v>
      </c>
      <c r="Y159" s="7">
        <f t="shared" si="505"/>
        <v>4.7307135902993881E-2</v>
      </c>
      <c r="Z159" s="7">
        <f t="shared" si="505"/>
        <v>0.18922854361197552</v>
      </c>
      <c r="AA159" s="7">
        <f t="shared" si="505"/>
        <v>0.14192140770898165</v>
      </c>
      <c r="AB159" s="7">
        <f t="shared" si="505"/>
        <v>0.14192140770898165</v>
      </c>
      <c r="AC159" s="7">
        <f t="shared" si="505"/>
        <v>0.2838428154179633</v>
      </c>
      <c r="AD159" s="7">
        <f t="shared" si="505"/>
        <v>0.18922854361197552</v>
      </c>
      <c r="AE159" s="7">
        <f t="shared" si="505"/>
        <v>0.37845708722395105</v>
      </c>
      <c r="AF159" s="7">
        <f t="shared" si="505"/>
        <v>0.7569141744479021</v>
      </c>
      <c r="AG159" s="7">
        <f t="shared" si="505"/>
        <v>1.2299855334778409</v>
      </c>
      <c r="AH159" s="7">
        <f t="shared" si="505"/>
        <v>0.89883558215688364</v>
      </c>
      <c r="AI159" s="7">
        <f t="shared" si="505"/>
        <v>1.2772926693808346</v>
      </c>
      <c r="AJ159" s="7">
        <f t="shared" si="505"/>
        <v>1.6084426207017917</v>
      </c>
      <c r="AK159" s="7">
        <f t="shared" si="505"/>
        <v>1.7503640284107735</v>
      </c>
      <c r="AL159" s="7">
        <f t="shared" si="505"/>
        <v>1.8922854361197552</v>
      </c>
      <c r="AM159" s="7">
        <f t="shared" si="505"/>
        <v>1.8449783002167612</v>
      </c>
      <c r="AN159" s="7">
        <f t="shared" si="505"/>
        <v>3.6426494645305287</v>
      </c>
      <c r="AO159" s="7">
        <f t="shared" si="505"/>
        <v>3.8791851440454979</v>
      </c>
      <c r="AP159" s="7">
        <f t="shared" si="505"/>
        <v>4.8726349980083699</v>
      </c>
      <c r="AQ159" s="7">
        <f t="shared" si="505"/>
        <v>5.1091706775233385</v>
      </c>
      <c r="AR159" s="7">
        <f t="shared" si="505"/>
        <v>6.0080062596802231</v>
      </c>
      <c r="AS159" s="7">
        <f t="shared" si="505"/>
        <v>5.3457063570383081</v>
      </c>
      <c r="AT159" s="7">
        <f t="shared" si="505"/>
        <v>7.4272203367700387</v>
      </c>
      <c r="AU159" s="7">
        <f t="shared" si="505"/>
        <v>8.8937415497628489</v>
      </c>
      <c r="AV159" s="7">
        <f t="shared" si="505"/>
        <v>6.5756918905161488</v>
      </c>
      <c r="AW159" s="7">
        <f t="shared" si="505"/>
        <v>6.6229990264191425</v>
      </c>
      <c r="AX159" s="7">
        <f t="shared" si="505"/>
        <v>7.1433775213520754</v>
      </c>
      <c r="AY159" s="7">
        <f t="shared" si="505"/>
        <v>7.8529845598969841</v>
      </c>
      <c r="AZ159" s="7">
        <f t="shared" si="505"/>
        <v>6.5756918905161488</v>
      </c>
      <c r="BA159" s="7">
        <f t="shared" si="505"/>
        <v>4.1157208235604674</v>
      </c>
      <c r="BB159" s="7">
        <f t="shared" si="505"/>
        <v>8.1368273753149474</v>
      </c>
      <c r="BC159" s="7">
        <f t="shared" si="505"/>
        <v>7.2379917931580637</v>
      </c>
      <c r="BD159" s="7">
        <f t="shared" si="505"/>
        <v>6.4337704828071667</v>
      </c>
      <c r="BE159" s="7">
        <f t="shared" si="505"/>
        <v>7.2379917931580637</v>
      </c>
      <c r="BF159" s="7">
        <f t="shared" si="505"/>
        <v>5.9133919878742347</v>
      </c>
      <c r="BG159" s="7">
        <f t="shared" si="505"/>
        <v>5.2510920852323206</v>
      </c>
      <c r="BH159" s="7">
        <f t="shared" si="505"/>
        <v>5.4876277647472902</v>
      </c>
      <c r="BI159" s="7">
        <f t="shared" si="505"/>
        <v>7.521834608576027</v>
      </c>
      <c r="BJ159" s="7">
        <f t="shared" si="505"/>
        <v>4.9199421339113636</v>
      </c>
      <c r="BK159" s="7">
        <f t="shared" si="505"/>
        <v>6.528384754613155</v>
      </c>
      <c r="BL159" s="7">
        <f t="shared" si="505"/>
        <v>5.0145564057173511</v>
      </c>
      <c r="BM159" s="7">
        <f t="shared" si="505"/>
        <v>5.2983992211353144</v>
      </c>
      <c r="BN159" s="7">
        <f t="shared" si="505"/>
        <v>5.0145564057173511</v>
      </c>
      <c r="BO159" s="7">
        <f t="shared" si="505"/>
        <v>4.4941779107844191</v>
      </c>
      <c r="BP159" s="7">
        <f t="shared" ref="BP159:EA159" si="511">BP146/$C159*100000</f>
        <v>6.197234803292198</v>
      </c>
      <c r="BQ159" s="7">
        <f t="shared" si="511"/>
        <v>5.2510920852323206</v>
      </c>
      <c r="BR159" s="7">
        <f t="shared" si="511"/>
        <v>4.8253278621053761</v>
      </c>
      <c r="BS159" s="7">
        <f t="shared" si="511"/>
        <v>4.6360993184934003</v>
      </c>
      <c r="BT159" s="7">
        <f t="shared" si="511"/>
        <v>5.1091706775233385</v>
      </c>
      <c r="BU159" s="7">
        <f t="shared" si="511"/>
        <v>5.1091706775233385</v>
      </c>
      <c r="BV159" s="7">
        <f t="shared" si="511"/>
        <v>4.4468707748814245</v>
      </c>
      <c r="BW159" s="7">
        <f t="shared" si="511"/>
        <v>3.5953423286275346</v>
      </c>
      <c r="BX159" s="7">
        <f t="shared" si="511"/>
        <v>3.7372637363365162</v>
      </c>
      <c r="BY159" s="7">
        <f t="shared" si="511"/>
        <v>3.2641923773065775</v>
      </c>
      <c r="BZ159" s="7">
        <f t="shared" si="511"/>
        <v>3.4534209209185529</v>
      </c>
      <c r="CA159" s="7">
        <f t="shared" si="511"/>
        <v>3.3588066491125654</v>
      </c>
      <c r="CB159" s="7">
        <f t="shared" si="511"/>
        <v>2.8384281541796326</v>
      </c>
      <c r="CC159" s="7">
        <f t="shared" si="511"/>
        <v>2.6491996105676572</v>
      </c>
      <c r="CD159" s="7">
        <f t="shared" si="511"/>
        <v>3.2641923773065775</v>
      </c>
      <c r="CE159" s="7">
        <f t="shared" si="511"/>
        <v>1.8449783002167612</v>
      </c>
      <c r="CF159" s="7">
        <f t="shared" si="511"/>
        <v>1.9868997079257429</v>
      </c>
      <c r="CG159" s="7">
        <f t="shared" si="511"/>
        <v>1.7503640284107735</v>
      </c>
      <c r="CH159" s="7">
        <f t="shared" si="511"/>
        <v>1.6084426207017917</v>
      </c>
      <c r="CI159" s="7">
        <f t="shared" si="511"/>
        <v>1.9395925720227489</v>
      </c>
      <c r="CJ159" s="7">
        <f t="shared" si="511"/>
        <v>1.4665212129928102</v>
      </c>
      <c r="CK159" s="7">
        <f t="shared" si="511"/>
        <v>2.0342068438287368</v>
      </c>
      <c r="CL159" s="7">
        <f t="shared" si="511"/>
        <v>1.6557497566047856</v>
      </c>
      <c r="CM159" s="7">
        <f t="shared" si="511"/>
        <v>1.7030568925077796</v>
      </c>
      <c r="CN159" s="7">
        <f t="shared" si="511"/>
        <v>1.1353712616718532</v>
      </c>
      <c r="CO159" s="7">
        <f t="shared" si="511"/>
        <v>1.3719069411868225</v>
      </c>
      <c r="CP159" s="7">
        <f t="shared" si="511"/>
        <v>1.2299855334778409</v>
      </c>
      <c r="CQ159" s="7">
        <f t="shared" si="511"/>
        <v>0.9461427180598776</v>
      </c>
      <c r="CR159" s="7">
        <f t="shared" si="511"/>
        <v>1.2772926693808346</v>
      </c>
      <c r="CS159" s="7">
        <f t="shared" si="511"/>
        <v>0.9461427180598776</v>
      </c>
      <c r="CT159" s="7">
        <f t="shared" si="511"/>
        <v>0.99344985396287144</v>
      </c>
      <c r="CU159" s="7">
        <f t="shared" si="511"/>
        <v>0.99344985396287144</v>
      </c>
      <c r="CV159" s="7">
        <f t="shared" si="511"/>
        <v>1.0407569898658653</v>
      </c>
      <c r="CW159" s="7">
        <f t="shared" si="511"/>
        <v>0.89883558215688364</v>
      </c>
      <c r="CX159" s="7">
        <f t="shared" si="511"/>
        <v>0.5676856308359266</v>
      </c>
      <c r="CY159" s="7">
        <f t="shared" si="511"/>
        <v>1.2299855334778409</v>
      </c>
      <c r="CZ159" s="7">
        <f t="shared" si="511"/>
        <v>0.9461427180598776</v>
      </c>
      <c r="DA159" s="7">
        <f t="shared" si="511"/>
        <v>0.89883558215688364</v>
      </c>
      <c r="DB159" s="7">
        <f t="shared" si="511"/>
        <v>0.99344985396287144</v>
      </c>
      <c r="DC159" s="7">
        <f t="shared" si="511"/>
        <v>0.70960703854490814</v>
      </c>
      <c r="DD159" s="7">
        <f t="shared" si="511"/>
        <v>0.89883558215688364</v>
      </c>
      <c r="DE159" s="7">
        <f t="shared" si="511"/>
        <v>0.99344985396287144</v>
      </c>
      <c r="DF159" s="7">
        <f t="shared" si="511"/>
        <v>0.6622999026419143</v>
      </c>
      <c r="DG159" s="7">
        <f t="shared" si="511"/>
        <v>0.5676856308359266</v>
      </c>
      <c r="DH159" s="7">
        <f t="shared" si="511"/>
        <v>0.85152844625388979</v>
      </c>
      <c r="DI159" s="7">
        <f t="shared" si="511"/>
        <v>1.1826783975748469</v>
      </c>
      <c r="DJ159" s="7">
        <f t="shared" si="511"/>
        <v>0.99344985396287144</v>
      </c>
      <c r="DK159" s="7">
        <f t="shared" si="511"/>
        <v>0.80422131035089583</v>
      </c>
      <c r="DL159" s="7">
        <f t="shared" si="511"/>
        <v>0.6622999026419143</v>
      </c>
      <c r="DM159" s="7">
        <f t="shared" si="511"/>
        <v>0.85152844625388979</v>
      </c>
      <c r="DN159" s="7">
        <f t="shared" si="511"/>
        <v>0.70960703854490814</v>
      </c>
      <c r="DO159" s="7">
        <f t="shared" si="511"/>
        <v>0.61499276673892045</v>
      </c>
      <c r="DP159" s="7">
        <f t="shared" si="511"/>
        <v>0.37845708722395105</v>
      </c>
      <c r="DQ159" s="7">
        <f t="shared" si="511"/>
        <v>0.52037849493293264</v>
      </c>
      <c r="DR159" s="7">
        <f t="shared" si="511"/>
        <v>0.61499276673892045</v>
      </c>
      <c r="DS159" s="7">
        <f t="shared" si="511"/>
        <v>0.52037849493293264</v>
      </c>
      <c r="DT159" s="7">
        <f t="shared" si="511"/>
        <v>0.7569141744479021</v>
      </c>
      <c r="DU159" s="7">
        <f t="shared" si="511"/>
        <v>0.52037849493293264</v>
      </c>
      <c r="DV159" s="7">
        <f t="shared" si="511"/>
        <v>0.7569141744479021</v>
      </c>
      <c r="DW159" s="7">
        <f t="shared" si="511"/>
        <v>0.7569141744479021</v>
      </c>
      <c r="DX159" s="7">
        <f t="shared" si="511"/>
        <v>0.85152844625388979</v>
      </c>
      <c r="DY159" s="7">
        <f t="shared" si="511"/>
        <v>0.70960703854490814</v>
      </c>
      <c r="DZ159" s="7">
        <f t="shared" si="511"/>
        <v>0.37845708722395105</v>
      </c>
      <c r="EA159" s="7">
        <f t="shared" si="511"/>
        <v>0.70960703854490814</v>
      </c>
      <c r="EB159" s="7">
        <f t="shared" ref="EB159:EY159" si="512">EB146/$C159*100000</f>
        <v>0.37845708722395105</v>
      </c>
      <c r="EC159" s="7">
        <f t="shared" si="512"/>
        <v>0.6622999026419143</v>
      </c>
      <c r="ED159" s="7">
        <f t="shared" si="512"/>
        <v>0.7569141744479021</v>
      </c>
      <c r="EE159" s="7">
        <f t="shared" si="512"/>
        <v>0.4730713590299388</v>
      </c>
      <c r="EF159" s="7">
        <f t="shared" si="512"/>
        <v>0.33114995132095715</v>
      </c>
      <c r="EG159" s="7">
        <f t="shared" si="512"/>
        <v>0.4257642231269449</v>
      </c>
      <c r="EH159" s="7">
        <f t="shared" si="512"/>
        <v>0.2365356795149694</v>
      </c>
      <c r="EI159" s="7">
        <f t="shared" si="512"/>
        <v>0.2365356795149694</v>
      </c>
      <c r="EJ159" s="7">
        <f t="shared" si="512"/>
        <v>0.4257642231269449</v>
      </c>
      <c r="EK159" s="7">
        <f t="shared" si="512"/>
        <v>0.2838428154179633</v>
      </c>
      <c r="EL159" s="7">
        <f t="shared" si="512"/>
        <v>0.2838428154179633</v>
      </c>
      <c r="EM159" s="7">
        <f t="shared" si="512"/>
        <v>0.18922854361197552</v>
      </c>
      <c r="EN159" s="7">
        <f t="shared" si="512"/>
        <v>0.14192140770898165</v>
      </c>
      <c r="EO159" s="7">
        <f t="shared" si="512"/>
        <v>0.33114995132095715</v>
      </c>
      <c r="EP159" s="7">
        <f t="shared" si="512"/>
        <v>0.33114995132095715</v>
      </c>
      <c r="EQ159" s="7">
        <f t="shared" si="512"/>
        <v>0.33114995132095715</v>
      </c>
      <c r="ER159" s="7">
        <f t="shared" si="512"/>
        <v>4.7307135902993881E-2</v>
      </c>
      <c r="ES159" s="7">
        <f t="shared" si="512"/>
        <v>0.14192140770898165</v>
      </c>
      <c r="ET159" s="7">
        <f t="shared" si="512"/>
        <v>0.14192140770898165</v>
      </c>
      <c r="EU159" s="7">
        <f t="shared" si="512"/>
        <v>0.18922854361197552</v>
      </c>
      <c r="EV159" s="7">
        <f t="shared" si="512"/>
        <v>0.2838428154179633</v>
      </c>
      <c r="EW159" s="7">
        <f t="shared" si="512"/>
        <v>0.2365356795149694</v>
      </c>
      <c r="EX159" s="7">
        <f t="shared" si="512"/>
        <v>0</v>
      </c>
      <c r="EY159" s="7">
        <f t="shared" si="512"/>
        <v>0</v>
      </c>
      <c r="EZ159" s="7">
        <f t="shared" ref="EZ159:FF159" si="513">EZ146/$C159*100000</f>
        <v>4.7307135902993881E-2</v>
      </c>
      <c r="FA159" s="7">
        <f t="shared" si="513"/>
        <v>0</v>
      </c>
      <c r="FB159" s="7">
        <f t="shared" si="513"/>
        <v>4.7307135902993881E-2</v>
      </c>
      <c r="FC159" s="7">
        <f t="shared" si="513"/>
        <v>4.7307135902993881E-2</v>
      </c>
      <c r="FD159" s="7">
        <f t="shared" si="513"/>
        <v>0</v>
      </c>
      <c r="FE159" s="7">
        <f t="shared" si="513"/>
        <v>0</v>
      </c>
      <c r="FF159" s="7">
        <f t="shared" si="513"/>
        <v>0</v>
      </c>
      <c r="FG159" s="7">
        <f t="shared" ref="FG159:HR159" si="514">FG146/$C159*100000</f>
        <v>4.7307135902993881E-2</v>
      </c>
      <c r="FH159" s="7">
        <f t="shared" si="514"/>
        <v>0</v>
      </c>
      <c r="FI159" s="7">
        <f t="shared" si="514"/>
        <v>0</v>
      </c>
      <c r="FJ159" s="7">
        <f t="shared" si="514"/>
        <v>0</v>
      </c>
      <c r="FK159" s="7">
        <f t="shared" si="514"/>
        <v>0</v>
      </c>
      <c r="FL159" s="7">
        <f t="shared" si="514"/>
        <v>0</v>
      </c>
      <c r="FM159" s="7">
        <f t="shared" si="514"/>
        <v>0</v>
      </c>
      <c r="FN159" s="7">
        <f t="shared" si="514"/>
        <v>0</v>
      </c>
      <c r="FO159" s="7">
        <f t="shared" si="514"/>
        <v>0</v>
      </c>
      <c r="FP159" s="7">
        <f t="shared" si="514"/>
        <v>0</v>
      </c>
      <c r="FQ159" s="7">
        <f t="shared" si="514"/>
        <v>4.7307135902993881E-2</v>
      </c>
      <c r="FR159" s="7">
        <f t="shared" si="514"/>
        <v>0</v>
      </c>
      <c r="FS159" s="7">
        <f t="shared" si="514"/>
        <v>4.7307135902993881E-2</v>
      </c>
      <c r="FT159" s="7">
        <f t="shared" si="514"/>
        <v>0</v>
      </c>
      <c r="FU159" s="7">
        <f t="shared" si="514"/>
        <v>0</v>
      </c>
      <c r="FV159" s="7">
        <f t="shared" si="514"/>
        <v>0</v>
      </c>
      <c r="FW159" s="7">
        <f t="shared" si="514"/>
        <v>0</v>
      </c>
      <c r="FX159" s="7">
        <f t="shared" si="514"/>
        <v>0</v>
      </c>
      <c r="FY159" s="7">
        <f t="shared" si="514"/>
        <v>0</v>
      </c>
      <c r="FZ159" s="7">
        <f t="shared" si="514"/>
        <v>4.7307135902993881E-2</v>
      </c>
      <c r="GA159" s="7">
        <f t="shared" si="514"/>
        <v>0</v>
      </c>
      <c r="GB159" s="7">
        <f t="shared" si="514"/>
        <v>0</v>
      </c>
      <c r="GC159" s="7">
        <f t="shared" si="514"/>
        <v>0</v>
      </c>
      <c r="GD159" s="7">
        <f t="shared" si="514"/>
        <v>0</v>
      </c>
      <c r="GE159" s="7">
        <f t="shared" si="514"/>
        <v>9.4614271805987762E-2</v>
      </c>
      <c r="GF159" s="7">
        <f t="shared" si="514"/>
        <v>9.4614271805987762E-2</v>
      </c>
      <c r="GG159" s="7">
        <f t="shared" si="514"/>
        <v>0</v>
      </c>
      <c r="GH159" s="7">
        <f t="shared" si="514"/>
        <v>0</v>
      </c>
      <c r="GI159" s="7">
        <f t="shared" si="514"/>
        <v>0</v>
      </c>
      <c r="GJ159" s="7">
        <f t="shared" si="514"/>
        <v>0</v>
      </c>
      <c r="GK159" s="7">
        <f t="shared" si="514"/>
        <v>0</v>
      </c>
      <c r="GL159" s="7">
        <f t="shared" si="514"/>
        <v>4.7307135902993881E-2</v>
      </c>
      <c r="GM159" s="7">
        <f t="shared" si="514"/>
        <v>0</v>
      </c>
      <c r="GN159" s="7">
        <f t="shared" si="514"/>
        <v>0</v>
      </c>
      <c r="GO159" s="7">
        <f t="shared" si="514"/>
        <v>0</v>
      </c>
      <c r="GP159" s="7">
        <f t="shared" si="514"/>
        <v>4.7307135902993881E-2</v>
      </c>
      <c r="GQ159" s="7">
        <f t="shared" si="514"/>
        <v>0</v>
      </c>
      <c r="GR159" s="7">
        <f t="shared" si="514"/>
        <v>0</v>
      </c>
      <c r="GS159" s="7">
        <f t="shared" si="514"/>
        <v>0</v>
      </c>
      <c r="GT159" s="7">
        <f t="shared" si="514"/>
        <v>4.7307135902993881E-2</v>
      </c>
      <c r="GU159" s="7">
        <f t="shared" si="514"/>
        <v>0</v>
      </c>
      <c r="GV159" s="7">
        <f t="shared" si="514"/>
        <v>0</v>
      </c>
      <c r="GW159" s="7">
        <f t="shared" si="514"/>
        <v>0</v>
      </c>
      <c r="GX159" s="7">
        <f t="shared" si="514"/>
        <v>0</v>
      </c>
      <c r="GY159" s="7">
        <f t="shared" si="514"/>
        <v>0</v>
      </c>
      <c r="GZ159" s="7">
        <f t="shared" si="514"/>
        <v>0</v>
      </c>
      <c r="HA159" s="7">
        <f t="shared" si="514"/>
        <v>0</v>
      </c>
      <c r="HB159" s="7">
        <f t="shared" si="514"/>
        <v>0</v>
      </c>
      <c r="HC159" s="7">
        <f t="shared" si="514"/>
        <v>0</v>
      </c>
      <c r="HD159" s="7">
        <f t="shared" si="514"/>
        <v>0</v>
      </c>
      <c r="HE159" s="7">
        <f t="shared" si="514"/>
        <v>0</v>
      </c>
      <c r="HF159" s="7">
        <f t="shared" si="514"/>
        <v>0</v>
      </c>
      <c r="HG159" s="7">
        <f t="shared" si="514"/>
        <v>0</v>
      </c>
      <c r="HH159" s="7">
        <f t="shared" si="514"/>
        <v>0</v>
      </c>
      <c r="HI159" s="7">
        <f t="shared" si="514"/>
        <v>0</v>
      </c>
      <c r="HJ159" s="7">
        <f t="shared" si="514"/>
        <v>0</v>
      </c>
      <c r="HK159" s="7">
        <f t="shared" si="514"/>
        <v>4.7307135902993881E-2</v>
      </c>
      <c r="HL159" s="7">
        <f t="shared" si="514"/>
        <v>0</v>
      </c>
      <c r="HM159" s="7">
        <f t="shared" si="514"/>
        <v>0</v>
      </c>
      <c r="HN159" s="7">
        <f t="shared" si="514"/>
        <v>0</v>
      </c>
      <c r="HO159" s="7">
        <f t="shared" si="514"/>
        <v>0</v>
      </c>
      <c r="HP159" s="7">
        <f t="shared" si="514"/>
        <v>0</v>
      </c>
      <c r="HQ159" s="7">
        <f t="shared" si="514"/>
        <v>0</v>
      </c>
      <c r="HR159" s="7">
        <f t="shared" si="514"/>
        <v>0</v>
      </c>
      <c r="HS159" s="7">
        <f t="shared" ref="HS159:HW159" si="515">HS146/$C159*100000</f>
        <v>0</v>
      </c>
      <c r="HT159" s="7">
        <f t="shared" si="515"/>
        <v>0</v>
      </c>
      <c r="HU159" s="7">
        <f t="shared" si="515"/>
        <v>0</v>
      </c>
      <c r="HV159" s="7">
        <f t="shared" si="515"/>
        <v>0</v>
      </c>
      <c r="HW159" s="7">
        <f t="shared" si="515"/>
        <v>0</v>
      </c>
    </row>
    <row r="160" spans="2:231" s="132" customFormat="1" x14ac:dyDescent="0.25">
      <c r="B160" s="260" t="s">
        <v>216</v>
      </c>
      <c r="C160" s="262">
        <v>1574419</v>
      </c>
      <c r="D160" s="7">
        <f t="shared" si="505"/>
        <v>0</v>
      </c>
      <c r="E160" s="7">
        <f t="shared" si="505"/>
        <v>0</v>
      </c>
      <c r="F160" s="7">
        <f t="shared" si="505"/>
        <v>0</v>
      </c>
      <c r="G160" s="7">
        <f t="shared" si="505"/>
        <v>0</v>
      </c>
      <c r="H160" s="7">
        <f t="shared" si="505"/>
        <v>0</v>
      </c>
      <c r="I160" s="7">
        <f t="shared" si="505"/>
        <v>0</v>
      </c>
      <c r="J160" s="7">
        <f t="shared" si="505"/>
        <v>0</v>
      </c>
      <c r="K160" s="7">
        <f t="shared" si="505"/>
        <v>0.12703098730388798</v>
      </c>
      <c r="L160" s="7">
        <f t="shared" si="505"/>
        <v>0</v>
      </c>
      <c r="M160" s="7">
        <f t="shared" si="505"/>
        <v>6.3515493651943991E-2</v>
      </c>
      <c r="N160" s="7">
        <f t="shared" si="505"/>
        <v>0</v>
      </c>
      <c r="O160" s="7">
        <f t="shared" si="505"/>
        <v>0</v>
      </c>
      <c r="P160" s="7">
        <f t="shared" si="505"/>
        <v>0</v>
      </c>
      <c r="Q160" s="7">
        <f t="shared" si="505"/>
        <v>6.3515493651943991E-2</v>
      </c>
      <c r="R160" s="7">
        <f t="shared" si="505"/>
        <v>0</v>
      </c>
      <c r="S160" s="7">
        <f t="shared" si="505"/>
        <v>0.12703098730388798</v>
      </c>
      <c r="T160" s="7">
        <f t="shared" si="505"/>
        <v>6.3515493651943991E-2</v>
      </c>
      <c r="U160" s="7">
        <f t="shared" si="505"/>
        <v>0.12703098730388798</v>
      </c>
      <c r="V160" s="7">
        <f t="shared" si="505"/>
        <v>0.25406197460777596</v>
      </c>
      <c r="W160" s="7">
        <f t="shared" si="505"/>
        <v>6.3515493651943991E-2</v>
      </c>
      <c r="X160" s="7">
        <f t="shared" si="505"/>
        <v>0</v>
      </c>
      <c r="Y160" s="7">
        <f t="shared" si="505"/>
        <v>0.25406197460777596</v>
      </c>
      <c r="Z160" s="7">
        <f t="shared" si="505"/>
        <v>0.19054648095583196</v>
      </c>
      <c r="AA160" s="7">
        <f t="shared" si="505"/>
        <v>0.25406197460777596</v>
      </c>
      <c r="AB160" s="7">
        <f t="shared" si="505"/>
        <v>0.57163944286749591</v>
      </c>
      <c r="AC160" s="7">
        <f t="shared" si="505"/>
        <v>0.69867043017138386</v>
      </c>
      <c r="AD160" s="7">
        <f t="shared" si="505"/>
        <v>0.57163944286749591</v>
      </c>
      <c r="AE160" s="7">
        <f t="shared" si="505"/>
        <v>0.31757746825971994</v>
      </c>
      <c r="AF160" s="7">
        <f t="shared" si="505"/>
        <v>1.1432788857349918</v>
      </c>
      <c r="AG160" s="7">
        <f t="shared" si="505"/>
        <v>1.0162478984311039</v>
      </c>
      <c r="AH160" s="7">
        <f t="shared" si="505"/>
        <v>0.82570141747527181</v>
      </c>
      <c r="AI160" s="7">
        <f t="shared" si="505"/>
        <v>1.5243718476466557</v>
      </c>
      <c r="AJ160" s="7">
        <f t="shared" si="505"/>
        <v>1.5243718476466557</v>
      </c>
      <c r="AK160" s="7">
        <f t="shared" si="505"/>
        <v>1.9689803032102637</v>
      </c>
      <c r="AL160" s="7">
        <f t="shared" si="505"/>
        <v>3.0487436952933114</v>
      </c>
      <c r="AM160" s="7">
        <f t="shared" si="505"/>
        <v>2.0960112905141517</v>
      </c>
      <c r="AN160" s="7">
        <f t="shared" si="505"/>
        <v>5.5258479477191269</v>
      </c>
      <c r="AO160" s="7">
        <f t="shared" si="505"/>
        <v>5.208270479459407</v>
      </c>
      <c r="AP160" s="7">
        <f t="shared" si="505"/>
        <v>6.7326423271060625</v>
      </c>
      <c r="AQ160" s="7">
        <f t="shared" si="505"/>
        <v>6.7326423271060625</v>
      </c>
      <c r="AR160" s="7">
        <f t="shared" si="505"/>
        <v>7.748890225537167</v>
      </c>
      <c r="AS160" s="7">
        <f t="shared" si="505"/>
        <v>8.8921691112721586</v>
      </c>
      <c r="AT160" s="7">
        <f t="shared" si="505"/>
        <v>8.7016226303163258</v>
      </c>
      <c r="AU160" s="7">
        <f t="shared" si="505"/>
        <v>15.62481143837822</v>
      </c>
      <c r="AV160" s="7">
        <f t="shared" si="505"/>
        <v>11.178726882742142</v>
      </c>
      <c r="AW160" s="7">
        <f t="shared" si="505"/>
        <v>10.607087439874647</v>
      </c>
      <c r="AX160" s="7">
        <f t="shared" si="505"/>
        <v>9.9084170097032622</v>
      </c>
      <c r="AY160" s="7">
        <f t="shared" si="505"/>
        <v>12.76661422404074</v>
      </c>
      <c r="AZ160" s="7">
        <f t="shared" si="505"/>
        <v>10.03544799700715</v>
      </c>
      <c r="BA160" s="7">
        <f t="shared" si="505"/>
        <v>9.7178705287474294</v>
      </c>
      <c r="BB160" s="7">
        <f t="shared" si="505"/>
        <v>14.608563539947117</v>
      </c>
      <c r="BC160" s="7">
        <f t="shared" si="505"/>
        <v>10.543571946222702</v>
      </c>
      <c r="BD160" s="7">
        <f t="shared" si="505"/>
        <v>11.877397312913525</v>
      </c>
      <c r="BE160" s="7">
        <f t="shared" si="505"/>
        <v>10.607087439874647</v>
      </c>
      <c r="BF160" s="7">
        <f t="shared" si="505"/>
        <v>10.03544799700715</v>
      </c>
      <c r="BG160" s="7">
        <f t="shared" si="505"/>
        <v>7.4313127572774462</v>
      </c>
      <c r="BH160" s="7">
        <f t="shared" si="505"/>
        <v>7.4948282509293902</v>
      </c>
      <c r="BI160" s="7">
        <f t="shared" si="505"/>
        <v>9.2097465795318776</v>
      </c>
      <c r="BJ160" s="7">
        <f t="shared" si="505"/>
        <v>6.4150648588463426</v>
      </c>
      <c r="BK160" s="7">
        <f t="shared" si="505"/>
        <v>9.1462310858799345</v>
      </c>
      <c r="BL160" s="7">
        <f t="shared" si="505"/>
        <v>8.8921691112721586</v>
      </c>
      <c r="BM160" s="7">
        <f t="shared" si="505"/>
        <v>6.6691268334541176</v>
      </c>
      <c r="BN160" s="7">
        <f t="shared" si="505"/>
        <v>6.7961578207580065</v>
      </c>
      <c r="BO160" s="7">
        <f t="shared" si="505"/>
        <v>5.6528789350230149</v>
      </c>
      <c r="BP160" s="7">
        <f t="shared" ref="BP160:EA160" si="516">BP147/$C160*100000</f>
        <v>8.5110761493604929</v>
      </c>
      <c r="BQ160" s="7">
        <f t="shared" si="516"/>
        <v>7.3677972636255031</v>
      </c>
      <c r="BR160" s="7">
        <f t="shared" si="516"/>
        <v>8.1299831874488309</v>
      </c>
      <c r="BS160" s="7">
        <f t="shared" si="516"/>
        <v>6.3515493651943995</v>
      </c>
      <c r="BT160" s="7">
        <f t="shared" si="516"/>
        <v>6.7326423271060625</v>
      </c>
      <c r="BU160" s="7">
        <f t="shared" si="516"/>
        <v>4.5731155429399672</v>
      </c>
      <c r="BV160" s="7">
        <f t="shared" si="516"/>
        <v>4.7636620238957992</v>
      </c>
      <c r="BW160" s="7">
        <f t="shared" si="516"/>
        <v>3.6203831381608076</v>
      </c>
      <c r="BX160" s="7">
        <f t="shared" si="516"/>
        <v>4.6366310365919112</v>
      </c>
      <c r="BY160" s="7">
        <f t="shared" si="516"/>
        <v>3.9379606064205275</v>
      </c>
      <c r="BZ160" s="7">
        <f t="shared" si="516"/>
        <v>4.8906930111996871</v>
      </c>
      <c r="CA160" s="7">
        <f t="shared" si="516"/>
        <v>3.4298366572049757</v>
      </c>
      <c r="CB160" s="7">
        <f t="shared" si="516"/>
        <v>3.4933521508569192</v>
      </c>
      <c r="CC160" s="7">
        <f t="shared" si="516"/>
        <v>2.2865577714699836</v>
      </c>
      <c r="CD160" s="7">
        <f t="shared" si="516"/>
        <v>4.1285070873763594</v>
      </c>
      <c r="CE160" s="7">
        <f t="shared" si="516"/>
        <v>2.2230422778180396</v>
      </c>
      <c r="CF160" s="7">
        <f t="shared" si="516"/>
        <v>3.2392901762491433</v>
      </c>
      <c r="CG160" s="7">
        <f t="shared" si="516"/>
        <v>2.4135887587738716</v>
      </c>
      <c r="CH160" s="7">
        <f t="shared" si="516"/>
        <v>2.1595267841660957</v>
      </c>
      <c r="CI160" s="7">
        <f t="shared" si="516"/>
        <v>2.4135887587738716</v>
      </c>
      <c r="CJ160" s="7">
        <f t="shared" si="516"/>
        <v>1.7784338222544316</v>
      </c>
      <c r="CK160" s="7">
        <f t="shared" si="516"/>
        <v>1.7784338222544316</v>
      </c>
      <c r="CL160" s="7">
        <f t="shared" si="516"/>
        <v>1.9689803032102637</v>
      </c>
      <c r="CM160" s="7">
        <f t="shared" si="516"/>
        <v>2.4135887587738716</v>
      </c>
      <c r="CN160" s="7">
        <f t="shared" si="516"/>
        <v>1.3973408603427677</v>
      </c>
      <c r="CO160" s="7">
        <f t="shared" si="516"/>
        <v>1.7784338222544316</v>
      </c>
      <c r="CP160" s="7">
        <f t="shared" si="516"/>
        <v>1.3973408603427677</v>
      </c>
      <c r="CQ160" s="7">
        <f t="shared" si="516"/>
        <v>1.2067943793869358</v>
      </c>
      <c r="CR160" s="7">
        <f t="shared" si="516"/>
        <v>1.6514028349505436</v>
      </c>
      <c r="CS160" s="7">
        <f t="shared" si="516"/>
        <v>1.2067943793869358</v>
      </c>
      <c r="CT160" s="7">
        <f t="shared" si="516"/>
        <v>1.4608563539947117</v>
      </c>
      <c r="CU160" s="7">
        <f t="shared" si="516"/>
        <v>1.3338253666908237</v>
      </c>
      <c r="CV160" s="7">
        <f t="shared" si="516"/>
        <v>1.3338253666908237</v>
      </c>
      <c r="CW160" s="7">
        <f t="shared" si="516"/>
        <v>1.1432788857349918</v>
      </c>
      <c r="CX160" s="7">
        <f t="shared" si="516"/>
        <v>0.88921691112721579</v>
      </c>
      <c r="CY160" s="7">
        <f t="shared" si="516"/>
        <v>1.4608563539947117</v>
      </c>
      <c r="CZ160" s="7">
        <f t="shared" si="516"/>
        <v>1.2067943793869358</v>
      </c>
      <c r="DA160" s="7">
        <f t="shared" si="516"/>
        <v>0.63515493651943988</v>
      </c>
      <c r="DB160" s="7">
        <f t="shared" si="516"/>
        <v>0.63515493651943988</v>
      </c>
      <c r="DC160" s="7">
        <f t="shared" si="516"/>
        <v>0.95273240477915977</v>
      </c>
      <c r="DD160" s="7">
        <f t="shared" si="516"/>
        <v>0.4446084555636079</v>
      </c>
      <c r="DE160" s="7">
        <f t="shared" si="516"/>
        <v>0.95273240477915977</v>
      </c>
      <c r="DF160" s="7">
        <f t="shared" si="516"/>
        <v>0.69867043017138386</v>
      </c>
      <c r="DG160" s="7">
        <f t="shared" si="516"/>
        <v>0.82570141747527181</v>
      </c>
      <c r="DH160" s="7">
        <f t="shared" si="516"/>
        <v>0.95273240477915977</v>
      </c>
      <c r="DI160" s="7">
        <f t="shared" si="516"/>
        <v>1.1432788857349918</v>
      </c>
      <c r="DJ160" s="7">
        <f t="shared" si="516"/>
        <v>0.88921691112721579</v>
      </c>
      <c r="DK160" s="7">
        <f t="shared" si="516"/>
        <v>0.63515493651943988</v>
      </c>
      <c r="DL160" s="7">
        <f t="shared" si="516"/>
        <v>0.50812394921555193</v>
      </c>
      <c r="DM160" s="7">
        <f t="shared" si="516"/>
        <v>0.76218592382332784</v>
      </c>
      <c r="DN160" s="7">
        <f t="shared" si="516"/>
        <v>0.57163944286749591</v>
      </c>
      <c r="DO160" s="7">
        <f t="shared" si="516"/>
        <v>0.4446084555636079</v>
      </c>
      <c r="DP160" s="7">
        <f t="shared" si="516"/>
        <v>0.69867043017138386</v>
      </c>
      <c r="DQ160" s="7">
        <f t="shared" si="516"/>
        <v>0.25406197460777596</v>
      </c>
      <c r="DR160" s="7">
        <f t="shared" si="516"/>
        <v>1.2067943793869358</v>
      </c>
      <c r="DS160" s="7">
        <f t="shared" si="516"/>
        <v>0.4446084555636079</v>
      </c>
      <c r="DT160" s="7">
        <f t="shared" si="516"/>
        <v>0.31757746825971994</v>
      </c>
      <c r="DU160" s="7">
        <f t="shared" si="516"/>
        <v>0.31757746825971994</v>
      </c>
      <c r="DV160" s="7">
        <f t="shared" si="516"/>
        <v>0.19054648095583196</v>
      </c>
      <c r="DW160" s="7">
        <f t="shared" si="516"/>
        <v>0.82570141747527181</v>
      </c>
      <c r="DX160" s="7">
        <f t="shared" si="516"/>
        <v>0.50812394921555193</v>
      </c>
      <c r="DY160" s="7">
        <f t="shared" si="516"/>
        <v>0.25406197460777596</v>
      </c>
      <c r="DZ160" s="7">
        <f t="shared" si="516"/>
        <v>0.31757746825971994</v>
      </c>
      <c r="EA160" s="7">
        <f t="shared" si="516"/>
        <v>0.12703098730388798</v>
      </c>
      <c r="EB160" s="7">
        <f t="shared" ref="EB160:EY160" si="517">EB147/$C160*100000</f>
        <v>0.57163944286749591</v>
      </c>
      <c r="EC160" s="7">
        <f t="shared" si="517"/>
        <v>0.50812394921555193</v>
      </c>
      <c r="ED160" s="7">
        <f t="shared" si="517"/>
        <v>0.25406197460777596</v>
      </c>
      <c r="EE160" s="7">
        <f t="shared" si="517"/>
        <v>0.57163944286749591</v>
      </c>
      <c r="EF160" s="7">
        <f t="shared" si="517"/>
        <v>0.19054648095583196</v>
      </c>
      <c r="EG160" s="7">
        <f t="shared" si="517"/>
        <v>0</v>
      </c>
      <c r="EH160" s="7">
        <f t="shared" si="517"/>
        <v>0.12703098730388798</v>
      </c>
      <c r="EI160" s="7">
        <f t="shared" si="517"/>
        <v>0.12703098730388798</v>
      </c>
      <c r="EJ160" s="7">
        <f t="shared" si="517"/>
        <v>0.12703098730388798</v>
      </c>
      <c r="EK160" s="7">
        <f t="shared" si="517"/>
        <v>6.3515493651943991E-2</v>
      </c>
      <c r="EL160" s="7">
        <f t="shared" si="517"/>
        <v>0.25406197460777596</v>
      </c>
      <c r="EM160" s="7">
        <f t="shared" si="517"/>
        <v>0</v>
      </c>
      <c r="EN160" s="7">
        <f t="shared" si="517"/>
        <v>0.19054648095583196</v>
      </c>
      <c r="EO160" s="7">
        <f t="shared" si="517"/>
        <v>0.38109296191166392</v>
      </c>
      <c r="EP160" s="7">
        <f t="shared" si="517"/>
        <v>0</v>
      </c>
      <c r="EQ160" s="7">
        <f t="shared" si="517"/>
        <v>6.3515493651943991E-2</v>
      </c>
      <c r="ER160" s="7">
        <f t="shared" si="517"/>
        <v>6.3515493651943991E-2</v>
      </c>
      <c r="ES160" s="7">
        <f t="shared" si="517"/>
        <v>0.25406197460777596</v>
      </c>
      <c r="ET160" s="7">
        <f t="shared" si="517"/>
        <v>0.12703098730388798</v>
      </c>
      <c r="EU160" s="7">
        <f t="shared" si="517"/>
        <v>6.3515493651943991E-2</v>
      </c>
      <c r="EV160" s="7">
        <f t="shared" si="517"/>
        <v>0.31757746825971994</v>
      </c>
      <c r="EW160" s="7">
        <f t="shared" si="517"/>
        <v>0.12703098730388798</v>
      </c>
      <c r="EX160" s="7">
        <f t="shared" si="517"/>
        <v>0</v>
      </c>
      <c r="EY160" s="7">
        <f t="shared" si="517"/>
        <v>0</v>
      </c>
      <c r="EZ160" s="7">
        <f t="shared" ref="EZ160:FF160" si="518">EZ147/$C160*100000</f>
        <v>0</v>
      </c>
      <c r="FA160" s="7">
        <f t="shared" si="518"/>
        <v>0</v>
      </c>
      <c r="FB160" s="7">
        <f t="shared" si="518"/>
        <v>0</v>
      </c>
      <c r="FC160" s="7">
        <f t="shared" si="518"/>
        <v>0</v>
      </c>
      <c r="FD160" s="7">
        <f t="shared" si="518"/>
        <v>0</v>
      </c>
      <c r="FE160" s="7">
        <f t="shared" si="518"/>
        <v>0</v>
      </c>
      <c r="FF160" s="7">
        <f t="shared" si="518"/>
        <v>0</v>
      </c>
      <c r="FG160" s="7">
        <f t="shared" ref="FG160:HR160" si="519">FG147/$C160*100000</f>
        <v>0</v>
      </c>
      <c r="FH160" s="7">
        <f t="shared" si="519"/>
        <v>0</v>
      </c>
      <c r="FI160" s="7">
        <f t="shared" si="519"/>
        <v>0</v>
      </c>
      <c r="FJ160" s="7">
        <f t="shared" si="519"/>
        <v>0</v>
      </c>
      <c r="FK160" s="7">
        <f t="shared" si="519"/>
        <v>0</v>
      </c>
      <c r="FL160" s="7">
        <f t="shared" si="519"/>
        <v>0</v>
      </c>
      <c r="FM160" s="7">
        <f t="shared" si="519"/>
        <v>0</v>
      </c>
      <c r="FN160" s="7">
        <f t="shared" si="519"/>
        <v>0</v>
      </c>
      <c r="FO160" s="7">
        <f t="shared" si="519"/>
        <v>0</v>
      </c>
      <c r="FP160" s="7">
        <f t="shared" si="519"/>
        <v>0</v>
      </c>
      <c r="FQ160" s="7">
        <f t="shared" si="519"/>
        <v>0</v>
      </c>
      <c r="FR160" s="7">
        <f t="shared" si="519"/>
        <v>0</v>
      </c>
      <c r="FS160" s="7">
        <f t="shared" si="519"/>
        <v>0</v>
      </c>
      <c r="FT160" s="7">
        <f t="shared" si="519"/>
        <v>0</v>
      </c>
      <c r="FU160" s="7">
        <f t="shared" si="519"/>
        <v>0</v>
      </c>
      <c r="FV160" s="7">
        <f t="shared" si="519"/>
        <v>6.3515493651943991E-2</v>
      </c>
      <c r="FW160" s="7">
        <f t="shared" si="519"/>
        <v>0</v>
      </c>
      <c r="FX160" s="7">
        <f t="shared" si="519"/>
        <v>0</v>
      </c>
      <c r="FY160" s="7">
        <f t="shared" si="519"/>
        <v>0</v>
      </c>
      <c r="FZ160" s="7">
        <f t="shared" si="519"/>
        <v>6.3515493651943991E-2</v>
      </c>
      <c r="GA160" s="7">
        <f t="shared" si="519"/>
        <v>6.3515493651943991E-2</v>
      </c>
      <c r="GB160" s="7">
        <f t="shared" si="519"/>
        <v>6.3515493651943991E-2</v>
      </c>
      <c r="GC160" s="7">
        <f t="shared" si="519"/>
        <v>0</v>
      </c>
      <c r="GD160" s="7">
        <f t="shared" si="519"/>
        <v>6.3515493651943991E-2</v>
      </c>
      <c r="GE160" s="7">
        <f t="shared" si="519"/>
        <v>6.3515493651943991E-2</v>
      </c>
      <c r="GF160" s="7">
        <f t="shared" si="519"/>
        <v>6.3515493651943991E-2</v>
      </c>
      <c r="GG160" s="7">
        <f t="shared" si="519"/>
        <v>0</v>
      </c>
      <c r="GH160" s="7">
        <f t="shared" si="519"/>
        <v>0</v>
      </c>
      <c r="GI160" s="7">
        <f t="shared" si="519"/>
        <v>0</v>
      </c>
      <c r="GJ160" s="7">
        <f t="shared" si="519"/>
        <v>0.19054648095583196</v>
      </c>
      <c r="GK160" s="7">
        <f t="shared" si="519"/>
        <v>6.3515493651943991E-2</v>
      </c>
      <c r="GL160" s="7">
        <f t="shared" si="519"/>
        <v>0</v>
      </c>
      <c r="GM160" s="7">
        <f t="shared" si="519"/>
        <v>0</v>
      </c>
      <c r="GN160" s="7">
        <f t="shared" si="519"/>
        <v>6.3515493651943991E-2</v>
      </c>
      <c r="GO160" s="7">
        <f t="shared" si="519"/>
        <v>0</v>
      </c>
      <c r="GP160" s="7">
        <f t="shared" si="519"/>
        <v>6.3515493651943991E-2</v>
      </c>
      <c r="GQ160" s="7">
        <f t="shared" si="519"/>
        <v>0</v>
      </c>
      <c r="GR160" s="7">
        <f t="shared" si="519"/>
        <v>0</v>
      </c>
      <c r="GS160" s="7">
        <f t="shared" si="519"/>
        <v>6.3515493651943991E-2</v>
      </c>
      <c r="GT160" s="7">
        <f t="shared" si="519"/>
        <v>0</v>
      </c>
      <c r="GU160" s="7">
        <f t="shared" si="519"/>
        <v>0.12703098730388798</v>
      </c>
      <c r="GV160" s="7">
        <f t="shared" si="519"/>
        <v>0</v>
      </c>
      <c r="GW160" s="7">
        <f t="shared" si="519"/>
        <v>6.3515493651943991E-2</v>
      </c>
      <c r="GX160" s="7">
        <f t="shared" si="519"/>
        <v>0</v>
      </c>
      <c r="GY160" s="7">
        <f t="shared" si="519"/>
        <v>0</v>
      </c>
      <c r="GZ160" s="7">
        <f t="shared" si="519"/>
        <v>0</v>
      </c>
      <c r="HA160" s="7">
        <f t="shared" si="519"/>
        <v>0</v>
      </c>
      <c r="HB160" s="7">
        <f t="shared" si="519"/>
        <v>0</v>
      </c>
      <c r="HC160" s="7">
        <f t="shared" si="519"/>
        <v>0</v>
      </c>
      <c r="HD160" s="7">
        <f t="shared" si="519"/>
        <v>0</v>
      </c>
      <c r="HE160" s="7">
        <f t="shared" si="519"/>
        <v>0</v>
      </c>
      <c r="HF160" s="7">
        <f t="shared" si="519"/>
        <v>0</v>
      </c>
      <c r="HG160" s="7">
        <f t="shared" si="519"/>
        <v>0</v>
      </c>
      <c r="HH160" s="7">
        <f t="shared" si="519"/>
        <v>0</v>
      </c>
      <c r="HI160" s="7">
        <f t="shared" si="519"/>
        <v>0</v>
      </c>
      <c r="HJ160" s="7">
        <f t="shared" si="519"/>
        <v>0</v>
      </c>
      <c r="HK160" s="7">
        <f t="shared" si="519"/>
        <v>6.3515493651943991E-2</v>
      </c>
      <c r="HL160" s="7">
        <f t="shared" si="519"/>
        <v>0</v>
      </c>
      <c r="HM160" s="7">
        <f t="shared" si="519"/>
        <v>0</v>
      </c>
      <c r="HN160" s="7">
        <f t="shared" si="519"/>
        <v>0</v>
      </c>
      <c r="HO160" s="7">
        <f t="shared" si="519"/>
        <v>0</v>
      </c>
      <c r="HP160" s="7">
        <f t="shared" si="519"/>
        <v>0</v>
      </c>
      <c r="HQ160" s="7">
        <f t="shared" si="519"/>
        <v>0</v>
      </c>
      <c r="HR160" s="7">
        <f t="shared" si="519"/>
        <v>0</v>
      </c>
      <c r="HS160" s="7">
        <f t="shared" ref="HS160:HW160" si="520">HS147/$C160*100000</f>
        <v>0</v>
      </c>
      <c r="HT160" s="7">
        <f t="shared" si="520"/>
        <v>0</v>
      </c>
      <c r="HU160" s="7">
        <f t="shared" si="520"/>
        <v>0</v>
      </c>
      <c r="HV160" s="7">
        <f t="shared" si="520"/>
        <v>0</v>
      </c>
      <c r="HW160" s="7">
        <f t="shared" si="520"/>
        <v>0</v>
      </c>
    </row>
    <row r="161" spans="2:231" s="132" customFormat="1" x14ac:dyDescent="0.25">
      <c r="B161" s="260" t="s">
        <v>217</v>
      </c>
      <c r="C161" s="262">
        <v>692257</v>
      </c>
      <c r="D161" s="7">
        <f t="shared" si="505"/>
        <v>0</v>
      </c>
      <c r="E161" s="7">
        <f t="shared" si="505"/>
        <v>0</v>
      </c>
      <c r="F161" s="7">
        <f t="shared" si="505"/>
        <v>0.14445502176214903</v>
      </c>
      <c r="G161" s="7">
        <f t="shared" si="505"/>
        <v>0.14445502176214903</v>
      </c>
      <c r="H161" s="7">
        <f t="shared" si="505"/>
        <v>0</v>
      </c>
      <c r="I161" s="7">
        <f t="shared" si="505"/>
        <v>0.14445502176214903</v>
      </c>
      <c r="J161" s="7">
        <f t="shared" si="505"/>
        <v>0.14445502176214903</v>
      </c>
      <c r="K161" s="7">
        <f t="shared" si="505"/>
        <v>0</v>
      </c>
      <c r="L161" s="7">
        <f t="shared" si="505"/>
        <v>0</v>
      </c>
      <c r="M161" s="7">
        <f t="shared" si="505"/>
        <v>0</v>
      </c>
      <c r="N161" s="7">
        <f t="shared" si="505"/>
        <v>0</v>
      </c>
      <c r="O161" s="7">
        <f t="shared" si="505"/>
        <v>0</v>
      </c>
      <c r="P161" s="7">
        <f t="shared" si="505"/>
        <v>0</v>
      </c>
      <c r="Q161" s="7">
        <f t="shared" si="505"/>
        <v>0</v>
      </c>
      <c r="R161" s="7">
        <f t="shared" si="505"/>
        <v>0</v>
      </c>
      <c r="S161" s="7">
        <f t="shared" si="505"/>
        <v>0</v>
      </c>
      <c r="T161" s="7">
        <f t="shared" si="505"/>
        <v>0</v>
      </c>
      <c r="U161" s="7">
        <f t="shared" si="505"/>
        <v>0</v>
      </c>
      <c r="V161" s="7">
        <f t="shared" si="505"/>
        <v>0</v>
      </c>
      <c r="W161" s="7">
        <f t="shared" si="505"/>
        <v>0</v>
      </c>
      <c r="X161" s="7">
        <f t="shared" si="505"/>
        <v>0</v>
      </c>
      <c r="Y161" s="7">
        <f t="shared" si="505"/>
        <v>0.14445502176214903</v>
      </c>
      <c r="Z161" s="7">
        <f t="shared" si="505"/>
        <v>0.14445502176214903</v>
      </c>
      <c r="AA161" s="7">
        <f t="shared" si="505"/>
        <v>0.28891004352429805</v>
      </c>
      <c r="AB161" s="7">
        <f t="shared" si="505"/>
        <v>0</v>
      </c>
      <c r="AC161" s="7">
        <f t="shared" si="505"/>
        <v>0.57782008704859611</v>
      </c>
      <c r="AD161" s="7">
        <f t="shared" si="505"/>
        <v>1.1556401740971922</v>
      </c>
      <c r="AE161" s="7">
        <f t="shared" si="505"/>
        <v>0.86673013057289416</v>
      </c>
      <c r="AF161" s="7">
        <f t="shared" si="505"/>
        <v>1.8779152829079373</v>
      </c>
      <c r="AG161" s="7">
        <f t="shared" si="505"/>
        <v>2.4557353699565336</v>
      </c>
      <c r="AH161" s="7">
        <f t="shared" si="505"/>
        <v>1.1556401740971922</v>
      </c>
      <c r="AI161" s="7">
        <f t="shared" si="505"/>
        <v>2.022370304670086</v>
      </c>
      <c r="AJ161" s="7">
        <f t="shared" si="505"/>
        <v>2.4557353699565336</v>
      </c>
      <c r="AK161" s="7">
        <f t="shared" si="505"/>
        <v>3.4669205222915767</v>
      </c>
      <c r="AL161" s="7">
        <f t="shared" si="505"/>
        <v>3.4669205222915767</v>
      </c>
      <c r="AM161" s="7">
        <f t="shared" si="505"/>
        <v>4.3336506528644714</v>
      </c>
      <c r="AN161" s="7">
        <f t="shared" si="505"/>
        <v>7.0782960663453034</v>
      </c>
      <c r="AO161" s="7">
        <f t="shared" si="505"/>
        <v>6.067110914010259</v>
      </c>
      <c r="AP161" s="7">
        <f t="shared" si="505"/>
        <v>9.6784864580639844</v>
      </c>
      <c r="AQ161" s="7">
        <f t="shared" si="505"/>
        <v>10.689671610399028</v>
      </c>
      <c r="AR161" s="7">
        <f t="shared" si="505"/>
        <v>12.423131871544816</v>
      </c>
      <c r="AS161" s="7">
        <f t="shared" si="505"/>
        <v>12.712041915069115</v>
      </c>
      <c r="AT161" s="7">
        <f t="shared" si="505"/>
        <v>13.723227067404157</v>
      </c>
      <c r="AU161" s="7">
        <f t="shared" si="505"/>
        <v>18.634697807317224</v>
      </c>
      <c r="AV161" s="7">
        <f t="shared" si="505"/>
        <v>18.056877720268627</v>
      </c>
      <c r="AW161" s="7">
        <f t="shared" si="505"/>
        <v>21.234888199035908</v>
      </c>
      <c r="AX161" s="7">
        <f t="shared" si="505"/>
        <v>19.212517894365821</v>
      </c>
      <c r="AY161" s="7">
        <f t="shared" si="505"/>
        <v>20.657068111987311</v>
      </c>
      <c r="AZ161" s="7">
        <f t="shared" si="505"/>
        <v>24.123988634278888</v>
      </c>
      <c r="BA161" s="7">
        <f t="shared" si="505"/>
        <v>18.779152829079372</v>
      </c>
      <c r="BB161" s="7">
        <f t="shared" si="505"/>
        <v>33.658020070580726</v>
      </c>
      <c r="BC161" s="7">
        <f t="shared" si="505"/>
        <v>26.435268982473275</v>
      </c>
      <c r="BD161" s="7">
        <f t="shared" si="505"/>
        <v>30.768919635337745</v>
      </c>
      <c r="BE161" s="7">
        <f t="shared" si="505"/>
        <v>24.846263743089633</v>
      </c>
      <c r="BF161" s="7">
        <f t="shared" si="505"/>
        <v>29.902189504764848</v>
      </c>
      <c r="BG161" s="7">
        <f t="shared" si="505"/>
        <v>20.512613090225162</v>
      </c>
      <c r="BH161" s="7">
        <f t="shared" si="505"/>
        <v>18.923607850841524</v>
      </c>
      <c r="BI161" s="7">
        <f t="shared" si="505"/>
        <v>27.013089069521868</v>
      </c>
      <c r="BJ161" s="7">
        <f t="shared" si="505"/>
        <v>21.379343220798056</v>
      </c>
      <c r="BK161" s="7">
        <f t="shared" si="505"/>
        <v>28.891004352429807</v>
      </c>
      <c r="BL161" s="7">
        <f t="shared" si="505"/>
        <v>25.568538851900378</v>
      </c>
      <c r="BM161" s="7">
        <f t="shared" si="505"/>
        <v>26.86863404775972</v>
      </c>
      <c r="BN161" s="7">
        <f t="shared" si="505"/>
        <v>23.835078590754591</v>
      </c>
      <c r="BO161" s="7">
        <f t="shared" ref="BO161:DZ161" si="521">BO148/$C161*100000</f>
        <v>20.223703046700862</v>
      </c>
      <c r="BP161" s="7">
        <f t="shared" si="521"/>
        <v>26.86863404775972</v>
      </c>
      <c r="BQ161" s="7">
        <f t="shared" si="521"/>
        <v>26.724179025997572</v>
      </c>
      <c r="BR161" s="7">
        <f t="shared" si="521"/>
        <v>27.013089069521868</v>
      </c>
      <c r="BS161" s="7">
        <f t="shared" si="521"/>
        <v>23.401713525468143</v>
      </c>
      <c r="BT161" s="7">
        <f t="shared" si="521"/>
        <v>26.86863404775972</v>
      </c>
      <c r="BU161" s="7">
        <f t="shared" si="521"/>
        <v>14.589957197977052</v>
      </c>
      <c r="BV161" s="7">
        <f t="shared" si="521"/>
        <v>18.345787763792927</v>
      </c>
      <c r="BW161" s="7">
        <f t="shared" si="521"/>
        <v>17.190147589695734</v>
      </c>
      <c r="BX161" s="7">
        <f t="shared" si="521"/>
        <v>22.823893438419546</v>
      </c>
      <c r="BY161" s="7">
        <f t="shared" si="521"/>
        <v>23.112803481943843</v>
      </c>
      <c r="BZ161" s="7">
        <f t="shared" si="521"/>
        <v>20.223703046700862</v>
      </c>
      <c r="CA161" s="7">
        <f t="shared" si="521"/>
        <v>16.178962437360688</v>
      </c>
      <c r="CB161" s="7">
        <f t="shared" si="521"/>
        <v>14.301047154452755</v>
      </c>
      <c r="CC161" s="7">
        <f t="shared" si="521"/>
        <v>12.278676849782668</v>
      </c>
      <c r="CD161" s="7">
        <f t="shared" si="521"/>
        <v>17.912422698506479</v>
      </c>
      <c r="CE161" s="7">
        <f t="shared" si="521"/>
        <v>15.312232306787799</v>
      </c>
      <c r="CF161" s="7">
        <f t="shared" si="521"/>
        <v>13.43431702387986</v>
      </c>
      <c r="CG161" s="7">
        <f t="shared" si="521"/>
        <v>12.423131871544816</v>
      </c>
      <c r="CH161" s="7">
        <f t="shared" si="521"/>
        <v>12.567586893306965</v>
      </c>
      <c r="CI161" s="7">
        <f t="shared" si="521"/>
        <v>9.6784864580639844</v>
      </c>
      <c r="CJ161" s="7">
        <f t="shared" si="521"/>
        <v>6.2115659357724082</v>
      </c>
      <c r="CK161" s="7">
        <f t="shared" si="521"/>
        <v>6.9338410445831533</v>
      </c>
      <c r="CL161" s="7">
        <f t="shared" si="521"/>
        <v>9.2451213927775377</v>
      </c>
      <c r="CM161" s="7">
        <f t="shared" si="521"/>
        <v>9.5340314363018361</v>
      </c>
      <c r="CN161" s="7">
        <f t="shared" si="521"/>
        <v>10.111851523350431</v>
      </c>
      <c r="CO161" s="7">
        <f t="shared" si="521"/>
        <v>9.6784864580639844</v>
      </c>
      <c r="CP161" s="7">
        <f t="shared" si="521"/>
        <v>7.2227510881074517</v>
      </c>
      <c r="CQ161" s="7">
        <f t="shared" si="521"/>
        <v>4.7670157181509181</v>
      </c>
      <c r="CR161" s="7">
        <f t="shared" si="521"/>
        <v>6.6449310010588558</v>
      </c>
      <c r="CS161" s="7">
        <f t="shared" si="521"/>
        <v>6.5004759792967057</v>
      </c>
      <c r="CT161" s="7">
        <f t="shared" si="521"/>
        <v>5.2003807834373648</v>
      </c>
      <c r="CU161" s="7">
        <f t="shared" si="521"/>
        <v>5.0559257616752156</v>
      </c>
      <c r="CV161" s="7">
        <f t="shared" si="521"/>
        <v>4.9114707399130673</v>
      </c>
      <c r="CW161" s="7">
        <f t="shared" si="521"/>
        <v>4.9114707399130673</v>
      </c>
      <c r="CX161" s="7">
        <f t="shared" si="521"/>
        <v>3.9002855875780238</v>
      </c>
      <c r="CY161" s="7">
        <f t="shared" si="521"/>
        <v>5.7782008704859606</v>
      </c>
      <c r="CZ161" s="7">
        <f t="shared" si="521"/>
        <v>6.6449310010588558</v>
      </c>
      <c r="DA161" s="7">
        <f t="shared" si="521"/>
        <v>5.2003807834373648</v>
      </c>
      <c r="DB161" s="7">
        <f t="shared" si="521"/>
        <v>3.3224655005294279</v>
      </c>
      <c r="DC161" s="7">
        <f t="shared" si="521"/>
        <v>3.7558305658158746</v>
      </c>
      <c r="DD161" s="7">
        <f t="shared" si="521"/>
        <v>1.5890052393836394</v>
      </c>
      <c r="DE161" s="7">
        <f t="shared" si="521"/>
        <v>3.1780104787672787</v>
      </c>
      <c r="DF161" s="7">
        <f t="shared" si="521"/>
        <v>3.3224655005294279</v>
      </c>
      <c r="DG161" s="7">
        <f t="shared" si="521"/>
        <v>2.8891004352429803</v>
      </c>
      <c r="DH161" s="7">
        <f t="shared" si="521"/>
        <v>2.3112803481943844</v>
      </c>
      <c r="DI161" s="7">
        <f t="shared" si="521"/>
        <v>2.3112803481943844</v>
      </c>
      <c r="DJ161" s="7">
        <f t="shared" si="521"/>
        <v>2.022370304670086</v>
      </c>
      <c r="DK161" s="7">
        <f t="shared" si="521"/>
        <v>1.8779152829079373</v>
      </c>
      <c r="DL161" s="7">
        <f t="shared" si="521"/>
        <v>0.72227510881074508</v>
      </c>
      <c r="DM161" s="7">
        <f t="shared" si="521"/>
        <v>2.1668253264322357</v>
      </c>
      <c r="DN161" s="7">
        <f t="shared" si="521"/>
        <v>1.4445502176214902</v>
      </c>
      <c r="DO161" s="7">
        <f t="shared" si="521"/>
        <v>1.5890052393836394</v>
      </c>
      <c r="DP161" s="7">
        <f t="shared" si="521"/>
        <v>0.57782008704859611</v>
      </c>
      <c r="DQ161" s="7">
        <f t="shared" si="521"/>
        <v>0.57782008704859611</v>
      </c>
      <c r="DR161" s="7">
        <f t="shared" si="521"/>
        <v>2.1668253264322357</v>
      </c>
      <c r="DS161" s="7">
        <f t="shared" si="521"/>
        <v>1.011185152335043</v>
      </c>
      <c r="DT161" s="7">
        <f t="shared" si="521"/>
        <v>1.3000951958593412</v>
      </c>
      <c r="DU161" s="7">
        <f t="shared" si="521"/>
        <v>1.1556401740971922</v>
      </c>
      <c r="DV161" s="7">
        <f t="shared" si="521"/>
        <v>0.86673013057289416</v>
      </c>
      <c r="DW161" s="7">
        <f t="shared" si="521"/>
        <v>1.8779152829079373</v>
      </c>
      <c r="DX161" s="7">
        <f t="shared" si="521"/>
        <v>1.5890052393836394</v>
      </c>
      <c r="DY161" s="7">
        <f t="shared" si="521"/>
        <v>2.1668253264322357</v>
      </c>
      <c r="DZ161" s="7">
        <f t="shared" si="521"/>
        <v>0.28891004352429805</v>
      </c>
      <c r="EA161" s="7">
        <f t="shared" ref="EA161:EY161" si="522">EA148/$C161*100000</f>
        <v>0.86673013057289416</v>
      </c>
      <c r="EB161" s="7">
        <f t="shared" si="522"/>
        <v>1.4445502176214902</v>
      </c>
      <c r="EC161" s="7">
        <f t="shared" si="522"/>
        <v>0.43336506528644708</v>
      </c>
      <c r="ED161" s="7">
        <f t="shared" si="522"/>
        <v>0.43336506528644708</v>
      </c>
      <c r="EE161" s="7">
        <f t="shared" si="522"/>
        <v>0.72227510881074508</v>
      </c>
      <c r="EF161" s="7">
        <f t="shared" si="522"/>
        <v>0.72227510881074508</v>
      </c>
      <c r="EG161" s="7">
        <f t="shared" si="522"/>
        <v>1.011185152335043</v>
      </c>
      <c r="EH161" s="7">
        <f t="shared" si="522"/>
        <v>0.57782008704859611</v>
      </c>
      <c r="EI161" s="7">
        <f t="shared" si="522"/>
        <v>0.86673013057289416</v>
      </c>
      <c r="EJ161" s="7">
        <f t="shared" si="522"/>
        <v>0.57782008704859611</v>
      </c>
      <c r="EK161" s="7">
        <f t="shared" si="522"/>
        <v>0.28891004352429805</v>
      </c>
      <c r="EL161" s="7">
        <f t="shared" si="522"/>
        <v>0.57782008704859611</v>
      </c>
      <c r="EM161" s="7">
        <f t="shared" si="522"/>
        <v>0.14445502176214903</v>
      </c>
      <c r="EN161" s="7">
        <f t="shared" si="522"/>
        <v>0.14445502176214903</v>
      </c>
      <c r="EO161" s="7">
        <f t="shared" si="522"/>
        <v>0.72227510881074508</v>
      </c>
      <c r="EP161" s="7">
        <f t="shared" si="522"/>
        <v>0.14445502176214903</v>
      </c>
      <c r="EQ161" s="7">
        <f t="shared" si="522"/>
        <v>0.72227510881074508</v>
      </c>
      <c r="ER161" s="7">
        <f t="shared" si="522"/>
        <v>0.43336506528644708</v>
      </c>
      <c r="ES161" s="7">
        <f t="shared" si="522"/>
        <v>0.43336506528644708</v>
      </c>
      <c r="ET161" s="7">
        <f t="shared" si="522"/>
        <v>0.28891004352429805</v>
      </c>
      <c r="EU161" s="7">
        <f t="shared" si="522"/>
        <v>0</v>
      </c>
      <c r="EV161" s="7">
        <f t="shared" si="522"/>
        <v>0.57782008704859611</v>
      </c>
      <c r="EW161" s="7">
        <f t="shared" si="522"/>
        <v>0.14445502176214903</v>
      </c>
      <c r="EX161" s="7">
        <f t="shared" si="522"/>
        <v>0</v>
      </c>
      <c r="EY161" s="7">
        <f t="shared" si="522"/>
        <v>0</v>
      </c>
      <c r="EZ161" s="7">
        <f t="shared" ref="EZ161:FF161" si="523">EZ148/$C161*100000</f>
        <v>0</v>
      </c>
      <c r="FA161" s="7">
        <f t="shared" si="523"/>
        <v>0</v>
      </c>
      <c r="FB161" s="7">
        <f t="shared" si="523"/>
        <v>0</v>
      </c>
      <c r="FC161" s="7">
        <f t="shared" si="523"/>
        <v>0</v>
      </c>
      <c r="FD161" s="7">
        <f t="shared" si="523"/>
        <v>0</v>
      </c>
      <c r="FE161" s="7">
        <f t="shared" si="523"/>
        <v>0</v>
      </c>
      <c r="FF161" s="7">
        <f t="shared" si="523"/>
        <v>0</v>
      </c>
      <c r="FG161" s="7">
        <f t="shared" ref="FG161:HR161" si="524">FG148/$C161*100000</f>
        <v>0</v>
      </c>
      <c r="FH161" s="7">
        <f t="shared" si="524"/>
        <v>0</v>
      </c>
      <c r="FI161" s="7">
        <f t="shared" si="524"/>
        <v>0</v>
      </c>
      <c r="FJ161" s="7">
        <f t="shared" si="524"/>
        <v>0</v>
      </c>
      <c r="FK161" s="7">
        <f t="shared" si="524"/>
        <v>0</v>
      </c>
      <c r="FL161" s="7">
        <f t="shared" si="524"/>
        <v>0</v>
      </c>
      <c r="FM161" s="7">
        <f t="shared" si="524"/>
        <v>0</v>
      </c>
      <c r="FN161" s="7">
        <f t="shared" si="524"/>
        <v>0</v>
      </c>
      <c r="FO161" s="7">
        <f t="shared" si="524"/>
        <v>0</v>
      </c>
      <c r="FP161" s="7">
        <f t="shared" si="524"/>
        <v>0</v>
      </c>
      <c r="FQ161" s="7">
        <f t="shared" si="524"/>
        <v>0</v>
      </c>
      <c r="FR161" s="7">
        <f t="shared" si="524"/>
        <v>0</v>
      </c>
      <c r="FS161" s="7">
        <f t="shared" si="524"/>
        <v>0</v>
      </c>
      <c r="FT161" s="7">
        <f t="shared" si="524"/>
        <v>0</v>
      </c>
      <c r="FU161" s="7">
        <f t="shared" si="524"/>
        <v>0</v>
      </c>
      <c r="FV161" s="7">
        <f t="shared" si="524"/>
        <v>0.14445502176214903</v>
      </c>
      <c r="FW161" s="7">
        <f t="shared" si="524"/>
        <v>0</v>
      </c>
      <c r="FX161" s="7">
        <f t="shared" si="524"/>
        <v>0</v>
      </c>
      <c r="FY161" s="7">
        <f t="shared" si="524"/>
        <v>0</v>
      </c>
      <c r="FZ161" s="7">
        <f t="shared" si="524"/>
        <v>0.28891004352429805</v>
      </c>
      <c r="GA161" s="7">
        <f t="shared" si="524"/>
        <v>0.14445502176214903</v>
      </c>
      <c r="GB161" s="7">
        <f t="shared" si="524"/>
        <v>0</v>
      </c>
      <c r="GC161" s="7">
        <f t="shared" si="524"/>
        <v>0.28891004352429805</v>
      </c>
      <c r="GD161" s="7">
        <f t="shared" si="524"/>
        <v>0.28891004352429805</v>
      </c>
      <c r="GE161" s="7">
        <f t="shared" si="524"/>
        <v>0</v>
      </c>
      <c r="GF161" s="7">
        <f t="shared" si="524"/>
        <v>0.14445502176214903</v>
      </c>
      <c r="GG161" s="7">
        <f t="shared" si="524"/>
        <v>0</v>
      </c>
      <c r="GH161" s="7">
        <f t="shared" si="524"/>
        <v>0.14445502176214903</v>
      </c>
      <c r="GI161" s="7">
        <f t="shared" si="524"/>
        <v>0.14445502176214903</v>
      </c>
      <c r="GJ161" s="7">
        <f t="shared" si="524"/>
        <v>0</v>
      </c>
      <c r="GK161" s="7">
        <f t="shared" si="524"/>
        <v>0.14445502176214903</v>
      </c>
      <c r="GL161" s="7">
        <f t="shared" si="524"/>
        <v>0.57782008704859611</v>
      </c>
      <c r="GM161" s="7">
        <f t="shared" si="524"/>
        <v>0.43336506528644708</v>
      </c>
      <c r="GN161" s="7">
        <f t="shared" si="524"/>
        <v>0.14445502176214903</v>
      </c>
      <c r="GO161" s="7">
        <f t="shared" si="524"/>
        <v>0</v>
      </c>
      <c r="GP161" s="7">
        <f t="shared" si="524"/>
        <v>0.28891004352429805</v>
      </c>
      <c r="GQ161" s="7">
        <f t="shared" si="524"/>
        <v>0.57782008704859611</v>
      </c>
      <c r="GR161" s="7">
        <f t="shared" si="524"/>
        <v>0</v>
      </c>
      <c r="GS161" s="7">
        <f t="shared" si="524"/>
        <v>0.14445502176214903</v>
      </c>
      <c r="GT161" s="7">
        <f t="shared" si="524"/>
        <v>0.28891004352429805</v>
      </c>
      <c r="GU161" s="7">
        <f t="shared" si="524"/>
        <v>0</v>
      </c>
      <c r="GV161" s="7">
        <f t="shared" si="524"/>
        <v>0.14445502176214903</v>
      </c>
      <c r="GW161" s="7">
        <f t="shared" si="524"/>
        <v>0</v>
      </c>
      <c r="GX161" s="7">
        <f t="shared" si="524"/>
        <v>0.14445502176214903</v>
      </c>
      <c r="GY161" s="7">
        <f t="shared" si="524"/>
        <v>0</v>
      </c>
      <c r="GZ161" s="7">
        <f t="shared" si="524"/>
        <v>0</v>
      </c>
      <c r="HA161" s="7">
        <f t="shared" si="524"/>
        <v>0.14445502176214903</v>
      </c>
      <c r="HB161" s="7">
        <f t="shared" si="524"/>
        <v>0</v>
      </c>
      <c r="HC161" s="7">
        <f t="shared" si="524"/>
        <v>0</v>
      </c>
      <c r="HD161" s="7">
        <f t="shared" si="524"/>
        <v>0</v>
      </c>
      <c r="HE161" s="7">
        <f>HE148/$C161*100000</f>
        <v>0.28891004352429805</v>
      </c>
      <c r="HF161" s="7">
        <f t="shared" si="524"/>
        <v>0</v>
      </c>
      <c r="HG161" s="7">
        <f t="shared" si="524"/>
        <v>0</v>
      </c>
      <c r="HH161" s="7">
        <f t="shared" si="524"/>
        <v>0.14445502176214903</v>
      </c>
      <c r="HI161" s="7">
        <f t="shared" si="524"/>
        <v>0</v>
      </c>
      <c r="HJ161" s="7">
        <f t="shared" si="524"/>
        <v>0</v>
      </c>
      <c r="HK161" s="7">
        <f t="shared" si="524"/>
        <v>0</v>
      </c>
      <c r="HL161" s="7">
        <f t="shared" si="524"/>
        <v>0</v>
      </c>
      <c r="HM161" s="7">
        <f t="shared" si="524"/>
        <v>0</v>
      </c>
      <c r="HN161" s="7">
        <f t="shared" si="524"/>
        <v>0</v>
      </c>
      <c r="HO161" s="7">
        <f t="shared" si="524"/>
        <v>0</v>
      </c>
      <c r="HP161" s="7">
        <f t="shared" si="524"/>
        <v>0</v>
      </c>
      <c r="HQ161" s="7">
        <f t="shared" si="524"/>
        <v>0</v>
      </c>
      <c r="HR161" s="7">
        <f t="shared" si="524"/>
        <v>0</v>
      </c>
      <c r="HS161" s="7">
        <f t="shared" ref="HS161:HW161" si="525">HS148/$C161*100000</f>
        <v>0</v>
      </c>
      <c r="HT161" s="7">
        <f t="shared" si="525"/>
        <v>0</v>
      </c>
      <c r="HU161" s="7">
        <f t="shared" si="525"/>
        <v>0</v>
      </c>
      <c r="HV161" s="7">
        <f t="shared" si="525"/>
        <v>0</v>
      </c>
      <c r="HW161" s="7">
        <f t="shared" si="525"/>
        <v>0</v>
      </c>
    </row>
    <row r="162" spans="2:231" s="132" customFormat="1" ht="15.75" thickBot="1" x14ac:dyDescent="0.3">
      <c r="B162" s="261" t="s">
        <v>218</v>
      </c>
      <c r="C162" s="263">
        <v>129831</v>
      </c>
      <c r="D162" s="7">
        <f t="shared" ref="D162:BO162" si="526">D149/$C162*100000</f>
        <v>0</v>
      </c>
      <c r="E162" s="7">
        <f t="shared" si="526"/>
        <v>0</v>
      </c>
      <c r="F162" s="7">
        <f t="shared" si="526"/>
        <v>0</v>
      </c>
      <c r="G162" s="7">
        <f t="shared" si="526"/>
        <v>0.77023207092296908</v>
      </c>
      <c r="H162" s="7">
        <f t="shared" si="526"/>
        <v>0</v>
      </c>
      <c r="I162" s="7">
        <f t="shared" si="526"/>
        <v>0</v>
      </c>
      <c r="J162" s="7">
        <f t="shared" si="526"/>
        <v>0</v>
      </c>
      <c r="K162" s="7">
        <f t="shared" si="526"/>
        <v>0</v>
      </c>
      <c r="L162" s="7">
        <f t="shared" si="526"/>
        <v>0</v>
      </c>
      <c r="M162" s="7">
        <f t="shared" si="526"/>
        <v>0</v>
      </c>
      <c r="N162" s="7">
        <f t="shared" si="526"/>
        <v>0</v>
      </c>
      <c r="O162" s="7">
        <f t="shared" si="526"/>
        <v>0.77023207092296908</v>
      </c>
      <c r="P162" s="7">
        <f t="shared" si="526"/>
        <v>0</v>
      </c>
      <c r="Q162" s="7">
        <f t="shared" si="526"/>
        <v>0</v>
      </c>
      <c r="R162" s="7">
        <f t="shared" si="526"/>
        <v>0</v>
      </c>
      <c r="S162" s="7">
        <f t="shared" si="526"/>
        <v>0</v>
      </c>
      <c r="T162" s="7">
        <f t="shared" si="526"/>
        <v>0</v>
      </c>
      <c r="U162" s="7">
        <f t="shared" si="526"/>
        <v>0</v>
      </c>
      <c r="V162" s="7">
        <f t="shared" si="526"/>
        <v>0.77023207092296908</v>
      </c>
      <c r="W162" s="7">
        <f t="shared" si="526"/>
        <v>0</v>
      </c>
      <c r="X162" s="7">
        <f t="shared" si="526"/>
        <v>0</v>
      </c>
      <c r="Y162" s="7">
        <f t="shared" si="526"/>
        <v>0.77023207092296908</v>
      </c>
      <c r="Z162" s="7">
        <f t="shared" si="526"/>
        <v>0</v>
      </c>
      <c r="AA162" s="7">
        <f t="shared" si="526"/>
        <v>1.5404641418459382</v>
      </c>
      <c r="AB162" s="7">
        <f t="shared" si="526"/>
        <v>0.77023207092296908</v>
      </c>
      <c r="AC162" s="7">
        <f t="shared" si="526"/>
        <v>1.5404641418459382</v>
      </c>
      <c r="AD162" s="7">
        <f t="shared" si="526"/>
        <v>0</v>
      </c>
      <c r="AE162" s="7">
        <f t="shared" si="526"/>
        <v>0</v>
      </c>
      <c r="AF162" s="7">
        <f t="shared" si="526"/>
        <v>0.77023207092296908</v>
      </c>
      <c r="AG162" s="7">
        <f t="shared" si="526"/>
        <v>2.310696212768907</v>
      </c>
      <c r="AH162" s="7">
        <f t="shared" si="526"/>
        <v>3.8511603546148456</v>
      </c>
      <c r="AI162" s="7">
        <f t="shared" si="526"/>
        <v>0.77023207092296908</v>
      </c>
      <c r="AJ162" s="7">
        <f t="shared" si="526"/>
        <v>2.310696212768907</v>
      </c>
      <c r="AK162" s="7">
        <f t="shared" si="526"/>
        <v>3.8511603546148456</v>
      </c>
      <c r="AL162" s="7">
        <f t="shared" si="526"/>
        <v>2.310696212768907</v>
      </c>
      <c r="AM162" s="7">
        <f t="shared" si="526"/>
        <v>2.310696212768907</v>
      </c>
      <c r="AN162" s="7">
        <f t="shared" si="526"/>
        <v>6.9320886383067215</v>
      </c>
      <c r="AO162" s="7">
        <f t="shared" si="526"/>
        <v>6.9320886383067215</v>
      </c>
      <c r="AP162" s="7">
        <f t="shared" si="526"/>
        <v>9.2427848510756281</v>
      </c>
      <c r="AQ162" s="7">
        <f t="shared" si="526"/>
        <v>10.783248992921566</v>
      </c>
      <c r="AR162" s="7">
        <f t="shared" si="526"/>
        <v>12.323713134767505</v>
      </c>
      <c r="AS162" s="7">
        <f t="shared" si="526"/>
        <v>16.17487348938235</v>
      </c>
      <c r="AT162" s="7">
        <f t="shared" si="526"/>
        <v>15.404641418459383</v>
      </c>
      <c r="AU162" s="7">
        <f t="shared" si="526"/>
        <v>28.498586624149858</v>
      </c>
      <c r="AV162" s="7">
        <f t="shared" si="526"/>
        <v>25.417658340457979</v>
      </c>
      <c r="AW162" s="7">
        <f t="shared" si="526"/>
        <v>23.106962127689073</v>
      </c>
      <c r="AX162" s="7">
        <f t="shared" si="526"/>
        <v>24.647426269535011</v>
      </c>
      <c r="AY162" s="7">
        <f t="shared" si="526"/>
        <v>38.511603546148457</v>
      </c>
      <c r="AZ162" s="7">
        <f t="shared" si="526"/>
        <v>28.498586624149858</v>
      </c>
      <c r="BA162" s="7">
        <f t="shared" si="526"/>
        <v>33.119979049687672</v>
      </c>
      <c r="BB162" s="7">
        <f t="shared" si="526"/>
        <v>51.605548751838931</v>
      </c>
      <c r="BC162" s="7">
        <f t="shared" si="526"/>
        <v>45.443692184455173</v>
      </c>
      <c r="BD162" s="7">
        <f t="shared" si="526"/>
        <v>43.132995971686263</v>
      </c>
      <c r="BE162" s="7">
        <f t="shared" si="526"/>
        <v>59.30786946106862</v>
      </c>
      <c r="BF162" s="7">
        <f t="shared" si="526"/>
        <v>64.699493957529398</v>
      </c>
      <c r="BG162" s="7">
        <f t="shared" si="526"/>
        <v>48.524620468147056</v>
      </c>
      <c r="BH162" s="7">
        <f t="shared" si="526"/>
        <v>43.132995971686263</v>
      </c>
      <c r="BI162" s="7">
        <f t="shared" si="526"/>
        <v>63.159029815683461</v>
      </c>
      <c r="BJ162" s="7">
        <f t="shared" si="526"/>
        <v>54.686477035530807</v>
      </c>
      <c r="BK162" s="7">
        <f t="shared" si="526"/>
        <v>53.146012893684869</v>
      </c>
      <c r="BL162" s="7">
        <f t="shared" si="526"/>
        <v>51.605548751838931</v>
      </c>
      <c r="BM162" s="7">
        <f t="shared" si="526"/>
        <v>72.401814666759094</v>
      </c>
      <c r="BN162" s="7">
        <f t="shared" si="526"/>
        <v>66.239958099375343</v>
      </c>
      <c r="BO162" s="7">
        <f t="shared" si="526"/>
        <v>37.741371475225485</v>
      </c>
      <c r="BP162" s="7">
        <f t="shared" ref="BP162:EA162" si="527">BP149/$C162*100000</f>
        <v>70.861350524913163</v>
      </c>
      <c r="BQ162" s="7">
        <f t="shared" si="527"/>
        <v>56.226941177376744</v>
      </c>
      <c r="BR162" s="7">
        <f t="shared" si="527"/>
        <v>73.942278808605025</v>
      </c>
      <c r="BS162" s="7">
        <f t="shared" si="527"/>
        <v>60.078101531991592</v>
      </c>
      <c r="BT162" s="7">
        <f t="shared" si="527"/>
        <v>63.92926188660644</v>
      </c>
      <c r="BU162" s="7">
        <f t="shared" si="527"/>
        <v>46.984156326301111</v>
      </c>
      <c r="BV162" s="7">
        <f t="shared" si="527"/>
        <v>50.065084609992986</v>
      </c>
      <c r="BW162" s="7">
        <f t="shared" si="527"/>
        <v>47.754388397224083</v>
      </c>
      <c r="BX162" s="7">
        <f t="shared" si="527"/>
        <v>63.159029815683461</v>
      </c>
      <c r="BY162" s="7">
        <f t="shared" si="527"/>
        <v>47.754388397224083</v>
      </c>
      <c r="BZ162" s="7">
        <f t="shared" si="527"/>
        <v>54.686477035530807</v>
      </c>
      <c r="CA162" s="7">
        <f t="shared" si="527"/>
        <v>60.848333602914551</v>
      </c>
      <c r="CB162" s="7">
        <f t="shared" si="527"/>
        <v>39.281835617071422</v>
      </c>
      <c r="CC162" s="7">
        <f t="shared" si="527"/>
        <v>31.57951490784173</v>
      </c>
      <c r="CD162" s="7">
        <f t="shared" si="527"/>
        <v>43.903228042609243</v>
      </c>
      <c r="CE162" s="7">
        <f t="shared" si="527"/>
        <v>43.903228042609243</v>
      </c>
      <c r="CF162" s="7">
        <f t="shared" si="527"/>
        <v>44.673460113532208</v>
      </c>
      <c r="CG162" s="7">
        <f t="shared" si="527"/>
        <v>30.809282836918765</v>
      </c>
      <c r="CH162" s="7">
        <f t="shared" si="527"/>
        <v>30.039050765995796</v>
      </c>
      <c r="CI162" s="7">
        <f t="shared" si="527"/>
        <v>30.809282836918765</v>
      </c>
      <c r="CJ162" s="7">
        <f t="shared" si="527"/>
        <v>17.715337631228291</v>
      </c>
      <c r="CK162" s="7">
        <f t="shared" si="527"/>
        <v>20.026033843997197</v>
      </c>
      <c r="CL162" s="7">
        <f t="shared" si="527"/>
        <v>20.796265914920166</v>
      </c>
      <c r="CM162" s="7">
        <f t="shared" si="527"/>
        <v>25.417658340457979</v>
      </c>
      <c r="CN162" s="7">
        <f t="shared" si="527"/>
        <v>18.485569702151256</v>
      </c>
      <c r="CO162" s="7">
        <f t="shared" si="527"/>
        <v>20.796265914920166</v>
      </c>
      <c r="CP162" s="7">
        <f t="shared" si="527"/>
        <v>15.404641418459383</v>
      </c>
      <c r="CQ162" s="7">
        <f t="shared" si="527"/>
        <v>16.945105560305322</v>
      </c>
      <c r="CR162" s="7">
        <f t="shared" si="527"/>
        <v>18.485569702151256</v>
      </c>
      <c r="CS162" s="7">
        <f t="shared" si="527"/>
        <v>6.1618565673837526</v>
      </c>
      <c r="CT162" s="7">
        <f t="shared" si="527"/>
        <v>21.566497985843132</v>
      </c>
      <c r="CU162" s="7">
        <f t="shared" si="527"/>
        <v>20.796265914920166</v>
      </c>
      <c r="CV162" s="7">
        <f t="shared" si="527"/>
        <v>16.945105560305322</v>
      </c>
      <c r="CW162" s="7">
        <f t="shared" si="527"/>
        <v>7.7023207092296913</v>
      </c>
      <c r="CX162" s="7">
        <f t="shared" si="527"/>
        <v>6.1618565673837526</v>
      </c>
      <c r="CY162" s="7">
        <f t="shared" si="527"/>
        <v>16.17487348938235</v>
      </c>
      <c r="CZ162" s="7">
        <f t="shared" si="527"/>
        <v>10.783248992921566</v>
      </c>
      <c r="DA162" s="7">
        <f t="shared" si="527"/>
        <v>10.783248992921566</v>
      </c>
      <c r="DB162" s="7">
        <f t="shared" si="527"/>
        <v>8.472552780152661</v>
      </c>
      <c r="DC162" s="7">
        <f t="shared" si="527"/>
        <v>11.553481063844536</v>
      </c>
      <c r="DD162" s="7">
        <f t="shared" si="527"/>
        <v>6.9320886383067215</v>
      </c>
      <c r="DE162" s="7">
        <f t="shared" si="527"/>
        <v>6.1618565673837526</v>
      </c>
      <c r="DF162" s="7">
        <f t="shared" si="527"/>
        <v>8.472552780152661</v>
      </c>
      <c r="DG162" s="7">
        <f t="shared" si="527"/>
        <v>8.472552780152661</v>
      </c>
      <c r="DH162" s="7">
        <f t="shared" si="527"/>
        <v>12.323713134767505</v>
      </c>
      <c r="DI162" s="7">
        <f t="shared" si="527"/>
        <v>6.1618565673837526</v>
      </c>
      <c r="DJ162" s="7">
        <f t="shared" si="527"/>
        <v>8.472552780152661</v>
      </c>
      <c r="DK162" s="7">
        <f t="shared" si="527"/>
        <v>2.310696212768907</v>
      </c>
      <c r="DL162" s="7">
        <f t="shared" si="527"/>
        <v>2.310696212768907</v>
      </c>
      <c r="DM162" s="7">
        <f t="shared" si="527"/>
        <v>9.2427848510756281</v>
      </c>
      <c r="DN162" s="7">
        <f t="shared" si="527"/>
        <v>4.621392425537814</v>
      </c>
      <c r="DO162" s="7">
        <f t="shared" si="527"/>
        <v>3.8511603546148456</v>
      </c>
      <c r="DP162" s="7">
        <f t="shared" si="527"/>
        <v>5.3916244964607829</v>
      </c>
      <c r="DQ162" s="7">
        <f t="shared" si="527"/>
        <v>4.621392425537814</v>
      </c>
      <c r="DR162" s="7">
        <f t="shared" si="527"/>
        <v>2.310696212768907</v>
      </c>
      <c r="DS162" s="7">
        <f t="shared" si="527"/>
        <v>2.310696212768907</v>
      </c>
      <c r="DT162" s="7">
        <f t="shared" si="527"/>
        <v>2.310696212768907</v>
      </c>
      <c r="DU162" s="7">
        <f t="shared" si="527"/>
        <v>3.0809282836918763</v>
      </c>
      <c r="DV162" s="7">
        <f t="shared" si="527"/>
        <v>3.0809282836918763</v>
      </c>
      <c r="DW162" s="7">
        <f t="shared" si="527"/>
        <v>4.621392425537814</v>
      </c>
      <c r="DX162" s="7">
        <f t="shared" si="527"/>
        <v>3.0809282836918763</v>
      </c>
      <c r="DY162" s="7">
        <f t="shared" si="527"/>
        <v>3.8511603546148456</v>
      </c>
      <c r="DZ162" s="7">
        <f t="shared" si="527"/>
        <v>0.77023207092296908</v>
      </c>
      <c r="EA162" s="7">
        <f t="shared" si="527"/>
        <v>1.5404641418459382</v>
      </c>
      <c r="EB162" s="7">
        <f t="shared" ref="EB162:EY162" si="528">EB149/$C162*100000</f>
        <v>3.0809282836918763</v>
      </c>
      <c r="EC162" s="7">
        <f t="shared" si="528"/>
        <v>0.77023207092296908</v>
      </c>
      <c r="ED162" s="7">
        <f t="shared" si="528"/>
        <v>1.5404641418459382</v>
      </c>
      <c r="EE162" s="7">
        <f t="shared" si="528"/>
        <v>0</v>
      </c>
      <c r="EF162" s="7">
        <f t="shared" si="528"/>
        <v>1.5404641418459382</v>
      </c>
      <c r="EG162" s="7">
        <f t="shared" si="528"/>
        <v>1.5404641418459382</v>
      </c>
      <c r="EH162" s="7">
        <f t="shared" si="528"/>
        <v>0</v>
      </c>
      <c r="EI162" s="7">
        <f t="shared" si="528"/>
        <v>1.5404641418459382</v>
      </c>
      <c r="EJ162" s="7">
        <f t="shared" si="528"/>
        <v>0</v>
      </c>
      <c r="EK162" s="7">
        <f t="shared" si="528"/>
        <v>1.5404641418459382</v>
      </c>
      <c r="EL162" s="7">
        <f t="shared" si="528"/>
        <v>0.77023207092296908</v>
      </c>
      <c r="EM162" s="7">
        <f t="shared" si="528"/>
        <v>1.5404641418459382</v>
      </c>
      <c r="EN162" s="7">
        <f t="shared" si="528"/>
        <v>0</v>
      </c>
      <c r="EO162" s="7">
        <f t="shared" si="528"/>
        <v>0.77023207092296908</v>
      </c>
      <c r="EP162" s="7">
        <f t="shared" si="528"/>
        <v>3.8511603546148456</v>
      </c>
      <c r="EQ162" s="7">
        <f t="shared" si="528"/>
        <v>3.0809282836918763</v>
      </c>
      <c r="ER162" s="7">
        <f t="shared" si="528"/>
        <v>0</v>
      </c>
      <c r="ES162" s="7">
        <f t="shared" si="528"/>
        <v>0</v>
      </c>
      <c r="ET162" s="7">
        <f t="shared" si="528"/>
        <v>0.77023207092296908</v>
      </c>
      <c r="EU162" s="7">
        <f t="shared" si="528"/>
        <v>0</v>
      </c>
      <c r="EV162" s="7">
        <f t="shared" si="528"/>
        <v>1.5404641418459382</v>
      </c>
      <c r="EW162" s="7">
        <f t="shared" si="528"/>
        <v>0</v>
      </c>
      <c r="EX162" s="7">
        <f t="shared" si="528"/>
        <v>0</v>
      </c>
      <c r="EY162" s="7">
        <f t="shared" si="528"/>
        <v>0</v>
      </c>
      <c r="EZ162" s="7">
        <f t="shared" ref="EZ162:FF162" si="529">EZ149/$C162*100000</f>
        <v>0</v>
      </c>
      <c r="FA162" s="7">
        <f t="shared" si="529"/>
        <v>0</v>
      </c>
      <c r="FB162" s="7">
        <f t="shared" si="529"/>
        <v>0</v>
      </c>
      <c r="FC162" s="7">
        <f t="shared" si="529"/>
        <v>0</v>
      </c>
      <c r="FD162" s="7">
        <f t="shared" si="529"/>
        <v>0</v>
      </c>
      <c r="FE162" s="7">
        <f t="shared" si="529"/>
        <v>0</v>
      </c>
      <c r="FF162" s="7">
        <f t="shared" si="529"/>
        <v>0</v>
      </c>
      <c r="FG162" s="7">
        <f t="shared" ref="FG162:HR162" si="530">FG149/$C162*100000</f>
        <v>0</v>
      </c>
      <c r="FH162" s="7">
        <f t="shared" si="530"/>
        <v>0</v>
      </c>
      <c r="FI162" s="7">
        <f t="shared" si="530"/>
        <v>0</v>
      </c>
      <c r="FJ162" s="7">
        <f t="shared" si="530"/>
        <v>0</v>
      </c>
      <c r="FK162" s="7">
        <f t="shared" si="530"/>
        <v>0</v>
      </c>
      <c r="FL162" s="7">
        <f t="shared" si="530"/>
        <v>0</v>
      </c>
      <c r="FM162" s="7">
        <f t="shared" si="530"/>
        <v>0</v>
      </c>
      <c r="FN162" s="7">
        <f t="shared" si="530"/>
        <v>0</v>
      </c>
      <c r="FO162" s="7">
        <f t="shared" si="530"/>
        <v>0</v>
      </c>
      <c r="FP162" s="7">
        <f t="shared" si="530"/>
        <v>0</v>
      </c>
      <c r="FQ162" s="7">
        <f t="shared" si="530"/>
        <v>0</v>
      </c>
      <c r="FR162" s="7">
        <f t="shared" si="530"/>
        <v>0</v>
      </c>
      <c r="FS162" s="7">
        <f t="shared" si="530"/>
        <v>0</v>
      </c>
      <c r="FT162" s="7">
        <f t="shared" si="530"/>
        <v>0</v>
      </c>
      <c r="FU162" s="7">
        <f t="shared" si="530"/>
        <v>0</v>
      </c>
      <c r="FV162" s="7">
        <f t="shared" si="530"/>
        <v>0</v>
      </c>
      <c r="FW162" s="7">
        <f t="shared" si="530"/>
        <v>0</v>
      </c>
      <c r="FX162" s="7">
        <f t="shared" si="530"/>
        <v>0</v>
      </c>
      <c r="FY162" s="7">
        <f t="shared" si="530"/>
        <v>0</v>
      </c>
      <c r="FZ162" s="7">
        <f t="shared" si="530"/>
        <v>0</v>
      </c>
      <c r="GA162" s="7">
        <f t="shared" si="530"/>
        <v>0.77023207092296908</v>
      </c>
      <c r="GB162" s="7">
        <f t="shared" si="530"/>
        <v>0</v>
      </c>
      <c r="GC162" s="7">
        <f t="shared" si="530"/>
        <v>0</v>
      </c>
      <c r="GD162" s="7">
        <f t="shared" si="530"/>
        <v>0</v>
      </c>
      <c r="GE162" s="7">
        <f t="shared" si="530"/>
        <v>0.77023207092296908</v>
      </c>
      <c r="GF162" s="7">
        <f t="shared" si="530"/>
        <v>1.5404641418459382</v>
      </c>
      <c r="GG162" s="7">
        <f t="shared" si="530"/>
        <v>0.77023207092296908</v>
      </c>
      <c r="GH162" s="7">
        <f t="shared" si="530"/>
        <v>0</v>
      </c>
      <c r="GI162" s="7">
        <f t="shared" si="530"/>
        <v>0</v>
      </c>
      <c r="GJ162" s="7">
        <f t="shared" si="530"/>
        <v>0</v>
      </c>
      <c r="GK162" s="7">
        <f t="shared" si="530"/>
        <v>1.5404641418459382</v>
      </c>
      <c r="GL162" s="7">
        <f t="shared" si="530"/>
        <v>0.77023207092296908</v>
      </c>
      <c r="GM162" s="7">
        <f t="shared" si="530"/>
        <v>3.0809282836918763</v>
      </c>
      <c r="GN162" s="7">
        <f t="shared" si="530"/>
        <v>3.8511603546148456</v>
      </c>
      <c r="GO162" s="7">
        <f t="shared" si="530"/>
        <v>0</v>
      </c>
      <c r="GP162" s="7">
        <f t="shared" si="530"/>
        <v>0.77023207092296908</v>
      </c>
      <c r="GQ162" s="7">
        <f t="shared" si="530"/>
        <v>0</v>
      </c>
      <c r="GR162" s="7">
        <f t="shared" si="530"/>
        <v>0</v>
      </c>
      <c r="GS162" s="7">
        <f t="shared" si="530"/>
        <v>0</v>
      </c>
      <c r="GT162" s="7">
        <f t="shared" si="530"/>
        <v>0</v>
      </c>
      <c r="GU162" s="7">
        <f t="shared" si="530"/>
        <v>0</v>
      </c>
      <c r="GV162" s="7">
        <f t="shared" si="530"/>
        <v>0</v>
      </c>
      <c r="GW162" s="7">
        <f t="shared" si="530"/>
        <v>0.77023207092296908</v>
      </c>
      <c r="GX162" s="7">
        <f t="shared" si="530"/>
        <v>0</v>
      </c>
      <c r="GY162" s="7">
        <f t="shared" si="530"/>
        <v>0</v>
      </c>
      <c r="GZ162" s="7">
        <f t="shared" si="530"/>
        <v>0</v>
      </c>
      <c r="HA162" s="7">
        <f t="shared" si="530"/>
        <v>0.77023207092296908</v>
      </c>
      <c r="HB162" s="7">
        <f t="shared" si="530"/>
        <v>0</v>
      </c>
      <c r="HC162" s="7">
        <f t="shared" si="530"/>
        <v>0.77023207092296908</v>
      </c>
      <c r="HD162" s="7">
        <f t="shared" si="530"/>
        <v>0</v>
      </c>
      <c r="HE162" s="7">
        <f t="shared" si="530"/>
        <v>0</v>
      </c>
      <c r="HF162" s="7">
        <f t="shared" si="530"/>
        <v>0</v>
      </c>
      <c r="HG162" s="7">
        <f t="shared" si="530"/>
        <v>0</v>
      </c>
      <c r="HH162" s="7">
        <f t="shared" si="530"/>
        <v>0</v>
      </c>
      <c r="HI162" s="7">
        <f t="shared" si="530"/>
        <v>0</v>
      </c>
      <c r="HJ162" s="7">
        <f t="shared" si="530"/>
        <v>0</v>
      </c>
      <c r="HK162" s="7">
        <f t="shared" si="530"/>
        <v>0</v>
      </c>
      <c r="HL162" s="7">
        <f t="shared" si="530"/>
        <v>0</v>
      </c>
      <c r="HM162" s="7">
        <f t="shared" si="530"/>
        <v>0</v>
      </c>
      <c r="HN162" s="7">
        <f t="shared" si="530"/>
        <v>0</v>
      </c>
      <c r="HO162" s="7">
        <f t="shared" si="530"/>
        <v>0</v>
      </c>
      <c r="HP162" s="7">
        <f t="shared" si="530"/>
        <v>0</v>
      </c>
      <c r="HQ162" s="7">
        <f t="shared" si="530"/>
        <v>0</v>
      </c>
      <c r="HR162" s="7">
        <f t="shared" si="530"/>
        <v>0</v>
      </c>
      <c r="HS162" s="7">
        <f t="shared" ref="HS162:HW162" si="531">HS149/$C162*100000</f>
        <v>0</v>
      </c>
      <c r="HT162" s="7">
        <f t="shared" si="531"/>
        <v>0</v>
      </c>
      <c r="HU162" s="7">
        <f t="shared" si="531"/>
        <v>0</v>
      </c>
      <c r="HV162" s="7">
        <f t="shared" si="531"/>
        <v>0</v>
      </c>
      <c r="HW162" s="7">
        <f t="shared" si="531"/>
        <v>0</v>
      </c>
    </row>
    <row r="163" spans="2:231" s="132" customFormat="1" x14ac:dyDescent="0.25">
      <c r="D163" s="18"/>
      <c r="E163" s="18"/>
      <c r="F163" s="18"/>
      <c r="G163" s="18"/>
      <c r="H163" s="18"/>
      <c r="I163" s="18"/>
      <c r="J163" s="18"/>
      <c r="K163" s="18"/>
      <c r="L163" s="18"/>
      <c r="M163" s="18"/>
      <c r="N163" s="18"/>
      <c r="O163" s="18"/>
      <c r="P163" s="18"/>
      <c r="Q163" s="18"/>
      <c r="R163" s="18"/>
      <c r="S163" s="18"/>
      <c r="T163" s="18"/>
      <c r="U163" s="18"/>
      <c r="V163" s="18"/>
      <c r="W163" s="18"/>
      <c r="X163" s="18"/>
      <c r="Y163" s="18"/>
      <c r="Z163" s="18"/>
      <c r="AA163" s="18"/>
      <c r="AB163" s="18"/>
      <c r="AC163" s="18"/>
      <c r="AD163" s="18"/>
      <c r="AE163" s="18"/>
      <c r="AF163" s="18"/>
      <c r="AG163" s="18"/>
      <c r="AH163" s="18"/>
      <c r="AI163" s="18"/>
      <c r="AJ163" s="18"/>
      <c r="AK163" s="18"/>
      <c r="AL163" s="18"/>
      <c r="AM163" s="18"/>
      <c r="AN163" s="18"/>
      <c r="AO163" s="18"/>
      <c r="AP163" s="18"/>
      <c r="AQ163" s="18"/>
      <c r="AR163" s="18"/>
      <c r="AS163" s="18"/>
      <c r="AT163" s="18"/>
      <c r="AU163" s="18"/>
      <c r="AV163" s="18"/>
      <c r="AW163" s="18"/>
      <c r="AX163" s="18"/>
      <c r="AY163" s="18"/>
      <c r="AZ163" s="18"/>
      <c r="BA163" s="18"/>
      <c r="BB163" s="18"/>
      <c r="BC163" s="18"/>
      <c r="BD163" s="18"/>
      <c r="BE163" s="18"/>
      <c r="BF163" s="18"/>
      <c r="BG163" s="18"/>
      <c r="BH163" s="18"/>
      <c r="BI163" s="18"/>
      <c r="BJ163" s="18"/>
      <c r="BK163" s="18"/>
      <c r="BL163" s="18"/>
      <c r="BM163" s="18"/>
      <c r="BN163" s="18"/>
      <c r="BO163" s="18"/>
      <c r="BP163" s="18"/>
      <c r="BQ163" s="18"/>
      <c r="BR163" s="18"/>
      <c r="BS163" s="18"/>
      <c r="BT163" s="18"/>
      <c r="BU163" s="18"/>
      <c r="BV163" s="18"/>
      <c r="BW163" s="18"/>
      <c r="BX163" s="18"/>
      <c r="BY163" s="18"/>
      <c r="BZ163" s="18"/>
      <c r="CA163" s="18"/>
      <c r="CB163" s="18"/>
      <c r="CC163" s="18"/>
      <c r="CD163" s="18"/>
      <c r="CE163" s="18"/>
      <c r="CF163" s="18"/>
      <c r="CG163" s="18"/>
      <c r="CH163" s="18"/>
      <c r="CI163" s="18"/>
      <c r="CJ163" s="18"/>
      <c r="CK163" s="18"/>
      <c r="CL163" s="18"/>
      <c r="CM163" s="18"/>
      <c r="CN163" s="18"/>
      <c r="CO163" s="18"/>
      <c r="CP163" s="18"/>
      <c r="CQ163" s="18"/>
      <c r="CR163" s="18"/>
      <c r="CS163" s="18"/>
      <c r="CT163" s="18"/>
      <c r="CU163" s="18"/>
      <c r="CV163" s="18"/>
      <c r="CW163" s="18"/>
      <c r="CX163" s="18"/>
      <c r="CY163" s="18"/>
      <c r="CZ163" s="18"/>
      <c r="DA163" s="18"/>
      <c r="DB163" s="18"/>
      <c r="DC163" s="18"/>
      <c r="DD163" s="18"/>
      <c r="DE163" s="18"/>
      <c r="DF163" s="18"/>
      <c r="DG163" s="18"/>
      <c r="DH163" s="18"/>
      <c r="DI163" s="18"/>
      <c r="DJ163" s="18"/>
      <c r="DK163" s="18"/>
      <c r="DL163" s="18"/>
      <c r="DM163" s="18"/>
      <c r="DN163" s="18"/>
      <c r="DO163" s="18"/>
      <c r="DP163" s="18"/>
      <c r="DQ163" s="18"/>
      <c r="DR163" s="18"/>
      <c r="DS163" s="18"/>
      <c r="DT163" s="18"/>
      <c r="DU163" s="18"/>
      <c r="DV163" s="18"/>
      <c r="DW163" s="18"/>
      <c r="DX163" s="18"/>
      <c r="DY163" s="18"/>
      <c r="DZ163" s="18"/>
      <c r="EA163" s="18"/>
      <c r="EB163" s="18"/>
      <c r="EC163" s="18"/>
      <c r="ED163" s="18"/>
      <c r="EE163" s="18"/>
      <c r="EF163" s="18"/>
      <c r="EG163" s="18"/>
      <c r="EH163" s="18"/>
      <c r="EI163" s="18"/>
      <c r="EJ163" s="18"/>
      <c r="EK163" s="18"/>
      <c r="EL163" s="18"/>
      <c r="EM163" s="18"/>
      <c r="EN163" s="18"/>
      <c r="EO163" s="18"/>
      <c r="EP163" s="18"/>
      <c r="EQ163" s="18"/>
      <c r="ER163" s="18"/>
      <c r="ES163" s="18"/>
      <c r="ET163" s="18"/>
      <c r="EU163" s="18"/>
      <c r="EV163" s="18"/>
      <c r="EW163" s="18"/>
      <c r="EX163" s="18"/>
      <c r="EY163" s="18"/>
      <c r="EZ163" s="18"/>
      <c r="FA163" s="18"/>
      <c r="FB163" s="18"/>
      <c r="FC163" s="18"/>
      <c r="FD163" s="18"/>
      <c r="FE163" s="18"/>
      <c r="FF163" s="18"/>
      <c r="FG163" s="18"/>
      <c r="FH163" s="18"/>
      <c r="FI163" s="18"/>
      <c r="FJ163" s="18"/>
      <c r="FK163" s="18"/>
      <c r="FL163" s="18"/>
      <c r="FM163" s="18"/>
      <c r="FN163" s="18"/>
      <c r="FO163" s="18"/>
      <c r="FP163" s="18"/>
      <c r="FQ163" s="18"/>
      <c r="FR163" s="18"/>
      <c r="FS163" s="18"/>
      <c r="FT163" s="18"/>
      <c r="FU163" s="18"/>
      <c r="FV163" s="18"/>
      <c r="FW163" s="18"/>
      <c r="FX163" s="18"/>
      <c r="FY163" s="18"/>
      <c r="FZ163" s="18"/>
      <c r="GA163" s="18"/>
      <c r="GB163" s="18"/>
      <c r="GC163" s="18"/>
      <c r="GD163" s="18"/>
      <c r="GE163" s="18"/>
      <c r="GF163" s="18"/>
      <c r="GG163" s="18"/>
      <c r="GH163" s="18"/>
      <c r="GI163" s="18"/>
      <c r="GJ163" s="18"/>
      <c r="GK163" s="18"/>
      <c r="GL163" s="18"/>
      <c r="GM163" s="18"/>
      <c r="GN163" s="18"/>
      <c r="GO163" s="18"/>
      <c r="GP163" s="18"/>
      <c r="GQ163" s="18"/>
      <c r="GR163" s="18"/>
      <c r="GS163" s="18"/>
      <c r="GT163" s="18"/>
      <c r="GU163" s="18"/>
      <c r="GV163" s="18"/>
      <c r="GW163" s="18"/>
      <c r="GX163" s="18"/>
      <c r="GY163" s="18"/>
      <c r="GZ163" s="18"/>
      <c r="HA163" s="18"/>
      <c r="HB163" s="18"/>
      <c r="HC163" s="18"/>
      <c r="HD163" s="18"/>
      <c r="HE163" s="18"/>
      <c r="HF163" s="18"/>
      <c r="HG163" s="18"/>
      <c r="HH163" s="18"/>
      <c r="HI163" s="18"/>
      <c r="HJ163" s="18"/>
      <c r="HK163" s="18"/>
      <c r="HL163" s="18"/>
      <c r="HM163" s="18"/>
      <c r="HN163" s="18"/>
      <c r="HO163" s="18"/>
      <c r="HP163" s="18"/>
      <c r="HQ163" s="18"/>
      <c r="HR163" s="18"/>
      <c r="HS163" s="18"/>
      <c r="HT163" s="18"/>
      <c r="HU163" s="18"/>
      <c r="HV163" s="18"/>
      <c r="HW163" s="18"/>
    </row>
    <row r="164" spans="2:231" s="132" customFormat="1" x14ac:dyDescent="0.25">
      <c r="D164" s="18"/>
      <c r="E164" s="18"/>
      <c r="F164" s="18"/>
      <c r="G164" s="18"/>
      <c r="H164" s="18"/>
      <c r="I164" s="18"/>
      <c r="J164" s="18"/>
      <c r="K164" s="18"/>
      <c r="L164" s="18"/>
      <c r="M164" s="18"/>
      <c r="N164" s="18"/>
      <c r="O164" s="18"/>
      <c r="P164" s="18"/>
      <c r="Q164" s="18"/>
      <c r="R164" s="18"/>
      <c r="S164" s="18"/>
      <c r="T164" s="18"/>
      <c r="U164" s="18"/>
      <c r="V164" s="18"/>
      <c r="W164" s="18"/>
      <c r="X164" s="18"/>
      <c r="Y164" s="18"/>
      <c r="Z164" s="18"/>
      <c r="AA164" s="18"/>
      <c r="AB164" s="18"/>
      <c r="AC164" s="18"/>
      <c r="AD164" s="18"/>
      <c r="AE164" s="18"/>
      <c r="AF164" s="18"/>
      <c r="AG164" s="18"/>
      <c r="AH164" s="18"/>
      <c r="AI164" s="18"/>
      <c r="AJ164" s="18"/>
      <c r="AK164" s="18"/>
      <c r="AL164" s="18"/>
      <c r="AM164" s="18"/>
      <c r="AN164" s="18"/>
      <c r="AO164" s="18"/>
      <c r="AP164" s="18"/>
      <c r="AQ164" s="18"/>
      <c r="AR164" s="18"/>
      <c r="AS164" s="18"/>
      <c r="AT164" s="18"/>
      <c r="AU164" s="18"/>
      <c r="AV164" s="18"/>
      <c r="AW164" s="18"/>
      <c r="AX164" s="18"/>
      <c r="AY164" s="18"/>
      <c r="AZ164" s="18"/>
      <c r="BA164" s="18"/>
      <c r="BB164" s="18"/>
      <c r="BC164" s="18"/>
      <c r="BD164" s="18"/>
      <c r="BE164" s="18"/>
      <c r="BF164" s="18"/>
      <c r="BG164" s="18"/>
      <c r="BH164" s="18"/>
      <c r="BI164" s="18"/>
      <c r="BJ164" s="18"/>
      <c r="BK164" s="18"/>
      <c r="BL164" s="18"/>
      <c r="BM164" s="18"/>
      <c r="BN164" s="18"/>
      <c r="BO164" s="18"/>
      <c r="BP164" s="18"/>
      <c r="BQ164" s="18"/>
      <c r="BR164" s="18"/>
      <c r="BS164" s="18"/>
      <c r="BT164" s="18"/>
      <c r="BU164" s="18"/>
      <c r="BV164" s="18"/>
      <c r="BW164" s="18"/>
      <c r="BX164" s="18"/>
      <c r="BY164" s="18"/>
      <c r="BZ164" s="18"/>
      <c r="CA164" s="18"/>
      <c r="CB164" s="18"/>
      <c r="CC164" s="18"/>
      <c r="CD164" s="18"/>
      <c r="CE164" s="18"/>
      <c r="CF164" s="18"/>
      <c r="CG164" s="18"/>
      <c r="CH164" s="18"/>
      <c r="CI164" s="18"/>
      <c r="CJ164" s="18"/>
      <c r="CK164" s="18"/>
      <c r="CL164" s="18"/>
      <c r="CM164" s="18"/>
      <c r="CN164" s="18"/>
      <c r="CO164" s="18"/>
      <c r="CP164" s="18"/>
      <c r="CQ164" s="18"/>
      <c r="CR164" s="18"/>
      <c r="CS164" s="18"/>
      <c r="CT164" s="18"/>
      <c r="CU164" s="18"/>
      <c r="CV164" s="18"/>
      <c r="CW164" s="18"/>
      <c r="CX164" s="18"/>
      <c r="CY164" s="18"/>
      <c r="CZ164" s="18"/>
      <c r="DA164" s="18"/>
      <c r="DB164" s="18"/>
      <c r="DC164" s="18"/>
      <c r="DD164" s="18"/>
      <c r="DE164" s="18"/>
      <c r="DF164" s="18"/>
      <c r="DG164" s="18"/>
      <c r="DH164" s="18"/>
      <c r="DI164" s="18"/>
      <c r="DJ164" s="18"/>
      <c r="DK164" s="18"/>
      <c r="DL164" s="18"/>
      <c r="DM164" s="18"/>
      <c r="DN164" s="18"/>
      <c r="DO164" s="18"/>
      <c r="DP164" s="18"/>
      <c r="DQ164" s="18"/>
      <c r="DR164" s="18"/>
      <c r="DS164" s="18"/>
      <c r="DT164" s="18"/>
      <c r="DU164" s="18"/>
      <c r="DV164" s="18"/>
      <c r="DW164" s="18"/>
      <c r="DX164" s="18"/>
      <c r="DY164" s="18"/>
      <c r="DZ164" s="18"/>
      <c r="EA164" s="18"/>
      <c r="EB164" s="18"/>
      <c r="EC164" s="18"/>
      <c r="ED164" s="18"/>
      <c r="EE164" s="18"/>
      <c r="EF164" s="18"/>
      <c r="EG164" s="18"/>
      <c r="EH164" s="18"/>
      <c r="EI164" s="18"/>
      <c r="EJ164" s="18"/>
      <c r="EK164" s="18"/>
      <c r="EL164" s="18"/>
      <c r="EM164" s="18"/>
      <c r="EN164" s="18"/>
      <c r="EO164" s="18"/>
      <c r="EP164" s="18"/>
      <c r="EQ164" s="18"/>
      <c r="ER164" s="18"/>
      <c r="ES164" s="18"/>
      <c r="ET164" s="18"/>
      <c r="EU164" s="18"/>
      <c r="EV164" s="18"/>
      <c r="EW164" s="18"/>
      <c r="EX164" s="18"/>
      <c r="EY164" s="18"/>
      <c r="EZ164" s="18"/>
      <c r="FA164" s="18"/>
      <c r="FB164" s="18"/>
      <c r="FC164" s="18"/>
      <c r="FD164" s="18"/>
      <c r="FE164" s="18"/>
      <c r="FF164" s="18"/>
      <c r="FG164" s="18"/>
      <c r="FH164" s="18"/>
      <c r="FI164" s="18"/>
      <c r="FJ164" s="18"/>
      <c r="FK164" s="18"/>
      <c r="FL164" s="18"/>
      <c r="FM164" s="18"/>
      <c r="FN164" s="18"/>
      <c r="FO164" s="18"/>
      <c r="FP164" s="18"/>
      <c r="FQ164" s="18"/>
      <c r="FR164" s="18"/>
      <c r="FS164" s="18"/>
      <c r="FT164" s="18"/>
      <c r="FU164" s="18"/>
      <c r="FV164" s="18"/>
      <c r="FW164" s="18"/>
      <c r="FX164" s="18"/>
      <c r="FY164" s="18"/>
      <c r="FZ164" s="18"/>
      <c r="GA164" s="18"/>
      <c r="GB164" s="18"/>
      <c r="GC164" s="18"/>
      <c r="GD164" s="18"/>
      <c r="GE164" s="18"/>
      <c r="GF164" s="18"/>
      <c r="GG164" s="18"/>
      <c r="GH164" s="18"/>
      <c r="GI164" s="18"/>
      <c r="GJ164" s="18"/>
      <c r="GK164" s="18"/>
      <c r="GL164" s="18"/>
      <c r="GM164" s="18"/>
      <c r="GN164" s="18"/>
      <c r="GO164" s="18"/>
      <c r="GP164" s="18"/>
      <c r="GQ164" s="18"/>
      <c r="GR164" s="18"/>
      <c r="GS164" s="18"/>
      <c r="GT164" s="18"/>
      <c r="GU164" s="18"/>
      <c r="GV164" s="18"/>
      <c r="GW164" s="18"/>
      <c r="GX164" s="18"/>
      <c r="GY164" s="18"/>
      <c r="GZ164" s="18"/>
      <c r="HA164" s="18"/>
      <c r="HB164" s="18"/>
      <c r="HC164" s="18"/>
      <c r="HD164" s="18"/>
      <c r="HE164" s="18"/>
      <c r="HF164" s="18"/>
      <c r="HG164" s="18"/>
      <c r="HH164" s="18"/>
      <c r="HI164" s="18"/>
      <c r="HJ164" s="18"/>
      <c r="HK164" s="18"/>
      <c r="HL164" s="18"/>
      <c r="HM164" s="18"/>
      <c r="HN164" s="18"/>
      <c r="HO164" s="18"/>
      <c r="HP164" s="18"/>
      <c r="HQ164" s="18"/>
      <c r="HR164" s="18"/>
    </row>
    <row r="165" spans="2:231" s="132" customFormat="1" x14ac:dyDescent="0.25">
      <c r="D165" s="18"/>
      <c r="E165" s="18"/>
      <c r="F165" s="18"/>
      <c r="G165" s="18"/>
      <c r="H165" s="18"/>
      <c r="I165" s="18"/>
      <c r="J165" s="18"/>
      <c r="K165" s="18"/>
      <c r="L165" s="18"/>
      <c r="M165" s="18"/>
      <c r="N165" s="18"/>
      <c r="O165" s="18"/>
      <c r="P165" s="18"/>
      <c r="Q165" s="18"/>
      <c r="R165" s="18"/>
      <c r="S165" s="18"/>
      <c r="T165" s="18"/>
      <c r="U165" s="18"/>
      <c r="V165" s="18"/>
      <c r="W165" s="18"/>
      <c r="X165" s="18"/>
      <c r="Y165" s="18"/>
      <c r="Z165" s="18"/>
      <c r="AA165" s="18"/>
      <c r="AB165" s="18"/>
      <c r="AC165" s="18"/>
      <c r="AD165" s="18"/>
      <c r="AE165" s="18"/>
      <c r="AF165" s="18"/>
      <c r="AG165" s="18"/>
      <c r="AH165" s="18"/>
      <c r="AI165" s="18"/>
      <c r="AJ165" s="18"/>
      <c r="AK165" s="18"/>
      <c r="AL165" s="18"/>
      <c r="AM165" s="18"/>
      <c r="AN165" s="18"/>
      <c r="AO165" s="18"/>
      <c r="AP165" s="18"/>
      <c r="AQ165" s="18"/>
      <c r="AR165" s="18"/>
      <c r="AS165" s="18"/>
      <c r="AT165" s="18"/>
      <c r="AU165" s="18"/>
      <c r="AV165" s="18"/>
      <c r="AW165" s="18"/>
      <c r="AX165" s="18"/>
      <c r="AY165" s="18"/>
      <c r="AZ165" s="18"/>
      <c r="BA165" s="18"/>
      <c r="BB165" s="18"/>
      <c r="BC165" s="18"/>
      <c r="BD165" s="18"/>
      <c r="BE165" s="18"/>
      <c r="BF165" s="18"/>
      <c r="BG165" s="18"/>
      <c r="BH165" s="18"/>
      <c r="BI165" s="18"/>
      <c r="BJ165" s="18"/>
      <c r="BK165" s="18"/>
      <c r="BL165" s="18"/>
      <c r="BM165" s="18"/>
      <c r="BN165" s="18"/>
      <c r="BO165" s="18"/>
      <c r="BP165" s="18"/>
      <c r="BQ165" s="18"/>
      <c r="BR165" s="18"/>
      <c r="BS165" s="18"/>
      <c r="BT165" s="18"/>
      <c r="BU165" s="18"/>
      <c r="BV165" s="18"/>
      <c r="BW165" s="18"/>
      <c r="BX165" s="18"/>
      <c r="BY165" s="18"/>
      <c r="BZ165" s="18"/>
      <c r="CA165" s="18"/>
      <c r="CB165" s="18"/>
      <c r="CC165" s="18"/>
      <c r="CD165" s="18"/>
      <c r="CE165" s="18"/>
      <c r="CF165" s="18"/>
      <c r="CG165" s="18"/>
      <c r="CH165" s="18"/>
      <c r="CI165" s="18"/>
      <c r="CJ165" s="18"/>
      <c r="CK165" s="18"/>
      <c r="CL165" s="18"/>
      <c r="CM165" s="18"/>
      <c r="CN165" s="18"/>
      <c r="CO165" s="18"/>
      <c r="CP165" s="18"/>
      <c r="CQ165" s="18"/>
      <c r="CR165" s="18"/>
      <c r="CS165" s="18"/>
      <c r="CT165" s="18"/>
      <c r="CU165" s="18"/>
      <c r="CV165" s="18"/>
      <c r="CW165" s="18"/>
      <c r="CX165" s="18"/>
      <c r="CY165" s="18"/>
      <c r="CZ165" s="18"/>
      <c r="DA165" s="18"/>
      <c r="DB165" s="18"/>
      <c r="DC165" s="18"/>
      <c r="DD165" s="18"/>
      <c r="DE165" s="18"/>
      <c r="DF165" s="18"/>
      <c r="DG165" s="18"/>
      <c r="DH165" s="18"/>
      <c r="DI165" s="18"/>
      <c r="DJ165" s="18"/>
      <c r="DK165" s="18"/>
      <c r="DL165" s="18"/>
      <c r="DM165" s="18"/>
      <c r="DN165" s="18"/>
      <c r="DO165" s="18"/>
      <c r="DP165" s="18"/>
      <c r="DQ165" s="18"/>
      <c r="DR165" s="18"/>
      <c r="DS165" s="18"/>
      <c r="DT165" s="18"/>
      <c r="DU165" s="18"/>
      <c r="DV165" s="18"/>
      <c r="DW165" s="18"/>
      <c r="DX165" s="18"/>
      <c r="DY165" s="18"/>
      <c r="DZ165" s="18"/>
      <c r="EA165" s="18"/>
      <c r="EB165" s="18"/>
      <c r="EC165" s="18"/>
      <c r="ED165" s="18"/>
      <c r="EE165" s="18"/>
      <c r="EF165" s="18"/>
      <c r="EG165" s="18"/>
      <c r="EH165" s="18"/>
      <c r="EI165" s="18"/>
      <c r="EJ165" s="18"/>
      <c r="EK165" s="18"/>
      <c r="EL165" s="18"/>
      <c r="EM165" s="18"/>
      <c r="EN165" s="18"/>
      <c r="EO165" s="18"/>
      <c r="EP165" s="18"/>
      <c r="EQ165" s="18"/>
      <c r="ER165" s="18"/>
      <c r="ES165" s="18"/>
      <c r="ET165" s="18"/>
      <c r="EU165" s="18"/>
      <c r="EV165" s="18"/>
      <c r="EW165" s="18"/>
      <c r="EX165" s="18"/>
      <c r="EY165" s="18"/>
      <c r="EZ165" s="18"/>
      <c r="FA165" s="18"/>
      <c r="FB165" s="18"/>
      <c r="FC165" s="18"/>
      <c r="FD165" s="18"/>
      <c r="FE165" s="18"/>
      <c r="FF165" s="18"/>
      <c r="FG165" s="18"/>
      <c r="FH165" s="18"/>
      <c r="FI165" s="18"/>
      <c r="FJ165" s="18"/>
      <c r="FK165" s="18"/>
      <c r="FL165" s="18"/>
      <c r="FM165" s="18"/>
      <c r="FN165" s="18"/>
      <c r="FO165" s="18"/>
      <c r="FP165" s="18"/>
      <c r="FQ165" s="18"/>
      <c r="FR165" s="18"/>
      <c r="FS165" s="18"/>
      <c r="FT165" s="18"/>
      <c r="FU165" s="18"/>
      <c r="FV165" s="18"/>
      <c r="FW165" s="278">
        <f>SUM(FQ153:FW153)</f>
        <v>0</v>
      </c>
      <c r="FX165" s="276">
        <f t="shared" ref="FX165:HW169" si="532">SUM(FR153:FX153)</f>
        <v>0</v>
      </c>
      <c r="FY165" s="276">
        <f t="shared" si="532"/>
        <v>0</v>
      </c>
      <c r="FZ165" s="276">
        <f t="shared" si="532"/>
        <v>0</v>
      </c>
      <c r="GA165" s="276">
        <f t="shared" si="532"/>
        <v>0</v>
      </c>
      <c r="GB165" s="276">
        <f t="shared" si="532"/>
        <v>0</v>
      </c>
      <c r="GC165" s="276">
        <f t="shared" si="532"/>
        <v>0</v>
      </c>
      <c r="GD165" s="278">
        <f>SUM(FX153:GD153)</f>
        <v>0</v>
      </c>
      <c r="GE165" s="276">
        <f t="shared" si="532"/>
        <v>0</v>
      </c>
      <c r="GF165" s="276">
        <f t="shared" si="532"/>
        <v>0</v>
      </c>
      <c r="GG165" s="276">
        <f t="shared" si="532"/>
        <v>0</v>
      </c>
      <c r="GH165" s="276">
        <f t="shared" si="532"/>
        <v>0</v>
      </c>
      <c r="GI165" s="276">
        <f t="shared" si="532"/>
        <v>0</v>
      </c>
      <c r="GJ165" s="276">
        <f t="shared" si="532"/>
        <v>0</v>
      </c>
      <c r="GK165" s="278">
        <f>SUM(GE153:GK153)</f>
        <v>0</v>
      </c>
      <c r="GL165" s="276">
        <f t="shared" si="532"/>
        <v>0</v>
      </c>
      <c r="GM165" s="276">
        <f t="shared" si="532"/>
        <v>0</v>
      </c>
      <c r="GN165" s="276">
        <f t="shared" si="532"/>
        <v>0</v>
      </c>
      <c r="GO165" s="276">
        <f t="shared" si="532"/>
        <v>0</v>
      </c>
      <c r="GP165" s="276">
        <f t="shared" si="532"/>
        <v>0</v>
      </c>
      <c r="GQ165" s="276">
        <f t="shared" si="532"/>
        <v>0</v>
      </c>
      <c r="GR165" s="278">
        <f>SUM(GL153:GR153)</f>
        <v>0</v>
      </c>
      <c r="GS165" s="276">
        <f t="shared" si="532"/>
        <v>0</v>
      </c>
      <c r="GT165" s="276">
        <f t="shared" si="532"/>
        <v>0</v>
      </c>
      <c r="GU165" s="276">
        <f t="shared" si="532"/>
        <v>0</v>
      </c>
      <c r="GV165" s="276">
        <f t="shared" si="532"/>
        <v>0</v>
      </c>
      <c r="GW165" s="276">
        <f t="shared" si="532"/>
        <v>0</v>
      </c>
      <c r="GX165" s="276">
        <f t="shared" si="532"/>
        <v>0</v>
      </c>
      <c r="GY165" s="278">
        <f>SUM(GS153:GY153)</f>
        <v>0</v>
      </c>
      <c r="GZ165" s="276">
        <f t="shared" si="532"/>
        <v>0</v>
      </c>
      <c r="HA165" s="276">
        <f t="shared" si="532"/>
        <v>0</v>
      </c>
      <c r="HB165" s="276">
        <f t="shared" si="532"/>
        <v>0</v>
      </c>
      <c r="HC165" s="276">
        <f t="shared" si="532"/>
        <v>0</v>
      </c>
      <c r="HD165" s="276">
        <f t="shared" si="532"/>
        <v>0</v>
      </c>
      <c r="HE165" s="276">
        <f t="shared" si="532"/>
        <v>0</v>
      </c>
      <c r="HF165" s="278">
        <f t="shared" si="532"/>
        <v>0</v>
      </c>
      <c r="HG165" s="276">
        <f t="shared" si="532"/>
        <v>0</v>
      </c>
      <c r="HH165" s="276">
        <f t="shared" si="532"/>
        <v>0</v>
      </c>
      <c r="HI165" s="276">
        <f t="shared" si="532"/>
        <v>0</v>
      </c>
      <c r="HJ165" s="276">
        <f t="shared" si="532"/>
        <v>0</v>
      </c>
      <c r="HK165" s="276">
        <f t="shared" si="532"/>
        <v>0</v>
      </c>
      <c r="HL165" s="276">
        <f t="shared" si="532"/>
        <v>0</v>
      </c>
      <c r="HM165" s="278">
        <f>SUM(HG153:HM153)</f>
        <v>0</v>
      </c>
      <c r="HN165" s="276">
        <f t="shared" si="532"/>
        <v>0</v>
      </c>
      <c r="HO165" s="276">
        <f t="shared" si="532"/>
        <v>0</v>
      </c>
      <c r="HP165" s="276">
        <f t="shared" si="532"/>
        <v>0</v>
      </c>
      <c r="HQ165" s="276">
        <f t="shared" si="532"/>
        <v>0</v>
      </c>
      <c r="HR165" s="276">
        <f t="shared" si="532"/>
        <v>0</v>
      </c>
      <c r="HS165" s="276">
        <f t="shared" si="532"/>
        <v>0</v>
      </c>
      <c r="HT165" s="278">
        <f t="shared" si="532"/>
        <v>0</v>
      </c>
      <c r="HU165" s="276">
        <f t="shared" si="532"/>
        <v>0</v>
      </c>
      <c r="HV165" s="276">
        <f t="shared" si="532"/>
        <v>0</v>
      </c>
      <c r="HW165" s="276">
        <f t="shared" si="532"/>
        <v>0</v>
      </c>
    </row>
    <row r="166" spans="2:231" s="132" customFormat="1" x14ac:dyDescent="0.25">
      <c r="D166" s="18"/>
      <c r="E166" s="18"/>
      <c r="F166" s="18"/>
      <c r="G166" s="18"/>
      <c r="H166" s="18"/>
      <c r="I166" s="18"/>
      <c r="J166" s="18"/>
      <c r="K166" s="18"/>
      <c r="L166" s="18"/>
      <c r="M166" s="18"/>
      <c r="N166" s="18"/>
      <c r="O166" s="18"/>
      <c r="P166" s="18"/>
      <c r="Q166" s="18"/>
      <c r="R166" s="18"/>
      <c r="S166" s="18"/>
      <c r="T166" s="18"/>
      <c r="U166" s="18"/>
      <c r="V166" s="18"/>
      <c r="W166" s="18"/>
      <c r="X166" s="18"/>
      <c r="Y166" s="18"/>
      <c r="Z166" s="18"/>
      <c r="AA166" s="18"/>
      <c r="AB166" s="18"/>
      <c r="AC166" s="18"/>
      <c r="AD166" s="18"/>
      <c r="AE166" s="18"/>
      <c r="AF166" s="18"/>
      <c r="AG166" s="18"/>
      <c r="AH166" s="18"/>
      <c r="AI166" s="18"/>
      <c r="AJ166" s="18"/>
      <c r="AK166" s="18"/>
      <c r="AL166" s="18"/>
      <c r="AM166" s="18"/>
      <c r="AN166" s="18"/>
      <c r="AO166" s="18"/>
      <c r="AP166" s="18"/>
      <c r="AQ166" s="18"/>
      <c r="AR166" s="18"/>
      <c r="AS166" s="18"/>
      <c r="AT166" s="18"/>
      <c r="AU166" s="18"/>
      <c r="AV166" s="18"/>
      <c r="AW166" s="18"/>
      <c r="AX166" s="18"/>
      <c r="AY166" s="18"/>
      <c r="AZ166" s="18"/>
      <c r="BA166" s="18"/>
      <c r="BB166" s="18"/>
      <c r="BC166" s="18"/>
      <c r="BD166" s="18"/>
      <c r="BE166" s="18"/>
      <c r="BF166" s="18"/>
      <c r="BG166" s="18"/>
      <c r="BH166" s="18"/>
      <c r="BI166" s="18"/>
      <c r="BJ166" s="18"/>
      <c r="BK166" s="18"/>
      <c r="BL166" s="18"/>
      <c r="BM166" s="18"/>
      <c r="BN166" s="18"/>
      <c r="BO166" s="18"/>
      <c r="BP166" s="18"/>
      <c r="BQ166" s="18"/>
      <c r="BR166" s="18"/>
      <c r="BS166" s="18"/>
      <c r="BT166" s="18"/>
      <c r="BU166" s="18"/>
      <c r="BV166" s="18"/>
      <c r="BW166" s="18"/>
      <c r="BX166" s="18"/>
      <c r="BY166" s="18"/>
      <c r="BZ166" s="18"/>
      <c r="CA166" s="18"/>
      <c r="CB166" s="18"/>
      <c r="CC166" s="18"/>
      <c r="CD166" s="18"/>
      <c r="CE166" s="18"/>
      <c r="CF166" s="18"/>
      <c r="CG166" s="18"/>
      <c r="CH166" s="18"/>
      <c r="CI166" s="18"/>
      <c r="CJ166" s="18"/>
      <c r="CK166" s="18"/>
      <c r="CL166" s="18"/>
      <c r="CM166" s="18"/>
      <c r="CN166" s="18"/>
      <c r="CO166" s="18"/>
      <c r="CP166" s="18"/>
      <c r="CQ166" s="18"/>
      <c r="CR166" s="18"/>
      <c r="CS166" s="18"/>
      <c r="CT166" s="18"/>
      <c r="CU166" s="18"/>
      <c r="CV166" s="18"/>
      <c r="CW166" s="18"/>
      <c r="CX166" s="18"/>
      <c r="CY166" s="18"/>
      <c r="CZ166" s="18"/>
      <c r="DA166" s="18"/>
      <c r="DB166" s="18"/>
      <c r="DC166" s="18"/>
      <c r="DD166" s="18"/>
      <c r="DE166" s="18"/>
      <c r="DF166" s="18"/>
      <c r="DG166" s="18"/>
      <c r="DH166" s="18"/>
      <c r="DI166" s="18"/>
      <c r="DJ166" s="18"/>
      <c r="DK166" s="18"/>
      <c r="DL166" s="18"/>
      <c r="DM166" s="18"/>
      <c r="DN166" s="18"/>
      <c r="DO166" s="18"/>
      <c r="DP166" s="18"/>
      <c r="DQ166" s="18"/>
      <c r="DR166" s="18"/>
      <c r="DS166" s="18"/>
      <c r="DT166" s="18"/>
      <c r="DU166" s="18"/>
      <c r="DV166" s="18"/>
      <c r="DW166" s="18"/>
      <c r="DX166" s="18"/>
      <c r="DY166" s="18"/>
      <c r="DZ166" s="18"/>
      <c r="EA166" s="18"/>
      <c r="EB166" s="18"/>
      <c r="EC166" s="18"/>
      <c r="ED166" s="18"/>
      <c r="EE166" s="18"/>
      <c r="EF166" s="18"/>
      <c r="EG166" s="18"/>
      <c r="EH166" s="18"/>
      <c r="EI166" s="18"/>
      <c r="EJ166" s="18"/>
      <c r="EK166" s="18"/>
      <c r="EL166" s="18"/>
      <c r="EM166" s="18"/>
      <c r="EN166" s="18"/>
      <c r="EO166" s="18"/>
      <c r="EP166" s="18"/>
      <c r="EQ166" s="18"/>
      <c r="ER166" s="18"/>
      <c r="ES166" s="18"/>
      <c r="ET166" s="18"/>
      <c r="EU166" s="18"/>
      <c r="EV166" s="18"/>
      <c r="EW166" s="18"/>
      <c r="EX166" s="18"/>
      <c r="EY166" s="18"/>
      <c r="EZ166" s="18"/>
      <c r="FA166" s="18"/>
      <c r="FB166" s="18"/>
      <c r="FC166" s="18"/>
      <c r="FD166" s="18"/>
      <c r="FE166" s="18"/>
      <c r="FF166" s="18"/>
      <c r="FG166" s="18"/>
      <c r="FH166" s="18"/>
      <c r="FI166" s="18"/>
      <c r="FJ166" s="18"/>
      <c r="FK166" s="18"/>
      <c r="FL166" s="18"/>
      <c r="FM166" s="18"/>
      <c r="FN166" s="18"/>
      <c r="FO166" s="18"/>
      <c r="FP166" s="18"/>
      <c r="FQ166" s="18"/>
      <c r="FR166" s="18"/>
      <c r="FS166" s="18"/>
      <c r="FT166" s="18"/>
      <c r="FU166" s="18"/>
      <c r="FV166" s="18"/>
      <c r="FW166" s="278">
        <f t="shared" ref="FW166:FW174" si="533">SUM(FQ154:FW154)</f>
        <v>0</v>
      </c>
      <c r="FX166" s="276">
        <f t="shared" si="532"/>
        <v>0</v>
      </c>
      <c r="FY166" s="276">
        <f t="shared" si="532"/>
        <v>0</v>
      </c>
      <c r="FZ166" s="276">
        <f t="shared" si="532"/>
        <v>0</v>
      </c>
      <c r="GA166" s="276">
        <f t="shared" si="532"/>
        <v>0</v>
      </c>
      <c r="GB166" s="276">
        <f t="shared" si="532"/>
        <v>0</v>
      </c>
      <c r="GC166" s="276">
        <f t="shared" si="532"/>
        <v>0</v>
      </c>
      <c r="GD166" s="278">
        <f t="shared" ref="GD166:GD174" si="534">SUM(FX154:GD154)</f>
        <v>0</v>
      </c>
      <c r="GE166" s="276">
        <f t="shared" si="532"/>
        <v>0</v>
      </c>
      <c r="GF166" s="276">
        <f t="shared" si="532"/>
        <v>0</v>
      </c>
      <c r="GG166" s="276">
        <f t="shared" si="532"/>
        <v>0</v>
      </c>
      <c r="GH166" s="276">
        <f t="shared" si="532"/>
        <v>0</v>
      </c>
      <c r="GI166" s="276">
        <f t="shared" si="532"/>
        <v>0</v>
      </c>
      <c r="GJ166" s="276">
        <f t="shared" si="532"/>
        <v>0</v>
      </c>
      <c r="GK166" s="278">
        <f t="shared" ref="GK166:GK174" si="535">SUM(GE154:GK154)</f>
        <v>0</v>
      </c>
      <c r="GL166" s="276">
        <f t="shared" si="532"/>
        <v>0</v>
      </c>
      <c r="GM166" s="276">
        <f t="shared" si="532"/>
        <v>0</v>
      </c>
      <c r="GN166" s="276">
        <f t="shared" si="532"/>
        <v>0</v>
      </c>
      <c r="GO166" s="276">
        <f t="shared" si="532"/>
        <v>0</v>
      </c>
      <c r="GP166" s="276">
        <f t="shared" si="532"/>
        <v>0</v>
      </c>
      <c r="GQ166" s="276">
        <f t="shared" si="532"/>
        <v>0</v>
      </c>
      <c r="GR166" s="278">
        <f t="shared" ref="GR166:GR174" si="536">SUM(GL154:GR154)</f>
        <v>0</v>
      </c>
      <c r="GS166" s="276">
        <f t="shared" si="532"/>
        <v>0</v>
      </c>
      <c r="GT166" s="276">
        <f t="shared" si="532"/>
        <v>0</v>
      </c>
      <c r="GU166" s="276">
        <f t="shared" si="532"/>
        <v>0</v>
      </c>
      <c r="GV166" s="276">
        <f t="shared" si="532"/>
        <v>0</v>
      </c>
      <c r="GW166" s="276">
        <f t="shared" si="532"/>
        <v>0</v>
      </c>
      <c r="GX166" s="276">
        <f t="shared" si="532"/>
        <v>0</v>
      </c>
      <c r="GY166" s="278">
        <f t="shared" si="532"/>
        <v>0</v>
      </c>
      <c r="GZ166" s="276">
        <f t="shared" si="532"/>
        <v>0</v>
      </c>
      <c r="HA166" s="276">
        <f t="shared" si="532"/>
        <v>0</v>
      </c>
      <c r="HB166" s="276">
        <f t="shared" si="532"/>
        <v>0</v>
      </c>
      <c r="HC166" s="276">
        <f t="shared" si="532"/>
        <v>0</v>
      </c>
      <c r="HD166" s="276">
        <f t="shared" si="532"/>
        <v>0</v>
      </c>
      <c r="HE166" s="276">
        <f t="shared" si="532"/>
        <v>0</v>
      </c>
      <c r="HF166" s="278">
        <f t="shared" si="532"/>
        <v>0</v>
      </c>
      <c r="HG166" s="276">
        <f t="shared" si="532"/>
        <v>0</v>
      </c>
      <c r="HH166" s="276">
        <f t="shared" si="532"/>
        <v>0</v>
      </c>
      <c r="HI166" s="276">
        <f t="shared" si="532"/>
        <v>0</v>
      </c>
      <c r="HJ166" s="276">
        <f t="shared" si="532"/>
        <v>0</v>
      </c>
      <c r="HK166" s="276">
        <f t="shared" si="532"/>
        <v>0</v>
      </c>
      <c r="HL166" s="276">
        <f t="shared" si="532"/>
        <v>0</v>
      </c>
      <c r="HM166" s="278">
        <f t="shared" si="532"/>
        <v>0</v>
      </c>
      <c r="HN166" s="276">
        <f t="shared" si="532"/>
        <v>0</v>
      </c>
      <c r="HO166" s="276">
        <f t="shared" si="532"/>
        <v>0</v>
      </c>
      <c r="HP166" s="276">
        <f t="shared" si="532"/>
        <v>0</v>
      </c>
      <c r="HQ166" s="276">
        <f t="shared" si="532"/>
        <v>0</v>
      </c>
      <c r="HR166" s="276">
        <f t="shared" si="532"/>
        <v>0</v>
      </c>
      <c r="HS166" s="276">
        <f t="shared" si="532"/>
        <v>0</v>
      </c>
      <c r="HT166" s="278">
        <f t="shared" si="532"/>
        <v>0</v>
      </c>
      <c r="HU166" s="276">
        <f t="shared" si="532"/>
        <v>0</v>
      </c>
      <c r="HV166" s="276">
        <f t="shared" si="532"/>
        <v>0</v>
      </c>
      <c r="HW166" s="276">
        <f t="shared" si="532"/>
        <v>0</v>
      </c>
    </row>
    <row r="167" spans="2:231" s="132" customFormat="1" x14ac:dyDescent="0.25">
      <c r="D167" s="18"/>
      <c r="E167" s="18"/>
      <c r="F167" s="18"/>
      <c r="G167" s="18"/>
      <c r="H167" s="18"/>
      <c r="I167" s="18"/>
      <c r="J167" s="18"/>
      <c r="K167" s="18"/>
      <c r="L167" s="18"/>
      <c r="M167" s="18"/>
      <c r="N167" s="18"/>
      <c r="O167" s="18"/>
      <c r="P167" s="18"/>
      <c r="Q167" s="18"/>
      <c r="R167" s="18"/>
      <c r="S167" s="18"/>
      <c r="T167" s="18"/>
      <c r="U167" s="18"/>
      <c r="V167" s="18"/>
      <c r="W167" s="18"/>
      <c r="X167" s="18"/>
      <c r="Y167" s="18"/>
      <c r="Z167" s="18"/>
      <c r="AA167" s="18"/>
      <c r="AB167" s="18"/>
      <c r="AC167" s="18"/>
      <c r="AD167" s="18"/>
      <c r="AE167" s="18"/>
      <c r="AF167" s="18"/>
      <c r="AG167" s="18"/>
      <c r="AH167" s="18"/>
      <c r="AI167" s="18"/>
      <c r="AJ167" s="18"/>
      <c r="AK167" s="18"/>
      <c r="AL167" s="18"/>
      <c r="AM167" s="18"/>
      <c r="AN167" s="18"/>
      <c r="AO167" s="18"/>
      <c r="AP167" s="18"/>
      <c r="AQ167" s="18"/>
      <c r="AR167" s="18"/>
      <c r="AS167" s="18"/>
      <c r="AT167" s="18"/>
      <c r="AU167" s="18"/>
      <c r="AV167" s="18"/>
      <c r="AW167" s="18"/>
      <c r="AX167" s="18"/>
      <c r="AY167" s="18"/>
      <c r="AZ167" s="18"/>
      <c r="BA167" s="18"/>
      <c r="BB167" s="18"/>
      <c r="BC167" s="18"/>
      <c r="BD167" s="18"/>
      <c r="BE167" s="18"/>
      <c r="BF167" s="18"/>
      <c r="BG167" s="18"/>
      <c r="BH167" s="18"/>
      <c r="BI167" s="18"/>
      <c r="BJ167" s="18"/>
      <c r="BK167" s="18"/>
      <c r="BL167" s="18"/>
      <c r="BM167" s="18"/>
      <c r="BN167" s="18"/>
      <c r="BO167" s="18"/>
      <c r="BP167" s="18"/>
      <c r="BQ167" s="18"/>
      <c r="BR167" s="18"/>
      <c r="BS167" s="18"/>
      <c r="BT167" s="18"/>
      <c r="BU167" s="18"/>
      <c r="BV167" s="18"/>
      <c r="BW167" s="18"/>
      <c r="BX167" s="18"/>
      <c r="BY167" s="18"/>
      <c r="BZ167" s="18"/>
      <c r="CA167" s="18"/>
      <c r="CB167" s="18"/>
      <c r="CC167" s="18"/>
      <c r="CD167" s="18"/>
      <c r="CE167" s="18"/>
      <c r="CF167" s="18"/>
      <c r="CG167" s="18"/>
      <c r="CH167" s="18"/>
      <c r="CI167" s="18"/>
      <c r="CJ167" s="18"/>
      <c r="CK167" s="18"/>
      <c r="CL167" s="18"/>
      <c r="CM167" s="18"/>
      <c r="CN167" s="18"/>
      <c r="CO167" s="18"/>
      <c r="CP167" s="18"/>
      <c r="CQ167" s="18"/>
      <c r="CR167" s="18"/>
      <c r="CS167" s="18"/>
      <c r="CT167" s="18"/>
      <c r="CU167" s="18"/>
      <c r="CV167" s="18"/>
      <c r="CW167" s="18"/>
      <c r="CX167" s="18"/>
      <c r="CY167" s="18"/>
      <c r="CZ167" s="18"/>
      <c r="DA167" s="18"/>
      <c r="DB167" s="18"/>
      <c r="DC167" s="18"/>
      <c r="DD167" s="18"/>
      <c r="DE167" s="18"/>
      <c r="DF167" s="18"/>
      <c r="DG167" s="18"/>
      <c r="DH167" s="18"/>
      <c r="DI167" s="18"/>
      <c r="DJ167" s="18"/>
      <c r="DK167" s="18"/>
      <c r="DL167" s="18"/>
      <c r="DM167" s="18"/>
      <c r="DN167" s="18"/>
      <c r="DO167" s="18"/>
      <c r="DP167" s="18"/>
      <c r="DQ167" s="18"/>
      <c r="DR167" s="18"/>
      <c r="DS167" s="18"/>
      <c r="DT167" s="18"/>
      <c r="DU167" s="18"/>
      <c r="DV167" s="18"/>
      <c r="DW167" s="18"/>
      <c r="DX167" s="18"/>
      <c r="DY167" s="18"/>
      <c r="DZ167" s="18"/>
      <c r="EA167" s="18"/>
      <c r="EB167" s="18"/>
      <c r="EC167" s="18"/>
      <c r="ED167" s="18"/>
      <c r="EE167" s="18"/>
      <c r="EF167" s="18"/>
      <c r="EG167" s="18"/>
      <c r="EH167" s="18"/>
      <c r="EI167" s="18"/>
      <c r="EJ167" s="18"/>
      <c r="EK167" s="18"/>
      <c r="EL167" s="18"/>
      <c r="EM167" s="18"/>
      <c r="EN167" s="18"/>
      <c r="EO167" s="18"/>
      <c r="EP167" s="18"/>
      <c r="EQ167" s="18"/>
      <c r="ER167" s="18"/>
      <c r="ES167" s="18"/>
      <c r="ET167" s="18"/>
      <c r="EU167" s="18"/>
      <c r="EV167" s="18"/>
      <c r="EW167" s="18"/>
      <c r="EX167" s="18"/>
      <c r="EY167" s="18"/>
      <c r="EZ167" s="18"/>
      <c r="FA167" s="18"/>
      <c r="FB167" s="18"/>
      <c r="FC167" s="18"/>
      <c r="FD167" s="18"/>
      <c r="FE167" s="18"/>
      <c r="FF167" s="18"/>
      <c r="FG167" s="18"/>
      <c r="FH167" s="18"/>
      <c r="FI167" s="18"/>
      <c r="FJ167" s="18"/>
      <c r="FK167" s="18"/>
      <c r="FL167" s="18"/>
      <c r="FM167" s="18"/>
      <c r="FN167" s="18"/>
      <c r="FO167" s="18"/>
      <c r="FP167" s="18"/>
      <c r="FQ167" s="18"/>
      <c r="FR167" s="18"/>
      <c r="FS167" s="18"/>
      <c r="FT167" s="18"/>
      <c r="FU167" s="18"/>
      <c r="FV167" s="18"/>
      <c r="FW167" s="278">
        <f t="shared" si="533"/>
        <v>0</v>
      </c>
      <c r="FX167" s="276">
        <f t="shared" si="532"/>
        <v>0</v>
      </c>
      <c r="FY167" s="276">
        <f t="shared" si="532"/>
        <v>0</v>
      </c>
      <c r="FZ167" s="276">
        <f t="shared" si="532"/>
        <v>0</v>
      </c>
      <c r="GA167" s="276">
        <f t="shared" si="532"/>
        <v>0</v>
      </c>
      <c r="GB167" s="276">
        <f t="shared" si="532"/>
        <v>0</v>
      </c>
      <c r="GC167" s="276">
        <f t="shared" si="532"/>
        <v>0</v>
      </c>
      <c r="GD167" s="278">
        <f t="shared" si="534"/>
        <v>0</v>
      </c>
      <c r="GE167" s="276">
        <f t="shared" si="532"/>
        <v>0</v>
      </c>
      <c r="GF167" s="276">
        <f t="shared" si="532"/>
        <v>0</v>
      </c>
      <c r="GG167" s="276">
        <f t="shared" si="532"/>
        <v>0</v>
      </c>
      <c r="GH167" s="276">
        <f t="shared" si="532"/>
        <v>0</v>
      </c>
      <c r="GI167" s="276">
        <f t="shared" si="532"/>
        <v>0</v>
      </c>
      <c r="GJ167" s="276">
        <f t="shared" si="532"/>
        <v>0</v>
      </c>
      <c r="GK167" s="278">
        <f t="shared" si="535"/>
        <v>0</v>
      </c>
      <c r="GL167" s="276">
        <f t="shared" si="532"/>
        <v>0</v>
      </c>
      <c r="GM167" s="276">
        <f t="shared" si="532"/>
        <v>0</v>
      </c>
      <c r="GN167" s="276">
        <f t="shared" si="532"/>
        <v>0</v>
      </c>
      <c r="GO167" s="276">
        <f t="shared" si="532"/>
        <v>0</v>
      </c>
      <c r="GP167" s="276">
        <f t="shared" si="532"/>
        <v>0</v>
      </c>
      <c r="GQ167" s="276">
        <f t="shared" si="532"/>
        <v>0</v>
      </c>
      <c r="GR167" s="278">
        <f t="shared" si="536"/>
        <v>0</v>
      </c>
      <c r="GS167" s="276">
        <f t="shared" si="532"/>
        <v>0</v>
      </c>
      <c r="GT167" s="276">
        <f t="shared" si="532"/>
        <v>0</v>
      </c>
      <c r="GU167" s="276">
        <f t="shared" si="532"/>
        <v>0</v>
      </c>
      <c r="GV167" s="276">
        <f t="shared" si="532"/>
        <v>0</v>
      </c>
      <c r="GW167" s="276">
        <f t="shared" si="532"/>
        <v>0</v>
      </c>
      <c r="GX167" s="276">
        <f t="shared" si="532"/>
        <v>0</v>
      </c>
      <c r="GY167" s="278">
        <f t="shared" si="532"/>
        <v>0</v>
      </c>
      <c r="GZ167" s="276">
        <f t="shared" si="532"/>
        <v>0</v>
      </c>
      <c r="HA167" s="276">
        <f t="shared" si="532"/>
        <v>0</v>
      </c>
      <c r="HB167" s="276">
        <f t="shared" si="532"/>
        <v>0</v>
      </c>
      <c r="HC167" s="276">
        <f t="shared" si="532"/>
        <v>0</v>
      </c>
      <c r="HD167" s="276">
        <f t="shared" si="532"/>
        <v>0</v>
      </c>
      <c r="HE167" s="276">
        <f t="shared" si="532"/>
        <v>0</v>
      </c>
      <c r="HF167" s="278">
        <f t="shared" si="532"/>
        <v>0</v>
      </c>
      <c r="HG167" s="276">
        <f t="shared" si="532"/>
        <v>0</v>
      </c>
      <c r="HH167" s="276">
        <f t="shared" si="532"/>
        <v>0</v>
      </c>
      <c r="HI167" s="276">
        <f t="shared" si="532"/>
        <v>0</v>
      </c>
      <c r="HJ167" s="276">
        <f t="shared" si="532"/>
        <v>0</v>
      </c>
      <c r="HK167" s="276">
        <f t="shared" si="532"/>
        <v>0</v>
      </c>
      <c r="HL167" s="276">
        <f t="shared" si="532"/>
        <v>0</v>
      </c>
      <c r="HM167" s="278">
        <f t="shared" si="532"/>
        <v>0</v>
      </c>
      <c r="HN167" s="276">
        <f t="shared" si="532"/>
        <v>0</v>
      </c>
      <c r="HO167" s="276">
        <f t="shared" si="532"/>
        <v>0</v>
      </c>
      <c r="HP167" s="276">
        <f t="shared" si="532"/>
        <v>0</v>
      </c>
      <c r="HQ167" s="276">
        <f t="shared" si="532"/>
        <v>0</v>
      </c>
      <c r="HR167" s="276">
        <f t="shared" si="532"/>
        <v>0</v>
      </c>
      <c r="HS167" s="276">
        <f t="shared" si="532"/>
        <v>0</v>
      </c>
      <c r="HT167" s="278">
        <f t="shared" si="532"/>
        <v>0</v>
      </c>
      <c r="HU167" s="276">
        <f t="shared" si="532"/>
        <v>0</v>
      </c>
      <c r="HV167" s="276">
        <f t="shared" si="532"/>
        <v>0</v>
      </c>
      <c r="HW167" s="276">
        <f t="shared" si="532"/>
        <v>0</v>
      </c>
    </row>
    <row r="168" spans="2:231" s="132" customFormat="1" x14ac:dyDescent="0.25">
      <c r="FW168" s="278">
        <f t="shared" si="533"/>
        <v>0</v>
      </c>
      <c r="FX168" s="276">
        <f t="shared" si="532"/>
        <v>0</v>
      </c>
      <c r="FY168" s="276">
        <f t="shared" si="532"/>
        <v>0</v>
      </c>
      <c r="FZ168" s="276">
        <f t="shared" si="532"/>
        <v>0</v>
      </c>
      <c r="GA168" s="276">
        <f t="shared" si="532"/>
        <v>0</v>
      </c>
      <c r="GB168" s="276">
        <f t="shared" si="532"/>
        <v>0</v>
      </c>
      <c r="GC168" s="276">
        <f t="shared" si="532"/>
        <v>0</v>
      </c>
      <c r="GD168" s="278">
        <f t="shared" si="534"/>
        <v>0</v>
      </c>
      <c r="GE168" s="276">
        <f t="shared" si="532"/>
        <v>0</v>
      </c>
      <c r="GF168" s="276">
        <f t="shared" si="532"/>
        <v>0</v>
      </c>
      <c r="GG168" s="276">
        <f t="shared" si="532"/>
        <v>0</v>
      </c>
      <c r="GH168" s="276">
        <f t="shared" si="532"/>
        <v>0</v>
      </c>
      <c r="GI168" s="276">
        <f t="shared" si="532"/>
        <v>0</v>
      </c>
      <c r="GJ168" s="276">
        <f t="shared" si="532"/>
        <v>0</v>
      </c>
      <c r="GK168" s="278">
        <f t="shared" si="535"/>
        <v>0</v>
      </c>
      <c r="GL168" s="276">
        <f t="shared" si="532"/>
        <v>0</v>
      </c>
      <c r="GM168" s="276">
        <f t="shared" si="532"/>
        <v>0</v>
      </c>
      <c r="GN168" s="276">
        <f t="shared" si="532"/>
        <v>0</v>
      </c>
      <c r="GO168" s="276">
        <f t="shared" si="532"/>
        <v>0</v>
      </c>
      <c r="GP168" s="276">
        <f t="shared" si="532"/>
        <v>0</v>
      </c>
      <c r="GQ168" s="276">
        <f t="shared" si="532"/>
        <v>0</v>
      </c>
      <c r="GR168" s="278">
        <f t="shared" si="536"/>
        <v>0</v>
      </c>
      <c r="GS168" s="276">
        <f t="shared" si="532"/>
        <v>0</v>
      </c>
      <c r="GT168" s="276">
        <f t="shared" si="532"/>
        <v>0</v>
      </c>
      <c r="GU168" s="276">
        <f t="shared" si="532"/>
        <v>0</v>
      </c>
      <c r="GV168" s="276">
        <f t="shared" si="532"/>
        <v>0</v>
      </c>
      <c r="GW168" s="276">
        <f t="shared" si="532"/>
        <v>0</v>
      </c>
      <c r="GX168" s="276">
        <f t="shared" si="532"/>
        <v>0</v>
      </c>
      <c r="GY168" s="278">
        <f t="shared" si="532"/>
        <v>0</v>
      </c>
      <c r="GZ168" s="276">
        <f t="shared" si="532"/>
        <v>0</v>
      </c>
      <c r="HA168" s="276">
        <f t="shared" si="532"/>
        <v>0</v>
      </c>
      <c r="HB168" s="276">
        <f t="shared" si="532"/>
        <v>0</v>
      </c>
      <c r="HC168" s="276">
        <f t="shared" si="532"/>
        <v>0</v>
      </c>
      <c r="HD168" s="276">
        <f t="shared" si="532"/>
        <v>0</v>
      </c>
      <c r="HE168" s="276">
        <f t="shared" si="532"/>
        <v>0</v>
      </c>
      <c r="HF168" s="278">
        <f t="shared" si="532"/>
        <v>0</v>
      </c>
      <c r="HG168" s="276">
        <f t="shared" si="532"/>
        <v>0</v>
      </c>
      <c r="HH168" s="276">
        <f t="shared" si="532"/>
        <v>0</v>
      </c>
      <c r="HI168" s="276">
        <f t="shared" si="532"/>
        <v>0</v>
      </c>
      <c r="HJ168" s="276">
        <f t="shared" si="532"/>
        <v>0</v>
      </c>
      <c r="HK168" s="276">
        <f t="shared" si="532"/>
        <v>0</v>
      </c>
      <c r="HL168" s="276">
        <f t="shared" si="532"/>
        <v>0</v>
      </c>
      <c r="HM168" s="278">
        <f t="shared" si="532"/>
        <v>0</v>
      </c>
      <c r="HN168" s="276">
        <f t="shared" si="532"/>
        <v>0</v>
      </c>
      <c r="HO168" s="276">
        <f t="shared" si="532"/>
        <v>0</v>
      </c>
      <c r="HP168" s="276">
        <f t="shared" si="532"/>
        <v>0</v>
      </c>
      <c r="HQ168" s="276">
        <f t="shared" si="532"/>
        <v>0</v>
      </c>
      <c r="HR168" s="276">
        <f t="shared" si="532"/>
        <v>0</v>
      </c>
      <c r="HS168" s="276">
        <f t="shared" si="532"/>
        <v>0</v>
      </c>
      <c r="HT168" s="278">
        <f t="shared" si="532"/>
        <v>0</v>
      </c>
      <c r="HU168" s="276">
        <f t="shared" si="532"/>
        <v>0</v>
      </c>
      <c r="HV168" s="276">
        <f t="shared" si="532"/>
        <v>0</v>
      </c>
      <c r="HW168" s="276">
        <f t="shared" si="532"/>
        <v>0</v>
      </c>
    </row>
    <row r="169" spans="2:231" s="132" customFormat="1" x14ac:dyDescent="0.25">
      <c r="FW169" s="278">
        <f t="shared" si="533"/>
        <v>0</v>
      </c>
      <c r="FX169" s="276">
        <f t="shared" si="532"/>
        <v>0</v>
      </c>
      <c r="FY169" s="276">
        <f t="shared" si="532"/>
        <v>0</v>
      </c>
      <c r="FZ169" s="276">
        <f t="shared" si="532"/>
        <v>0</v>
      </c>
      <c r="GA169" s="276">
        <f t="shared" si="532"/>
        <v>0</v>
      </c>
      <c r="GB169" s="276">
        <f t="shared" si="532"/>
        <v>0</v>
      </c>
      <c r="GC169" s="276">
        <f t="shared" si="532"/>
        <v>0</v>
      </c>
      <c r="GD169" s="278">
        <f t="shared" si="534"/>
        <v>0</v>
      </c>
      <c r="GE169" s="276">
        <f t="shared" si="532"/>
        <v>0</v>
      </c>
      <c r="GF169" s="276">
        <f t="shared" si="532"/>
        <v>0</v>
      </c>
      <c r="GG169" s="276">
        <f t="shared" si="532"/>
        <v>0</v>
      </c>
      <c r="GH169" s="276">
        <f t="shared" si="532"/>
        <v>0</v>
      </c>
      <c r="GI169" s="276">
        <f t="shared" si="532"/>
        <v>0</v>
      </c>
      <c r="GJ169" s="276">
        <f t="shared" si="532"/>
        <v>0</v>
      </c>
      <c r="GK169" s="278">
        <f t="shared" si="535"/>
        <v>0</v>
      </c>
      <c r="GL169" s="276">
        <f t="shared" si="532"/>
        <v>0</v>
      </c>
      <c r="GM169" s="276">
        <f t="shared" si="532"/>
        <v>0</v>
      </c>
      <c r="GN169" s="276">
        <f t="shared" si="532"/>
        <v>0</v>
      </c>
      <c r="GO169" s="276">
        <f t="shared" si="532"/>
        <v>0</v>
      </c>
      <c r="GP169" s="276">
        <f t="shared" si="532"/>
        <v>0</v>
      </c>
      <c r="GQ169" s="276">
        <f t="shared" si="532"/>
        <v>0</v>
      </c>
      <c r="GR169" s="278">
        <f t="shared" si="536"/>
        <v>0</v>
      </c>
      <c r="GS169" s="276">
        <f t="shared" si="532"/>
        <v>0</v>
      </c>
      <c r="GT169" s="276">
        <f t="shared" si="532"/>
        <v>0</v>
      </c>
      <c r="GU169" s="276">
        <f t="shared" si="532"/>
        <v>0</v>
      </c>
      <c r="GV169" s="276">
        <f t="shared" si="532"/>
        <v>0</v>
      </c>
      <c r="GW169" s="276">
        <f t="shared" si="532"/>
        <v>0</v>
      </c>
      <c r="GX169" s="276">
        <f t="shared" si="532"/>
        <v>0</v>
      </c>
      <c r="GY169" s="278">
        <f t="shared" si="532"/>
        <v>0</v>
      </c>
      <c r="GZ169" s="276">
        <f t="shared" si="532"/>
        <v>0</v>
      </c>
      <c r="HA169" s="276">
        <f t="shared" si="532"/>
        <v>0</v>
      </c>
      <c r="HB169" s="276">
        <f t="shared" si="532"/>
        <v>0</v>
      </c>
      <c r="HC169" s="276">
        <f t="shared" si="532"/>
        <v>0</v>
      </c>
      <c r="HD169" s="276">
        <f t="shared" si="532"/>
        <v>0</v>
      </c>
      <c r="HE169" s="276">
        <f t="shared" si="532"/>
        <v>0</v>
      </c>
      <c r="HF169" s="278">
        <f t="shared" si="532"/>
        <v>0</v>
      </c>
      <c r="HG169" s="276">
        <f t="shared" si="532"/>
        <v>0</v>
      </c>
      <c r="HH169" s="276">
        <f t="shared" si="532"/>
        <v>0</v>
      </c>
      <c r="HI169" s="276">
        <f t="shared" si="532"/>
        <v>0</v>
      </c>
      <c r="HJ169" s="276">
        <f t="shared" si="532"/>
        <v>0</v>
      </c>
      <c r="HK169" s="276">
        <f t="shared" si="532"/>
        <v>0</v>
      </c>
      <c r="HL169" s="276">
        <f t="shared" si="532"/>
        <v>0</v>
      </c>
      <c r="HM169" s="278">
        <f t="shared" si="532"/>
        <v>0</v>
      </c>
      <c r="HN169" s="276">
        <f t="shared" si="532"/>
        <v>0</v>
      </c>
      <c r="HO169" s="276">
        <f t="shared" si="532"/>
        <v>0</v>
      </c>
      <c r="HP169" s="276">
        <f t="shared" si="532"/>
        <v>0</v>
      </c>
      <c r="HQ169" s="276">
        <f t="shared" si="532"/>
        <v>0</v>
      </c>
      <c r="HR169" s="276">
        <f t="shared" si="532"/>
        <v>0</v>
      </c>
      <c r="HS169" s="276">
        <f t="shared" ref="HS169:HS174" si="537">SUM(HM157:HS157)</f>
        <v>0</v>
      </c>
      <c r="HT169" s="278">
        <f t="shared" ref="HT169:HT174" si="538">SUM(HN157:HT157)</f>
        <v>0</v>
      </c>
      <c r="HU169" s="276">
        <f t="shared" ref="HU169:HU174" si="539">SUM(HO157:HU157)</f>
        <v>0</v>
      </c>
      <c r="HV169" s="276">
        <f t="shared" ref="HV169:HV174" si="540">SUM(HP157:HV157)</f>
        <v>0</v>
      </c>
      <c r="HW169" s="276">
        <f t="shared" ref="HW169:HW174" si="541">SUM(HQ157:HW157)</f>
        <v>0</v>
      </c>
    </row>
    <row r="170" spans="2:231" s="132" customFormat="1" x14ac:dyDescent="0.25">
      <c r="FW170" s="278">
        <f t="shared" si="533"/>
        <v>0</v>
      </c>
      <c r="FX170" s="276">
        <f t="shared" ref="FX170:FX174" si="542">SUM(FR158:FX158)</f>
        <v>0</v>
      </c>
      <c r="FY170" s="276">
        <f t="shared" ref="FY170:FY174" si="543">SUM(FS158:FY158)</f>
        <v>0</v>
      </c>
      <c r="FZ170" s="276">
        <f t="shared" ref="FZ170:FZ174" si="544">SUM(FT158:FZ158)</f>
        <v>0</v>
      </c>
      <c r="GA170" s="276">
        <f t="shared" ref="GA170:GA174" si="545">SUM(FU158:GA158)</f>
        <v>0</v>
      </c>
      <c r="GB170" s="276">
        <f t="shared" ref="GB170:GB174" si="546">SUM(FV158:GB158)</f>
        <v>0</v>
      </c>
      <c r="GC170" s="276">
        <f t="shared" ref="GC170:GC174" si="547">SUM(FW158:GC158)</f>
        <v>0</v>
      </c>
      <c r="GD170" s="278">
        <f t="shared" si="534"/>
        <v>3.9487951831016839E-2</v>
      </c>
      <c r="GE170" s="276">
        <f t="shared" ref="GE170:GE174" si="548">SUM(FY158:GE158)</f>
        <v>3.9487951831016839E-2</v>
      </c>
      <c r="GF170" s="276">
        <f t="shared" ref="GF170:GF174" si="549">SUM(FZ158:GF158)</f>
        <v>3.9487951831016839E-2</v>
      </c>
      <c r="GG170" s="276">
        <f t="shared" ref="GG170:GG174" si="550">SUM(GA158:GG158)</f>
        <v>3.9487951831016839E-2</v>
      </c>
      <c r="GH170" s="276">
        <f t="shared" ref="GH170:GH174" si="551">SUM(GB158:GH158)</f>
        <v>3.9487951831016839E-2</v>
      </c>
      <c r="GI170" s="276">
        <f t="shared" ref="GI170:GI174" si="552">SUM(GC158:GI158)</f>
        <v>7.8975903662033678E-2</v>
      </c>
      <c r="GJ170" s="276">
        <f t="shared" ref="GJ170:GJ174" si="553">SUM(GD158:GJ158)</f>
        <v>7.8975903662033678E-2</v>
      </c>
      <c r="GK170" s="278">
        <f t="shared" si="535"/>
        <v>3.9487951831016839E-2</v>
      </c>
      <c r="GL170" s="276">
        <f t="shared" ref="GL170:GL174" si="554">SUM(GF158:GL158)</f>
        <v>7.8975903662033678E-2</v>
      </c>
      <c r="GM170" s="276">
        <f t="shared" ref="GM170:GM174" si="555">SUM(GG158:GM158)</f>
        <v>7.8975903662033678E-2</v>
      </c>
      <c r="GN170" s="276">
        <f t="shared" ref="GN170:GN174" si="556">SUM(GH158:GN158)</f>
        <v>7.8975903662033678E-2</v>
      </c>
      <c r="GO170" s="276">
        <f t="shared" ref="GO170:GO174" si="557">SUM(GI158:GO158)</f>
        <v>7.8975903662033678E-2</v>
      </c>
      <c r="GP170" s="276">
        <f t="shared" ref="GP170:GP174" si="558">SUM(GJ158:GP158)</f>
        <v>3.9487951831016839E-2</v>
      </c>
      <c r="GQ170" s="276">
        <f t="shared" ref="GQ170:GQ174" si="559">SUM(GK158:GQ158)</f>
        <v>3.9487951831016839E-2</v>
      </c>
      <c r="GR170" s="278">
        <f t="shared" si="536"/>
        <v>3.9487951831016839E-2</v>
      </c>
      <c r="GS170" s="276">
        <f t="shared" ref="GS170:GS174" si="560">SUM(GM158:GS158)</f>
        <v>0</v>
      </c>
      <c r="GT170" s="276">
        <f t="shared" ref="GT170:GT174" si="561">SUM(GN158:GT158)</f>
        <v>0</v>
      </c>
      <c r="GU170" s="276">
        <f t="shared" ref="GU170:GU174" si="562">SUM(GO158:GU158)</f>
        <v>0</v>
      </c>
      <c r="GV170" s="276">
        <f t="shared" ref="GV170:GV174" si="563">SUM(GP158:GV158)</f>
        <v>0</v>
      </c>
      <c r="GW170" s="276">
        <f t="shared" ref="GW170:GW174" si="564">SUM(GQ158:GW158)</f>
        <v>0</v>
      </c>
      <c r="GX170" s="276">
        <f t="shared" ref="GX170:GX174" si="565">SUM(GR158:GX158)</f>
        <v>0</v>
      </c>
      <c r="GY170" s="278">
        <f t="shared" ref="GY170:GY174" si="566">SUM(GS158:GY158)</f>
        <v>0</v>
      </c>
      <c r="GZ170" s="276">
        <f t="shared" ref="GZ170:GZ174" si="567">SUM(GT158:GZ158)</f>
        <v>0</v>
      </c>
      <c r="HA170" s="276">
        <f t="shared" ref="HA170:HA174" si="568">SUM(GU158:HA158)</f>
        <v>0</v>
      </c>
      <c r="HB170" s="276">
        <f t="shared" ref="HB170:HB174" si="569">SUM(GV158:HB158)</f>
        <v>3.9487951831016839E-2</v>
      </c>
      <c r="HC170" s="276">
        <f t="shared" ref="HC170:HC174" si="570">SUM(GW158:HC158)</f>
        <v>3.9487951831016839E-2</v>
      </c>
      <c r="HD170" s="276">
        <f t="shared" ref="HD170:HD174" si="571">SUM(GX158:HD158)</f>
        <v>3.9487951831016839E-2</v>
      </c>
      <c r="HE170" s="276">
        <f t="shared" ref="HE170:HE174" si="572">SUM(GY158:HE158)</f>
        <v>3.9487951831016839E-2</v>
      </c>
      <c r="HF170" s="278">
        <f t="shared" ref="HF170:HF173" si="573">SUM(GZ158:HF158)</f>
        <v>3.9487951831016839E-2</v>
      </c>
      <c r="HG170" s="276">
        <f t="shared" ref="HG170:HG174" si="574">SUM(HA158:HG158)</f>
        <v>3.9487951831016839E-2</v>
      </c>
      <c r="HH170" s="276">
        <f t="shared" ref="HH170:HH174" si="575">SUM(HB158:HH158)</f>
        <v>3.9487951831016839E-2</v>
      </c>
      <c r="HI170" s="276">
        <f t="shared" ref="HI170:HI174" si="576">SUM(HC158:HI158)</f>
        <v>0</v>
      </c>
      <c r="HJ170" s="276">
        <f t="shared" ref="HJ170:HJ174" si="577">SUM(HD158:HJ158)</f>
        <v>0</v>
      </c>
      <c r="HK170" s="276">
        <f t="shared" ref="HK170:HK174" si="578">SUM(HE158:HK158)</f>
        <v>0</v>
      </c>
      <c r="HL170" s="276">
        <f t="shared" ref="HL170:HL174" si="579">SUM(HF158:HL158)</f>
        <v>0</v>
      </c>
      <c r="HM170" s="278">
        <f t="shared" ref="HM170:HM173" si="580">SUM(HG158:HM158)</f>
        <v>0</v>
      </c>
      <c r="HN170" s="276">
        <f t="shared" ref="HN170:HN174" si="581">SUM(HH158:HN158)</f>
        <v>0</v>
      </c>
      <c r="HO170" s="276">
        <f t="shared" ref="HO170:HO174" si="582">SUM(HI158:HO158)</f>
        <v>0</v>
      </c>
      <c r="HP170" s="276">
        <f t="shared" ref="HP170:HP174" si="583">SUM(HJ158:HP158)</f>
        <v>0</v>
      </c>
      <c r="HQ170" s="276">
        <f t="shared" ref="HQ170:HQ174" si="584">SUM(HK158:HQ158)</f>
        <v>0</v>
      </c>
      <c r="HR170" s="276">
        <f t="shared" ref="HR170:HR174" si="585">SUM(HL158:HR158)</f>
        <v>0</v>
      </c>
      <c r="HS170" s="276">
        <f t="shared" si="537"/>
        <v>0</v>
      </c>
      <c r="HT170" s="278">
        <f t="shared" si="538"/>
        <v>0</v>
      </c>
      <c r="HU170" s="276">
        <f t="shared" si="539"/>
        <v>0</v>
      </c>
      <c r="HV170" s="276">
        <f t="shared" si="540"/>
        <v>0</v>
      </c>
      <c r="HW170" s="276">
        <f t="shared" si="541"/>
        <v>0</v>
      </c>
    </row>
    <row r="171" spans="2:231" s="132" customFormat="1" x14ac:dyDescent="0.25">
      <c r="J171" s="18"/>
      <c r="K171" s="18"/>
      <c r="L171" s="18"/>
      <c r="M171" s="18"/>
      <c r="N171" s="18"/>
      <c r="O171" s="18"/>
      <c r="P171" s="18"/>
      <c r="Q171" s="18"/>
      <c r="R171" s="18"/>
      <c r="S171" s="18"/>
      <c r="T171" s="18"/>
      <c r="U171" s="18"/>
      <c r="V171" s="18"/>
      <c r="W171" s="18"/>
      <c r="X171" s="18"/>
      <c r="Y171" s="18"/>
      <c r="Z171" s="18"/>
      <c r="AA171" s="18"/>
      <c r="AB171" s="18"/>
      <c r="AC171" s="18"/>
      <c r="AD171" s="18"/>
      <c r="AE171" s="18"/>
      <c r="AF171" s="18"/>
      <c r="AG171" s="18"/>
      <c r="AH171" s="18"/>
      <c r="AI171" s="18"/>
      <c r="AJ171" s="18"/>
      <c r="AK171" s="18"/>
      <c r="AL171" s="18"/>
      <c r="AM171" s="18"/>
      <c r="AN171" s="18"/>
      <c r="AO171" s="18"/>
      <c r="AP171" s="18"/>
      <c r="AQ171" s="18"/>
      <c r="AR171" s="18"/>
      <c r="AS171" s="18"/>
      <c r="AT171" s="18"/>
      <c r="AU171" s="18"/>
      <c r="AV171" s="18"/>
      <c r="AW171" s="18"/>
      <c r="AX171" s="18"/>
      <c r="AY171" s="18"/>
      <c r="AZ171" s="18"/>
      <c r="BA171" s="18"/>
      <c r="BB171" s="18"/>
      <c r="BC171" s="18"/>
      <c r="BD171" s="18"/>
      <c r="BE171" s="18"/>
      <c r="BF171" s="18"/>
      <c r="BG171" s="18"/>
      <c r="BH171" s="18"/>
      <c r="BI171" s="18"/>
      <c r="BJ171" s="18"/>
      <c r="BK171" s="18"/>
      <c r="BL171" s="18"/>
      <c r="BM171" s="18"/>
      <c r="BN171" s="18"/>
      <c r="BO171" s="18"/>
      <c r="BP171" s="18"/>
      <c r="BQ171" s="18"/>
      <c r="BR171" s="18"/>
      <c r="BS171" s="18"/>
      <c r="BT171" s="18"/>
      <c r="BU171" s="18"/>
      <c r="BV171" s="18"/>
      <c r="BW171" s="18"/>
      <c r="BX171" s="18"/>
      <c r="BY171" s="18"/>
      <c r="BZ171" s="18"/>
      <c r="CA171" s="18"/>
      <c r="CB171" s="18"/>
      <c r="CC171" s="18"/>
      <c r="CD171" s="18"/>
      <c r="CE171" s="18"/>
      <c r="CF171" s="18"/>
      <c r="CG171" s="18"/>
      <c r="CH171" s="18"/>
      <c r="CI171" s="18"/>
      <c r="CJ171" s="18"/>
      <c r="CK171" s="18"/>
      <c r="CL171" s="18"/>
      <c r="CM171" s="18"/>
      <c r="CN171" s="18"/>
      <c r="CO171" s="18"/>
      <c r="CP171" s="18"/>
      <c r="CQ171" s="18"/>
      <c r="CR171" s="18"/>
      <c r="CS171" s="18"/>
      <c r="CT171" s="18"/>
      <c r="CU171" s="18"/>
      <c r="CV171" s="18"/>
      <c r="CW171" s="18"/>
      <c r="CX171" s="18"/>
      <c r="CY171" s="18"/>
      <c r="CZ171" s="18"/>
      <c r="DA171" s="18"/>
      <c r="DB171" s="18"/>
      <c r="DC171" s="18"/>
      <c r="DD171" s="18"/>
      <c r="DE171" s="18"/>
      <c r="DF171" s="18"/>
      <c r="DG171" s="18"/>
      <c r="DH171" s="18"/>
      <c r="DI171" s="18"/>
      <c r="DJ171" s="18"/>
      <c r="DK171" s="18"/>
      <c r="DL171" s="18"/>
      <c r="DM171" s="18"/>
      <c r="DN171" s="18"/>
      <c r="DO171" s="18"/>
      <c r="DP171" s="18"/>
      <c r="DQ171" s="18"/>
      <c r="DR171" s="18"/>
      <c r="DS171" s="18"/>
      <c r="DT171" s="18"/>
      <c r="DU171" s="18"/>
      <c r="DV171" s="18"/>
      <c r="DW171" s="18"/>
      <c r="DX171" s="18"/>
      <c r="DY171" s="18"/>
      <c r="DZ171" s="18"/>
      <c r="EA171" s="18"/>
      <c r="EB171" s="18"/>
      <c r="EC171" s="18"/>
      <c r="ED171" s="18"/>
      <c r="EE171" s="18"/>
      <c r="EF171" s="18"/>
      <c r="EG171" s="18"/>
      <c r="EH171" s="18"/>
      <c r="EI171" s="18"/>
      <c r="EJ171" s="18"/>
      <c r="EK171" s="18"/>
      <c r="EL171" s="18"/>
      <c r="EM171" s="18"/>
      <c r="EN171" s="18"/>
      <c r="EO171" s="18"/>
      <c r="EP171" s="18"/>
      <c r="EQ171" s="18"/>
      <c r="ER171" s="18"/>
      <c r="ES171" s="18"/>
      <c r="ET171" s="18"/>
      <c r="EU171" s="18"/>
      <c r="EV171" s="18"/>
      <c r="EW171" s="18"/>
      <c r="EX171" s="18"/>
      <c r="EY171" s="18"/>
      <c r="EZ171" s="18"/>
      <c r="FA171" s="18"/>
      <c r="FB171" s="18"/>
      <c r="FC171" s="18"/>
      <c r="FD171" s="18"/>
      <c r="FE171" s="18"/>
      <c r="FF171" s="18"/>
      <c r="FG171" s="18"/>
      <c r="FH171" s="18"/>
      <c r="FI171" s="18"/>
      <c r="FJ171" s="18"/>
      <c r="FK171" s="18"/>
      <c r="FL171" s="18"/>
      <c r="FM171" s="18"/>
      <c r="FN171" s="18"/>
      <c r="FO171" s="18"/>
      <c r="FP171" s="18"/>
      <c r="FQ171" s="18"/>
      <c r="FR171" s="18"/>
      <c r="FS171" s="18"/>
      <c r="FT171" s="18"/>
      <c r="FU171" s="18"/>
      <c r="FV171" s="18"/>
      <c r="FW171" s="278">
        <f t="shared" si="533"/>
        <v>9.4614271805987762E-2</v>
      </c>
      <c r="FX171" s="276">
        <f t="shared" si="542"/>
        <v>4.7307135902993881E-2</v>
      </c>
      <c r="FY171" s="276">
        <f t="shared" si="543"/>
        <v>4.7307135902993881E-2</v>
      </c>
      <c r="FZ171" s="276">
        <f t="shared" si="544"/>
        <v>4.7307135902993881E-2</v>
      </c>
      <c r="GA171" s="276">
        <f t="shared" si="545"/>
        <v>4.7307135902993881E-2</v>
      </c>
      <c r="GB171" s="276">
        <f t="shared" si="546"/>
        <v>4.7307135902993881E-2</v>
      </c>
      <c r="GC171" s="276">
        <f t="shared" si="547"/>
        <v>4.7307135902993881E-2</v>
      </c>
      <c r="GD171" s="278">
        <f t="shared" si="534"/>
        <v>4.7307135902993881E-2</v>
      </c>
      <c r="GE171" s="276">
        <f t="shared" si="548"/>
        <v>0.14192140770898165</v>
      </c>
      <c r="GF171" s="276">
        <f t="shared" si="549"/>
        <v>0.2365356795149694</v>
      </c>
      <c r="GG171" s="276">
        <f t="shared" si="550"/>
        <v>0.18922854361197552</v>
      </c>
      <c r="GH171" s="276">
        <f t="shared" si="551"/>
        <v>0.18922854361197552</v>
      </c>
      <c r="GI171" s="276">
        <f t="shared" si="552"/>
        <v>0.18922854361197552</v>
      </c>
      <c r="GJ171" s="276">
        <f t="shared" si="553"/>
        <v>0.18922854361197552</v>
      </c>
      <c r="GK171" s="278">
        <f t="shared" si="535"/>
        <v>0.18922854361197552</v>
      </c>
      <c r="GL171" s="276">
        <f t="shared" si="554"/>
        <v>0.14192140770898165</v>
      </c>
      <c r="GM171" s="276">
        <f t="shared" si="555"/>
        <v>4.7307135902993881E-2</v>
      </c>
      <c r="GN171" s="276">
        <f t="shared" si="556"/>
        <v>4.7307135902993881E-2</v>
      </c>
      <c r="GO171" s="276">
        <f t="shared" si="557"/>
        <v>4.7307135902993881E-2</v>
      </c>
      <c r="GP171" s="276">
        <f t="shared" si="558"/>
        <v>9.4614271805987762E-2</v>
      </c>
      <c r="GQ171" s="276">
        <f t="shared" si="559"/>
        <v>9.4614271805987762E-2</v>
      </c>
      <c r="GR171" s="278">
        <f t="shared" si="536"/>
        <v>9.4614271805987762E-2</v>
      </c>
      <c r="GS171" s="276">
        <f t="shared" si="560"/>
        <v>4.7307135902993881E-2</v>
      </c>
      <c r="GT171" s="276">
        <f t="shared" si="561"/>
        <v>9.4614271805987762E-2</v>
      </c>
      <c r="GU171" s="276">
        <f t="shared" si="562"/>
        <v>9.4614271805987762E-2</v>
      </c>
      <c r="GV171" s="276">
        <f t="shared" si="563"/>
        <v>9.4614271805987762E-2</v>
      </c>
      <c r="GW171" s="276">
        <f t="shared" si="564"/>
        <v>4.7307135902993881E-2</v>
      </c>
      <c r="GX171" s="276">
        <f t="shared" si="565"/>
        <v>4.7307135902993881E-2</v>
      </c>
      <c r="GY171" s="278">
        <f t="shared" si="566"/>
        <v>4.7307135902993881E-2</v>
      </c>
      <c r="GZ171" s="276">
        <f t="shared" si="567"/>
        <v>4.7307135902993881E-2</v>
      </c>
      <c r="HA171" s="276">
        <f t="shared" si="568"/>
        <v>0</v>
      </c>
      <c r="HB171" s="276">
        <f t="shared" si="569"/>
        <v>0</v>
      </c>
      <c r="HC171" s="276">
        <f t="shared" si="570"/>
        <v>0</v>
      </c>
      <c r="HD171" s="276">
        <f t="shared" si="571"/>
        <v>0</v>
      </c>
      <c r="HE171" s="276">
        <f t="shared" si="572"/>
        <v>0</v>
      </c>
      <c r="HF171" s="278">
        <f t="shared" si="573"/>
        <v>0</v>
      </c>
      <c r="HG171" s="276">
        <f t="shared" si="574"/>
        <v>0</v>
      </c>
      <c r="HH171" s="276">
        <f t="shared" si="575"/>
        <v>0</v>
      </c>
      <c r="HI171" s="276">
        <f t="shared" si="576"/>
        <v>0</v>
      </c>
      <c r="HJ171" s="276">
        <f t="shared" si="577"/>
        <v>0</v>
      </c>
      <c r="HK171" s="276">
        <f t="shared" si="578"/>
        <v>4.7307135902993881E-2</v>
      </c>
      <c r="HL171" s="276">
        <f t="shared" si="579"/>
        <v>4.7307135902993881E-2</v>
      </c>
      <c r="HM171" s="278">
        <f t="shared" si="580"/>
        <v>4.7307135902993881E-2</v>
      </c>
      <c r="HN171" s="276">
        <f t="shared" si="581"/>
        <v>4.7307135902993881E-2</v>
      </c>
      <c r="HO171" s="276">
        <f t="shared" si="582"/>
        <v>4.7307135902993881E-2</v>
      </c>
      <c r="HP171" s="276">
        <f t="shared" si="583"/>
        <v>4.7307135902993881E-2</v>
      </c>
      <c r="HQ171" s="276">
        <f t="shared" si="584"/>
        <v>4.7307135902993881E-2</v>
      </c>
      <c r="HR171" s="276">
        <f t="shared" si="585"/>
        <v>0</v>
      </c>
      <c r="HS171" s="276">
        <f t="shared" si="537"/>
        <v>0</v>
      </c>
      <c r="HT171" s="278">
        <f t="shared" si="538"/>
        <v>0</v>
      </c>
      <c r="HU171" s="276">
        <f t="shared" si="539"/>
        <v>0</v>
      </c>
      <c r="HV171" s="276">
        <f t="shared" si="540"/>
        <v>0</v>
      </c>
      <c r="HW171" s="276">
        <f t="shared" si="541"/>
        <v>0</v>
      </c>
    </row>
    <row r="172" spans="2:231" s="132" customFormat="1" x14ac:dyDescent="0.25">
      <c r="J172" s="18"/>
      <c r="K172" s="18"/>
      <c r="L172" s="18"/>
      <c r="M172" s="18"/>
      <c r="N172" s="18"/>
      <c r="O172" s="18"/>
      <c r="P172" s="18"/>
      <c r="Q172" s="18"/>
      <c r="R172" s="18"/>
      <c r="S172" s="18"/>
      <c r="T172" s="18"/>
      <c r="U172" s="18"/>
      <c r="V172" s="18"/>
      <c r="W172" s="18"/>
      <c r="X172" s="18"/>
      <c r="Y172" s="18"/>
      <c r="Z172" s="18"/>
      <c r="AA172" s="18"/>
      <c r="AB172" s="18"/>
      <c r="AC172" s="18"/>
      <c r="AD172" s="18"/>
      <c r="AE172" s="18"/>
      <c r="AF172" s="18"/>
      <c r="AG172" s="18"/>
      <c r="AH172" s="18"/>
      <c r="AI172" s="18"/>
      <c r="AJ172" s="18"/>
      <c r="AK172" s="18"/>
      <c r="AL172" s="18"/>
      <c r="AM172" s="18"/>
      <c r="AN172" s="18"/>
      <c r="AO172" s="18"/>
      <c r="AP172" s="18"/>
      <c r="AQ172" s="18"/>
      <c r="AR172" s="18"/>
      <c r="AS172" s="18"/>
      <c r="AT172" s="18"/>
      <c r="AU172" s="18"/>
      <c r="AV172" s="18"/>
      <c r="AW172" s="18"/>
      <c r="AX172" s="18"/>
      <c r="AY172" s="18"/>
      <c r="AZ172" s="18"/>
      <c r="BA172" s="18"/>
      <c r="BB172" s="18"/>
      <c r="BC172" s="18"/>
      <c r="BD172" s="18"/>
      <c r="BE172" s="18"/>
      <c r="BF172" s="18"/>
      <c r="BG172" s="18"/>
      <c r="BH172" s="18"/>
      <c r="BI172" s="18"/>
      <c r="BJ172" s="18"/>
      <c r="BK172" s="18"/>
      <c r="BL172" s="18"/>
      <c r="BM172" s="18"/>
      <c r="BN172" s="18"/>
      <c r="BO172" s="18"/>
      <c r="BP172" s="18"/>
      <c r="BQ172" s="18"/>
      <c r="BR172" s="18"/>
      <c r="BS172" s="18"/>
      <c r="BT172" s="18"/>
      <c r="BU172" s="18"/>
      <c r="BV172" s="18"/>
      <c r="BW172" s="18"/>
      <c r="BX172" s="18"/>
      <c r="BY172" s="18"/>
      <c r="BZ172" s="18"/>
      <c r="CA172" s="18"/>
      <c r="CB172" s="18"/>
      <c r="CC172" s="18"/>
      <c r="CD172" s="18"/>
      <c r="CE172" s="18"/>
      <c r="CF172" s="18"/>
      <c r="CG172" s="18"/>
      <c r="CH172" s="18"/>
      <c r="CI172" s="18"/>
      <c r="CJ172" s="18"/>
      <c r="CK172" s="18"/>
      <c r="CL172" s="18"/>
      <c r="CM172" s="18"/>
      <c r="CN172" s="18"/>
      <c r="CO172" s="18"/>
      <c r="CP172" s="18"/>
      <c r="CQ172" s="18"/>
      <c r="CR172" s="18"/>
      <c r="CS172" s="18"/>
      <c r="CT172" s="18"/>
      <c r="CU172" s="18"/>
      <c r="CV172" s="18"/>
      <c r="CW172" s="18"/>
      <c r="CX172" s="18"/>
      <c r="CY172" s="18"/>
      <c r="CZ172" s="18"/>
      <c r="DA172" s="18"/>
      <c r="DB172" s="18"/>
      <c r="DC172" s="18"/>
      <c r="DD172" s="18"/>
      <c r="DE172" s="18"/>
      <c r="DF172" s="18"/>
      <c r="DG172" s="18"/>
      <c r="DH172" s="18"/>
      <c r="DI172" s="18"/>
      <c r="DJ172" s="18"/>
      <c r="DK172" s="18"/>
      <c r="DL172" s="18"/>
      <c r="DM172" s="18"/>
      <c r="DN172" s="18"/>
      <c r="DO172" s="18"/>
      <c r="DP172" s="18"/>
      <c r="DQ172" s="18"/>
      <c r="DR172" s="18"/>
      <c r="DS172" s="18"/>
      <c r="DT172" s="18"/>
      <c r="DU172" s="18"/>
      <c r="DV172" s="18"/>
      <c r="DW172" s="18"/>
      <c r="DX172" s="18"/>
      <c r="DY172" s="18"/>
      <c r="DZ172" s="18"/>
      <c r="EA172" s="18"/>
      <c r="EB172" s="18"/>
      <c r="EC172" s="18"/>
      <c r="ED172" s="18"/>
      <c r="EE172" s="18"/>
      <c r="EF172" s="18"/>
      <c r="EG172" s="18"/>
      <c r="EH172" s="18"/>
      <c r="EI172" s="18"/>
      <c r="EJ172" s="18"/>
      <c r="EK172" s="18"/>
      <c r="EL172" s="18"/>
      <c r="EM172" s="18"/>
      <c r="EN172" s="18"/>
      <c r="EO172" s="18"/>
      <c r="EP172" s="18"/>
      <c r="EQ172" s="18"/>
      <c r="ER172" s="18"/>
      <c r="ES172" s="18"/>
      <c r="ET172" s="18"/>
      <c r="EU172" s="18"/>
      <c r="EV172" s="18"/>
      <c r="EW172" s="18"/>
      <c r="EX172" s="18"/>
      <c r="EY172" s="18"/>
      <c r="EZ172" s="18"/>
      <c r="FA172" s="18"/>
      <c r="FB172" s="18"/>
      <c r="FC172" s="18"/>
      <c r="FD172" s="18"/>
      <c r="FE172" s="18"/>
      <c r="FF172" s="18"/>
      <c r="FG172" s="18"/>
      <c r="FH172" s="18"/>
      <c r="FI172" s="18"/>
      <c r="FJ172" s="18"/>
      <c r="FK172" s="18"/>
      <c r="FL172" s="18"/>
      <c r="FM172" s="18"/>
      <c r="FN172" s="18"/>
      <c r="FO172" s="18"/>
      <c r="FP172" s="18"/>
      <c r="FQ172" s="18"/>
      <c r="FR172" s="18"/>
      <c r="FS172" s="18"/>
      <c r="FT172" s="18"/>
      <c r="FU172" s="18"/>
      <c r="FV172" s="18"/>
      <c r="FW172" s="278">
        <f t="shared" si="533"/>
        <v>6.3515493651943991E-2</v>
      </c>
      <c r="FX172" s="276">
        <f t="shared" si="542"/>
        <v>6.3515493651943991E-2</v>
      </c>
      <c r="FY172" s="276">
        <f t="shared" si="543"/>
        <v>6.3515493651943991E-2</v>
      </c>
      <c r="FZ172" s="276">
        <f t="shared" si="544"/>
        <v>0.12703098730388798</v>
      </c>
      <c r="GA172" s="276">
        <f t="shared" si="545"/>
        <v>0.19054648095583199</v>
      </c>
      <c r="GB172" s="276">
        <f t="shared" si="546"/>
        <v>0.25406197460777596</v>
      </c>
      <c r="GC172" s="276">
        <f t="shared" si="547"/>
        <v>0.19054648095583199</v>
      </c>
      <c r="GD172" s="278">
        <f t="shared" si="534"/>
        <v>0.25406197460777596</v>
      </c>
      <c r="GE172" s="276">
        <f t="shared" si="548"/>
        <v>0.31757746825971994</v>
      </c>
      <c r="GF172" s="276">
        <f t="shared" si="549"/>
        <v>0.38109296191166392</v>
      </c>
      <c r="GG172" s="276">
        <f t="shared" si="550"/>
        <v>0.31757746825971994</v>
      </c>
      <c r="GH172" s="276">
        <f t="shared" si="551"/>
        <v>0.25406197460777596</v>
      </c>
      <c r="GI172" s="276">
        <f t="shared" si="552"/>
        <v>0.19054648095583199</v>
      </c>
      <c r="GJ172" s="276">
        <f t="shared" si="553"/>
        <v>0.38109296191166397</v>
      </c>
      <c r="GK172" s="278">
        <f t="shared" si="535"/>
        <v>0.38109296191166392</v>
      </c>
      <c r="GL172" s="276">
        <f t="shared" si="554"/>
        <v>0.31757746825971994</v>
      </c>
      <c r="GM172" s="276">
        <f t="shared" si="555"/>
        <v>0.25406197460777596</v>
      </c>
      <c r="GN172" s="276">
        <f t="shared" si="556"/>
        <v>0.31757746825971994</v>
      </c>
      <c r="GO172" s="276">
        <f t="shared" si="557"/>
        <v>0.31757746825971994</v>
      </c>
      <c r="GP172" s="276">
        <f t="shared" si="558"/>
        <v>0.38109296191166392</v>
      </c>
      <c r="GQ172" s="276">
        <f t="shared" si="559"/>
        <v>0.19054648095583199</v>
      </c>
      <c r="GR172" s="278">
        <f t="shared" si="536"/>
        <v>0.12703098730388798</v>
      </c>
      <c r="GS172" s="276">
        <f t="shared" si="560"/>
        <v>0.19054648095583199</v>
      </c>
      <c r="GT172" s="276">
        <f t="shared" si="561"/>
        <v>0.19054648095583199</v>
      </c>
      <c r="GU172" s="276">
        <f t="shared" si="562"/>
        <v>0.25406197460777596</v>
      </c>
      <c r="GV172" s="276">
        <f t="shared" si="563"/>
        <v>0.25406197460777596</v>
      </c>
      <c r="GW172" s="276">
        <f t="shared" si="564"/>
        <v>0.25406197460777596</v>
      </c>
      <c r="GX172" s="276">
        <f t="shared" si="565"/>
        <v>0.25406197460777596</v>
      </c>
      <c r="GY172" s="278">
        <f t="shared" si="566"/>
        <v>0.25406197460777596</v>
      </c>
      <c r="GZ172" s="276">
        <f t="shared" si="567"/>
        <v>0.19054648095583199</v>
      </c>
      <c r="HA172" s="276">
        <f t="shared" si="568"/>
        <v>0.19054648095583199</v>
      </c>
      <c r="HB172" s="276">
        <f t="shared" si="569"/>
        <v>6.3515493651943991E-2</v>
      </c>
      <c r="HC172" s="276">
        <f t="shared" si="570"/>
        <v>6.3515493651943991E-2</v>
      </c>
      <c r="HD172" s="276">
        <f t="shared" si="571"/>
        <v>0</v>
      </c>
      <c r="HE172" s="276">
        <f t="shared" si="572"/>
        <v>0</v>
      </c>
      <c r="HF172" s="278">
        <f t="shared" si="573"/>
        <v>0</v>
      </c>
      <c r="HG172" s="276">
        <f t="shared" si="574"/>
        <v>0</v>
      </c>
      <c r="HH172" s="276">
        <f t="shared" si="575"/>
        <v>0</v>
      </c>
      <c r="HI172" s="276">
        <f t="shared" si="576"/>
        <v>0</v>
      </c>
      <c r="HJ172" s="276">
        <f t="shared" si="577"/>
        <v>0</v>
      </c>
      <c r="HK172" s="276">
        <f t="shared" si="578"/>
        <v>6.3515493651943991E-2</v>
      </c>
      <c r="HL172" s="276">
        <f t="shared" si="579"/>
        <v>6.3515493651943991E-2</v>
      </c>
      <c r="HM172" s="278">
        <f t="shared" si="580"/>
        <v>6.3515493651943991E-2</v>
      </c>
      <c r="HN172" s="276">
        <f t="shared" si="581"/>
        <v>6.3515493651943991E-2</v>
      </c>
      <c r="HO172" s="276">
        <f t="shared" si="582"/>
        <v>6.3515493651943991E-2</v>
      </c>
      <c r="HP172" s="276">
        <f t="shared" si="583"/>
        <v>6.3515493651943991E-2</v>
      </c>
      <c r="HQ172" s="276">
        <f t="shared" si="584"/>
        <v>6.3515493651943991E-2</v>
      </c>
      <c r="HR172" s="276">
        <f t="shared" si="585"/>
        <v>0</v>
      </c>
      <c r="HS172" s="276">
        <f t="shared" si="537"/>
        <v>0</v>
      </c>
      <c r="HT172" s="278">
        <f t="shared" si="538"/>
        <v>0</v>
      </c>
      <c r="HU172" s="276">
        <f t="shared" si="539"/>
        <v>0</v>
      </c>
      <c r="HV172" s="276">
        <f t="shared" si="540"/>
        <v>0</v>
      </c>
      <c r="HW172" s="276">
        <f t="shared" si="541"/>
        <v>0</v>
      </c>
    </row>
    <row r="173" spans="2:231" s="132" customFormat="1" x14ac:dyDescent="0.25">
      <c r="J173" s="18"/>
      <c r="K173" s="18"/>
      <c r="L173" s="18"/>
      <c r="M173" s="18"/>
      <c r="N173" s="18"/>
      <c r="O173" s="18"/>
      <c r="P173" s="18"/>
      <c r="Q173" s="18"/>
      <c r="R173" s="18"/>
      <c r="S173" s="18"/>
      <c r="T173" s="18"/>
      <c r="U173" s="18"/>
      <c r="V173" s="18"/>
      <c r="W173" s="18"/>
      <c r="X173" s="18"/>
      <c r="Y173" s="18"/>
      <c r="Z173" s="18"/>
      <c r="AA173" s="18"/>
      <c r="AB173" s="18"/>
      <c r="AC173" s="18"/>
      <c r="AD173" s="18"/>
      <c r="AE173" s="18"/>
      <c r="AF173" s="18"/>
      <c r="AG173" s="18"/>
      <c r="AH173" s="18"/>
      <c r="AI173" s="18"/>
      <c r="AJ173" s="18"/>
      <c r="AK173" s="18"/>
      <c r="AL173" s="18"/>
      <c r="AM173" s="18"/>
      <c r="AN173" s="18"/>
      <c r="AO173" s="18"/>
      <c r="AP173" s="18"/>
      <c r="AQ173" s="18"/>
      <c r="AR173" s="18"/>
      <c r="AS173" s="18"/>
      <c r="AT173" s="18"/>
      <c r="AU173" s="18"/>
      <c r="AV173" s="18"/>
      <c r="AW173" s="18"/>
      <c r="AX173" s="18"/>
      <c r="AY173" s="18"/>
      <c r="AZ173" s="18"/>
      <c r="BA173" s="18"/>
      <c r="BB173" s="18"/>
      <c r="BC173" s="18"/>
      <c r="BD173" s="18"/>
      <c r="BE173" s="18"/>
      <c r="BF173" s="18"/>
      <c r="BG173" s="18"/>
      <c r="BH173" s="18"/>
      <c r="BI173" s="18"/>
      <c r="BJ173" s="18"/>
      <c r="BK173" s="18"/>
      <c r="BL173" s="18"/>
      <c r="BM173" s="18"/>
      <c r="BN173" s="18"/>
      <c r="BO173" s="18"/>
      <c r="BP173" s="18"/>
      <c r="BQ173" s="18"/>
      <c r="BR173" s="18"/>
      <c r="BS173" s="18"/>
      <c r="BT173" s="18"/>
      <c r="BU173" s="18"/>
      <c r="BV173" s="18"/>
      <c r="BW173" s="18"/>
      <c r="BX173" s="18"/>
      <c r="BY173" s="18"/>
      <c r="BZ173" s="18"/>
      <c r="CA173" s="18"/>
      <c r="CB173" s="18"/>
      <c r="CC173" s="18"/>
      <c r="CD173" s="18"/>
      <c r="CE173" s="18"/>
      <c r="CF173" s="18"/>
      <c r="CG173" s="18"/>
      <c r="CH173" s="18"/>
      <c r="CI173" s="18"/>
      <c r="CJ173" s="18"/>
      <c r="CK173" s="18"/>
      <c r="CL173" s="18"/>
      <c r="CM173" s="18"/>
      <c r="CN173" s="18"/>
      <c r="CO173" s="18"/>
      <c r="CP173" s="18"/>
      <c r="CQ173" s="18"/>
      <c r="CR173" s="18"/>
      <c r="CS173" s="18"/>
      <c r="CT173" s="18"/>
      <c r="CU173" s="18"/>
      <c r="CV173" s="18"/>
      <c r="CW173" s="18"/>
      <c r="CX173" s="18"/>
      <c r="CY173" s="18"/>
      <c r="CZ173" s="18"/>
      <c r="DA173" s="18"/>
      <c r="DB173" s="18"/>
      <c r="DC173" s="18"/>
      <c r="DD173" s="18"/>
      <c r="DE173" s="18"/>
      <c r="DF173" s="18"/>
      <c r="DG173" s="18"/>
      <c r="DH173" s="18"/>
      <c r="DI173" s="18"/>
      <c r="DJ173" s="18"/>
      <c r="DK173" s="18"/>
      <c r="DL173" s="18"/>
      <c r="DM173" s="18"/>
      <c r="DN173" s="18"/>
      <c r="DO173" s="18"/>
      <c r="DP173" s="18"/>
      <c r="DQ173" s="18"/>
      <c r="DR173" s="18"/>
      <c r="DS173" s="18"/>
      <c r="DT173" s="18"/>
      <c r="DU173" s="18"/>
      <c r="DV173" s="18"/>
      <c r="DW173" s="18"/>
      <c r="DX173" s="18"/>
      <c r="DY173" s="18"/>
      <c r="DZ173" s="18"/>
      <c r="EA173" s="18"/>
      <c r="EB173" s="18"/>
      <c r="EC173" s="18"/>
      <c r="ED173" s="18"/>
      <c r="EE173" s="18"/>
      <c r="EF173" s="18"/>
      <c r="EG173" s="18"/>
      <c r="EH173" s="18"/>
      <c r="EI173" s="18"/>
      <c r="EJ173" s="18"/>
      <c r="EK173" s="18"/>
      <c r="EL173" s="18"/>
      <c r="EM173" s="18"/>
      <c r="EN173" s="18"/>
      <c r="EO173" s="18"/>
      <c r="EP173" s="18"/>
      <c r="EQ173" s="18"/>
      <c r="ER173" s="18"/>
      <c r="ES173" s="18"/>
      <c r="ET173" s="18"/>
      <c r="EU173" s="18"/>
      <c r="EV173" s="18"/>
      <c r="EW173" s="18"/>
      <c r="EX173" s="18"/>
      <c r="EY173" s="18"/>
      <c r="EZ173" s="18"/>
      <c r="FA173" s="18"/>
      <c r="FB173" s="18"/>
      <c r="FC173" s="18"/>
      <c r="FD173" s="18"/>
      <c r="FE173" s="18"/>
      <c r="FF173" s="18"/>
      <c r="FG173" s="18"/>
      <c r="FH173" s="18"/>
      <c r="FI173" s="18"/>
      <c r="FJ173" s="18"/>
      <c r="FK173" s="18"/>
      <c r="FL173" s="18"/>
      <c r="FM173" s="18"/>
      <c r="FN173" s="18"/>
      <c r="FO173" s="18"/>
      <c r="FP173" s="18"/>
      <c r="FQ173" s="18"/>
      <c r="FR173" s="18"/>
      <c r="FS173" s="18"/>
      <c r="FT173" s="18"/>
      <c r="FU173" s="18"/>
      <c r="FV173" s="18"/>
      <c r="FW173" s="278">
        <f t="shared" si="533"/>
        <v>0.14445502176214903</v>
      </c>
      <c r="FX173" s="276">
        <f t="shared" si="542"/>
        <v>0.14445502176214903</v>
      </c>
      <c r="FY173" s="276">
        <f t="shared" si="543"/>
        <v>0.14445502176214903</v>
      </c>
      <c r="FZ173" s="276">
        <f t="shared" si="544"/>
        <v>0.43336506528644708</v>
      </c>
      <c r="GA173" s="276">
        <f t="shared" si="545"/>
        <v>0.57782008704859611</v>
      </c>
      <c r="GB173" s="276">
        <f t="shared" si="546"/>
        <v>0.57782008704859611</v>
      </c>
      <c r="GC173" s="276">
        <f t="shared" si="547"/>
        <v>0.72227510881074508</v>
      </c>
      <c r="GD173" s="278">
        <f t="shared" si="534"/>
        <v>1.011185152335043</v>
      </c>
      <c r="GE173" s="276">
        <f t="shared" si="548"/>
        <v>1.011185152335043</v>
      </c>
      <c r="GF173" s="276">
        <f t="shared" si="549"/>
        <v>1.155640174097192</v>
      </c>
      <c r="GG173" s="276">
        <f t="shared" si="550"/>
        <v>0.86673013057289405</v>
      </c>
      <c r="GH173" s="276">
        <f t="shared" si="551"/>
        <v>0.86673013057289405</v>
      </c>
      <c r="GI173" s="276">
        <f t="shared" si="552"/>
        <v>1.011185152335043</v>
      </c>
      <c r="GJ173" s="276">
        <f t="shared" si="553"/>
        <v>0.72227510881074508</v>
      </c>
      <c r="GK173" s="278">
        <f t="shared" si="535"/>
        <v>0.57782008704859611</v>
      </c>
      <c r="GL173" s="276">
        <f t="shared" si="554"/>
        <v>1.1556401740971922</v>
      </c>
      <c r="GM173" s="276">
        <f t="shared" si="555"/>
        <v>1.4445502176214904</v>
      </c>
      <c r="GN173" s="276">
        <f t="shared" si="556"/>
        <v>1.5890052393836394</v>
      </c>
      <c r="GO173" s="276">
        <f t="shared" si="557"/>
        <v>1.4445502176214902</v>
      </c>
      <c r="GP173" s="276">
        <f t="shared" si="558"/>
        <v>1.5890052393836394</v>
      </c>
      <c r="GQ173" s="276">
        <f t="shared" si="559"/>
        <v>2.1668253264322352</v>
      </c>
      <c r="GR173" s="278">
        <f t="shared" si="536"/>
        <v>2.022370304670086</v>
      </c>
      <c r="GS173" s="276">
        <f t="shared" si="560"/>
        <v>1.5890052393836391</v>
      </c>
      <c r="GT173" s="276">
        <f t="shared" si="561"/>
        <v>1.4445502176214902</v>
      </c>
      <c r="GU173" s="276">
        <f t="shared" si="562"/>
        <v>1.3000951958593414</v>
      </c>
      <c r="GV173" s="276">
        <f t="shared" si="563"/>
        <v>1.4445502176214904</v>
      </c>
      <c r="GW173" s="276">
        <f t="shared" si="564"/>
        <v>1.155640174097192</v>
      </c>
      <c r="GX173" s="276">
        <f t="shared" si="565"/>
        <v>0.72227510881074508</v>
      </c>
      <c r="GY173" s="278">
        <f t="shared" si="566"/>
        <v>0.72227510881074508</v>
      </c>
      <c r="GZ173" s="276">
        <f t="shared" si="567"/>
        <v>0.57782008704859611</v>
      </c>
      <c r="HA173" s="276">
        <f t="shared" si="568"/>
        <v>0.43336506528644708</v>
      </c>
      <c r="HB173" s="276">
        <f t="shared" si="569"/>
        <v>0.43336506528644708</v>
      </c>
      <c r="HC173" s="276">
        <f t="shared" si="570"/>
        <v>0.28891004352429805</v>
      </c>
      <c r="HD173" s="276">
        <f t="shared" si="571"/>
        <v>0.28891004352429805</v>
      </c>
      <c r="HE173" s="276">
        <f t="shared" si="572"/>
        <v>0.43336506528644708</v>
      </c>
      <c r="HF173" s="278">
        <f t="shared" si="573"/>
        <v>0.43336506528644708</v>
      </c>
      <c r="HG173" s="276">
        <f t="shared" si="574"/>
        <v>0.43336506528644708</v>
      </c>
      <c r="HH173" s="276">
        <f t="shared" si="575"/>
        <v>0.43336506528644708</v>
      </c>
      <c r="HI173" s="276">
        <f t="shared" si="576"/>
        <v>0.43336506528644708</v>
      </c>
      <c r="HJ173" s="276">
        <f t="shared" si="577"/>
        <v>0.43336506528644708</v>
      </c>
      <c r="HK173" s="276">
        <f t="shared" si="578"/>
        <v>0.43336506528644708</v>
      </c>
      <c r="HL173" s="276">
        <f t="shared" si="579"/>
        <v>0.14445502176214903</v>
      </c>
      <c r="HM173" s="278">
        <f t="shared" si="580"/>
        <v>0.14445502176214903</v>
      </c>
      <c r="HN173" s="276">
        <f t="shared" si="581"/>
        <v>0.14445502176214903</v>
      </c>
      <c r="HO173" s="276">
        <f t="shared" si="582"/>
        <v>0</v>
      </c>
      <c r="HP173" s="276">
        <f t="shared" si="583"/>
        <v>0</v>
      </c>
      <c r="HQ173" s="276">
        <f t="shared" si="584"/>
        <v>0</v>
      </c>
      <c r="HR173" s="276">
        <f t="shared" si="585"/>
        <v>0</v>
      </c>
      <c r="HS173" s="276">
        <f t="shared" si="537"/>
        <v>0</v>
      </c>
      <c r="HT173" s="278">
        <f t="shared" si="538"/>
        <v>0</v>
      </c>
      <c r="HU173" s="276">
        <f t="shared" si="539"/>
        <v>0</v>
      </c>
      <c r="HV173" s="276">
        <f t="shared" si="540"/>
        <v>0</v>
      </c>
      <c r="HW173" s="276">
        <f t="shared" si="541"/>
        <v>0</v>
      </c>
    </row>
    <row r="174" spans="2:231" s="132" customFormat="1" x14ac:dyDescent="0.25">
      <c r="J174" s="18"/>
      <c r="K174" s="18"/>
      <c r="L174" s="18"/>
      <c r="M174" s="18"/>
      <c r="N174" s="18"/>
      <c r="O174" s="18"/>
      <c r="P174" s="18"/>
      <c r="Q174" s="18"/>
      <c r="R174" s="18"/>
      <c r="S174" s="18"/>
      <c r="T174" s="18"/>
      <c r="U174" s="18"/>
      <c r="V174" s="18"/>
      <c r="W174" s="18"/>
      <c r="X174" s="18"/>
      <c r="Y174" s="18"/>
      <c r="Z174" s="18"/>
      <c r="AA174" s="18"/>
      <c r="AB174" s="18"/>
      <c r="AC174" s="18"/>
      <c r="AD174" s="18"/>
      <c r="AE174" s="18"/>
      <c r="AF174" s="18"/>
      <c r="AG174" s="18"/>
      <c r="AH174" s="18"/>
      <c r="AI174" s="18"/>
      <c r="AJ174" s="18"/>
      <c r="AK174" s="18"/>
      <c r="AL174" s="18"/>
      <c r="AM174" s="18"/>
      <c r="AN174" s="18"/>
      <c r="AO174" s="18"/>
      <c r="AP174" s="18"/>
      <c r="AQ174" s="18"/>
      <c r="AR174" s="18"/>
      <c r="AS174" s="18"/>
      <c r="AT174" s="18"/>
      <c r="AU174" s="18"/>
      <c r="AV174" s="18"/>
      <c r="AW174" s="18"/>
      <c r="AX174" s="18"/>
      <c r="AY174" s="18"/>
      <c r="AZ174" s="18"/>
      <c r="BA174" s="18"/>
      <c r="BB174" s="18"/>
      <c r="BC174" s="18"/>
      <c r="BD174" s="18"/>
      <c r="BE174" s="18"/>
      <c r="BF174" s="18"/>
      <c r="BG174" s="18"/>
      <c r="BH174" s="18"/>
      <c r="BI174" s="18"/>
      <c r="BJ174" s="18"/>
      <c r="BK174" s="18"/>
      <c r="BL174" s="18"/>
      <c r="BM174" s="18"/>
      <c r="BN174" s="18"/>
      <c r="BO174" s="18"/>
      <c r="BP174" s="18"/>
      <c r="BQ174" s="18"/>
      <c r="BR174" s="18"/>
      <c r="BS174" s="18"/>
      <c r="BT174" s="18"/>
      <c r="BU174" s="18"/>
      <c r="BV174" s="18"/>
      <c r="BW174" s="18"/>
      <c r="BX174" s="18"/>
      <c r="BY174" s="18"/>
      <c r="BZ174" s="18"/>
      <c r="CA174" s="18"/>
      <c r="CB174" s="18"/>
      <c r="CC174" s="18"/>
      <c r="CD174" s="18"/>
      <c r="CE174" s="18"/>
      <c r="CF174" s="18"/>
      <c r="CG174" s="18"/>
      <c r="CH174" s="18"/>
      <c r="CI174" s="18"/>
      <c r="CJ174" s="18"/>
      <c r="CK174" s="18"/>
      <c r="CL174" s="18"/>
      <c r="CM174" s="18"/>
      <c r="CN174" s="18"/>
      <c r="CO174" s="18"/>
      <c r="CP174" s="18"/>
      <c r="CQ174" s="18"/>
      <c r="CR174" s="18"/>
      <c r="CS174" s="18"/>
      <c r="CT174" s="18"/>
      <c r="CU174" s="18"/>
      <c r="CV174" s="18"/>
      <c r="CW174" s="18"/>
      <c r="CX174" s="18"/>
      <c r="CY174" s="18"/>
      <c r="CZ174" s="18"/>
      <c r="DA174" s="18"/>
      <c r="DB174" s="18"/>
      <c r="DC174" s="18"/>
      <c r="DD174" s="18"/>
      <c r="DE174" s="18"/>
      <c r="DF174" s="18"/>
      <c r="DG174" s="18"/>
      <c r="DH174" s="18"/>
      <c r="DI174" s="18"/>
      <c r="DJ174" s="18"/>
      <c r="DK174" s="18"/>
      <c r="DL174" s="18"/>
      <c r="DM174" s="18"/>
      <c r="DN174" s="18"/>
      <c r="DO174" s="18"/>
      <c r="DP174" s="18"/>
      <c r="DQ174" s="18"/>
      <c r="DR174" s="18"/>
      <c r="DS174" s="18"/>
      <c r="DT174" s="18"/>
      <c r="DU174" s="18"/>
      <c r="DV174" s="18"/>
      <c r="DW174" s="18"/>
      <c r="DX174" s="18"/>
      <c r="DY174" s="18"/>
      <c r="DZ174" s="18"/>
      <c r="EA174" s="18"/>
      <c r="EB174" s="18"/>
      <c r="EC174" s="18"/>
      <c r="ED174" s="18"/>
      <c r="EE174" s="18"/>
      <c r="EF174" s="18"/>
      <c r="EG174" s="18"/>
      <c r="EH174" s="18"/>
      <c r="EI174" s="18"/>
      <c r="EJ174" s="18"/>
      <c r="EK174" s="18"/>
      <c r="EL174" s="18"/>
      <c r="EM174" s="18"/>
      <c r="EN174" s="18"/>
      <c r="EO174" s="18"/>
      <c r="EP174" s="18"/>
      <c r="EQ174" s="18"/>
      <c r="ER174" s="18"/>
      <c r="ES174" s="18"/>
      <c r="ET174" s="18"/>
      <c r="EU174" s="18"/>
      <c r="EV174" s="18"/>
      <c r="EW174" s="18"/>
      <c r="EX174" s="18"/>
      <c r="EY174" s="18"/>
      <c r="EZ174" s="18"/>
      <c r="FA174" s="18"/>
      <c r="FB174" s="18"/>
      <c r="FC174" s="18"/>
      <c r="FD174" s="18"/>
      <c r="FE174" s="18"/>
      <c r="FF174" s="18"/>
      <c r="FG174" s="18"/>
      <c r="FH174" s="18"/>
      <c r="FI174" s="18"/>
      <c r="FJ174" s="18"/>
      <c r="FK174" s="18"/>
      <c r="FL174" s="18"/>
      <c r="FM174" s="18"/>
      <c r="FN174" s="18"/>
      <c r="FO174" s="18"/>
      <c r="FP174" s="18"/>
      <c r="FQ174" s="18"/>
      <c r="FR174" s="18"/>
      <c r="FS174" s="18"/>
      <c r="FT174" s="18"/>
      <c r="FU174" s="18"/>
      <c r="FV174" s="18"/>
      <c r="FW174" s="278">
        <f t="shared" si="533"/>
        <v>0</v>
      </c>
      <c r="FX174" s="276">
        <f t="shared" si="542"/>
        <v>0</v>
      </c>
      <c r="FY174" s="276">
        <f t="shared" si="543"/>
        <v>0</v>
      </c>
      <c r="FZ174" s="276">
        <f t="shared" si="544"/>
        <v>0</v>
      </c>
      <c r="GA174" s="276">
        <f t="shared" si="545"/>
        <v>0.77023207092296908</v>
      </c>
      <c r="GB174" s="276">
        <f t="shared" si="546"/>
        <v>0.77023207092296908</v>
      </c>
      <c r="GC174" s="276">
        <f t="shared" si="547"/>
        <v>0.77023207092296908</v>
      </c>
      <c r="GD174" s="278">
        <f t="shared" si="534"/>
        <v>0.77023207092296908</v>
      </c>
      <c r="GE174" s="276">
        <f t="shared" si="548"/>
        <v>1.5404641418459382</v>
      </c>
      <c r="GF174" s="276">
        <f t="shared" si="549"/>
        <v>3.0809282836918763</v>
      </c>
      <c r="GG174" s="276">
        <f t="shared" si="550"/>
        <v>3.8511603546148452</v>
      </c>
      <c r="GH174" s="276">
        <f t="shared" si="551"/>
        <v>3.0809282836918763</v>
      </c>
      <c r="GI174" s="276">
        <f t="shared" si="552"/>
        <v>3.0809282836918763</v>
      </c>
      <c r="GJ174" s="276">
        <f t="shared" si="553"/>
        <v>3.0809282836918763</v>
      </c>
      <c r="GK174" s="278">
        <f t="shared" si="535"/>
        <v>4.6213924255378149</v>
      </c>
      <c r="GL174" s="276">
        <f t="shared" si="554"/>
        <v>4.6213924255378149</v>
      </c>
      <c r="GM174" s="276">
        <f t="shared" si="555"/>
        <v>6.1618565673837526</v>
      </c>
      <c r="GN174" s="276">
        <f t="shared" si="556"/>
        <v>9.2427848510756299</v>
      </c>
      <c r="GO174" s="276">
        <f t="shared" si="557"/>
        <v>9.2427848510756299</v>
      </c>
      <c r="GP174" s="276">
        <f t="shared" si="558"/>
        <v>10.013016921998599</v>
      </c>
      <c r="GQ174" s="276">
        <f t="shared" si="559"/>
        <v>10.013016921998599</v>
      </c>
      <c r="GR174" s="278">
        <f t="shared" si="536"/>
        <v>8.4725527801526592</v>
      </c>
      <c r="GS174" s="276">
        <f t="shared" si="560"/>
        <v>7.7023207092296904</v>
      </c>
      <c r="GT174" s="276">
        <f t="shared" si="561"/>
        <v>4.6213924255378149</v>
      </c>
      <c r="GU174" s="276">
        <f t="shared" si="562"/>
        <v>0.77023207092296908</v>
      </c>
      <c r="GV174" s="276">
        <f t="shared" si="563"/>
        <v>0.77023207092296908</v>
      </c>
      <c r="GW174" s="276">
        <f t="shared" si="564"/>
        <v>0.77023207092296908</v>
      </c>
      <c r="GX174" s="276">
        <f t="shared" si="565"/>
        <v>0.77023207092296908</v>
      </c>
      <c r="GY174" s="278">
        <f t="shared" si="566"/>
        <v>0.77023207092296908</v>
      </c>
      <c r="GZ174" s="276">
        <f t="shared" si="567"/>
        <v>0.77023207092296908</v>
      </c>
      <c r="HA174" s="276">
        <f t="shared" si="568"/>
        <v>1.5404641418459382</v>
      </c>
      <c r="HB174" s="276">
        <f t="shared" si="569"/>
        <v>1.5404641418459382</v>
      </c>
      <c r="HC174" s="276">
        <f t="shared" si="570"/>
        <v>2.3106962127689075</v>
      </c>
      <c r="HD174" s="276">
        <f t="shared" si="571"/>
        <v>1.5404641418459382</v>
      </c>
      <c r="HE174" s="276">
        <f t="shared" si="572"/>
        <v>1.5404641418459382</v>
      </c>
      <c r="HF174" s="278">
        <f>SUM(GZ162:HF162)</f>
        <v>1.5404641418459382</v>
      </c>
      <c r="HG174" s="276">
        <f t="shared" si="574"/>
        <v>1.5404641418459382</v>
      </c>
      <c r="HH174" s="276">
        <f t="shared" si="575"/>
        <v>0.77023207092296908</v>
      </c>
      <c r="HI174" s="276">
        <f t="shared" si="576"/>
        <v>0.77023207092296908</v>
      </c>
      <c r="HJ174" s="276">
        <f t="shared" si="577"/>
        <v>0</v>
      </c>
      <c r="HK174" s="276">
        <f t="shared" si="578"/>
        <v>0</v>
      </c>
      <c r="HL174" s="276">
        <f t="shared" si="579"/>
        <v>0</v>
      </c>
      <c r="HM174" s="278">
        <f>SUM(HG162:HM162)</f>
        <v>0</v>
      </c>
      <c r="HN174" s="276">
        <f t="shared" si="581"/>
        <v>0</v>
      </c>
      <c r="HO174" s="276">
        <f t="shared" si="582"/>
        <v>0</v>
      </c>
      <c r="HP174" s="276">
        <f t="shared" si="583"/>
        <v>0</v>
      </c>
      <c r="HQ174" s="276">
        <f t="shared" si="584"/>
        <v>0</v>
      </c>
      <c r="HR174" s="276">
        <f t="shared" si="585"/>
        <v>0</v>
      </c>
      <c r="HS174" s="276">
        <f t="shared" si="537"/>
        <v>0</v>
      </c>
      <c r="HT174" s="278">
        <f t="shared" si="538"/>
        <v>0</v>
      </c>
      <c r="HU174" s="276">
        <f t="shared" si="539"/>
        <v>0</v>
      </c>
      <c r="HV174" s="276">
        <f t="shared" si="540"/>
        <v>0</v>
      </c>
      <c r="HW174" s="276">
        <f t="shared" si="541"/>
        <v>0</v>
      </c>
    </row>
    <row r="175" spans="2:231" s="132" customFormat="1" ht="15.75" thickBot="1" x14ac:dyDescent="0.3">
      <c r="J175" s="18"/>
      <c r="K175" s="18"/>
      <c r="L175" s="18"/>
      <c r="M175" s="18"/>
      <c r="N175" s="18"/>
      <c r="O175" s="18"/>
      <c r="P175" s="18"/>
      <c r="Q175" s="18"/>
      <c r="R175" s="18"/>
      <c r="S175" s="18"/>
      <c r="T175" s="18"/>
      <c r="U175" s="18"/>
      <c r="V175" s="18"/>
      <c r="W175" s="18"/>
      <c r="X175" s="18"/>
      <c r="Y175" s="18"/>
      <c r="Z175" s="18"/>
      <c r="AA175" s="18"/>
      <c r="AB175" s="18"/>
      <c r="AC175" s="18"/>
      <c r="AD175" s="18"/>
      <c r="AE175" s="18"/>
      <c r="AF175" s="18"/>
      <c r="AG175" s="18"/>
      <c r="AH175" s="18"/>
      <c r="AI175" s="18"/>
      <c r="AJ175" s="18"/>
      <c r="AK175" s="18"/>
      <c r="AL175" s="18"/>
      <c r="AM175" s="18"/>
      <c r="AN175" s="18"/>
      <c r="AO175" s="18"/>
      <c r="AP175" s="18"/>
      <c r="AQ175" s="18"/>
      <c r="AR175" s="18"/>
      <c r="AS175" s="18"/>
      <c r="AT175" s="18"/>
      <c r="AU175" s="18"/>
      <c r="AV175" s="18"/>
      <c r="AW175" s="18"/>
      <c r="AX175" s="18"/>
      <c r="AY175" s="18"/>
      <c r="AZ175" s="18"/>
      <c r="BA175" s="18"/>
      <c r="BB175" s="18"/>
      <c r="BC175" s="18"/>
      <c r="BD175" s="18"/>
      <c r="BE175" s="18"/>
      <c r="BF175" s="18"/>
      <c r="BG175" s="18"/>
      <c r="BH175" s="18"/>
      <c r="BI175" s="18"/>
      <c r="BJ175" s="18"/>
      <c r="BK175" s="18"/>
      <c r="BL175" s="18"/>
      <c r="BM175" s="18"/>
      <c r="BN175" s="18"/>
      <c r="BO175" s="18"/>
      <c r="BP175" s="18"/>
      <c r="BQ175" s="18"/>
      <c r="BR175" s="18"/>
      <c r="BS175" s="18"/>
      <c r="BT175" s="18"/>
      <c r="BU175" s="18"/>
      <c r="BV175" s="18"/>
      <c r="BW175" s="18"/>
      <c r="BX175" s="18"/>
      <c r="BY175" s="18"/>
      <c r="BZ175" s="18"/>
      <c r="CA175" s="18"/>
      <c r="CB175" s="18"/>
      <c r="CC175" s="18"/>
      <c r="CD175" s="18"/>
      <c r="CE175" s="18"/>
      <c r="CF175" s="18"/>
      <c r="CG175" s="18"/>
      <c r="CH175" s="18"/>
      <c r="CI175" s="18"/>
      <c r="CJ175" s="18"/>
      <c r="CK175" s="18"/>
      <c r="CL175" s="18"/>
      <c r="CM175" s="18"/>
      <c r="CN175" s="18"/>
      <c r="CO175" s="18"/>
      <c r="CP175" s="18"/>
      <c r="CQ175" s="18"/>
      <c r="CR175" s="18"/>
      <c r="CS175" s="18"/>
      <c r="CT175" s="18"/>
      <c r="CU175" s="18"/>
      <c r="CV175" s="18"/>
      <c r="CW175" s="18"/>
      <c r="CX175" s="18"/>
      <c r="CY175" s="18"/>
      <c r="CZ175" s="18"/>
      <c r="DA175" s="18"/>
      <c r="DB175" s="18"/>
      <c r="DC175" s="18"/>
      <c r="DD175" s="18"/>
      <c r="DE175" s="18"/>
      <c r="DF175" s="18"/>
      <c r="DG175" s="18"/>
      <c r="DH175" s="18"/>
      <c r="DI175" s="18"/>
      <c r="DJ175" s="18"/>
      <c r="DK175" s="18"/>
      <c r="DL175" s="18"/>
      <c r="DM175" s="18"/>
      <c r="DN175" s="18"/>
      <c r="DO175" s="18"/>
      <c r="DP175" s="18"/>
      <c r="DQ175" s="18"/>
      <c r="DR175" s="18"/>
      <c r="DS175" s="18"/>
      <c r="DT175" s="18"/>
      <c r="DU175" s="18"/>
      <c r="DV175" s="18"/>
      <c r="DW175" s="18"/>
      <c r="DX175" s="18"/>
      <c r="DY175" s="18"/>
      <c r="DZ175" s="18"/>
      <c r="EA175" s="18"/>
      <c r="EB175" s="18"/>
      <c r="EC175" s="18"/>
      <c r="ED175" s="18"/>
      <c r="EE175" s="18"/>
      <c r="EF175" s="18"/>
      <c r="EG175" s="18"/>
      <c r="EH175" s="18"/>
      <c r="EI175" s="18"/>
      <c r="EJ175" s="18"/>
      <c r="EK175" s="18"/>
      <c r="EL175" s="18"/>
      <c r="EM175" s="18"/>
      <c r="EN175" s="18"/>
      <c r="EO175" s="18"/>
      <c r="EP175" s="18"/>
      <c r="EQ175" s="18"/>
      <c r="ER175" s="18"/>
      <c r="ES175" s="18"/>
      <c r="ET175" s="18"/>
      <c r="EU175" s="18"/>
      <c r="EV175" s="18"/>
      <c r="EW175" s="18"/>
      <c r="EX175" s="18"/>
      <c r="EY175" s="18"/>
      <c r="EZ175" s="18"/>
      <c r="FA175" s="18"/>
      <c r="FB175" s="18"/>
      <c r="FC175" s="18"/>
      <c r="FD175" s="18"/>
      <c r="FE175" s="18"/>
      <c r="FF175" s="18"/>
      <c r="FG175" s="18"/>
      <c r="FH175" s="18"/>
      <c r="FI175" s="18"/>
      <c r="FJ175" s="18"/>
      <c r="FK175" s="18"/>
      <c r="FL175" s="18"/>
      <c r="FM175" s="18"/>
      <c r="FN175" s="18"/>
      <c r="FO175" s="18"/>
      <c r="FP175" s="18"/>
      <c r="FQ175" s="18"/>
      <c r="FR175" s="18"/>
      <c r="FS175" s="18"/>
      <c r="FT175" s="18"/>
      <c r="FU175" s="18"/>
      <c r="FV175" s="18"/>
      <c r="FW175" s="276"/>
      <c r="FX175" s="276"/>
      <c r="FY175" s="276"/>
      <c r="FZ175" s="276"/>
      <c r="GA175" s="276"/>
      <c r="GB175" s="276"/>
      <c r="GC175" s="276"/>
      <c r="GD175" s="276"/>
      <c r="GE175" s="276"/>
      <c r="GF175" s="276"/>
      <c r="GG175" s="276"/>
      <c r="GH175" s="276"/>
      <c r="GI175" s="276"/>
      <c r="GJ175" s="276"/>
      <c r="GK175" s="276"/>
      <c r="GL175" s="276"/>
      <c r="GM175" s="276"/>
      <c r="GN175" s="276"/>
      <c r="GO175" s="276"/>
      <c r="GP175" s="276"/>
      <c r="GQ175" s="276"/>
      <c r="GR175" s="276"/>
      <c r="GS175" s="276"/>
      <c r="GT175" s="276"/>
      <c r="GU175" s="276"/>
      <c r="GV175" s="276"/>
      <c r="GW175" s="276"/>
      <c r="GX175" s="276"/>
      <c r="GY175" s="276"/>
      <c r="GZ175" s="276"/>
      <c r="HA175" s="276"/>
      <c r="HB175" s="276"/>
      <c r="HC175" s="276"/>
      <c r="HD175" s="276"/>
      <c r="HE175" s="276"/>
      <c r="HF175" s="276"/>
      <c r="HG175" s="276"/>
      <c r="HH175" s="276"/>
      <c r="HI175" s="276"/>
      <c r="HJ175" s="276"/>
      <c r="HK175" s="276"/>
      <c r="HL175" s="276"/>
      <c r="HM175" s="276"/>
      <c r="HN175" s="276"/>
      <c r="HO175" s="276"/>
      <c r="HP175" s="276"/>
      <c r="HQ175" s="276"/>
      <c r="HR175" s="276"/>
      <c r="HS175" s="276"/>
      <c r="HT175" s="276"/>
      <c r="HU175" s="276"/>
      <c r="HV175" s="276"/>
      <c r="HW175" s="276"/>
    </row>
    <row r="176" spans="2:231" s="132" customFormat="1" ht="15.75" thickBot="1" x14ac:dyDescent="0.3">
      <c r="FW176" s="276"/>
      <c r="HI176" s="40"/>
      <c r="HJ176" s="271">
        <v>30</v>
      </c>
      <c r="HK176" s="271">
        <v>31</v>
      </c>
      <c r="HL176" s="271">
        <v>32</v>
      </c>
      <c r="HM176" s="271">
        <v>33</v>
      </c>
      <c r="HN176" s="271">
        <v>34</v>
      </c>
      <c r="HO176" s="271">
        <v>35</v>
      </c>
      <c r="HP176" s="271">
        <v>36</v>
      </c>
      <c r="HQ176" s="272">
        <v>37</v>
      </c>
    </row>
    <row r="177" spans="2:226" s="132" customFormat="1" x14ac:dyDescent="0.25">
      <c r="FW177" s="276"/>
      <c r="HI177" s="260" t="s">
        <v>209</v>
      </c>
      <c r="HJ177" s="266">
        <f>FW165</f>
        <v>0</v>
      </c>
      <c r="HK177" s="267">
        <f>GD165</f>
        <v>0</v>
      </c>
      <c r="HL177" s="267">
        <f>GK165</f>
        <v>0</v>
      </c>
      <c r="HM177" s="267">
        <f>GR165</f>
        <v>0</v>
      </c>
      <c r="HN177" s="267">
        <f>GY165</f>
        <v>0</v>
      </c>
      <c r="HO177" s="267">
        <f>HF165</f>
        <v>0</v>
      </c>
      <c r="HP177" s="267">
        <f>HM165</f>
        <v>0</v>
      </c>
      <c r="HQ177" s="268">
        <f>HT165</f>
        <v>0</v>
      </c>
    </row>
    <row r="178" spans="2:226" s="132" customFormat="1" x14ac:dyDescent="0.25">
      <c r="HI178" s="260" t="s">
        <v>210</v>
      </c>
      <c r="HJ178" s="269">
        <f t="shared" ref="HJ178:HJ186" si="586">FW166</f>
        <v>0</v>
      </c>
      <c r="HK178" s="27">
        <f t="shared" ref="HK178:HK186" si="587">GD166</f>
        <v>0</v>
      </c>
      <c r="HL178" s="27">
        <f t="shared" ref="HL178:HL186" si="588">GK166</f>
        <v>0</v>
      </c>
      <c r="HM178" s="27">
        <f t="shared" ref="HM178:HM186" si="589">GR166</f>
        <v>0</v>
      </c>
      <c r="HN178" s="27">
        <f t="shared" ref="HN178:HN186" si="590">GY166</f>
        <v>0</v>
      </c>
      <c r="HO178" s="27">
        <f t="shared" ref="HO178:HO186" si="591">HF166</f>
        <v>0</v>
      </c>
      <c r="HP178" s="27">
        <f t="shared" ref="HP178:HP186" si="592">HM166</f>
        <v>0</v>
      </c>
      <c r="HQ178" s="270">
        <f t="shared" ref="HQ178:HQ186" si="593">HT166</f>
        <v>0</v>
      </c>
    </row>
    <row r="179" spans="2:226" s="132" customFormat="1" x14ac:dyDescent="0.25">
      <c r="HI179" s="260" t="s">
        <v>211</v>
      </c>
      <c r="HJ179" s="269">
        <f t="shared" si="586"/>
        <v>0</v>
      </c>
      <c r="HK179" s="27">
        <f t="shared" si="587"/>
        <v>0</v>
      </c>
      <c r="HL179" s="27">
        <f t="shared" si="588"/>
        <v>0</v>
      </c>
      <c r="HM179" s="27">
        <f t="shared" si="589"/>
        <v>0</v>
      </c>
      <c r="HN179" s="27">
        <f t="shared" si="590"/>
        <v>0</v>
      </c>
      <c r="HO179" s="27">
        <f t="shared" si="591"/>
        <v>0</v>
      </c>
      <c r="HP179" s="27">
        <f t="shared" si="592"/>
        <v>0</v>
      </c>
      <c r="HQ179" s="270">
        <f t="shared" si="593"/>
        <v>0</v>
      </c>
    </row>
    <row r="180" spans="2:226" s="132" customFormat="1" x14ac:dyDescent="0.25">
      <c r="HI180" s="260" t="s">
        <v>212</v>
      </c>
      <c r="HJ180" s="269">
        <f t="shared" si="586"/>
        <v>0</v>
      </c>
      <c r="HK180" s="27">
        <f t="shared" si="587"/>
        <v>0</v>
      </c>
      <c r="HL180" s="27">
        <f t="shared" si="588"/>
        <v>0</v>
      </c>
      <c r="HM180" s="27">
        <f t="shared" si="589"/>
        <v>0</v>
      </c>
      <c r="HN180" s="27">
        <f t="shared" si="590"/>
        <v>0</v>
      </c>
      <c r="HO180" s="27">
        <f t="shared" si="591"/>
        <v>0</v>
      </c>
      <c r="HP180" s="27">
        <f t="shared" si="592"/>
        <v>0</v>
      </c>
      <c r="HQ180" s="270">
        <f t="shared" si="593"/>
        <v>0</v>
      </c>
    </row>
    <row r="181" spans="2:226" s="132" customFormat="1" x14ac:dyDescent="0.25">
      <c r="HI181" s="260" t="s">
        <v>213</v>
      </c>
      <c r="HJ181" s="269">
        <f t="shared" si="586"/>
        <v>0</v>
      </c>
      <c r="HK181" s="27">
        <f t="shared" si="587"/>
        <v>0</v>
      </c>
      <c r="HL181" s="27">
        <f t="shared" si="588"/>
        <v>0</v>
      </c>
      <c r="HM181" s="27">
        <f t="shared" si="589"/>
        <v>0</v>
      </c>
      <c r="HN181" s="27">
        <f t="shared" si="590"/>
        <v>0</v>
      </c>
      <c r="HO181" s="27">
        <f t="shared" si="591"/>
        <v>0</v>
      </c>
      <c r="HP181" s="27">
        <f t="shared" si="592"/>
        <v>0</v>
      </c>
      <c r="HQ181" s="270">
        <f t="shared" si="593"/>
        <v>0</v>
      </c>
    </row>
    <row r="182" spans="2:226" s="132" customFormat="1" x14ac:dyDescent="0.25">
      <c r="HI182" s="260" t="s">
        <v>214</v>
      </c>
      <c r="HJ182" s="269">
        <f t="shared" si="586"/>
        <v>0</v>
      </c>
      <c r="HK182" s="27">
        <f t="shared" si="587"/>
        <v>3.9487951831016839E-2</v>
      </c>
      <c r="HL182" s="27">
        <f t="shared" si="588"/>
        <v>3.9487951831016839E-2</v>
      </c>
      <c r="HM182" s="27">
        <f t="shared" si="589"/>
        <v>3.9487951831016839E-2</v>
      </c>
      <c r="HN182" s="27">
        <f t="shared" si="590"/>
        <v>0</v>
      </c>
      <c r="HO182" s="27">
        <f t="shared" si="591"/>
        <v>3.9487951831016839E-2</v>
      </c>
      <c r="HP182" s="27">
        <f t="shared" si="592"/>
        <v>0</v>
      </c>
      <c r="HQ182" s="270">
        <f t="shared" si="593"/>
        <v>0</v>
      </c>
    </row>
    <row r="183" spans="2:226" s="132" customFormat="1" x14ac:dyDescent="0.25">
      <c r="HI183" s="260" t="s">
        <v>215</v>
      </c>
      <c r="HJ183" s="269">
        <f t="shared" si="586"/>
        <v>9.4614271805987762E-2</v>
      </c>
      <c r="HK183" s="27">
        <f t="shared" si="587"/>
        <v>4.7307135902993881E-2</v>
      </c>
      <c r="HL183" s="27">
        <f t="shared" si="588"/>
        <v>0.18922854361197552</v>
      </c>
      <c r="HM183" s="27">
        <f t="shared" si="589"/>
        <v>9.4614271805987762E-2</v>
      </c>
      <c r="HN183" s="27">
        <f t="shared" si="590"/>
        <v>4.7307135902993881E-2</v>
      </c>
      <c r="HO183" s="27">
        <f t="shared" si="591"/>
        <v>0</v>
      </c>
      <c r="HP183" s="27">
        <f t="shared" si="592"/>
        <v>4.7307135902993881E-2</v>
      </c>
      <c r="HQ183" s="270">
        <f t="shared" si="593"/>
        <v>0</v>
      </c>
    </row>
    <row r="184" spans="2:226" s="132" customFormat="1" x14ac:dyDescent="0.25">
      <c r="HI184" s="260" t="s">
        <v>216</v>
      </c>
      <c r="HJ184" s="269">
        <f t="shared" si="586"/>
        <v>6.3515493651943991E-2</v>
      </c>
      <c r="HK184" s="27">
        <f t="shared" si="587"/>
        <v>0.25406197460777596</v>
      </c>
      <c r="HL184" s="27">
        <f t="shared" si="588"/>
        <v>0.38109296191166392</v>
      </c>
      <c r="HM184" s="27">
        <f t="shared" si="589"/>
        <v>0.12703098730388798</v>
      </c>
      <c r="HN184" s="27">
        <f t="shared" si="590"/>
        <v>0.25406197460777596</v>
      </c>
      <c r="HO184" s="27">
        <f t="shared" si="591"/>
        <v>0</v>
      </c>
      <c r="HP184" s="27">
        <f t="shared" si="592"/>
        <v>6.3515493651943991E-2</v>
      </c>
      <c r="HQ184" s="270">
        <f t="shared" si="593"/>
        <v>0</v>
      </c>
    </row>
    <row r="185" spans="2:226" s="132" customFormat="1" x14ac:dyDescent="0.25">
      <c r="HI185" s="260" t="s">
        <v>217</v>
      </c>
      <c r="HJ185" s="269">
        <f t="shared" si="586"/>
        <v>0.14445502176214903</v>
      </c>
      <c r="HK185" s="27">
        <f t="shared" si="587"/>
        <v>1.011185152335043</v>
      </c>
      <c r="HL185" s="27">
        <f t="shared" si="588"/>
        <v>0.57782008704859611</v>
      </c>
      <c r="HM185" s="27">
        <f t="shared" si="589"/>
        <v>2.022370304670086</v>
      </c>
      <c r="HN185" s="27">
        <f t="shared" si="590"/>
        <v>0.72227510881074508</v>
      </c>
      <c r="HO185" s="27">
        <f t="shared" si="591"/>
        <v>0.43336506528644708</v>
      </c>
      <c r="HP185" s="27">
        <f t="shared" si="592"/>
        <v>0.14445502176214903</v>
      </c>
      <c r="HQ185" s="270">
        <f t="shared" si="593"/>
        <v>0</v>
      </c>
    </row>
    <row r="186" spans="2:226" s="132" customFormat="1" ht="15.75" thickBot="1" x14ac:dyDescent="0.3">
      <c r="HI186" s="261" t="s">
        <v>218</v>
      </c>
      <c r="HJ186" s="273">
        <f t="shared" si="586"/>
        <v>0</v>
      </c>
      <c r="HK186" s="274">
        <f t="shared" si="587"/>
        <v>0.77023207092296908</v>
      </c>
      <c r="HL186" s="274">
        <f t="shared" si="588"/>
        <v>4.6213924255378149</v>
      </c>
      <c r="HM186" s="274">
        <f t="shared" si="589"/>
        <v>8.4725527801526592</v>
      </c>
      <c r="HN186" s="274">
        <f t="shared" si="590"/>
        <v>0.77023207092296908</v>
      </c>
      <c r="HO186" s="274">
        <f t="shared" si="591"/>
        <v>1.5404641418459382</v>
      </c>
      <c r="HP186" s="274">
        <f t="shared" si="592"/>
        <v>0</v>
      </c>
      <c r="HQ186" s="275">
        <f t="shared" si="593"/>
        <v>0</v>
      </c>
    </row>
    <row r="191" spans="2:226" s="132" customFormat="1" x14ac:dyDescent="0.25">
      <c r="D191" s="132" t="s">
        <v>354</v>
      </c>
      <c r="E191" s="132" t="s">
        <v>355</v>
      </c>
      <c r="F191" s="132" t="s">
        <v>356</v>
      </c>
      <c r="G191" s="132" t="s">
        <v>357</v>
      </c>
      <c r="H191" s="132" t="s">
        <v>358</v>
      </c>
      <c r="I191" s="132" t="s">
        <v>359</v>
      </c>
      <c r="J191" s="132" t="s">
        <v>360</v>
      </c>
      <c r="K191" s="132" t="s">
        <v>361</v>
      </c>
      <c r="L191" s="132" t="s">
        <v>362</v>
      </c>
      <c r="M191" s="132" t="s">
        <v>363</v>
      </c>
      <c r="N191" s="132" t="s">
        <v>364</v>
      </c>
      <c r="O191" s="132" t="s">
        <v>365</v>
      </c>
      <c r="P191" s="132" t="s">
        <v>366</v>
      </c>
      <c r="Q191" s="132" t="s">
        <v>367</v>
      </c>
      <c r="R191" s="132" t="s">
        <v>368</v>
      </c>
      <c r="S191" s="132" t="s">
        <v>369</v>
      </c>
      <c r="T191" s="132" t="s">
        <v>370</v>
      </c>
      <c r="U191" s="132" t="s">
        <v>371</v>
      </c>
      <c r="V191" s="132" t="s">
        <v>372</v>
      </c>
      <c r="W191" s="132" t="s">
        <v>373</v>
      </c>
      <c r="X191" s="132" t="s">
        <v>374</v>
      </c>
      <c r="Y191" s="132" t="s">
        <v>375</v>
      </c>
      <c r="Z191" s="132" t="s">
        <v>376</v>
      </c>
      <c r="AA191" s="132" t="s">
        <v>377</v>
      </c>
      <c r="AB191" s="132" t="s">
        <v>378</v>
      </c>
      <c r="AC191" s="132" t="s">
        <v>379</v>
      </c>
      <c r="AD191" s="132" t="s">
        <v>380</v>
      </c>
      <c r="AE191" s="132" t="s">
        <v>381</v>
      </c>
      <c r="AF191" s="132" t="s">
        <v>382</v>
      </c>
      <c r="AG191" s="132" t="s">
        <v>383</v>
      </c>
      <c r="AH191" s="132" t="s">
        <v>384</v>
      </c>
      <c r="AI191" s="132" t="s">
        <v>385</v>
      </c>
      <c r="AJ191" s="132" t="s">
        <v>386</v>
      </c>
      <c r="AK191" s="132" t="s">
        <v>387</v>
      </c>
      <c r="AL191" s="132" t="s">
        <v>388</v>
      </c>
      <c r="AM191" s="132" t="s">
        <v>389</v>
      </c>
      <c r="AN191" s="132" t="s">
        <v>390</v>
      </c>
      <c r="AO191" s="132" t="s">
        <v>391</v>
      </c>
      <c r="AP191" s="132" t="s">
        <v>392</v>
      </c>
      <c r="AQ191" s="132" t="s">
        <v>393</v>
      </c>
      <c r="AR191" s="132" t="s">
        <v>336</v>
      </c>
      <c r="AS191" s="132" t="s">
        <v>335</v>
      </c>
      <c r="AT191" s="132" t="s">
        <v>334</v>
      </c>
      <c r="AU191" s="132" t="s">
        <v>333</v>
      </c>
      <c r="AV191" s="132" t="s">
        <v>332</v>
      </c>
      <c r="AW191" s="132" t="s">
        <v>331</v>
      </c>
      <c r="AX191" s="132" t="s">
        <v>330</v>
      </c>
      <c r="AY191" s="132" t="s">
        <v>329</v>
      </c>
      <c r="AZ191" s="132" t="s">
        <v>328</v>
      </c>
      <c r="BA191" s="132" t="s">
        <v>327</v>
      </c>
      <c r="BB191" s="132" t="s">
        <v>326</v>
      </c>
      <c r="BC191" s="132" t="s">
        <v>325</v>
      </c>
      <c r="BD191" s="132" t="s">
        <v>324</v>
      </c>
      <c r="BE191" s="132" t="s">
        <v>323</v>
      </c>
      <c r="BF191" s="132" t="s">
        <v>322</v>
      </c>
      <c r="BG191" s="132" t="s">
        <v>321</v>
      </c>
      <c r="BH191" s="132" t="s">
        <v>320</v>
      </c>
      <c r="BI191" s="132" t="s">
        <v>319</v>
      </c>
      <c r="BJ191" s="132" t="s">
        <v>318</v>
      </c>
      <c r="BK191" s="132" t="s">
        <v>317</v>
      </c>
      <c r="BL191" s="132" t="s">
        <v>316</v>
      </c>
      <c r="BM191" s="132" t="s">
        <v>315</v>
      </c>
      <c r="BN191" s="132" t="s">
        <v>314</v>
      </c>
      <c r="BO191" s="132" t="s">
        <v>313</v>
      </c>
      <c r="BP191" s="132" t="s">
        <v>312</v>
      </c>
      <c r="BQ191" s="132" t="s">
        <v>311</v>
      </c>
      <c r="BR191" s="132" t="s">
        <v>310</v>
      </c>
      <c r="BS191" s="132" t="s">
        <v>309</v>
      </c>
      <c r="BT191" s="132" t="s">
        <v>308</v>
      </c>
      <c r="BU191" s="132" t="s">
        <v>307</v>
      </c>
      <c r="BV191" s="132" t="s">
        <v>306</v>
      </c>
      <c r="BW191" s="132" t="s">
        <v>305</v>
      </c>
      <c r="BX191" s="132" t="s">
        <v>304</v>
      </c>
      <c r="BY191" s="132" t="s">
        <v>303</v>
      </c>
      <c r="BZ191" s="132" t="s">
        <v>302</v>
      </c>
      <c r="CA191" s="132" t="s">
        <v>301</v>
      </c>
      <c r="CB191" s="132" t="s">
        <v>300</v>
      </c>
      <c r="CC191" s="132" t="s">
        <v>299</v>
      </c>
      <c r="CD191" s="132" t="s">
        <v>298</v>
      </c>
      <c r="CE191" s="132" t="s">
        <v>297</v>
      </c>
      <c r="CF191" s="132" t="s">
        <v>296</v>
      </c>
      <c r="CG191" s="132" t="s">
        <v>295</v>
      </c>
      <c r="CH191" s="132" t="s">
        <v>294</v>
      </c>
      <c r="CI191" s="132" t="s">
        <v>293</v>
      </c>
      <c r="CJ191" s="132" t="s">
        <v>292</v>
      </c>
      <c r="CK191" s="132" t="s">
        <v>291</v>
      </c>
      <c r="CL191" s="132" t="s">
        <v>290</v>
      </c>
      <c r="CM191" s="132" t="s">
        <v>289</v>
      </c>
      <c r="CN191" s="132" t="s">
        <v>288</v>
      </c>
      <c r="CO191" s="132" t="s">
        <v>287</v>
      </c>
      <c r="CP191" s="132" t="s">
        <v>286</v>
      </c>
      <c r="CQ191" s="132" t="s">
        <v>285</v>
      </c>
      <c r="CR191" s="132" t="s">
        <v>284</v>
      </c>
      <c r="CS191" s="132" t="s">
        <v>283</v>
      </c>
      <c r="CT191" s="132" t="s">
        <v>282</v>
      </c>
      <c r="CU191" s="132" t="s">
        <v>281</v>
      </c>
      <c r="CV191" s="132" t="s">
        <v>280</v>
      </c>
      <c r="CW191" s="132" t="s">
        <v>279</v>
      </c>
      <c r="CX191" s="132" t="s">
        <v>278</v>
      </c>
      <c r="CY191" s="132" t="s">
        <v>277</v>
      </c>
      <c r="CZ191" s="132" t="s">
        <v>276</v>
      </c>
      <c r="DA191" s="132" t="s">
        <v>275</v>
      </c>
      <c r="DB191" s="132" t="s">
        <v>274</v>
      </c>
      <c r="DC191" s="132" t="s">
        <v>273</v>
      </c>
      <c r="DD191" s="132" t="s">
        <v>272</v>
      </c>
      <c r="DE191" s="132" t="s">
        <v>271</v>
      </c>
      <c r="DF191" s="132" t="s">
        <v>270</v>
      </c>
      <c r="DG191" s="132" t="s">
        <v>269</v>
      </c>
      <c r="DH191" s="132" t="s">
        <v>268</v>
      </c>
      <c r="DI191" s="132" t="s">
        <v>267</v>
      </c>
      <c r="DJ191" s="132" t="s">
        <v>266</v>
      </c>
      <c r="DK191" s="132" t="s">
        <v>265</v>
      </c>
      <c r="DL191" s="132" t="s">
        <v>264</v>
      </c>
      <c r="DM191" s="132" t="s">
        <v>263</v>
      </c>
      <c r="DN191" s="132" t="s">
        <v>262</v>
      </c>
      <c r="DO191" s="132" t="s">
        <v>261</v>
      </c>
      <c r="DP191" s="132" t="s">
        <v>260</v>
      </c>
      <c r="DQ191" s="132" t="s">
        <v>259</v>
      </c>
      <c r="DR191" s="132" t="s">
        <v>258</v>
      </c>
      <c r="DS191" s="132" t="s">
        <v>257</v>
      </c>
      <c r="DT191" s="132" t="s">
        <v>256</v>
      </c>
      <c r="DU191" s="132" t="s">
        <v>255</v>
      </c>
      <c r="DV191" s="132" t="s">
        <v>254</v>
      </c>
      <c r="DW191" s="132" t="s">
        <v>253</v>
      </c>
      <c r="DX191" s="132" t="s">
        <v>252</v>
      </c>
      <c r="DY191" s="132" t="s">
        <v>251</v>
      </c>
      <c r="DZ191" s="132" t="s">
        <v>250</v>
      </c>
      <c r="EA191" s="132" t="s">
        <v>249</v>
      </c>
      <c r="EB191" s="132" t="s">
        <v>248</v>
      </c>
      <c r="EC191" s="132" t="s">
        <v>247</v>
      </c>
      <c r="ED191" s="132" t="s">
        <v>246</v>
      </c>
      <c r="EE191" s="132" t="s">
        <v>245</v>
      </c>
      <c r="EF191" s="132" t="s">
        <v>244</v>
      </c>
      <c r="EG191" s="132" t="s">
        <v>243</v>
      </c>
      <c r="EH191" s="132" t="s">
        <v>242</v>
      </c>
      <c r="EI191" s="132" t="s">
        <v>241</v>
      </c>
      <c r="EJ191" s="132" t="s">
        <v>240</v>
      </c>
      <c r="EK191" s="132" t="s">
        <v>239</v>
      </c>
      <c r="EL191" s="132" t="s">
        <v>238</v>
      </c>
      <c r="EM191" s="132" t="s">
        <v>237</v>
      </c>
      <c r="EN191" s="132" t="s">
        <v>236</v>
      </c>
      <c r="EO191" s="132" t="s">
        <v>235</v>
      </c>
      <c r="EP191" s="132" t="s">
        <v>234</v>
      </c>
      <c r="EQ191" s="132" t="s">
        <v>233</v>
      </c>
      <c r="ER191" s="132" t="s">
        <v>232</v>
      </c>
      <c r="ES191" s="132" t="s">
        <v>231</v>
      </c>
      <c r="ET191" s="132" t="s">
        <v>230</v>
      </c>
      <c r="EU191" s="132" t="s">
        <v>229</v>
      </c>
      <c r="EV191" s="132" t="s">
        <v>228</v>
      </c>
      <c r="EW191" s="132" t="s">
        <v>227</v>
      </c>
      <c r="EX191" s="132" t="s">
        <v>153</v>
      </c>
      <c r="EY191" s="132" t="s">
        <v>154</v>
      </c>
      <c r="EZ191" s="132" t="s">
        <v>155</v>
      </c>
      <c r="FA191" s="132" t="s">
        <v>156</v>
      </c>
      <c r="FB191" s="132" t="s">
        <v>157</v>
      </c>
      <c r="FC191" s="132" t="s">
        <v>158</v>
      </c>
      <c r="FD191" s="132" t="s">
        <v>159</v>
      </c>
      <c r="FE191" s="132" t="s">
        <v>160</v>
      </c>
      <c r="FF191" s="132" t="s">
        <v>161</v>
      </c>
      <c r="FG191" s="132" t="s">
        <v>162</v>
      </c>
      <c r="FH191" s="132" t="s">
        <v>163</v>
      </c>
      <c r="FI191" s="132" t="s">
        <v>164</v>
      </c>
      <c r="FJ191" s="132" t="s">
        <v>165</v>
      </c>
      <c r="FK191" s="132" t="s">
        <v>166</v>
      </c>
      <c r="FL191" s="132" t="s">
        <v>167</v>
      </c>
      <c r="FM191" s="132" t="s">
        <v>168</v>
      </c>
      <c r="FN191" s="132" t="s">
        <v>169</v>
      </c>
      <c r="FO191" s="132" t="s">
        <v>170</v>
      </c>
      <c r="FP191" s="132" t="s">
        <v>171</v>
      </c>
      <c r="FQ191" s="132" t="s">
        <v>172</v>
      </c>
      <c r="FR191" s="132" t="s">
        <v>173</v>
      </c>
      <c r="FS191" s="132" t="s">
        <v>174</v>
      </c>
      <c r="FT191" s="132" t="s">
        <v>175</v>
      </c>
      <c r="FU191" s="132" t="s">
        <v>176</v>
      </c>
      <c r="FV191" s="132" t="s">
        <v>177</v>
      </c>
      <c r="FW191" s="132" t="s">
        <v>178</v>
      </c>
      <c r="FX191" s="132" t="s">
        <v>179</v>
      </c>
      <c r="FY191" s="132" t="s">
        <v>180</v>
      </c>
      <c r="FZ191" s="132" t="s">
        <v>181</v>
      </c>
      <c r="GA191" s="132" t="s">
        <v>182</v>
      </c>
      <c r="GB191" s="132" t="s">
        <v>183</v>
      </c>
      <c r="GC191" s="132" t="s">
        <v>184</v>
      </c>
      <c r="GD191" s="132" t="s">
        <v>185</v>
      </c>
      <c r="GE191" s="132" t="s">
        <v>186</v>
      </c>
      <c r="GF191" s="132" t="s">
        <v>187</v>
      </c>
      <c r="GG191" s="132" t="s">
        <v>188</v>
      </c>
      <c r="GH191" s="132" t="s">
        <v>189</v>
      </c>
      <c r="GI191" s="132" t="s">
        <v>190</v>
      </c>
      <c r="GJ191" s="132" t="s">
        <v>191</v>
      </c>
      <c r="GK191" s="132" t="s">
        <v>192</v>
      </c>
      <c r="GL191" s="132" t="s">
        <v>193</v>
      </c>
      <c r="GM191" s="132" t="s">
        <v>194</v>
      </c>
      <c r="GN191" s="132" t="s">
        <v>353</v>
      </c>
      <c r="GO191" s="132" t="s">
        <v>195</v>
      </c>
      <c r="GP191" s="132" t="s">
        <v>196</v>
      </c>
      <c r="GQ191" s="132" t="s">
        <v>197</v>
      </c>
      <c r="GR191" s="132" t="s">
        <v>198</v>
      </c>
      <c r="GS191" s="132" t="s">
        <v>150</v>
      </c>
      <c r="GT191" s="132" t="s">
        <v>151</v>
      </c>
      <c r="GU191" s="132" t="s">
        <v>152</v>
      </c>
      <c r="GV191" s="132" t="s">
        <v>206</v>
      </c>
      <c r="GW191" s="132" t="s">
        <v>207</v>
      </c>
      <c r="GX191" s="132" t="s">
        <v>208</v>
      </c>
      <c r="GY191" s="132" t="s">
        <v>219</v>
      </c>
      <c r="GZ191" s="132" t="s">
        <v>225</v>
      </c>
      <c r="HA191" s="132" t="s">
        <v>352</v>
      </c>
      <c r="HB191" s="132" t="s">
        <v>394</v>
      </c>
      <c r="HC191" s="132" t="s">
        <v>395</v>
      </c>
      <c r="HD191" s="132" t="s">
        <v>396</v>
      </c>
      <c r="HE191" s="132" t="s">
        <v>417</v>
      </c>
      <c r="HF191" s="132" t="s">
        <v>419</v>
      </c>
      <c r="HG191" s="132" t="s">
        <v>420</v>
      </c>
      <c r="HH191" s="132" t="s">
        <v>423</v>
      </c>
      <c r="HI191" s="25" t="s">
        <v>425</v>
      </c>
      <c r="HJ191" s="25" t="s">
        <v>426</v>
      </c>
      <c r="HK191" s="25" t="s">
        <v>447</v>
      </c>
      <c r="HL191" s="25" t="s">
        <v>455</v>
      </c>
      <c r="HM191" s="25" t="s">
        <v>456</v>
      </c>
      <c r="HN191" s="132" t="s">
        <v>481</v>
      </c>
      <c r="HO191" s="132" t="s">
        <v>513</v>
      </c>
      <c r="HP191" s="132" t="s">
        <v>514</v>
      </c>
      <c r="HQ191" s="132" t="s">
        <v>524</v>
      </c>
      <c r="HR191" s="132" t="s">
        <v>525</v>
      </c>
    </row>
    <row r="192" spans="2:226" s="132" customFormat="1" x14ac:dyDescent="0.25">
      <c r="B192" s="132" t="s">
        <v>209</v>
      </c>
      <c r="AC192" s="132">
        <v>1</v>
      </c>
      <c r="AF192" s="132">
        <v>1</v>
      </c>
      <c r="AG192" s="132">
        <v>1</v>
      </c>
      <c r="AI192" s="132">
        <v>1</v>
      </c>
      <c r="AK192" s="132">
        <v>1</v>
      </c>
      <c r="AM192" s="132">
        <v>1</v>
      </c>
      <c r="AN192" s="132">
        <v>2</v>
      </c>
      <c r="AO192" s="132">
        <v>1</v>
      </c>
      <c r="AP192" s="132">
        <v>2</v>
      </c>
      <c r="AQ192" s="132">
        <v>1</v>
      </c>
      <c r="AR192" s="132">
        <v>1</v>
      </c>
      <c r="AS192" s="132">
        <v>5</v>
      </c>
      <c r="AT192" s="132">
        <v>1</v>
      </c>
      <c r="AU192" s="132">
        <v>2</v>
      </c>
      <c r="AV192" s="132">
        <v>1</v>
      </c>
      <c r="AX192" s="132">
        <v>2</v>
      </c>
      <c r="AY192" s="132">
        <v>1</v>
      </c>
      <c r="AZ192" s="132">
        <v>2</v>
      </c>
      <c r="BB192" s="132">
        <v>4</v>
      </c>
      <c r="BC192" s="132">
        <v>5</v>
      </c>
      <c r="BD192" s="132">
        <v>5</v>
      </c>
      <c r="BE192" s="132">
        <v>2</v>
      </c>
      <c r="BF192" s="132">
        <v>2</v>
      </c>
      <c r="BG192" s="132">
        <v>3</v>
      </c>
      <c r="BH192" s="132">
        <v>2</v>
      </c>
      <c r="BI192" s="132">
        <v>1</v>
      </c>
      <c r="BJ192" s="132">
        <v>4</v>
      </c>
      <c r="BM192" s="132">
        <v>2</v>
      </c>
      <c r="BN192" s="132">
        <v>4</v>
      </c>
      <c r="BO192" s="132">
        <v>2</v>
      </c>
      <c r="BP192" s="132">
        <v>1</v>
      </c>
      <c r="BQ192" s="132">
        <v>1</v>
      </c>
      <c r="BR192" s="132">
        <v>4</v>
      </c>
      <c r="BS192" s="132">
        <v>1</v>
      </c>
      <c r="BT192" s="132">
        <v>1</v>
      </c>
      <c r="BU192" s="132">
        <v>1</v>
      </c>
      <c r="BV192" s="132">
        <v>2</v>
      </c>
      <c r="BW192" s="132">
        <v>1</v>
      </c>
      <c r="BX192" s="132">
        <v>1</v>
      </c>
      <c r="BY192" s="132">
        <v>2</v>
      </c>
      <c r="BZ192" s="132">
        <v>1</v>
      </c>
      <c r="CA192" s="132">
        <v>2</v>
      </c>
      <c r="CC192" s="132">
        <v>1</v>
      </c>
      <c r="CF192" s="132">
        <v>2</v>
      </c>
      <c r="CH192" s="132">
        <v>1</v>
      </c>
      <c r="CI192" s="132">
        <v>1</v>
      </c>
      <c r="CL192" s="132">
        <v>1</v>
      </c>
      <c r="CM192" s="132">
        <v>1</v>
      </c>
      <c r="CN192" s="132">
        <v>1</v>
      </c>
      <c r="CR192" s="132">
        <v>3</v>
      </c>
      <c r="CS192" s="132">
        <v>3</v>
      </c>
      <c r="CU192" s="132">
        <v>2</v>
      </c>
      <c r="CV192" s="132">
        <v>3</v>
      </c>
      <c r="CX192" s="132">
        <v>3</v>
      </c>
      <c r="CY192" s="132">
        <v>1</v>
      </c>
      <c r="DA192" s="132">
        <v>3</v>
      </c>
      <c r="DB192" s="132">
        <v>3</v>
      </c>
      <c r="DC192" s="132">
        <v>2</v>
      </c>
      <c r="DD192" s="132">
        <v>3</v>
      </c>
      <c r="DE192" s="132">
        <v>1</v>
      </c>
      <c r="DF192" s="132">
        <v>2</v>
      </c>
      <c r="DG192" s="132">
        <v>4</v>
      </c>
      <c r="DH192" s="132">
        <v>2</v>
      </c>
      <c r="DI192" s="132">
        <v>2</v>
      </c>
      <c r="DJ192" s="132">
        <v>4</v>
      </c>
      <c r="DK192" s="132">
        <v>6</v>
      </c>
      <c r="DM192" s="132">
        <v>3</v>
      </c>
      <c r="DN192" s="132">
        <v>2</v>
      </c>
      <c r="DO192" s="132">
        <v>3</v>
      </c>
      <c r="DP192" s="132">
        <v>5</v>
      </c>
      <c r="DQ192" s="132">
        <v>4</v>
      </c>
      <c r="DR192" s="132">
        <v>4</v>
      </c>
      <c r="DS192" s="132">
        <v>2</v>
      </c>
      <c r="DT192" s="132">
        <v>1</v>
      </c>
      <c r="DU192" s="132">
        <v>3</v>
      </c>
      <c r="DV192" s="132">
        <v>1</v>
      </c>
      <c r="DW192" s="132">
        <v>6</v>
      </c>
      <c r="DX192" s="132">
        <v>4</v>
      </c>
      <c r="DY192" s="132">
        <v>8</v>
      </c>
      <c r="DZ192" s="132">
        <v>2</v>
      </c>
      <c r="EA192" s="132">
        <v>5</v>
      </c>
      <c r="EB192" s="132">
        <v>5</v>
      </c>
      <c r="EC192" s="132">
        <v>10</v>
      </c>
      <c r="ED192" s="132">
        <v>4</v>
      </c>
      <c r="EE192" s="132">
        <v>4</v>
      </c>
      <c r="EF192" s="132">
        <v>4</v>
      </c>
      <c r="EG192" s="132">
        <v>2</v>
      </c>
      <c r="EH192" s="132">
        <v>4</v>
      </c>
      <c r="EI192" s="132">
        <v>4</v>
      </c>
      <c r="EJ192" s="132">
        <v>4</v>
      </c>
      <c r="EK192" s="132">
        <v>3</v>
      </c>
      <c r="EL192" s="132">
        <v>3</v>
      </c>
      <c r="EM192" s="132">
        <v>3</v>
      </c>
      <c r="EN192" s="132">
        <v>3</v>
      </c>
      <c r="EO192" s="132">
        <v>2</v>
      </c>
      <c r="EP192" s="132">
        <v>3</v>
      </c>
      <c r="EQ192" s="132">
        <v>3</v>
      </c>
      <c r="ER192" s="132">
        <v>2</v>
      </c>
      <c r="ES192" s="132">
        <v>2</v>
      </c>
      <c r="ET192" s="132">
        <v>2</v>
      </c>
      <c r="EV192" s="132">
        <v>4</v>
      </c>
      <c r="EW192" s="132">
        <v>1</v>
      </c>
      <c r="EX192" s="132">
        <v>1</v>
      </c>
      <c r="EY192" s="132">
        <v>1</v>
      </c>
      <c r="EZ192" s="132">
        <v>1</v>
      </c>
      <c r="FA192" s="132">
        <v>2</v>
      </c>
      <c r="FC192" s="132">
        <v>3</v>
      </c>
      <c r="FE192" s="132">
        <v>1</v>
      </c>
      <c r="FF192" s="132">
        <v>4</v>
      </c>
      <c r="FG192" s="132">
        <v>2</v>
      </c>
      <c r="FH192" s="132">
        <v>1</v>
      </c>
      <c r="FI192" s="132">
        <v>2</v>
      </c>
      <c r="FJ192" s="132">
        <v>3</v>
      </c>
      <c r="FK192" s="132">
        <v>3</v>
      </c>
      <c r="FL192" s="132">
        <v>2</v>
      </c>
      <c r="FM192" s="132">
        <v>2</v>
      </c>
      <c r="FN192" s="132">
        <v>1</v>
      </c>
      <c r="FO192" s="132">
        <v>2</v>
      </c>
      <c r="FP192" s="132">
        <v>2</v>
      </c>
      <c r="FQ192" s="132">
        <v>2</v>
      </c>
      <c r="FR192" s="132">
        <v>1</v>
      </c>
      <c r="FS192" s="132">
        <v>5</v>
      </c>
      <c r="FT192" s="132">
        <v>2</v>
      </c>
      <c r="FU192" s="132">
        <v>1</v>
      </c>
      <c r="FV192" s="132">
        <v>3</v>
      </c>
      <c r="FW192" s="132">
        <v>2</v>
      </c>
      <c r="FX192" s="132">
        <v>6</v>
      </c>
      <c r="FY192" s="132">
        <v>4</v>
      </c>
      <c r="FZ192" s="132">
        <v>4</v>
      </c>
      <c r="GA192" s="132">
        <v>2</v>
      </c>
      <c r="GB192" s="132">
        <v>4</v>
      </c>
      <c r="GC192" s="132">
        <v>10</v>
      </c>
      <c r="GD192" s="132">
        <v>5</v>
      </c>
      <c r="GE192" s="132">
        <v>14</v>
      </c>
      <c r="GF192" s="132">
        <v>8</v>
      </c>
      <c r="GG192" s="132">
        <v>2</v>
      </c>
      <c r="GH192" s="132">
        <v>7</v>
      </c>
      <c r="GI192" s="132">
        <v>7</v>
      </c>
      <c r="GJ192" s="132">
        <v>6</v>
      </c>
      <c r="GK192" s="132">
        <v>6</v>
      </c>
      <c r="GL192" s="132">
        <v>4</v>
      </c>
      <c r="GM192" s="132">
        <v>9</v>
      </c>
      <c r="GN192" s="132">
        <v>7</v>
      </c>
      <c r="GO192" s="132">
        <v>6</v>
      </c>
      <c r="GP192" s="132">
        <v>5</v>
      </c>
      <c r="GQ192" s="132">
        <v>4</v>
      </c>
      <c r="GR192" s="132">
        <v>3</v>
      </c>
      <c r="GS192" s="132">
        <v>3</v>
      </c>
      <c r="GT192" s="132">
        <v>6</v>
      </c>
      <c r="GU192" s="132">
        <v>5</v>
      </c>
      <c r="GV192" s="132">
        <v>4</v>
      </c>
      <c r="GW192" s="132">
        <v>5</v>
      </c>
      <c r="GX192" s="132">
        <v>3</v>
      </c>
      <c r="GY192" s="132">
        <v>9</v>
      </c>
      <c r="GZ192" s="132">
        <v>3</v>
      </c>
      <c r="HA192" s="132">
        <v>10</v>
      </c>
      <c r="HB192" s="132">
        <v>1</v>
      </c>
      <c r="HC192" s="132">
        <v>5</v>
      </c>
      <c r="HD192" s="132">
        <v>6</v>
      </c>
      <c r="HE192" s="132">
        <v>9</v>
      </c>
      <c r="HF192" s="132">
        <v>6</v>
      </c>
      <c r="HG192" s="132">
        <v>6</v>
      </c>
      <c r="HH192" s="132">
        <v>9</v>
      </c>
      <c r="HI192" s="132">
        <v>7</v>
      </c>
      <c r="HJ192" s="132">
        <v>11</v>
      </c>
      <c r="HK192" s="132">
        <v>7</v>
      </c>
      <c r="HL192" s="132">
        <v>16</v>
      </c>
      <c r="HM192" s="132">
        <v>6</v>
      </c>
      <c r="HN192" s="132">
        <v>11</v>
      </c>
      <c r="HO192" s="132">
        <v>6</v>
      </c>
      <c r="HP192" s="132">
        <v>2</v>
      </c>
      <c r="HQ192" s="132">
        <v>5</v>
      </c>
    </row>
    <row r="193" spans="2:228" s="132" customFormat="1" x14ac:dyDescent="0.25">
      <c r="B193" s="132" t="s">
        <v>210</v>
      </c>
      <c r="X193" s="132">
        <v>1</v>
      </c>
      <c r="Z193" s="132">
        <v>1</v>
      </c>
      <c r="AA193" s="132">
        <v>2</v>
      </c>
      <c r="AC193" s="132">
        <v>2</v>
      </c>
      <c r="AD193" s="132">
        <v>4</v>
      </c>
      <c r="AE193" s="132">
        <v>4</v>
      </c>
      <c r="AF193" s="132">
        <v>8</v>
      </c>
      <c r="AG193" s="132">
        <v>5</v>
      </c>
      <c r="AH193" s="132">
        <v>4</v>
      </c>
      <c r="AI193" s="132">
        <v>7</v>
      </c>
      <c r="AJ193" s="132">
        <v>4</v>
      </c>
      <c r="AK193" s="132">
        <v>3</v>
      </c>
      <c r="AL193" s="132">
        <v>3</v>
      </c>
      <c r="AN193" s="132">
        <v>5</v>
      </c>
      <c r="AO193" s="132">
        <v>3</v>
      </c>
      <c r="AP193" s="132">
        <v>2</v>
      </c>
      <c r="AQ193" s="132">
        <v>3</v>
      </c>
      <c r="AR193" s="132">
        <v>2</v>
      </c>
      <c r="AS193" s="132">
        <v>3</v>
      </c>
      <c r="AT193" s="132">
        <v>6</v>
      </c>
      <c r="AU193" s="132">
        <v>4</v>
      </c>
      <c r="AV193" s="132">
        <v>2</v>
      </c>
      <c r="AW193" s="132">
        <v>5</v>
      </c>
      <c r="AX193" s="132">
        <v>5</v>
      </c>
      <c r="AY193" s="132">
        <v>5</v>
      </c>
      <c r="AZ193" s="132">
        <v>5</v>
      </c>
      <c r="BA193" s="132">
        <v>3</v>
      </c>
      <c r="BB193" s="132">
        <v>3</v>
      </c>
      <c r="BC193" s="132">
        <v>6</v>
      </c>
      <c r="BD193" s="132">
        <v>7</v>
      </c>
      <c r="BE193" s="132">
        <v>4</v>
      </c>
      <c r="BF193" s="132">
        <v>9</v>
      </c>
      <c r="BG193" s="132">
        <v>12</v>
      </c>
      <c r="BH193" s="132">
        <v>3</v>
      </c>
      <c r="BI193" s="132">
        <v>19</v>
      </c>
      <c r="BJ193" s="132">
        <v>9</v>
      </c>
      <c r="BK193" s="132">
        <v>17</v>
      </c>
      <c r="BL193" s="132">
        <v>7</v>
      </c>
      <c r="BM193" s="132">
        <v>11</v>
      </c>
      <c r="BN193" s="132">
        <v>14</v>
      </c>
      <c r="BO193" s="132">
        <v>14</v>
      </c>
      <c r="BP193" s="132">
        <v>14</v>
      </c>
      <c r="BQ193" s="132">
        <v>8</v>
      </c>
      <c r="BR193" s="132">
        <v>8</v>
      </c>
      <c r="BS193" s="132">
        <v>10</v>
      </c>
      <c r="BT193" s="132">
        <v>17</v>
      </c>
      <c r="BU193" s="132">
        <v>10</v>
      </c>
      <c r="BV193" s="132">
        <v>12</v>
      </c>
      <c r="BW193" s="132">
        <v>11</v>
      </c>
      <c r="BX193" s="132">
        <v>13</v>
      </c>
      <c r="BY193" s="132">
        <v>11</v>
      </c>
      <c r="BZ193" s="132">
        <v>8</v>
      </c>
      <c r="CA193" s="132">
        <v>17</v>
      </c>
      <c r="CB193" s="132">
        <v>12</v>
      </c>
      <c r="CC193" s="132">
        <v>13</v>
      </c>
      <c r="CD193" s="132">
        <v>9</v>
      </c>
      <c r="CE193" s="132">
        <v>7</v>
      </c>
      <c r="CF193" s="132">
        <v>7</v>
      </c>
      <c r="CG193" s="132">
        <v>6</v>
      </c>
      <c r="CH193" s="132">
        <v>8</v>
      </c>
      <c r="CI193" s="132">
        <v>5</v>
      </c>
      <c r="CJ193" s="132">
        <v>6</v>
      </c>
      <c r="CK193" s="132">
        <v>4</v>
      </c>
      <c r="CL193" s="132">
        <v>12</v>
      </c>
      <c r="CM193" s="132">
        <v>5</v>
      </c>
      <c r="CN193" s="132">
        <v>6</v>
      </c>
      <c r="CO193" s="132">
        <v>2</v>
      </c>
      <c r="CP193" s="132">
        <v>6</v>
      </c>
      <c r="CQ193" s="132">
        <v>4</v>
      </c>
      <c r="CR193" s="132">
        <v>8</v>
      </c>
      <c r="CS193" s="132">
        <v>6</v>
      </c>
      <c r="CT193" s="132">
        <v>6</v>
      </c>
      <c r="CU193" s="132">
        <v>2</v>
      </c>
      <c r="CV193" s="132">
        <v>5</v>
      </c>
      <c r="CW193" s="132">
        <v>3</v>
      </c>
      <c r="CX193" s="132">
        <v>5</v>
      </c>
      <c r="CY193" s="132">
        <v>7</v>
      </c>
      <c r="CZ193" s="132">
        <v>5</v>
      </c>
      <c r="DA193" s="132">
        <v>11</v>
      </c>
      <c r="DB193" s="132">
        <v>3</v>
      </c>
      <c r="DC193" s="132">
        <v>4</v>
      </c>
      <c r="DD193" s="132">
        <v>6</v>
      </c>
      <c r="DE193" s="132">
        <v>4</v>
      </c>
      <c r="DF193" s="132">
        <v>5</v>
      </c>
      <c r="DG193" s="132">
        <v>7</v>
      </c>
      <c r="DH193" s="132">
        <v>9</v>
      </c>
      <c r="DI193" s="132">
        <v>13</v>
      </c>
      <c r="DJ193" s="132">
        <v>7</v>
      </c>
      <c r="DK193" s="132">
        <v>5</v>
      </c>
      <c r="DL193" s="132">
        <v>5</v>
      </c>
      <c r="DM193" s="132">
        <v>12</v>
      </c>
      <c r="DN193" s="132">
        <v>9</v>
      </c>
      <c r="DO193" s="132">
        <v>17</v>
      </c>
      <c r="DP193" s="132">
        <v>11</v>
      </c>
      <c r="DQ193" s="132">
        <v>9</v>
      </c>
      <c r="DR193" s="132">
        <v>9</v>
      </c>
      <c r="DS193" s="132">
        <v>6</v>
      </c>
      <c r="DT193" s="132">
        <v>17</v>
      </c>
      <c r="DU193" s="132">
        <v>13</v>
      </c>
      <c r="DV193" s="132">
        <v>12</v>
      </c>
      <c r="DW193" s="132">
        <v>6</v>
      </c>
      <c r="DX193" s="132">
        <v>13</v>
      </c>
      <c r="DY193" s="132">
        <v>12</v>
      </c>
      <c r="DZ193" s="132">
        <v>5</v>
      </c>
      <c r="EA193" s="132">
        <v>10</v>
      </c>
      <c r="EB193" s="132">
        <v>11</v>
      </c>
      <c r="EC193" s="132">
        <v>10</v>
      </c>
      <c r="ED193" s="132">
        <v>19</v>
      </c>
      <c r="EE193" s="132">
        <v>12</v>
      </c>
      <c r="EF193" s="132">
        <v>9</v>
      </c>
      <c r="EG193" s="132">
        <v>14</v>
      </c>
      <c r="EH193" s="132">
        <v>9</v>
      </c>
      <c r="EI193" s="132">
        <v>2</v>
      </c>
      <c r="EJ193" s="132">
        <v>6</v>
      </c>
      <c r="EK193" s="132">
        <v>12</v>
      </c>
      <c r="EL193" s="132">
        <v>6</v>
      </c>
      <c r="EM193" s="132">
        <v>11</v>
      </c>
      <c r="EN193" s="132">
        <v>4</v>
      </c>
      <c r="EO193" s="132">
        <v>7</v>
      </c>
      <c r="EP193" s="132">
        <v>5</v>
      </c>
      <c r="EQ193" s="132">
        <v>6</v>
      </c>
      <c r="ER193" s="132">
        <v>7</v>
      </c>
      <c r="ES193" s="132">
        <v>5</v>
      </c>
      <c r="ET193" s="132">
        <v>6</v>
      </c>
      <c r="EU193" s="132">
        <v>7</v>
      </c>
      <c r="EV193" s="132">
        <v>8</v>
      </c>
      <c r="EW193" s="132">
        <v>6</v>
      </c>
      <c r="EX193" s="132">
        <v>13</v>
      </c>
      <c r="EY193" s="132">
        <v>7</v>
      </c>
      <c r="EZ193" s="132">
        <v>5</v>
      </c>
      <c r="FA193" s="132">
        <v>4</v>
      </c>
      <c r="FB193" s="132">
        <v>8</v>
      </c>
      <c r="FC193" s="132">
        <v>8</v>
      </c>
      <c r="FD193" s="132">
        <v>12</v>
      </c>
      <c r="FE193" s="132">
        <v>13</v>
      </c>
      <c r="FF193" s="132">
        <v>13</v>
      </c>
      <c r="FG193" s="132">
        <v>17</v>
      </c>
      <c r="FH193" s="132">
        <v>17</v>
      </c>
      <c r="FI193" s="132">
        <v>13</v>
      </c>
      <c r="FJ193" s="132">
        <v>21</v>
      </c>
      <c r="FK193" s="132">
        <v>15</v>
      </c>
      <c r="FL193" s="132">
        <v>21</v>
      </c>
      <c r="FM193" s="132">
        <v>18</v>
      </c>
      <c r="FN193" s="132">
        <v>28</v>
      </c>
      <c r="FO193" s="132">
        <v>19</v>
      </c>
      <c r="FP193" s="132">
        <v>17</v>
      </c>
      <c r="FQ193" s="132">
        <v>22</v>
      </c>
      <c r="FR193" s="132">
        <v>15</v>
      </c>
      <c r="FS193" s="132">
        <v>32</v>
      </c>
      <c r="FT193" s="132">
        <v>18</v>
      </c>
      <c r="FU193" s="132">
        <v>28</v>
      </c>
      <c r="FV193" s="132">
        <v>27</v>
      </c>
      <c r="FW193" s="132">
        <v>36</v>
      </c>
      <c r="FX193" s="132">
        <v>49</v>
      </c>
      <c r="FY193" s="132">
        <v>40</v>
      </c>
      <c r="FZ193" s="132">
        <v>41</v>
      </c>
      <c r="GA193" s="132">
        <v>37</v>
      </c>
      <c r="GB193" s="132">
        <v>37</v>
      </c>
      <c r="GC193" s="132">
        <v>49</v>
      </c>
      <c r="GD193" s="132">
        <v>48</v>
      </c>
      <c r="GE193" s="132">
        <v>73</v>
      </c>
      <c r="GF193" s="132">
        <v>55</v>
      </c>
      <c r="GG193" s="132">
        <v>71</v>
      </c>
      <c r="GH193" s="132">
        <v>59</v>
      </c>
      <c r="GI193" s="132">
        <v>64</v>
      </c>
      <c r="GJ193" s="132">
        <v>58</v>
      </c>
      <c r="GK193" s="132">
        <v>73</v>
      </c>
      <c r="GL193" s="132">
        <v>57</v>
      </c>
      <c r="GM193" s="132">
        <v>56</v>
      </c>
      <c r="GN193" s="132">
        <v>81</v>
      </c>
      <c r="GO193" s="132">
        <v>70</v>
      </c>
      <c r="GP193" s="132">
        <v>68</v>
      </c>
      <c r="GQ193" s="132">
        <v>67</v>
      </c>
      <c r="GR193" s="132">
        <v>45</v>
      </c>
      <c r="GS193" s="132">
        <v>60</v>
      </c>
      <c r="GT193" s="132">
        <v>66</v>
      </c>
      <c r="GU193" s="132">
        <v>62</v>
      </c>
      <c r="GV193" s="132">
        <v>51</v>
      </c>
      <c r="GW193" s="132">
        <v>60</v>
      </c>
      <c r="GX193" s="132">
        <v>72</v>
      </c>
      <c r="GY193" s="132">
        <v>62</v>
      </c>
      <c r="GZ193" s="132">
        <v>58</v>
      </c>
      <c r="HA193" s="132">
        <v>76</v>
      </c>
      <c r="HB193" s="132">
        <v>72</v>
      </c>
      <c r="HC193" s="132">
        <v>70</v>
      </c>
      <c r="HD193" s="132">
        <v>66</v>
      </c>
      <c r="HE193" s="132">
        <v>77</v>
      </c>
      <c r="HF193" s="132">
        <v>84</v>
      </c>
      <c r="HG193" s="132">
        <v>103</v>
      </c>
      <c r="HH193" s="132">
        <v>105</v>
      </c>
      <c r="HI193" s="132">
        <v>103</v>
      </c>
      <c r="HJ193" s="132">
        <v>118</v>
      </c>
      <c r="HK193" s="132">
        <v>84</v>
      </c>
      <c r="HL193" s="132">
        <v>102</v>
      </c>
      <c r="HM193" s="132">
        <v>93</v>
      </c>
      <c r="HN193" s="132">
        <v>57</v>
      </c>
      <c r="HO193" s="132">
        <v>37</v>
      </c>
      <c r="HP193" s="132">
        <v>38</v>
      </c>
      <c r="HQ193" s="132">
        <v>44</v>
      </c>
      <c r="HR193" s="132">
        <v>7</v>
      </c>
    </row>
    <row r="194" spans="2:228" s="132" customFormat="1" x14ac:dyDescent="0.25">
      <c r="B194" s="132" t="s">
        <v>211</v>
      </c>
      <c r="J194" s="132">
        <v>1</v>
      </c>
      <c r="U194" s="132">
        <v>1</v>
      </c>
      <c r="W194" s="132">
        <v>1</v>
      </c>
      <c r="X194" s="132">
        <v>1</v>
      </c>
      <c r="Z194" s="132">
        <v>2</v>
      </c>
      <c r="AA194" s="132">
        <v>1</v>
      </c>
      <c r="AB194" s="132">
        <v>4</v>
      </c>
      <c r="AC194" s="132">
        <v>5</v>
      </c>
      <c r="AD194" s="132">
        <v>4</v>
      </c>
      <c r="AE194" s="132">
        <v>8</v>
      </c>
      <c r="AF194" s="132">
        <v>7</v>
      </c>
      <c r="AG194" s="132">
        <v>4</v>
      </c>
      <c r="AH194" s="132">
        <v>17</v>
      </c>
      <c r="AI194" s="132">
        <v>10</v>
      </c>
      <c r="AJ194" s="132">
        <v>7</v>
      </c>
      <c r="AK194" s="132">
        <v>7</v>
      </c>
      <c r="AL194" s="132">
        <v>17</v>
      </c>
      <c r="AM194" s="132">
        <v>18</v>
      </c>
      <c r="AN194" s="132">
        <v>29</v>
      </c>
      <c r="AO194" s="132">
        <v>27</v>
      </c>
      <c r="AP194" s="132">
        <v>40</v>
      </c>
      <c r="AQ194" s="132">
        <v>38</v>
      </c>
      <c r="AR194" s="132">
        <v>47</v>
      </c>
      <c r="AS194" s="132">
        <v>40</v>
      </c>
      <c r="AT194" s="132">
        <v>60</v>
      </c>
      <c r="AU194" s="132">
        <v>64</v>
      </c>
      <c r="AV194" s="132">
        <v>50</v>
      </c>
      <c r="AW194" s="132">
        <v>40</v>
      </c>
      <c r="AX194" s="132">
        <v>45</v>
      </c>
      <c r="AY194" s="132">
        <v>64</v>
      </c>
      <c r="AZ194" s="132">
        <v>49</v>
      </c>
      <c r="BA194" s="132">
        <v>50</v>
      </c>
      <c r="BB194" s="132">
        <v>79</v>
      </c>
      <c r="BC194" s="132">
        <v>53</v>
      </c>
      <c r="BD194" s="132">
        <v>70</v>
      </c>
      <c r="BE194" s="132">
        <v>56</v>
      </c>
      <c r="BF194" s="132">
        <v>86</v>
      </c>
      <c r="BG194" s="132">
        <v>86</v>
      </c>
      <c r="BH194" s="132">
        <v>71</v>
      </c>
      <c r="BI194" s="132">
        <v>93</v>
      </c>
      <c r="BJ194" s="132">
        <v>75</v>
      </c>
      <c r="BK194" s="132">
        <v>107</v>
      </c>
      <c r="BL194" s="132">
        <v>104</v>
      </c>
      <c r="BM194" s="132">
        <v>121</v>
      </c>
      <c r="BN194" s="132">
        <v>102</v>
      </c>
      <c r="BO194" s="132">
        <v>88</v>
      </c>
      <c r="BP194" s="132">
        <v>111</v>
      </c>
      <c r="BQ194" s="132">
        <v>110</v>
      </c>
      <c r="BR194" s="132">
        <v>109</v>
      </c>
      <c r="BS194" s="132">
        <v>88</v>
      </c>
      <c r="BT194" s="132">
        <v>105</v>
      </c>
      <c r="BU194" s="132">
        <v>95</v>
      </c>
      <c r="BV194" s="132">
        <v>76</v>
      </c>
      <c r="BW194" s="132">
        <v>115</v>
      </c>
      <c r="BX194" s="132">
        <v>81</v>
      </c>
      <c r="BY194" s="132">
        <v>82</v>
      </c>
      <c r="BZ194" s="132">
        <v>80</v>
      </c>
      <c r="CA194" s="132">
        <v>90</v>
      </c>
      <c r="CB194" s="132">
        <v>85</v>
      </c>
      <c r="CC194" s="132">
        <v>57</v>
      </c>
      <c r="CD194" s="132">
        <v>69</v>
      </c>
      <c r="CE194" s="132">
        <v>51</v>
      </c>
      <c r="CF194" s="132">
        <v>44</v>
      </c>
      <c r="CG194" s="132">
        <v>56</v>
      </c>
      <c r="CH194" s="132">
        <v>46</v>
      </c>
      <c r="CI194" s="132">
        <v>52</v>
      </c>
      <c r="CJ194" s="132">
        <v>36</v>
      </c>
      <c r="CK194" s="132">
        <v>44</v>
      </c>
      <c r="CL194" s="132">
        <v>40</v>
      </c>
      <c r="CM194" s="132">
        <v>25</v>
      </c>
      <c r="CN194" s="132">
        <v>29</v>
      </c>
      <c r="CO194" s="132">
        <v>38</v>
      </c>
      <c r="CP194" s="132">
        <v>36</v>
      </c>
      <c r="CQ194" s="132">
        <v>26</v>
      </c>
      <c r="CR194" s="132">
        <v>26</v>
      </c>
      <c r="CS194" s="132">
        <v>16</v>
      </c>
      <c r="CT194" s="132">
        <v>22</v>
      </c>
      <c r="CU194" s="132">
        <v>32</v>
      </c>
      <c r="CV194" s="132">
        <v>21</v>
      </c>
      <c r="CW194" s="132">
        <v>33</v>
      </c>
      <c r="CX194" s="132">
        <v>28</v>
      </c>
      <c r="CY194" s="132">
        <v>26</v>
      </c>
      <c r="CZ194" s="132">
        <v>18</v>
      </c>
      <c r="DA194" s="132">
        <v>18</v>
      </c>
      <c r="DB194" s="132">
        <v>20</v>
      </c>
      <c r="DC194" s="132">
        <v>19</v>
      </c>
      <c r="DD194" s="132">
        <v>23</v>
      </c>
      <c r="DE194" s="132">
        <v>26</v>
      </c>
      <c r="DF194" s="132">
        <v>35</v>
      </c>
      <c r="DG194" s="132">
        <v>46</v>
      </c>
      <c r="DH194" s="132">
        <v>32</v>
      </c>
      <c r="DI194" s="132">
        <v>35</v>
      </c>
      <c r="DJ194" s="132">
        <v>32</v>
      </c>
      <c r="DK194" s="132">
        <v>37</v>
      </c>
      <c r="DL194" s="132">
        <v>24</v>
      </c>
      <c r="DM194" s="132">
        <v>31</v>
      </c>
      <c r="DN194" s="132">
        <v>33</v>
      </c>
      <c r="DO194" s="132">
        <v>29</v>
      </c>
      <c r="DP194" s="132">
        <v>29</v>
      </c>
      <c r="DQ194" s="132">
        <v>25</v>
      </c>
      <c r="DR194" s="132">
        <v>29</v>
      </c>
      <c r="DS194" s="132">
        <v>19</v>
      </c>
      <c r="DT194" s="132">
        <v>34</v>
      </c>
      <c r="DU194" s="132">
        <v>20</v>
      </c>
      <c r="DV194" s="132">
        <v>24</v>
      </c>
      <c r="DW194" s="132">
        <v>28</v>
      </c>
      <c r="DX194" s="132">
        <v>32</v>
      </c>
      <c r="DY194" s="132">
        <v>23</v>
      </c>
      <c r="DZ194" s="132">
        <v>23</v>
      </c>
      <c r="EA194" s="132">
        <v>38</v>
      </c>
      <c r="EB194" s="132">
        <v>27</v>
      </c>
      <c r="EC194" s="132">
        <v>32</v>
      </c>
      <c r="ED194" s="132">
        <v>23</v>
      </c>
      <c r="EE194" s="132">
        <v>15</v>
      </c>
      <c r="EF194" s="132">
        <v>27</v>
      </c>
      <c r="EG194" s="132">
        <v>24</v>
      </c>
      <c r="EH194" s="132">
        <v>23</v>
      </c>
      <c r="EI194" s="132">
        <v>20</v>
      </c>
      <c r="EJ194" s="132">
        <v>22</v>
      </c>
      <c r="EK194" s="132">
        <v>12</v>
      </c>
      <c r="EL194" s="132">
        <v>12</v>
      </c>
      <c r="EM194" s="132">
        <v>14</v>
      </c>
      <c r="EN194" s="132">
        <v>9</v>
      </c>
      <c r="EO194" s="132">
        <v>17</v>
      </c>
      <c r="EP194" s="132">
        <v>13</v>
      </c>
      <c r="EQ194" s="132">
        <v>11</v>
      </c>
      <c r="ER194" s="132">
        <v>16</v>
      </c>
      <c r="ES194" s="132">
        <v>13</v>
      </c>
      <c r="ET194" s="132">
        <v>18</v>
      </c>
      <c r="EU194" s="132">
        <v>16</v>
      </c>
      <c r="EV194" s="132">
        <v>13</v>
      </c>
      <c r="EW194" s="132">
        <v>17</v>
      </c>
      <c r="EX194" s="132">
        <v>21</v>
      </c>
      <c r="EY194" s="132">
        <v>14</v>
      </c>
      <c r="EZ194" s="132">
        <v>18</v>
      </c>
      <c r="FA194" s="132">
        <v>10</v>
      </c>
      <c r="FB194" s="132">
        <v>9</v>
      </c>
      <c r="FC194" s="132">
        <v>25</v>
      </c>
      <c r="FD194" s="132">
        <v>22</v>
      </c>
      <c r="FE194" s="132">
        <v>24</v>
      </c>
      <c r="FF194" s="132">
        <v>18</v>
      </c>
      <c r="FG194" s="132">
        <v>19</v>
      </c>
      <c r="FH194" s="132">
        <v>26</v>
      </c>
      <c r="FI194" s="132">
        <v>20</v>
      </c>
      <c r="FJ194" s="132">
        <v>34</v>
      </c>
      <c r="FK194" s="132">
        <v>40</v>
      </c>
      <c r="FL194" s="132">
        <v>61</v>
      </c>
      <c r="FM194" s="132">
        <v>35</v>
      </c>
      <c r="FN194" s="132">
        <v>25</v>
      </c>
      <c r="FO194" s="132">
        <v>35</v>
      </c>
      <c r="FP194" s="132">
        <v>45</v>
      </c>
      <c r="FQ194" s="132">
        <v>57</v>
      </c>
      <c r="FR194" s="132">
        <v>67</v>
      </c>
      <c r="FS194" s="132">
        <v>78</v>
      </c>
      <c r="FT194" s="132">
        <v>52</v>
      </c>
      <c r="FU194" s="132">
        <v>61</v>
      </c>
      <c r="FV194" s="132">
        <v>86</v>
      </c>
      <c r="FW194" s="132">
        <v>80</v>
      </c>
      <c r="FX194" s="132">
        <v>129</v>
      </c>
      <c r="FY194" s="132">
        <v>99</v>
      </c>
      <c r="FZ194" s="132">
        <v>123</v>
      </c>
      <c r="GA194" s="132">
        <v>132</v>
      </c>
      <c r="GB194" s="132">
        <v>140</v>
      </c>
      <c r="GC194" s="132">
        <v>141</v>
      </c>
      <c r="GD194" s="132">
        <v>151</v>
      </c>
      <c r="GE194" s="132">
        <v>198</v>
      </c>
      <c r="GF194" s="132">
        <v>193</v>
      </c>
      <c r="GG194" s="132">
        <v>202</v>
      </c>
      <c r="GH194" s="132">
        <v>193</v>
      </c>
      <c r="GI194" s="132">
        <v>178</v>
      </c>
      <c r="GJ194" s="132">
        <v>166</v>
      </c>
      <c r="GK194" s="132">
        <v>161</v>
      </c>
      <c r="GL194" s="132">
        <v>196</v>
      </c>
      <c r="GM194" s="132">
        <v>197</v>
      </c>
      <c r="GN194" s="132">
        <v>184</v>
      </c>
      <c r="GO194" s="132">
        <v>160</v>
      </c>
      <c r="GP194" s="132">
        <v>178</v>
      </c>
      <c r="GQ194" s="132">
        <v>159</v>
      </c>
      <c r="GR194" s="132">
        <v>135</v>
      </c>
      <c r="GS194" s="132">
        <v>159</v>
      </c>
      <c r="GT194" s="132">
        <v>154</v>
      </c>
      <c r="GU194" s="132">
        <v>181</v>
      </c>
      <c r="GV194" s="132">
        <v>156</v>
      </c>
      <c r="GW194" s="132">
        <v>146</v>
      </c>
      <c r="GX194" s="132">
        <v>181</v>
      </c>
      <c r="GY194" s="132">
        <v>169</v>
      </c>
      <c r="GZ194" s="132">
        <v>174</v>
      </c>
      <c r="HA194" s="132">
        <v>200</v>
      </c>
      <c r="HB194" s="132">
        <v>205</v>
      </c>
      <c r="HC194" s="132">
        <v>174</v>
      </c>
      <c r="HD194" s="132">
        <v>190</v>
      </c>
      <c r="HE194" s="132">
        <v>199</v>
      </c>
      <c r="HF194" s="132">
        <v>207</v>
      </c>
      <c r="HG194" s="132">
        <v>308</v>
      </c>
      <c r="HH194" s="132">
        <v>297</v>
      </c>
      <c r="HI194" s="132">
        <v>262</v>
      </c>
      <c r="HJ194" s="132">
        <v>221</v>
      </c>
      <c r="HK194" s="132">
        <v>264</v>
      </c>
      <c r="HL194" s="132">
        <v>235</v>
      </c>
      <c r="HM194" s="132">
        <v>195</v>
      </c>
      <c r="HN194" s="132">
        <v>138</v>
      </c>
      <c r="HO194" s="132">
        <v>107</v>
      </c>
      <c r="HP194" s="132">
        <v>109</v>
      </c>
      <c r="HQ194" s="132">
        <v>61</v>
      </c>
      <c r="HR194" s="132">
        <v>22</v>
      </c>
    </row>
    <row r="195" spans="2:228" s="132" customFormat="1" x14ac:dyDescent="0.25">
      <c r="B195" s="132" t="s">
        <v>212</v>
      </c>
      <c r="X195" s="132">
        <v>1</v>
      </c>
      <c r="Y195" s="132">
        <v>1</v>
      </c>
      <c r="Z195" s="132">
        <v>2</v>
      </c>
      <c r="AA195" s="132">
        <v>1</v>
      </c>
      <c r="AB195" s="132">
        <v>2</v>
      </c>
      <c r="AC195" s="132">
        <v>9</v>
      </c>
      <c r="AD195" s="132">
        <v>1</v>
      </c>
      <c r="AE195" s="132">
        <v>5</v>
      </c>
      <c r="AF195" s="132">
        <v>6</v>
      </c>
      <c r="AG195" s="132">
        <v>13</v>
      </c>
      <c r="AH195" s="132">
        <v>10</v>
      </c>
      <c r="AI195" s="132">
        <v>13</v>
      </c>
      <c r="AJ195" s="132">
        <v>7</v>
      </c>
      <c r="AK195" s="132">
        <v>15</v>
      </c>
      <c r="AL195" s="132">
        <v>22</v>
      </c>
      <c r="AM195" s="132">
        <v>34</v>
      </c>
      <c r="AN195" s="132">
        <v>52</v>
      </c>
      <c r="AO195" s="132">
        <v>40</v>
      </c>
      <c r="AP195" s="132">
        <v>46</v>
      </c>
      <c r="AQ195" s="132">
        <v>61</v>
      </c>
      <c r="AR195" s="132">
        <v>68</v>
      </c>
      <c r="AS195" s="132">
        <v>70</v>
      </c>
      <c r="AT195" s="132">
        <v>62</v>
      </c>
      <c r="AU195" s="132">
        <v>88</v>
      </c>
      <c r="AV195" s="132">
        <v>65</v>
      </c>
      <c r="AW195" s="132">
        <v>61</v>
      </c>
      <c r="AX195" s="132">
        <v>65</v>
      </c>
      <c r="AY195" s="132">
        <v>81</v>
      </c>
      <c r="AZ195" s="132">
        <v>73</v>
      </c>
      <c r="BA195" s="132">
        <v>48</v>
      </c>
      <c r="BB195" s="132">
        <v>72</v>
      </c>
      <c r="BC195" s="132">
        <v>79</v>
      </c>
      <c r="BD195" s="132">
        <v>82</v>
      </c>
      <c r="BE195" s="132">
        <v>86</v>
      </c>
      <c r="BF195" s="132">
        <v>90</v>
      </c>
      <c r="BG195" s="132">
        <v>66</v>
      </c>
      <c r="BH195" s="132">
        <v>71</v>
      </c>
      <c r="BI195" s="132">
        <v>93</v>
      </c>
      <c r="BJ195" s="132">
        <v>62</v>
      </c>
      <c r="BK195" s="132">
        <v>106</v>
      </c>
      <c r="BL195" s="132">
        <v>79</v>
      </c>
      <c r="BM195" s="132">
        <v>88</v>
      </c>
      <c r="BN195" s="132">
        <v>93</v>
      </c>
      <c r="BO195" s="132">
        <v>67</v>
      </c>
      <c r="BP195" s="132">
        <v>116</v>
      </c>
      <c r="BQ195" s="132">
        <v>99</v>
      </c>
      <c r="BR195" s="132">
        <v>97</v>
      </c>
      <c r="BS195" s="132">
        <v>89</v>
      </c>
      <c r="BT195" s="132">
        <v>87</v>
      </c>
      <c r="BU195" s="132">
        <v>104</v>
      </c>
      <c r="BV195" s="132">
        <v>65</v>
      </c>
      <c r="BW195" s="132">
        <v>90</v>
      </c>
      <c r="BX195" s="132">
        <v>56</v>
      </c>
      <c r="BY195" s="132">
        <v>73</v>
      </c>
      <c r="BZ195" s="132">
        <v>50</v>
      </c>
      <c r="CA195" s="132">
        <v>54</v>
      </c>
      <c r="CB195" s="132">
        <v>49</v>
      </c>
      <c r="CC195" s="132">
        <v>40</v>
      </c>
      <c r="CD195" s="132">
        <v>58</v>
      </c>
      <c r="CE195" s="132">
        <v>51</v>
      </c>
      <c r="CF195" s="132">
        <v>42</v>
      </c>
      <c r="CG195" s="132">
        <v>28</v>
      </c>
      <c r="CH195" s="132">
        <v>41</v>
      </c>
      <c r="CI195" s="132">
        <v>23</v>
      </c>
      <c r="CJ195" s="132">
        <v>34</v>
      </c>
      <c r="CK195" s="132">
        <v>30</v>
      </c>
      <c r="CL195" s="132">
        <v>31</v>
      </c>
      <c r="CM195" s="132">
        <v>23</v>
      </c>
      <c r="CN195" s="132">
        <v>17</v>
      </c>
      <c r="CO195" s="132">
        <v>44</v>
      </c>
      <c r="CP195" s="132">
        <v>17</v>
      </c>
      <c r="CQ195" s="132">
        <v>22</v>
      </c>
      <c r="CR195" s="132">
        <v>26</v>
      </c>
      <c r="CS195" s="132">
        <v>18</v>
      </c>
      <c r="CT195" s="132">
        <v>26</v>
      </c>
      <c r="CU195" s="132">
        <v>17</v>
      </c>
      <c r="CV195" s="132">
        <v>25</v>
      </c>
      <c r="CW195" s="132">
        <v>21</v>
      </c>
      <c r="CX195" s="132">
        <v>17</v>
      </c>
      <c r="CY195" s="132">
        <v>20</v>
      </c>
      <c r="CZ195" s="132">
        <v>13</v>
      </c>
      <c r="DA195" s="132">
        <v>20</v>
      </c>
      <c r="DB195" s="132">
        <v>12</v>
      </c>
      <c r="DC195" s="132">
        <v>22</v>
      </c>
      <c r="DD195" s="132">
        <v>15</v>
      </c>
      <c r="DE195" s="132">
        <v>17</v>
      </c>
      <c r="DF195" s="132">
        <v>22</v>
      </c>
      <c r="DG195" s="132">
        <v>28</v>
      </c>
      <c r="DH195" s="132">
        <v>26</v>
      </c>
      <c r="DI195" s="132">
        <v>31</v>
      </c>
      <c r="DJ195" s="132">
        <v>38</v>
      </c>
      <c r="DK195" s="132">
        <v>29</v>
      </c>
      <c r="DL195" s="132">
        <v>19</v>
      </c>
      <c r="DM195" s="132">
        <v>25</v>
      </c>
      <c r="DN195" s="132">
        <v>23</v>
      </c>
      <c r="DO195" s="132">
        <v>30</v>
      </c>
      <c r="DP195" s="132">
        <v>26</v>
      </c>
      <c r="DQ195" s="132">
        <v>24</v>
      </c>
      <c r="DR195" s="132">
        <v>19</v>
      </c>
      <c r="DS195" s="132">
        <v>22</v>
      </c>
      <c r="DT195" s="132">
        <v>27</v>
      </c>
      <c r="DU195" s="132">
        <v>23</v>
      </c>
      <c r="DV195" s="132">
        <v>29</v>
      </c>
      <c r="DW195" s="132">
        <v>23</v>
      </c>
      <c r="DX195" s="132">
        <v>26</v>
      </c>
      <c r="DY195" s="132">
        <v>22</v>
      </c>
      <c r="DZ195" s="132">
        <v>15</v>
      </c>
      <c r="EA195" s="132">
        <v>24</v>
      </c>
      <c r="EB195" s="132">
        <v>27</v>
      </c>
      <c r="EC195" s="132">
        <v>30</v>
      </c>
      <c r="ED195" s="132">
        <v>21</v>
      </c>
      <c r="EE195" s="132">
        <v>29</v>
      </c>
      <c r="EF195" s="132">
        <v>17</v>
      </c>
      <c r="EG195" s="132">
        <v>21</v>
      </c>
      <c r="EH195" s="132">
        <v>22</v>
      </c>
      <c r="EI195" s="132">
        <v>11</v>
      </c>
      <c r="EJ195" s="132">
        <v>19</v>
      </c>
      <c r="EK195" s="132">
        <v>13</v>
      </c>
      <c r="EL195" s="132">
        <v>14</v>
      </c>
      <c r="EM195" s="132">
        <v>22</v>
      </c>
      <c r="EN195" s="132">
        <v>14</v>
      </c>
      <c r="EO195" s="132">
        <v>16</v>
      </c>
      <c r="EP195" s="132">
        <v>13</v>
      </c>
      <c r="EQ195" s="132">
        <v>25</v>
      </c>
      <c r="ER195" s="132">
        <v>18</v>
      </c>
      <c r="ES195" s="132">
        <v>9</v>
      </c>
      <c r="ET195" s="132">
        <v>16</v>
      </c>
      <c r="EU195" s="132">
        <v>13</v>
      </c>
      <c r="EV195" s="132">
        <v>9</v>
      </c>
      <c r="EW195" s="132">
        <v>11</v>
      </c>
      <c r="EX195" s="132">
        <v>9</v>
      </c>
      <c r="EY195" s="132">
        <v>13</v>
      </c>
      <c r="EZ195" s="132">
        <v>9</v>
      </c>
      <c r="FA195" s="132">
        <v>5</v>
      </c>
      <c r="FB195" s="132">
        <v>6</v>
      </c>
      <c r="FC195" s="132">
        <v>13</v>
      </c>
      <c r="FD195" s="132">
        <v>10</v>
      </c>
      <c r="FE195" s="132">
        <v>23</v>
      </c>
      <c r="FF195" s="132">
        <v>15</v>
      </c>
      <c r="FG195" s="132">
        <v>25</v>
      </c>
      <c r="FH195" s="132">
        <v>25</v>
      </c>
      <c r="FI195" s="132">
        <v>20</v>
      </c>
      <c r="FJ195" s="132">
        <v>30</v>
      </c>
      <c r="FK195" s="132">
        <v>35</v>
      </c>
      <c r="FL195" s="132">
        <v>41</v>
      </c>
      <c r="FM195" s="132">
        <v>21</v>
      </c>
      <c r="FN195" s="132">
        <v>34</v>
      </c>
      <c r="FO195" s="132">
        <v>29</v>
      </c>
      <c r="FP195" s="132">
        <v>33</v>
      </c>
      <c r="FQ195" s="132">
        <v>44</v>
      </c>
      <c r="FR195" s="132">
        <v>44</v>
      </c>
      <c r="FS195" s="132">
        <v>48</v>
      </c>
      <c r="FT195" s="132">
        <v>45</v>
      </c>
      <c r="FU195" s="132">
        <v>44</v>
      </c>
      <c r="FV195" s="132">
        <v>47</v>
      </c>
      <c r="FW195" s="132">
        <v>45</v>
      </c>
      <c r="FX195" s="132">
        <v>82</v>
      </c>
      <c r="FY195" s="132">
        <v>71</v>
      </c>
      <c r="FZ195" s="132">
        <v>85</v>
      </c>
      <c r="GA195" s="132">
        <v>65</v>
      </c>
      <c r="GB195" s="132">
        <v>73</v>
      </c>
      <c r="GC195" s="132">
        <v>87</v>
      </c>
      <c r="GD195" s="132">
        <v>98</v>
      </c>
      <c r="GE195" s="132">
        <v>145</v>
      </c>
      <c r="GF195" s="132">
        <v>107</v>
      </c>
      <c r="GG195" s="132">
        <v>111</v>
      </c>
      <c r="GH195" s="132">
        <v>75</v>
      </c>
      <c r="GI195" s="132">
        <v>108</v>
      </c>
      <c r="GJ195" s="132">
        <v>92</v>
      </c>
      <c r="GK195" s="132">
        <v>73</v>
      </c>
      <c r="GL195" s="132">
        <v>104</v>
      </c>
      <c r="GM195" s="132">
        <v>97</v>
      </c>
      <c r="GN195" s="132">
        <v>113</v>
      </c>
      <c r="GO195" s="132">
        <v>101</v>
      </c>
      <c r="GP195" s="132">
        <v>76</v>
      </c>
      <c r="GQ195" s="132">
        <v>81</v>
      </c>
      <c r="GR195" s="132">
        <v>81</v>
      </c>
      <c r="GS195" s="132">
        <v>68</v>
      </c>
      <c r="GT195" s="132">
        <v>104</v>
      </c>
      <c r="GU195" s="132">
        <v>91</v>
      </c>
      <c r="GV195" s="132">
        <v>75</v>
      </c>
      <c r="GW195" s="132">
        <v>80</v>
      </c>
      <c r="GX195" s="132">
        <v>86</v>
      </c>
      <c r="GY195" s="132">
        <v>92</v>
      </c>
      <c r="GZ195" s="132">
        <v>100</v>
      </c>
      <c r="HA195" s="132">
        <v>97</v>
      </c>
      <c r="HB195" s="132">
        <v>100</v>
      </c>
      <c r="HC195" s="132">
        <v>91</v>
      </c>
      <c r="HD195" s="132">
        <v>98</v>
      </c>
      <c r="HE195" s="132">
        <v>88</v>
      </c>
      <c r="HF195" s="132">
        <v>82</v>
      </c>
      <c r="HG195" s="132">
        <v>125</v>
      </c>
      <c r="HH195" s="132">
        <v>149</v>
      </c>
      <c r="HI195" s="132">
        <v>144</v>
      </c>
      <c r="HJ195" s="132">
        <v>103</v>
      </c>
      <c r="HK195" s="132">
        <v>137</v>
      </c>
      <c r="HL195" s="132">
        <v>101</v>
      </c>
      <c r="HM195" s="132">
        <v>116</v>
      </c>
      <c r="HN195" s="132">
        <v>74</v>
      </c>
      <c r="HO195" s="132">
        <v>53</v>
      </c>
      <c r="HP195" s="132">
        <v>66</v>
      </c>
      <c r="HQ195" s="132">
        <v>45</v>
      </c>
      <c r="HR195" s="132">
        <v>17</v>
      </c>
    </row>
    <row r="196" spans="2:228" s="132" customFormat="1" x14ac:dyDescent="0.25">
      <c r="B196" s="132" t="s">
        <v>213</v>
      </c>
      <c r="D196" s="132">
        <v>1</v>
      </c>
      <c r="L196" s="132">
        <v>1</v>
      </c>
      <c r="N196" s="132">
        <v>2</v>
      </c>
      <c r="P196" s="132">
        <v>2</v>
      </c>
      <c r="R196" s="132">
        <v>1</v>
      </c>
      <c r="V196" s="132">
        <v>1</v>
      </c>
      <c r="W196" s="132">
        <v>2</v>
      </c>
      <c r="Y196" s="132">
        <v>1</v>
      </c>
      <c r="Z196" s="132">
        <v>1</v>
      </c>
      <c r="AA196" s="132">
        <v>5</v>
      </c>
      <c r="AB196" s="132">
        <v>6</v>
      </c>
      <c r="AC196" s="132">
        <v>9</v>
      </c>
      <c r="AD196" s="132">
        <v>10</v>
      </c>
      <c r="AE196" s="132">
        <v>18</v>
      </c>
      <c r="AF196" s="132">
        <v>31</v>
      </c>
      <c r="AG196" s="132">
        <v>28</v>
      </c>
      <c r="AH196" s="132">
        <v>20</v>
      </c>
      <c r="AI196" s="132">
        <v>12</v>
      </c>
      <c r="AJ196" s="132">
        <v>25</v>
      </c>
      <c r="AK196" s="132">
        <v>26</v>
      </c>
      <c r="AL196" s="132">
        <v>38</v>
      </c>
      <c r="AM196" s="132">
        <v>29</v>
      </c>
      <c r="AN196" s="132">
        <v>53</v>
      </c>
      <c r="AO196" s="132">
        <v>48</v>
      </c>
      <c r="AP196" s="132">
        <v>57</v>
      </c>
      <c r="AQ196" s="132">
        <v>53</v>
      </c>
      <c r="AR196" s="132">
        <v>79</v>
      </c>
      <c r="AS196" s="132">
        <v>88</v>
      </c>
      <c r="AT196" s="132">
        <v>80</v>
      </c>
      <c r="AU196" s="132">
        <v>96</v>
      </c>
      <c r="AV196" s="132">
        <v>94</v>
      </c>
      <c r="AW196" s="132">
        <v>99</v>
      </c>
      <c r="AX196" s="132">
        <v>88</v>
      </c>
      <c r="AY196" s="132">
        <v>98</v>
      </c>
      <c r="AZ196" s="132">
        <v>80</v>
      </c>
      <c r="BA196" s="132">
        <v>85</v>
      </c>
      <c r="BB196" s="132">
        <v>117</v>
      </c>
      <c r="BC196" s="132">
        <v>106</v>
      </c>
      <c r="BD196" s="132">
        <v>110</v>
      </c>
      <c r="BE196" s="132">
        <v>85</v>
      </c>
      <c r="BF196" s="132">
        <v>119</v>
      </c>
      <c r="BG196" s="132">
        <v>96</v>
      </c>
      <c r="BH196" s="132">
        <v>83</v>
      </c>
      <c r="BI196" s="132">
        <v>129</v>
      </c>
      <c r="BJ196" s="132">
        <v>105</v>
      </c>
      <c r="BK196" s="132">
        <v>128</v>
      </c>
      <c r="BL196" s="132">
        <v>131</v>
      </c>
      <c r="BM196" s="132">
        <v>144</v>
      </c>
      <c r="BN196" s="132">
        <v>116</v>
      </c>
      <c r="BO196" s="132">
        <v>91</v>
      </c>
      <c r="BP196" s="132">
        <v>149</v>
      </c>
      <c r="BQ196" s="132">
        <v>110</v>
      </c>
      <c r="BR196" s="132">
        <v>114</v>
      </c>
      <c r="BS196" s="132">
        <v>98</v>
      </c>
      <c r="BT196" s="132">
        <v>118</v>
      </c>
      <c r="BU196" s="132">
        <v>85</v>
      </c>
      <c r="BV196" s="132">
        <v>86</v>
      </c>
      <c r="BW196" s="132">
        <v>88</v>
      </c>
      <c r="BX196" s="132">
        <v>82</v>
      </c>
      <c r="BY196" s="132">
        <v>74</v>
      </c>
      <c r="BZ196" s="132">
        <v>86</v>
      </c>
      <c r="CA196" s="132">
        <v>82</v>
      </c>
      <c r="CB196" s="132">
        <v>75</v>
      </c>
      <c r="CC196" s="132">
        <v>62</v>
      </c>
      <c r="CD196" s="132">
        <v>75</v>
      </c>
      <c r="CE196" s="132">
        <v>57</v>
      </c>
      <c r="CF196" s="132">
        <v>50</v>
      </c>
      <c r="CG196" s="132">
        <v>50</v>
      </c>
      <c r="CH196" s="132">
        <v>47</v>
      </c>
      <c r="CI196" s="132">
        <v>36</v>
      </c>
      <c r="CJ196" s="132">
        <v>41</v>
      </c>
      <c r="CK196" s="132">
        <v>46</v>
      </c>
      <c r="CL196" s="132">
        <v>41</v>
      </c>
      <c r="CM196" s="132">
        <v>39</v>
      </c>
      <c r="CN196" s="132">
        <v>39</v>
      </c>
      <c r="CO196" s="132">
        <v>42</v>
      </c>
      <c r="CP196" s="132">
        <v>22</v>
      </c>
      <c r="CQ196" s="132">
        <v>19</v>
      </c>
      <c r="CR196" s="132">
        <v>24</v>
      </c>
      <c r="CS196" s="132">
        <v>24</v>
      </c>
      <c r="CT196" s="132">
        <v>22</v>
      </c>
      <c r="CU196" s="132">
        <v>24</v>
      </c>
      <c r="CV196" s="132">
        <v>18</v>
      </c>
      <c r="CW196" s="132">
        <v>20</v>
      </c>
      <c r="CX196" s="132">
        <v>17</v>
      </c>
      <c r="CY196" s="132">
        <v>22</v>
      </c>
      <c r="CZ196" s="132">
        <v>19</v>
      </c>
      <c r="DA196" s="132">
        <v>19</v>
      </c>
      <c r="DB196" s="132">
        <v>17</v>
      </c>
      <c r="DC196" s="132">
        <v>26</v>
      </c>
      <c r="DD196" s="132">
        <v>15</v>
      </c>
      <c r="DE196" s="132">
        <v>14</v>
      </c>
      <c r="DF196" s="132">
        <v>24</v>
      </c>
      <c r="DG196" s="132">
        <v>20</v>
      </c>
      <c r="DH196" s="132">
        <v>19</v>
      </c>
      <c r="DI196" s="132">
        <v>20</v>
      </c>
      <c r="DJ196" s="132">
        <v>27</v>
      </c>
      <c r="DK196" s="132">
        <v>41</v>
      </c>
      <c r="DL196" s="132">
        <v>16</v>
      </c>
      <c r="DM196" s="132">
        <v>33</v>
      </c>
      <c r="DN196" s="132">
        <v>14</v>
      </c>
      <c r="DO196" s="132">
        <v>23</v>
      </c>
      <c r="DP196" s="132">
        <v>25</v>
      </c>
      <c r="DQ196" s="132">
        <v>27</v>
      </c>
      <c r="DR196" s="132">
        <v>34</v>
      </c>
      <c r="DS196" s="132">
        <v>24</v>
      </c>
      <c r="DT196" s="132">
        <v>30</v>
      </c>
      <c r="DU196" s="132">
        <v>24</v>
      </c>
      <c r="DV196" s="132">
        <v>19</v>
      </c>
      <c r="DW196" s="132">
        <v>19</v>
      </c>
      <c r="DX196" s="132">
        <v>29</v>
      </c>
      <c r="DY196" s="132">
        <v>28</v>
      </c>
      <c r="DZ196" s="132">
        <v>18</v>
      </c>
      <c r="EA196" s="132">
        <v>26</v>
      </c>
      <c r="EB196" s="132">
        <v>20</v>
      </c>
      <c r="EC196" s="132">
        <v>20</v>
      </c>
      <c r="ED196" s="132">
        <v>19</v>
      </c>
      <c r="EE196" s="132">
        <v>25</v>
      </c>
      <c r="EF196" s="132">
        <v>17</v>
      </c>
      <c r="EG196" s="132">
        <v>9</v>
      </c>
      <c r="EH196" s="132">
        <v>28</v>
      </c>
      <c r="EI196" s="132">
        <v>14</v>
      </c>
      <c r="EJ196" s="132">
        <v>11</v>
      </c>
      <c r="EK196" s="132">
        <v>11</v>
      </c>
      <c r="EL196" s="132">
        <v>16</v>
      </c>
      <c r="EM196" s="132">
        <v>13</v>
      </c>
      <c r="EN196" s="132">
        <v>14</v>
      </c>
      <c r="EO196" s="132">
        <v>9</v>
      </c>
      <c r="EP196" s="132">
        <v>20</v>
      </c>
      <c r="EQ196" s="132">
        <v>13</v>
      </c>
      <c r="ER196" s="132">
        <v>12</v>
      </c>
      <c r="ES196" s="132">
        <v>11</v>
      </c>
      <c r="ET196" s="132">
        <v>14</v>
      </c>
      <c r="EU196" s="132">
        <v>8</v>
      </c>
      <c r="EV196" s="132">
        <v>12</v>
      </c>
      <c r="EW196" s="132">
        <v>9</v>
      </c>
      <c r="EX196" s="132">
        <v>10</v>
      </c>
      <c r="EY196" s="132">
        <v>5</v>
      </c>
      <c r="EZ196" s="132">
        <v>5</v>
      </c>
      <c r="FA196" s="132">
        <v>11</v>
      </c>
      <c r="FB196" s="132">
        <v>9</v>
      </c>
      <c r="FC196" s="132">
        <v>19</v>
      </c>
      <c r="FD196" s="132">
        <v>13</v>
      </c>
      <c r="FE196" s="132">
        <v>15</v>
      </c>
      <c r="FF196" s="132">
        <v>26</v>
      </c>
      <c r="FG196" s="132">
        <v>21</v>
      </c>
      <c r="FH196" s="132">
        <v>18</v>
      </c>
      <c r="FI196" s="132">
        <v>22</v>
      </c>
      <c r="FJ196" s="132">
        <v>28</v>
      </c>
      <c r="FK196" s="132">
        <v>29</v>
      </c>
      <c r="FL196" s="132">
        <v>34</v>
      </c>
      <c r="FM196" s="132">
        <v>17</v>
      </c>
      <c r="FN196" s="132">
        <v>28</v>
      </c>
      <c r="FO196" s="132">
        <v>25</v>
      </c>
      <c r="FP196" s="132">
        <v>26</v>
      </c>
      <c r="FQ196" s="132">
        <v>38</v>
      </c>
      <c r="FR196" s="132">
        <v>30</v>
      </c>
      <c r="FS196" s="132">
        <v>49</v>
      </c>
      <c r="FT196" s="132">
        <v>38</v>
      </c>
      <c r="FU196" s="132">
        <v>30</v>
      </c>
      <c r="FV196" s="132">
        <v>42</v>
      </c>
      <c r="FW196" s="132">
        <v>38</v>
      </c>
      <c r="FX196" s="132">
        <v>58</v>
      </c>
      <c r="FY196" s="132">
        <v>55</v>
      </c>
      <c r="FZ196" s="132">
        <v>57</v>
      </c>
      <c r="GA196" s="132">
        <v>65</v>
      </c>
      <c r="GB196" s="132">
        <v>78</v>
      </c>
      <c r="GC196" s="132">
        <v>61</v>
      </c>
      <c r="GD196" s="132">
        <v>71</v>
      </c>
      <c r="GE196" s="132">
        <v>73</v>
      </c>
      <c r="GF196" s="132">
        <v>83</v>
      </c>
      <c r="GG196" s="132">
        <v>83</v>
      </c>
      <c r="GH196" s="132">
        <v>78</v>
      </c>
      <c r="GI196" s="132">
        <v>91</v>
      </c>
      <c r="GJ196" s="132">
        <v>73</v>
      </c>
      <c r="GK196" s="132">
        <v>68</v>
      </c>
      <c r="GL196" s="132">
        <v>77</v>
      </c>
      <c r="GM196" s="132">
        <v>64</v>
      </c>
      <c r="GN196" s="132">
        <v>76</v>
      </c>
      <c r="GO196" s="132">
        <v>66</v>
      </c>
      <c r="GP196" s="132">
        <v>46</v>
      </c>
      <c r="GQ196" s="132">
        <v>70</v>
      </c>
      <c r="GR196" s="132">
        <v>52</v>
      </c>
      <c r="GS196" s="132">
        <v>59</v>
      </c>
      <c r="GT196" s="132">
        <v>58</v>
      </c>
      <c r="GU196" s="132">
        <v>56</v>
      </c>
      <c r="GV196" s="132">
        <v>63</v>
      </c>
      <c r="GW196" s="132">
        <v>64</v>
      </c>
      <c r="GX196" s="132">
        <v>68</v>
      </c>
      <c r="GY196" s="132">
        <v>58</v>
      </c>
      <c r="GZ196" s="132">
        <v>72</v>
      </c>
      <c r="HA196" s="132">
        <v>55</v>
      </c>
      <c r="HB196" s="132">
        <v>66</v>
      </c>
      <c r="HC196" s="132">
        <v>46</v>
      </c>
      <c r="HD196" s="132">
        <v>66</v>
      </c>
      <c r="HE196" s="132">
        <v>55</v>
      </c>
      <c r="HF196" s="132">
        <v>59</v>
      </c>
      <c r="HG196" s="132">
        <v>101</v>
      </c>
      <c r="HH196" s="132">
        <v>102</v>
      </c>
      <c r="HI196" s="132">
        <v>100</v>
      </c>
      <c r="HJ196" s="132">
        <v>128</v>
      </c>
      <c r="HK196" s="132">
        <v>108</v>
      </c>
      <c r="HL196" s="132">
        <v>99</v>
      </c>
      <c r="HM196" s="132">
        <v>62</v>
      </c>
      <c r="HN196" s="132">
        <v>61</v>
      </c>
      <c r="HO196" s="132">
        <v>45</v>
      </c>
      <c r="HP196" s="132">
        <v>58</v>
      </c>
      <c r="HQ196" s="132">
        <v>42</v>
      </c>
      <c r="HR196" s="132">
        <v>14</v>
      </c>
    </row>
    <row r="197" spans="2:228" s="132" customFormat="1" x14ac:dyDescent="0.25">
      <c r="B197" s="132" t="s">
        <v>214</v>
      </c>
      <c r="E197" s="132">
        <v>1</v>
      </c>
      <c r="H197" s="132">
        <v>1</v>
      </c>
      <c r="I197" s="132">
        <v>1</v>
      </c>
      <c r="P197" s="132">
        <v>1</v>
      </c>
      <c r="R197" s="132">
        <v>1</v>
      </c>
      <c r="V197" s="132">
        <v>3</v>
      </c>
      <c r="W197" s="132">
        <v>4</v>
      </c>
      <c r="X197" s="132">
        <v>1</v>
      </c>
      <c r="Y197" s="132">
        <v>1</v>
      </c>
      <c r="Z197" s="132">
        <v>8</v>
      </c>
      <c r="AA197" s="132">
        <v>4</v>
      </c>
      <c r="AB197" s="132">
        <v>8</v>
      </c>
      <c r="AC197" s="132">
        <v>12</v>
      </c>
      <c r="AD197" s="132">
        <v>23</v>
      </c>
      <c r="AE197" s="132">
        <v>11</v>
      </c>
      <c r="AF197" s="132">
        <v>33</v>
      </c>
      <c r="AG197" s="132">
        <v>28</v>
      </c>
      <c r="AH197" s="132">
        <v>30</v>
      </c>
      <c r="AI197" s="132">
        <v>30</v>
      </c>
      <c r="AJ197" s="132">
        <v>45</v>
      </c>
      <c r="AK197" s="132">
        <v>53</v>
      </c>
      <c r="AL197" s="132">
        <v>43</v>
      </c>
      <c r="AM197" s="132">
        <v>55</v>
      </c>
      <c r="AN197" s="132">
        <v>82</v>
      </c>
      <c r="AO197" s="132">
        <v>86</v>
      </c>
      <c r="AP197" s="132">
        <v>92</v>
      </c>
      <c r="AQ197" s="132">
        <v>118</v>
      </c>
      <c r="AR197" s="132">
        <v>127</v>
      </c>
      <c r="AS197" s="132">
        <v>126</v>
      </c>
      <c r="AT197" s="132">
        <v>139</v>
      </c>
      <c r="AU197" s="132">
        <v>200</v>
      </c>
      <c r="AV197" s="132">
        <v>139</v>
      </c>
      <c r="AW197" s="132">
        <v>175</v>
      </c>
      <c r="AX197" s="132">
        <v>147</v>
      </c>
      <c r="AY197" s="132">
        <v>188</v>
      </c>
      <c r="AZ197" s="132">
        <v>163</v>
      </c>
      <c r="BA197" s="132">
        <v>149</v>
      </c>
      <c r="BB197" s="132">
        <v>219</v>
      </c>
      <c r="BC197" s="132">
        <v>153</v>
      </c>
      <c r="BD197" s="132">
        <v>163</v>
      </c>
      <c r="BE197" s="132">
        <v>142</v>
      </c>
      <c r="BF197" s="132">
        <v>182</v>
      </c>
      <c r="BG197" s="132">
        <v>162</v>
      </c>
      <c r="BH197" s="132">
        <v>149</v>
      </c>
      <c r="BI197" s="132">
        <v>214</v>
      </c>
      <c r="BJ197" s="132">
        <v>173</v>
      </c>
      <c r="BK197" s="132">
        <v>207</v>
      </c>
      <c r="BL197" s="132">
        <v>213</v>
      </c>
      <c r="BM197" s="132">
        <v>187</v>
      </c>
      <c r="BN197" s="132">
        <v>203</v>
      </c>
      <c r="BO197" s="132">
        <v>151</v>
      </c>
      <c r="BP197" s="132">
        <v>215</v>
      </c>
      <c r="BQ197" s="132">
        <v>185</v>
      </c>
      <c r="BR197" s="132">
        <v>190</v>
      </c>
      <c r="BS197" s="132">
        <v>175</v>
      </c>
      <c r="BT197" s="132">
        <v>183</v>
      </c>
      <c r="BU197" s="132">
        <v>195</v>
      </c>
      <c r="BV197" s="132">
        <v>134</v>
      </c>
      <c r="BW197" s="132">
        <v>155</v>
      </c>
      <c r="BX197" s="132">
        <v>128</v>
      </c>
      <c r="BY197" s="132">
        <v>151</v>
      </c>
      <c r="BZ197" s="132">
        <v>117</v>
      </c>
      <c r="CA197" s="132">
        <v>137</v>
      </c>
      <c r="CB197" s="132">
        <v>120</v>
      </c>
      <c r="CC197" s="132">
        <v>65</v>
      </c>
      <c r="CD197" s="132">
        <v>122</v>
      </c>
      <c r="CE197" s="132">
        <v>67</v>
      </c>
      <c r="CF197" s="132">
        <v>75</v>
      </c>
      <c r="CG197" s="132">
        <v>68</v>
      </c>
      <c r="CH197" s="132">
        <v>64</v>
      </c>
      <c r="CI197" s="132">
        <v>56</v>
      </c>
      <c r="CJ197" s="132">
        <v>50</v>
      </c>
      <c r="CK197" s="132">
        <v>58</v>
      </c>
      <c r="CL197" s="132">
        <v>50</v>
      </c>
      <c r="CM197" s="132">
        <v>47</v>
      </c>
      <c r="CN197" s="132">
        <v>42</v>
      </c>
      <c r="CO197" s="132">
        <v>58</v>
      </c>
      <c r="CP197" s="132">
        <v>38</v>
      </c>
      <c r="CQ197" s="132">
        <v>44</v>
      </c>
      <c r="CR197" s="132">
        <v>56</v>
      </c>
      <c r="CS197" s="132">
        <v>44</v>
      </c>
      <c r="CT197" s="132">
        <v>32</v>
      </c>
      <c r="CU197" s="132">
        <v>29</v>
      </c>
      <c r="CV197" s="132">
        <v>29</v>
      </c>
      <c r="CW197" s="132">
        <v>36</v>
      </c>
      <c r="CX197" s="132">
        <v>21</v>
      </c>
      <c r="CY197" s="132">
        <v>44</v>
      </c>
      <c r="CZ197" s="132">
        <v>30</v>
      </c>
      <c r="DA197" s="132">
        <v>26</v>
      </c>
      <c r="DB197" s="132">
        <v>25</v>
      </c>
      <c r="DC197" s="132">
        <v>25</v>
      </c>
      <c r="DD197" s="132">
        <v>29</v>
      </c>
      <c r="DE197" s="132">
        <v>33</v>
      </c>
      <c r="DF197" s="132">
        <v>41</v>
      </c>
      <c r="DG197" s="132">
        <v>35</v>
      </c>
      <c r="DH197" s="132">
        <v>27</v>
      </c>
      <c r="DI197" s="132">
        <v>31</v>
      </c>
      <c r="DJ197" s="132">
        <v>34</v>
      </c>
      <c r="DK197" s="132">
        <v>22</v>
      </c>
      <c r="DL197" s="132">
        <v>26</v>
      </c>
      <c r="DM197" s="132">
        <v>34</v>
      </c>
      <c r="DN197" s="132">
        <v>22</v>
      </c>
      <c r="DO197" s="132">
        <v>25</v>
      </c>
      <c r="DP197" s="132">
        <v>17</v>
      </c>
      <c r="DQ197" s="132">
        <v>27</v>
      </c>
      <c r="DR197" s="132">
        <v>22</v>
      </c>
      <c r="DS197" s="132">
        <v>23</v>
      </c>
      <c r="DT197" s="132">
        <v>22</v>
      </c>
      <c r="DU197" s="132">
        <v>28</v>
      </c>
      <c r="DV197" s="132">
        <v>35</v>
      </c>
      <c r="DW197" s="132">
        <v>22</v>
      </c>
      <c r="DX197" s="132">
        <v>25</v>
      </c>
      <c r="DY197" s="132">
        <v>27</v>
      </c>
      <c r="DZ197" s="132">
        <v>23</v>
      </c>
      <c r="EA197" s="132">
        <v>17</v>
      </c>
      <c r="EB197" s="132">
        <v>14</v>
      </c>
      <c r="EC197" s="132">
        <v>31</v>
      </c>
      <c r="ED197" s="132">
        <v>24</v>
      </c>
      <c r="EE197" s="132">
        <v>29</v>
      </c>
      <c r="EF197" s="132">
        <v>20</v>
      </c>
      <c r="EG197" s="132">
        <v>15</v>
      </c>
      <c r="EH197" s="132">
        <v>19</v>
      </c>
      <c r="EI197" s="132">
        <v>16</v>
      </c>
      <c r="EJ197" s="132">
        <v>17</v>
      </c>
      <c r="EK197" s="132">
        <v>6</v>
      </c>
      <c r="EL197" s="132">
        <v>7</v>
      </c>
      <c r="EM197" s="132">
        <v>8</v>
      </c>
      <c r="EN197" s="132">
        <v>5</v>
      </c>
      <c r="EO197" s="132">
        <v>11</v>
      </c>
      <c r="EP197" s="132">
        <v>3</v>
      </c>
      <c r="EQ197" s="132">
        <v>16</v>
      </c>
      <c r="ER197" s="132">
        <v>15</v>
      </c>
      <c r="ES197" s="132">
        <v>10</v>
      </c>
      <c r="ET197" s="132">
        <v>11</v>
      </c>
      <c r="EU197" s="132">
        <v>10</v>
      </c>
      <c r="EV197" s="132">
        <v>12</v>
      </c>
      <c r="EW197" s="132">
        <v>9</v>
      </c>
      <c r="EX197" s="132">
        <v>9</v>
      </c>
      <c r="EY197" s="132">
        <v>12</v>
      </c>
      <c r="EZ197" s="132">
        <v>7</v>
      </c>
      <c r="FA197" s="132">
        <v>9</v>
      </c>
      <c r="FB197" s="132">
        <v>10</v>
      </c>
      <c r="FC197" s="132">
        <v>16</v>
      </c>
      <c r="FD197" s="132">
        <v>16</v>
      </c>
      <c r="FE197" s="132">
        <v>13</v>
      </c>
      <c r="FF197" s="132">
        <v>15</v>
      </c>
      <c r="FG197" s="132">
        <v>21</v>
      </c>
      <c r="FH197" s="132">
        <v>17</v>
      </c>
      <c r="FI197" s="132">
        <v>22</v>
      </c>
      <c r="FJ197" s="132">
        <v>26</v>
      </c>
      <c r="FK197" s="132">
        <v>21</v>
      </c>
      <c r="FL197" s="132">
        <v>23</v>
      </c>
      <c r="FM197" s="132">
        <v>24</v>
      </c>
      <c r="FN197" s="132">
        <v>37</v>
      </c>
      <c r="FO197" s="132">
        <v>30</v>
      </c>
      <c r="FP197" s="132">
        <v>29</v>
      </c>
      <c r="FQ197" s="132">
        <v>45</v>
      </c>
      <c r="FR197" s="132">
        <v>36</v>
      </c>
      <c r="FS197" s="132">
        <v>42</v>
      </c>
      <c r="FT197" s="132">
        <v>24</v>
      </c>
      <c r="FU197" s="132">
        <v>41</v>
      </c>
      <c r="FV197" s="132">
        <v>54</v>
      </c>
      <c r="FW197" s="132">
        <v>47</v>
      </c>
      <c r="FX197" s="132">
        <v>64</v>
      </c>
      <c r="FY197" s="132">
        <v>56</v>
      </c>
      <c r="FZ197" s="132">
        <v>63</v>
      </c>
      <c r="GA197" s="132">
        <v>59</v>
      </c>
      <c r="GB197" s="132">
        <v>70</v>
      </c>
      <c r="GC197" s="132">
        <v>86</v>
      </c>
      <c r="GD197" s="132">
        <v>77</v>
      </c>
      <c r="GE197" s="132">
        <v>80</v>
      </c>
      <c r="GF197" s="132">
        <v>63</v>
      </c>
      <c r="GG197" s="132">
        <v>84</v>
      </c>
      <c r="GH197" s="132">
        <v>87</v>
      </c>
      <c r="GI197" s="132">
        <v>95</v>
      </c>
      <c r="GJ197" s="132">
        <v>76</v>
      </c>
      <c r="GK197" s="132">
        <v>74</v>
      </c>
      <c r="GL197" s="132">
        <v>80</v>
      </c>
      <c r="GM197" s="132">
        <v>79</v>
      </c>
      <c r="GN197" s="132">
        <v>75</v>
      </c>
      <c r="GO197" s="132">
        <v>66</v>
      </c>
      <c r="GP197" s="132">
        <v>78</v>
      </c>
      <c r="GQ197" s="132">
        <v>69</v>
      </c>
      <c r="GR197" s="132">
        <v>76</v>
      </c>
      <c r="GS197" s="132">
        <v>74</v>
      </c>
      <c r="GT197" s="132">
        <v>72</v>
      </c>
      <c r="GU197" s="132">
        <v>47</v>
      </c>
      <c r="GV197" s="132">
        <v>75</v>
      </c>
      <c r="GW197" s="132">
        <v>61</v>
      </c>
      <c r="GX197" s="132">
        <v>60</v>
      </c>
      <c r="GY197" s="132">
        <v>59</v>
      </c>
      <c r="GZ197" s="132">
        <v>70</v>
      </c>
      <c r="HA197" s="132">
        <v>67</v>
      </c>
      <c r="HB197" s="132">
        <v>69</v>
      </c>
      <c r="HC197" s="132">
        <v>74</v>
      </c>
      <c r="HD197" s="132">
        <v>61</v>
      </c>
      <c r="HE197" s="132">
        <v>80</v>
      </c>
      <c r="HF197" s="132">
        <v>68</v>
      </c>
      <c r="HG197" s="132">
        <v>105</v>
      </c>
      <c r="HH197" s="132">
        <v>89</v>
      </c>
      <c r="HI197" s="132">
        <v>91</v>
      </c>
      <c r="HJ197" s="132">
        <v>102</v>
      </c>
      <c r="HK197" s="132">
        <v>120</v>
      </c>
      <c r="HL197" s="132">
        <v>90</v>
      </c>
      <c r="HM197" s="132">
        <v>87</v>
      </c>
      <c r="HN197" s="132">
        <v>69</v>
      </c>
      <c r="HO197" s="132">
        <v>48</v>
      </c>
      <c r="HP197" s="132">
        <v>49</v>
      </c>
      <c r="HQ197" s="132">
        <v>26</v>
      </c>
      <c r="HR197" s="132">
        <v>9</v>
      </c>
    </row>
    <row r="198" spans="2:228" s="132" customFormat="1" x14ac:dyDescent="0.25">
      <c r="B198" s="132" t="s">
        <v>215</v>
      </c>
      <c r="H198" s="132">
        <v>2</v>
      </c>
      <c r="L198" s="132">
        <v>3</v>
      </c>
      <c r="P198" s="132">
        <v>1</v>
      </c>
      <c r="Q198" s="132">
        <v>1</v>
      </c>
      <c r="R198" s="132">
        <v>1</v>
      </c>
      <c r="S198" s="132">
        <v>1</v>
      </c>
      <c r="U198" s="132">
        <v>2</v>
      </c>
      <c r="W198" s="132">
        <v>1</v>
      </c>
      <c r="X198" s="132">
        <v>1</v>
      </c>
      <c r="Y198" s="132">
        <v>1</v>
      </c>
      <c r="Z198" s="132">
        <v>4</v>
      </c>
      <c r="AA198" s="132">
        <v>3</v>
      </c>
      <c r="AB198" s="132">
        <v>3</v>
      </c>
      <c r="AC198" s="132">
        <v>6</v>
      </c>
      <c r="AD198" s="132">
        <v>4</v>
      </c>
      <c r="AE198" s="132">
        <v>8</v>
      </c>
      <c r="AF198" s="132">
        <v>16</v>
      </c>
      <c r="AG198" s="132">
        <v>26</v>
      </c>
      <c r="AH198" s="132">
        <v>19</v>
      </c>
      <c r="AI198" s="132">
        <v>27</v>
      </c>
      <c r="AJ198" s="132">
        <v>34</v>
      </c>
      <c r="AK198" s="132">
        <v>37</v>
      </c>
      <c r="AL198" s="132">
        <v>40</v>
      </c>
      <c r="AM198" s="132">
        <v>39</v>
      </c>
      <c r="AN198" s="132">
        <v>77</v>
      </c>
      <c r="AO198" s="132">
        <v>82</v>
      </c>
      <c r="AP198" s="132">
        <v>103</v>
      </c>
      <c r="AQ198" s="132">
        <v>108</v>
      </c>
      <c r="AR198" s="132">
        <v>127</v>
      </c>
      <c r="AS198" s="132">
        <v>113</v>
      </c>
      <c r="AT198" s="132">
        <v>157</v>
      </c>
      <c r="AU198" s="132">
        <v>188</v>
      </c>
      <c r="AV198" s="132">
        <v>139</v>
      </c>
      <c r="AW198" s="132">
        <v>140</v>
      </c>
      <c r="AX198" s="132">
        <v>151</v>
      </c>
      <c r="AY198" s="132">
        <v>166</v>
      </c>
      <c r="AZ198" s="132">
        <v>139</v>
      </c>
      <c r="BA198" s="132">
        <v>87</v>
      </c>
      <c r="BB198" s="132">
        <v>172</v>
      </c>
      <c r="BC198" s="132">
        <v>153</v>
      </c>
      <c r="BD198" s="132">
        <v>136</v>
      </c>
      <c r="BE198" s="132">
        <v>153</v>
      </c>
      <c r="BF198" s="132">
        <v>125</v>
      </c>
      <c r="BG198" s="132">
        <v>111</v>
      </c>
      <c r="BH198" s="132">
        <v>116</v>
      </c>
      <c r="BI198" s="132">
        <v>159</v>
      </c>
      <c r="BJ198" s="132">
        <v>104</v>
      </c>
      <c r="BK198" s="132">
        <v>138</v>
      </c>
      <c r="BL198" s="132">
        <v>106</v>
      </c>
      <c r="BM198" s="132">
        <v>112</v>
      </c>
      <c r="BN198" s="132">
        <v>106</v>
      </c>
      <c r="BO198" s="132">
        <v>95</v>
      </c>
      <c r="BP198" s="132">
        <v>131</v>
      </c>
      <c r="BQ198" s="132">
        <v>111</v>
      </c>
      <c r="BR198" s="132">
        <v>102</v>
      </c>
      <c r="BS198" s="132">
        <v>98</v>
      </c>
      <c r="BT198" s="132">
        <v>108</v>
      </c>
      <c r="BU198" s="132">
        <v>108</v>
      </c>
      <c r="BV198" s="132">
        <v>94</v>
      </c>
      <c r="BW198" s="132">
        <v>76</v>
      </c>
      <c r="BX198" s="132">
        <v>79</v>
      </c>
      <c r="BY198" s="132">
        <v>69</v>
      </c>
      <c r="BZ198" s="132">
        <v>73</v>
      </c>
      <c r="CA198" s="132">
        <v>71</v>
      </c>
      <c r="CB198" s="132">
        <v>60</v>
      </c>
      <c r="CC198" s="132">
        <v>56</v>
      </c>
      <c r="CD198" s="132">
        <v>69</v>
      </c>
      <c r="CE198" s="132">
        <v>39</v>
      </c>
      <c r="CF198" s="132">
        <v>42</v>
      </c>
      <c r="CG198" s="132">
        <v>37</v>
      </c>
      <c r="CH198" s="132">
        <v>34</v>
      </c>
      <c r="CI198" s="132">
        <v>41</v>
      </c>
      <c r="CJ198" s="132">
        <v>31</v>
      </c>
      <c r="CK198" s="132">
        <v>43</v>
      </c>
      <c r="CL198" s="132">
        <v>35</v>
      </c>
      <c r="CM198" s="132">
        <v>36</v>
      </c>
      <c r="CN198" s="132">
        <v>24</v>
      </c>
      <c r="CO198" s="132">
        <v>29</v>
      </c>
      <c r="CP198" s="132">
        <v>26</v>
      </c>
      <c r="CQ198" s="132">
        <v>20</v>
      </c>
      <c r="CR198" s="132">
        <v>27</v>
      </c>
      <c r="CS198" s="132">
        <v>20</v>
      </c>
      <c r="CT198" s="132">
        <v>21</v>
      </c>
      <c r="CU198" s="132">
        <v>21</v>
      </c>
      <c r="CV198" s="132">
        <v>22</v>
      </c>
      <c r="CW198" s="132">
        <v>19</v>
      </c>
      <c r="CX198" s="132">
        <v>12</v>
      </c>
      <c r="CY198" s="132">
        <v>26</v>
      </c>
      <c r="CZ198" s="132">
        <v>20</v>
      </c>
      <c r="DA198" s="132">
        <v>19</v>
      </c>
      <c r="DB198" s="132">
        <v>21</v>
      </c>
      <c r="DC198" s="132">
        <v>15</v>
      </c>
      <c r="DD198" s="132">
        <v>19</v>
      </c>
      <c r="DE198" s="132">
        <v>21</v>
      </c>
      <c r="DF198" s="132">
        <v>14</v>
      </c>
      <c r="DG198" s="132">
        <v>12</v>
      </c>
      <c r="DH198" s="132">
        <v>18</v>
      </c>
      <c r="DI198" s="132">
        <v>25</v>
      </c>
      <c r="DJ198" s="132">
        <v>21</v>
      </c>
      <c r="DK198" s="132">
        <v>17</v>
      </c>
      <c r="DL198" s="132">
        <v>14</v>
      </c>
      <c r="DM198" s="132">
        <v>18</v>
      </c>
      <c r="DN198" s="132">
        <v>15</v>
      </c>
      <c r="DO198" s="132">
        <v>13</v>
      </c>
      <c r="DP198" s="132">
        <v>8</v>
      </c>
      <c r="DQ198" s="132">
        <v>11</v>
      </c>
      <c r="DR198" s="132">
        <v>13</v>
      </c>
      <c r="DS198" s="132">
        <v>11</v>
      </c>
      <c r="DT198" s="132">
        <v>16</v>
      </c>
      <c r="DU198" s="132">
        <v>11</v>
      </c>
      <c r="DV198" s="132">
        <v>16</v>
      </c>
      <c r="DW198" s="132">
        <v>16</v>
      </c>
      <c r="DX198" s="132">
        <v>18</v>
      </c>
      <c r="DY198" s="132">
        <v>15</v>
      </c>
      <c r="DZ198" s="132">
        <v>8</v>
      </c>
      <c r="EA198" s="132">
        <v>15</v>
      </c>
      <c r="EB198" s="132">
        <v>8</v>
      </c>
      <c r="EC198" s="132">
        <v>14</v>
      </c>
      <c r="ED198" s="132">
        <v>16</v>
      </c>
      <c r="EE198" s="132">
        <v>10</v>
      </c>
      <c r="EF198" s="132">
        <v>7</v>
      </c>
      <c r="EG198" s="132">
        <v>9</v>
      </c>
      <c r="EH198" s="132">
        <v>5</v>
      </c>
      <c r="EI198" s="132">
        <v>5</v>
      </c>
      <c r="EJ198" s="132">
        <v>9</v>
      </c>
      <c r="EK198" s="132">
        <v>6</v>
      </c>
      <c r="EL198" s="132">
        <v>6</v>
      </c>
      <c r="EM198" s="132">
        <v>4</v>
      </c>
      <c r="EN198" s="132">
        <v>3</v>
      </c>
      <c r="EO198" s="132">
        <v>7</v>
      </c>
      <c r="EP198" s="132">
        <v>7</v>
      </c>
      <c r="EQ198" s="132">
        <v>7</v>
      </c>
      <c r="ER198" s="132">
        <v>1</v>
      </c>
      <c r="ES198" s="132">
        <v>3</v>
      </c>
      <c r="ET198" s="132">
        <v>3</v>
      </c>
      <c r="EU198" s="132">
        <v>4</v>
      </c>
      <c r="EV198" s="132">
        <v>6</v>
      </c>
      <c r="EW198" s="132">
        <v>5</v>
      </c>
      <c r="EX198" s="132">
        <v>4</v>
      </c>
      <c r="EY198" s="132">
        <v>5</v>
      </c>
      <c r="EZ198" s="132">
        <v>5</v>
      </c>
      <c r="FA198" s="132">
        <v>7</v>
      </c>
      <c r="FB198" s="132">
        <v>8</v>
      </c>
      <c r="FC198" s="132">
        <v>2</v>
      </c>
      <c r="FD198" s="132">
        <v>5</v>
      </c>
      <c r="FE198" s="132">
        <v>5</v>
      </c>
      <c r="FF198" s="132">
        <v>2</v>
      </c>
      <c r="FG198" s="132">
        <v>7</v>
      </c>
      <c r="FH198" s="132">
        <v>14</v>
      </c>
      <c r="FI198" s="132">
        <v>13</v>
      </c>
      <c r="FJ198" s="132">
        <v>17</v>
      </c>
      <c r="FK198" s="132">
        <v>14</v>
      </c>
      <c r="FL198" s="132">
        <v>19</v>
      </c>
      <c r="FM198" s="132">
        <v>14</v>
      </c>
      <c r="FN198" s="132">
        <v>16</v>
      </c>
      <c r="FO198" s="132">
        <v>19</v>
      </c>
      <c r="FP198" s="132">
        <v>18</v>
      </c>
      <c r="FQ198" s="132">
        <v>25</v>
      </c>
      <c r="FR198" s="132">
        <v>18</v>
      </c>
      <c r="FS198" s="132">
        <v>18</v>
      </c>
      <c r="FT198" s="132">
        <v>19</v>
      </c>
      <c r="FU198" s="132">
        <v>24</v>
      </c>
      <c r="FV198" s="132">
        <v>31</v>
      </c>
      <c r="FW198" s="132">
        <v>22</v>
      </c>
      <c r="FX198" s="132">
        <v>36</v>
      </c>
      <c r="FY198" s="132">
        <v>38</v>
      </c>
      <c r="FZ198" s="132">
        <v>27</v>
      </c>
      <c r="GA198" s="132">
        <v>28</v>
      </c>
      <c r="GB198" s="132">
        <v>39</v>
      </c>
      <c r="GC198" s="132">
        <v>36</v>
      </c>
      <c r="GD198" s="132">
        <v>31</v>
      </c>
      <c r="GE198" s="132">
        <v>39</v>
      </c>
      <c r="GF198" s="132">
        <v>51</v>
      </c>
      <c r="GG198" s="132">
        <v>41</v>
      </c>
      <c r="GH198" s="132">
        <v>36</v>
      </c>
      <c r="GI198" s="132">
        <v>31</v>
      </c>
      <c r="GJ198" s="132">
        <v>40</v>
      </c>
      <c r="GK198" s="132">
        <v>29</v>
      </c>
      <c r="GL198" s="132">
        <v>51</v>
      </c>
      <c r="GM198" s="132">
        <v>36</v>
      </c>
      <c r="GN198" s="132">
        <v>32</v>
      </c>
      <c r="GO198" s="132">
        <v>37</v>
      </c>
      <c r="GP198" s="132">
        <v>33</v>
      </c>
      <c r="GQ198" s="132">
        <v>27</v>
      </c>
      <c r="GR198" s="132">
        <v>26</v>
      </c>
      <c r="GS198" s="132">
        <v>45</v>
      </c>
      <c r="GT198" s="132">
        <v>25</v>
      </c>
      <c r="GU198" s="132">
        <v>40</v>
      </c>
      <c r="GV198" s="132">
        <v>27</v>
      </c>
      <c r="GW198" s="132">
        <v>26</v>
      </c>
      <c r="GX198" s="132">
        <v>24</v>
      </c>
      <c r="GY198" s="132">
        <v>40</v>
      </c>
      <c r="GZ198" s="132">
        <v>28</v>
      </c>
      <c r="HA198" s="132">
        <v>38</v>
      </c>
      <c r="HB198" s="132">
        <v>42</v>
      </c>
      <c r="HC198" s="132">
        <v>31</v>
      </c>
      <c r="HD198" s="132">
        <v>29</v>
      </c>
      <c r="HE198" s="132">
        <v>34</v>
      </c>
      <c r="HF198" s="132">
        <v>38</v>
      </c>
      <c r="HG198" s="132">
        <v>40</v>
      </c>
      <c r="HH198" s="132">
        <v>57</v>
      </c>
      <c r="HI198" s="132">
        <v>48</v>
      </c>
      <c r="HJ198" s="132">
        <v>43</v>
      </c>
      <c r="HK198" s="132">
        <v>53</v>
      </c>
      <c r="HL198" s="132">
        <v>48</v>
      </c>
      <c r="HM198" s="132">
        <v>36</v>
      </c>
      <c r="HN198" s="132">
        <v>38</v>
      </c>
      <c r="HO198" s="132">
        <v>25</v>
      </c>
      <c r="HP198" s="132">
        <v>27</v>
      </c>
      <c r="HQ198" s="132">
        <v>22</v>
      </c>
      <c r="HR198" s="132">
        <v>6</v>
      </c>
    </row>
    <row r="199" spans="2:228" s="132" customFormat="1" x14ac:dyDescent="0.25">
      <c r="B199" s="132" t="s">
        <v>216</v>
      </c>
      <c r="K199" s="132">
        <v>2</v>
      </c>
      <c r="M199" s="132">
        <v>1</v>
      </c>
      <c r="Q199" s="132">
        <v>1</v>
      </c>
      <c r="S199" s="132">
        <v>2</v>
      </c>
      <c r="T199" s="132">
        <v>1</v>
      </c>
      <c r="U199" s="132">
        <v>2</v>
      </c>
      <c r="V199" s="132">
        <v>4</v>
      </c>
      <c r="W199" s="132">
        <v>1</v>
      </c>
      <c r="Y199" s="132">
        <v>4</v>
      </c>
      <c r="Z199" s="132">
        <v>3</v>
      </c>
      <c r="AA199" s="132">
        <v>4</v>
      </c>
      <c r="AB199" s="132">
        <v>9</v>
      </c>
      <c r="AC199" s="132">
        <v>11</v>
      </c>
      <c r="AD199" s="132">
        <v>9</v>
      </c>
      <c r="AE199" s="132">
        <v>5</v>
      </c>
      <c r="AF199" s="132">
        <v>18</v>
      </c>
      <c r="AG199" s="132">
        <v>16</v>
      </c>
      <c r="AH199" s="132">
        <v>13</v>
      </c>
      <c r="AI199" s="132">
        <v>24</v>
      </c>
      <c r="AJ199" s="132">
        <v>24</v>
      </c>
      <c r="AK199" s="132">
        <v>31</v>
      </c>
      <c r="AL199" s="132">
        <v>48</v>
      </c>
      <c r="AM199" s="132">
        <v>33</v>
      </c>
      <c r="AN199" s="132">
        <v>87</v>
      </c>
      <c r="AO199" s="132">
        <v>82</v>
      </c>
      <c r="AP199" s="132">
        <v>106</v>
      </c>
      <c r="AQ199" s="132">
        <v>106</v>
      </c>
      <c r="AR199" s="132">
        <v>122</v>
      </c>
      <c r="AS199" s="132">
        <v>140</v>
      </c>
      <c r="AT199" s="132">
        <v>137</v>
      </c>
      <c r="AU199" s="132">
        <v>246</v>
      </c>
      <c r="AV199" s="132">
        <v>176</v>
      </c>
      <c r="AW199" s="132">
        <v>167</v>
      </c>
      <c r="AX199" s="132">
        <v>156</v>
      </c>
      <c r="AY199" s="132">
        <v>201</v>
      </c>
      <c r="AZ199" s="132">
        <v>158</v>
      </c>
      <c r="BA199" s="132">
        <v>153</v>
      </c>
      <c r="BB199" s="132">
        <v>230</v>
      </c>
      <c r="BC199" s="132">
        <v>166</v>
      </c>
      <c r="BD199" s="132">
        <v>187</v>
      </c>
      <c r="BE199" s="132">
        <v>167</v>
      </c>
      <c r="BF199" s="132">
        <v>158</v>
      </c>
      <c r="BG199" s="132">
        <v>117</v>
      </c>
      <c r="BH199" s="132">
        <v>118</v>
      </c>
      <c r="BI199" s="132">
        <v>145</v>
      </c>
      <c r="BJ199" s="132">
        <v>101</v>
      </c>
      <c r="BK199" s="132">
        <v>144</v>
      </c>
      <c r="BL199" s="132">
        <v>140</v>
      </c>
      <c r="BM199" s="132">
        <v>105</v>
      </c>
      <c r="BN199" s="132">
        <v>107</v>
      </c>
      <c r="BO199" s="132">
        <v>89</v>
      </c>
      <c r="BP199" s="132">
        <v>134</v>
      </c>
      <c r="BQ199" s="132">
        <v>116</v>
      </c>
      <c r="BR199" s="132">
        <v>128</v>
      </c>
      <c r="BS199" s="132">
        <v>100</v>
      </c>
      <c r="BT199" s="132">
        <v>106</v>
      </c>
      <c r="BU199" s="132">
        <v>72</v>
      </c>
      <c r="BV199" s="132">
        <v>75</v>
      </c>
      <c r="BW199" s="132">
        <v>57</v>
      </c>
      <c r="BX199" s="132">
        <v>73</v>
      </c>
      <c r="BY199" s="132">
        <v>62</v>
      </c>
      <c r="BZ199" s="132">
        <v>77</v>
      </c>
      <c r="CA199" s="132">
        <v>54</v>
      </c>
      <c r="CB199" s="132">
        <v>55</v>
      </c>
      <c r="CC199" s="132">
        <v>36</v>
      </c>
      <c r="CD199" s="132">
        <v>65</v>
      </c>
      <c r="CE199" s="132">
        <v>35</v>
      </c>
      <c r="CF199" s="132">
        <v>51</v>
      </c>
      <c r="CG199" s="132">
        <v>38</v>
      </c>
      <c r="CH199" s="132">
        <v>34</v>
      </c>
      <c r="CI199" s="132">
        <v>38</v>
      </c>
      <c r="CJ199" s="132">
        <v>28</v>
      </c>
      <c r="CK199" s="132">
        <v>28</v>
      </c>
      <c r="CL199" s="132">
        <v>31</v>
      </c>
      <c r="CM199" s="132">
        <v>38</v>
      </c>
      <c r="CN199" s="132">
        <v>22</v>
      </c>
      <c r="CO199" s="132">
        <v>28</v>
      </c>
      <c r="CP199" s="132">
        <v>22</v>
      </c>
      <c r="CQ199" s="132">
        <v>19</v>
      </c>
      <c r="CR199" s="132">
        <v>26</v>
      </c>
      <c r="CS199" s="132">
        <v>19</v>
      </c>
      <c r="CT199" s="132">
        <v>23</v>
      </c>
      <c r="CU199" s="132">
        <v>21</v>
      </c>
      <c r="CV199" s="132">
        <v>21</v>
      </c>
      <c r="CW199" s="132">
        <v>18</v>
      </c>
      <c r="CX199" s="132">
        <v>14</v>
      </c>
      <c r="CY199" s="132">
        <v>23</v>
      </c>
      <c r="CZ199" s="132">
        <v>19</v>
      </c>
      <c r="DA199" s="132">
        <v>10</v>
      </c>
      <c r="DB199" s="132">
        <v>10</v>
      </c>
      <c r="DC199" s="132">
        <v>15</v>
      </c>
      <c r="DD199" s="132">
        <v>7</v>
      </c>
      <c r="DE199" s="132">
        <v>15</v>
      </c>
      <c r="DF199" s="132">
        <v>11</v>
      </c>
      <c r="DG199" s="132">
        <v>13</v>
      </c>
      <c r="DH199" s="132">
        <v>15</v>
      </c>
      <c r="DI199" s="132">
        <v>18</v>
      </c>
      <c r="DJ199" s="132">
        <v>14</v>
      </c>
      <c r="DK199" s="132">
        <v>10</v>
      </c>
      <c r="DL199" s="132">
        <v>8</v>
      </c>
      <c r="DM199" s="132">
        <v>12</v>
      </c>
      <c r="DN199" s="132">
        <v>9</v>
      </c>
      <c r="DO199" s="132">
        <v>7</v>
      </c>
      <c r="DP199" s="132">
        <v>11</v>
      </c>
      <c r="DQ199" s="132">
        <v>4</v>
      </c>
      <c r="DR199" s="132">
        <v>19</v>
      </c>
      <c r="DS199" s="132">
        <v>7</v>
      </c>
      <c r="DT199" s="132">
        <v>5</v>
      </c>
      <c r="DU199" s="132">
        <v>5</v>
      </c>
      <c r="DV199" s="132">
        <v>3</v>
      </c>
      <c r="DW199" s="132">
        <v>13</v>
      </c>
      <c r="DX199" s="132">
        <v>8</v>
      </c>
      <c r="DY199" s="132">
        <v>4</v>
      </c>
      <c r="DZ199" s="132">
        <v>5</v>
      </c>
      <c r="EA199" s="132">
        <v>2</v>
      </c>
      <c r="EB199" s="132">
        <v>9</v>
      </c>
      <c r="EC199" s="132">
        <v>8</v>
      </c>
      <c r="ED199" s="132">
        <v>4</v>
      </c>
      <c r="EE199" s="132">
        <v>9</v>
      </c>
      <c r="EF199" s="132">
        <v>3</v>
      </c>
      <c r="EH199" s="132">
        <v>2</v>
      </c>
      <c r="EI199" s="132">
        <v>2</v>
      </c>
      <c r="EJ199" s="132">
        <v>2</v>
      </c>
      <c r="EK199" s="132">
        <v>1</v>
      </c>
      <c r="EL199" s="132">
        <v>4</v>
      </c>
      <c r="EN199" s="132">
        <v>3</v>
      </c>
      <c r="EO199" s="132">
        <v>6</v>
      </c>
      <c r="EQ199" s="132">
        <v>1</v>
      </c>
      <c r="ER199" s="132">
        <v>1</v>
      </c>
      <c r="ES199" s="132">
        <v>4</v>
      </c>
      <c r="ET199" s="132">
        <v>2</v>
      </c>
      <c r="EU199" s="132">
        <v>1</v>
      </c>
      <c r="EV199" s="132">
        <v>5</v>
      </c>
      <c r="EW199" s="132">
        <v>2</v>
      </c>
      <c r="EX199" s="132">
        <v>4</v>
      </c>
      <c r="EY199" s="132">
        <v>1</v>
      </c>
      <c r="FA199" s="132">
        <v>1</v>
      </c>
      <c r="FB199" s="132">
        <v>2</v>
      </c>
      <c r="FC199" s="132">
        <v>6</v>
      </c>
      <c r="FD199" s="132">
        <v>4</v>
      </c>
      <c r="FE199" s="132">
        <v>5</v>
      </c>
      <c r="FF199" s="132">
        <v>3</v>
      </c>
      <c r="FG199" s="132">
        <v>3</v>
      </c>
      <c r="FH199" s="132">
        <v>10</v>
      </c>
      <c r="FI199" s="132">
        <v>4</v>
      </c>
      <c r="FJ199" s="132">
        <v>6</v>
      </c>
      <c r="FK199" s="132">
        <v>8</v>
      </c>
      <c r="FL199" s="132">
        <v>8</v>
      </c>
      <c r="FM199" s="132">
        <v>8</v>
      </c>
      <c r="FN199" s="132">
        <v>11</v>
      </c>
      <c r="FO199" s="132">
        <v>8</v>
      </c>
      <c r="FP199" s="132">
        <v>7</v>
      </c>
      <c r="FQ199" s="132">
        <v>5</v>
      </c>
      <c r="FR199" s="132">
        <v>6</v>
      </c>
      <c r="FS199" s="132">
        <v>11</v>
      </c>
      <c r="FT199" s="132">
        <v>10</v>
      </c>
      <c r="FU199" s="132">
        <v>6</v>
      </c>
      <c r="FV199" s="132">
        <v>15</v>
      </c>
      <c r="FW199" s="132">
        <v>8</v>
      </c>
      <c r="FX199" s="132">
        <v>13</v>
      </c>
      <c r="FY199" s="132">
        <v>14</v>
      </c>
      <c r="FZ199" s="132">
        <v>18</v>
      </c>
      <c r="GA199" s="132">
        <v>14</v>
      </c>
      <c r="GB199" s="132">
        <v>17</v>
      </c>
      <c r="GC199" s="132">
        <v>11</v>
      </c>
      <c r="GD199" s="132">
        <v>18</v>
      </c>
      <c r="GE199" s="132">
        <v>22</v>
      </c>
      <c r="GF199" s="132">
        <v>12</v>
      </c>
      <c r="GG199" s="132">
        <v>13</v>
      </c>
      <c r="GH199" s="132">
        <v>25</v>
      </c>
      <c r="GI199" s="132">
        <v>20</v>
      </c>
      <c r="GJ199" s="132">
        <v>14</v>
      </c>
      <c r="GK199" s="132">
        <v>15</v>
      </c>
      <c r="GL199" s="132">
        <v>18</v>
      </c>
      <c r="GM199" s="132">
        <v>19</v>
      </c>
      <c r="GN199" s="132">
        <v>13</v>
      </c>
      <c r="GO199" s="132">
        <v>19</v>
      </c>
      <c r="GP199" s="132">
        <v>24</v>
      </c>
      <c r="GQ199" s="132">
        <v>11</v>
      </c>
      <c r="GR199" s="132">
        <v>19</v>
      </c>
      <c r="GS199" s="132">
        <v>13</v>
      </c>
      <c r="GT199" s="132">
        <v>7</v>
      </c>
      <c r="GU199" s="132">
        <v>9</v>
      </c>
      <c r="GV199" s="132">
        <v>13</v>
      </c>
      <c r="GW199" s="132">
        <v>12</v>
      </c>
      <c r="GX199" s="132">
        <v>20</v>
      </c>
      <c r="GY199" s="132">
        <v>12</v>
      </c>
      <c r="GZ199" s="132">
        <v>11</v>
      </c>
      <c r="HA199" s="132">
        <v>12</v>
      </c>
      <c r="HB199" s="132">
        <v>13</v>
      </c>
      <c r="HC199" s="132">
        <v>11</v>
      </c>
      <c r="HD199" s="132">
        <v>12</v>
      </c>
      <c r="HE199" s="132">
        <v>11</v>
      </c>
      <c r="HF199" s="132">
        <v>5</v>
      </c>
      <c r="HG199" s="132">
        <v>11</v>
      </c>
      <c r="HH199" s="132">
        <v>20</v>
      </c>
      <c r="HI199" s="132">
        <v>15</v>
      </c>
      <c r="HJ199" s="132">
        <v>22</v>
      </c>
      <c r="HK199" s="132">
        <v>26</v>
      </c>
      <c r="HL199" s="132">
        <v>26</v>
      </c>
      <c r="HM199" s="132">
        <v>14</v>
      </c>
      <c r="HN199" s="132">
        <v>13</v>
      </c>
      <c r="HO199" s="132">
        <v>12</v>
      </c>
      <c r="HP199" s="132">
        <v>17</v>
      </c>
      <c r="HQ199" s="132">
        <v>6</v>
      </c>
      <c r="HR199" s="132">
        <v>1</v>
      </c>
    </row>
    <row r="200" spans="2:228" s="132" customFormat="1" x14ac:dyDescent="0.25">
      <c r="B200" s="132" t="s">
        <v>217</v>
      </c>
      <c r="F200" s="132">
        <v>1</v>
      </c>
      <c r="G200" s="132">
        <v>1</v>
      </c>
      <c r="I200" s="132">
        <v>1</v>
      </c>
      <c r="J200" s="132">
        <v>1</v>
      </c>
      <c r="Y200" s="132">
        <v>1</v>
      </c>
      <c r="Z200" s="132">
        <v>1</v>
      </c>
      <c r="AA200" s="132">
        <v>2</v>
      </c>
      <c r="AC200" s="132">
        <v>4</v>
      </c>
      <c r="AD200" s="132">
        <v>8</v>
      </c>
      <c r="AE200" s="132">
        <v>6</v>
      </c>
      <c r="AF200" s="132">
        <v>13</v>
      </c>
      <c r="AG200" s="132">
        <v>17</v>
      </c>
      <c r="AH200" s="132">
        <v>8</v>
      </c>
      <c r="AI200" s="132">
        <v>14</v>
      </c>
      <c r="AJ200" s="132">
        <v>17</v>
      </c>
      <c r="AK200" s="132">
        <v>24</v>
      </c>
      <c r="AL200" s="132">
        <v>24</v>
      </c>
      <c r="AM200" s="132">
        <v>30</v>
      </c>
      <c r="AN200" s="132">
        <v>49</v>
      </c>
      <c r="AO200" s="132">
        <v>42</v>
      </c>
      <c r="AP200" s="132">
        <v>67</v>
      </c>
      <c r="AQ200" s="132">
        <v>74</v>
      </c>
      <c r="AR200" s="132">
        <v>86</v>
      </c>
      <c r="AS200" s="132">
        <v>88</v>
      </c>
      <c r="AT200" s="132">
        <v>95</v>
      </c>
      <c r="AU200" s="132">
        <v>129</v>
      </c>
      <c r="AV200" s="132">
        <v>125</v>
      </c>
      <c r="AW200" s="132">
        <v>147</v>
      </c>
      <c r="AX200" s="132">
        <v>133</v>
      </c>
      <c r="AY200" s="132">
        <v>143</v>
      </c>
      <c r="AZ200" s="132">
        <v>167</v>
      </c>
      <c r="BA200" s="132">
        <v>130</v>
      </c>
      <c r="BB200" s="132">
        <v>233</v>
      </c>
      <c r="BC200" s="132">
        <v>183</v>
      </c>
      <c r="BD200" s="132">
        <v>213</v>
      </c>
      <c r="BE200" s="132">
        <v>172</v>
      </c>
      <c r="BF200" s="132">
        <v>207</v>
      </c>
      <c r="BG200" s="132">
        <v>142</v>
      </c>
      <c r="BH200" s="132">
        <v>131</v>
      </c>
      <c r="BI200" s="132">
        <v>187</v>
      </c>
      <c r="BJ200" s="132">
        <v>148</v>
      </c>
      <c r="BK200" s="132">
        <v>200</v>
      </c>
      <c r="BL200" s="132">
        <v>177</v>
      </c>
      <c r="BM200" s="132">
        <v>186</v>
      </c>
      <c r="BN200" s="132">
        <v>165</v>
      </c>
      <c r="BO200" s="132">
        <v>140</v>
      </c>
      <c r="BP200" s="132">
        <v>186</v>
      </c>
      <c r="BQ200" s="132">
        <v>185</v>
      </c>
      <c r="BR200" s="132">
        <v>187</v>
      </c>
      <c r="BS200" s="132">
        <v>162</v>
      </c>
      <c r="BT200" s="132">
        <v>186</v>
      </c>
      <c r="BU200" s="132">
        <v>101</v>
      </c>
      <c r="BV200" s="132">
        <v>127</v>
      </c>
      <c r="BW200" s="132">
        <v>119</v>
      </c>
      <c r="BX200" s="132">
        <v>158</v>
      </c>
      <c r="BY200" s="132">
        <v>160</v>
      </c>
      <c r="BZ200" s="132">
        <v>140</v>
      </c>
      <c r="CA200" s="132">
        <v>112</v>
      </c>
      <c r="CB200" s="132">
        <v>99</v>
      </c>
      <c r="CC200" s="132">
        <v>85</v>
      </c>
      <c r="CD200" s="132">
        <v>124</v>
      </c>
      <c r="CE200" s="132">
        <v>106</v>
      </c>
      <c r="CF200" s="132">
        <v>93</v>
      </c>
      <c r="CG200" s="132">
        <v>86</v>
      </c>
      <c r="CH200" s="132">
        <v>87</v>
      </c>
      <c r="CI200" s="132">
        <v>67</v>
      </c>
      <c r="CJ200" s="132">
        <v>43</v>
      </c>
      <c r="CK200" s="132">
        <v>48</v>
      </c>
      <c r="CL200" s="132">
        <v>64</v>
      </c>
      <c r="CM200" s="132">
        <v>66</v>
      </c>
      <c r="CN200" s="132">
        <v>70</v>
      </c>
      <c r="CO200" s="132">
        <v>67</v>
      </c>
      <c r="CP200" s="132">
        <v>50</v>
      </c>
      <c r="CQ200" s="132">
        <v>33</v>
      </c>
      <c r="CR200" s="132">
        <v>46</v>
      </c>
      <c r="CS200" s="132">
        <v>45</v>
      </c>
      <c r="CT200" s="132">
        <v>36</v>
      </c>
      <c r="CU200" s="132">
        <v>35</v>
      </c>
      <c r="CV200" s="132">
        <v>34</v>
      </c>
      <c r="CW200" s="132">
        <v>34</v>
      </c>
      <c r="CX200" s="132">
        <v>27</v>
      </c>
      <c r="CY200" s="132">
        <v>40</v>
      </c>
      <c r="CZ200" s="132">
        <v>46</v>
      </c>
      <c r="DA200" s="132">
        <v>36</v>
      </c>
      <c r="DB200" s="132">
        <v>23</v>
      </c>
      <c r="DC200" s="132">
        <v>26</v>
      </c>
      <c r="DD200" s="132">
        <v>11</v>
      </c>
      <c r="DE200" s="132">
        <v>22</v>
      </c>
      <c r="DF200" s="132">
        <v>23</v>
      </c>
      <c r="DG200" s="132">
        <v>20</v>
      </c>
      <c r="DH200" s="132">
        <v>16</v>
      </c>
      <c r="DI200" s="132">
        <v>16</v>
      </c>
      <c r="DJ200" s="132">
        <v>14</v>
      </c>
      <c r="DK200" s="132">
        <v>13</v>
      </c>
      <c r="DL200" s="132">
        <v>5</v>
      </c>
      <c r="DM200" s="132">
        <v>15</v>
      </c>
      <c r="DN200" s="132">
        <v>10</v>
      </c>
      <c r="DO200" s="132">
        <v>11</v>
      </c>
      <c r="DP200" s="132">
        <v>4</v>
      </c>
      <c r="DQ200" s="132">
        <v>4</v>
      </c>
      <c r="DR200" s="132">
        <v>15</v>
      </c>
      <c r="DS200" s="132">
        <v>7</v>
      </c>
      <c r="DT200" s="132">
        <v>9</v>
      </c>
      <c r="DU200" s="132">
        <v>8</v>
      </c>
      <c r="DV200" s="132">
        <v>6</v>
      </c>
      <c r="DW200" s="132">
        <v>13</v>
      </c>
      <c r="DX200" s="132">
        <v>11</v>
      </c>
      <c r="DY200" s="132">
        <v>15</v>
      </c>
      <c r="DZ200" s="132">
        <v>2</v>
      </c>
      <c r="EA200" s="132">
        <v>6</v>
      </c>
      <c r="EB200" s="132">
        <v>10</v>
      </c>
      <c r="EC200" s="132">
        <v>3</v>
      </c>
      <c r="ED200" s="132">
        <v>3</v>
      </c>
      <c r="EE200" s="132">
        <v>5</v>
      </c>
      <c r="EF200" s="132">
        <v>5</v>
      </c>
      <c r="EG200" s="132">
        <v>7</v>
      </c>
      <c r="EH200" s="132">
        <v>4</v>
      </c>
      <c r="EI200" s="132">
        <v>6</v>
      </c>
      <c r="EJ200" s="132">
        <v>4</v>
      </c>
      <c r="EK200" s="132">
        <v>2</v>
      </c>
      <c r="EL200" s="132">
        <v>4</v>
      </c>
      <c r="EM200" s="132">
        <v>1</v>
      </c>
      <c r="EN200" s="132">
        <v>1</v>
      </c>
      <c r="EO200" s="132">
        <v>5</v>
      </c>
      <c r="EP200" s="132">
        <v>1</v>
      </c>
      <c r="EQ200" s="132">
        <v>5</v>
      </c>
      <c r="ER200" s="132">
        <v>3</v>
      </c>
      <c r="ES200" s="132">
        <v>3</v>
      </c>
      <c r="ET200" s="132">
        <v>2</v>
      </c>
      <c r="EV200" s="132">
        <v>4</v>
      </c>
      <c r="EW200" s="132">
        <v>1</v>
      </c>
      <c r="EX200" s="132">
        <v>1</v>
      </c>
      <c r="EY200" s="132">
        <v>3</v>
      </c>
      <c r="EZ200" s="132">
        <v>1</v>
      </c>
      <c r="FA200" s="132">
        <v>2</v>
      </c>
      <c r="FC200" s="132">
        <v>1</v>
      </c>
      <c r="FE200" s="132">
        <v>1</v>
      </c>
      <c r="FF200" s="132">
        <v>1</v>
      </c>
      <c r="FH200" s="132">
        <v>1</v>
      </c>
      <c r="FI200" s="132">
        <v>3</v>
      </c>
      <c r="FJ200" s="132">
        <v>4</v>
      </c>
      <c r="FK200" s="132">
        <v>2</v>
      </c>
      <c r="FL200" s="132">
        <v>3</v>
      </c>
      <c r="FM200" s="132">
        <v>3</v>
      </c>
      <c r="FN200" s="132">
        <v>8</v>
      </c>
      <c r="FO200" s="132">
        <v>1</v>
      </c>
      <c r="FP200" s="132">
        <v>5</v>
      </c>
      <c r="FQ200" s="132">
        <v>4</v>
      </c>
      <c r="FR200" s="132">
        <v>3</v>
      </c>
      <c r="FT200" s="132">
        <v>5</v>
      </c>
      <c r="FU200" s="132">
        <v>2</v>
      </c>
      <c r="FV200" s="132">
        <v>9</v>
      </c>
      <c r="FW200" s="132">
        <v>6</v>
      </c>
      <c r="FX200" s="132">
        <v>8</v>
      </c>
      <c r="FY200" s="132">
        <v>6</v>
      </c>
      <c r="FZ200" s="132">
        <v>11</v>
      </c>
      <c r="GA200" s="132">
        <v>5</v>
      </c>
      <c r="GB200" s="132">
        <v>13</v>
      </c>
      <c r="GC200" s="132">
        <v>10</v>
      </c>
      <c r="GD200" s="132">
        <v>8</v>
      </c>
      <c r="GE200" s="132">
        <v>7</v>
      </c>
      <c r="GF200" s="132">
        <v>3</v>
      </c>
      <c r="GG200" s="132">
        <v>8</v>
      </c>
      <c r="GH200" s="132">
        <v>10</v>
      </c>
      <c r="GI200" s="132">
        <v>11</v>
      </c>
      <c r="GJ200" s="132">
        <v>5</v>
      </c>
      <c r="GK200" s="132">
        <v>14</v>
      </c>
      <c r="GL200" s="132">
        <v>16</v>
      </c>
      <c r="GM200" s="132">
        <v>8</v>
      </c>
      <c r="GN200" s="132">
        <v>7</v>
      </c>
      <c r="GO200" s="132">
        <v>16</v>
      </c>
      <c r="GP200" s="132">
        <v>5</v>
      </c>
      <c r="GQ200" s="132">
        <v>16</v>
      </c>
      <c r="GR200" s="132">
        <v>3</v>
      </c>
      <c r="GS200" s="132">
        <v>11</v>
      </c>
      <c r="GT200" s="132">
        <v>10</v>
      </c>
      <c r="GU200" s="132">
        <v>7</v>
      </c>
      <c r="GV200" s="132">
        <v>9</v>
      </c>
      <c r="GW200" s="132">
        <v>9</v>
      </c>
      <c r="GX200" s="132">
        <v>3</v>
      </c>
      <c r="GY200" s="132">
        <v>5</v>
      </c>
      <c r="GZ200" s="132">
        <v>9</v>
      </c>
      <c r="HA200" s="132">
        <v>5</v>
      </c>
      <c r="HB200" s="132">
        <v>9</v>
      </c>
      <c r="HC200" s="132">
        <v>7</v>
      </c>
      <c r="HD200" s="132">
        <v>7</v>
      </c>
      <c r="HE200" s="132">
        <v>9</v>
      </c>
      <c r="HF200" s="132">
        <v>9</v>
      </c>
      <c r="HG200" s="132">
        <v>11</v>
      </c>
      <c r="HH200" s="132">
        <v>12</v>
      </c>
      <c r="HI200" s="132">
        <v>12</v>
      </c>
      <c r="HJ200" s="132">
        <v>18</v>
      </c>
      <c r="HK200" s="132">
        <v>12</v>
      </c>
      <c r="HL200" s="132">
        <v>20</v>
      </c>
      <c r="HM200" s="132">
        <v>10</v>
      </c>
      <c r="HN200" s="132">
        <v>7</v>
      </c>
      <c r="HO200" s="132">
        <v>7</v>
      </c>
      <c r="HP200" s="132">
        <v>15</v>
      </c>
      <c r="HQ200" s="132">
        <v>6</v>
      </c>
    </row>
    <row r="201" spans="2:228" s="132" customFormat="1" x14ac:dyDescent="0.25">
      <c r="B201" s="132" t="s">
        <v>218</v>
      </c>
      <c r="G201" s="132">
        <v>1</v>
      </c>
      <c r="O201" s="132">
        <v>1</v>
      </c>
      <c r="V201" s="132">
        <v>1</v>
      </c>
      <c r="Y201" s="132">
        <v>1</v>
      </c>
      <c r="AA201" s="132">
        <v>2</v>
      </c>
      <c r="AB201" s="132">
        <v>1</v>
      </c>
      <c r="AC201" s="132">
        <v>2</v>
      </c>
      <c r="AF201" s="132">
        <v>1</v>
      </c>
      <c r="AG201" s="132">
        <v>3</v>
      </c>
      <c r="AH201" s="132">
        <v>5</v>
      </c>
      <c r="AI201" s="132">
        <v>1</v>
      </c>
      <c r="AJ201" s="132">
        <v>3</v>
      </c>
      <c r="AK201" s="132">
        <v>5</v>
      </c>
      <c r="AL201" s="132">
        <v>3</v>
      </c>
      <c r="AM201" s="132">
        <v>3</v>
      </c>
      <c r="AN201" s="132">
        <v>9</v>
      </c>
      <c r="AO201" s="132">
        <v>9</v>
      </c>
      <c r="AP201" s="132">
        <v>12</v>
      </c>
      <c r="AQ201" s="132">
        <v>14</v>
      </c>
      <c r="AR201" s="132">
        <v>16</v>
      </c>
      <c r="AS201" s="132">
        <v>21</v>
      </c>
      <c r="AT201" s="132">
        <v>20</v>
      </c>
      <c r="AU201" s="132">
        <v>37</v>
      </c>
      <c r="AV201" s="132">
        <v>33</v>
      </c>
      <c r="AW201" s="132">
        <v>30</v>
      </c>
      <c r="AX201" s="132">
        <v>32</v>
      </c>
      <c r="AY201" s="132">
        <v>50</v>
      </c>
      <c r="AZ201" s="132">
        <v>37</v>
      </c>
      <c r="BA201" s="132">
        <v>43</v>
      </c>
      <c r="BB201" s="132">
        <v>67</v>
      </c>
      <c r="BC201" s="132">
        <v>59</v>
      </c>
      <c r="BD201" s="132">
        <v>56</v>
      </c>
      <c r="BE201" s="132">
        <v>77</v>
      </c>
      <c r="BF201" s="132">
        <v>84</v>
      </c>
      <c r="BG201" s="132">
        <v>63</v>
      </c>
      <c r="BH201" s="132">
        <v>56</v>
      </c>
      <c r="BI201" s="132">
        <v>82</v>
      </c>
      <c r="BJ201" s="132">
        <v>71</v>
      </c>
      <c r="BK201" s="132">
        <v>69</v>
      </c>
      <c r="BL201" s="132">
        <v>67</v>
      </c>
      <c r="BM201" s="132">
        <v>94</v>
      </c>
      <c r="BN201" s="132">
        <v>86</v>
      </c>
      <c r="BO201" s="132">
        <v>49</v>
      </c>
      <c r="BP201" s="132">
        <v>92</v>
      </c>
      <c r="BQ201" s="132">
        <v>73</v>
      </c>
      <c r="BR201" s="132">
        <v>96</v>
      </c>
      <c r="BS201" s="132">
        <v>78</v>
      </c>
      <c r="BT201" s="132">
        <v>83</v>
      </c>
      <c r="BU201" s="132">
        <v>61</v>
      </c>
      <c r="BV201" s="132">
        <v>65</v>
      </c>
      <c r="BW201" s="132">
        <v>62</v>
      </c>
      <c r="BX201" s="132">
        <v>82</v>
      </c>
      <c r="BY201" s="132">
        <v>62</v>
      </c>
      <c r="BZ201" s="132">
        <v>71</v>
      </c>
      <c r="CA201" s="132">
        <v>79</v>
      </c>
      <c r="CB201" s="132">
        <v>51</v>
      </c>
      <c r="CC201" s="132">
        <v>41</v>
      </c>
      <c r="CD201" s="132">
        <v>57</v>
      </c>
      <c r="CE201" s="132">
        <v>57</v>
      </c>
      <c r="CF201" s="132">
        <v>58</v>
      </c>
      <c r="CG201" s="132">
        <v>40</v>
      </c>
      <c r="CH201" s="132">
        <v>39</v>
      </c>
      <c r="CI201" s="132">
        <v>40</v>
      </c>
      <c r="CJ201" s="132">
        <v>23</v>
      </c>
      <c r="CK201" s="132">
        <v>26</v>
      </c>
      <c r="CL201" s="132">
        <v>27</v>
      </c>
      <c r="CM201" s="132">
        <v>33</v>
      </c>
      <c r="CN201" s="132">
        <v>24</v>
      </c>
      <c r="CO201" s="132">
        <v>27</v>
      </c>
      <c r="CP201" s="132">
        <v>20</v>
      </c>
      <c r="CQ201" s="132">
        <v>22</v>
      </c>
      <c r="CR201" s="132">
        <v>24</v>
      </c>
      <c r="CS201" s="132">
        <v>8</v>
      </c>
      <c r="CT201" s="132">
        <v>28</v>
      </c>
      <c r="CU201" s="132">
        <v>27</v>
      </c>
      <c r="CV201" s="132">
        <v>22</v>
      </c>
      <c r="CW201" s="132">
        <v>10</v>
      </c>
      <c r="CX201" s="132">
        <v>8</v>
      </c>
      <c r="CY201" s="132">
        <v>21</v>
      </c>
      <c r="CZ201" s="132">
        <v>14</v>
      </c>
      <c r="DA201" s="132">
        <v>14</v>
      </c>
      <c r="DB201" s="132">
        <v>11</v>
      </c>
      <c r="DC201" s="132">
        <v>15</v>
      </c>
      <c r="DD201" s="132">
        <v>9</v>
      </c>
      <c r="DE201" s="132">
        <v>8</v>
      </c>
      <c r="DF201" s="132">
        <v>11</v>
      </c>
      <c r="DG201" s="132">
        <v>11</v>
      </c>
      <c r="DH201" s="132">
        <v>16</v>
      </c>
      <c r="DI201" s="132">
        <v>8</v>
      </c>
      <c r="DJ201" s="132">
        <v>11</v>
      </c>
      <c r="DK201" s="132">
        <v>3</v>
      </c>
      <c r="DL201" s="132">
        <v>3</v>
      </c>
      <c r="DM201" s="132">
        <v>12</v>
      </c>
      <c r="DN201" s="132">
        <v>6</v>
      </c>
      <c r="DO201" s="132">
        <v>5</v>
      </c>
      <c r="DP201" s="132">
        <v>7</v>
      </c>
      <c r="DQ201" s="132">
        <v>6</v>
      </c>
      <c r="DR201" s="132">
        <v>3</v>
      </c>
      <c r="DS201" s="132">
        <v>3</v>
      </c>
      <c r="DT201" s="132">
        <v>3</v>
      </c>
      <c r="DU201" s="132">
        <v>4</v>
      </c>
      <c r="DV201" s="132">
        <v>4</v>
      </c>
      <c r="DW201" s="132">
        <v>6</v>
      </c>
      <c r="DX201" s="132">
        <v>4</v>
      </c>
      <c r="DY201" s="132">
        <v>5</v>
      </c>
      <c r="DZ201" s="132">
        <v>1</v>
      </c>
      <c r="EA201" s="132">
        <v>2</v>
      </c>
      <c r="EB201" s="132">
        <v>4</v>
      </c>
      <c r="EC201" s="132">
        <v>1</v>
      </c>
      <c r="ED201" s="132">
        <v>2</v>
      </c>
      <c r="EF201" s="132">
        <v>2</v>
      </c>
      <c r="EG201" s="132">
        <v>2</v>
      </c>
      <c r="EI201" s="132">
        <v>2</v>
      </c>
      <c r="EK201" s="132">
        <v>2</v>
      </c>
      <c r="EL201" s="132">
        <v>1</v>
      </c>
      <c r="EM201" s="132">
        <v>2</v>
      </c>
      <c r="EO201" s="132">
        <v>1</v>
      </c>
      <c r="EP201" s="132">
        <v>5</v>
      </c>
      <c r="EQ201" s="132">
        <v>4</v>
      </c>
      <c r="ET201" s="132">
        <v>1</v>
      </c>
      <c r="EV201" s="132">
        <v>2</v>
      </c>
      <c r="EX201" s="132">
        <v>1</v>
      </c>
      <c r="EZ201" s="132">
        <v>1</v>
      </c>
      <c r="FH201" s="132">
        <v>1</v>
      </c>
      <c r="FJ201" s="132">
        <v>1</v>
      </c>
      <c r="FK201" s="132">
        <v>1</v>
      </c>
      <c r="FM201" s="132">
        <v>1</v>
      </c>
      <c r="FN201" s="132">
        <v>1</v>
      </c>
      <c r="FO201" s="132">
        <v>2</v>
      </c>
      <c r="FR201" s="132">
        <v>1</v>
      </c>
      <c r="FT201" s="132">
        <v>4</v>
      </c>
      <c r="FU201" s="132">
        <v>1</v>
      </c>
      <c r="FV201" s="132">
        <v>3</v>
      </c>
      <c r="FW201" s="132">
        <v>1</v>
      </c>
      <c r="FY201" s="132">
        <v>2</v>
      </c>
      <c r="FZ201" s="132">
        <v>1</v>
      </c>
      <c r="GA201" s="132">
        <v>3</v>
      </c>
      <c r="GB201" s="132">
        <v>1</v>
      </c>
      <c r="GC201" s="132">
        <v>2</v>
      </c>
      <c r="GD201" s="132">
        <v>1</v>
      </c>
      <c r="GE201" s="132">
        <v>4</v>
      </c>
      <c r="GF201" s="132">
        <v>6</v>
      </c>
      <c r="GG201" s="132">
        <v>2</v>
      </c>
      <c r="GH201" s="132">
        <v>5</v>
      </c>
      <c r="GI201" s="132">
        <v>4</v>
      </c>
      <c r="GJ201" s="132">
        <v>2</v>
      </c>
      <c r="GK201" s="132">
        <v>4</v>
      </c>
      <c r="GL201" s="132">
        <v>2</v>
      </c>
      <c r="GM201" s="132">
        <v>7</v>
      </c>
      <c r="GN201" s="132">
        <v>5</v>
      </c>
      <c r="GO201" s="132">
        <v>4</v>
      </c>
      <c r="GP201" s="132">
        <v>2</v>
      </c>
      <c r="GQ201" s="132">
        <v>3</v>
      </c>
      <c r="GR201" s="132">
        <v>1</v>
      </c>
      <c r="GS201" s="132">
        <v>3</v>
      </c>
      <c r="GT201" s="132">
        <v>6</v>
      </c>
      <c r="GU201" s="132">
        <v>1</v>
      </c>
      <c r="GW201" s="132">
        <v>5</v>
      </c>
      <c r="GX201" s="132">
        <v>1</v>
      </c>
      <c r="GY201" s="132">
        <v>3</v>
      </c>
      <c r="HA201" s="132">
        <v>2</v>
      </c>
      <c r="HB201" s="132">
        <v>11</v>
      </c>
      <c r="HC201" s="132">
        <v>2</v>
      </c>
      <c r="HD201" s="132">
        <v>3</v>
      </c>
      <c r="HE201" s="132">
        <v>2</v>
      </c>
      <c r="HF201" s="132">
        <v>2</v>
      </c>
      <c r="HG201" s="132">
        <v>2</v>
      </c>
      <c r="HH201" s="132">
        <v>2</v>
      </c>
      <c r="HI201" s="132">
        <v>2</v>
      </c>
      <c r="HJ201" s="132">
        <v>3</v>
      </c>
      <c r="HK201" s="132">
        <v>3</v>
      </c>
      <c r="HL201" s="132">
        <v>9</v>
      </c>
      <c r="HM201" s="132">
        <v>3</v>
      </c>
      <c r="HN201" s="132">
        <v>5</v>
      </c>
      <c r="HO201" s="132">
        <v>6</v>
      </c>
      <c r="HP201" s="132">
        <v>2</v>
      </c>
      <c r="HQ201" s="132">
        <v>2</v>
      </c>
    </row>
    <row r="202" spans="2:228" s="132" customFormat="1" x14ac:dyDescent="0.25">
      <c r="D202" s="132">
        <f>SUM(D192:D201)</f>
        <v>1</v>
      </c>
      <c r="E202" s="132">
        <f t="shared" ref="E202:BP202" si="594">SUM(E192:E201)</f>
        <v>1</v>
      </c>
      <c r="F202" s="132">
        <f t="shared" si="594"/>
        <v>1</v>
      </c>
      <c r="G202" s="132">
        <f t="shared" si="594"/>
        <v>2</v>
      </c>
      <c r="H202" s="132">
        <f t="shared" si="594"/>
        <v>3</v>
      </c>
      <c r="I202" s="132">
        <f t="shared" si="594"/>
        <v>2</v>
      </c>
      <c r="J202" s="132">
        <f t="shared" si="594"/>
        <v>2</v>
      </c>
      <c r="K202" s="132">
        <f t="shared" si="594"/>
        <v>2</v>
      </c>
      <c r="L202" s="132">
        <f t="shared" si="594"/>
        <v>4</v>
      </c>
      <c r="M202" s="132">
        <f t="shared" si="594"/>
        <v>1</v>
      </c>
      <c r="N202" s="132">
        <f t="shared" si="594"/>
        <v>2</v>
      </c>
      <c r="O202" s="132">
        <f t="shared" si="594"/>
        <v>1</v>
      </c>
      <c r="P202" s="132">
        <f t="shared" si="594"/>
        <v>4</v>
      </c>
      <c r="Q202" s="132">
        <f t="shared" si="594"/>
        <v>2</v>
      </c>
      <c r="R202" s="132">
        <f t="shared" si="594"/>
        <v>3</v>
      </c>
      <c r="S202" s="132">
        <f t="shared" si="594"/>
        <v>3</v>
      </c>
      <c r="T202" s="132">
        <f t="shared" si="594"/>
        <v>1</v>
      </c>
      <c r="U202" s="132">
        <f t="shared" si="594"/>
        <v>5</v>
      </c>
      <c r="V202" s="132">
        <f t="shared" si="594"/>
        <v>9</v>
      </c>
      <c r="W202" s="132">
        <f t="shared" si="594"/>
        <v>9</v>
      </c>
      <c r="X202" s="132">
        <f t="shared" si="594"/>
        <v>5</v>
      </c>
      <c r="Y202" s="132">
        <f t="shared" si="594"/>
        <v>10</v>
      </c>
      <c r="Z202" s="132">
        <f t="shared" si="594"/>
        <v>22</v>
      </c>
      <c r="AA202" s="132">
        <f t="shared" si="594"/>
        <v>24</v>
      </c>
      <c r="AB202" s="132">
        <f t="shared" si="594"/>
        <v>33</v>
      </c>
      <c r="AC202" s="132">
        <f t="shared" si="594"/>
        <v>61</v>
      </c>
      <c r="AD202" s="132">
        <f t="shared" si="594"/>
        <v>63</v>
      </c>
      <c r="AE202" s="132">
        <f t="shared" si="594"/>
        <v>65</v>
      </c>
      <c r="AF202" s="132">
        <f t="shared" si="594"/>
        <v>134</v>
      </c>
      <c r="AG202" s="132">
        <f t="shared" si="594"/>
        <v>141</v>
      </c>
      <c r="AH202" s="132">
        <f t="shared" si="594"/>
        <v>126</v>
      </c>
      <c r="AI202" s="132">
        <f t="shared" si="594"/>
        <v>139</v>
      </c>
      <c r="AJ202" s="132">
        <f t="shared" si="594"/>
        <v>166</v>
      </c>
      <c r="AK202" s="132">
        <f t="shared" si="594"/>
        <v>202</v>
      </c>
      <c r="AL202" s="132">
        <f t="shared" si="594"/>
        <v>238</v>
      </c>
      <c r="AM202" s="132">
        <f t="shared" si="594"/>
        <v>242</v>
      </c>
      <c r="AN202" s="132">
        <f t="shared" si="594"/>
        <v>445</v>
      </c>
      <c r="AO202" s="132">
        <f t="shared" si="594"/>
        <v>420</v>
      </c>
      <c r="AP202" s="132">
        <f t="shared" si="594"/>
        <v>527</v>
      </c>
      <c r="AQ202" s="132">
        <f t="shared" si="594"/>
        <v>576</v>
      </c>
      <c r="AR202" s="132">
        <f t="shared" si="594"/>
        <v>675</v>
      </c>
      <c r="AS202" s="132">
        <f t="shared" si="594"/>
        <v>694</v>
      </c>
      <c r="AT202" s="132">
        <f t="shared" si="594"/>
        <v>757</v>
      </c>
      <c r="AU202" s="132">
        <f t="shared" si="594"/>
        <v>1054</v>
      </c>
      <c r="AV202" s="132">
        <f t="shared" si="594"/>
        <v>824</v>
      </c>
      <c r="AW202" s="132">
        <f t="shared" si="594"/>
        <v>864</v>
      </c>
      <c r="AX202" s="132">
        <f t="shared" si="594"/>
        <v>824</v>
      </c>
      <c r="AY202" s="132">
        <f t="shared" si="594"/>
        <v>997</v>
      </c>
      <c r="AZ202" s="132">
        <f t="shared" si="594"/>
        <v>873</v>
      </c>
      <c r="BA202" s="132">
        <f t="shared" si="594"/>
        <v>748</v>
      </c>
      <c r="BB202" s="132">
        <f t="shared" si="594"/>
        <v>1196</v>
      </c>
      <c r="BC202" s="132">
        <f t="shared" si="594"/>
        <v>963</v>
      </c>
      <c r="BD202" s="132">
        <f t="shared" si="594"/>
        <v>1029</v>
      </c>
      <c r="BE202" s="132">
        <f t="shared" si="594"/>
        <v>944</v>
      </c>
      <c r="BF202" s="132">
        <f t="shared" si="594"/>
        <v>1062</v>
      </c>
      <c r="BG202" s="132">
        <f t="shared" si="594"/>
        <v>858</v>
      </c>
      <c r="BH202" s="132">
        <f t="shared" si="594"/>
        <v>800</v>
      </c>
      <c r="BI202" s="132">
        <f t="shared" si="594"/>
        <v>1122</v>
      </c>
      <c r="BJ202" s="132">
        <f t="shared" si="594"/>
        <v>852</v>
      </c>
      <c r="BK202" s="132">
        <f t="shared" si="594"/>
        <v>1116</v>
      </c>
      <c r="BL202" s="132">
        <f t="shared" si="594"/>
        <v>1024</v>
      </c>
      <c r="BM202" s="132">
        <f t="shared" si="594"/>
        <v>1050</v>
      </c>
      <c r="BN202" s="132">
        <f t="shared" si="594"/>
        <v>996</v>
      </c>
      <c r="BO202" s="132">
        <f t="shared" si="594"/>
        <v>786</v>
      </c>
      <c r="BP202" s="132">
        <f t="shared" si="594"/>
        <v>1149</v>
      </c>
      <c r="BQ202" s="132">
        <f t="shared" ref="BQ202:EB202" si="595">SUM(BQ192:BQ201)</f>
        <v>998</v>
      </c>
      <c r="BR202" s="132">
        <f t="shared" si="595"/>
        <v>1035</v>
      </c>
      <c r="BS202" s="132">
        <f t="shared" si="595"/>
        <v>899</v>
      </c>
      <c r="BT202" s="132">
        <f t="shared" si="595"/>
        <v>994</v>
      </c>
      <c r="BU202" s="132">
        <f t="shared" si="595"/>
        <v>832</v>
      </c>
      <c r="BV202" s="132">
        <f t="shared" si="595"/>
        <v>736</v>
      </c>
      <c r="BW202" s="132">
        <f t="shared" si="595"/>
        <v>774</v>
      </c>
      <c r="BX202" s="132">
        <f t="shared" si="595"/>
        <v>753</v>
      </c>
      <c r="BY202" s="132">
        <f t="shared" si="595"/>
        <v>746</v>
      </c>
      <c r="BZ202" s="132">
        <f t="shared" si="595"/>
        <v>703</v>
      </c>
      <c r="CA202" s="132">
        <f t="shared" si="595"/>
        <v>698</v>
      </c>
      <c r="CB202" s="132">
        <f t="shared" si="595"/>
        <v>606</v>
      </c>
      <c r="CC202" s="132">
        <f t="shared" si="595"/>
        <v>456</v>
      </c>
      <c r="CD202" s="132">
        <f t="shared" si="595"/>
        <v>648</v>
      </c>
      <c r="CE202" s="132">
        <f t="shared" si="595"/>
        <v>470</v>
      </c>
      <c r="CF202" s="132">
        <f t="shared" si="595"/>
        <v>464</v>
      </c>
      <c r="CG202" s="132">
        <f t="shared" si="595"/>
        <v>409</v>
      </c>
      <c r="CH202" s="132">
        <f t="shared" si="595"/>
        <v>401</v>
      </c>
      <c r="CI202" s="132">
        <f t="shared" si="595"/>
        <v>359</v>
      </c>
      <c r="CJ202" s="132">
        <f t="shared" si="595"/>
        <v>292</v>
      </c>
      <c r="CK202" s="132">
        <f t="shared" si="595"/>
        <v>327</v>
      </c>
      <c r="CL202" s="132">
        <f t="shared" si="595"/>
        <v>332</v>
      </c>
      <c r="CM202" s="132">
        <f t="shared" si="595"/>
        <v>313</v>
      </c>
      <c r="CN202" s="132">
        <f t="shared" si="595"/>
        <v>274</v>
      </c>
      <c r="CO202" s="132">
        <f t="shared" si="595"/>
        <v>335</v>
      </c>
      <c r="CP202" s="132">
        <f t="shared" si="595"/>
        <v>237</v>
      </c>
      <c r="CQ202" s="132">
        <f t="shared" si="595"/>
        <v>209</v>
      </c>
      <c r="CR202" s="132">
        <f t="shared" si="595"/>
        <v>266</v>
      </c>
      <c r="CS202" s="132">
        <f t="shared" si="595"/>
        <v>203</v>
      </c>
      <c r="CT202" s="132">
        <f t="shared" si="595"/>
        <v>216</v>
      </c>
      <c r="CU202" s="132">
        <f t="shared" si="595"/>
        <v>210</v>
      </c>
      <c r="CV202" s="132">
        <f t="shared" si="595"/>
        <v>200</v>
      </c>
      <c r="CW202" s="132">
        <f t="shared" si="595"/>
        <v>194</v>
      </c>
      <c r="CX202" s="132">
        <f t="shared" si="595"/>
        <v>152</v>
      </c>
      <c r="CY202" s="132">
        <f t="shared" si="595"/>
        <v>230</v>
      </c>
      <c r="CZ202" s="132">
        <f t="shared" si="595"/>
        <v>184</v>
      </c>
      <c r="DA202" s="132">
        <f t="shared" si="595"/>
        <v>176</v>
      </c>
      <c r="DB202" s="132">
        <f t="shared" si="595"/>
        <v>145</v>
      </c>
      <c r="DC202" s="132">
        <f t="shared" si="595"/>
        <v>169</v>
      </c>
      <c r="DD202" s="132">
        <f t="shared" si="595"/>
        <v>137</v>
      </c>
      <c r="DE202" s="132">
        <f t="shared" si="595"/>
        <v>161</v>
      </c>
      <c r="DF202" s="132">
        <f t="shared" si="595"/>
        <v>188</v>
      </c>
      <c r="DG202" s="132">
        <f t="shared" si="595"/>
        <v>196</v>
      </c>
      <c r="DH202" s="132">
        <f t="shared" si="595"/>
        <v>180</v>
      </c>
      <c r="DI202" s="132">
        <f t="shared" si="595"/>
        <v>199</v>
      </c>
      <c r="DJ202" s="132">
        <f t="shared" si="595"/>
        <v>202</v>
      </c>
      <c r="DK202" s="132">
        <f t="shared" si="595"/>
        <v>183</v>
      </c>
      <c r="DL202" s="132">
        <f t="shared" si="595"/>
        <v>120</v>
      </c>
      <c r="DM202" s="132">
        <f t="shared" si="595"/>
        <v>195</v>
      </c>
      <c r="DN202" s="132">
        <f t="shared" si="595"/>
        <v>143</v>
      </c>
      <c r="DO202" s="132">
        <f t="shared" si="595"/>
        <v>163</v>
      </c>
      <c r="DP202" s="132">
        <f t="shared" si="595"/>
        <v>143</v>
      </c>
      <c r="DQ202" s="132">
        <f t="shared" si="595"/>
        <v>141</v>
      </c>
      <c r="DR202" s="132">
        <f t="shared" si="595"/>
        <v>167</v>
      </c>
      <c r="DS202" s="132">
        <f t="shared" si="595"/>
        <v>124</v>
      </c>
      <c r="DT202" s="132">
        <f t="shared" si="595"/>
        <v>164</v>
      </c>
      <c r="DU202" s="132">
        <f t="shared" si="595"/>
        <v>139</v>
      </c>
      <c r="DV202" s="132">
        <f t="shared" si="595"/>
        <v>149</v>
      </c>
      <c r="DW202" s="132">
        <f t="shared" si="595"/>
        <v>152</v>
      </c>
      <c r="DX202" s="132">
        <f t="shared" si="595"/>
        <v>170</v>
      </c>
      <c r="DY202" s="132">
        <f t="shared" si="595"/>
        <v>159</v>
      </c>
      <c r="DZ202" s="132">
        <f t="shared" si="595"/>
        <v>102</v>
      </c>
      <c r="EA202" s="132">
        <f t="shared" si="595"/>
        <v>145</v>
      </c>
      <c r="EB202" s="132">
        <f t="shared" si="595"/>
        <v>135</v>
      </c>
      <c r="EC202" s="132">
        <f t="shared" ref="EC202:GN202" si="596">SUM(EC192:EC201)</f>
        <v>159</v>
      </c>
      <c r="ED202" s="132">
        <f t="shared" si="596"/>
        <v>135</v>
      </c>
      <c r="EE202" s="132">
        <f t="shared" si="596"/>
        <v>138</v>
      </c>
      <c r="EF202" s="132">
        <f t="shared" si="596"/>
        <v>111</v>
      </c>
      <c r="EG202" s="132">
        <f t="shared" si="596"/>
        <v>103</v>
      </c>
      <c r="EH202" s="132">
        <f t="shared" si="596"/>
        <v>116</v>
      </c>
      <c r="EI202" s="132">
        <f t="shared" si="596"/>
        <v>82</v>
      </c>
      <c r="EJ202" s="132">
        <f t="shared" si="596"/>
        <v>94</v>
      </c>
      <c r="EK202" s="132">
        <f t="shared" si="596"/>
        <v>68</v>
      </c>
      <c r="EL202" s="132">
        <f t="shared" si="596"/>
        <v>73</v>
      </c>
      <c r="EM202" s="132">
        <f t="shared" si="596"/>
        <v>78</v>
      </c>
      <c r="EN202" s="132">
        <f t="shared" si="596"/>
        <v>56</v>
      </c>
      <c r="EO202" s="132">
        <f t="shared" si="596"/>
        <v>81</v>
      </c>
      <c r="EP202" s="132">
        <f t="shared" si="596"/>
        <v>70</v>
      </c>
      <c r="EQ202" s="132">
        <f t="shared" si="596"/>
        <v>91</v>
      </c>
      <c r="ER202" s="132">
        <f t="shared" si="596"/>
        <v>75</v>
      </c>
      <c r="ES202" s="132">
        <f t="shared" si="596"/>
        <v>60</v>
      </c>
      <c r="ET202" s="132">
        <f t="shared" si="596"/>
        <v>75</v>
      </c>
      <c r="EU202" s="132">
        <f t="shared" si="596"/>
        <v>59</v>
      </c>
      <c r="EV202" s="132">
        <f t="shared" si="596"/>
        <v>75</v>
      </c>
      <c r="EW202" s="132">
        <f t="shared" si="596"/>
        <v>61</v>
      </c>
      <c r="EX202" s="132">
        <f t="shared" si="596"/>
        <v>73</v>
      </c>
      <c r="EY202" s="132">
        <f t="shared" si="596"/>
        <v>61</v>
      </c>
      <c r="EZ202" s="132">
        <f t="shared" si="596"/>
        <v>52</v>
      </c>
      <c r="FA202" s="132">
        <f t="shared" si="596"/>
        <v>51</v>
      </c>
      <c r="FB202" s="132">
        <f t="shared" si="596"/>
        <v>52</v>
      </c>
      <c r="FC202" s="132">
        <f t="shared" si="596"/>
        <v>93</v>
      </c>
      <c r="FD202" s="132">
        <f t="shared" si="596"/>
        <v>82</v>
      </c>
      <c r="FE202" s="132">
        <f t="shared" si="596"/>
        <v>100</v>
      </c>
      <c r="FF202" s="132">
        <f t="shared" si="596"/>
        <v>97</v>
      </c>
      <c r="FG202" s="132">
        <f t="shared" si="596"/>
        <v>115</v>
      </c>
      <c r="FH202" s="132">
        <f t="shared" si="596"/>
        <v>130</v>
      </c>
      <c r="FI202" s="132">
        <f t="shared" si="596"/>
        <v>119</v>
      </c>
      <c r="FJ202" s="132">
        <f t="shared" si="596"/>
        <v>170</v>
      </c>
      <c r="FK202" s="132">
        <f t="shared" si="596"/>
        <v>168</v>
      </c>
      <c r="FL202" s="132">
        <f t="shared" si="596"/>
        <v>212</v>
      </c>
      <c r="FM202" s="132">
        <f t="shared" si="596"/>
        <v>143</v>
      </c>
      <c r="FN202" s="132">
        <f t="shared" si="596"/>
        <v>189</v>
      </c>
      <c r="FO202" s="132">
        <f t="shared" si="596"/>
        <v>170</v>
      </c>
      <c r="FP202" s="132">
        <f t="shared" si="596"/>
        <v>182</v>
      </c>
      <c r="FQ202" s="132">
        <f t="shared" si="596"/>
        <v>242</v>
      </c>
      <c r="FR202" s="132">
        <f t="shared" si="596"/>
        <v>221</v>
      </c>
      <c r="FS202" s="132">
        <f t="shared" si="596"/>
        <v>283</v>
      </c>
      <c r="FT202" s="132">
        <f t="shared" si="596"/>
        <v>217</v>
      </c>
      <c r="FU202" s="132">
        <f t="shared" si="596"/>
        <v>238</v>
      </c>
      <c r="FV202" s="132">
        <f t="shared" si="596"/>
        <v>317</v>
      </c>
      <c r="FW202" s="132">
        <f t="shared" si="596"/>
        <v>285</v>
      </c>
      <c r="FX202" s="132">
        <f t="shared" si="596"/>
        <v>445</v>
      </c>
      <c r="FY202" s="132">
        <f t="shared" si="596"/>
        <v>385</v>
      </c>
      <c r="FZ202" s="132">
        <f t="shared" si="596"/>
        <v>430</v>
      </c>
      <c r="GA202" s="132">
        <f t="shared" si="596"/>
        <v>410</v>
      </c>
      <c r="GB202" s="132">
        <f t="shared" si="596"/>
        <v>472</v>
      </c>
      <c r="GC202" s="132">
        <f t="shared" si="596"/>
        <v>493</v>
      </c>
      <c r="GD202" s="132">
        <f t="shared" si="596"/>
        <v>508</v>
      </c>
      <c r="GE202" s="132">
        <f t="shared" si="596"/>
        <v>655</v>
      </c>
      <c r="GF202" s="132">
        <f t="shared" si="596"/>
        <v>581</v>
      </c>
      <c r="GG202" s="132">
        <f t="shared" si="596"/>
        <v>617</v>
      </c>
      <c r="GH202" s="132">
        <f t="shared" si="596"/>
        <v>575</v>
      </c>
      <c r="GI202" s="132">
        <f t="shared" si="596"/>
        <v>609</v>
      </c>
      <c r="GJ202" s="132">
        <f t="shared" si="596"/>
        <v>532</v>
      </c>
      <c r="GK202" s="132">
        <f t="shared" si="596"/>
        <v>517</v>
      </c>
      <c r="GL202" s="132">
        <f t="shared" si="596"/>
        <v>605</v>
      </c>
      <c r="GM202" s="132">
        <f t="shared" si="596"/>
        <v>572</v>
      </c>
      <c r="GN202" s="132">
        <f t="shared" si="596"/>
        <v>593</v>
      </c>
      <c r="GO202" s="132">
        <f t="shared" ref="GO202:HT202" si="597">SUM(GO192:GO201)</f>
        <v>545</v>
      </c>
      <c r="GP202" s="132">
        <f t="shared" si="597"/>
        <v>515</v>
      </c>
      <c r="GQ202" s="132">
        <f t="shared" si="597"/>
        <v>507</v>
      </c>
      <c r="GR202" s="132">
        <f t="shared" si="597"/>
        <v>441</v>
      </c>
      <c r="GS202" s="132">
        <f t="shared" si="597"/>
        <v>495</v>
      </c>
      <c r="GT202" s="132">
        <f t="shared" si="597"/>
        <v>508</v>
      </c>
      <c r="GU202" s="132">
        <f t="shared" si="597"/>
        <v>499</v>
      </c>
      <c r="GV202" s="132">
        <f t="shared" si="597"/>
        <v>473</v>
      </c>
      <c r="GW202" s="132">
        <f t="shared" si="597"/>
        <v>468</v>
      </c>
      <c r="GX202" s="132">
        <f t="shared" si="597"/>
        <v>518</v>
      </c>
      <c r="GY202" s="132">
        <f t="shared" si="597"/>
        <v>509</v>
      </c>
      <c r="GZ202" s="132">
        <f t="shared" si="597"/>
        <v>525</v>
      </c>
      <c r="HA202" s="132">
        <f t="shared" si="597"/>
        <v>562</v>
      </c>
      <c r="HB202" s="132">
        <f t="shared" si="597"/>
        <v>588</v>
      </c>
      <c r="HC202" s="132">
        <f t="shared" si="597"/>
        <v>511</v>
      </c>
      <c r="HD202" s="132">
        <f t="shared" si="597"/>
        <v>538</v>
      </c>
      <c r="HE202" s="132">
        <f t="shared" si="597"/>
        <v>564</v>
      </c>
      <c r="HF202" s="132">
        <f t="shared" si="597"/>
        <v>560</v>
      </c>
      <c r="HG202" s="132">
        <f t="shared" si="597"/>
        <v>812</v>
      </c>
      <c r="HH202" s="132">
        <f t="shared" si="597"/>
        <v>842</v>
      </c>
      <c r="HI202" s="132">
        <f t="shared" si="597"/>
        <v>784</v>
      </c>
      <c r="HJ202" s="132">
        <f t="shared" si="597"/>
        <v>769</v>
      </c>
      <c r="HK202" s="132">
        <f t="shared" si="597"/>
        <v>814</v>
      </c>
      <c r="HL202" s="132">
        <f t="shared" si="597"/>
        <v>746</v>
      </c>
      <c r="HM202" s="132">
        <f t="shared" si="597"/>
        <v>622</v>
      </c>
      <c r="HN202" s="132">
        <f t="shared" si="597"/>
        <v>473</v>
      </c>
      <c r="HO202" s="132">
        <f t="shared" si="597"/>
        <v>346</v>
      </c>
      <c r="HP202" s="132">
        <f t="shared" si="597"/>
        <v>383</v>
      </c>
      <c r="HQ202" s="132">
        <f t="shared" si="597"/>
        <v>259</v>
      </c>
      <c r="HR202" s="132">
        <f t="shared" si="597"/>
        <v>76</v>
      </c>
      <c r="HS202" s="132">
        <f t="shared" si="597"/>
        <v>0</v>
      </c>
      <c r="HT202" s="132">
        <f t="shared" si="597"/>
        <v>0</v>
      </c>
    </row>
    <row r="206" spans="2:228" x14ac:dyDescent="0.25">
      <c r="B206" s="132" t="s">
        <v>209</v>
      </c>
      <c r="I206">
        <f>SUM(D192:I192)</f>
        <v>0</v>
      </c>
      <c r="J206" s="132">
        <f t="shared" ref="J206:BU209" si="598">SUM(E192:J192)</f>
        <v>0</v>
      </c>
      <c r="K206" s="132">
        <f t="shared" si="598"/>
        <v>0</v>
      </c>
      <c r="L206" s="132">
        <f t="shared" si="598"/>
        <v>0</v>
      </c>
      <c r="M206" s="132">
        <f t="shared" si="598"/>
        <v>0</v>
      </c>
      <c r="N206" s="132">
        <f t="shared" si="598"/>
        <v>0</v>
      </c>
      <c r="O206" s="132">
        <f t="shared" si="598"/>
        <v>0</v>
      </c>
      <c r="P206" s="132">
        <f t="shared" si="598"/>
        <v>0</v>
      </c>
      <c r="Q206" s="132">
        <f t="shared" si="598"/>
        <v>0</v>
      </c>
      <c r="R206" s="132">
        <f t="shared" si="598"/>
        <v>0</v>
      </c>
      <c r="S206" s="132">
        <f t="shared" si="598"/>
        <v>0</v>
      </c>
      <c r="T206" s="132">
        <f t="shared" si="598"/>
        <v>0</v>
      </c>
      <c r="U206" s="132">
        <f t="shared" si="598"/>
        <v>0</v>
      </c>
      <c r="V206" s="132">
        <f t="shared" si="598"/>
        <v>0</v>
      </c>
      <c r="W206" s="132">
        <f t="shared" si="598"/>
        <v>0</v>
      </c>
      <c r="X206" s="132">
        <f t="shared" si="598"/>
        <v>0</v>
      </c>
      <c r="Y206" s="132">
        <f t="shared" si="598"/>
        <v>0</v>
      </c>
      <c r="Z206" s="132">
        <f t="shared" si="598"/>
        <v>0</v>
      </c>
      <c r="AA206" s="132">
        <f t="shared" si="598"/>
        <v>0</v>
      </c>
      <c r="AB206" s="132">
        <f t="shared" si="598"/>
        <v>0</v>
      </c>
      <c r="AC206" s="132">
        <f t="shared" si="598"/>
        <v>1</v>
      </c>
      <c r="AD206" s="132">
        <f t="shared" si="598"/>
        <v>1</v>
      </c>
      <c r="AE206" s="132">
        <f t="shared" si="598"/>
        <v>1</v>
      </c>
      <c r="AF206" s="132">
        <f t="shared" si="598"/>
        <v>2</v>
      </c>
      <c r="AG206" s="132">
        <f t="shared" si="598"/>
        <v>3</v>
      </c>
      <c r="AH206" s="132">
        <f t="shared" si="598"/>
        <v>3</v>
      </c>
      <c r="AI206" s="132">
        <f t="shared" si="598"/>
        <v>3</v>
      </c>
      <c r="AJ206" s="132">
        <f t="shared" si="598"/>
        <v>3</v>
      </c>
      <c r="AK206" s="132">
        <f t="shared" si="598"/>
        <v>4</v>
      </c>
      <c r="AL206" s="132">
        <f t="shared" si="598"/>
        <v>3</v>
      </c>
      <c r="AM206" s="132">
        <f t="shared" si="598"/>
        <v>3</v>
      </c>
      <c r="AN206" s="132">
        <f t="shared" si="598"/>
        <v>5</v>
      </c>
      <c r="AO206" s="132">
        <f t="shared" si="598"/>
        <v>5</v>
      </c>
      <c r="AP206" s="132">
        <f t="shared" si="598"/>
        <v>7</v>
      </c>
      <c r="AQ206" s="132">
        <f t="shared" si="598"/>
        <v>7</v>
      </c>
      <c r="AR206" s="132">
        <f t="shared" si="598"/>
        <v>8</v>
      </c>
      <c r="AS206" s="132">
        <f t="shared" si="598"/>
        <v>12</v>
      </c>
      <c r="AT206" s="132">
        <f t="shared" si="598"/>
        <v>11</v>
      </c>
      <c r="AU206" s="132">
        <f t="shared" si="598"/>
        <v>12</v>
      </c>
      <c r="AV206" s="132">
        <f t="shared" si="598"/>
        <v>11</v>
      </c>
      <c r="AW206" s="132">
        <f t="shared" si="598"/>
        <v>10</v>
      </c>
      <c r="AX206" s="132">
        <f t="shared" si="598"/>
        <v>11</v>
      </c>
      <c r="AY206" s="132">
        <f t="shared" si="598"/>
        <v>7</v>
      </c>
      <c r="AZ206" s="132">
        <f t="shared" si="598"/>
        <v>8</v>
      </c>
      <c r="BA206" s="132">
        <f t="shared" si="598"/>
        <v>6</v>
      </c>
      <c r="BB206" s="132">
        <f t="shared" si="598"/>
        <v>9</v>
      </c>
      <c r="BC206" s="132">
        <f t="shared" si="598"/>
        <v>14</v>
      </c>
      <c r="BD206" s="132">
        <f t="shared" si="598"/>
        <v>17</v>
      </c>
      <c r="BE206" s="132">
        <f t="shared" si="598"/>
        <v>18</v>
      </c>
      <c r="BF206" s="132">
        <f t="shared" si="598"/>
        <v>18</v>
      </c>
      <c r="BG206" s="132">
        <f t="shared" si="598"/>
        <v>21</v>
      </c>
      <c r="BH206" s="132">
        <f t="shared" si="598"/>
        <v>19</v>
      </c>
      <c r="BI206" s="132">
        <f t="shared" si="598"/>
        <v>15</v>
      </c>
      <c r="BJ206" s="132">
        <f t="shared" si="598"/>
        <v>14</v>
      </c>
      <c r="BK206" s="132">
        <f t="shared" si="598"/>
        <v>12</v>
      </c>
      <c r="BL206" s="132">
        <f t="shared" si="598"/>
        <v>10</v>
      </c>
      <c r="BM206" s="132">
        <f t="shared" si="598"/>
        <v>9</v>
      </c>
      <c r="BN206" s="132">
        <f t="shared" si="598"/>
        <v>11</v>
      </c>
      <c r="BO206" s="132">
        <f t="shared" si="598"/>
        <v>12</v>
      </c>
      <c r="BP206" s="132">
        <f t="shared" si="598"/>
        <v>9</v>
      </c>
      <c r="BQ206" s="132">
        <f t="shared" si="598"/>
        <v>10</v>
      </c>
      <c r="BR206" s="132">
        <f t="shared" si="598"/>
        <v>14</v>
      </c>
      <c r="BS206" s="132">
        <f t="shared" si="598"/>
        <v>13</v>
      </c>
      <c r="BT206" s="132">
        <f t="shared" si="598"/>
        <v>10</v>
      </c>
      <c r="BU206" s="132">
        <f t="shared" si="598"/>
        <v>9</v>
      </c>
      <c r="BV206" s="132">
        <f t="shared" ref="BV206:EG209" si="599">SUM(BQ192:BV192)</f>
        <v>10</v>
      </c>
      <c r="BW206" s="132">
        <f t="shared" si="599"/>
        <v>10</v>
      </c>
      <c r="BX206" s="132">
        <f t="shared" si="599"/>
        <v>7</v>
      </c>
      <c r="BY206" s="132">
        <f t="shared" si="599"/>
        <v>8</v>
      </c>
      <c r="BZ206" s="132">
        <f t="shared" si="599"/>
        <v>8</v>
      </c>
      <c r="CA206" s="132">
        <f t="shared" si="599"/>
        <v>9</v>
      </c>
      <c r="CB206" s="132">
        <f t="shared" si="599"/>
        <v>7</v>
      </c>
      <c r="CC206" s="132">
        <f t="shared" si="599"/>
        <v>7</v>
      </c>
      <c r="CD206" s="132">
        <f t="shared" si="599"/>
        <v>6</v>
      </c>
      <c r="CE206" s="132">
        <f t="shared" si="599"/>
        <v>4</v>
      </c>
      <c r="CF206" s="132">
        <f t="shared" si="599"/>
        <v>5</v>
      </c>
      <c r="CG206" s="132">
        <f t="shared" si="599"/>
        <v>3</v>
      </c>
      <c r="CH206" s="132">
        <f t="shared" si="599"/>
        <v>4</v>
      </c>
      <c r="CI206" s="132">
        <f t="shared" si="599"/>
        <v>4</v>
      </c>
      <c r="CJ206" s="132">
        <f t="shared" si="599"/>
        <v>4</v>
      </c>
      <c r="CK206" s="132">
        <f t="shared" si="599"/>
        <v>4</v>
      </c>
      <c r="CL206" s="132">
        <f t="shared" si="599"/>
        <v>3</v>
      </c>
      <c r="CM206" s="132">
        <f t="shared" si="599"/>
        <v>4</v>
      </c>
      <c r="CN206" s="132">
        <f t="shared" si="599"/>
        <v>4</v>
      </c>
      <c r="CO206" s="132">
        <f t="shared" si="599"/>
        <v>3</v>
      </c>
      <c r="CP206" s="132">
        <f t="shared" si="599"/>
        <v>3</v>
      </c>
      <c r="CQ206" s="132">
        <f t="shared" si="599"/>
        <v>3</v>
      </c>
      <c r="CR206" s="132">
        <f t="shared" si="599"/>
        <v>5</v>
      </c>
      <c r="CS206" s="132">
        <f t="shared" si="599"/>
        <v>7</v>
      </c>
      <c r="CT206" s="132">
        <f t="shared" si="599"/>
        <v>6</v>
      </c>
      <c r="CU206" s="132">
        <f t="shared" si="599"/>
        <v>8</v>
      </c>
      <c r="CV206" s="132">
        <f t="shared" si="599"/>
        <v>11</v>
      </c>
      <c r="CW206" s="132">
        <f t="shared" si="599"/>
        <v>11</v>
      </c>
      <c r="CX206" s="132">
        <f t="shared" si="599"/>
        <v>11</v>
      </c>
      <c r="CY206" s="132">
        <f t="shared" si="599"/>
        <v>9</v>
      </c>
      <c r="CZ206" s="132">
        <f t="shared" si="599"/>
        <v>9</v>
      </c>
      <c r="DA206" s="132">
        <f t="shared" si="599"/>
        <v>10</v>
      </c>
      <c r="DB206" s="132">
        <f t="shared" si="599"/>
        <v>10</v>
      </c>
      <c r="DC206" s="132">
        <f t="shared" si="599"/>
        <v>12</v>
      </c>
      <c r="DD206" s="132">
        <f t="shared" si="599"/>
        <v>12</v>
      </c>
      <c r="DE206" s="132">
        <f t="shared" si="599"/>
        <v>12</v>
      </c>
      <c r="DF206" s="132">
        <f t="shared" si="599"/>
        <v>14</v>
      </c>
      <c r="DG206" s="132">
        <f t="shared" si="599"/>
        <v>15</v>
      </c>
      <c r="DH206" s="132">
        <f t="shared" si="599"/>
        <v>14</v>
      </c>
      <c r="DI206" s="132">
        <f t="shared" si="599"/>
        <v>14</v>
      </c>
      <c r="DJ206" s="132">
        <f t="shared" si="599"/>
        <v>15</v>
      </c>
      <c r="DK206" s="132">
        <f t="shared" si="599"/>
        <v>20</v>
      </c>
      <c r="DL206" s="132">
        <f t="shared" si="599"/>
        <v>18</v>
      </c>
      <c r="DM206" s="132">
        <f t="shared" si="599"/>
        <v>17</v>
      </c>
      <c r="DN206" s="132">
        <f t="shared" si="599"/>
        <v>17</v>
      </c>
      <c r="DO206" s="132">
        <f t="shared" si="599"/>
        <v>18</v>
      </c>
      <c r="DP206" s="132">
        <f t="shared" si="599"/>
        <v>19</v>
      </c>
      <c r="DQ206" s="132">
        <f t="shared" si="599"/>
        <v>17</v>
      </c>
      <c r="DR206" s="132">
        <f t="shared" si="599"/>
        <v>21</v>
      </c>
      <c r="DS206" s="132">
        <f t="shared" si="599"/>
        <v>20</v>
      </c>
      <c r="DT206" s="132">
        <f t="shared" si="599"/>
        <v>19</v>
      </c>
      <c r="DU206" s="132">
        <f t="shared" si="599"/>
        <v>19</v>
      </c>
      <c r="DV206" s="132">
        <f t="shared" si="599"/>
        <v>15</v>
      </c>
      <c r="DW206" s="132">
        <f t="shared" si="599"/>
        <v>17</v>
      </c>
      <c r="DX206" s="132">
        <f t="shared" si="599"/>
        <v>17</v>
      </c>
      <c r="DY206" s="132">
        <f t="shared" si="599"/>
        <v>23</v>
      </c>
      <c r="DZ206" s="132">
        <f t="shared" si="599"/>
        <v>24</v>
      </c>
      <c r="EA206" s="132">
        <f t="shared" si="599"/>
        <v>26</v>
      </c>
      <c r="EB206" s="132">
        <f t="shared" si="599"/>
        <v>30</v>
      </c>
      <c r="EC206" s="132">
        <f t="shared" si="599"/>
        <v>34</v>
      </c>
      <c r="ED206" s="132">
        <f t="shared" si="599"/>
        <v>34</v>
      </c>
      <c r="EE206" s="132">
        <f t="shared" si="599"/>
        <v>30</v>
      </c>
      <c r="EF206" s="132">
        <f t="shared" si="599"/>
        <v>32</v>
      </c>
      <c r="EG206" s="132">
        <f t="shared" si="599"/>
        <v>29</v>
      </c>
      <c r="EH206" s="132">
        <f t="shared" ref="EH206:GS209" si="600">SUM(EC192:EH192)</f>
        <v>28</v>
      </c>
      <c r="EI206" s="132">
        <f t="shared" si="600"/>
        <v>22</v>
      </c>
      <c r="EJ206" s="132">
        <f t="shared" si="600"/>
        <v>22</v>
      </c>
      <c r="EK206" s="132">
        <f t="shared" si="600"/>
        <v>21</v>
      </c>
      <c r="EL206" s="132">
        <f t="shared" si="600"/>
        <v>20</v>
      </c>
      <c r="EM206" s="132">
        <f t="shared" si="600"/>
        <v>21</v>
      </c>
      <c r="EN206" s="132">
        <f t="shared" si="600"/>
        <v>20</v>
      </c>
      <c r="EO206" s="132">
        <f t="shared" si="600"/>
        <v>18</v>
      </c>
      <c r="EP206" s="132">
        <f t="shared" si="600"/>
        <v>17</v>
      </c>
      <c r="EQ206" s="132">
        <f t="shared" si="600"/>
        <v>17</v>
      </c>
      <c r="ER206" s="132">
        <f t="shared" si="600"/>
        <v>16</v>
      </c>
      <c r="ES206" s="132">
        <f t="shared" si="600"/>
        <v>15</v>
      </c>
      <c r="ET206" s="132">
        <f t="shared" si="600"/>
        <v>14</v>
      </c>
      <c r="EU206" s="132">
        <f t="shared" si="600"/>
        <v>12</v>
      </c>
      <c r="EV206" s="132">
        <f t="shared" si="600"/>
        <v>13</v>
      </c>
      <c r="EW206" s="132">
        <f t="shared" si="600"/>
        <v>11</v>
      </c>
      <c r="EX206" s="132">
        <f t="shared" si="600"/>
        <v>10</v>
      </c>
      <c r="EY206" s="132">
        <f t="shared" si="600"/>
        <v>9</v>
      </c>
      <c r="EZ206" s="132">
        <f t="shared" si="600"/>
        <v>8</v>
      </c>
      <c r="FA206" s="132">
        <f t="shared" si="600"/>
        <v>10</v>
      </c>
      <c r="FB206" s="132">
        <f t="shared" si="600"/>
        <v>6</v>
      </c>
      <c r="FC206" s="132">
        <f t="shared" si="600"/>
        <v>8</v>
      </c>
      <c r="FD206" s="132">
        <f t="shared" si="600"/>
        <v>7</v>
      </c>
      <c r="FE206" s="132">
        <f t="shared" si="600"/>
        <v>7</v>
      </c>
      <c r="FF206" s="132">
        <f t="shared" si="600"/>
        <v>10</v>
      </c>
      <c r="FG206" s="132">
        <f t="shared" si="600"/>
        <v>10</v>
      </c>
      <c r="FH206" s="132">
        <f t="shared" si="600"/>
        <v>11</v>
      </c>
      <c r="FI206" s="132">
        <f t="shared" si="600"/>
        <v>10</v>
      </c>
      <c r="FJ206" s="132">
        <f t="shared" si="600"/>
        <v>13</v>
      </c>
      <c r="FK206" s="132">
        <f t="shared" si="600"/>
        <v>15</v>
      </c>
      <c r="FL206" s="132">
        <f t="shared" si="600"/>
        <v>13</v>
      </c>
      <c r="FM206" s="132">
        <f t="shared" si="600"/>
        <v>13</v>
      </c>
      <c r="FN206" s="132">
        <f t="shared" si="600"/>
        <v>13</v>
      </c>
      <c r="FO206" s="132">
        <f t="shared" si="600"/>
        <v>13</v>
      </c>
      <c r="FP206" s="132">
        <f t="shared" si="600"/>
        <v>12</v>
      </c>
      <c r="FQ206" s="132">
        <f t="shared" si="600"/>
        <v>11</v>
      </c>
      <c r="FR206" s="132">
        <f t="shared" si="600"/>
        <v>10</v>
      </c>
      <c r="FS206" s="132">
        <f t="shared" si="600"/>
        <v>13</v>
      </c>
      <c r="FT206" s="132">
        <f t="shared" si="600"/>
        <v>14</v>
      </c>
      <c r="FU206" s="132">
        <f t="shared" si="600"/>
        <v>13</v>
      </c>
      <c r="FV206" s="132">
        <f t="shared" si="600"/>
        <v>14</v>
      </c>
      <c r="FW206" s="132">
        <f t="shared" si="600"/>
        <v>14</v>
      </c>
      <c r="FX206" s="132">
        <f t="shared" si="600"/>
        <v>19</v>
      </c>
      <c r="FY206" s="132">
        <f t="shared" si="600"/>
        <v>18</v>
      </c>
      <c r="FZ206" s="132">
        <f t="shared" si="600"/>
        <v>20</v>
      </c>
      <c r="GA206" s="132">
        <f t="shared" si="600"/>
        <v>21</v>
      </c>
      <c r="GB206" s="132">
        <f t="shared" si="600"/>
        <v>22</v>
      </c>
      <c r="GC206" s="132">
        <f t="shared" si="600"/>
        <v>30</v>
      </c>
      <c r="GD206" s="132">
        <f t="shared" si="600"/>
        <v>29</v>
      </c>
      <c r="GE206" s="132">
        <f t="shared" si="600"/>
        <v>39</v>
      </c>
      <c r="GF206" s="132">
        <f t="shared" si="600"/>
        <v>43</v>
      </c>
      <c r="GG206" s="132">
        <f t="shared" si="600"/>
        <v>43</v>
      </c>
      <c r="GH206" s="132">
        <f t="shared" si="600"/>
        <v>46</v>
      </c>
      <c r="GI206" s="132">
        <f t="shared" si="600"/>
        <v>43</v>
      </c>
      <c r="GJ206" s="132">
        <f t="shared" si="600"/>
        <v>44</v>
      </c>
      <c r="GK206" s="132">
        <f t="shared" si="600"/>
        <v>36</v>
      </c>
      <c r="GL206" s="132">
        <f t="shared" si="600"/>
        <v>32</v>
      </c>
      <c r="GM206" s="132">
        <f t="shared" si="600"/>
        <v>39</v>
      </c>
      <c r="GN206" s="132">
        <f t="shared" si="600"/>
        <v>39</v>
      </c>
      <c r="GO206" s="132">
        <f t="shared" si="600"/>
        <v>38</v>
      </c>
      <c r="GP206" s="132">
        <f t="shared" si="600"/>
        <v>37</v>
      </c>
      <c r="GQ206" s="132">
        <f t="shared" si="600"/>
        <v>35</v>
      </c>
      <c r="GR206" s="132">
        <f t="shared" si="600"/>
        <v>34</v>
      </c>
      <c r="GS206" s="132">
        <f t="shared" si="600"/>
        <v>28</v>
      </c>
      <c r="GT206" s="132">
        <f t="shared" ref="GT206:HR213" si="601">SUM(GO192:GT192)</f>
        <v>27</v>
      </c>
      <c r="GU206" s="132">
        <f t="shared" si="601"/>
        <v>26</v>
      </c>
      <c r="GV206" s="132">
        <f t="shared" si="601"/>
        <v>25</v>
      </c>
      <c r="GW206" s="132">
        <f t="shared" si="601"/>
        <v>26</v>
      </c>
      <c r="GX206" s="132">
        <f t="shared" si="601"/>
        <v>26</v>
      </c>
      <c r="GY206" s="132">
        <f t="shared" si="601"/>
        <v>32</v>
      </c>
      <c r="GZ206" s="132">
        <f t="shared" si="601"/>
        <v>29</v>
      </c>
      <c r="HA206" s="132">
        <f t="shared" si="601"/>
        <v>34</v>
      </c>
      <c r="HB206" s="132">
        <f t="shared" si="601"/>
        <v>31</v>
      </c>
      <c r="HC206" s="132">
        <f t="shared" si="601"/>
        <v>31</v>
      </c>
      <c r="HD206" s="132">
        <f t="shared" si="601"/>
        <v>34</v>
      </c>
      <c r="HE206" s="132">
        <f t="shared" si="601"/>
        <v>34</v>
      </c>
      <c r="HF206" s="132">
        <f t="shared" si="601"/>
        <v>37</v>
      </c>
      <c r="HG206" s="132">
        <f t="shared" si="601"/>
        <v>33</v>
      </c>
      <c r="HH206" s="132">
        <f t="shared" si="601"/>
        <v>41</v>
      </c>
      <c r="HI206" s="132">
        <f t="shared" si="601"/>
        <v>43</v>
      </c>
      <c r="HJ206" s="132">
        <f t="shared" si="601"/>
        <v>48</v>
      </c>
      <c r="HK206" s="132">
        <f t="shared" si="601"/>
        <v>46</v>
      </c>
      <c r="HL206" s="132">
        <f t="shared" si="601"/>
        <v>56</v>
      </c>
      <c r="HM206" s="132">
        <f t="shared" si="601"/>
        <v>56</v>
      </c>
      <c r="HN206" s="132">
        <f t="shared" si="601"/>
        <v>58</v>
      </c>
      <c r="HO206" s="132">
        <f t="shared" si="601"/>
        <v>57</v>
      </c>
      <c r="HP206" s="132">
        <f t="shared" si="601"/>
        <v>48</v>
      </c>
      <c r="HQ206" s="132">
        <f t="shared" si="601"/>
        <v>46</v>
      </c>
      <c r="HR206" s="132">
        <f>SUM(HM192:HR192)</f>
        <v>30</v>
      </c>
      <c r="HS206" s="132">
        <f t="shared" ref="HS206:HT206" si="602">SUM(HN192:HS192)</f>
        <v>24</v>
      </c>
      <c r="HT206" s="132">
        <f t="shared" si="602"/>
        <v>13</v>
      </c>
    </row>
    <row r="207" spans="2:228" x14ac:dyDescent="0.25">
      <c r="B207" s="132" t="s">
        <v>210</v>
      </c>
      <c r="I207" s="132">
        <f t="shared" ref="I207:I215" si="603">SUM(D193:I193)</f>
        <v>0</v>
      </c>
      <c r="J207" s="132">
        <f t="shared" si="598"/>
        <v>0</v>
      </c>
      <c r="K207" s="132">
        <f t="shared" si="598"/>
        <v>0</v>
      </c>
      <c r="L207" s="132">
        <f t="shared" si="598"/>
        <v>0</v>
      </c>
      <c r="M207" s="132">
        <f t="shared" si="598"/>
        <v>0</v>
      </c>
      <c r="N207" s="132">
        <f t="shared" si="598"/>
        <v>0</v>
      </c>
      <c r="O207" s="132">
        <f t="shared" si="598"/>
        <v>0</v>
      </c>
      <c r="P207" s="132">
        <f t="shared" si="598"/>
        <v>0</v>
      </c>
      <c r="Q207" s="132">
        <f t="shared" si="598"/>
        <v>0</v>
      </c>
      <c r="R207" s="132">
        <f t="shared" si="598"/>
        <v>0</v>
      </c>
      <c r="S207" s="132">
        <f t="shared" si="598"/>
        <v>0</v>
      </c>
      <c r="T207" s="132">
        <f t="shared" si="598"/>
        <v>0</v>
      </c>
      <c r="U207" s="132">
        <f t="shared" si="598"/>
        <v>0</v>
      </c>
      <c r="V207" s="132">
        <f t="shared" si="598"/>
        <v>0</v>
      </c>
      <c r="W207" s="132">
        <f t="shared" si="598"/>
        <v>0</v>
      </c>
      <c r="X207" s="132">
        <f t="shared" si="598"/>
        <v>1</v>
      </c>
      <c r="Y207" s="132">
        <f t="shared" si="598"/>
        <v>1</v>
      </c>
      <c r="Z207" s="132">
        <f t="shared" si="598"/>
        <v>2</v>
      </c>
      <c r="AA207" s="132">
        <f t="shared" si="598"/>
        <v>4</v>
      </c>
      <c r="AB207" s="132">
        <f t="shared" si="598"/>
        <v>4</v>
      </c>
      <c r="AC207" s="132">
        <f t="shared" si="598"/>
        <v>6</v>
      </c>
      <c r="AD207" s="132">
        <f t="shared" si="598"/>
        <v>9</v>
      </c>
      <c r="AE207" s="132">
        <f t="shared" si="598"/>
        <v>13</v>
      </c>
      <c r="AF207" s="132">
        <f t="shared" si="598"/>
        <v>20</v>
      </c>
      <c r="AG207" s="132">
        <f t="shared" si="598"/>
        <v>23</v>
      </c>
      <c r="AH207" s="132">
        <f t="shared" si="598"/>
        <v>27</v>
      </c>
      <c r="AI207" s="132">
        <f t="shared" si="598"/>
        <v>32</v>
      </c>
      <c r="AJ207" s="132">
        <f t="shared" si="598"/>
        <v>32</v>
      </c>
      <c r="AK207" s="132">
        <f t="shared" si="598"/>
        <v>31</v>
      </c>
      <c r="AL207" s="132">
        <f t="shared" si="598"/>
        <v>26</v>
      </c>
      <c r="AM207" s="132">
        <f t="shared" si="598"/>
        <v>21</v>
      </c>
      <c r="AN207" s="132">
        <f t="shared" si="598"/>
        <v>22</v>
      </c>
      <c r="AO207" s="132">
        <f t="shared" si="598"/>
        <v>18</v>
      </c>
      <c r="AP207" s="132">
        <f t="shared" si="598"/>
        <v>16</v>
      </c>
      <c r="AQ207" s="132">
        <f t="shared" si="598"/>
        <v>16</v>
      </c>
      <c r="AR207" s="132">
        <f t="shared" si="598"/>
        <v>15</v>
      </c>
      <c r="AS207" s="132">
        <f t="shared" si="598"/>
        <v>18</v>
      </c>
      <c r="AT207" s="132">
        <f t="shared" si="598"/>
        <v>19</v>
      </c>
      <c r="AU207" s="132">
        <f t="shared" si="598"/>
        <v>20</v>
      </c>
      <c r="AV207" s="132">
        <f t="shared" si="598"/>
        <v>20</v>
      </c>
      <c r="AW207" s="132">
        <f t="shared" si="598"/>
        <v>22</v>
      </c>
      <c r="AX207" s="132">
        <f t="shared" si="598"/>
        <v>25</v>
      </c>
      <c r="AY207" s="132">
        <f t="shared" si="598"/>
        <v>27</v>
      </c>
      <c r="AZ207" s="132">
        <f t="shared" si="598"/>
        <v>26</v>
      </c>
      <c r="BA207" s="132">
        <f t="shared" si="598"/>
        <v>25</v>
      </c>
      <c r="BB207" s="132">
        <f t="shared" si="598"/>
        <v>26</v>
      </c>
      <c r="BC207" s="132">
        <f t="shared" si="598"/>
        <v>27</v>
      </c>
      <c r="BD207" s="132">
        <f t="shared" si="598"/>
        <v>29</v>
      </c>
      <c r="BE207" s="132">
        <f t="shared" si="598"/>
        <v>28</v>
      </c>
      <c r="BF207" s="132">
        <f t="shared" si="598"/>
        <v>32</v>
      </c>
      <c r="BG207" s="132">
        <f t="shared" si="598"/>
        <v>41</v>
      </c>
      <c r="BH207" s="132">
        <f t="shared" si="598"/>
        <v>41</v>
      </c>
      <c r="BI207" s="132">
        <f t="shared" si="598"/>
        <v>54</v>
      </c>
      <c r="BJ207" s="132">
        <f t="shared" si="598"/>
        <v>56</v>
      </c>
      <c r="BK207" s="132">
        <f t="shared" si="598"/>
        <v>69</v>
      </c>
      <c r="BL207" s="132">
        <f t="shared" si="598"/>
        <v>67</v>
      </c>
      <c r="BM207" s="132">
        <f t="shared" si="598"/>
        <v>66</v>
      </c>
      <c r="BN207" s="132">
        <f t="shared" si="598"/>
        <v>77</v>
      </c>
      <c r="BO207" s="132">
        <f t="shared" si="598"/>
        <v>72</v>
      </c>
      <c r="BP207" s="132">
        <f t="shared" si="598"/>
        <v>77</v>
      </c>
      <c r="BQ207" s="132">
        <f t="shared" si="598"/>
        <v>68</v>
      </c>
      <c r="BR207" s="132">
        <f t="shared" si="598"/>
        <v>69</v>
      </c>
      <c r="BS207" s="132">
        <f t="shared" si="598"/>
        <v>68</v>
      </c>
      <c r="BT207" s="132">
        <f t="shared" si="598"/>
        <v>71</v>
      </c>
      <c r="BU207" s="132">
        <f t="shared" si="598"/>
        <v>67</v>
      </c>
      <c r="BV207" s="132">
        <f t="shared" si="599"/>
        <v>65</v>
      </c>
      <c r="BW207" s="132">
        <f t="shared" si="599"/>
        <v>68</v>
      </c>
      <c r="BX207" s="132">
        <f t="shared" si="599"/>
        <v>73</v>
      </c>
      <c r="BY207" s="132">
        <f t="shared" si="599"/>
        <v>74</v>
      </c>
      <c r="BZ207" s="132">
        <f t="shared" si="599"/>
        <v>65</v>
      </c>
      <c r="CA207" s="132">
        <f t="shared" si="599"/>
        <v>72</v>
      </c>
      <c r="CB207" s="132">
        <f t="shared" si="599"/>
        <v>72</v>
      </c>
      <c r="CC207" s="132">
        <f t="shared" si="599"/>
        <v>74</v>
      </c>
      <c r="CD207" s="132">
        <f t="shared" si="599"/>
        <v>70</v>
      </c>
      <c r="CE207" s="132">
        <f t="shared" si="599"/>
        <v>66</v>
      </c>
      <c r="CF207" s="132">
        <f t="shared" si="599"/>
        <v>65</v>
      </c>
      <c r="CG207" s="132">
        <f t="shared" si="599"/>
        <v>54</v>
      </c>
      <c r="CH207" s="132">
        <f t="shared" si="599"/>
        <v>50</v>
      </c>
      <c r="CI207" s="132">
        <f t="shared" si="599"/>
        <v>42</v>
      </c>
      <c r="CJ207" s="132">
        <f t="shared" si="599"/>
        <v>39</v>
      </c>
      <c r="CK207" s="132">
        <f t="shared" si="599"/>
        <v>36</v>
      </c>
      <c r="CL207" s="132">
        <f t="shared" si="599"/>
        <v>41</v>
      </c>
      <c r="CM207" s="132">
        <f t="shared" si="599"/>
        <v>40</v>
      </c>
      <c r="CN207" s="132">
        <f t="shared" si="599"/>
        <v>38</v>
      </c>
      <c r="CO207" s="132">
        <f t="shared" si="599"/>
        <v>35</v>
      </c>
      <c r="CP207" s="132">
        <f t="shared" si="599"/>
        <v>35</v>
      </c>
      <c r="CQ207" s="132">
        <f t="shared" si="599"/>
        <v>35</v>
      </c>
      <c r="CR207" s="132">
        <f t="shared" si="599"/>
        <v>31</v>
      </c>
      <c r="CS207" s="132">
        <f t="shared" si="599"/>
        <v>32</v>
      </c>
      <c r="CT207" s="132">
        <f t="shared" si="599"/>
        <v>32</v>
      </c>
      <c r="CU207" s="132">
        <f t="shared" si="599"/>
        <v>32</v>
      </c>
      <c r="CV207" s="132">
        <f t="shared" si="599"/>
        <v>31</v>
      </c>
      <c r="CW207" s="132">
        <f t="shared" si="599"/>
        <v>30</v>
      </c>
      <c r="CX207" s="132">
        <f t="shared" si="599"/>
        <v>27</v>
      </c>
      <c r="CY207" s="132">
        <f t="shared" si="599"/>
        <v>28</v>
      </c>
      <c r="CZ207" s="132">
        <f t="shared" si="599"/>
        <v>27</v>
      </c>
      <c r="DA207" s="132">
        <f t="shared" si="599"/>
        <v>36</v>
      </c>
      <c r="DB207" s="132">
        <f t="shared" si="599"/>
        <v>34</v>
      </c>
      <c r="DC207" s="132">
        <f t="shared" si="599"/>
        <v>35</v>
      </c>
      <c r="DD207" s="132">
        <f t="shared" si="599"/>
        <v>36</v>
      </c>
      <c r="DE207" s="132">
        <f t="shared" si="599"/>
        <v>33</v>
      </c>
      <c r="DF207" s="132">
        <f t="shared" si="599"/>
        <v>33</v>
      </c>
      <c r="DG207" s="132">
        <f t="shared" si="599"/>
        <v>29</v>
      </c>
      <c r="DH207" s="132">
        <f t="shared" si="599"/>
        <v>35</v>
      </c>
      <c r="DI207" s="132">
        <f t="shared" si="599"/>
        <v>44</v>
      </c>
      <c r="DJ207" s="132">
        <f t="shared" si="599"/>
        <v>45</v>
      </c>
      <c r="DK207" s="132">
        <f t="shared" si="599"/>
        <v>46</v>
      </c>
      <c r="DL207" s="132">
        <f t="shared" si="599"/>
        <v>46</v>
      </c>
      <c r="DM207" s="132">
        <f t="shared" si="599"/>
        <v>51</v>
      </c>
      <c r="DN207" s="132">
        <f t="shared" si="599"/>
        <v>51</v>
      </c>
      <c r="DO207" s="132">
        <f t="shared" si="599"/>
        <v>55</v>
      </c>
      <c r="DP207" s="132">
        <f t="shared" si="599"/>
        <v>59</v>
      </c>
      <c r="DQ207" s="132">
        <f t="shared" si="599"/>
        <v>63</v>
      </c>
      <c r="DR207" s="132">
        <f t="shared" si="599"/>
        <v>67</v>
      </c>
      <c r="DS207" s="132">
        <f t="shared" si="599"/>
        <v>61</v>
      </c>
      <c r="DT207" s="132">
        <f t="shared" si="599"/>
        <v>69</v>
      </c>
      <c r="DU207" s="132">
        <f t="shared" si="599"/>
        <v>65</v>
      </c>
      <c r="DV207" s="132">
        <f t="shared" si="599"/>
        <v>66</v>
      </c>
      <c r="DW207" s="132">
        <f t="shared" si="599"/>
        <v>63</v>
      </c>
      <c r="DX207" s="132">
        <f t="shared" si="599"/>
        <v>67</v>
      </c>
      <c r="DY207" s="132">
        <f t="shared" si="599"/>
        <v>73</v>
      </c>
      <c r="DZ207" s="132">
        <f t="shared" si="599"/>
        <v>61</v>
      </c>
      <c r="EA207" s="132">
        <f t="shared" si="599"/>
        <v>58</v>
      </c>
      <c r="EB207" s="132">
        <f t="shared" si="599"/>
        <v>57</v>
      </c>
      <c r="EC207" s="132">
        <f t="shared" si="599"/>
        <v>61</v>
      </c>
      <c r="ED207" s="132">
        <f t="shared" si="599"/>
        <v>67</v>
      </c>
      <c r="EE207" s="132">
        <f t="shared" si="599"/>
        <v>67</v>
      </c>
      <c r="EF207" s="132">
        <f t="shared" si="599"/>
        <v>71</v>
      </c>
      <c r="EG207" s="132">
        <f t="shared" si="599"/>
        <v>75</v>
      </c>
      <c r="EH207" s="132">
        <f t="shared" si="600"/>
        <v>73</v>
      </c>
      <c r="EI207" s="132">
        <f t="shared" si="600"/>
        <v>65</v>
      </c>
      <c r="EJ207" s="132">
        <f t="shared" si="600"/>
        <v>52</v>
      </c>
      <c r="EK207" s="132">
        <f t="shared" si="600"/>
        <v>52</v>
      </c>
      <c r="EL207" s="132">
        <f t="shared" si="600"/>
        <v>49</v>
      </c>
      <c r="EM207" s="132">
        <f t="shared" si="600"/>
        <v>46</v>
      </c>
      <c r="EN207" s="132">
        <f t="shared" si="600"/>
        <v>41</v>
      </c>
      <c r="EO207" s="132">
        <f t="shared" si="600"/>
        <v>46</v>
      </c>
      <c r="EP207" s="132">
        <f t="shared" si="600"/>
        <v>45</v>
      </c>
      <c r="EQ207" s="132">
        <f t="shared" si="600"/>
        <v>39</v>
      </c>
      <c r="ER207" s="132">
        <f t="shared" si="600"/>
        <v>40</v>
      </c>
      <c r="ES207" s="132">
        <f t="shared" si="600"/>
        <v>34</v>
      </c>
      <c r="ET207" s="132">
        <f t="shared" si="600"/>
        <v>36</v>
      </c>
      <c r="EU207" s="132">
        <f t="shared" si="600"/>
        <v>36</v>
      </c>
      <c r="EV207" s="132">
        <f t="shared" si="600"/>
        <v>39</v>
      </c>
      <c r="EW207" s="132">
        <f t="shared" si="600"/>
        <v>39</v>
      </c>
      <c r="EX207" s="132">
        <f t="shared" si="600"/>
        <v>45</v>
      </c>
      <c r="EY207" s="132">
        <f t="shared" si="600"/>
        <v>47</v>
      </c>
      <c r="EZ207" s="132">
        <f t="shared" si="600"/>
        <v>46</v>
      </c>
      <c r="FA207" s="132">
        <f t="shared" si="600"/>
        <v>43</v>
      </c>
      <c r="FB207" s="132">
        <f t="shared" si="600"/>
        <v>43</v>
      </c>
      <c r="FC207" s="132">
        <f t="shared" si="600"/>
        <v>45</v>
      </c>
      <c r="FD207" s="132">
        <f t="shared" si="600"/>
        <v>44</v>
      </c>
      <c r="FE207" s="132">
        <f t="shared" si="600"/>
        <v>50</v>
      </c>
      <c r="FF207" s="132">
        <f t="shared" si="600"/>
        <v>58</v>
      </c>
      <c r="FG207" s="132">
        <f t="shared" si="600"/>
        <v>71</v>
      </c>
      <c r="FH207" s="132">
        <f t="shared" si="600"/>
        <v>80</v>
      </c>
      <c r="FI207" s="132">
        <f t="shared" si="600"/>
        <v>85</v>
      </c>
      <c r="FJ207" s="132">
        <f t="shared" si="600"/>
        <v>94</v>
      </c>
      <c r="FK207" s="132">
        <f t="shared" si="600"/>
        <v>96</v>
      </c>
      <c r="FL207" s="132">
        <f t="shared" si="600"/>
        <v>104</v>
      </c>
      <c r="FM207" s="132">
        <f t="shared" si="600"/>
        <v>105</v>
      </c>
      <c r="FN207" s="132">
        <f t="shared" si="600"/>
        <v>116</v>
      </c>
      <c r="FO207" s="132">
        <f t="shared" si="600"/>
        <v>122</v>
      </c>
      <c r="FP207" s="132">
        <f t="shared" si="600"/>
        <v>118</v>
      </c>
      <c r="FQ207" s="132">
        <f t="shared" si="600"/>
        <v>125</v>
      </c>
      <c r="FR207" s="132">
        <f t="shared" si="600"/>
        <v>119</v>
      </c>
      <c r="FS207" s="132">
        <f t="shared" si="600"/>
        <v>133</v>
      </c>
      <c r="FT207" s="132">
        <f t="shared" si="600"/>
        <v>123</v>
      </c>
      <c r="FU207" s="132">
        <f t="shared" si="600"/>
        <v>132</v>
      </c>
      <c r="FV207" s="132">
        <f t="shared" si="600"/>
        <v>142</v>
      </c>
      <c r="FW207" s="132">
        <f t="shared" si="600"/>
        <v>156</v>
      </c>
      <c r="FX207" s="132">
        <f t="shared" si="600"/>
        <v>190</v>
      </c>
      <c r="FY207" s="132">
        <f t="shared" si="600"/>
        <v>198</v>
      </c>
      <c r="FZ207" s="132">
        <f t="shared" si="600"/>
        <v>221</v>
      </c>
      <c r="GA207" s="132">
        <f t="shared" si="600"/>
        <v>230</v>
      </c>
      <c r="GB207" s="132">
        <f t="shared" si="600"/>
        <v>240</v>
      </c>
      <c r="GC207" s="132">
        <f t="shared" si="600"/>
        <v>253</v>
      </c>
      <c r="GD207" s="132">
        <f t="shared" si="600"/>
        <v>252</v>
      </c>
      <c r="GE207" s="132">
        <f t="shared" si="600"/>
        <v>285</v>
      </c>
      <c r="GF207" s="132">
        <f t="shared" si="600"/>
        <v>299</v>
      </c>
      <c r="GG207" s="132">
        <f t="shared" si="600"/>
        <v>333</v>
      </c>
      <c r="GH207" s="132">
        <f t="shared" si="600"/>
        <v>355</v>
      </c>
      <c r="GI207" s="132">
        <f t="shared" si="600"/>
        <v>370</v>
      </c>
      <c r="GJ207" s="132">
        <f t="shared" si="600"/>
        <v>380</v>
      </c>
      <c r="GK207" s="132">
        <f t="shared" si="600"/>
        <v>380</v>
      </c>
      <c r="GL207" s="132">
        <f t="shared" si="600"/>
        <v>382</v>
      </c>
      <c r="GM207" s="132">
        <f t="shared" si="600"/>
        <v>367</v>
      </c>
      <c r="GN207" s="132">
        <f t="shared" si="600"/>
        <v>389</v>
      </c>
      <c r="GO207" s="132">
        <f t="shared" si="600"/>
        <v>395</v>
      </c>
      <c r="GP207" s="132">
        <f t="shared" si="600"/>
        <v>405</v>
      </c>
      <c r="GQ207" s="132">
        <f t="shared" si="600"/>
        <v>399</v>
      </c>
      <c r="GR207" s="132">
        <f t="shared" si="600"/>
        <v>387</v>
      </c>
      <c r="GS207" s="132">
        <f t="shared" si="600"/>
        <v>391</v>
      </c>
      <c r="GT207" s="132">
        <f t="shared" si="601"/>
        <v>376</v>
      </c>
      <c r="GU207" s="132">
        <f t="shared" si="601"/>
        <v>368</v>
      </c>
      <c r="GV207" s="132">
        <f t="shared" si="601"/>
        <v>351</v>
      </c>
      <c r="GW207" s="132">
        <f t="shared" si="601"/>
        <v>344</v>
      </c>
      <c r="GX207" s="132">
        <f t="shared" si="601"/>
        <v>371</v>
      </c>
      <c r="GY207" s="132">
        <f t="shared" si="601"/>
        <v>373</v>
      </c>
      <c r="GZ207" s="132">
        <f t="shared" si="601"/>
        <v>365</v>
      </c>
      <c r="HA207" s="132">
        <f t="shared" si="601"/>
        <v>379</v>
      </c>
      <c r="HB207" s="132">
        <f t="shared" si="601"/>
        <v>400</v>
      </c>
      <c r="HC207" s="132">
        <f t="shared" si="601"/>
        <v>410</v>
      </c>
      <c r="HD207" s="132">
        <f t="shared" si="601"/>
        <v>404</v>
      </c>
      <c r="HE207" s="132">
        <f t="shared" si="601"/>
        <v>419</v>
      </c>
      <c r="HF207" s="132">
        <f t="shared" si="601"/>
        <v>445</v>
      </c>
      <c r="HG207" s="132">
        <f t="shared" si="601"/>
        <v>472</v>
      </c>
      <c r="HH207" s="132">
        <f t="shared" si="601"/>
        <v>505</v>
      </c>
      <c r="HI207" s="132">
        <f t="shared" si="601"/>
        <v>538</v>
      </c>
      <c r="HJ207" s="132">
        <f t="shared" si="601"/>
        <v>590</v>
      </c>
      <c r="HK207" s="132">
        <f t="shared" si="601"/>
        <v>597</v>
      </c>
      <c r="HL207" s="132">
        <f t="shared" si="601"/>
        <v>615</v>
      </c>
      <c r="HM207" s="132">
        <f t="shared" si="601"/>
        <v>605</v>
      </c>
      <c r="HN207" s="132">
        <f t="shared" si="601"/>
        <v>557</v>
      </c>
      <c r="HO207" s="132">
        <f t="shared" si="601"/>
        <v>491</v>
      </c>
      <c r="HP207" s="132">
        <f t="shared" si="601"/>
        <v>411</v>
      </c>
      <c r="HQ207" s="132">
        <f t="shared" si="601"/>
        <v>371</v>
      </c>
      <c r="HR207" s="132">
        <f t="shared" si="601"/>
        <v>276</v>
      </c>
      <c r="HS207" s="132">
        <f t="shared" ref="HS207:HS213" si="604">SUM(HN193:HS193)</f>
        <v>183</v>
      </c>
      <c r="HT207" s="132">
        <f t="shared" ref="HT207:HT213" si="605">SUM(HO193:HT193)</f>
        <v>126</v>
      </c>
    </row>
    <row r="208" spans="2:228" x14ac:dyDescent="0.25">
      <c r="B208" s="132" t="s">
        <v>211</v>
      </c>
      <c r="I208" s="132">
        <f t="shared" si="603"/>
        <v>0</v>
      </c>
      <c r="J208" s="132">
        <f t="shared" si="598"/>
        <v>1</v>
      </c>
      <c r="K208" s="132">
        <f t="shared" si="598"/>
        <v>1</v>
      </c>
      <c r="L208" s="132">
        <f t="shared" si="598"/>
        <v>1</v>
      </c>
      <c r="M208" s="132">
        <f t="shared" si="598"/>
        <v>1</v>
      </c>
      <c r="N208" s="132">
        <f t="shared" si="598"/>
        <v>1</v>
      </c>
      <c r="O208" s="132">
        <f t="shared" si="598"/>
        <v>1</v>
      </c>
      <c r="P208" s="132">
        <f t="shared" si="598"/>
        <v>0</v>
      </c>
      <c r="Q208" s="132">
        <f t="shared" si="598"/>
        <v>0</v>
      </c>
      <c r="R208" s="132">
        <f t="shared" si="598"/>
        <v>0</v>
      </c>
      <c r="S208" s="132">
        <f t="shared" si="598"/>
        <v>0</v>
      </c>
      <c r="T208" s="132">
        <f t="shared" si="598"/>
        <v>0</v>
      </c>
      <c r="U208" s="132">
        <f t="shared" si="598"/>
        <v>1</v>
      </c>
      <c r="V208" s="132">
        <f t="shared" si="598"/>
        <v>1</v>
      </c>
      <c r="W208" s="132">
        <f t="shared" si="598"/>
        <v>2</v>
      </c>
      <c r="X208" s="132">
        <f t="shared" si="598"/>
        <v>3</v>
      </c>
      <c r="Y208" s="132">
        <f t="shared" si="598"/>
        <v>3</v>
      </c>
      <c r="Z208" s="132">
        <f t="shared" si="598"/>
        <v>5</v>
      </c>
      <c r="AA208" s="132">
        <f t="shared" si="598"/>
        <v>5</v>
      </c>
      <c r="AB208" s="132">
        <f t="shared" si="598"/>
        <v>9</v>
      </c>
      <c r="AC208" s="132">
        <f t="shared" si="598"/>
        <v>13</v>
      </c>
      <c r="AD208" s="132">
        <f t="shared" si="598"/>
        <v>16</v>
      </c>
      <c r="AE208" s="132">
        <f t="shared" si="598"/>
        <v>24</v>
      </c>
      <c r="AF208" s="132">
        <f t="shared" si="598"/>
        <v>29</v>
      </c>
      <c r="AG208" s="132">
        <f t="shared" si="598"/>
        <v>32</v>
      </c>
      <c r="AH208" s="132">
        <f t="shared" si="598"/>
        <v>45</v>
      </c>
      <c r="AI208" s="132">
        <f t="shared" si="598"/>
        <v>50</v>
      </c>
      <c r="AJ208" s="132">
        <f t="shared" si="598"/>
        <v>53</v>
      </c>
      <c r="AK208" s="132">
        <f t="shared" si="598"/>
        <v>52</v>
      </c>
      <c r="AL208" s="132">
        <f t="shared" si="598"/>
        <v>62</v>
      </c>
      <c r="AM208" s="132">
        <f t="shared" si="598"/>
        <v>76</v>
      </c>
      <c r="AN208" s="132">
        <f t="shared" si="598"/>
        <v>88</v>
      </c>
      <c r="AO208" s="132">
        <f t="shared" si="598"/>
        <v>105</v>
      </c>
      <c r="AP208" s="132">
        <f t="shared" si="598"/>
        <v>138</v>
      </c>
      <c r="AQ208" s="132">
        <f t="shared" si="598"/>
        <v>169</v>
      </c>
      <c r="AR208" s="132">
        <f t="shared" si="598"/>
        <v>199</v>
      </c>
      <c r="AS208" s="132">
        <f t="shared" si="598"/>
        <v>221</v>
      </c>
      <c r="AT208" s="132">
        <f t="shared" si="598"/>
        <v>252</v>
      </c>
      <c r="AU208" s="132">
        <f t="shared" si="598"/>
        <v>289</v>
      </c>
      <c r="AV208" s="132">
        <f t="shared" si="598"/>
        <v>299</v>
      </c>
      <c r="AW208" s="132">
        <f t="shared" si="598"/>
        <v>301</v>
      </c>
      <c r="AX208" s="132">
        <f t="shared" si="598"/>
        <v>299</v>
      </c>
      <c r="AY208" s="132">
        <f t="shared" si="598"/>
        <v>323</v>
      </c>
      <c r="AZ208" s="132">
        <f t="shared" si="598"/>
        <v>312</v>
      </c>
      <c r="BA208" s="132">
        <f t="shared" si="598"/>
        <v>298</v>
      </c>
      <c r="BB208" s="132">
        <f t="shared" si="598"/>
        <v>327</v>
      </c>
      <c r="BC208" s="132">
        <f t="shared" si="598"/>
        <v>340</v>
      </c>
      <c r="BD208" s="132">
        <f t="shared" si="598"/>
        <v>365</v>
      </c>
      <c r="BE208" s="132">
        <f t="shared" si="598"/>
        <v>357</v>
      </c>
      <c r="BF208" s="132">
        <f t="shared" si="598"/>
        <v>394</v>
      </c>
      <c r="BG208" s="132">
        <f t="shared" si="598"/>
        <v>430</v>
      </c>
      <c r="BH208" s="132">
        <f t="shared" si="598"/>
        <v>422</v>
      </c>
      <c r="BI208" s="132">
        <f t="shared" si="598"/>
        <v>462</v>
      </c>
      <c r="BJ208" s="132">
        <f t="shared" si="598"/>
        <v>467</v>
      </c>
      <c r="BK208" s="132">
        <f t="shared" si="598"/>
        <v>518</v>
      </c>
      <c r="BL208" s="132">
        <f t="shared" si="598"/>
        <v>536</v>
      </c>
      <c r="BM208" s="132">
        <f t="shared" si="598"/>
        <v>571</v>
      </c>
      <c r="BN208" s="132">
        <f t="shared" si="598"/>
        <v>602</v>
      </c>
      <c r="BO208" s="132">
        <f t="shared" si="598"/>
        <v>597</v>
      </c>
      <c r="BP208" s="132">
        <f t="shared" si="598"/>
        <v>633</v>
      </c>
      <c r="BQ208" s="132">
        <f t="shared" si="598"/>
        <v>636</v>
      </c>
      <c r="BR208" s="132">
        <f t="shared" si="598"/>
        <v>641</v>
      </c>
      <c r="BS208" s="132">
        <f t="shared" si="598"/>
        <v>608</v>
      </c>
      <c r="BT208" s="132">
        <f t="shared" si="598"/>
        <v>611</v>
      </c>
      <c r="BU208" s="132">
        <f t="shared" si="598"/>
        <v>618</v>
      </c>
      <c r="BV208" s="132">
        <f t="shared" si="599"/>
        <v>583</v>
      </c>
      <c r="BW208" s="132">
        <f t="shared" si="599"/>
        <v>588</v>
      </c>
      <c r="BX208" s="132">
        <f t="shared" si="599"/>
        <v>560</v>
      </c>
      <c r="BY208" s="132">
        <f t="shared" si="599"/>
        <v>554</v>
      </c>
      <c r="BZ208" s="132">
        <f t="shared" si="599"/>
        <v>529</v>
      </c>
      <c r="CA208" s="132">
        <f t="shared" si="599"/>
        <v>524</v>
      </c>
      <c r="CB208" s="132">
        <f t="shared" si="599"/>
        <v>533</v>
      </c>
      <c r="CC208" s="132">
        <f t="shared" si="599"/>
        <v>475</v>
      </c>
      <c r="CD208" s="132">
        <f t="shared" si="599"/>
        <v>463</v>
      </c>
      <c r="CE208" s="132">
        <f t="shared" si="599"/>
        <v>432</v>
      </c>
      <c r="CF208" s="132">
        <f t="shared" si="599"/>
        <v>396</v>
      </c>
      <c r="CG208" s="132">
        <f t="shared" si="599"/>
        <v>362</v>
      </c>
      <c r="CH208" s="132">
        <f t="shared" si="599"/>
        <v>323</v>
      </c>
      <c r="CI208" s="132">
        <f t="shared" si="599"/>
        <v>318</v>
      </c>
      <c r="CJ208" s="132">
        <f t="shared" si="599"/>
        <v>285</v>
      </c>
      <c r="CK208" s="132">
        <f t="shared" si="599"/>
        <v>278</v>
      </c>
      <c r="CL208" s="132">
        <f t="shared" si="599"/>
        <v>274</v>
      </c>
      <c r="CM208" s="132">
        <f t="shared" si="599"/>
        <v>243</v>
      </c>
      <c r="CN208" s="132">
        <f t="shared" si="599"/>
        <v>226</v>
      </c>
      <c r="CO208" s="132">
        <f t="shared" si="599"/>
        <v>212</v>
      </c>
      <c r="CP208" s="132">
        <f t="shared" si="599"/>
        <v>212</v>
      </c>
      <c r="CQ208" s="132">
        <f t="shared" si="599"/>
        <v>194</v>
      </c>
      <c r="CR208" s="132">
        <f t="shared" si="599"/>
        <v>180</v>
      </c>
      <c r="CS208" s="132">
        <f t="shared" si="599"/>
        <v>171</v>
      </c>
      <c r="CT208" s="132">
        <f t="shared" si="599"/>
        <v>164</v>
      </c>
      <c r="CU208" s="132">
        <f t="shared" si="599"/>
        <v>158</v>
      </c>
      <c r="CV208" s="132">
        <f t="shared" si="599"/>
        <v>143</v>
      </c>
      <c r="CW208" s="132">
        <f t="shared" si="599"/>
        <v>150</v>
      </c>
      <c r="CX208" s="132">
        <f t="shared" si="599"/>
        <v>152</v>
      </c>
      <c r="CY208" s="132">
        <f t="shared" si="599"/>
        <v>162</v>
      </c>
      <c r="CZ208" s="132">
        <f t="shared" si="599"/>
        <v>158</v>
      </c>
      <c r="DA208" s="132">
        <f t="shared" si="599"/>
        <v>144</v>
      </c>
      <c r="DB208" s="132">
        <f t="shared" si="599"/>
        <v>143</v>
      </c>
      <c r="DC208" s="132">
        <f t="shared" si="599"/>
        <v>129</v>
      </c>
      <c r="DD208" s="132">
        <f t="shared" si="599"/>
        <v>124</v>
      </c>
      <c r="DE208" s="132">
        <f t="shared" si="599"/>
        <v>124</v>
      </c>
      <c r="DF208" s="132">
        <f t="shared" si="599"/>
        <v>141</v>
      </c>
      <c r="DG208" s="132">
        <f t="shared" si="599"/>
        <v>169</v>
      </c>
      <c r="DH208" s="132">
        <f t="shared" si="599"/>
        <v>181</v>
      </c>
      <c r="DI208" s="132">
        <f t="shared" si="599"/>
        <v>197</v>
      </c>
      <c r="DJ208" s="132">
        <f t="shared" si="599"/>
        <v>206</v>
      </c>
      <c r="DK208" s="132">
        <f t="shared" si="599"/>
        <v>217</v>
      </c>
      <c r="DL208" s="132">
        <f t="shared" si="599"/>
        <v>206</v>
      </c>
      <c r="DM208" s="132">
        <f t="shared" si="599"/>
        <v>191</v>
      </c>
      <c r="DN208" s="132">
        <f t="shared" si="599"/>
        <v>192</v>
      </c>
      <c r="DO208" s="132">
        <f t="shared" si="599"/>
        <v>186</v>
      </c>
      <c r="DP208" s="132">
        <f t="shared" si="599"/>
        <v>183</v>
      </c>
      <c r="DQ208" s="132">
        <f t="shared" si="599"/>
        <v>171</v>
      </c>
      <c r="DR208" s="132">
        <f t="shared" si="599"/>
        <v>176</v>
      </c>
      <c r="DS208" s="132">
        <f t="shared" si="599"/>
        <v>164</v>
      </c>
      <c r="DT208" s="132">
        <f t="shared" si="599"/>
        <v>165</v>
      </c>
      <c r="DU208" s="132">
        <f t="shared" si="599"/>
        <v>156</v>
      </c>
      <c r="DV208" s="132">
        <f t="shared" si="599"/>
        <v>151</v>
      </c>
      <c r="DW208" s="132">
        <f t="shared" si="599"/>
        <v>154</v>
      </c>
      <c r="DX208" s="132">
        <f t="shared" si="599"/>
        <v>157</v>
      </c>
      <c r="DY208" s="132">
        <f t="shared" si="599"/>
        <v>161</v>
      </c>
      <c r="DZ208" s="132">
        <f t="shared" si="599"/>
        <v>150</v>
      </c>
      <c r="EA208" s="132">
        <f t="shared" si="599"/>
        <v>168</v>
      </c>
      <c r="EB208" s="132">
        <f t="shared" si="599"/>
        <v>171</v>
      </c>
      <c r="EC208" s="132">
        <f t="shared" si="599"/>
        <v>175</v>
      </c>
      <c r="ED208" s="132">
        <f t="shared" si="599"/>
        <v>166</v>
      </c>
      <c r="EE208" s="132">
        <f t="shared" si="599"/>
        <v>158</v>
      </c>
      <c r="EF208" s="132">
        <f t="shared" si="599"/>
        <v>162</v>
      </c>
      <c r="EG208" s="132">
        <f t="shared" si="599"/>
        <v>148</v>
      </c>
      <c r="EH208" s="132">
        <f t="shared" si="600"/>
        <v>144</v>
      </c>
      <c r="EI208" s="132">
        <f t="shared" si="600"/>
        <v>132</v>
      </c>
      <c r="EJ208" s="132">
        <f t="shared" si="600"/>
        <v>131</v>
      </c>
      <c r="EK208" s="132">
        <f t="shared" si="600"/>
        <v>128</v>
      </c>
      <c r="EL208" s="132">
        <f t="shared" si="600"/>
        <v>113</v>
      </c>
      <c r="EM208" s="132">
        <f t="shared" si="600"/>
        <v>103</v>
      </c>
      <c r="EN208" s="132">
        <f t="shared" si="600"/>
        <v>89</v>
      </c>
      <c r="EO208" s="132">
        <f t="shared" si="600"/>
        <v>86</v>
      </c>
      <c r="EP208" s="132">
        <f t="shared" si="600"/>
        <v>77</v>
      </c>
      <c r="EQ208" s="132">
        <f t="shared" si="600"/>
        <v>76</v>
      </c>
      <c r="ER208" s="132">
        <f t="shared" si="600"/>
        <v>80</v>
      </c>
      <c r="ES208" s="132">
        <f t="shared" si="600"/>
        <v>79</v>
      </c>
      <c r="ET208" s="132">
        <f t="shared" si="600"/>
        <v>88</v>
      </c>
      <c r="EU208" s="132">
        <f t="shared" si="600"/>
        <v>87</v>
      </c>
      <c r="EV208" s="132">
        <f t="shared" si="600"/>
        <v>87</v>
      </c>
      <c r="EW208" s="132">
        <f t="shared" si="600"/>
        <v>93</v>
      </c>
      <c r="EX208" s="132">
        <f t="shared" si="600"/>
        <v>98</v>
      </c>
      <c r="EY208" s="132">
        <f t="shared" si="600"/>
        <v>99</v>
      </c>
      <c r="EZ208" s="132">
        <f t="shared" si="600"/>
        <v>99</v>
      </c>
      <c r="FA208" s="132">
        <f t="shared" si="600"/>
        <v>93</v>
      </c>
      <c r="FB208" s="132">
        <f t="shared" si="600"/>
        <v>89</v>
      </c>
      <c r="FC208" s="132">
        <f t="shared" si="600"/>
        <v>97</v>
      </c>
      <c r="FD208" s="132">
        <f t="shared" si="600"/>
        <v>98</v>
      </c>
      <c r="FE208" s="132">
        <f t="shared" si="600"/>
        <v>108</v>
      </c>
      <c r="FF208" s="132">
        <f t="shared" si="600"/>
        <v>108</v>
      </c>
      <c r="FG208" s="132">
        <f t="shared" si="600"/>
        <v>117</v>
      </c>
      <c r="FH208" s="132">
        <f t="shared" si="600"/>
        <v>134</v>
      </c>
      <c r="FI208" s="132">
        <f t="shared" si="600"/>
        <v>129</v>
      </c>
      <c r="FJ208" s="132">
        <f t="shared" si="600"/>
        <v>141</v>
      </c>
      <c r="FK208" s="132">
        <f t="shared" si="600"/>
        <v>157</v>
      </c>
      <c r="FL208" s="132">
        <f t="shared" si="600"/>
        <v>200</v>
      </c>
      <c r="FM208" s="132">
        <f t="shared" si="600"/>
        <v>216</v>
      </c>
      <c r="FN208" s="132">
        <f t="shared" si="600"/>
        <v>215</v>
      </c>
      <c r="FO208" s="132">
        <f t="shared" si="600"/>
        <v>230</v>
      </c>
      <c r="FP208" s="132">
        <f t="shared" si="600"/>
        <v>241</v>
      </c>
      <c r="FQ208" s="132">
        <f t="shared" si="600"/>
        <v>258</v>
      </c>
      <c r="FR208" s="132">
        <f t="shared" si="600"/>
        <v>264</v>
      </c>
      <c r="FS208" s="132">
        <f t="shared" si="600"/>
        <v>307</v>
      </c>
      <c r="FT208" s="132">
        <f t="shared" si="600"/>
        <v>334</v>
      </c>
      <c r="FU208" s="132">
        <f t="shared" si="600"/>
        <v>360</v>
      </c>
      <c r="FV208" s="132">
        <f t="shared" si="600"/>
        <v>401</v>
      </c>
      <c r="FW208" s="132">
        <f t="shared" si="600"/>
        <v>424</v>
      </c>
      <c r="FX208" s="132">
        <f t="shared" si="600"/>
        <v>486</v>
      </c>
      <c r="FY208" s="132">
        <f t="shared" si="600"/>
        <v>507</v>
      </c>
      <c r="FZ208" s="132">
        <f t="shared" si="600"/>
        <v>578</v>
      </c>
      <c r="GA208" s="132">
        <f t="shared" si="600"/>
        <v>649</v>
      </c>
      <c r="GB208" s="132">
        <f t="shared" si="600"/>
        <v>703</v>
      </c>
      <c r="GC208" s="132">
        <f t="shared" si="600"/>
        <v>764</v>
      </c>
      <c r="GD208" s="132">
        <f t="shared" si="600"/>
        <v>786</v>
      </c>
      <c r="GE208" s="132">
        <f t="shared" si="600"/>
        <v>885</v>
      </c>
      <c r="GF208" s="132">
        <f t="shared" si="600"/>
        <v>955</v>
      </c>
      <c r="GG208" s="132">
        <f t="shared" si="600"/>
        <v>1025</v>
      </c>
      <c r="GH208" s="132">
        <f t="shared" si="600"/>
        <v>1078</v>
      </c>
      <c r="GI208" s="132">
        <f t="shared" si="600"/>
        <v>1115</v>
      </c>
      <c r="GJ208" s="132">
        <f t="shared" si="600"/>
        <v>1130</v>
      </c>
      <c r="GK208" s="132">
        <f t="shared" si="600"/>
        <v>1093</v>
      </c>
      <c r="GL208" s="132">
        <f t="shared" si="600"/>
        <v>1096</v>
      </c>
      <c r="GM208" s="132">
        <f t="shared" si="600"/>
        <v>1091</v>
      </c>
      <c r="GN208" s="132">
        <f t="shared" si="600"/>
        <v>1082</v>
      </c>
      <c r="GO208" s="132">
        <f t="shared" si="600"/>
        <v>1064</v>
      </c>
      <c r="GP208" s="132">
        <f t="shared" si="600"/>
        <v>1076</v>
      </c>
      <c r="GQ208" s="132">
        <f t="shared" si="600"/>
        <v>1074</v>
      </c>
      <c r="GR208" s="132">
        <f t="shared" si="600"/>
        <v>1013</v>
      </c>
      <c r="GS208" s="132">
        <f t="shared" si="600"/>
        <v>975</v>
      </c>
      <c r="GT208" s="132">
        <f t="shared" si="601"/>
        <v>945</v>
      </c>
      <c r="GU208" s="132">
        <f t="shared" si="601"/>
        <v>966</v>
      </c>
      <c r="GV208" s="132">
        <f t="shared" si="601"/>
        <v>944</v>
      </c>
      <c r="GW208" s="132">
        <f t="shared" si="601"/>
        <v>931</v>
      </c>
      <c r="GX208" s="132">
        <f t="shared" si="601"/>
        <v>977</v>
      </c>
      <c r="GY208" s="132">
        <f t="shared" si="601"/>
        <v>987</v>
      </c>
      <c r="GZ208" s="132">
        <f t="shared" si="601"/>
        <v>1007</v>
      </c>
      <c r="HA208" s="132">
        <f t="shared" si="601"/>
        <v>1026</v>
      </c>
      <c r="HB208" s="132">
        <f t="shared" si="601"/>
        <v>1075</v>
      </c>
      <c r="HC208" s="132">
        <f t="shared" si="601"/>
        <v>1103</v>
      </c>
      <c r="HD208" s="132">
        <f t="shared" si="601"/>
        <v>1112</v>
      </c>
      <c r="HE208" s="132">
        <f t="shared" si="601"/>
        <v>1142</v>
      </c>
      <c r="HF208" s="132">
        <f t="shared" si="601"/>
        <v>1175</v>
      </c>
      <c r="HG208" s="132">
        <f t="shared" si="601"/>
        <v>1283</v>
      </c>
      <c r="HH208" s="132">
        <f t="shared" si="601"/>
        <v>1375</v>
      </c>
      <c r="HI208" s="132">
        <f t="shared" si="601"/>
        <v>1463</v>
      </c>
      <c r="HJ208" s="132">
        <f t="shared" si="601"/>
        <v>1494</v>
      </c>
      <c r="HK208" s="132">
        <f t="shared" si="601"/>
        <v>1559</v>
      </c>
      <c r="HL208" s="132">
        <f t="shared" si="601"/>
        <v>1587</v>
      </c>
      <c r="HM208" s="132">
        <f t="shared" si="601"/>
        <v>1474</v>
      </c>
      <c r="HN208" s="132">
        <f t="shared" si="601"/>
        <v>1315</v>
      </c>
      <c r="HO208" s="132">
        <f t="shared" si="601"/>
        <v>1160</v>
      </c>
      <c r="HP208" s="132">
        <f t="shared" si="601"/>
        <v>1048</v>
      </c>
      <c r="HQ208" s="132">
        <f t="shared" si="601"/>
        <v>845</v>
      </c>
      <c r="HR208" s="132">
        <f t="shared" si="601"/>
        <v>632</v>
      </c>
      <c r="HS208" s="132">
        <f t="shared" si="604"/>
        <v>437</v>
      </c>
      <c r="HT208" s="132">
        <f t="shared" si="605"/>
        <v>299</v>
      </c>
    </row>
    <row r="209" spans="2:228" x14ac:dyDescent="0.25">
      <c r="B209" s="132" t="s">
        <v>212</v>
      </c>
      <c r="I209" s="132">
        <f t="shared" si="603"/>
        <v>0</v>
      </c>
      <c r="J209" s="132">
        <f t="shared" si="598"/>
        <v>0</v>
      </c>
      <c r="K209" s="132">
        <f t="shared" si="598"/>
        <v>0</v>
      </c>
      <c r="L209" s="132">
        <f t="shared" si="598"/>
        <v>0</v>
      </c>
      <c r="M209" s="132">
        <f t="shared" si="598"/>
        <v>0</v>
      </c>
      <c r="N209" s="132">
        <f t="shared" si="598"/>
        <v>0</v>
      </c>
      <c r="O209" s="132">
        <f t="shared" si="598"/>
        <v>0</v>
      </c>
      <c r="P209" s="132">
        <f t="shared" si="598"/>
        <v>0</v>
      </c>
      <c r="Q209" s="132">
        <f t="shared" si="598"/>
        <v>0</v>
      </c>
      <c r="R209" s="132">
        <f t="shared" si="598"/>
        <v>0</v>
      </c>
      <c r="S209" s="132">
        <f t="shared" si="598"/>
        <v>0</v>
      </c>
      <c r="T209" s="132">
        <f t="shared" si="598"/>
        <v>0</v>
      </c>
      <c r="U209" s="132">
        <f t="shared" si="598"/>
        <v>0</v>
      </c>
      <c r="V209" s="132">
        <f t="shared" si="598"/>
        <v>0</v>
      </c>
      <c r="W209" s="132">
        <f t="shared" si="598"/>
        <v>0</v>
      </c>
      <c r="X209" s="132">
        <f t="shared" si="598"/>
        <v>1</v>
      </c>
      <c r="Y209" s="132">
        <f t="shared" si="598"/>
        <v>2</v>
      </c>
      <c r="Z209" s="132">
        <f t="shared" si="598"/>
        <v>4</v>
      </c>
      <c r="AA209" s="132">
        <f t="shared" si="598"/>
        <v>5</v>
      </c>
      <c r="AB209" s="132">
        <f t="shared" si="598"/>
        <v>7</v>
      </c>
      <c r="AC209" s="132">
        <f t="shared" si="598"/>
        <v>16</v>
      </c>
      <c r="AD209" s="132">
        <f t="shared" si="598"/>
        <v>16</v>
      </c>
      <c r="AE209" s="132">
        <f t="shared" si="598"/>
        <v>20</v>
      </c>
      <c r="AF209" s="132">
        <f t="shared" si="598"/>
        <v>24</v>
      </c>
      <c r="AG209" s="132">
        <f t="shared" si="598"/>
        <v>36</v>
      </c>
      <c r="AH209" s="132">
        <f t="shared" si="598"/>
        <v>44</v>
      </c>
      <c r="AI209" s="132">
        <f t="shared" si="598"/>
        <v>48</v>
      </c>
      <c r="AJ209" s="132">
        <f t="shared" si="598"/>
        <v>54</v>
      </c>
      <c r="AK209" s="132">
        <f t="shared" si="598"/>
        <v>64</v>
      </c>
      <c r="AL209" s="132">
        <f t="shared" si="598"/>
        <v>80</v>
      </c>
      <c r="AM209" s="132">
        <f t="shared" si="598"/>
        <v>101</v>
      </c>
      <c r="AN209" s="132">
        <f t="shared" si="598"/>
        <v>143</v>
      </c>
      <c r="AO209" s="132">
        <f t="shared" si="598"/>
        <v>170</v>
      </c>
      <c r="AP209" s="132">
        <f t="shared" si="598"/>
        <v>209</v>
      </c>
      <c r="AQ209" s="132">
        <f t="shared" si="598"/>
        <v>255</v>
      </c>
      <c r="AR209" s="132">
        <f t="shared" si="598"/>
        <v>301</v>
      </c>
      <c r="AS209" s="132">
        <f t="shared" si="598"/>
        <v>337</v>
      </c>
      <c r="AT209" s="132">
        <f t="shared" si="598"/>
        <v>347</v>
      </c>
      <c r="AU209" s="132">
        <f t="shared" si="598"/>
        <v>395</v>
      </c>
      <c r="AV209" s="132">
        <f t="shared" si="598"/>
        <v>414</v>
      </c>
      <c r="AW209" s="132">
        <f t="shared" si="598"/>
        <v>414</v>
      </c>
      <c r="AX209" s="132">
        <f t="shared" si="598"/>
        <v>411</v>
      </c>
      <c r="AY209" s="132">
        <f t="shared" si="598"/>
        <v>422</v>
      </c>
      <c r="AZ209" s="132">
        <f t="shared" si="598"/>
        <v>433</v>
      </c>
      <c r="BA209" s="132">
        <f t="shared" si="598"/>
        <v>393</v>
      </c>
      <c r="BB209" s="132">
        <f t="shared" si="598"/>
        <v>400</v>
      </c>
      <c r="BC209" s="132">
        <f t="shared" si="598"/>
        <v>418</v>
      </c>
      <c r="BD209" s="132">
        <f t="shared" si="598"/>
        <v>435</v>
      </c>
      <c r="BE209" s="132">
        <f t="shared" si="598"/>
        <v>440</v>
      </c>
      <c r="BF209" s="132">
        <f t="shared" si="598"/>
        <v>457</v>
      </c>
      <c r="BG209" s="132">
        <f t="shared" si="598"/>
        <v>475</v>
      </c>
      <c r="BH209" s="132">
        <f t="shared" si="598"/>
        <v>474</v>
      </c>
      <c r="BI209" s="132">
        <f t="shared" si="598"/>
        <v>488</v>
      </c>
      <c r="BJ209" s="132">
        <f t="shared" si="598"/>
        <v>468</v>
      </c>
      <c r="BK209" s="132">
        <f t="shared" si="598"/>
        <v>488</v>
      </c>
      <c r="BL209" s="132">
        <f t="shared" si="598"/>
        <v>477</v>
      </c>
      <c r="BM209" s="132">
        <f t="shared" si="598"/>
        <v>499</v>
      </c>
      <c r="BN209" s="132">
        <f t="shared" si="598"/>
        <v>521</v>
      </c>
      <c r="BO209" s="132">
        <f t="shared" si="598"/>
        <v>495</v>
      </c>
      <c r="BP209" s="132">
        <f t="shared" si="598"/>
        <v>549</v>
      </c>
      <c r="BQ209" s="132">
        <f t="shared" si="598"/>
        <v>542</v>
      </c>
      <c r="BR209" s="132">
        <f t="shared" si="598"/>
        <v>560</v>
      </c>
      <c r="BS209" s="132">
        <f t="shared" si="598"/>
        <v>561</v>
      </c>
      <c r="BT209" s="132">
        <f t="shared" si="598"/>
        <v>555</v>
      </c>
      <c r="BU209" s="132">
        <f t="shared" ref="BU209:BU215" si="606">SUM(BP195:BU195)</f>
        <v>592</v>
      </c>
      <c r="BV209" s="132">
        <f t="shared" si="599"/>
        <v>541</v>
      </c>
      <c r="BW209" s="132">
        <f t="shared" si="599"/>
        <v>532</v>
      </c>
      <c r="BX209" s="132">
        <f t="shared" si="599"/>
        <v>491</v>
      </c>
      <c r="BY209" s="132">
        <f t="shared" si="599"/>
        <v>475</v>
      </c>
      <c r="BZ209" s="132">
        <f t="shared" si="599"/>
        <v>438</v>
      </c>
      <c r="CA209" s="132">
        <f t="shared" si="599"/>
        <v>388</v>
      </c>
      <c r="CB209" s="132">
        <f t="shared" si="599"/>
        <v>372</v>
      </c>
      <c r="CC209" s="132">
        <f t="shared" si="599"/>
        <v>322</v>
      </c>
      <c r="CD209" s="132">
        <f t="shared" si="599"/>
        <v>324</v>
      </c>
      <c r="CE209" s="132">
        <f t="shared" si="599"/>
        <v>302</v>
      </c>
      <c r="CF209" s="132">
        <f t="shared" si="599"/>
        <v>294</v>
      </c>
      <c r="CG209" s="132">
        <f t="shared" si="599"/>
        <v>268</v>
      </c>
      <c r="CH209" s="132">
        <f t="shared" si="599"/>
        <v>260</v>
      </c>
      <c r="CI209" s="132">
        <f t="shared" si="599"/>
        <v>243</v>
      </c>
      <c r="CJ209" s="132">
        <f t="shared" si="599"/>
        <v>219</v>
      </c>
      <c r="CK209" s="132">
        <f t="shared" si="599"/>
        <v>198</v>
      </c>
      <c r="CL209" s="132">
        <f t="shared" si="599"/>
        <v>187</v>
      </c>
      <c r="CM209" s="132">
        <f t="shared" si="599"/>
        <v>182</v>
      </c>
      <c r="CN209" s="132">
        <f t="shared" si="599"/>
        <v>158</v>
      </c>
      <c r="CO209" s="132">
        <f t="shared" si="599"/>
        <v>179</v>
      </c>
      <c r="CP209" s="132">
        <f t="shared" si="599"/>
        <v>162</v>
      </c>
      <c r="CQ209" s="132">
        <f t="shared" si="599"/>
        <v>154</v>
      </c>
      <c r="CR209" s="132">
        <f t="shared" si="599"/>
        <v>149</v>
      </c>
      <c r="CS209" s="132">
        <f t="shared" si="599"/>
        <v>144</v>
      </c>
      <c r="CT209" s="132">
        <f t="shared" si="599"/>
        <v>153</v>
      </c>
      <c r="CU209" s="132">
        <f t="shared" si="599"/>
        <v>126</v>
      </c>
      <c r="CV209" s="132">
        <f t="shared" si="599"/>
        <v>134</v>
      </c>
      <c r="CW209" s="132">
        <f t="shared" si="599"/>
        <v>133</v>
      </c>
      <c r="CX209" s="132">
        <f t="shared" si="599"/>
        <v>124</v>
      </c>
      <c r="CY209" s="132">
        <f t="shared" si="599"/>
        <v>126</v>
      </c>
      <c r="CZ209" s="132">
        <f t="shared" si="599"/>
        <v>113</v>
      </c>
      <c r="DA209" s="132">
        <f t="shared" si="599"/>
        <v>116</v>
      </c>
      <c r="DB209" s="132">
        <f t="shared" si="599"/>
        <v>103</v>
      </c>
      <c r="DC209" s="132">
        <f t="shared" si="599"/>
        <v>104</v>
      </c>
      <c r="DD209" s="132">
        <f t="shared" si="599"/>
        <v>102</v>
      </c>
      <c r="DE209" s="132">
        <f t="shared" si="599"/>
        <v>99</v>
      </c>
      <c r="DF209" s="132">
        <f t="shared" si="599"/>
        <v>108</v>
      </c>
      <c r="DG209" s="132">
        <f t="shared" si="599"/>
        <v>116</v>
      </c>
      <c r="DH209" s="132">
        <f t="shared" si="599"/>
        <v>130</v>
      </c>
      <c r="DI209" s="132">
        <f t="shared" si="599"/>
        <v>139</v>
      </c>
      <c r="DJ209" s="132">
        <f t="shared" si="599"/>
        <v>162</v>
      </c>
      <c r="DK209" s="132">
        <f t="shared" si="599"/>
        <v>174</v>
      </c>
      <c r="DL209" s="132">
        <f t="shared" si="599"/>
        <v>171</v>
      </c>
      <c r="DM209" s="132">
        <f t="shared" si="599"/>
        <v>168</v>
      </c>
      <c r="DN209" s="132">
        <f t="shared" si="599"/>
        <v>165</v>
      </c>
      <c r="DO209" s="132">
        <f t="shared" si="599"/>
        <v>164</v>
      </c>
      <c r="DP209" s="132">
        <f t="shared" si="599"/>
        <v>152</v>
      </c>
      <c r="DQ209" s="132">
        <f t="shared" si="599"/>
        <v>147</v>
      </c>
      <c r="DR209" s="132">
        <f t="shared" si="599"/>
        <v>147</v>
      </c>
      <c r="DS209" s="132">
        <f t="shared" si="599"/>
        <v>144</v>
      </c>
      <c r="DT209" s="132">
        <f t="shared" si="599"/>
        <v>148</v>
      </c>
      <c r="DU209" s="132">
        <f t="shared" si="599"/>
        <v>141</v>
      </c>
      <c r="DV209" s="132">
        <f t="shared" si="599"/>
        <v>144</v>
      </c>
      <c r="DW209" s="132">
        <f t="shared" si="599"/>
        <v>143</v>
      </c>
      <c r="DX209" s="132">
        <f t="shared" si="599"/>
        <v>150</v>
      </c>
      <c r="DY209" s="132">
        <f t="shared" si="599"/>
        <v>150</v>
      </c>
      <c r="DZ209" s="132">
        <f t="shared" si="599"/>
        <v>138</v>
      </c>
      <c r="EA209" s="132">
        <f t="shared" si="599"/>
        <v>139</v>
      </c>
      <c r="EB209" s="132">
        <f t="shared" si="599"/>
        <v>137</v>
      </c>
      <c r="EC209" s="132">
        <f t="shared" si="599"/>
        <v>144</v>
      </c>
      <c r="ED209" s="132">
        <f t="shared" si="599"/>
        <v>139</v>
      </c>
      <c r="EE209" s="132">
        <f t="shared" si="599"/>
        <v>146</v>
      </c>
      <c r="EF209" s="132">
        <f t="shared" si="599"/>
        <v>148</v>
      </c>
      <c r="EG209" s="132">
        <f t="shared" ref="EG209:EG215" si="607">SUM(EB195:EG195)</f>
        <v>145</v>
      </c>
      <c r="EH209" s="132">
        <f t="shared" si="600"/>
        <v>140</v>
      </c>
      <c r="EI209" s="132">
        <f t="shared" si="600"/>
        <v>121</v>
      </c>
      <c r="EJ209" s="132">
        <f t="shared" si="600"/>
        <v>119</v>
      </c>
      <c r="EK209" s="132">
        <f t="shared" si="600"/>
        <v>103</v>
      </c>
      <c r="EL209" s="132">
        <f t="shared" si="600"/>
        <v>100</v>
      </c>
      <c r="EM209" s="132">
        <f t="shared" si="600"/>
        <v>101</v>
      </c>
      <c r="EN209" s="132">
        <f t="shared" si="600"/>
        <v>93</v>
      </c>
      <c r="EO209" s="132">
        <f t="shared" si="600"/>
        <v>98</v>
      </c>
      <c r="EP209" s="132">
        <f t="shared" si="600"/>
        <v>92</v>
      </c>
      <c r="EQ209" s="132">
        <f t="shared" si="600"/>
        <v>104</v>
      </c>
      <c r="ER209" s="132">
        <f t="shared" si="600"/>
        <v>108</v>
      </c>
      <c r="ES209" s="132">
        <f t="shared" si="600"/>
        <v>95</v>
      </c>
      <c r="ET209" s="132">
        <f t="shared" si="600"/>
        <v>97</v>
      </c>
      <c r="EU209" s="132">
        <f t="shared" si="600"/>
        <v>94</v>
      </c>
      <c r="EV209" s="132">
        <f t="shared" si="600"/>
        <v>90</v>
      </c>
      <c r="EW209" s="132">
        <f t="shared" si="600"/>
        <v>76</v>
      </c>
      <c r="EX209" s="132">
        <f t="shared" si="600"/>
        <v>67</v>
      </c>
      <c r="EY209" s="132">
        <f t="shared" si="600"/>
        <v>71</v>
      </c>
      <c r="EZ209" s="132">
        <f t="shared" si="600"/>
        <v>64</v>
      </c>
      <c r="FA209" s="132">
        <f t="shared" si="600"/>
        <v>56</v>
      </c>
      <c r="FB209" s="132">
        <f t="shared" si="600"/>
        <v>53</v>
      </c>
      <c r="FC209" s="132">
        <f t="shared" si="600"/>
        <v>55</v>
      </c>
      <c r="FD209" s="132">
        <f t="shared" si="600"/>
        <v>56</v>
      </c>
      <c r="FE209" s="132">
        <f t="shared" si="600"/>
        <v>66</v>
      </c>
      <c r="FF209" s="132">
        <f t="shared" si="600"/>
        <v>72</v>
      </c>
      <c r="FG209" s="132">
        <f t="shared" si="600"/>
        <v>92</v>
      </c>
      <c r="FH209" s="132">
        <f t="shared" si="600"/>
        <v>111</v>
      </c>
      <c r="FI209" s="132">
        <f t="shared" si="600"/>
        <v>118</v>
      </c>
      <c r="FJ209" s="132">
        <f t="shared" si="600"/>
        <v>138</v>
      </c>
      <c r="FK209" s="132">
        <f t="shared" si="600"/>
        <v>150</v>
      </c>
      <c r="FL209" s="132">
        <f t="shared" si="600"/>
        <v>176</v>
      </c>
      <c r="FM209" s="132">
        <f t="shared" si="600"/>
        <v>172</v>
      </c>
      <c r="FN209" s="132">
        <f t="shared" si="600"/>
        <v>181</v>
      </c>
      <c r="FO209" s="132">
        <f t="shared" si="600"/>
        <v>190</v>
      </c>
      <c r="FP209" s="132">
        <f t="shared" si="600"/>
        <v>193</v>
      </c>
      <c r="FQ209" s="132">
        <f t="shared" si="600"/>
        <v>202</v>
      </c>
      <c r="FR209" s="132">
        <f t="shared" si="600"/>
        <v>205</v>
      </c>
      <c r="FS209" s="132">
        <f t="shared" si="600"/>
        <v>232</v>
      </c>
      <c r="FT209" s="132">
        <f t="shared" si="600"/>
        <v>243</v>
      </c>
      <c r="FU209" s="132">
        <f t="shared" si="600"/>
        <v>258</v>
      </c>
      <c r="FV209" s="132">
        <f t="shared" si="600"/>
        <v>272</v>
      </c>
      <c r="FW209" s="132">
        <f t="shared" si="600"/>
        <v>273</v>
      </c>
      <c r="FX209" s="132">
        <f t="shared" si="600"/>
        <v>311</v>
      </c>
      <c r="FY209" s="132">
        <f t="shared" si="600"/>
        <v>334</v>
      </c>
      <c r="FZ209" s="132">
        <f t="shared" si="600"/>
        <v>374</v>
      </c>
      <c r="GA209" s="132">
        <f t="shared" si="600"/>
        <v>395</v>
      </c>
      <c r="GB209" s="132">
        <f t="shared" si="600"/>
        <v>421</v>
      </c>
      <c r="GC209" s="132">
        <f t="shared" si="600"/>
        <v>463</v>
      </c>
      <c r="GD209" s="132">
        <f t="shared" si="600"/>
        <v>479</v>
      </c>
      <c r="GE209" s="132">
        <f t="shared" si="600"/>
        <v>553</v>
      </c>
      <c r="GF209" s="132">
        <f t="shared" si="600"/>
        <v>575</v>
      </c>
      <c r="GG209" s="132">
        <f t="shared" si="600"/>
        <v>621</v>
      </c>
      <c r="GH209" s="132">
        <f t="shared" si="600"/>
        <v>623</v>
      </c>
      <c r="GI209" s="132">
        <f t="shared" si="600"/>
        <v>644</v>
      </c>
      <c r="GJ209" s="132">
        <f t="shared" si="600"/>
        <v>638</v>
      </c>
      <c r="GK209" s="132">
        <f t="shared" si="600"/>
        <v>566</v>
      </c>
      <c r="GL209" s="132">
        <f t="shared" si="600"/>
        <v>563</v>
      </c>
      <c r="GM209" s="132">
        <f t="shared" si="600"/>
        <v>549</v>
      </c>
      <c r="GN209" s="132">
        <f t="shared" si="600"/>
        <v>587</v>
      </c>
      <c r="GO209" s="132">
        <f t="shared" si="600"/>
        <v>580</v>
      </c>
      <c r="GP209" s="132">
        <f t="shared" si="600"/>
        <v>564</v>
      </c>
      <c r="GQ209" s="132">
        <f t="shared" si="600"/>
        <v>572</v>
      </c>
      <c r="GR209" s="132">
        <f t="shared" si="600"/>
        <v>549</v>
      </c>
      <c r="GS209" s="132">
        <f t="shared" ref="GS209:GS215" si="608">SUM(GN195:GS195)</f>
        <v>520</v>
      </c>
      <c r="GT209" s="132">
        <f t="shared" si="601"/>
        <v>511</v>
      </c>
      <c r="GU209" s="132">
        <f t="shared" si="601"/>
        <v>501</v>
      </c>
      <c r="GV209" s="132">
        <f t="shared" si="601"/>
        <v>500</v>
      </c>
      <c r="GW209" s="132">
        <f t="shared" si="601"/>
        <v>499</v>
      </c>
      <c r="GX209" s="132">
        <f t="shared" si="601"/>
        <v>504</v>
      </c>
      <c r="GY209" s="132">
        <f t="shared" si="601"/>
        <v>528</v>
      </c>
      <c r="GZ209" s="132">
        <f t="shared" si="601"/>
        <v>524</v>
      </c>
      <c r="HA209" s="132">
        <f t="shared" si="601"/>
        <v>530</v>
      </c>
      <c r="HB209" s="132">
        <f t="shared" si="601"/>
        <v>555</v>
      </c>
      <c r="HC209" s="132">
        <f t="shared" si="601"/>
        <v>566</v>
      </c>
      <c r="HD209" s="132">
        <f t="shared" si="601"/>
        <v>578</v>
      </c>
      <c r="HE209" s="132">
        <f t="shared" si="601"/>
        <v>574</v>
      </c>
      <c r="HF209" s="132">
        <f t="shared" si="601"/>
        <v>556</v>
      </c>
      <c r="HG209" s="132">
        <f t="shared" si="601"/>
        <v>584</v>
      </c>
      <c r="HH209" s="132">
        <f t="shared" si="601"/>
        <v>633</v>
      </c>
      <c r="HI209" s="132">
        <f t="shared" si="601"/>
        <v>686</v>
      </c>
      <c r="HJ209" s="132">
        <f t="shared" si="601"/>
        <v>691</v>
      </c>
      <c r="HK209" s="132">
        <f t="shared" si="601"/>
        <v>740</v>
      </c>
      <c r="HL209" s="132">
        <f t="shared" si="601"/>
        <v>759</v>
      </c>
      <c r="HM209" s="132">
        <f t="shared" si="601"/>
        <v>750</v>
      </c>
      <c r="HN209" s="132">
        <f t="shared" si="601"/>
        <v>675</v>
      </c>
      <c r="HO209" s="132">
        <f t="shared" si="601"/>
        <v>584</v>
      </c>
      <c r="HP209" s="132">
        <f t="shared" si="601"/>
        <v>547</v>
      </c>
      <c r="HQ209" s="132">
        <f t="shared" si="601"/>
        <v>455</v>
      </c>
      <c r="HR209" s="132">
        <f t="shared" si="601"/>
        <v>371</v>
      </c>
      <c r="HS209" s="132">
        <f t="shared" si="604"/>
        <v>255</v>
      </c>
      <c r="HT209" s="132">
        <f t="shared" si="605"/>
        <v>181</v>
      </c>
    </row>
    <row r="210" spans="2:228" x14ac:dyDescent="0.25">
      <c r="B210" s="132" t="s">
        <v>213</v>
      </c>
      <c r="I210" s="132">
        <f t="shared" si="603"/>
        <v>1</v>
      </c>
      <c r="J210" s="132">
        <f t="shared" ref="J210:J215" si="609">SUM(E196:J196)</f>
        <v>0</v>
      </c>
      <c r="K210" s="132">
        <f t="shared" ref="K210:K215" si="610">SUM(F196:K196)</f>
        <v>0</v>
      </c>
      <c r="L210" s="132">
        <f t="shared" ref="L210:L215" si="611">SUM(G196:L196)</f>
        <v>1</v>
      </c>
      <c r="M210" s="132">
        <f t="shared" ref="M210:M215" si="612">SUM(H196:M196)</f>
        <v>1</v>
      </c>
      <c r="N210" s="132">
        <f t="shared" ref="N210:N215" si="613">SUM(I196:N196)</f>
        <v>3</v>
      </c>
      <c r="O210" s="132">
        <f t="shared" ref="O210:O215" si="614">SUM(J196:O196)</f>
        <v>3</v>
      </c>
      <c r="P210" s="132">
        <f t="shared" ref="P210:P215" si="615">SUM(K196:P196)</f>
        <v>5</v>
      </c>
      <c r="Q210" s="132">
        <f t="shared" ref="Q210:Q215" si="616">SUM(L196:Q196)</f>
        <v>5</v>
      </c>
      <c r="R210" s="132">
        <f t="shared" ref="R210:R215" si="617">SUM(M196:R196)</f>
        <v>5</v>
      </c>
      <c r="S210" s="132">
        <f t="shared" ref="S210:S215" si="618">SUM(N196:S196)</f>
        <v>5</v>
      </c>
      <c r="T210" s="132">
        <f t="shared" ref="T210:T215" si="619">SUM(O196:T196)</f>
        <v>3</v>
      </c>
      <c r="U210" s="132">
        <f t="shared" ref="U210:U215" si="620">SUM(P196:U196)</f>
        <v>3</v>
      </c>
      <c r="V210" s="132">
        <f t="shared" ref="V210:V215" si="621">SUM(Q196:V196)</f>
        <v>2</v>
      </c>
      <c r="W210" s="132">
        <f t="shared" ref="W210:W215" si="622">SUM(R196:W196)</f>
        <v>4</v>
      </c>
      <c r="X210" s="132">
        <f t="shared" ref="X210:X215" si="623">SUM(S196:X196)</f>
        <v>3</v>
      </c>
      <c r="Y210" s="132">
        <f t="shared" ref="Y210:Y215" si="624">SUM(T196:Y196)</f>
        <v>4</v>
      </c>
      <c r="Z210" s="132">
        <f t="shared" ref="Z210:Z215" si="625">SUM(U196:Z196)</f>
        <v>5</v>
      </c>
      <c r="AA210" s="132">
        <f t="shared" ref="AA210:AA215" si="626">SUM(V196:AA196)</f>
        <v>10</v>
      </c>
      <c r="AB210" s="132">
        <f t="shared" ref="AB210:AB215" si="627">SUM(W196:AB196)</f>
        <v>15</v>
      </c>
      <c r="AC210" s="132">
        <f t="shared" ref="AC210:AC215" si="628">SUM(X196:AC196)</f>
        <v>22</v>
      </c>
      <c r="AD210" s="132">
        <f t="shared" ref="AD210:AD215" si="629">SUM(Y196:AD196)</f>
        <v>32</v>
      </c>
      <c r="AE210" s="132">
        <f t="shared" ref="AE210:AE215" si="630">SUM(Z196:AE196)</f>
        <v>49</v>
      </c>
      <c r="AF210" s="132">
        <f t="shared" ref="AF210:AF215" si="631">SUM(AA196:AF196)</f>
        <v>79</v>
      </c>
      <c r="AG210" s="132">
        <f t="shared" ref="AG210:AG215" si="632">SUM(AB196:AG196)</f>
        <v>102</v>
      </c>
      <c r="AH210" s="132">
        <f t="shared" ref="AH210:AH215" si="633">SUM(AC196:AH196)</f>
        <v>116</v>
      </c>
      <c r="AI210" s="132">
        <f t="shared" ref="AI210:AI215" si="634">SUM(AD196:AI196)</f>
        <v>119</v>
      </c>
      <c r="AJ210" s="132">
        <f t="shared" ref="AJ210:AJ215" si="635">SUM(AE196:AJ196)</f>
        <v>134</v>
      </c>
      <c r="AK210" s="132">
        <f t="shared" ref="AK210:AK215" si="636">SUM(AF196:AK196)</f>
        <v>142</v>
      </c>
      <c r="AL210" s="132">
        <f t="shared" ref="AL210:AL215" si="637">SUM(AG196:AL196)</f>
        <v>149</v>
      </c>
      <c r="AM210" s="132">
        <f t="shared" ref="AM210:AM215" si="638">SUM(AH196:AM196)</f>
        <v>150</v>
      </c>
      <c r="AN210" s="132">
        <f t="shared" ref="AN210:AN215" si="639">SUM(AI196:AN196)</f>
        <v>183</v>
      </c>
      <c r="AO210" s="132">
        <f t="shared" ref="AO210:AO215" si="640">SUM(AJ196:AO196)</f>
        <v>219</v>
      </c>
      <c r="AP210" s="132">
        <f t="shared" ref="AP210:AP215" si="641">SUM(AK196:AP196)</f>
        <v>251</v>
      </c>
      <c r="AQ210" s="132">
        <f t="shared" ref="AQ210:AQ215" si="642">SUM(AL196:AQ196)</f>
        <v>278</v>
      </c>
      <c r="AR210" s="132">
        <f t="shared" ref="AR210:AR215" si="643">SUM(AM196:AR196)</f>
        <v>319</v>
      </c>
      <c r="AS210" s="132">
        <f t="shared" ref="AS210:AS215" si="644">SUM(AN196:AS196)</f>
        <v>378</v>
      </c>
      <c r="AT210" s="132">
        <f t="shared" ref="AT210:AT215" si="645">SUM(AO196:AT196)</f>
        <v>405</v>
      </c>
      <c r="AU210" s="132">
        <f t="shared" ref="AU210:AU215" si="646">SUM(AP196:AU196)</f>
        <v>453</v>
      </c>
      <c r="AV210" s="132">
        <f t="shared" ref="AV210:AV215" si="647">SUM(AQ196:AV196)</f>
        <v>490</v>
      </c>
      <c r="AW210" s="132">
        <f t="shared" ref="AW210:AW215" si="648">SUM(AR196:AW196)</f>
        <v>536</v>
      </c>
      <c r="AX210" s="132">
        <f t="shared" ref="AX210:AX215" si="649">SUM(AS196:AX196)</f>
        <v>545</v>
      </c>
      <c r="AY210" s="132">
        <f t="shared" ref="AY210:AY215" si="650">SUM(AT196:AY196)</f>
        <v>555</v>
      </c>
      <c r="AZ210" s="132">
        <f t="shared" ref="AZ210:AZ215" si="651">SUM(AU196:AZ196)</f>
        <v>555</v>
      </c>
      <c r="BA210" s="132">
        <f t="shared" ref="BA210:BA215" si="652">SUM(AV196:BA196)</f>
        <v>544</v>
      </c>
      <c r="BB210" s="132">
        <f t="shared" ref="BB210:BB215" si="653">SUM(AW196:BB196)</f>
        <v>567</v>
      </c>
      <c r="BC210" s="132">
        <f t="shared" ref="BC210:BC215" si="654">SUM(AX196:BC196)</f>
        <v>574</v>
      </c>
      <c r="BD210" s="132">
        <f t="shared" ref="BD210:BD215" si="655">SUM(AY196:BD196)</f>
        <v>596</v>
      </c>
      <c r="BE210" s="132">
        <f t="shared" ref="BE210:BE215" si="656">SUM(AZ196:BE196)</f>
        <v>583</v>
      </c>
      <c r="BF210" s="132">
        <f t="shared" ref="BF210:BF215" si="657">SUM(BA196:BF196)</f>
        <v>622</v>
      </c>
      <c r="BG210" s="132">
        <f t="shared" ref="BG210:BG215" si="658">SUM(BB196:BG196)</f>
        <v>633</v>
      </c>
      <c r="BH210" s="132">
        <f t="shared" ref="BH210:BH215" si="659">SUM(BC196:BH196)</f>
        <v>599</v>
      </c>
      <c r="BI210" s="132">
        <f t="shared" ref="BI210:BI215" si="660">SUM(BD196:BI196)</f>
        <v>622</v>
      </c>
      <c r="BJ210" s="132">
        <f t="shared" ref="BJ210:BJ215" si="661">SUM(BE196:BJ196)</f>
        <v>617</v>
      </c>
      <c r="BK210" s="132">
        <f t="shared" ref="BK210:BK215" si="662">SUM(BF196:BK196)</f>
        <v>660</v>
      </c>
      <c r="BL210" s="132">
        <f t="shared" ref="BL210:BL215" si="663">SUM(BG196:BL196)</f>
        <v>672</v>
      </c>
      <c r="BM210" s="132">
        <f t="shared" ref="BM210:BM215" si="664">SUM(BH196:BM196)</f>
        <v>720</v>
      </c>
      <c r="BN210" s="132">
        <f t="shared" ref="BN210:BN215" si="665">SUM(BI196:BN196)</f>
        <v>753</v>
      </c>
      <c r="BO210" s="132">
        <f t="shared" ref="BO210:BO215" si="666">SUM(BJ196:BO196)</f>
        <v>715</v>
      </c>
      <c r="BP210" s="132">
        <f t="shared" ref="BP210:BP215" si="667">SUM(BK196:BP196)</f>
        <v>759</v>
      </c>
      <c r="BQ210" s="132">
        <f t="shared" ref="BQ210:BQ215" si="668">SUM(BL196:BQ196)</f>
        <v>741</v>
      </c>
      <c r="BR210" s="132">
        <f t="shared" ref="BR210:BR215" si="669">SUM(BM196:BR196)</f>
        <v>724</v>
      </c>
      <c r="BS210" s="132">
        <f t="shared" ref="BS210:BS215" si="670">SUM(BN196:BS196)</f>
        <v>678</v>
      </c>
      <c r="BT210" s="132">
        <f t="shared" ref="BT210:BT215" si="671">SUM(BO196:BT196)</f>
        <v>680</v>
      </c>
      <c r="BU210" s="132">
        <f t="shared" si="606"/>
        <v>674</v>
      </c>
      <c r="BV210" s="132">
        <f t="shared" ref="BV210:BV215" si="672">SUM(BQ196:BV196)</f>
        <v>611</v>
      </c>
      <c r="BW210" s="132">
        <f t="shared" ref="BW210:BW215" si="673">SUM(BR196:BW196)</f>
        <v>589</v>
      </c>
      <c r="BX210" s="132">
        <f t="shared" ref="BX210:BX215" si="674">SUM(BS196:BX196)</f>
        <v>557</v>
      </c>
      <c r="BY210" s="132">
        <f t="shared" ref="BY210:BY215" si="675">SUM(BT196:BY196)</f>
        <v>533</v>
      </c>
      <c r="BZ210" s="132">
        <f t="shared" ref="BZ210:BZ215" si="676">SUM(BU196:BZ196)</f>
        <v>501</v>
      </c>
      <c r="CA210" s="132">
        <f t="shared" ref="CA210:CA215" si="677">SUM(BV196:CA196)</f>
        <v>498</v>
      </c>
      <c r="CB210" s="132">
        <f t="shared" ref="CB210:CB215" si="678">SUM(BW196:CB196)</f>
        <v>487</v>
      </c>
      <c r="CC210" s="132">
        <f t="shared" ref="CC210:CC215" si="679">SUM(BX196:CC196)</f>
        <v>461</v>
      </c>
      <c r="CD210" s="132">
        <f t="shared" ref="CD210:CD215" si="680">SUM(BY196:CD196)</f>
        <v>454</v>
      </c>
      <c r="CE210" s="132">
        <f t="shared" ref="CE210:CE215" si="681">SUM(BZ196:CE196)</f>
        <v>437</v>
      </c>
      <c r="CF210" s="132">
        <f t="shared" ref="CF210:CF215" si="682">SUM(CA196:CF196)</f>
        <v>401</v>
      </c>
      <c r="CG210" s="132">
        <f t="shared" ref="CG210:CG215" si="683">SUM(CB196:CG196)</f>
        <v>369</v>
      </c>
      <c r="CH210" s="132">
        <f t="shared" ref="CH210:CH215" si="684">SUM(CC196:CH196)</f>
        <v>341</v>
      </c>
      <c r="CI210" s="132">
        <f t="shared" ref="CI210:CI215" si="685">SUM(CD196:CI196)</f>
        <v>315</v>
      </c>
      <c r="CJ210" s="132">
        <f t="shared" ref="CJ210:CJ215" si="686">SUM(CE196:CJ196)</f>
        <v>281</v>
      </c>
      <c r="CK210" s="132">
        <f t="shared" ref="CK210:CK215" si="687">SUM(CF196:CK196)</f>
        <v>270</v>
      </c>
      <c r="CL210" s="132">
        <f t="shared" ref="CL210:CL215" si="688">SUM(CG196:CL196)</f>
        <v>261</v>
      </c>
      <c r="CM210" s="132">
        <f t="shared" ref="CM210:CM215" si="689">SUM(CH196:CM196)</f>
        <v>250</v>
      </c>
      <c r="CN210" s="132">
        <f t="shared" ref="CN210:CN215" si="690">SUM(CI196:CN196)</f>
        <v>242</v>
      </c>
      <c r="CO210" s="132">
        <f t="shared" ref="CO210:CO215" si="691">SUM(CJ196:CO196)</f>
        <v>248</v>
      </c>
      <c r="CP210" s="132">
        <f t="shared" ref="CP210:CP215" si="692">SUM(CK196:CP196)</f>
        <v>229</v>
      </c>
      <c r="CQ210" s="132">
        <f t="shared" ref="CQ210:CQ215" si="693">SUM(CL196:CQ196)</f>
        <v>202</v>
      </c>
      <c r="CR210" s="132">
        <f t="shared" ref="CR210:CR215" si="694">SUM(CM196:CR196)</f>
        <v>185</v>
      </c>
      <c r="CS210" s="132">
        <f t="shared" ref="CS210:CS215" si="695">SUM(CN196:CS196)</f>
        <v>170</v>
      </c>
      <c r="CT210" s="132">
        <f t="shared" ref="CT210:CT215" si="696">SUM(CO196:CT196)</f>
        <v>153</v>
      </c>
      <c r="CU210" s="132">
        <f t="shared" ref="CU210:CU215" si="697">SUM(CP196:CU196)</f>
        <v>135</v>
      </c>
      <c r="CV210" s="132">
        <f t="shared" ref="CV210:CV215" si="698">SUM(CQ196:CV196)</f>
        <v>131</v>
      </c>
      <c r="CW210" s="132">
        <f t="shared" ref="CW210:CW215" si="699">SUM(CR196:CW196)</f>
        <v>132</v>
      </c>
      <c r="CX210" s="132">
        <f t="shared" ref="CX210:CX215" si="700">SUM(CS196:CX196)</f>
        <v>125</v>
      </c>
      <c r="CY210" s="132">
        <f t="shared" ref="CY210:CY215" si="701">SUM(CT196:CY196)</f>
        <v>123</v>
      </c>
      <c r="CZ210" s="132">
        <f t="shared" ref="CZ210:CZ215" si="702">SUM(CU196:CZ196)</f>
        <v>120</v>
      </c>
      <c r="DA210" s="132">
        <f t="shared" ref="DA210:DA215" si="703">SUM(CV196:DA196)</f>
        <v>115</v>
      </c>
      <c r="DB210" s="132">
        <f t="shared" ref="DB210:DB215" si="704">SUM(CW196:DB196)</f>
        <v>114</v>
      </c>
      <c r="DC210" s="132">
        <f t="shared" ref="DC210:DC215" si="705">SUM(CX196:DC196)</f>
        <v>120</v>
      </c>
      <c r="DD210" s="132">
        <f t="shared" ref="DD210:DD215" si="706">SUM(CY196:DD196)</f>
        <v>118</v>
      </c>
      <c r="DE210" s="132">
        <f t="shared" ref="DE210:DE215" si="707">SUM(CZ196:DE196)</f>
        <v>110</v>
      </c>
      <c r="DF210" s="132">
        <f t="shared" ref="DF210:DF215" si="708">SUM(DA196:DF196)</f>
        <v>115</v>
      </c>
      <c r="DG210" s="132">
        <f t="shared" ref="DG210:DG215" si="709">SUM(DB196:DG196)</f>
        <v>116</v>
      </c>
      <c r="DH210" s="132">
        <f t="shared" ref="DH210:DH215" si="710">SUM(DC196:DH196)</f>
        <v>118</v>
      </c>
      <c r="DI210" s="132">
        <f t="shared" ref="DI210:DI215" si="711">SUM(DD196:DI196)</f>
        <v>112</v>
      </c>
      <c r="DJ210" s="132">
        <f t="shared" ref="DJ210:DJ215" si="712">SUM(DE196:DJ196)</f>
        <v>124</v>
      </c>
      <c r="DK210" s="132">
        <f t="shared" ref="DK210:DK215" si="713">SUM(DF196:DK196)</f>
        <v>151</v>
      </c>
      <c r="DL210" s="132">
        <f t="shared" ref="DL210:DL215" si="714">SUM(DG196:DL196)</f>
        <v>143</v>
      </c>
      <c r="DM210" s="132">
        <f t="shared" ref="DM210:DM215" si="715">SUM(DH196:DM196)</f>
        <v>156</v>
      </c>
      <c r="DN210" s="132">
        <f t="shared" ref="DN210:DN215" si="716">SUM(DI196:DN196)</f>
        <v>151</v>
      </c>
      <c r="DO210" s="132">
        <f t="shared" ref="DO210:DO215" si="717">SUM(DJ196:DO196)</f>
        <v>154</v>
      </c>
      <c r="DP210" s="132">
        <f t="shared" ref="DP210:DP215" si="718">SUM(DK196:DP196)</f>
        <v>152</v>
      </c>
      <c r="DQ210" s="132">
        <f t="shared" ref="DQ210:DQ215" si="719">SUM(DL196:DQ196)</f>
        <v>138</v>
      </c>
      <c r="DR210" s="132">
        <f t="shared" ref="DR210:DR215" si="720">SUM(DM196:DR196)</f>
        <v>156</v>
      </c>
      <c r="DS210" s="132">
        <f t="shared" ref="DS210:DS215" si="721">SUM(DN196:DS196)</f>
        <v>147</v>
      </c>
      <c r="DT210" s="132">
        <f t="shared" ref="DT210:DT215" si="722">SUM(DO196:DT196)</f>
        <v>163</v>
      </c>
      <c r="DU210" s="132">
        <f t="shared" ref="DU210:DU215" si="723">SUM(DP196:DU196)</f>
        <v>164</v>
      </c>
      <c r="DV210" s="132">
        <f t="shared" ref="DV210:DV215" si="724">SUM(DQ196:DV196)</f>
        <v>158</v>
      </c>
      <c r="DW210" s="132">
        <f t="shared" ref="DW210:DW215" si="725">SUM(DR196:DW196)</f>
        <v>150</v>
      </c>
      <c r="DX210" s="132">
        <f t="shared" ref="DX210:DX215" si="726">SUM(DS196:DX196)</f>
        <v>145</v>
      </c>
      <c r="DY210" s="132">
        <f t="shared" ref="DY210:DY215" si="727">SUM(DT196:DY196)</f>
        <v>149</v>
      </c>
      <c r="DZ210" s="132">
        <f t="shared" ref="DZ210:DZ215" si="728">SUM(DU196:DZ196)</f>
        <v>137</v>
      </c>
      <c r="EA210" s="132">
        <f t="shared" ref="EA210:EA215" si="729">SUM(DV196:EA196)</f>
        <v>139</v>
      </c>
      <c r="EB210" s="132">
        <f t="shared" ref="EB210:EB215" si="730">SUM(DW196:EB196)</f>
        <v>140</v>
      </c>
      <c r="EC210" s="132">
        <f t="shared" ref="EC210:EC215" si="731">SUM(DX196:EC196)</f>
        <v>141</v>
      </c>
      <c r="ED210" s="132">
        <f t="shared" ref="ED210:ED215" si="732">SUM(DY196:ED196)</f>
        <v>131</v>
      </c>
      <c r="EE210" s="132">
        <f t="shared" ref="EE210:EE215" si="733">SUM(DZ196:EE196)</f>
        <v>128</v>
      </c>
      <c r="EF210" s="132">
        <f t="shared" ref="EF210:EF215" si="734">SUM(EA196:EF196)</f>
        <v>127</v>
      </c>
      <c r="EG210" s="132">
        <f t="shared" si="607"/>
        <v>110</v>
      </c>
      <c r="EH210" s="132">
        <f t="shared" ref="EH210:EH215" si="735">SUM(EC196:EH196)</f>
        <v>118</v>
      </c>
      <c r="EI210" s="132">
        <f t="shared" ref="EI210:EI215" si="736">SUM(ED196:EI196)</f>
        <v>112</v>
      </c>
      <c r="EJ210" s="132">
        <f t="shared" ref="EJ210:EJ215" si="737">SUM(EE196:EJ196)</f>
        <v>104</v>
      </c>
      <c r="EK210" s="132">
        <f t="shared" ref="EK210:EK215" si="738">SUM(EF196:EK196)</f>
        <v>90</v>
      </c>
      <c r="EL210" s="132">
        <f t="shared" ref="EL210:EL215" si="739">SUM(EG196:EL196)</f>
        <v>89</v>
      </c>
      <c r="EM210" s="132">
        <f t="shared" ref="EM210:EM215" si="740">SUM(EH196:EM196)</f>
        <v>93</v>
      </c>
      <c r="EN210" s="132">
        <f t="shared" ref="EN210:EN215" si="741">SUM(EI196:EN196)</f>
        <v>79</v>
      </c>
      <c r="EO210" s="132">
        <f t="shared" ref="EO210:EO215" si="742">SUM(EJ196:EO196)</f>
        <v>74</v>
      </c>
      <c r="EP210" s="132">
        <f t="shared" ref="EP210:EP215" si="743">SUM(EK196:EP196)</f>
        <v>83</v>
      </c>
      <c r="EQ210" s="132">
        <f t="shared" ref="EQ210:EQ215" si="744">SUM(EL196:EQ196)</f>
        <v>85</v>
      </c>
      <c r="ER210" s="132">
        <f t="shared" ref="ER210:ER215" si="745">SUM(EM196:ER196)</f>
        <v>81</v>
      </c>
      <c r="ES210" s="132">
        <f t="shared" ref="ES210:ES215" si="746">SUM(EN196:ES196)</f>
        <v>79</v>
      </c>
      <c r="ET210" s="132">
        <f t="shared" ref="ET210:ET215" si="747">SUM(EO196:ET196)</f>
        <v>79</v>
      </c>
      <c r="EU210" s="132">
        <f t="shared" ref="EU210:EU215" si="748">SUM(EP196:EU196)</f>
        <v>78</v>
      </c>
      <c r="EV210" s="132">
        <f t="shared" ref="EV210:EV215" si="749">SUM(EQ196:EV196)</f>
        <v>70</v>
      </c>
      <c r="EW210" s="132">
        <f t="shared" ref="EW210:EW215" si="750">SUM(ER196:EW196)</f>
        <v>66</v>
      </c>
      <c r="EX210" s="132">
        <f t="shared" ref="EX210:EX215" si="751">SUM(ES196:EX196)</f>
        <v>64</v>
      </c>
      <c r="EY210" s="132">
        <f t="shared" ref="EY210:EY215" si="752">SUM(ET196:EY196)</f>
        <v>58</v>
      </c>
      <c r="EZ210" s="132">
        <f t="shared" ref="EZ210:EZ215" si="753">SUM(EU196:EZ196)</f>
        <v>49</v>
      </c>
      <c r="FA210" s="132">
        <f t="shared" ref="FA210:FA215" si="754">SUM(EV196:FA196)</f>
        <v>52</v>
      </c>
      <c r="FB210" s="132">
        <f t="shared" ref="FB210:FB215" si="755">SUM(EW196:FB196)</f>
        <v>49</v>
      </c>
      <c r="FC210" s="132">
        <f t="shared" ref="FC210:FC215" si="756">SUM(EX196:FC196)</f>
        <v>59</v>
      </c>
      <c r="FD210" s="132">
        <f t="shared" ref="FD210:FD215" si="757">SUM(EY196:FD196)</f>
        <v>62</v>
      </c>
      <c r="FE210" s="132">
        <f t="shared" ref="FE210:FE215" si="758">SUM(EZ196:FE196)</f>
        <v>72</v>
      </c>
      <c r="FF210" s="132">
        <f t="shared" ref="FF210:FF215" si="759">SUM(FA196:FF196)</f>
        <v>93</v>
      </c>
      <c r="FG210" s="132">
        <f t="shared" ref="FG210:FG215" si="760">SUM(FB196:FG196)</f>
        <v>103</v>
      </c>
      <c r="FH210" s="132">
        <f t="shared" ref="FH210:FH215" si="761">SUM(FC196:FH196)</f>
        <v>112</v>
      </c>
      <c r="FI210" s="132">
        <f t="shared" ref="FI210:FI215" si="762">SUM(FD196:FI196)</f>
        <v>115</v>
      </c>
      <c r="FJ210" s="132">
        <f t="shared" ref="FJ210:FJ215" si="763">SUM(FE196:FJ196)</f>
        <v>130</v>
      </c>
      <c r="FK210" s="132">
        <f t="shared" ref="FK210:FK215" si="764">SUM(FF196:FK196)</f>
        <v>144</v>
      </c>
      <c r="FL210" s="132">
        <f t="shared" ref="FL210:FL215" si="765">SUM(FG196:FL196)</f>
        <v>152</v>
      </c>
      <c r="FM210" s="132">
        <f t="shared" ref="FM210:FM215" si="766">SUM(FH196:FM196)</f>
        <v>148</v>
      </c>
      <c r="FN210" s="132">
        <f t="shared" ref="FN210:FN215" si="767">SUM(FI196:FN196)</f>
        <v>158</v>
      </c>
      <c r="FO210" s="132">
        <f t="shared" ref="FO210:FO215" si="768">SUM(FJ196:FO196)</f>
        <v>161</v>
      </c>
      <c r="FP210" s="132">
        <f t="shared" ref="FP210:FP215" si="769">SUM(FK196:FP196)</f>
        <v>159</v>
      </c>
      <c r="FQ210" s="132">
        <f t="shared" ref="FQ210:FQ215" si="770">SUM(FL196:FQ196)</f>
        <v>168</v>
      </c>
      <c r="FR210" s="132">
        <f t="shared" ref="FR210:FR215" si="771">SUM(FM196:FR196)</f>
        <v>164</v>
      </c>
      <c r="FS210" s="132">
        <f t="shared" ref="FS210:FS215" si="772">SUM(FN196:FS196)</f>
        <v>196</v>
      </c>
      <c r="FT210" s="132">
        <f t="shared" ref="FT210:FT215" si="773">SUM(FO196:FT196)</f>
        <v>206</v>
      </c>
      <c r="FU210" s="132">
        <f t="shared" ref="FU210:FU215" si="774">SUM(FP196:FU196)</f>
        <v>211</v>
      </c>
      <c r="FV210" s="132">
        <f t="shared" ref="FV210:FV215" si="775">SUM(FQ196:FV196)</f>
        <v>227</v>
      </c>
      <c r="FW210" s="132">
        <f t="shared" ref="FW210:FW215" si="776">SUM(FR196:FW196)</f>
        <v>227</v>
      </c>
      <c r="FX210" s="132">
        <f t="shared" ref="FX210:FX215" si="777">SUM(FS196:FX196)</f>
        <v>255</v>
      </c>
      <c r="FY210" s="132">
        <f t="shared" ref="FY210:FY215" si="778">SUM(FT196:FY196)</f>
        <v>261</v>
      </c>
      <c r="FZ210" s="132">
        <f t="shared" ref="FZ210:FZ215" si="779">SUM(FU196:FZ196)</f>
        <v>280</v>
      </c>
      <c r="GA210" s="132">
        <f t="shared" ref="GA210:GA215" si="780">SUM(FV196:GA196)</f>
        <v>315</v>
      </c>
      <c r="GB210" s="132">
        <f t="shared" ref="GB210:GB215" si="781">SUM(FW196:GB196)</f>
        <v>351</v>
      </c>
      <c r="GC210" s="132">
        <f t="shared" ref="GC210:GC215" si="782">SUM(FX196:GC196)</f>
        <v>374</v>
      </c>
      <c r="GD210" s="132">
        <f t="shared" ref="GD210:GD215" si="783">SUM(FY196:GD196)</f>
        <v>387</v>
      </c>
      <c r="GE210" s="132">
        <f t="shared" ref="GE210:GE215" si="784">SUM(FZ196:GE196)</f>
        <v>405</v>
      </c>
      <c r="GF210" s="132">
        <f t="shared" ref="GF210:GF215" si="785">SUM(GA196:GF196)</f>
        <v>431</v>
      </c>
      <c r="GG210" s="132">
        <f t="shared" ref="GG210:GG215" si="786">SUM(GB196:GG196)</f>
        <v>449</v>
      </c>
      <c r="GH210" s="132">
        <f t="shared" ref="GH210:GH215" si="787">SUM(GC196:GH196)</f>
        <v>449</v>
      </c>
      <c r="GI210" s="132">
        <f t="shared" ref="GI210:GI215" si="788">SUM(GD196:GI196)</f>
        <v>479</v>
      </c>
      <c r="GJ210" s="132">
        <f t="shared" ref="GJ210:GJ215" si="789">SUM(GE196:GJ196)</f>
        <v>481</v>
      </c>
      <c r="GK210" s="132">
        <f t="shared" ref="GK210:GK215" si="790">SUM(GF196:GK196)</f>
        <v>476</v>
      </c>
      <c r="GL210" s="132">
        <f t="shared" ref="GL210:GL215" si="791">SUM(GG196:GL196)</f>
        <v>470</v>
      </c>
      <c r="GM210" s="132">
        <f t="shared" ref="GM210:GM215" si="792">SUM(GH196:GM196)</f>
        <v>451</v>
      </c>
      <c r="GN210" s="132">
        <f t="shared" ref="GN210:GN215" si="793">SUM(GI196:GN196)</f>
        <v>449</v>
      </c>
      <c r="GO210" s="132">
        <f t="shared" ref="GO210:GO215" si="794">SUM(GJ196:GO196)</f>
        <v>424</v>
      </c>
      <c r="GP210" s="132">
        <f t="shared" ref="GP210:GP215" si="795">SUM(GK196:GP196)</f>
        <v>397</v>
      </c>
      <c r="GQ210" s="132">
        <f t="shared" ref="GQ210:GQ215" si="796">SUM(GL196:GQ196)</f>
        <v>399</v>
      </c>
      <c r="GR210" s="132">
        <f t="shared" ref="GR210:GR215" si="797">SUM(GM196:GR196)</f>
        <v>374</v>
      </c>
      <c r="GS210" s="132">
        <f t="shared" si="608"/>
        <v>369</v>
      </c>
      <c r="GT210" s="132">
        <f t="shared" si="601"/>
        <v>351</v>
      </c>
      <c r="GU210" s="132">
        <f t="shared" si="601"/>
        <v>341</v>
      </c>
      <c r="GV210" s="132">
        <f t="shared" si="601"/>
        <v>358</v>
      </c>
      <c r="GW210" s="132">
        <f t="shared" si="601"/>
        <v>352</v>
      </c>
      <c r="GX210" s="132">
        <f t="shared" si="601"/>
        <v>368</v>
      </c>
      <c r="GY210" s="132">
        <f t="shared" si="601"/>
        <v>367</v>
      </c>
      <c r="GZ210" s="132">
        <f t="shared" si="601"/>
        <v>381</v>
      </c>
      <c r="HA210" s="132">
        <f t="shared" si="601"/>
        <v>380</v>
      </c>
      <c r="HB210" s="132">
        <f t="shared" si="601"/>
        <v>383</v>
      </c>
      <c r="HC210" s="132">
        <f t="shared" si="601"/>
        <v>365</v>
      </c>
      <c r="HD210" s="132">
        <f t="shared" si="601"/>
        <v>363</v>
      </c>
      <c r="HE210" s="132">
        <f t="shared" si="601"/>
        <v>360</v>
      </c>
      <c r="HF210" s="132">
        <f t="shared" si="601"/>
        <v>347</v>
      </c>
      <c r="HG210" s="132">
        <f t="shared" si="601"/>
        <v>393</v>
      </c>
      <c r="HH210" s="132">
        <f t="shared" si="601"/>
        <v>429</v>
      </c>
      <c r="HI210" s="132">
        <f t="shared" si="601"/>
        <v>483</v>
      </c>
      <c r="HJ210" s="132">
        <f t="shared" si="601"/>
        <v>545</v>
      </c>
      <c r="HK210" s="132">
        <f t="shared" si="601"/>
        <v>598</v>
      </c>
      <c r="HL210" s="132">
        <f t="shared" si="601"/>
        <v>638</v>
      </c>
      <c r="HM210" s="132">
        <f t="shared" si="601"/>
        <v>599</v>
      </c>
      <c r="HN210" s="132">
        <f t="shared" si="601"/>
        <v>558</v>
      </c>
      <c r="HO210" s="132">
        <f t="shared" si="601"/>
        <v>503</v>
      </c>
      <c r="HP210" s="132">
        <f t="shared" si="601"/>
        <v>433</v>
      </c>
      <c r="HQ210" s="132">
        <f t="shared" si="601"/>
        <v>367</v>
      </c>
      <c r="HR210" s="132">
        <f t="shared" si="601"/>
        <v>282</v>
      </c>
      <c r="HS210" s="132">
        <f t="shared" si="604"/>
        <v>220</v>
      </c>
      <c r="HT210" s="132">
        <f t="shared" si="605"/>
        <v>159</v>
      </c>
    </row>
    <row r="211" spans="2:228" x14ac:dyDescent="0.25">
      <c r="B211" s="132" t="s">
        <v>214</v>
      </c>
      <c r="I211" s="132">
        <f t="shared" si="603"/>
        <v>3</v>
      </c>
      <c r="J211" s="132">
        <f t="shared" si="609"/>
        <v>3</v>
      </c>
      <c r="K211" s="132">
        <f t="shared" si="610"/>
        <v>2</v>
      </c>
      <c r="L211" s="132">
        <f t="shared" si="611"/>
        <v>2</v>
      </c>
      <c r="M211" s="132">
        <f t="shared" si="612"/>
        <v>2</v>
      </c>
      <c r="N211" s="132">
        <f t="shared" si="613"/>
        <v>1</v>
      </c>
      <c r="O211" s="132">
        <f t="shared" si="614"/>
        <v>0</v>
      </c>
      <c r="P211" s="132">
        <f t="shared" si="615"/>
        <v>1</v>
      </c>
      <c r="Q211" s="132">
        <f t="shared" si="616"/>
        <v>1</v>
      </c>
      <c r="R211" s="132">
        <f t="shared" si="617"/>
        <v>2</v>
      </c>
      <c r="S211" s="132">
        <f t="shared" si="618"/>
        <v>2</v>
      </c>
      <c r="T211" s="132">
        <f t="shared" si="619"/>
        <v>2</v>
      </c>
      <c r="U211" s="132">
        <f t="shared" si="620"/>
        <v>2</v>
      </c>
      <c r="V211" s="132">
        <f t="shared" si="621"/>
        <v>4</v>
      </c>
      <c r="W211" s="132">
        <f t="shared" si="622"/>
        <v>8</v>
      </c>
      <c r="X211" s="132">
        <f t="shared" si="623"/>
        <v>8</v>
      </c>
      <c r="Y211" s="132">
        <f t="shared" si="624"/>
        <v>9</v>
      </c>
      <c r="Z211" s="132">
        <f t="shared" si="625"/>
        <v>17</v>
      </c>
      <c r="AA211" s="132">
        <f t="shared" si="626"/>
        <v>21</v>
      </c>
      <c r="AB211" s="132">
        <f t="shared" si="627"/>
        <v>26</v>
      </c>
      <c r="AC211" s="132">
        <f t="shared" si="628"/>
        <v>34</v>
      </c>
      <c r="AD211" s="132">
        <f t="shared" si="629"/>
        <v>56</v>
      </c>
      <c r="AE211" s="132">
        <f t="shared" si="630"/>
        <v>66</v>
      </c>
      <c r="AF211" s="132">
        <f t="shared" si="631"/>
        <v>91</v>
      </c>
      <c r="AG211" s="132">
        <f t="shared" si="632"/>
        <v>115</v>
      </c>
      <c r="AH211" s="132">
        <f t="shared" si="633"/>
        <v>137</v>
      </c>
      <c r="AI211" s="132">
        <f t="shared" si="634"/>
        <v>155</v>
      </c>
      <c r="AJ211" s="132">
        <f t="shared" si="635"/>
        <v>177</v>
      </c>
      <c r="AK211" s="132">
        <f t="shared" si="636"/>
        <v>219</v>
      </c>
      <c r="AL211" s="132">
        <f t="shared" si="637"/>
        <v>229</v>
      </c>
      <c r="AM211" s="132">
        <f t="shared" si="638"/>
        <v>256</v>
      </c>
      <c r="AN211" s="132">
        <f t="shared" si="639"/>
        <v>308</v>
      </c>
      <c r="AO211" s="132">
        <f t="shared" si="640"/>
        <v>364</v>
      </c>
      <c r="AP211" s="132">
        <f t="shared" si="641"/>
        <v>411</v>
      </c>
      <c r="AQ211" s="132">
        <f t="shared" si="642"/>
        <v>476</v>
      </c>
      <c r="AR211" s="132">
        <f t="shared" si="643"/>
        <v>560</v>
      </c>
      <c r="AS211" s="132">
        <f t="shared" si="644"/>
        <v>631</v>
      </c>
      <c r="AT211" s="132">
        <f t="shared" si="645"/>
        <v>688</v>
      </c>
      <c r="AU211" s="132">
        <f t="shared" si="646"/>
        <v>802</v>
      </c>
      <c r="AV211" s="132">
        <f t="shared" si="647"/>
        <v>849</v>
      </c>
      <c r="AW211" s="132">
        <f t="shared" si="648"/>
        <v>906</v>
      </c>
      <c r="AX211" s="132">
        <f t="shared" si="649"/>
        <v>926</v>
      </c>
      <c r="AY211" s="132">
        <f t="shared" si="650"/>
        <v>988</v>
      </c>
      <c r="AZ211" s="132">
        <f t="shared" si="651"/>
        <v>1012</v>
      </c>
      <c r="BA211" s="132">
        <f t="shared" si="652"/>
        <v>961</v>
      </c>
      <c r="BB211" s="132">
        <f t="shared" si="653"/>
        <v>1041</v>
      </c>
      <c r="BC211" s="132">
        <f t="shared" si="654"/>
        <v>1019</v>
      </c>
      <c r="BD211" s="132">
        <f t="shared" si="655"/>
        <v>1035</v>
      </c>
      <c r="BE211" s="132">
        <f t="shared" si="656"/>
        <v>989</v>
      </c>
      <c r="BF211" s="132">
        <f t="shared" si="657"/>
        <v>1008</v>
      </c>
      <c r="BG211" s="132">
        <f t="shared" si="658"/>
        <v>1021</v>
      </c>
      <c r="BH211" s="132">
        <f t="shared" si="659"/>
        <v>951</v>
      </c>
      <c r="BI211" s="132">
        <f t="shared" si="660"/>
        <v>1012</v>
      </c>
      <c r="BJ211" s="132">
        <f t="shared" si="661"/>
        <v>1022</v>
      </c>
      <c r="BK211" s="132">
        <f t="shared" si="662"/>
        <v>1087</v>
      </c>
      <c r="BL211" s="132">
        <f t="shared" si="663"/>
        <v>1118</v>
      </c>
      <c r="BM211" s="132">
        <f t="shared" si="664"/>
        <v>1143</v>
      </c>
      <c r="BN211" s="132">
        <f t="shared" si="665"/>
        <v>1197</v>
      </c>
      <c r="BO211" s="132">
        <f t="shared" si="666"/>
        <v>1134</v>
      </c>
      <c r="BP211" s="132">
        <f t="shared" si="667"/>
        <v>1176</v>
      </c>
      <c r="BQ211" s="132">
        <f t="shared" si="668"/>
        <v>1154</v>
      </c>
      <c r="BR211" s="132">
        <f t="shared" si="669"/>
        <v>1131</v>
      </c>
      <c r="BS211" s="132">
        <f t="shared" si="670"/>
        <v>1119</v>
      </c>
      <c r="BT211" s="132">
        <f t="shared" si="671"/>
        <v>1099</v>
      </c>
      <c r="BU211" s="132">
        <f t="shared" si="606"/>
        <v>1143</v>
      </c>
      <c r="BV211" s="132">
        <f t="shared" si="672"/>
        <v>1062</v>
      </c>
      <c r="BW211" s="132">
        <f t="shared" si="673"/>
        <v>1032</v>
      </c>
      <c r="BX211" s="132">
        <f t="shared" si="674"/>
        <v>970</v>
      </c>
      <c r="BY211" s="132">
        <f t="shared" si="675"/>
        <v>946</v>
      </c>
      <c r="BZ211" s="132">
        <f t="shared" si="676"/>
        <v>880</v>
      </c>
      <c r="CA211" s="132">
        <f t="shared" si="677"/>
        <v>822</v>
      </c>
      <c r="CB211" s="132">
        <f t="shared" si="678"/>
        <v>808</v>
      </c>
      <c r="CC211" s="132">
        <f t="shared" si="679"/>
        <v>718</v>
      </c>
      <c r="CD211" s="132">
        <f t="shared" si="680"/>
        <v>712</v>
      </c>
      <c r="CE211" s="132">
        <f t="shared" si="681"/>
        <v>628</v>
      </c>
      <c r="CF211" s="132">
        <f t="shared" si="682"/>
        <v>586</v>
      </c>
      <c r="CG211" s="132">
        <f t="shared" si="683"/>
        <v>517</v>
      </c>
      <c r="CH211" s="132">
        <f t="shared" si="684"/>
        <v>461</v>
      </c>
      <c r="CI211" s="132">
        <f t="shared" si="685"/>
        <v>452</v>
      </c>
      <c r="CJ211" s="132">
        <f t="shared" si="686"/>
        <v>380</v>
      </c>
      <c r="CK211" s="132">
        <f t="shared" si="687"/>
        <v>371</v>
      </c>
      <c r="CL211" s="132">
        <f t="shared" si="688"/>
        <v>346</v>
      </c>
      <c r="CM211" s="132">
        <f t="shared" si="689"/>
        <v>325</v>
      </c>
      <c r="CN211" s="132">
        <f t="shared" si="690"/>
        <v>303</v>
      </c>
      <c r="CO211" s="132">
        <f t="shared" si="691"/>
        <v>305</v>
      </c>
      <c r="CP211" s="132">
        <f t="shared" si="692"/>
        <v>293</v>
      </c>
      <c r="CQ211" s="132">
        <f t="shared" si="693"/>
        <v>279</v>
      </c>
      <c r="CR211" s="132">
        <f t="shared" si="694"/>
        <v>285</v>
      </c>
      <c r="CS211" s="132">
        <f t="shared" si="695"/>
        <v>282</v>
      </c>
      <c r="CT211" s="132">
        <f t="shared" si="696"/>
        <v>272</v>
      </c>
      <c r="CU211" s="132">
        <f t="shared" si="697"/>
        <v>243</v>
      </c>
      <c r="CV211" s="132">
        <f t="shared" si="698"/>
        <v>234</v>
      </c>
      <c r="CW211" s="132">
        <f t="shared" si="699"/>
        <v>226</v>
      </c>
      <c r="CX211" s="132">
        <f t="shared" si="700"/>
        <v>191</v>
      </c>
      <c r="CY211" s="132">
        <f t="shared" si="701"/>
        <v>191</v>
      </c>
      <c r="CZ211" s="132">
        <f t="shared" si="702"/>
        <v>189</v>
      </c>
      <c r="DA211" s="132">
        <f t="shared" si="703"/>
        <v>186</v>
      </c>
      <c r="DB211" s="132">
        <f t="shared" si="704"/>
        <v>182</v>
      </c>
      <c r="DC211" s="132">
        <f t="shared" si="705"/>
        <v>171</v>
      </c>
      <c r="DD211" s="132">
        <f t="shared" si="706"/>
        <v>179</v>
      </c>
      <c r="DE211" s="132">
        <f t="shared" si="707"/>
        <v>168</v>
      </c>
      <c r="DF211" s="132">
        <f t="shared" si="708"/>
        <v>179</v>
      </c>
      <c r="DG211" s="132">
        <f t="shared" si="709"/>
        <v>188</v>
      </c>
      <c r="DH211" s="132">
        <f t="shared" si="710"/>
        <v>190</v>
      </c>
      <c r="DI211" s="132">
        <f t="shared" si="711"/>
        <v>196</v>
      </c>
      <c r="DJ211" s="132">
        <f t="shared" si="712"/>
        <v>201</v>
      </c>
      <c r="DK211" s="132">
        <f t="shared" si="713"/>
        <v>190</v>
      </c>
      <c r="DL211" s="132">
        <f t="shared" si="714"/>
        <v>175</v>
      </c>
      <c r="DM211" s="132">
        <f t="shared" si="715"/>
        <v>174</v>
      </c>
      <c r="DN211" s="132">
        <f t="shared" si="716"/>
        <v>169</v>
      </c>
      <c r="DO211" s="132">
        <f t="shared" si="717"/>
        <v>163</v>
      </c>
      <c r="DP211" s="132">
        <f t="shared" si="718"/>
        <v>146</v>
      </c>
      <c r="DQ211" s="132">
        <f t="shared" si="719"/>
        <v>151</v>
      </c>
      <c r="DR211" s="132">
        <f t="shared" si="720"/>
        <v>147</v>
      </c>
      <c r="DS211" s="132">
        <f t="shared" si="721"/>
        <v>136</v>
      </c>
      <c r="DT211" s="132">
        <f t="shared" si="722"/>
        <v>136</v>
      </c>
      <c r="DU211" s="132">
        <f t="shared" si="723"/>
        <v>139</v>
      </c>
      <c r="DV211" s="132">
        <f t="shared" si="724"/>
        <v>157</v>
      </c>
      <c r="DW211" s="132">
        <f t="shared" si="725"/>
        <v>152</v>
      </c>
      <c r="DX211" s="132">
        <f t="shared" si="726"/>
        <v>155</v>
      </c>
      <c r="DY211" s="132">
        <f t="shared" si="727"/>
        <v>159</v>
      </c>
      <c r="DZ211" s="132">
        <f t="shared" si="728"/>
        <v>160</v>
      </c>
      <c r="EA211" s="132">
        <f t="shared" si="729"/>
        <v>149</v>
      </c>
      <c r="EB211" s="132">
        <f t="shared" si="730"/>
        <v>128</v>
      </c>
      <c r="EC211" s="132">
        <f t="shared" si="731"/>
        <v>137</v>
      </c>
      <c r="ED211" s="132">
        <f t="shared" si="732"/>
        <v>136</v>
      </c>
      <c r="EE211" s="132">
        <f t="shared" si="733"/>
        <v>138</v>
      </c>
      <c r="EF211" s="132">
        <f t="shared" si="734"/>
        <v>135</v>
      </c>
      <c r="EG211" s="132">
        <f t="shared" si="607"/>
        <v>133</v>
      </c>
      <c r="EH211" s="132">
        <f t="shared" si="735"/>
        <v>138</v>
      </c>
      <c r="EI211" s="132">
        <f t="shared" si="736"/>
        <v>123</v>
      </c>
      <c r="EJ211" s="132">
        <f t="shared" si="737"/>
        <v>116</v>
      </c>
      <c r="EK211" s="132">
        <f t="shared" si="738"/>
        <v>93</v>
      </c>
      <c r="EL211" s="132">
        <f t="shared" si="739"/>
        <v>80</v>
      </c>
      <c r="EM211" s="132">
        <f t="shared" si="740"/>
        <v>73</v>
      </c>
      <c r="EN211" s="132">
        <f t="shared" si="741"/>
        <v>59</v>
      </c>
      <c r="EO211" s="132">
        <f t="shared" si="742"/>
        <v>54</v>
      </c>
      <c r="EP211" s="132">
        <f t="shared" si="743"/>
        <v>40</v>
      </c>
      <c r="EQ211" s="132">
        <f t="shared" si="744"/>
        <v>50</v>
      </c>
      <c r="ER211" s="132">
        <f t="shared" si="745"/>
        <v>58</v>
      </c>
      <c r="ES211" s="132">
        <f t="shared" si="746"/>
        <v>60</v>
      </c>
      <c r="ET211" s="132">
        <f t="shared" si="747"/>
        <v>66</v>
      </c>
      <c r="EU211" s="132">
        <f t="shared" si="748"/>
        <v>65</v>
      </c>
      <c r="EV211" s="132">
        <f t="shared" si="749"/>
        <v>74</v>
      </c>
      <c r="EW211" s="132">
        <f t="shared" si="750"/>
        <v>67</v>
      </c>
      <c r="EX211" s="132">
        <f t="shared" si="751"/>
        <v>61</v>
      </c>
      <c r="EY211" s="132">
        <f t="shared" si="752"/>
        <v>63</v>
      </c>
      <c r="EZ211" s="132">
        <f t="shared" si="753"/>
        <v>59</v>
      </c>
      <c r="FA211" s="132">
        <f t="shared" si="754"/>
        <v>58</v>
      </c>
      <c r="FB211" s="132">
        <f t="shared" si="755"/>
        <v>56</v>
      </c>
      <c r="FC211" s="132">
        <f t="shared" si="756"/>
        <v>63</v>
      </c>
      <c r="FD211" s="132">
        <f t="shared" si="757"/>
        <v>70</v>
      </c>
      <c r="FE211" s="132">
        <f t="shared" si="758"/>
        <v>71</v>
      </c>
      <c r="FF211" s="132">
        <f t="shared" si="759"/>
        <v>79</v>
      </c>
      <c r="FG211" s="132">
        <f t="shared" si="760"/>
        <v>91</v>
      </c>
      <c r="FH211" s="132">
        <f t="shared" si="761"/>
        <v>98</v>
      </c>
      <c r="FI211" s="132">
        <f t="shared" si="762"/>
        <v>104</v>
      </c>
      <c r="FJ211" s="132">
        <f t="shared" si="763"/>
        <v>114</v>
      </c>
      <c r="FK211" s="132">
        <f t="shared" si="764"/>
        <v>122</v>
      </c>
      <c r="FL211" s="132">
        <f t="shared" si="765"/>
        <v>130</v>
      </c>
      <c r="FM211" s="132">
        <f t="shared" si="766"/>
        <v>133</v>
      </c>
      <c r="FN211" s="132">
        <f t="shared" si="767"/>
        <v>153</v>
      </c>
      <c r="FO211" s="132">
        <f t="shared" si="768"/>
        <v>161</v>
      </c>
      <c r="FP211" s="132">
        <f t="shared" si="769"/>
        <v>164</v>
      </c>
      <c r="FQ211" s="132">
        <f t="shared" si="770"/>
        <v>188</v>
      </c>
      <c r="FR211" s="132">
        <f t="shared" si="771"/>
        <v>201</v>
      </c>
      <c r="FS211" s="132">
        <f t="shared" si="772"/>
        <v>219</v>
      </c>
      <c r="FT211" s="132">
        <f t="shared" si="773"/>
        <v>206</v>
      </c>
      <c r="FU211" s="132">
        <f t="shared" si="774"/>
        <v>217</v>
      </c>
      <c r="FV211" s="132">
        <f t="shared" si="775"/>
        <v>242</v>
      </c>
      <c r="FW211" s="132">
        <f t="shared" si="776"/>
        <v>244</v>
      </c>
      <c r="FX211" s="132">
        <f t="shared" si="777"/>
        <v>272</v>
      </c>
      <c r="FY211" s="132">
        <f t="shared" si="778"/>
        <v>286</v>
      </c>
      <c r="FZ211" s="132">
        <f t="shared" si="779"/>
        <v>325</v>
      </c>
      <c r="GA211" s="132">
        <f t="shared" si="780"/>
        <v>343</v>
      </c>
      <c r="GB211" s="132">
        <f t="shared" si="781"/>
        <v>359</v>
      </c>
      <c r="GC211" s="132">
        <f t="shared" si="782"/>
        <v>398</v>
      </c>
      <c r="GD211" s="132">
        <f t="shared" si="783"/>
        <v>411</v>
      </c>
      <c r="GE211" s="132">
        <f t="shared" si="784"/>
        <v>435</v>
      </c>
      <c r="GF211" s="132">
        <f t="shared" si="785"/>
        <v>435</v>
      </c>
      <c r="GG211" s="132">
        <f t="shared" si="786"/>
        <v>460</v>
      </c>
      <c r="GH211" s="132">
        <f t="shared" si="787"/>
        <v>477</v>
      </c>
      <c r="GI211" s="132">
        <f t="shared" si="788"/>
        <v>486</v>
      </c>
      <c r="GJ211" s="132">
        <f t="shared" si="789"/>
        <v>485</v>
      </c>
      <c r="GK211" s="132">
        <f t="shared" si="790"/>
        <v>479</v>
      </c>
      <c r="GL211" s="132">
        <f t="shared" si="791"/>
        <v>496</v>
      </c>
      <c r="GM211" s="132">
        <f t="shared" si="792"/>
        <v>491</v>
      </c>
      <c r="GN211" s="132">
        <f t="shared" si="793"/>
        <v>479</v>
      </c>
      <c r="GO211" s="132">
        <f t="shared" si="794"/>
        <v>450</v>
      </c>
      <c r="GP211" s="132">
        <f t="shared" si="795"/>
        <v>452</v>
      </c>
      <c r="GQ211" s="132">
        <f t="shared" si="796"/>
        <v>447</v>
      </c>
      <c r="GR211" s="132">
        <f t="shared" si="797"/>
        <v>443</v>
      </c>
      <c r="GS211" s="132">
        <f t="shared" si="608"/>
        <v>438</v>
      </c>
      <c r="GT211" s="132">
        <f t="shared" si="601"/>
        <v>435</v>
      </c>
      <c r="GU211" s="132">
        <f t="shared" si="601"/>
        <v>416</v>
      </c>
      <c r="GV211" s="132">
        <f t="shared" si="601"/>
        <v>413</v>
      </c>
      <c r="GW211" s="132">
        <f t="shared" si="601"/>
        <v>405</v>
      </c>
      <c r="GX211" s="132">
        <f t="shared" si="601"/>
        <v>389</v>
      </c>
      <c r="GY211" s="132">
        <f t="shared" si="601"/>
        <v>374</v>
      </c>
      <c r="GZ211" s="132">
        <f t="shared" si="601"/>
        <v>372</v>
      </c>
      <c r="HA211" s="132">
        <f t="shared" si="601"/>
        <v>392</v>
      </c>
      <c r="HB211" s="132">
        <f t="shared" si="601"/>
        <v>386</v>
      </c>
      <c r="HC211" s="132">
        <f t="shared" si="601"/>
        <v>399</v>
      </c>
      <c r="HD211" s="132">
        <f t="shared" si="601"/>
        <v>400</v>
      </c>
      <c r="HE211" s="132">
        <f t="shared" si="601"/>
        <v>421</v>
      </c>
      <c r="HF211" s="132">
        <f t="shared" si="601"/>
        <v>419</v>
      </c>
      <c r="HG211" s="132">
        <f t="shared" si="601"/>
        <v>457</v>
      </c>
      <c r="HH211" s="132">
        <f t="shared" si="601"/>
        <v>477</v>
      </c>
      <c r="HI211" s="132">
        <f t="shared" si="601"/>
        <v>494</v>
      </c>
      <c r="HJ211" s="132">
        <f t="shared" si="601"/>
        <v>535</v>
      </c>
      <c r="HK211" s="132">
        <f t="shared" si="601"/>
        <v>575</v>
      </c>
      <c r="HL211" s="132">
        <f t="shared" si="601"/>
        <v>597</v>
      </c>
      <c r="HM211" s="132">
        <f t="shared" si="601"/>
        <v>579</v>
      </c>
      <c r="HN211" s="132">
        <f t="shared" si="601"/>
        <v>559</v>
      </c>
      <c r="HO211" s="132">
        <f t="shared" si="601"/>
        <v>516</v>
      </c>
      <c r="HP211" s="132">
        <f t="shared" si="601"/>
        <v>463</v>
      </c>
      <c r="HQ211" s="132">
        <f t="shared" si="601"/>
        <v>369</v>
      </c>
      <c r="HR211" s="132">
        <f t="shared" si="601"/>
        <v>288</v>
      </c>
      <c r="HS211" s="132">
        <f t="shared" si="604"/>
        <v>201</v>
      </c>
      <c r="HT211" s="132">
        <f t="shared" si="605"/>
        <v>132</v>
      </c>
    </row>
    <row r="212" spans="2:228" x14ac:dyDescent="0.25">
      <c r="B212" s="132" t="s">
        <v>215</v>
      </c>
      <c r="I212" s="132">
        <f t="shared" si="603"/>
        <v>2</v>
      </c>
      <c r="J212" s="132">
        <f t="shared" si="609"/>
        <v>2</v>
      </c>
      <c r="K212" s="132">
        <f t="shared" si="610"/>
        <v>2</v>
      </c>
      <c r="L212" s="132">
        <f t="shared" si="611"/>
        <v>5</v>
      </c>
      <c r="M212" s="132">
        <f t="shared" si="612"/>
        <v>5</v>
      </c>
      <c r="N212" s="132">
        <f t="shared" si="613"/>
        <v>3</v>
      </c>
      <c r="O212" s="132">
        <f t="shared" si="614"/>
        <v>3</v>
      </c>
      <c r="P212" s="132">
        <f t="shared" si="615"/>
        <v>4</v>
      </c>
      <c r="Q212" s="132">
        <f t="shared" si="616"/>
        <v>5</v>
      </c>
      <c r="R212" s="132">
        <f t="shared" si="617"/>
        <v>3</v>
      </c>
      <c r="S212" s="132">
        <f t="shared" si="618"/>
        <v>4</v>
      </c>
      <c r="T212" s="132">
        <f t="shared" si="619"/>
        <v>4</v>
      </c>
      <c r="U212" s="132">
        <f t="shared" si="620"/>
        <v>6</v>
      </c>
      <c r="V212" s="132">
        <f t="shared" si="621"/>
        <v>5</v>
      </c>
      <c r="W212" s="132">
        <f t="shared" si="622"/>
        <v>5</v>
      </c>
      <c r="X212" s="132">
        <f t="shared" si="623"/>
        <v>5</v>
      </c>
      <c r="Y212" s="132">
        <f t="shared" si="624"/>
        <v>5</v>
      </c>
      <c r="Z212" s="132">
        <f t="shared" si="625"/>
        <v>9</v>
      </c>
      <c r="AA212" s="132">
        <f t="shared" si="626"/>
        <v>10</v>
      </c>
      <c r="AB212" s="132">
        <f t="shared" si="627"/>
        <v>13</v>
      </c>
      <c r="AC212" s="132">
        <f t="shared" si="628"/>
        <v>18</v>
      </c>
      <c r="AD212" s="132">
        <f t="shared" si="629"/>
        <v>21</v>
      </c>
      <c r="AE212" s="132">
        <f t="shared" si="630"/>
        <v>28</v>
      </c>
      <c r="AF212" s="132">
        <f t="shared" si="631"/>
        <v>40</v>
      </c>
      <c r="AG212" s="132">
        <f t="shared" si="632"/>
        <v>63</v>
      </c>
      <c r="AH212" s="132">
        <f t="shared" si="633"/>
        <v>79</v>
      </c>
      <c r="AI212" s="132">
        <f t="shared" si="634"/>
        <v>100</v>
      </c>
      <c r="AJ212" s="132">
        <f t="shared" si="635"/>
        <v>130</v>
      </c>
      <c r="AK212" s="132">
        <f t="shared" si="636"/>
        <v>159</v>
      </c>
      <c r="AL212" s="132">
        <f t="shared" si="637"/>
        <v>183</v>
      </c>
      <c r="AM212" s="132">
        <f t="shared" si="638"/>
        <v>196</v>
      </c>
      <c r="AN212" s="132">
        <f t="shared" si="639"/>
        <v>254</v>
      </c>
      <c r="AO212" s="132">
        <f t="shared" si="640"/>
        <v>309</v>
      </c>
      <c r="AP212" s="132">
        <f t="shared" si="641"/>
        <v>378</v>
      </c>
      <c r="AQ212" s="132">
        <f t="shared" si="642"/>
        <v>449</v>
      </c>
      <c r="AR212" s="132">
        <f t="shared" si="643"/>
        <v>536</v>
      </c>
      <c r="AS212" s="132">
        <f t="shared" si="644"/>
        <v>610</v>
      </c>
      <c r="AT212" s="132">
        <f t="shared" si="645"/>
        <v>690</v>
      </c>
      <c r="AU212" s="132">
        <f t="shared" si="646"/>
        <v>796</v>
      </c>
      <c r="AV212" s="132">
        <f t="shared" si="647"/>
        <v>832</v>
      </c>
      <c r="AW212" s="132">
        <f t="shared" si="648"/>
        <v>864</v>
      </c>
      <c r="AX212" s="132">
        <f t="shared" si="649"/>
        <v>888</v>
      </c>
      <c r="AY212" s="132">
        <f t="shared" si="650"/>
        <v>941</v>
      </c>
      <c r="AZ212" s="132">
        <f t="shared" si="651"/>
        <v>923</v>
      </c>
      <c r="BA212" s="132">
        <f t="shared" si="652"/>
        <v>822</v>
      </c>
      <c r="BB212" s="132">
        <f t="shared" si="653"/>
        <v>855</v>
      </c>
      <c r="BC212" s="132">
        <f t="shared" si="654"/>
        <v>868</v>
      </c>
      <c r="BD212" s="132">
        <f t="shared" si="655"/>
        <v>853</v>
      </c>
      <c r="BE212" s="132">
        <f t="shared" si="656"/>
        <v>840</v>
      </c>
      <c r="BF212" s="132">
        <f t="shared" si="657"/>
        <v>826</v>
      </c>
      <c r="BG212" s="132">
        <f t="shared" si="658"/>
        <v>850</v>
      </c>
      <c r="BH212" s="132">
        <f t="shared" si="659"/>
        <v>794</v>
      </c>
      <c r="BI212" s="132">
        <f t="shared" si="660"/>
        <v>800</v>
      </c>
      <c r="BJ212" s="132">
        <f t="shared" si="661"/>
        <v>768</v>
      </c>
      <c r="BK212" s="132">
        <f t="shared" si="662"/>
        <v>753</v>
      </c>
      <c r="BL212" s="132">
        <f t="shared" si="663"/>
        <v>734</v>
      </c>
      <c r="BM212" s="132">
        <f t="shared" si="664"/>
        <v>735</v>
      </c>
      <c r="BN212" s="132">
        <f t="shared" si="665"/>
        <v>725</v>
      </c>
      <c r="BO212" s="132">
        <f t="shared" si="666"/>
        <v>661</v>
      </c>
      <c r="BP212" s="132">
        <f t="shared" si="667"/>
        <v>688</v>
      </c>
      <c r="BQ212" s="132">
        <f t="shared" si="668"/>
        <v>661</v>
      </c>
      <c r="BR212" s="132">
        <f t="shared" si="669"/>
        <v>657</v>
      </c>
      <c r="BS212" s="132">
        <f t="shared" si="670"/>
        <v>643</v>
      </c>
      <c r="BT212" s="132">
        <f t="shared" si="671"/>
        <v>645</v>
      </c>
      <c r="BU212" s="132">
        <f t="shared" si="606"/>
        <v>658</v>
      </c>
      <c r="BV212" s="132">
        <f t="shared" si="672"/>
        <v>621</v>
      </c>
      <c r="BW212" s="132">
        <f t="shared" si="673"/>
        <v>586</v>
      </c>
      <c r="BX212" s="132">
        <f t="shared" si="674"/>
        <v>563</v>
      </c>
      <c r="BY212" s="132">
        <f t="shared" si="675"/>
        <v>534</v>
      </c>
      <c r="BZ212" s="132">
        <f t="shared" si="676"/>
        <v>499</v>
      </c>
      <c r="CA212" s="132">
        <f t="shared" si="677"/>
        <v>462</v>
      </c>
      <c r="CB212" s="132">
        <f t="shared" si="678"/>
        <v>428</v>
      </c>
      <c r="CC212" s="132">
        <f t="shared" si="679"/>
        <v>408</v>
      </c>
      <c r="CD212" s="132">
        <f t="shared" si="680"/>
        <v>398</v>
      </c>
      <c r="CE212" s="132">
        <f t="shared" si="681"/>
        <v>368</v>
      </c>
      <c r="CF212" s="132">
        <f t="shared" si="682"/>
        <v>337</v>
      </c>
      <c r="CG212" s="132">
        <f t="shared" si="683"/>
        <v>303</v>
      </c>
      <c r="CH212" s="132">
        <f t="shared" si="684"/>
        <v>277</v>
      </c>
      <c r="CI212" s="132">
        <f t="shared" si="685"/>
        <v>262</v>
      </c>
      <c r="CJ212" s="132">
        <f t="shared" si="686"/>
        <v>224</v>
      </c>
      <c r="CK212" s="132">
        <f t="shared" si="687"/>
        <v>228</v>
      </c>
      <c r="CL212" s="132">
        <f t="shared" si="688"/>
        <v>221</v>
      </c>
      <c r="CM212" s="132">
        <f t="shared" si="689"/>
        <v>220</v>
      </c>
      <c r="CN212" s="132">
        <f t="shared" si="690"/>
        <v>210</v>
      </c>
      <c r="CO212" s="132">
        <f t="shared" si="691"/>
        <v>198</v>
      </c>
      <c r="CP212" s="132">
        <f t="shared" si="692"/>
        <v>193</v>
      </c>
      <c r="CQ212" s="132">
        <f t="shared" si="693"/>
        <v>170</v>
      </c>
      <c r="CR212" s="132">
        <f t="shared" si="694"/>
        <v>162</v>
      </c>
      <c r="CS212" s="132">
        <f t="shared" si="695"/>
        <v>146</v>
      </c>
      <c r="CT212" s="132">
        <f t="shared" si="696"/>
        <v>143</v>
      </c>
      <c r="CU212" s="132">
        <f t="shared" si="697"/>
        <v>135</v>
      </c>
      <c r="CV212" s="132">
        <f t="shared" si="698"/>
        <v>131</v>
      </c>
      <c r="CW212" s="132">
        <f t="shared" si="699"/>
        <v>130</v>
      </c>
      <c r="CX212" s="132">
        <f t="shared" si="700"/>
        <v>115</v>
      </c>
      <c r="CY212" s="132">
        <f t="shared" si="701"/>
        <v>121</v>
      </c>
      <c r="CZ212" s="132">
        <f t="shared" si="702"/>
        <v>120</v>
      </c>
      <c r="DA212" s="132">
        <f t="shared" si="703"/>
        <v>118</v>
      </c>
      <c r="DB212" s="132">
        <f t="shared" si="704"/>
        <v>117</v>
      </c>
      <c r="DC212" s="132">
        <f t="shared" si="705"/>
        <v>113</v>
      </c>
      <c r="DD212" s="132">
        <f t="shared" si="706"/>
        <v>120</v>
      </c>
      <c r="DE212" s="132">
        <f t="shared" si="707"/>
        <v>115</v>
      </c>
      <c r="DF212" s="132">
        <f t="shared" si="708"/>
        <v>109</v>
      </c>
      <c r="DG212" s="132">
        <f t="shared" si="709"/>
        <v>102</v>
      </c>
      <c r="DH212" s="132">
        <f t="shared" si="710"/>
        <v>99</v>
      </c>
      <c r="DI212" s="132">
        <f t="shared" si="711"/>
        <v>109</v>
      </c>
      <c r="DJ212" s="132">
        <f t="shared" si="712"/>
        <v>111</v>
      </c>
      <c r="DK212" s="132">
        <f t="shared" si="713"/>
        <v>107</v>
      </c>
      <c r="DL212" s="132">
        <f t="shared" si="714"/>
        <v>107</v>
      </c>
      <c r="DM212" s="132">
        <f t="shared" si="715"/>
        <v>113</v>
      </c>
      <c r="DN212" s="132">
        <f t="shared" si="716"/>
        <v>110</v>
      </c>
      <c r="DO212" s="132">
        <f t="shared" si="717"/>
        <v>98</v>
      </c>
      <c r="DP212" s="132">
        <f t="shared" si="718"/>
        <v>85</v>
      </c>
      <c r="DQ212" s="132">
        <f t="shared" si="719"/>
        <v>79</v>
      </c>
      <c r="DR212" s="132">
        <f t="shared" si="720"/>
        <v>78</v>
      </c>
      <c r="DS212" s="132">
        <f t="shared" si="721"/>
        <v>71</v>
      </c>
      <c r="DT212" s="132">
        <f t="shared" si="722"/>
        <v>72</v>
      </c>
      <c r="DU212" s="132">
        <f t="shared" si="723"/>
        <v>70</v>
      </c>
      <c r="DV212" s="132">
        <f t="shared" si="724"/>
        <v>78</v>
      </c>
      <c r="DW212" s="132">
        <f t="shared" si="725"/>
        <v>83</v>
      </c>
      <c r="DX212" s="132">
        <f t="shared" si="726"/>
        <v>88</v>
      </c>
      <c r="DY212" s="132">
        <f t="shared" si="727"/>
        <v>92</v>
      </c>
      <c r="DZ212" s="132">
        <f t="shared" si="728"/>
        <v>84</v>
      </c>
      <c r="EA212" s="132">
        <f t="shared" si="729"/>
        <v>88</v>
      </c>
      <c r="EB212" s="132">
        <f t="shared" si="730"/>
        <v>80</v>
      </c>
      <c r="EC212" s="132">
        <f t="shared" si="731"/>
        <v>78</v>
      </c>
      <c r="ED212" s="132">
        <f t="shared" si="732"/>
        <v>76</v>
      </c>
      <c r="EE212" s="132">
        <f t="shared" si="733"/>
        <v>71</v>
      </c>
      <c r="EF212" s="132">
        <f t="shared" si="734"/>
        <v>70</v>
      </c>
      <c r="EG212" s="132">
        <f t="shared" si="607"/>
        <v>64</v>
      </c>
      <c r="EH212" s="132">
        <f t="shared" si="735"/>
        <v>61</v>
      </c>
      <c r="EI212" s="132">
        <f t="shared" si="736"/>
        <v>52</v>
      </c>
      <c r="EJ212" s="132">
        <f t="shared" si="737"/>
        <v>45</v>
      </c>
      <c r="EK212" s="132">
        <f t="shared" si="738"/>
        <v>41</v>
      </c>
      <c r="EL212" s="132">
        <f t="shared" si="739"/>
        <v>40</v>
      </c>
      <c r="EM212" s="132">
        <f t="shared" si="740"/>
        <v>35</v>
      </c>
      <c r="EN212" s="132">
        <f t="shared" si="741"/>
        <v>33</v>
      </c>
      <c r="EO212" s="132">
        <f t="shared" si="742"/>
        <v>35</v>
      </c>
      <c r="EP212" s="132">
        <f t="shared" si="743"/>
        <v>33</v>
      </c>
      <c r="EQ212" s="132">
        <f t="shared" si="744"/>
        <v>34</v>
      </c>
      <c r="ER212" s="132">
        <f t="shared" si="745"/>
        <v>29</v>
      </c>
      <c r="ES212" s="132">
        <f t="shared" si="746"/>
        <v>28</v>
      </c>
      <c r="ET212" s="132">
        <f t="shared" si="747"/>
        <v>28</v>
      </c>
      <c r="EU212" s="132">
        <f t="shared" si="748"/>
        <v>25</v>
      </c>
      <c r="EV212" s="132">
        <f t="shared" si="749"/>
        <v>24</v>
      </c>
      <c r="EW212" s="132">
        <f t="shared" si="750"/>
        <v>22</v>
      </c>
      <c r="EX212" s="132">
        <f t="shared" si="751"/>
        <v>25</v>
      </c>
      <c r="EY212" s="132">
        <f t="shared" si="752"/>
        <v>27</v>
      </c>
      <c r="EZ212" s="132">
        <f t="shared" si="753"/>
        <v>29</v>
      </c>
      <c r="FA212" s="132">
        <f t="shared" si="754"/>
        <v>32</v>
      </c>
      <c r="FB212" s="132">
        <f t="shared" si="755"/>
        <v>34</v>
      </c>
      <c r="FC212" s="132">
        <f t="shared" si="756"/>
        <v>31</v>
      </c>
      <c r="FD212" s="132">
        <f t="shared" si="757"/>
        <v>32</v>
      </c>
      <c r="FE212" s="132">
        <f t="shared" si="758"/>
        <v>32</v>
      </c>
      <c r="FF212" s="132">
        <f t="shared" si="759"/>
        <v>29</v>
      </c>
      <c r="FG212" s="132">
        <f t="shared" si="760"/>
        <v>29</v>
      </c>
      <c r="FH212" s="132">
        <f t="shared" si="761"/>
        <v>35</v>
      </c>
      <c r="FI212" s="132">
        <f t="shared" si="762"/>
        <v>46</v>
      </c>
      <c r="FJ212" s="132">
        <f t="shared" si="763"/>
        <v>58</v>
      </c>
      <c r="FK212" s="132">
        <f t="shared" si="764"/>
        <v>67</v>
      </c>
      <c r="FL212" s="132">
        <f t="shared" si="765"/>
        <v>84</v>
      </c>
      <c r="FM212" s="132">
        <f t="shared" si="766"/>
        <v>91</v>
      </c>
      <c r="FN212" s="132">
        <f t="shared" si="767"/>
        <v>93</v>
      </c>
      <c r="FO212" s="132">
        <f t="shared" si="768"/>
        <v>99</v>
      </c>
      <c r="FP212" s="132">
        <f t="shared" si="769"/>
        <v>100</v>
      </c>
      <c r="FQ212" s="132">
        <f t="shared" si="770"/>
        <v>111</v>
      </c>
      <c r="FR212" s="132">
        <f t="shared" si="771"/>
        <v>110</v>
      </c>
      <c r="FS212" s="132">
        <f t="shared" si="772"/>
        <v>114</v>
      </c>
      <c r="FT212" s="132">
        <f t="shared" si="773"/>
        <v>117</v>
      </c>
      <c r="FU212" s="132">
        <f t="shared" si="774"/>
        <v>122</v>
      </c>
      <c r="FV212" s="132">
        <f t="shared" si="775"/>
        <v>135</v>
      </c>
      <c r="FW212" s="132">
        <f t="shared" si="776"/>
        <v>132</v>
      </c>
      <c r="FX212" s="132">
        <f t="shared" si="777"/>
        <v>150</v>
      </c>
      <c r="FY212" s="132">
        <f t="shared" si="778"/>
        <v>170</v>
      </c>
      <c r="FZ212" s="132">
        <f t="shared" si="779"/>
        <v>178</v>
      </c>
      <c r="GA212" s="132">
        <f t="shared" si="780"/>
        <v>182</v>
      </c>
      <c r="GB212" s="132">
        <f t="shared" si="781"/>
        <v>190</v>
      </c>
      <c r="GC212" s="132">
        <f t="shared" si="782"/>
        <v>204</v>
      </c>
      <c r="GD212" s="132">
        <f t="shared" si="783"/>
        <v>199</v>
      </c>
      <c r="GE212" s="132">
        <f t="shared" si="784"/>
        <v>200</v>
      </c>
      <c r="GF212" s="132">
        <f t="shared" si="785"/>
        <v>224</v>
      </c>
      <c r="GG212" s="132">
        <f t="shared" si="786"/>
        <v>237</v>
      </c>
      <c r="GH212" s="132">
        <f t="shared" si="787"/>
        <v>234</v>
      </c>
      <c r="GI212" s="132">
        <f t="shared" si="788"/>
        <v>229</v>
      </c>
      <c r="GJ212" s="132">
        <f t="shared" si="789"/>
        <v>238</v>
      </c>
      <c r="GK212" s="132">
        <f t="shared" si="790"/>
        <v>228</v>
      </c>
      <c r="GL212" s="132">
        <f t="shared" si="791"/>
        <v>228</v>
      </c>
      <c r="GM212" s="132">
        <f t="shared" si="792"/>
        <v>223</v>
      </c>
      <c r="GN212" s="132">
        <f t="shared" si="793"/>
        <v>219</v>
      </c>
      <c r="GO212" s="132">
        <f t="shared" si="794"/>
        <v>225</v>
      </c>
      <c r="GP212" s="132">
        <f t="shared" si="795"/>
        <v>218</v>
      </c>
      <c r="GQ212" s="132">
        <f t="shared" si="796"/>
        <v>216</v>
      </c>
      <c r="GR212" s="132">
        <f t="shared" si="797"/>
        <v>191</v>
      </c>
      <c r="GS212" s="132">
        <f t="shared" si="608"/>
        <v>200</v>
      </c>
      <c r="GT212" s="132">
        <f t="shared" si="601"/>
        <v>193</v>
      </c>
      <c r="GU212" s="132">
        <f t="shared" si="601"/>
        <v>196</v>
      </c>
      <c r="GV212" s="132">
        <f t="shared" si="601"/>
        <v>190</v>
      </c>
      <c r="GW212" s="132">
        <f t="shared" si="601"/>
        <v>189</v>
      </c>
      <c r="GX212" s="132">
        <f t="shared" si="601"/>
        <v>187</v>
      </c>
      <c r="GY212" s="132">
        <f t="shared" si="601"/>
        <v>182</v>
      </c>
      <c r="GZ212" s="132">
        <f t="shared" si="601"/>
        <v>185</v>
      </c>
      <c r="HA212" s="132">
        <f t="shared" si="601"/>
        <v>183</v>
      </c>
      <c r="HB212" s="132">
        <f t="shared" si="601"/>
        <v>198</v>
      </c>
      <c r="HC212" s="132">
        <f t="shared" si="601"/>
        <v>203</v>
      </c>
      <c r="HD212" s="132">
        <f t="shared" si="601"/>
        <v>208</v>
      </c>
      <c r="HE212" s="132">
        <f t="shared" si="601"/>
        <v>202</v>
      </c>
      <c r="HF212" s="132">
        <f t="shared" si="601"/>
        <v>212</v>
      </c>
      <c r="HG212" s="132">
        <f t="shared" si="601"/>
        <v>214</v>
      </c>
      <c r="HH212" s="132">
        <f t="shared" si="601"/>
        <v>229</v>
      </c>
      <c r="HI212" s="132">
        <f t="shared" si="601"/>
        <v>246</v>
      </c>
      <c r="HJ212" s="132">
        <f t="shared" si="601"/>
        <v>260</v>
      </c>
      <c r="HK212" s="132">
        <f t="shared" si="601"/>
        <v>279</v>
      </c>
      <c r="HL212" s="132">
        <f t="shared" si="601"/>
        <v>289</v>
      </c>
      <c r="HM212" s="132">
        <f t="shared" si="601"/>
        <v>285</v>
      </c>
      <c r="HN212" s="132">
        <f t="shared" si="601"/>
        <v>266</v>
      </c>
      <c r="HO212" s="132">
        <f t="shared" si="601"/>
        <v>243</v>
      </c>
      <c r="HP212" s="132">
        <f t="shared" si="601"/>
        <v>227</v>
      </c>
      <c r="HQ212" s="132">
        <f t="shared" si="601"/>
        <v>196</v>
      </c>
      <c r="HR212" s="132">
        <f t="shared" si="601"/>
        <v>154</v>
      </c>
      <c r="HS212" s="132">
        <f t="shared" si="604"/>
        <v>118</v>
      </c>
      <c r="HT212" s="132">
        <f t="shared" si="605"/>
        <v>80</v>
      </c>
    </row>
    <row r="213" spans="2:228" x14ac:dyDescent="0.25">
      <c r="B213" s="132" t="s">
        <v>216</v>
      </c>
      <c r="I213" s="132">
        <f t="shared" si="603"/>
        <v>0</v>
      </c>
      <c r="J213" s="132">
        <f t="shared" si="609"/>
        <v>0</v>
      </c>
      <c r="K213" s="132">
        <f t="shared" si="610"/>
        <v>2</v>
      </c>
      <c r="L213" s="132">
        <f t="shared" si="611"/>
        <v>2</v>
      </c>
      <c r="M213" s="132">
        <f t="shared" si="612"/>
        <v>3</v>
      </c>
      <c r="N213" s="132">
        <f t="shared" si="613"/>
        <v>3</v>
      </c>
      <c r="O213" s="132">
        <f t="shared" si="614"/>
        <v>3</v>
      </c>
      <c r="P213" s="132">
        <f t="shared" si="615"/>
        <v>3</v>
      </c>
      <c r="Q213" s="132">
        <f t="shared" si="616"/>
        <v>2</v>
      </c>
      <c r="R213" s="132">
        <f t="shared" si="617"/>
        <v>2</v>
      </c>
      <c r="S213" s="132">
        <f t="shared" si="618"/>
        <v>3</v>
      </c>
      <c r="T213" s="132">
        <f t="shared" si="619"/>
        <v>4</v>
      </c>
      <c r="U213" s="132">
        <f t="shared" si="620"/>
        <v>6</v>
      </c>
      <c r="V213" s="132">
        <f t="shared" si="621"/>
        <v>10</v>
      </c>
      <c r="W213" s="132">
        <f t="shared" si="622"/>
        <v>10</v>
      </c>
      <c r="X213" s="132">
        <f t="shared" si="623"/>
        <v>10</v>
      </c>
      <c r="Y213" s="132">
        <f t="shared" si="624"/>
        <v>12</v>
      </c>
      <c r="Z213" s="132">
        <f t="shared" si="625"/>
        <v>14</v>
      </c>
      <c r="AA213" s="132">
        <f t="shared" si="626"/>
        <v>16</v>
      </c>
      <c r="AB213" s="132">
        <f t="shared" si="627"/>
        <v>21</v>
      </c>
      <c r="AC213" s="132">
        <f t="shared" si="628"/>
        <v>31</v>
      </c>
      <c r="AD213" s="132">
        <f t="shared" si="629"/>
        <v>40</v>
      </c>
      <c r="AE213" s="132">
        <f t="shared" si="630"/>
        <v>41</v>
      </c>
      <c r="AF213" s="132">
        <f t="shared" si="631"/>
        <v>56</v>
      </c>
      <c r="AG213" s="132">
        <f t="shared" si="632"/>
        <v>68</v>
      </c>
      <c r="AH213" s="132">
        <f t="shared" si="633"/>
        <v>72</v>
      </c>
      <c r="AI213" s="132">
        <f t="shared" si="634"/>
        <v>85</v>
      </c>
      <c r="AJ213" s="132">
        <f t="shared" si="635"/>
        <v>100</v>
      </c>
      <c r="AK213" s="132">
        <f t="shared" si="636"/>
        <v>126</v>
      </c>
      <c r="AL213" s="132">
        <f t="shared" si="637"/>
        <v>156</v>
      </c>
      <c r="AM213" s="132">
        <f t="shared" si="638"/>
        <v>173</v>
      </c>
      <c r="AN213" s="132">
        <f t="shared" si="639"/>
        <v>247</v>
      </c>
      <c r="AO213" s="132">
        <f t="shared" si="640"/>
        <v>305</v>
      </c>
      <c r="AP213" s="132">
        <f t="shared" si="641"/>
        <v>387</v>
      </c>
      <c r="AQ213" s="132">
        <f t="shared" si="642"/>
        <v>462</v>
      </c>
      <c r="AR213" s="132">
        <f t="shared" si="643"/>
        <v>536</v>
      </c>
      <c r="AS213" s="132">
        <f t="shared" si="644"/>
        <v>643</v>
      </c>
      <c r="AT213" s="132">
        <f t="shared" si="645"/>
        <v>693</v>
      </c>
      <c r="AU213" s="132">
        <f t="shared" si="646"/>
        <v>857</v>
      </c>
      <c r="AV213" s="132">
        <f t="shared" si="647"/>
        <v>927</v>
      </c>
      <c r="AW213" s="132">
        <f t="shared" si="648"/>
        <v>988</v>
      </c>
      <c r="AX213" s="132">
        <f t="shared" si="649"/>
        <v>1022</v>
      </c>
      <c r="AY213" s="132">
        <f t="shared" si="650"/>
        <v>1083</v>
      </c>
      <c r="AZ213" s="132">
        <f t="shared" si="651"/>
        <v>1104</v>
      </c>
      <c r="BA213" s="132">
        <f t="shared" si="652"/>
        <v>1011</v>
      </c>
      <c r="BB213" s="132">
        <f t="shared" si="653"/>
        <v>1065</v>
      </c>
      <c r="BC213" s="132">
        <f t="shared" si="654"/>
        <v>1064</v>
      </c>
      <c r="BD213" s="132">
        <f t="shared" si="655"/>
        <v>1095</v>
      </c>
      <c r="BE213" s="132">
        <f t="shared" si="656"/>
        <v>1061</v>
      </c>
      <c r="BF213" s="132">
        <f t="shared" si="657"/>
        <v>1061</v>
      </c>
      <c r="BG213" s="132">
        <f t="shared" si="658"/>
        <v>1025</v>
      </c>
      <c r="BH213" s="132">
        <f t="shared" si="659"/>
        <v>913</v>
      </c>
      <c r="BI213" s="132">
        <f t="shared" si="660"/>
        <v>892</v>
      </c>
      <c r="BJ213" s="132">
        <f t="shared" si="661"/>
        <v>806</v>
      </c>
      <c r="BK213" s="132">
        <f t="shared" si="662"/>
        <v>783</v>
      </c>
      <c r="BL213" s="132">
        <f t="shared" si="663"/>
        <v>765</v>
      </c>
      <c r="BM213" s="132">
        <f t="shared" si="664"/>
        <v>753</v>
      </c>
      <c r="BN213" s="132">
        <f t="shared" si="665"/>
        <v>742</v>
      </c>
      <c r="BO213" s="132">
        <f t="shared" si="666"/>
        <v>686</v>
      </c>
      <c r="BP213" s="132">
        <f t="shared" si="667"/>
        <v>719</v>
      </c>
      <c r="BQ213" s="132">
        <f t="shared" si="668"/>
        <v>691</v>
      </c>
      <c r="BR213" s="132">
        <f t="shared" si="669"/>
        <v>679</v>
      </c>
      <c r="BS213" s="132">
        <f t="shared" si="670"/>
        <v>674</v>
      </c>
      <c r="BT213" s="132">
        <f t="shared" si="671"/>
        <v>673</v>
      </c>
      <c r="BU213" s="132">
        <f t="shared" si="606"/>
        <v>656</v>
      </c>
      <c r="BV213" s="132">
        <f t="shared" si="672"/>
        <v>597</v>
      </c>
      <c r="BW213" s="132">
        <f t="shared" si="673"/>
        <v>538</v>
      </c>
      <c r="BX213" s="132">
        <f t="shared" si="674"/>
        <v>483</v>
      </c>
      <c r="BY213" s="132">
        <f t="shared" si="675"/>
        <v>445</v>
      </c>
      <c r="BZ213" s="132">
        <f t="shared" si="676"/>
        <v>416</v>
      </c>
      <c r="CA213" s="132">
        <f t="shared" si="677"/>
        <v>398</v>
      </c>
      <c r="CB213" s="132">
        <f t="shared" si="678"/>
        <v>378</v>
      </c>
      <c r="CC213" s="132">
        <f t="shared" si="679"/>
        <v>357</v>
      </c>
      <c r="CD213" s="132">
        <f t="shared" si="680"/>
        <v>349</v>
      </c>
      <c r="CE213" s="132">
        <f t="shared" si="681"/>
        <v>322</v>
      </c>
      <c r="CF213" s="132">
        <f t="shared" si="682"/>
        <v>296</v>
      </c>
      <c r="CG213" s="132">
        <f t="shared" si="683"/>
        <v>280</v>
      </c>
      <c r="CH213" s="132">
        <f t="shared" si="684"/>
        <v>259</v>
      </c>
      <c r="CI213" s="132">
        <f t="shared" si="685"/>
        <v>261</v>
      </c>
      <c r="CJ213" s="132">
        <f t="shared" si="686"/>
        <v>224</v>
      </c>
      <c r="CK213" s="132">
        <f t="shared" si="687"/>
        <v>217</v>
      </c>
      <c r="CL213" s="132">
        <f t="shared" si="688"/>
        <v>197</v>
      </c>
      <c r="CM213" s="132">
        <f t="shared" si="689"/>
        <v>197</v>
      </c>
      <c r="CN213" s="132">
        <f t="shared" si="690"/>
        <v>185</v>
      </c>
      <c r="CO213" s="132">
        <f t="shared" si="691"/>
        <v>175</v>
      </c>
      <c r="CP213" s="132">
        <f t="shared" si="692"/>
        <v>169</v>
      </c>
      <c r="CQ213" s="132">
        <f t="shared" si="693"/>
        <v>160</v>
      </c>
      <c r="CR213" s="132">
        <f t="shared" si="694"/>
        <v>155</v>
      </c>
      <c r="CS213" s="132">
        <f t="shared" si="695"/>
        <v>136</v>
      </c>
      <c r="CT213" s="132">
        <f t="shared" si="696"/>
        <v>137</v>
      </c>
      <c r="CU213" s="132">
        <f t="shared" si="697"/>
        <v>130</v>
      </c>
      <c r="CV213" s="132">
        <f t="shared" si="698"/>
        <v>129</v>
      </c>
      <c r="CW213" s="132">
        <f t="shared" si="699"/>
        <v>128</v>
      </c>
      <c r="CX213" s="132">
        <f t="shared" si="700"/>
        <v>116</v>
      </c>
      <c r="CY213" s="132">
        <f t="shared" si="701"/>
        <v>120</v>
      </c>
      <c r="CZ213" s="132">
        <f t="shared" si="702"/>
        <v>116</v>
      </c>
      <c r="DA213" s="132">
        <f t="shared" si="703"/>
        <v>105</v>
      </c>
      <c r="DB213" s="132">
        <f t="shared" si="704"/>
        <v>94</v>
      </c>
      <c r="DC213" s="132">
        <f t="shared" si="705"/>
        <v>91</v>
      </c>
      <c r="DD213" s="132">
        <f t="shared" si="706"/>
        <v>84</v>
      </c>
      <c r="DE213" s="132">
        <f t="shared" si="707"/>
        <v>76</v>
      </c>
      <c r="DF213" s="132">
        <f t="shared" si="708"/>
        <v>68</v>
      </c>
      <c r="DG213" s="132">
        <f t="shared" si="709"/>
        <v>71</v>
      </c>
      <c r="DH213" s="132">
        <f t="shared" si="710"/>
        <v>76</v>
      </c>
      <c r="DI213" s="132">
        <f t="shared" si="711"/>
        <v>79</v>
      </c>
      <c r="DJ213" s="132">
        <f t="shared" si="712"/>
        <v>86</v>
      </c>
      <c r="DK213" s="132">
        <f t="shared" si="713"/>
        <v>81</v>
      </c>
      <c r="DL213" s="132">
        <f t="shared" si="714"/>
        <v>78</v>
      </c>
      <c r="DM213" s="132">
        <f t="shared" si="715"/>
        <v>77</v>
      </c>
      <c r="DN213" s="132">
        <f t="shared" si="716"/>
        <v>71</v>
      </c>
      <c r="DO213" s="132">
        <f t="shared" si="717"/>
        <v>60</v>
      </c>
      <c r="DP213" s="132">
        <f t="shared" si="718"/>
        <v>57</v>
      </c>
      <c r="DQ213" s="132">
        <f t="shared" si="719"/>
        <v>51</v>
      </c>
      <c r="DR213" s="132">
        <f t="shared" si="720"/>
        <v>62</v>
      </c>
      <c r="DS213" s="132">
        <f t="shared" si="721"/>
        <v>57</v>
      </c>
      <c r="DT213" s="132">
        <f t="shared" si="722"/>
        <v>53</v>
      </c>
      <c r="DU213" s="132">
        <f t="shared" si="723"/>
        <v>51</v>
      </c>
      <c r="DV213" s="132">
        <f t="shared" si="724"/>
        <v>43</v>
      </c>
      <c r="DW213" s="132">
        <f t="shared" si="725"/>
        <v>52</v>
      </c>
      <c r="DX213" s="132">
        <f t="shared" si="726"/>
        <v>41</v>
      </c>
      <c r="DY213" s="132">
        <f t="shared" si="727"/>
        <v>38</v>
      </c>
      <c r="DZ213" s="132">
        <f t="shared" si="728"/>
        <v>38</v>
      </c>
      <c r="EA213" s="132">
        <f t="shared" si="729"/>
        <v>35</v>
      </c>
      <c r="EB213" s="132">
        <f t="shared" si="730"/>
        <v>41</v>
      </c>
      <c r="EC213" s="132">
        <f t="shared" si="731"/>
        <v>36</v>
      </c>
      <c r="ED213" s="132">
        <f t="shared" si="732"/>
        <v>32</v>
      </c>
      <c r="EE213" s="132">
        <f t="shared" si="733"/>
        <v>37</v>
      </c>
      <c r="EF213" s="132">
        <f t="shared" si="734"/>
        <v>35</v>
      </c>
      <c r="EG213" s="132">
        <f t="shared" si="607"/>
        <v>33</v>
      </c>
      <c r="EH213" s="132">
        <f t="shared" si="735"/>
        <v>26</v>
      </c>
      <c r="EI213" s="132">
        <f t="shared" si="736"/>
        <v>20</v>
      </c>
      <c r="EJ213" s="132">
        <f t="shared" si="737"/>
        <v>18</v>
      </c>
      <c r="EK213" s="132">
        <f t="shared" si="738"/>
        <v>10</v>
      </c>
      <c r="EL213" s="132">
        <f t="shared" si="739"/>
        <v>11</v>
      </c>
      <c r="EM213" s="132">
        <f t="shared" si="740"/>
        <v>11</v>
      </c>
      <c r="EN213" s="132">
        <f t="shared" si="741"/>
        <v>12</v>
      </c>
      <c r="EO213" s="132">
        <f t="shared" si="742"/>
        <v>16</v>
      </c>
      <c r="EP213" s="132">
        <f t="shared" si="743"/>
        <v>14</v>
      </c>
      <c r="EQ213" s="132">
        <f t="shared" si="744"/>
        <v>14</v>
      </c>
      <c r="ER213" s="132">
        <f t="shared" si="745"/>
        <v>11</v>
      </c>
      <c r="ES213" s="132">
        <f t="shared" si="746"/>
        <v>15</v>
      </c>
      <c r="ET213" s="132">
        <f t="shared" si="747"/>
        <v>14</v>
      </c>
      <c r="EU213" s="132">
        <f t="shared" si="748"/>
        <v>9</v>
      </c>
      <c r="EV213" s="132">
        <f t="shared" si="749"/>
        <v>14</v>
      </c>
      <c r="EW213" s="132">
        <f t="shared" si="750"/>
        <v>15</v>
      </c>
      <c r="EX213" s="132">
        <f t="shared" si="751"/>
        <v>18</v>
      </c>
      <c r="EY213" s="132">
        <f t="shared" si="752"/>
        <v>15</v>
      </c>
      <c r="EZ213" s="132">
        <f t="shared" si="753"/>
        <v>13</v>
      </c>
      <c r="FA213" s="132">
        <f t="shared" si="754"/>
        <v>13</v>
      </c>
      <c r="FB213" s="132">
        <f t="shared" si="755"/>
        <v>10</v>
      </c>
      <c r="FC213" s="132">
        <f t="shared" si="756"/>
        <v>14</v>
      </c>
      <c r="FD213" s="132">
        <f t="shared" si="757"/>
        <v>14</v>
      </c>
      <c r="FE213" s="132">
        <f t="shared" si="758"/>
        <v>18</v>
      </c>
      <c r="FF213" s="132">
        <f t="shared" si="759"/>
        <v>21</v>
      </c>
      <c r="FG213" s="132">
        <f t="shared" si="760"/>
        <v>23</v>
      </c>
      <c r="FH213" s="132">
        <f t="shared" si="761"/>
        <v>31</v>
      </c>
      <c r="FI213" s="132">
        <f t="shared" si="762"/>
        <v>29</v>
      </c>
      <c r="FJ213" s="132">
        <f t="shared" si="763"/>
        <v>31</v>
      </c>
      <c r="FK213" s="132">
        <f t="shared" si="764"/>
        <v>34</v>
      </c>
      <c r="FL213" s="132">
        <f t="shared" si="765"/>
        <v>39</v>
      </c>
      <c r="FM213" s="132">
        <f t="shared" si="766"/>
        <v>44</v>
      </c>
      <c r="FN213" s="132">
        <f t="shared" si="767"/>
        <v>45</v>
      </c>
      <c r="FO213" s="132">
        <f t="shared" si="768"/>
        <v>49</v>
      </c>
      <c r="FP213" s="132">
        <f t="shared" si="769"/>
        <v>50</v>
      </c>
      <c r="FQ213" s="132">
        <f t="shared" si="770"/>
        <v>47</v>
      </c>
      <c r="FR213" s="132">
        <f t="shared" si="771"/>
        <v>45</v>
      </c>
      <c r="FS213" s="132">
        <f t="shared" si="772"/>
        <v>48</v>
      </c>
      <c r="FT213" s="132">
        <f t="shared" si="773"/>
        <v>47</v>
      </c>
      <c r="FU213" s="132">
        <f t="shared" si="774"/>
        <v>45</v>
      </c>
      <c r="FV213" s="132">
        <f t="shared" si="775"/>
        <v>53</v>
      </c>
      <c r="FW213" s="132">
        <f t="shared" si="776"/>
        <v>56</v>
      </c>
      <c r="FX213" s="132">
        <f t="shared" si="777"/>
        <v>63</v>
      </c>
      <c r="FY213" s="132">
        <f t="shared" si="778"/>
        <v>66</v>
      </c>
      <c r="FZ213" s="132">
        <f t="shared" si="779"/>
        <v>74</v>
      </c>
      <c r="GA213" s="132">
        <f t="shared" si="780"/>
        <v>82</v>
      </c>
      <c r="GB213" s="132">
        <f t="shared" si="781"/>
        <v>84</v>
      </c>
      <c r="GC213" s="132">
        <f t="shared" si="782"/>
        <v>87</v>
      </c>
      <c r="GD213" s="132">
        <f t="shared" si="783"/>
        <v>92</v>
      </c>
      <c r="GE213" s="132">
        <f t="shared" si="784"/>
        <v>100</v>
      </c>
      <c r="GF213" s="132">
        <f t="shared" si="785"/>
        <v>94</v>
      </c>
      <c r="GG213" s="132">
        <f t="shared" si="786"/>
        <v>93</v>
      </c>
      <c r="GH213" s="132">
        <f t="shared" si="787"/>
        <v>101</v>
      </c>
      <c r="GI213" s="132">
        <f t="shared" si="788"/>
        <v>110</v>
      </c>
      <c r="GJ213" s="132">
        <f t="shared" si="789"/>
        <v>106</v>
      </c>
      <c r="GK213" s="132">
        <f t="shared" si="790"/>
        <v>99</v>
      </c>
      <c r="GL213" s="132">
        <f t="shared" si="791"/>
        <v>105</v>
      </c>
      <c r="GM213" s="132">
        <f t="shared" si="792"/>
        <v>111</v>
      </c>
      <c r="GN213" s="132">
        <f t="shared" si="793"/>
        <v>99</v>
      </c>
      <c r="GO213" s="132">
        <f t="shared" si="794"/>
        <v>98</v>
      </c>
      <c r="GP213" s="132">
        <f t="shared" si="795"/>
        <v>108</v>
      </c>
      <c r="GQ213" s="132">
        <f t="shared" si="796"/>
        <v>104</v>
      </c>
      <c r="GR213" s="132">
        <f t="shared" si="797"/>
        <v>105</v>
      </c>
      <c r="GS213" s="132">
        <f t="shared" si="608"/>
        <v>99</v>
      </c>
      <c r="GT213" s="132">
        <f t="shared" si="601"/>
        <v>93</v>
      </c>
      <c r="GU213" s="132">
        <f t="shared" si="601"/>
        <v>83</v>
      </c>
      <c r="GV213" s="132">
        <f t="shared" si="601"/>
        <v>72</v>
      </c>
      <c r="GW213" s="132">
        <f t="shared" si="601"/>
        <v>73</v>
      </c>
      <c r="GX213" s="132">
        <f t="shared" si="601"/>
        <v>74</v>
      </c>
      <c r="GY213" s="132">
        <f t="shared" si="601"/>
        <v>73</v>
      </c>
      <c r="GZ213" s="132">
        <f t="shared" si="601"/>
        <v>77</v>
      </c>
      <c r="HA213" s="132">
        <f t="shared" si="601"/>
        <v>80</v>
      </c>
      <c r="HB213" s="132">
        <f t="shared" si="601"/>
        <v>80</v>
      </c>
      <c r="HC213" s="132">
        <f t="shared" si="601"/>
        <v>79</v>
      </c>
      <c r="HD213" s="132">
        <f t="shared" si="601"/>
        <v>71</v>
      </c>
      <c r="HE213" s="132">
        <f t="shared" si="601"/>
        <v>70</v>
      </c>
      <c r="HF213" s="132">
        <f t="shared" si="601"/>
        <v>64</v>
      </c>
      <c r="HG213" s="132">
        <f t="shared" si="601"/>
        <v>63</v>
      </c>
      <c r="HH213" s="132">
        <f t="shared" si="601"/>
        <v>70</v>
      </c>
      <c r="HI213" s="132">
        <f t="shared" si="601"/>
        <v>74</v>
      </c>
      <c r="HJ213" s="132">
        <f t="shared" si="601"/>
        <v>84</v>
      </c>
      <c r="HK213" s="132">
        <f t="shared" si="601"/>
        <v>99</v>
      </c>
      <c r="HL213" s="132">
        <f t="shared" si="601"/>
        <v>120</v>
      </c>
      <c r="HM213" s="132">
        <f t="shared" si="601"/>
        <v>123</v>
      </c>
      <c r="HN213" s="132">
        <f t="shared" si="601"/>
        <v>116</v>
      </c>
      <c r="HO213" s="132">
        <f t="shared" si="601"/>
        <v>113</v>
      </c>
      <c r="HP213" s="132">
        <f t="shared" si="601"/>
        <v>108</v>
      </c>
      <c r="HQ213" s="132">
        <f t="shared" si="601"/>
        <v>88</v>
      </c>
      <c r="HR213" s="132">
        <f t="shared" si="601"/>
        <v>63</v>
      </c>
      <c r="HS213" s="132">
        <f t="shared" si="604"/>
        <v>49</v>
      </c>
      <c r="HT213" s="132">
        <f t="shared" si="605"/>
        <v>36</v>
      </c>
    </row>
    <row r="214" spans="2:228" x14ac:dyDescent="0.25">
      <c r="B214" s="132" t="s">
        <v>217</v>
      </c>
      <c r="I214" s="132">
        <f>SUM(D200:I200)</f>
        <v>3</v>
      </c>
      <c r="J214" s="132">
        <f t="shared" si="609"/>
        <v>4</v>
      </c>
      <c r="K214" s="132">
        <f t="shared" si="610"/>
        <v>4</v>
      </c>
      <c r="L214" s="132">
        <f t="shared" si="611"/>
        <v>3</v>
      </c>
      <c r="M214" s="132">
        <f t="shared" si="612"/>
        <v>2</v>
      </c>
      <c r="N214" s="132">
        <f t="shared" si="613"/>
        <v>2</v>
      </c>
      <c r="O214" s="132">
        <f t="shared" si="614"/>
        <v>1</v>
      </c>
      <c r="P214" s="132">
        <f t="shared" si="615"/>
        <v>0</v>
      </c>
      <c r="Q214" s="132">
        <f t="shared" si="616"/>
        <v>0</v>
      </c>
      <c r="R214" s="132">
        <f t="shared" si="617"/>
        <v>0</v>
      </c>
      <c r="S214" s="132">
        <f t="shared" si="618"/>
        <v>0</v>
      </c>
      <c r="T214" s="132">
        <f t="shared" si="619"/>
        <v>0</v>
      </c>
      <c r="U214" s="132">
        <f t="shared" si="620"/>
        <v>0</v>
      </c>
      <c r="V214" s="132">
        <f t="shared" si="621"/>
        <v>0</v>
      </c>
      <c r="W214" s="132">
        <f t="shared" si="622"/>
        <v>0</v>
      </c>
      <c r="X214" s="132">
        <f t="shared" si="623"/>
        <v>0</v>
      </c>
      <c r="Y214" s="132">
        <f t="shared" si="624"/>
        <v>1</v>
      </c>
      <c r="Z214" s="132">
        <f t="shared" si="625"/>
        <v>2</v>
      </c>
      <c r="AA214" s="132">
        <f t="shared" si="626"/>
        <v>4</v>
      </c>
      <c r="AB214" s="132">
        <f t="shared" si="627"/>
        <v>4</v>
      </c>
      <c r="AC214" s="132">
        <f t="shared" si="628"/>
        <v>8</v>
      </c>
      <c r="AD214" s="132">
        <f t="shared" si="629"/>
        <v>16</v>
      </c>
      <c r="AE214" s="132">
        <f t="shared" si="630"/>
        <v>21</v>
      </c>
      <c r="AF214" s="132">
        <f t="shared" si="631"/>
        <v>33</v>
      </c>
      <c r="AG214" s="132">
        <f t="shared" si="632"/>
        <v>48</v>
      </c>
      <c r="AH214" s="132">
        <f t="shared" si="633"/>
        <v>56</v>
      </c>
      <c r="AI214" s="132">
        <f t="shared" si="634"/>
        <v>66</v>
      </c>
      <c r="AJ214" s="132">
        <f t="shared" si="635"/>
        <v>75</v>
      </c>
      <c r="AK214" s="132">
        <f t="shared" si="636"/>
        <v>93</v>
      </c>
      <c r="AL214" s="132">
        <f t="shared" si="637"/>
        <v>104</v>
      </c>
      <c r="AM214" s="132">
        <f t="shared" si="638"/>
        <v>117</v>
      </c>
      <c r="AN214" s="132">
        <f t="shared" si="639"/>
        <v>158</v>
      </c>
      <c r="AO214" s="132">
        <f t="shared" si="640"/>
        <v>186</v>
      </c>
      <c r="AP214" s="132">
        <f t="shared" si="641"/>
        <v>236</v>
      </c>
      <c r="AQ214" s="132">
        <f t="shared" si="642"/>
        <v>286</v>
      </c>
      <c r="AR214" s="132">
        <f t="shared" si="643"/>
        <v>348</v>
      </c>
      <c r="AS214" s="132">
        <f t="shared" si="644"/>
        <v>406</v>
      </c>
      <c r="AT214" s="132">
        <f t="shared" si="645"/>
        <v>452</v>
      </c>
      <c r="AU214" s="132">
        <f t="shared" si="646"/>
        <v>539</v>
      </c>
      <c r="AV214" s="132">
        <f t="shared" si="647"/>
        <v>597</v>
      </c>
      <c r="AW214" s="132">
        <f t="shared" si="648"/>
        <v>670</v>
      </c>
      <c r="AX214" s="132">
        <f t="shared" si="649"/>
        <v>717</v>
      </c>
      <c r="AY214" s="132">
        <f t="shared" si="650"/>
        <v>772</v>
      </c>
      <c r="AZ214" s="132">
        <f t="shared" si="651"/>
        <v>844</v>
      </c>
      <c r="BA214" s="132">
        <f t="shared" si="652"/>
        <v>845</v>
      </c>
      <c r="BB214" s="132">
        <f t="shared" si="653"/>
        <v>953</v>
      </c>
      <c r="BC214" s="132">
        <f t="shared" si="654"/>
        <v>989</v>
      </c>
      <c r="BD214" s="132">
        <f t="shared" si="655"/>
        <v>1069</v>
      </c>
      <c r="BE214" s="132">
        <f t="shared" si="656"/>
        <v>1098</v>
      </c>
      <c r="BF214" s="132">
        <f t="shared" si="657"/>
        <v>1138</v>
      </c>
      <c r="BG214" s="132">
        <f t="shared" si="658"/>
        <v>1150</v>
      </c>
      <c r="BH214" s="132">
        <f t="shared" si="659"/>
        <v>1048</v>
      </c>
      <c r="BI214" s="132">
        <f t="shared" si="660"/>
        <v>1052</v>
      </c>
      <c r="BJ214" s="132">
        <f t="shared" si="661"/>
        <v>987</v>
      </c>
      <c r="BK214" s="132">
        <f t="shared" si="662"/>
        <v>1015</v>
      </c>
      <c r="BL214" s="132">
        <f t="shared" si="663"/>
        <v>985</v>
      </c>
      <c r="BM214" s="132">
        <f t="shared" si="664"/>
        <v>1029</v>
      </c>
      <c r="BN214" s="132">
        <f t="shared" si="665"/>
        <v>1063</v>
      </c>
      <c r="BO214" s="132">
        <f t="shared" si="666"/>
        <v>1016</v>
      </c>
      <c r="BP214" s="132">
        <f t="shared" si="667"/>
        <v>1054</v>
      </c>
      <c r="BQ214" s="132">
        <f t="shared" si="668"/>
        <v>1039</v>
      </c>
      <c r="BR214" s="132">
        <f t="shared" si="669"/>
        <v>1049</v>
      </c>
      <c r="BS214" s="132">
        <f t="shared" si="670"/>
        <v>1025</v>
      </c>
      <c r="BT214" s="132">
        <f t="shared" si="671"/>
        <v>1046</v>
      </c>
      <c r="BU214" s="132">
        <f t="shared" si="606"/>
        <v>1007</v>
      </c>
      <c r="BV214" s="132">
        <f t="shared" si="672"/>
        <v>948</v>
      </c>
      <c r="BW214" s="132">
        <f t="shared" si="673"/>
        <v>882</v>
      </c>
      <c r="BX214" s="132">
        <f t="shared" si="674"/>
        <v>853</v>
      </c>
      <c r="BY214" s="132">
        <f t="shared" si="675"/>
        <v>851</v>
      </c>
      <c r="BZ214" s="132">
        <f t="shared" si="676"/>
        <v>805</v>
      </c>
      <c r="CA214" s="132">
        <f t="shared" si="677"/>
        <v>816</v>
      </c>
      <c r="CB214" s="132">
        <f t="shared" si="678"/>
        <v>788</v>
      </c>
      <c r="CC214" s="132">
        <f t="shared" si="679"/>
        <v>754</v>
      </c>
      <c r="CD214" s="132">
        <f t="shared" si="680"/>
        <v>720</v>
      </c>
      <c r="CE214" s="132">
        <f t="shared" si="681"/>
        <v>666</v>
      </c>
      <c r="CF214" s="132">
        <f t="shared" si="682"/>
        <v>619</v>
      </c>
      <c r="CG214" s="132">
        <f t="shared" si="683"/>
        <v>593</v>
      </c>
      <c r="CH214" s="132">
        <f t="shared" si="684"/>
        <v>581</v>
      </c>
      <c r="CI214" s="132">
        <f t="shared" si="685"/>
        <v>563</v>
      </c>
      <c r="CJ214" s="132">
        <f t="shared" si="686"/>
        <v>482</v>
      </c>
      <c r="CK214" s="132">
        <f t="shared" si="687"/>
        <v>424</v>
      </c>
      <c r="CL214" s="132">
        <f t="shared" si="688"/>
        <v>395</v>
      </c>
      <c r="CM214" s="132">
        <f t="shared" si="689"/>
        <v>375</v>
      </c>
      <c r="CN214" s="132">
        <f t="shared" si="690"/>
        <v>358</v>
      </c>
      <c r="CO214" s="132">
        <f t="shared" si="691"/>
        <v>358</v>
      </c>
      <c r="CP214" s="132">
        <f t="shared" si="692"/>
        <v>365</v>
      </c>
      <c r="CQ214" s="132">
        <f t="shared" si="693"/>
        <v>350</v>
      </c>
      <c r="CR214" s="132">
        <f t="shared" si="694"/>
        <v>332</v>
      </c>
      <c r="CS214" s="132">
        <f t="shared" si="695"/>
        <v>311</v>
      </c>
      <c r="CT214" s="132">
        <f t="shared" si="696"/>
        <v>277</v>
      </c>
      <c r="CU214" s="132">
        <f t="shared" si="697"/>
        <v>245</v>
      </c>
      <c r="CV214" s="132">
        <f t="shared" si="698"/>
        <v>229</v>
      </c>
      <c r="CW214" s="132">
        <f t="shared" si="699"/>
        <v>230</v>
      </c>
      <c r="CX214" s="132">
        <f t="shared" si="700"/>
        <v>211</v>
      </c>
      <c r="CY214" s="132">
        <f t="shared" si="701"/>
        <v>206</v>
      </c>
      <c r="CZ214" s="132">
        <f t="shared" si="702"/>
        <v>216</v>
      </c>
      <c r="DA214" s="132">
        <f t="shared" si="703"/>
        <v>217</v>
      </c>
      <c r="DB214" s="132">
        <f t="shared" si="704"/>
        <v>206</v>
      </c>
      <c r="DC214" s="132">
        <f t="shared" si="705"/>
        <v>198</v>
      </c>
      <c r="DD214" s="132">
        <f t="shared" si="706"/>
        <v>182</v>
      </c>
      <c r="DE214" s="132">
        <f t="shared" si="707"/>
        <v>164</v>
      </c>
      <c r="DF214" s="132">
        <f t="shared" si="708"/>
        <v>141</v>
      </c>
      <c r="DG214" s="132">
        <f t="shared" si="709"/>
        <v>125</v>
      </c>
      <c r="DH214" s="132">
        <f t="shared" si="710"/>
        <v>118</v>
      </c>
      <c r="DI214" s="132">
        <f t="shared" si="711"/>
        <v>108</v>
      </c>
      <c r="DJ214" s="132">
        <f t="shared" si="712"/>
        <v>111</v>
      </c>
      <c r="DK214" s="132">
        <f t="shared" si="713"/>
        <v>102</v>
      </c>
      <c r="DL214" s="132">
        <f t="shared" si="714"/>
        <v>84</v>
      </c>
      <c r="DM214" s="132">
        <f t="shared" si="715"/>
        <v>79</v>
      </c>
      <c r="DN214" s="132">
        <f t="shared" si="716"/>
        <v>73</v>
      </c>
      <c r="DO214" s="132">
        <f t="shared" si="717"/>
        <v>68</v>
      </c>
      <c r="DP214" s="132">
        <f t="shared" si="718"/>
        <v>58</v>
      </c>
      <c r="DQ214" s="132">
        <f t="shared" si="719"/>
        <v>49</v>
      </c>
      <c r="DR214" s="132">
        <f t="shared" si="720"/>
        <v>59</v>
      </c>
      <c r="DS214" s="132">
        <f t="shared" si="721"/>
        <v>51</v>
      </c>
      <c r="DT214" s="132">
        <f t="shared" si="722"/>
        <v>50</v>
      </c>
      <c r="DU214" s="132">
        <f t="shared" si="723"/>
        <v>47</v>
      </c>
      <c r="DV214" s="132">
        <f t="shared" si="724"/>
        <v>49</v>
      </c>
      <c r="DW214" s="132">
        <f t="shared" si="725"/>
        <v>58</v>
      </c>
      <c r="DX214" s="132">
        <f t="shared" si="726"/>
        <v>54</v>
      </c>
      <c r="DY214" s="132">
        <f t="shared" si="727"/>
        <v>62</v>
      </c>
      <c r="DZ214" s="132">
        <f t="shared" si="728"/>
        <v>55</v>
      </c>
      <c r="EA214" s="132">
        <f t="shared" si="729"/>
        <v>53</v>
      </c>
      <c r="EB214" s="132">
        <f t="shared" si="730"/>
        <v>57</v>
      </c>
      <c r="EC214" s="132">
        <f t="shared" si="731"/>
        <v>47</v>
      </c>
      <c r="ED214" s="132">
        <f t="shared" si="732"/>
        <v>39</v>
      </c>
      <c r="EE214" s="132">
        <f t="shared" si="733"/>
        <v>29</v>
      </c>
      <c r="EF214" s="132">
        <f t="shared" si="734"/>
        <v>32</v>
      </c>
      <c r="EG214" s="132">
        <f t="shared" si="607"/>
        <v>33</v>
      </c>
      <c r="EH214" s="132">
        <f t="shared" si="735"/>
        <v>27</v>
      </c>
      <c r="EI214" s="132">
        <f t="shared" si="736"/>
        <v>30</v>
      </c>
      <c r="EJ214" s="132">
        <f t="shared" si="737"/>
        <v>31</v>
      </c>
      <c r="EK214" s="132">
        <f t="shared" si="738"/>
        <v>28</v>
      </c>
      <c r="EL214" s="132">
        <f t="shared" si="739"/>
        <v>27</v>
      </c>
      <c r="EM214" s="132">
        <f t="shared" si="740"/>
        <v>21</v>
      </c>
      <c r="EN214" s="132">
        <f t="shared" si="741"/>
        <v>18</v>
      </c>
      <c r="EO214" s="132">
        <f t="shared" si="742"/>
        <v>17</v>
      </c>
      <c r="EP214" s="132">
        <f t="shared" si="743"/>
        <v>14</v>
      </c>
      <c r="EQ214" s="132">
        <f t="shared" si="744"/>
        <v>17</v>
      </c>
      <c r="ER214" s="132">
        <f t="shared" si="745"/>
        <v>16</v>
      </c>
      <c r="ES214" s="132">
        <f t="shared" si="746"/>
        <v>18</v>
      </c>
      <c r="ET214" s="132">
        <f t="shared" si="747"/>
        <v>19</v>
      </c>
      <c r="EU214" s="132">
        <f t="shared" si="748"/>
        <v>14</v>
      </c>
      <c r="EV214" s="132">
        <f t="shared" si="749"/>
        <v>17</v>
      </c>
      <c r="EW214" s="132">
        <f t="shared" si="750"/>
        <v>13</v>
      </c>
      <c r="EX214" s="132">
        <f t="shared" si="751"/>
        <v>11</v>
      </c>
      <c r="EY214" s="132">
        <f t="shared" si="752"/>
        <v>11</v>
      </c>
      <c r="EZ214" s="132">
        <f t="shared" si="753"/>
        <v>10</v>
      </c>
      <c r="FA214" s="132">
        <f t="shared" si="754"/>
        <v>12</v>
      </c>
      <c r="FB214" s="132">
        <f t="shared" si="755"/>
        <v>8</v>
      </c>
      <c r="FC214" s="132">
        <f t="shared" si="756"/>
        <v>8</v>
      </c>
      <c r="FD214" s="132">
        <f t="shared" si="757"/>
        <v>7</v>
      </c>
      <c r="FE214" s="132">
        <f t="shared" si="758"/>
        <v>5</v>
      </c>
      <c r="FF214" s="132">
        <f t="shared" si="759"/>
        <v>5</v>
      </c>
      <c r="FG214" s="132">
        <f t="shared" si="760"/>
        <v>3</v>
      </c>
      <c r="FH214" s="132">
        <f t="shared" si="761"/>
        <v>4</v>
      </c>
      <c r="FI214" s="132">
        <f t="shared" si="762"/>
        <v>6</v>
      </c>
      <c r="FJ214" s="132">
        <f t="shared" si="763"/>
        <v>10</v>
      </c>
      <c r="FK214" s="132">
        <f t="shared" si="764"/>
        <v>11</v>
      </c>
      <c r="FL214" s="132">
        <f t="shared" si="765"/>
        <v>13</v>
      </c>
      <c r="FM214" s="132">
        <f t="shared" si="766"/>
        <v>16</v>
      </c>
      <c r="FN214" s="132">
        <f t="shared" si="767"/>
        <v>23</v>
      </c>
      <c r="FO214" s="132">
        <f t="shared" si="768"/>
        <v>21</v>
      </c>
      <c r="FP214" s="132">
        <f t="shared" si="769"/>
        <v>22</v>
      </c>
      <c r="FQ214" s="132">
        <f t="shared" si="770"/>
        <v>24</v>
      </c>
      <c r="FR214" s="132">
        <f t="shared" si="771"/>
        <v>24</v>
      </c>
      <c r="FS214" s="132">
        <f t="shared" si="772"/>
        <v>21</v>
      </c>
      <c r="FT214" s="132">
        <f t="shared" si="773"/>
        <v>18</v>
      </c>
      <c r="FU214" s="132">
        <f t="shared" si="774"/>
        <v>19</v>
      </c>
      <c r="FV214" s="132">
        <f t="shared" si="775"/>
        <v>23</v>
      </c>
      <c r="FW214" s="132">
        <f t="shared" si="776"/>
        <v>25</v>
      </c>
      <c r="FX214" s="132">
        <f t="shared" si="777"/>
        <v>30</v>
      </c>
      <c r="FY214" s="132">
        <f t="shared" si="778"/>
        <v>36</v>
      </c>
      <c r="FZ214" s="132">
        <f t="shared" si="779"/>
        <v>42</v>
      </c>
      <c r="GA214" s="132">
        <f t="shared" si="780"/>
        <v>45</v>
      </c>
      <c r="GB214" s="132">
        <f t="shared" si="781"/>
        <v>49</v>
      </c>
      <c r="GC214" s="132">
        <f t="shared" si="782"/>
        <v>53</v>
      </c>
      <c r="GD214" s="132">
        <f t="shared" si="783"/>
        <v>53</v>
      </c>
      <c r="GE214" s="132">
        <f t="shared" si="784"/>
        <v>54</v>
      </c>
      <c r="GF214" s="132">
        <f t="shared" si="785"/>
        <v>46</v>
      </c>
      <c r="GG214" s="132">
        <f t="shared" si="786"/>
        <v>49</v>
      </c>
      <c r="GH214" s="132">
        <f t="shared" si="787"/>
        <v>46</v>
      </c>
      <c r="GI214" s="132">
        <f t="shared" si="788"/>
        <v>47</v>
      </c>
      <c r="GJ214" s="132">
        <f t="shared" si="789"/>
        <v>44</v>
      </c>
      <c r="GK214" s="132">
        <f t="shared" si="790"/>
        <v>51</v>
      </c>
      <c r="GL214" s="132">
        <f t="shared" si="791"/>
        <v>64</v>
      </c>
      <c r="GM214" s="132">
        <f t="shared" si="792"/>
        <v>64</v>
      </c>
      <c r="GN214" s="132">
        <f t="shared" si="793"/>
        <v>61</v>
      </c>
      <c r="GO214" s="132">
        <f t="shared" si="794"/>
        <v>66</v>
      </c>
      <c r="GP214" s="132">
        <f t="shared" si="795"/>
        <v>66</v>
      </c>
      <c r="GQ214" s="132">
        <f t="shared" si="796"/>
        <v>68</v>
      </c>
      <c r="GR214" s="132">
        <f t="shared" si="797"/>
        <v>55</v>
      </c>
      <c r="GS214" s="132">
        <f t="shared" si="608"/>
        <v>58</v>
      </c>
      <c r="GT214" s="132">
        <f t="shared" ref="GT214:HR214" si="798">SUM(GO200:GT200)</f>
        <v>61</v>
      </c>
      <c r="GU214" s="132">
        <f t="shared" si="798"/>
        <v>52</v>
      </c>
      <c r="GV214" s="132">
        <f t="shared" si="798"/>
        <v>56</v>
      </c>
      <c r="GW214" s="132">
        <f t="shared" si="798"/>
        <v>49</v>
      </c>
      <c r="GX214" s="132">
        <f t="shared" si="798"/>
        <v>49</v>
      </c>
      <c r="GY214" s="132">
        <f t="shared" si="798"/>
        <v>43</v>
      </c>
      <c r="GZ214" s="132">
        <f t="shared" si="798"/>
        <v>42</v>
      </c>
      <c r="HA214" s="132">
        <f t="shared" si="798"/>
        <v>40</v>
      </c>
      <c r="HB214" s="132">
        <f t="shared" si="798"/>
        <v>40</v>
      </c>
      <c r="HC214" s="132">
        <f t="shared" si="798"/>
        <v>38</v>
      </c>
      <c r="HD214" s="132">
        <f t="shared" si="798"/>
        <v>42</v>
      </c>
      <c r="HE214" s="132">
        <f t="shared" si="798"/>
        <v>46</v>
      </c>
      <c r="HF214" s="132">
        <f t="shared" si="798"/>
        <v>46</v>
      </c>
      <c r="HG214" s="132">
        <f t="shared" si="798"/>
        <v>52</v>
      </c>
      <c r="HH214" s="132">
        <f t="shared" si="798"/>
        <v>55</v>
      </c>
      <c r="HI214" s="132">
        <f t="shared" si="798"/>
        <v>60</v>
      </c>
      <c r="HJ214" s="132">
        <f t="shared" si="798"/>
        <v>71</v>
      </c>
      <c r="HK214" s="132">
        <f t="shared" si="798"/>
        <v>74</v>
      </c>
      <c r="HL214" s="132">
        <f t="shared" si="798"/>
        <v>85</v>
      </c>
      <c r="HM214" s="132">
        <f t="shared" si="798"/>
        <v>84</v>
      </c>
      <c r="HN214" s="132">
        <f t="shared" si="798"/>
        <v>79</v>
      </c>
      <c r="HO214" s="132">
        <f t="shared" si="798"/>
        <v>74</v>
      </c>
      <c r="HP214" s="132">
        <f t="shared" si="798"/>
        <v>71</v>
      </c>
      <c r="HQ214" s="132">
        <f t="shared" si="798"/>
        <v>65</v>
      </c>
      <c r="HR214" s="132">
        <f t="shared" si="798"/>
        <v>45</v>
      </c>
      <c r="HS214" s="132">
        <f t="shared" ref="HS214" si="799">SUM(HN200:HS200)</f>
        <v>35</v>
      </c>
      <c r="HT214" s="132">
        <f t="shared" ref="HT214" si="800">SUM(HO200:HT200)</f>
        <v>28</v>
      </c>
    </row>
    <row r="215" spans="2:228" x14ac:dyDescent="0.25">
      <c r="B215" s="132" t="s">
        <v>218</v>
      </c>
      <c r="I215" s="132">
        <f>SUM(D201:I201)</f>
        <v>1</v>
      </c>
      <c r="J215" s="132">
        <f t="shared" si="609"/>
        <v>1</v>
      </c>
      <c r="K215" s="132">
        <f t="shared" si="610"/>
        <v>1</v>
      </c>
      <c r="L215" s="132">
        <f t="shared" si="611"/>
        <v>1</v>
      </c>
      <c r="M215" s="132">
        <f t="shared" si="612"/>
        <v>0</v>
      </c>
      <c r="N215" s="132">
        <f t="shared" si="613"/>
        <v>0</v>
      </c>
      <c r="O215" s="132">
        <f t="shared" si="614"/>
        <v>1</v>
      </c>
      <c r="P215" s="132">
        <f t="shared" si="615"/>
        <v>1</v>
      </c>
      <c r="Q215" s="132">
        <f t="shared" si="616"/>
        <v>1</v>
      </c>
      <c r="R215" s="132">
        <f t="shared" si="617"/>
        <v>1</v>
      </c>
      <c r="S215" s="132">
        <f t="shared" si="618"/>
        <v>1</v>
      </c>
      <c r="T215" s="132">
        <f t="shared" si="619"/>
        <v>1</v>
      </c>
      <c r="U215" s="132">
        <f t="shared" si="620"/>
        <v>0</v>
      </c>
      <c r="V215" s="132">
        <f t="shared" si="621"/>
        <v>1</v>
      </c>
      <c r="W215" s="132">
        <f t="shared" si="622"/>
        <v>1</v>
      </c>
      <c r="X215" s="132">
        <f t="shared" si="623"/>
        <v>1</v>
      </c>
      <c r="Y215" s="132">
        <f t="shared" si="624"/>
        <v>2</v>
      </c>
      <c r="Z215" s="132">
        <f t="shared" si="625"/>
        <v>2</v>
      </c>
      <c r="AA215" s="132">
        <f t="shared" si="626"/>
        <v>4</v>
      </c>
      <c r="AB215" s="132">
        <f t="shared" si="627"/>
        <v>4</v>
      </c>
      <c r="AC215" s="132">
        <f t="shared" si="628"/>
        <v>6</v>
      </c>
      <c r="AD215" s="132">
        <f t="shared" si="629"/>
        <v>6</v>
      </c>
      <c r="AE215" s="132">
        <f t="shared" si="630"/>
        <v>5</v>
      </c>
      <c r="AF215" s="132">
        <f t="shared" si="631"/>
        <v>6</v>
      </c>
      <c r="AG215" s="132">
        <f t="shared" si="632"/>
        <v>7</v>
      </c>
      <c r="AH215" s="132">
        <f t="shared" si="633"/>
        <v>11</v>
      </c>
      <c r="AI215" s="132">
        <f t="shared" si="634"/>
        <v>10</v>
      </c>
      <c r="AJ215" s="132">
        <f t="shared" si="635"/>
        <v>13</v>
      </c>
      <c r="AK215" s="132">
        <f t="shared" si="636"/>
        <v>18</v>
      </c>
      <c r="AL215" s="132">
        <f t="shared" si="637"/>
        <v>20</v>
      </c>
      <c r="AM215" s="132">
        <f t="shared" si="638"/>
        <v>20</v>
      </c>
      <c r="AN215" s="132">
        <f t="shared" si="639"/>
        <v>24</v>
      </c>
      <c r="AO215" s="132">
        <f t="shared" si="640"/>
        <v>32</v>
      </c>
      <c r="AP215" s="132">
        <f t="shared" si="641"/>
        <v>41</v>
      </c>
      <c r="AQ215" s="132">
        <f t="shared" si="642"/>
        <v>50</v>
      </c>
      <c r="AR215" s="132">
        <f t="shared" si="643"/>
        <v>63</v>
      </c>
      <c r="AS215" s="132">
        <f t="shared" si="644"/>
        <v>81</v>
      </c>
      <c r="AT215" s="132">
        <f t="shared" si="645"/>
        <v>92</v>
      </c>
      <c r="AU215" s="132">
        <f t="shared" si="646"/>
        <v>120</v>
      </c>
      <c r="AV215" s="132">
        <f t="shared" si="647"/>
        <v>141</v>
      </c>
      <c r="AW215" s="132">
        <f t="shared" si="648"/>
        <v>157</v>
      </c>
      <c r="AX215" s="132">
        <f t="shared" si="649"/>
        <v>173</v>
      </c>
      <c r="AY215" s="132">
        <f t="shared" si="650"/>
        <v>202</v>
      </c>
      <c r="AZ215" s="132">
        <f t="shared" si="651"/>
        <v>219</v>
      </c>
      <c r="BA215" s="132">
        <f t="shared" si="652"/>
        <v>225</v>
      </c>
      <c r="BB215" s="132">
        <f t="shared" si="653"/>
        <v>259</v>
      </c>
      <c r="BC215" s="132">
        <f t="shared" si="654"/>
        <v>288</v>
      </c>
      <c r="BD215" s="132">
        <f t="shared" si="655"/>
        <v>312</v>
      </c>
      <c r="BE215" s="132">
        <f t="shared" si="656"/>
        <v>339</v>
      </c>
      <c r="BF215" s="132">
        <f t="shared" si="657"/>
        <v>386</v>
      </c>
      <c r="BG215" s="132">
        <f t="shared" si="658"/>
        <v>406</v>
      </c>
      <c r="BH215" s="132">
        <f t="shared" si="659"/>
        <v>395</v>
      </c>
      <c r="BI215" s="132">
        <f t="shared" si="660"/>
        <v>418</v>
      </c>
      <c r="BJ215" s="132">
        <f t="shared" si="661"/>
        <v>433</v>
      </c>
      <c r="BK215" s="132">
        <f t="shared" si="662"/>
        <v>425</v>
      </c>
      <c r="BL215" s="132">
        <f t="shared" si="663"/>
        <v>408</v>
      </c>
      <c r="BM215" s="132">
        <f t="shared" si="664"/>
        <v>439</v>
      </c>
      <c r="BN215" s="132">
        <f t="shared" si="665"/>
        <v>469</v>
      </c>
      <c r="BO215" s="132">
        <f t="shared" si="666"/>
        <v>436</v>
      </c>
      <c r="BP215" s="132">
        <f t="shared" si="667"/>
        <v>457</v>
      </c>
      <c r="BQ215" s="132">
        <f t="shared" si="668"/>
        <v>461</v>
      </c>
      <c r="BR215" s="132">
        <f t="shared" si="669"/>
        <v>490</v>
      </c>
      <c r="BS215" s="132">
        <f t="shared" si="670"/>
        <v>474</v>
      </c>
      <c r="BT215" s="132">
        <f t="shared" si="671"/>
        <v>471</v>
      </c>
      <c r="BU215" s="132">
        <f t="shared" si="606"/>
        <v>483</v>
      </c>
      <c r="BV215" s="132">
        <f t="shared" si="672"/>
        <v>456</v>
      </c>
      <c r="BW215" s="132">
        <f t="shared" si="673"/>
        <v>445</v>
      </c>
      <c r="BX215" s="132">
        <f t="shared" si="674"/>
        <v>431</v>
      </c>
      <c r="BY215" s="132">
        <f t="shared" si="675"/>
        <v>415</v>
      </c>
      <c r="BZ215" s="132">
        <f t="shared" si="676"/>
        <v>403</v>
      </c>
      <c r="CA215" s="132">
        <f t="shared" si="677"/>
        <v>421</v>
      </c>
      <c r="CB215" s="132">
        <f t="shared" si="678"/>
        <v>407</v>
      </c>
      <c r="CC215" s="132">
        <f t="shared" si="679"/>
        <v>386</v>
      </c>
      <c r="CD215" s="132">
        <f t="shared" si="680"/>
        <v>361</v>
      </c>
      <c r="CE215" s="132">
        <f t="shared" si="681"/>
        <v>356</v>
      </c>
      <c r="CF215" s="132">
        <f t="shared" si="682"/>
        <v>343</v>
      </c>
      <c r="CG215" s="132">
        <f t="shared" si="683"/>
        <v>304</v>
      </c>
      <c r="CH215" s="132">
        <f t="shared" si="684"/>
        <v>292</v>
      </c>
      <c r="CI215" s="132">
        <f t="shared" si="685"/>
        <v>291</v>
      </c>
      <c r="CJ215" s="132">
        <f t="shared" si="686"/>
        <v>257</v>
      </c>
      <c r="CK215" s="132">
        <f t="shared" si="687"/>
        <v>226</v>
      </c>
      <c r="CL215" s="132">
        <f t="shared" si="688"/>
        <v>195</v>
      </c>
      <c r="CM215" s="132">
        <f t="shared" si="689"/>
        <v>188</v>
      </c>
      <c r="CN215" s="132">
        <f t="shared" si="690"/>
        <v>173</v>
      </c>
      <c r="CO215" s="132">
        <f t="shared" si="691"/>
        <v>160</v>
      </c>
      <c r="CP215" s="132">
        <f t="shared" si="692"/>
        <v>157</v>
      </c>
      <c r="CQ215" s="132">
        <f t="shared" si="693"/>
        <v>153</v>
      </c>
      <c r="CR215" s="132">
        <f t="shared" si="694"/>
        <v>150</v>
      </c>
      <c r="CS215" s="132">
        <f t="shared" si="695"/>
        <v>125</v>
      </c>
      <c r="CT215" s="132">
        <f t="shared" si="696"/>
        <v>129</v>
      </c>
      <c r="CU215" s="132">
        <f t="shared" si="697"/>
        <v>129</v>
      </c>
      <c r="CV215" s="132">
        <f t="shared" si="698"/>
        <v>131</v>
      </c>
      <c r="CW215" s="132">
        <f t="shared" si="699"/>
        <v>119</v>
      </c>
      <c r="CX215" s="132">
        <f t="shared" si="700"/>
        <v>103</v>
      </c>
      <c r="CY215" s="132">
        <f t="shared" si="701"/>
        <v>116</v>
      </c>
      <c r="CZ215" s="132">
        <f t="shared" si="702"/>
        <v>102</v>
      </c>
      <c r="DA215" s="132">
        <f t="shared" si="703"/>
        <v>89</v>
      </c>
      <c r="DB215" s="132">
        <f t="shared" si="704"/>
        <v>78</v>
      </c>
      <c r="DC215" s="132">
        <f t="shared" si="705"/>
        <v>83</v>
      </c>
      <c r="DD215" s="132">
        <f t="shared" si="706"/>
        <v>84</v>
      </c>
      <c r="DE215" s="132">
        <f t="shared" si="707"/>
        <v>71</v>
      </c>
      <c r="DF215" s="132">
        <f t="shared" si="708"/>
        <v>68</v>
      </c>
      <c r="DG215" s="132">
        <f t="shared" si="709"/>
        <v>65</v>
      </c>
      <c r="DH215" s="132">
        <f t="shared" si="710"/>
        <v>70</v>
      </c>
      <c r="DI215" s="132">
        <f t="shared" si="711"/>
        <v>63</v>
      </c>
      <c r="DJ215" s="132">
        <f t="shared" si="712"/>
        <v>65</v>
      </c>
      <c r="DK215" s="132">
        <f t="shared" si="713"/>
        <v>60</v>
      </c>
      <c r="DL215" s="132">
        <f t="shared" si="714"/>
        <v>52</v>
      </c>
      <c r="DM215" s="132">
        <f t="shared" si="715"/>
        <v>53</v>
      </c>
      <c r="DN215" s="132">
        <f t="shared" si="716"/>
        <v>43</v>
      </c>
      <c r="DO215" s="132">
        <f t="shared" si="717"/>
        <v>40</v>
      </c>
      <c r="DP215" s="132">
        <f t="shared" si="718"/>
        <v>36</v>
      </c>
      <c r="DQ215" s="132">
        <f t="shared" si="719"/>
        <v>39</v>
      </c>
      <c r="DR215" s="132">
        <f t="shared" si="720"/>
        <v>39</v>
      </c>
      <c r="DS215" s="132">
        <f t="shared" si="721"/>
        <v>30</v>
      </c>
      <c r="DT215" s="132">
        <f t="shared" si="722"/>
        <v>27</v>
      </c>
      <c r="DU215" s="132">
        <f t="shared" si="723"/>
        <v>26</v>
      </c>
      <c r="DV215" s="132">
        <f t="shared" si="724"/>
        <v>23</v>
      </c>
      <c r="DW215" s="132">
        <f t="shared" si="725"/>
        <v>23</v>
      </c>
      <c r="DX215" s="132">
        <f t="shared" si="726"/>
        <v>24</v>
      </c>
      <c r="DY215" s="132">
        <f t="shared" si="727"/>
        <v>26</v>
      </c>
      <c r="DZ215" s="132">
        <f t="shared" si="728"/>
        <v>24</v>
      </c>
      <c r="EA215" s="132">
        <f t="shared" si="729"/>
        <v>22</v>
      </c>
      <c r="EB215" s="132">
        <f t="shared" si="730"/>
        <v>22</v>
      </c>
      <c r="EC215" s="132">
        <f t="shared" si="731"/>
        <v>17</v>
      </c>
      <c r="ED215" s="132">
        <f t="shared" si="732"/>
        <v>15</v>
      </c>
      <c r="EE215" s="132">
        <f t="shared" si="733"/>
        <v>10</v>
      </c>
      <c r="EF215" s="132">
        <f t="shared" si="734"/>
        <v>11</v>
      </c>
      <c r="EG215" s="132">
        <f t="shared" si="607"/>
        <v>11</v>
      </c>
      <c r="EH215" s="132">
        <f t="shared" si="735"/>
        <v>7</v>
      </c>
      <c r="EI215" s="132">
        <f t="shared" si="736"/>
        <v>8</v>
      </c>
      <c r="EJ215" s="132">
        <f t="shared" si="737"/>
        <v>6</v>
      </c>
      <c r="EK215" s="132">
        <f t="shared" si="738"/>
        <v>8</v>
      </c>
      <c r="EL215" s="132">
        <f t="shared" si="739"/>
        <v>7</v>
      </c>
      <c r="EM215" s="132">
        <f t="shared" si="740"/>
        <v>7</v>
      </c>
      <c r="EN215" s="132">
        <f t="shared" si="741"/>
        <v>7</v>
      </c>
      <c r="EO215" s="132">
        <f t="shared" si="742"/>
        <v>6</v>
      </c>
      <c r="EP215" s="132">
        <f t="shared" si="743"/>
        <v>11</v>
      </c>
      <c r="EQ215" s="132">
        <f t="shared" si="744"/>
        <v>13</v>
      </c>
      <c r="ER215" s="132">
        <f t="shared" si="745"/>
        <v>12</v>
      </c>
      <c r="ES215" s="132">
        <f t="shared" si="746"/>
        <v>10</v>
      </c>
      <c r="ET215" s="132">
        <f t="shared" si="747"/>
        <v>11</v>
      </c>
      <c r="EU215" s="132">
        <f t="shared" si="748"/>
        <v>10</v>
      </c>
      <c r="EV215" s="132">
        <f t="shared" si="749"/>
        <v>7</v>
      </c>
      <c r="EW215" s="132">
        <f t="shared" si="750"/>
        <v>3</v>
      </c>
      <c r="EX215" s="132">
        <f t="shared" si="751"/>
        <v>4</v>
      </c>
      <c r="EY215" s="132">
        <f t="shared" si="752"/>
        <v>4</v>
      </c>
      <c r="EZ215" s="132">
        <f t="shared" si="753"/>
        <v>4</v>
      </c>
      <c r="FA215" s="132">
        <f t="shared" si="754"/>
        <v>4</v>
      </c>
      <c r="FB215" s="132">
        <f t="shared" si="755"/>
        <v>2</v>
      </c>
      <c r="FC215" s="132">
        <f t="shared" si="756"/>
        <v>2</v>
      </c>
      <c r="FD215" s="132">
        <f t="shared" si="757"/>
        <v>1</v>
      </c>
      <c r="FE215" s="132">
        <f t="shared" si="758"/>
        <v>1</v>
      </c>
      <c r="FF215" s="132">
        <f t="shared" si="759"/>
        <v>0</v>
      </c>
      <c r="FG215" s="132">
        <f t="shared" si="760"/>
        <v>0</v>
      </c>
      <c r="FH215" s="132">
        <f t="shared" si="761"/>
        <v>1</v>
      </c>
      <c r="FI215" s="132">
        <f t="shared" si="762"/>
        <v>1</v>
      </c>
      <c r="FJ215" s="132">
        <f t="shared" si="763"/>
        <v>2</v>
      </c>
      <c r="FK215" s="132">
        <f t="shared" si="764"/>
        <v>3</v>
      </c>
      <c r="FL215" s="132">
        <f t="shared" si="765"/>
        <v>3</v>
      </c>
      <c r="FM215" s="132">
        <f t="shared" si="766"/>
        <v>4</v>
      </c>
      <c r="FN215" s="132">
        <f t="shared" si="767"/>
        <v>4</v>
      </c>
      <c r="FO215" s="132">
        <f t="shared" si="768"/>
        <v>6</v>
      </c>
      <c r="FP215" s="132">
        <f t="shared" si="769"/>
        <v>5</v>
      </c>
      <c r="FQ215" s="132">
        <f t="shared" si="770"/>
        <v>4</v>
      </c>
      <c r="FR215" s="132">
        <f t="shared" si="771"/>
        <v>5</v>
      </c>
      <c r="FS215" s="132">
        <f t="shared" si="772"/>
        <v>4</v>
      </c>
      <c r="FT215" s="132">
        <f t="shared" si="773"/>
        <v>7</v>
      </c>
      <c r="FU215" s="132">
        <f t="shared" si="774"/>
        <v>6</v>
      </c>
      <c r="FV215" s="132">
        <f t="shared" si="775"/>
        <v>9</v>
      </c>
      <c r="FW215" s="132">
        <f t="shared" si="776"/>
        <v>10</v>
      </c>
      <c r="FX215" s="132">
        <f t="shared" si="777"/>
        <v>9</v>
      </c>
      <c r="FY215" s="132">
        <f t="shared" si="778"/>
        <v>11</v>
      </c>
      <c r="FZ215" s="132">
        <f t="shared" si="779"/>
        <v>8</v>
      </c>
      <c r="GA215" s="132">
        <f t="shared" si="780"/>
        <v>10</v>
      </c>
      <c r="GB215" s="132">
        <f t="shared" si="781"/>
        <v>8</v>
      </c>
      <c r="GC215" s="132">
        <f t="shared" si="782"/>
        <v>9</v>
      </c>
      <c r="GD215" s="132">
        <f t="shared" si="783"/>
        <v>10</v>
      </c>
      <c r="GE215" s="132">
        <f t="shared" si="784"/>
        <v>12</v>
      </c>
      <c r="GF215" s="132">
        <f t="shared" si="785"/>
        <v>17</v>
      </c>
      <c r="GG215" s="132">
        <f t="shared" si="786"/>
        <v>16</v>
      </c>
      <c r="GH215" s="132">
        <f t="shared" si="787"/>
        <v>20</v>
      </c>
      <c r="GI215" s="132">
        <f t="shared" si="788"/>
        <v>22</v>
      </c>
      <c r="GJ215" s="132">
        <f t="shared" si="789"/>
        <v>23</v>
      </c>
      <c r="GK215" s="132">
        <f t="shared" si="790"/>
        <v>23</v>
      </c>
      <c r="GL215" s="132">
        <f t="shared" si="791"/>
        <v>19</v>
      </c>
      <c r="GM215" s="132">
        <f t="shared" si="792"/>
        <v>24</v>
      </c>
      <c r="GN215" s="132">
        <f t="shared" si="793"/>
        <v>24</v>
      </c>
      <c r="GO215" s="132">
        <f t="shared" si="794"/>
        <v>24</v>
      </c>
      <c r="GP215" s="132">
        <f t="shared" si="795"/>
        <v>24</v>
      </c>
      <c r="GQ215" s="132">
        <f t="shared" si="796"/>
        <v>23</v>
      </c>
      <c r="GR215" s="132">
        <f t="shared" si="797"/>
        <v>22</v>
      </c>
      <c r="GS215" s="132">
        <f t="shared" si="608"/>
        <v>18</v>
      </c>
      <c r="GT215" s="132">
        <f t="shared" ref="GT215:HR215" si="801">SUM(GO201:GT201)</f>
        <v>19</v>
      </c>
      <c r="GU215" s="132">
        <f t="shared" si="801"/>
        <v>16</v>
      </c>
      <c r="GV215" s="132">
        <f t="shared" si="801"/>
        <v>14</v>
      </c>
      <c r="GW215" s="132">
        <f t="shared" si="801"/>
        <v>16</v>
      </c>
      <c r="GX215" s="132">
        <f t="shared" si="801"/>
        <v>16</v>
      </c>
      <c r="GY215" s="132">
        <f t="shared" si="801"/>
        <v>16</v>
      </c>
      <c r="GZ215" s="132">
        <f t="shared" si="801"/>
        <v>10</v>
      </c>
      <c r="HA215" s="132">
        <f t="shared" si="801"/>
        <v>11</v>
      </c>
      <c r="HB215" s="132">
        <f t="shared" si="801"/>
        <v>22</v>
      </c>
      <c r="HC215" s="132">
        <f t="shared" si="801"/>
        <v>19</v>
      </c>
      <c r="HD215" s="132">
        <f t="shared" si="801"/>
        <v>21</v>
      </c>
      <c r="HE215" s="132">
        <f t="shared" si="801"/>
        <v>20</v>
      </c>
      <c r="HF215" s="132">
        <f t="shared" si="801"/>
        <v>22</v>
      </c>
      <c r="HG215" s="132">
        <f t="shared" si="801"/>
        <v>22</v>
      </c>
      <c r="HH215" s="132">
        <f t="shared" si="801"/>
        <v>13</v>
      </c>
      <c r="HI215" s="132">
        <f t="shared" si="801"/>
        <v>13</v>
      </c>
      <c r="HJ215" s="132">
        <f t="shared" si="801"/>
        <v>13</v>
      </c>
      <c r="HK215" s="132">
        <f t="shared" si="801"/>
        <v>14</v>
      </c>
      <c r="HL215" s="132">
        <f t="shared" si="801"/>
        <v>21</v>
      </c>
      <c r="HM215" s="132">
        <f t="shared" si="801"/>
        <v>22</v>
      </c>
      <c r="HN215" s="132">
        <f t="shared" si="801"/>
        <v>25</v>
      </c>
      <c r="HO215" s="132">
        <f t="shared" si="801"/>
        <v>29</v>
      </c>
      <c r="HP215" s="132">
        <f t="shared" si="801"/>
        <v>28</v>
      </c>
      <c r="HQ215" s="132">
        <f t="shared" si="801"/>
        <v>27</v>
      </c>
      <c r="HR215" s="132">
        <f t="shared" si="801"/>
        <v>18</v>
      </c>
      <c r="HS215" s="132">
        <f t="shared" ref="HS215" si="802">SUM(HN201:HS201)</f>
        <v>15</v>
      </c>
      <c r="HT215" s="132">
        <f t="shared" ref="HT215" si="803">SUM(HO201:HT201)</f>
        <v>10</v>
      </c>
    </row>
    <row r="217" spans="2:228" x14ac:dyDescent="0.25">
      <c r="B217" t="s">
        <v>209</v>
      </c>
      <c r="C217">
        <v>1772895</v>
      </c>
      <c r="I217" s="7">
        <f>I206/$C217*100000</f>
        <v>0</v>
      </c>
      <c r="J217" s="7">
        <f t="shared" ref="J217:BU218" si="804">J206/$C217*100000</f>
        <v>0</v>
      </c>
      <c r="K217" s="7">
        <f t="shared" si="804"/>
        <v>0</v>
      </c>
      <c r="L217" s="7">
        <f t="shared" si="804"/>
        <v>0</v>
      </c>
      <c r="M217" s="7">
        <f t="shared" si="804"/>
        <v>0</v>
      </c>
      <c r="N217" s="7">
        <f t="shared" si="804"/>
        <v>0</v>
      </c>
      <c r="O217" s="7">
        <f t="shared" si="804"/>
        <v>0</v>
      </c>
      <c r="P217" s="7">
        <f t="shared" si="804"/>
        <v>0</v>
      </c>
      <c r="Q217" s="7">
        <f t="shared" si="804"/>
        <v>0</v>
      </c>
      <c r="R217" s="7">
        <f t="shared" si="804"/>
        <v>0</v>
      </c>
      <c r="S217" s="7">
        <f t="shared" si="804"/>
        <v>0</v>
      </c>
      <c r="T217" s="7">
        <f t="shared" si="804"/>
        <v>0</v>
      </c>
      <c r="U217" s="7">
        <f t="shared" si="804"/>
        <v>0</v>
      </c>
      <c r="V217" s="7">
        <f t="shared" si="804"/>
        <v>0</v>
      </c>
      <c r="W217" s="7">
        <f t="shared" si="804"/>
        <v>0</v>
      </c>
      <c r="X217" s="7">
        <f t="shared" si="804"/>
        <v>0</v>
      </c>
      <c r="Y217" s="7">
        <f t="shared" si="804"/>
        <v>0</v>
      </c>
      <c r="Z217" s="7">
        <f t="shared" si="804"/>
        <v>0</v>
      </c>
      <c r="AA217" s="7">
        <f t="shared" si="804"/>
        <v>0</v>
      </c>
      <c r="AB217" s="7">
        <f t="shared" si="804"/>
        <v>0</v>
      </c>
      <c r="AC217" s="7">
        <f t="shared" si="804"/>
        <v>5.6404919637090746E-2</v>
      </c>
      <c r="AD217" s="7">
        <f t="shared" si="804"/>
        <v>5.6404919637090746E-2</v>
      </c>
      <c r="AE217" s="7">
        <f t="shared" si="804"/>
        <v>5.6404919637090746E-2</v>
      </c>
      <c r="AF217" s="7">
        <f t="shared" si="804"/>
        <v>0.11280983927418149</v>
      </c>
      <c r="AG217" s="7">
        <f t="shared" si="804"/>
        <v>0.16921475891127222</v>
      </c>
      <c r="AH217" s="7">
        <f t="shared" si="804"/>
        <v>0.16921475891127222</v>
      </c>
      <c r="AI217" s="7">
        <f t="shared" si="804"/>
        <v>0.16921475891127222</v>
      </c>
      <c r="AJ217" s="7">
        <f t="shared" si="804"/>
        <v>0.16921475891127222</v>
      </c>
      <c r="AK217" s="7">
        <f t="shared" si="804"/>
        <v>0.22561967854836298</v>
      </c>
      <c r="AL217" s="7">
        <f t="shared" si="804"/>
        <v>0.16921475891127222</v>
      </c>
      <c r="AM217" s="7">
        <f t="shared" si="804"/>
        <v>0.16921475891127222</v>
      </c>
      <c r="AN217" s="7">
        <f t="shared" si="804"/>
        <v>0.28202459818545372</v>
      </c>
      <c r="AO217" s="7">
        <f t="shared" si="804"/>
        <v>0.28202459818545372</v>
      </c>
      <c r="AP217" s="7">
        <f t="shared" si="804"/>
        <v>0.3948344374596352</v>
      </c>
      <c r="AQ217" s="7">
        <f t="shared" si="804"/>
        <v>0.3948344374596352</v>
      </c>
      <c r="AR217" s="7">
        <f t="shared" si="804"/>
        <v>0.45123935709672597</v>
      </c>
      <c r="AS217" s="7">
        <f t="shared" si="804"/>
        <v>0.67685903564508887</v>
      </c>
      <c r="AT217" s="7">
        <f t="shared" si="804"/>
        <v>0.62045411600799816</v>
      </c>
      <c r="AU217" s="7">
        <f t="shared" si="804"/>
        <v>0.67685903564508887</v>
      </c>
      <c r="AV217" s="7">
        <f t="shared" si="804"/>
        <v>0.62045411600799816</v>
      </c>
      <c r="AW217" s="7">
        <f t="shared" si="804"/>
        <v>0.56404919637090745</v>
      </c>
      <c r="AX217" s="7">
        <f t="shared" si="804"/>
        <v>0.62045411600799816</v>
      </c>
      <c r="AY217" s="7">
        <f t="shared" si="804"/>
        <v>0.3948344374596352</v>
      </c>
      <c r="AZ217" s="7">
        <f t="shared" si="804"/>
        <v>0.45123935709672597</v>
      </c>
      <c r="BA217" s="7">
        <f t="shared" si="804"/>
        <v>0.33842951782254443</v>
      </c>
      <c r="BB217" s="7">
        <f t="shared" si="804"/>
        <v>0.50764427673381674</v>
      </c>
      <c r="BC217" s="7">
        <f t="shared" si="804"/>
        <v>0.7896688749192704</v>
      </c>
      <c r="BD217" s="7">
        <f t="shared" si="804"/>
        <v>0.95888363383054276</v>
      </c>
      <c r="BE217" s="7">
        <f t="shared" si="804"/>
        <v>1.0152885534676335</v>
      </c>
      <c r="BF217" s="7">
        <f t="shared" si="804"/>
        <v>1.0152885534676335</v>
      </c>
      <c r="BG217" s="7">
        <f t="shared" si="804"/>
        <v>1.1845033123789057</v>
      </c>
      <c r="BH217" s="7">
        <f t="shared" si="804"/>
        <v>1.0716934731047243</v>
      </c>
      <c r="BI217" s="7">
        <f t="shared" si="804"/>
        <v>0.84607379455636123</v>
      </c>
      <c r="BJ217" s="7">
        <f t="shared" si="804"/>
        <v>0.7896688749192704</v>
      </c>
      <c r="BK217" s="7">
        <f t="shared" si="804"/>
        <v>0.67685903564508887</v>
      </c>
      <c r="BL217" s="7">
        <f t="shared" si="804"/>
        <v>0.56404919637090745</v>
      </c>
      <c r="BM217" s="7">
        <f t="shared" si="804"/>
        <v>0.50764427673381674</v>
      </c>
      <c r="BN217" s="7">
        <f t="shared" si="804"/>
        <v>0.62045411600799816</v>
      </c>
      <c r="BO217" s="7">
        <f t="shared" si="804"/>
        <v>0.67685903564508887</v>
      </c>
      <c r="BP217" s="7">
        <f t="shared" si="804"/>
        <v>0.50764427673381674</v>
      </c>
      <c r="BQ217" s="7">
        <f t="shared" si="804"/>
        <v>0.56404919637090745</v>
      </c>
      <c r="BR217" s="7">
        <f t="shared" si="804"/>
        <v>0.7896688749192704</v>
      </c>
      <c r="BS217" s="7">
        <f t="shared" si="804"/>
        <v>0.7332639552821798</v>
      </c>
      <c r="BT217" s="7">
        <f t="shared" si="804"/>
        <v>0.56404919637090745</v>
      </c>
      <c r="BU217" s="7">
        <f t="shared" si="804"/>
        <v>0.50764427673381674</v>
      </c>
      <c r="BV217" s="7">
        <f t="shared" ref="BV217:EG220" si="805">BV206/$C217*100000</f>
        <v>0.56404919637090745</v>
      </c>
      <c r="BW217" s="7">
        <f t="shared" si="805"/>
        <v>0.56404919637090745</v>
      </c>
      <c r="BX217" s="7">
        <f t="shared" si="805"/>
        <v>0.3948344374596352</v>
      </c>
      <c r="BY217" s="7">
        <f t="shared" si="805"/>
        <v>0.45123935709672597</v>
      </c>
      <c r="BZ217" s="7">
        <f t="shared" si="805"/>
        <v>0.45123935709672597</v>
      </c>
      <c r="CA217" s="7">
        <f t="shared" si="805"/>
        <v>0.50764427673381674</v>
      </c>
      <c r="CB217" s="7">
        <f t="shared" si="805"/>
        <v>0.3948344374596352</v>
      </c>
      <c r="CC217" s="7">
        <f t="shared" si="805"/>
        <v>0.3948344374596352</v>
      </c>
      <c r="CD217" s="7">
        <f t="shared" si="805"/>
        <v>0.33842951782254443</v>
      </c>
      <c r="CE217" s="7">
        <f t="shared" si="805"/>
        <v>0.22561967854836298</v>
      </c>
      <c r="CF217" s="7">
        <f t="shared" si="805"/>
        <v>0.28202459818545372</v>
      </c>
      <c r="CG217" s="7">
        <f t="shared" si="805"/>
        <v>0.16921475891127222</v>
      </c>
      <c r="CH217" s="7">
        <f t="shared" si="805"/>
        <v>0.22561967854836298</v>
      </c>
      <c r="CI217" s="7">
        <f t="shared" si="805"/>
        <v>0.22561967854836298</v>
      </c>
      <c r="CJ217" s="7">
        <f t="shared" si="805"/>
        <v>0.22561967854836298</v>
      </c>
      <c r="CK217" s="7">
        <f t="shared" si="805"/>
        <v>0.22561967854836298</v>
      </c>
      <c r="CL217" s="7">
        <f t="shared" si="805"/>
        <v>0.16921475891127222</v>
      </c>
      <c r="CM217" s="7">
        <f t="shared" si="805"/>
        <v>0.22561967854836298</v>
      </c>
      <c r="CN217" s="7">
        <f t="shared" si="805"/>
        <v>0.22561967854836298</v>
      </c>
      <c r="CO217" s="7">
        <f t="shared" si="805"/>
        <v>0.16921475891127222</v>
      </c>
      <c r="CP217" s="7">
        <f t="shared" si="805"/>
        <v>0.16921475891127222</v>
      </c>
      <c r="CQ217" s="7">
        <f t="shared" si="805"/>
        <v>0.16921475891127222</v>
      </c>
      <c r="CR217" s="7">
        <f t="shared" si="805"/>
        <v>0.28202459818545372</v>
      </c>
      <c r="CS217" s="7">
        <f t="shared" si="805"/>
        <v>0.3948344374596352</v>
      </c>
      <c r="CT217" s="7">
        <f t="shared" si="805"/>
        <v>0.33842951782254443</v>
      </c>
      <c r="CU217" s="7">
        <f t="shared" si="805"/>
        <v>0.45123935709672597</v>
      </c>
      <c r="CV217" s="7">
        <f t="shared" si="805"/>
        <v>0.62045411600799816</v>
      </c>
      <c r="CW217" s="7">
        <f t="shared" si="805"/>
        <v>0.62045411600799816</v>
      </c>
      <c r="CX217" s="7">
        <f t="shared" si="805"/>
        <v>0.62045411600799816</v>
      </c>
      <c r="CY217" s="7">
        <f t="shared" si="805"/>
        <v>0.50764427673381674</v>
      </c>
      <c r="CZ217" s="7">
        <f t="shared" si="805"/>
        <v>0.50764427673381674</v>
      </c>
      <c r="DA217" s="7">
        <f t="shared" si="805"/>
        <v>0.56404919637090745</v>
      </c>
      <c r="DB217" s="7">
        <f t="shared" si="805"/>
        <v>0.56404919637090745</v>
      </c>
      <c r="DC217" s="7">
        <f t="shared" si="805"/>
        <v>0.67685903564508887</v>
      </c>
      <c r="DD217" s="7">
        <f t="shared" si="805"/>
        <v>0.67685903564508887</v>
      </c>
      <c r="DE217" s="7">
        <f t="shared" si="805"/>
        <v>0.67685903564508887</v>
      </c>
      <c r="DF217" s="7">
        <f t="shared" si="805"/>
        <v>0.7896688749192704</v>
      </c>
      <c r="DG217" s="7">
        <f t="shared" si="805"/>
        <v>0.84607379455636123</v>
      </c>
      <c r="DH217" s="7">
        <f t="shared" si="805"/>
        <v>0.7896688749192704</v>
      </c>
      <c r="DI217" s="7">
        <f t="shared" si="805"/>
        <v>0.7896688749192704</v>
      </c>
      <c r="DJ217" s="7">
        <f t="shared" si="805"/>
        <v>0.84607379455636123</v>
      </c>
      <c r="DK217" s="7">
        <f t="shared" si="805"/>
        <v>1.1280983927418149</v>
      </c>
      <c r="DL217" s="7">
        <f t="shared" si="805"/>
        <v>1.0152885534676335</v>
      </c>
      <c r="DM217" s="7">
        <f t="shared" si="805"/>
        <v>0.95888363383054276</v>
      </c>
      <c r="DN217" s="7">
        <f t="shared" si="805"/>
        <v>0.95888363383054276</v>
      </c>
      <c r="DO217" s="7">
        <f t="shared" si="805"/>
        <v>1.0152885534676335</v>
      </c>
      <c r="DP217" s="7">
        <f t="shared" si="805"/>
        <v>1.0716934731047243</v>
      </c>
      <c r="DQ217" s="7">
        <f t="shared" si="805"/>
        <v>0.95888363383054276</v>
      </c>
      <c r="DR217" s="7">
        <f t="shared" si="805"/>
        <v>1.1845033123789057</v>
      </c>
      <c r="DS217" s="7">
        <f t="shared" si="805"/>
        <v>1.1280983927418149</v>
      </c>
      <c r="DT217" s="7">
        <f t="shared" si="805"/>
        <v>1.0716934731047243</v>
      </c>
      <c r="DU217" s="7">
        <f t="shared" si="805"/>
        <v>1.0716934731047243</v>
      </c>
      <c r="DV217" s="7">
        <f t="shared" si="805"/>
        <v>0.84607379455636123</v>
      </c>
      <c r="DW217" s="7">
        <f t="shared" si="805"/>
        <v>0.95888363383054276</v>
      </c>
      <c r="DX217" s="7">
        <f t="shared" si="805"/>
        <v>0.95888363383054276</v>
      </c>
      <c r="DY217" s="7">
        <f t="shared" si="805"/>
        <v>1.2973131516530871</v>
      </c>
      <c r="DZ217" s="7">
        <f t="shared" si="805"/>
        <v>1.3537180712901777</v>
      </c>
      <c r="EA217" s="7">
        <f t="shared" si="805"/>
        <v>1.4665279105643596</v>
      </c>
      <c r="EB217" s="7">
        <f t="shared" si="805"/>
        <v>1.6921475891127225</v>
      </c>
      <c r="EC217" s="7">
        <f t="shared" si="805"/>
        <v>1.9177672676610855</v>
      </c>
      <c r="ED217" s="7">
        <f t="shared" si="805"/>
        <v>1.9177672676610855</v>
      </c>
      <c r="EE217" s="7">
        <f t="shared" si="805"/>
        <v>1.6921475891127225</v>
      </c>
      <c r="EF217" s="7">
        <f t="shared" si="805"/>
        <v>1.8049574283869039</v>
      </c>
      <c r="EG217" s="7">
        <f t="shared" si="805"/>
        <v>1.6357426694756316</v>
      </c>
      <c r="EH217" s="7">
        <f t="shared" ref="EH217:GS223" si="806">EH206/$C217*100000</f>
        <v>1.5793377498385408</v>
      </c>
      <c r="EI217" s="7">
        <f t="shared" si="806"/>
        <v>1.2409082320159963</v>
      </c>
      <c r="EJ217" s="7">
        <f t="shared" si="806"/>
        <v>1.2409082320159963</v>
      </c>
      <c r="EK217" s="7">
        <f t="shared" si="806"/>
        <v>1.1845033123789057</v>
      </c>
      <c r="EL217" s="7">
        <f t="shared" si="806"/>
        <v>1.1280983927418149</v>
      </c>
      <c r="EM217" s="7">
        <f t="shared" si="806"/>
        <v>1.1845033123789057</v>
      </c>
      <c r="EN217" s="7">
        <f t="shared" si="806"/>
        <v>1.1280983927418149</v>
      </c>
      <c r="EO217" s="7">
        <f t="shared" si="806"/>
        <v>1.0152885534676335</v>
      </c>
      <c r="EP217" s="7">
        <f t="shared" si="806"/>
        <v>0.95888363383054276</v>
      </c>
      <c r="EQ217" s="7">
        <f t="shared" si="806"/>
        <v>0.95888363383054276</v>
      </c>
      <c r="ER217" s="7">
        <f t="shared" si="806"/>
        <v>0.90247871419345194</v>
      </c>
      <c r="ES217" s="7">
        <f t="shared" si="806"/>
        <v>0.84607379455636123</v>
      </c>
      <c r="ET217" s="7">
        <f t="shared" si="806"/>
        <v>0.7896688749192704</v>
      </c>
      <c r="EU217" s="7">
        <f t="shared" si="806"/>
        <v>0.67685903564508887</v>
      </c>
      <c r="EV217" s="7">
        <f t="shared" si="806"/>
        <v>0.7332639552821798</v>
      </c>
      <c r="EW217" s="7">
        <f t="shared" si="806"/>
        <v>0.62045411600799816</v>
      </c>
      <c r="EX217" s="7">
        <f t="shared" si="806"/>
        <v>0.56404919637090745</v>
      </c>
      <c r="EY217" s="7">
        <f t="shared" si="806"/>
        <v>0.50764427673381674</v>
      </c>
      <c r="EZ217" s="7">
        <f t="shared" si="806"/>
        <v>0.45123935709672597</v>
      </c>
      <c r="FA217" s="7">
        <f t="shared" si="806"/>
        <v>0.56404919637090745</v>
      </c>
      <c r="FB217" s="7">
        <f t="shared" si="806"/>
        <v>0.33842951782254443</v>
      </c>
      <c r="FC217" s="7">
        <f t="shared" si="806"/>
        <v>0.45123935709672597</v>
      </c>
      <c r="FD217" s="7">
        <f t="shared" si="806"/>
        <v>0.3948344374596352</v>
      </c>
      <c r="FE217" s="7">
        <f t="shared" si="806"/>
        <v>0.3948344374596352</v>
      </c>
      <c r="FF217" s="7">
        <f t="shared" si="806"/>
        <v>0.56404919637090745</v>
      </c>
      <c r="FG217" s="7">
        <f t="shared" si="806"/>
        <v>0.56404919637090745</v>
      </c>
      <c r="FH217" s="7">
        <f t="shared" si="806"/>
        <v>0.62045411600799816</v>
      </c>
      <c r="FI217" s="7">
        <f t="shared" si="806"/>
        <v>0.56404919637090745</v>
      </c>
      <c r="FJ217" s="7">
        <f t="shared" si="806"/>
        <v>0.7332639552821798</v>
      </c>
      <c r="FK217" s="7">
        <f t="shared" si="806"/>
        <v>0.84607379455636123</v>
      </c>
      <c r="FL217" s="7">
        <f t="shared" si="806"/>
        <v>0.7332639552821798</v>
      </c>
      <c r="FM217" s="7">
        <f t="shared" si="806"/>
        <v>0.7332639552821798</v>
      </c>
      <c r="FN217" s="7">
        <f t="shared" si="806"/>
        <v>0.7332639552821798</v>
      </c>
      <c r="FO217" s="7">
        <f t="shared" si="806"/>
        <v>0.7332639552821798</v>
      </c>
      <c r="FP217" s="7">
        <f t="shared" si="806"/>
        <v>0.67685903564508887</v>
      </c>
      <c r="FQ217" s="7">
        <f t="shared" si="806"/>
        <v>0.62045411600799816</v>
      </c>
      <c r="FR217" s="7">
        <f t="shared" si="806"/>
        <v>0.56404919637090745</v>
      </c>
      <c r="FS217" s="7">
        <f t="shared" si="806"/>
        <v>0.7332639552821798</v>
      </c>
      <c r="FT217" s="7">
        <f t="shared" si="806"/>
        <v>0.7896688749192704</v>
      </c>
      <c r="FU217" s="7">
        <f t="shared" si="806"/>
        <v>0.7332639552821798</v>
      </c>
      <c r="FV217" s="7">
        <f t="shared" si="806"/>
        <v>0.7896688749192704</v>
      </c>
      <c r="FW217" s="7">
        <f t="shared" si="806"/>
        <v>0.7896688749192704</v>
      </c>
      <c r="FX217" s="7">
        <f t="shared" si="806"/>
        <v>1.0716934731047243</v>
      </c>
      <c r="FY217" s="7">
        <f t="shared" si="806"/>
        <v>1.0152885534676335</v>
      </c>
      <c r="FZ217" s="7">
        <f t="shared" si="806"/>
        <v>1.1280983927418149</v>
      </c>
      <c r="GA217" s="7">
        <f t="shared" si="806"/>
        <v>1.1845033123789057</v>
      </c>
      <c r="GB217" s="7">
        <f t="shared" si="806"/>
        <v>1.2409082320159963</v>
      </c>
      <c r="GC217" s="7">
        <f t="shared" si="806"/>
        <v>1.6921475891127225</v>
      </c>
      <c r="GD217" s="7">
        <f t="shared" si="806"/>
        <v>1.6357426694756316</v>
      </c>
      <c r="GE217" s="7">
        <f t="shared" si="806"/>
        <v>2.1997918658465392</v>
      </c>
      <c r="GF217" s="7">
        <f t="shared" si="806"/>
        <v>2.425411544394902</v>
      </c>
      <c r="GG217" s="7">
        <f t="shared" si="806"/>
        <v>2.425411544394902</v>
      </c>
      <c r="GH217" s="7">
        <f t="shared" si="806"/>
        <v>2.5946263033061743</v>
      </c>
      <c r="GI217" s="7">
        <f t="shared" si="806"/>
        <v>2.425411544394902</v>
      </c>
      <c r="GJ217" s="7">
        <f t="shared" si="806"/>
        <v>2.4818164640319926</v>
      </c>
      <c r="GK217" s="7">
        <f t="shared" si="806"/>
        <v>2.0305771069352669</v>
      </c>
      <c r="GL217" s="7">
        <f t="shared" si="806"/>
        <v>1.8049574283869039</v>
      </c>
      <c r="GM217" s="7">
        <f t="shared" si="806"/>
        <v>2.1997918658465392</v>
      </c>
      <c r="GN217" s="7">
        <f t="shared" si="806"/>
        <v>2.1997918658465392</v>
      </c>
      <c r="GO217" s="7">
        <f t="shared" si="806"/>
        <v>2.1433869462094486</v>
      </c>
      <c r="GP217" s="7">
        <f t="shared" si="806"/>
        <v>2.0869820265723575</v>
      </c>
      <c r="GQ217" s="7">
        <f t="shared" si="806"/>
        <v>1.9741721872981763</v>
      </c>
      <c r="GR217" s="7">
        <f t="shared" si="806"/>
        <v>1.9177672676610855</v>
      </c>
      <c r="GS217" s="7">
        <f t="shared" si="806"/>
        <v>1.5793377498385408</v>
      </c>
      <c r="GT217" s="7">
        <f t="shared" ref="GT217:HT226" si="807">GT206/$C217*100000</f>
        <v>1.5229328302014502</v>
      </c>
      <c r="GU217" s="7">
        <f t="shared" si="807"/>
        <v>1.4665279105643596</v>
      </c>
      <c r="GV217" s="7">
        <f t="shared" si="807"/>
        <v>1.4101229909272688</v>
      </c>
      <c r="GW217" s="7">
        <f t="shared" si="807"/>
        <v>1.4665279105643596</v>
      </c>
      <c r="GX217" s="7">
        <f t="shared" si="807"/>
        <v>1.4665279105643596</v>
      </c>
      <c r="GY217" s="7">
        <f t="shared" si="807"/>
        <v>1.8049574283869039</v>
      </c>
      <c r="GZ217" s="7">
        <f t="shared" si="807"/>
        <v>1.6357426694756316</v>
      </c>
      <c r="HA217" s="7">
        <f t="shared" si="807"/>
        <v>1.9177672676610855</v>
      </c>
      <c r="HB217" s="7">
        <f t="shared" si="807"/>
        <v>1.7485525087498133</v>
      </c>
      <c r="HC217" s="7">
        <f t="shared" si="807"/>
        <v>1.7485525087498133</v>
      </c>
      <c r="HD217" s="7">
        <f t="shared" si="807"/>
        <v>1.9177672676610855</v>
      </c>
      <c r="HE217" s="7">
        <f t="shared" si="807"/>
        <v>1.9177672676610855</v>
      </c>
      <c r="HF217" s="7">
        <f t="shared" si="807"/>
        <v>2.0869820265723575</v>
      </c>
      <c r="HG217" s="7">
        <f t="shared" si="807"/>
        <v>1.8613623480239947</v>
      </c>
      <c r="HH217" s="7">
        <f t="shared" si="807"/>
        <v>2.3126017051207204</v>
      </c>
      <c r="HI217" s="7">
        <f t="shared" si="807"/>
        <v>2.425411544394902</v>
      </c>
      <c r="HJ217" s="7">
        <f t="shared" si="807"/>
        <v>2.7074361425803555</v>
      </c>
      <c r="HK217" s="7">
        <f t="shared" si="807"/>
        <v>2.5946263033061743</v>
      </c>
      <c r="HL217" s="7">
        <f t="shared" si="807"/>
        <v>3.1586754996770816</v>
      </c>
      <c r="HM217" s="7">
        <f t="shared" si="807"/>
        <v>3.1586754996770816</v>
      </c>
      <c r="HN217" s="7">
        <f t="shared" si="807"/>
        <v>3.2714853389512633</v>
      </c>
      <c r="HO217" s="7">
        <f t="shared" si="807"/>
        <v>3.2150804193141727</v>
      </c>
      <c r="HP217" s="7">
        <f t="shared" si="807"/>
        <v>2.7074361425803555</v>
      </c>
      <c r="HQ217" s="7">
        <f t="shared" si="807"/>
        <v>2.5946263033061743</v>
      </c>
      <c r="HR217" s="7">
        <f t="shared" si="807"/>
        <v>1.6921475891127225</v>
      </c>
      <c r="HS217" s="7">
        <f t="shared" si="807"/>
        <v>1.3537180712901777</v>
      </c>
      <c r="HT217" s="7">
        <f>HT206/$C217*100000</f>
        <v>0.7332639552821798</v>
      </c>
    </row>
    <row r="218" spans="2:228" x14ac:dyDescent="0.25">
      <c r="B218" t="s">
        <v>210</v>
      </c>
      <c r="C218">
        <v>2002362</v>
      </c>
      <c r="I218" s="7">
        <f t="shared" ref="I218:X226" si="808">I207/$C218*100000</f>
        <v>0</v>
      </c>
      <c r="J218" s="7">
        <f t="shared" si="808"/>
        <v>0</v>
      </c>
      <c r="K218" s="7">
        <f t="shared" si="808"/>
        <v>0</v>
      </c>
      <c r="L218" s="7">
        <f t="shared" si="808"/>
        <v>0</v>
      </c>
      <c r="M218" s="7">
        <f t="shared" si="808"/>
        <v>0</v>
      </c>
      <c r="N218" s="7">
        <f t="shared" si="808"/>
        <v>0</v>
      </c>
      <c r="O218" s="7">
        <f t="shared" si="808"/>
        <v>0</v>
      </c>
      <c r="P218" s="7">
        <f t="shared" si="808"/>
        <v>0</v>
      </c>
      <c r="Q218" s="7">
        <f t="shared" si="808"/>
        <v>0</v>
      </c>
      <c r="R218" s="7">
        <f t="shared" si="808"/>
        <v>0</v>
      </c>
      <c r="S218" s="7">
        <f t="shared" si="808"/>
        <v>0</v>
      </c>
      <c r="T218" s="7">
        <f t="shared" si="808"/>
        <v>0</v>
      </c>
      <c r="U218" s="7">
        <f t="shared" si="808"/>
        <v>0</v>
      </c>
      <c r="V218" s="7">
        <f t="shared" si="808"/>
        <v>0</v>
      </c>
      <c r="W218" s="7">
        <f t="shared" si="808"/>
        <v>0</v>
      </c>
      <c r="X218" s="7">
        <f t="shared" si="808"/>
        <v>4.9941019655786519E-2</v>
      </c>
      <c r="Y218" s="7">
        <f t="shared" si="804"/>
        <v>4.9941019655786519E-2</v>
      </c>
      <c r="Z218" s="7">
        <f t="shared" si="804"/>
        <v>9.9882039311573037E-2</v>
      </c>
      <c r="AA218" s="7">
        <f t="shared" si="804"/>
        <v>0.19976407862314607</v>
      </c>
      <c r="AB218" s="7">
        <f t="shared" si="804"/>
        <v>0.19976407862314607</v>
      </c>
      <c r="AC218" s="7">
        <f t="shared" si="804"/>
        <v>0.29964611793471913</v>
      </c>
      <c r="AD218" s="7">
        <f t="shared" si="804"/>
        <v>0.44946917690207866</v>
      </c>
      <c r="AE218" s="7">
        <f t="shared" si="804"/>
        <v>0.64923325552522471</v>
      </c>
      <c r="AF218" s="7">
        <f t="shared" si="804"/>
        <v>0.99882039311573034</v>
      </c>
      <c r="AG218" s="7">
        <f t="shared" si="804"/>
        <v>1.1486434520830899</v>
      </c>
      <c r="AH218" s="7">
        <f t="shared" si="804"/>
        <v>1.348407530706236</v>
      </c>
      <c r="AI218" s="7">
        <f t="shared" si="804"/>
        <v>1.5981126289851686</v>
      </c>
      <c r="AJ218" s="7">
        <f t="shared" si="804"/>
        <v>1.5981126289851686</v>
      </c>
      <c r="AK218" s="7">
        <f t="shared" si="804"/>
        <v>1.548171609329382</v>
      </c>
      <c r="AL218" s="7">
        <f t="shared" si="804"/>
        <v>1.2984665110504494</v>
      </c>
      <c r="AM218" s="7">
        <f t="shared" si="804"/>
        <v>1.0487614127715168</v>
      </c>
      <c r="AN218" s="7">
        <f t="shared" si="804"/>
        <v>1.0987024324273034</v>
      </c>
      <c r="AO218" s="7">
        <f t="shared" si="804"/>
        <v>0.89893835380415732</v>
      </c>
      <c r="AP218" s="7">
        <f t="shared" si="804"/>
        <v>0.7990563144925843</v>
      </c>
      <c r="AQ218" s="7">
        <f t="shared" si="804"/>
        <v>0.7990563144925843</v>
      </c>
      <c r="AR218" s="7">
        <f t="shared" si="804"/>
        <v>0.74911529483679773</v>
      </c>
      <c r="AS218" s="7">
        <f t="shared" si="804"/>
        <v>0.89893835380415732</v>
      </c>
      <c r="AT218" s="7">
        <f t="shared" si="804"/>
        <v>0.94887937345994378</v>
      </c>
      <c r="AU218" s="7">
        <f t="shared" si="804"/>
        <v>0.99882039311573034</v>
      </c>
      <c r="AV218" s="7">
        <f t="shared" si="804"/>
        <v>0.99882039311573034</v>
      </c>
      <c r="AW218" s="7">
        <f t="shared" si="804"/>
        <v>1.0987024324273034</v>
      </c>
      <c r="AX218" s="7">
        <f t="shared" si="804"/>
        <v>1.2485254913946628</v>
      </c>
      <c r="AY218" s="7">
        <f t="shared" si="804"/>
        <v>1.348407530706236</v>
      </c>
      <c r="AZ218" s="7">
        <f t="shared" si="804"/>
        <v>1.2984665110504494</v>
      </c>
      <c r="BA218" s="7">
        <f t="shared" si="804"/>
        <v>1.2485254913946628</v>
      </c>
      <c r="BB218" s="7">
        <f t="shared" si="804"/>
        <v>1.2984665110504494</v>
      </c>
      <c r="BC218" s="7">
        <f t="shared" si="804"/>
        <v>1.348407530706236</v>
      </c>
      <c r="BD218" s="7">
        <f t="shared" si="804"/>
        <v>1.4482895700178089</v>
      </c>
      <c r="BE218" s="7">
        <f t="shared" si="804"/>
        <v>1.3983485503620225</v>
      </c>
      <c r="BF218" s="7">
        <f t="shared" si="804"/>
        <v>1.5981126289851686</v>
      </c>
      <c r="BG218" s="7">
        <f t="shared" si="804"/>
        <v>2.0475818058872468</v>
      </c>
      <c r="BH218" s="7">
        <f t="shared" si="804"/>
        <v>2.0475818058872468</v>
      </c>
      <c r="BI218" s="7">
        <f t="shared" si="804"/>
        <v>2.696815061412472</v>
      </c>
      <c r="BJ218" s="7">
        <f t="shared" si="804"/>
        <v>2.7966971007240451</v>
      </c>
      <c r="BK218" s="7">
        <f t="shared" si="804"/>
        <v>3.4459303562492698</v>
      </c>
      <c r="BL218" s="7">
        <f t="shared" si="804"/>
        <v>3.3460483169376967</v>
      </c>
      <c r="BM218" s="7">
        <f t="shared" si="804"/>
        <v>3.2961072972819103</v>
      </c>
      <c r="BN218" s="7">
        <f t="shared" si="804"/>
        <v>3.8454585134955619</v>
      </c>
      <c r="BO218" s="7">
        <f t="shared" si="804"/>
        <v>3.5957534152166293</v>
      </c>
      <c r="BP218" s="7">
        <f t="shared" si="804"/>
        <v>3.8454585134955619</v>
      </c>
      <c r="BQ218" s="7">
        <f t="shared" si="804"/>
        <v>3.395989336593483</v>
      </c>
      <c r="BR218" s="7">
        <f t="shared" si="804"/>
        <v>3.4459303562492698</v>
      </c>
      <c r="BS218" s="7">
        <f t="shared" si="804"/>
        <v>3.395989336593483</v>
      </c>
      <c r="BT218" s="7">
        <f t="shared" si="804"/>
        <v>3.5458123955608425</v>
      </c>
      <c r="BU218" s="7">
        <f t="shared" si="804"/>
        <v>3.3460483169376967</v>
      </c>
      <c r="BV218" s="7">
        <f t="shared" si="805"/>
        <v>3.2461662776261235</v>
      </c>
      <c r="BW218" s="7">
        <f t="shared" si="805"/>
        <v>3.395989336593483</v>
      </c>
      <c r="BX218" s="7">
        <f t="shared" si="805"/>
        <v>3.6456944348724156</v>
      </c>
      <c r="BY218" s="7">
        <f t="shared" si="805"/>
        <v>3.6956354545282024</v>
      </c>
      <c r="BZ218" s="7">
        <f t="shared" si="805"/>
        <v>3.2461662776261235</v>
      </c>
      <c r="CA218" s="7">
        <f t="shared" si="805"/>
        <v>3.5957534152166293</v>
      </c>
      <c r="CB218" s="7">
        <f t="shared" si="805"/>
        <v>3.5957534152166293</v>
      </c>
      <c r="CC218" s="7">
        <f t="shared" si="805"/>
        <v>3.6956354545282024</v>
      </c>
      <c r="CD218" s="7">
        <f t="shared" si="805"/>
        <v>3.4958713759050561</v>
      </c>
      <c r="CE218" s="7">
        <f t="shared" si="805"/>
        <v>3.2961072972819103</v>
      </c>
      <c r="CF218" s="7">
        <f t="shared" si="805"/>
        <v>3.2461662776261235</v>
      </c>
      <c r="CG218" s="7">
        <f t="shared" si="805"/>
        <v>2.696815061412472</v>
      </c>
      <c r="CH218" s="7">
        <f t="shared" si="805"/>
        <v>2.4970509827893257</v>
      </c>
      <c r="CI218" s="7">
        <f t="shared" si="805"/>
        <v>2.0975228255430336</v>
      </c>
      <c r="CJ218" s="7">
        <f t="shared" si="805"/>
        <v>1.9476997665756741</v>
      </c>
      <c r="CK218" s="7">
        <f t="shared" si="805"/>
        <v>1.7978767076083146</v>
      </c>
      <c r="CL218" s="7">
        <f t="shared" si="805"/>
        <v>2.0475818058872468</v>
      </c>
      <c r="CM218" s="7">
        <f t="shared" si="805"/>
        <v>1.9976407862314607</v>
      </c>
      <c r="CN218" s="7">
        <f t="shared" si="805"/>
        <v>1.8977587469198876</v>
      </c>
      <c r="CO218" s="7">
        <f t="shared" si="805"/>
        <v>1.7479356879525281</v>
      </c>
      <c r="CP218" s="7">
        <f t="shared" si="805"/>
        <v>1.7479356879525281</v>
      </c>
      <c r="CQ218" s="7">
        <f t="shared" si="805"/>
        <v>1.7479356879525281</v>
      </c>
      <c r="CR218" s="7">
        <f t="shared" si="805"/>
        <v>1.548171609329382</v>
      </c>
      <c r="CS218" s="7">
        <f t="shared" si="805"/>
        <v>1.5981126289851686</v>
      </c>
      <c r="CT218" s="7">
        <f t="shared" si="805"/>
        <v>1.5981126289851686</v>
      </c>
      <c r="CU218" s="7">
        <f t="shared" si="805"/>
        <v>1.5981126289851686</v>
      </c>
      <c r="CV218" s="7">
        <f t="shared" si="805"/>
        <v>1.548171609329382</v>
      </c>
      <c r="CW218" s="7">
        <f t="shared" si="805"/>
        <v>1.4982305896735955</v>
      </c>
      <c r="CX218" s="7">
        <f t="shared" si="805"/>
        <v>1.348407530706236</v>
      </c>
      <c r="CY218" s="7">
        <f t="shared" si="805"/>
        <v>1.3983485503620225</v>
      </c>
      <c r="CZ218" s="7">
        <f t="shared" si="805"/>
        <v>1.348407530706236</v>
      </c>
      <c r="DA218" s="7">
        <f t="shared" si="805"/>
        <v>1.7978767076083146</v>
      </c>
      <c r="DB218" s="7">
        <f t="shared" si="805"/>
        <v>1.6979946682967415</v>
      </c>
      <c r="DC218" s="7">
        <f t="shared" si="805"/>
        <v>1.7479356879525281</v>
      </c>
      <c r="DD218" s="7">
        <f t="shared" si="805"/>
        <v>1.7978767076083146</v>
      </c>
      <c r="DE218" s="7">
        <f t="shared" si="805"/>
        <v>1.6480536486409552</v>
      </c>
      <c r="DF218" s="7">
        <f t="shared" si="805"/>
        <v>1.6480536486409552</v>
      </c>
      <c r="DG218" s="7">
        <f t="shared" si="805"/>
        <v>1.4482895700178089</v>
      </c>
      <c r="DH218" s="7">
        <f t="shared" si="805"/>
        <v>1.7479356879525281</v>
      </c>
      <c r="DI218" s="7">
        <f t="shared" si="805"/>
        <v>2.1974048648546067</v>
      </c>
      <c r="DJ218" s="7">
        <f t="shared" si="805"/>
        <v>2.2473458845103931</v>
      </c>
      <c r="DK218" s="7">
        <f t="shared" si="805"/>
        <v>2.2972869041661799</v>
      </c>
      <c r="DL218" s="7">
        <f t="shared" si="805"/>
        <v>2.2972869041661799</v>
      </c>
      <c r="DM218" s="7">
        <f t="shared" si="805"/>
        <v>2.5469920024451125</v>
      </c>
      <c r="DN218" s="7">
        <f t="shared" si="805"/>
        <v>2.5469920024451125</v>
      </c>
      <c r="DO218" s="7">
        <f t="shared" si="805"/>
        <v>2.7467560810682583</v>
      </c>
      <c r="DP218" s="7">
        <f t="shared" si="805"/>
        <v>2.9465201596914046</v>
      </c>
      <c r="DQ218" s="7">
        <f t="shared" si="805"/>
        <v>3.1462842383145504</v>
      </c>
      <c r="DR218" s="7">
        <f t="shared" si="805"/>
        <v>3.3460483169376967</v>
      </c>
      <c r="DS218" s="7">
        <f t="shared" si="805"/>
        <v>3.0464021990029773</v>
      </c>
      <c r="DT218" s="7">
        <f t="shared" si="805"/>
        <v>3.4459303562492698</v>
      </c>
      <c r="DU218" s="7">
        <f t="shared" si="805"/>
        <v>3.2461662776261235</v>
      </c>
      <c r="DV218" s="7">
        <f t="shared" si="805"/>
        <v>3.2961072972819103</v>
      </c>
      <c r="DW218" s="7">
        <f t="shared" si="805"/>
        <v>3.1462842383145504</v>
      </c>
      <c r="DX218" s="7">
        <f t="shared" si="805"/>
        <v>3.3460483169376967</v>
      </c>
      <c r="DY218" s="7">
        <f t="shared" si="805"/>
        <v>3.6456944348724156</v>
      </c>
      <c r="DZ218" s="7">
        <f t="shared" si="805"/>
        <v>3.0464021990029773</v>
      </c>
      <c r="EA218" s="7">
        <f t="shared" si="805"/>
        <v>2.8965791400356178</v>
      </c>
      <c r="EB218" s="7">
        <f t="shared" si="805"/>
        <v>2.8466381203798314</v>
      </c>
      <c r="EC218" s="7">
        <f t="shared" si="805"/>
        <v>3.0464021990029773</v>
      </c>
      <c r="ED218" s="7">
        <f t="shared" si="805"/>
        <v>3.3460483169376967</v>
      </c>
      <c r="EE218" s="7">
        <f t="shared" si="805"/>
        <v>3.3460483169376967</v>
      </c>
      <c r="EF218" s="7">
        <f t="shared" si="805"/>
        <v>3.5458123955608425</v>
      </c>
      <c r="EG218" s="7">
        <f t="shared" si="805"/>
        <v>3.7455764741839888</v>
      </c>
      <c r="EH218" s="7">
        <f t="shared" si="806"/>
        <v>3.6456944348724156</v>
      </c>
      <c r="EI218" s="7">
        <f t="shared" si="806"/>
        <v>3.2461662776261235</v>
      </c>
      <c r="EJ218" s="7">
        <f t="shared" si="806"/>
        <v>2.5969330221008988</v>
      </c>
      <c r="EK218" s="7">
        <f t="shared" si="806"/>
        <v>2.5969330221008988</v>
      </c>
      <c r="EL218" s="7">
        <f t="shared" si="806"/>
        <v>2.4471099631335393</v>
      </c>
      <c r="EM218" s="7">
        <f t="shared" si="806"/>
        <v>2.2972869041661799</v>
      </c>
      <c r="EN218" s="7">
        <f t="shared" si="806"/>
        <v>2.0475818058872468</v>
      </c>
      <c r="EO218" s="7">
        <f t="shared" si="806"/>
        <v>2.2972869041661799</v>
      </c>
      <c r="EP218" s="7">
        <f t="shared" si="806"/>
        <v>2.2473458845103931</v>
      </c>
      <c r="EQ218" s="7">
        <f t="shared" si="806"/>
        <v>1.9476997665756741</v>
      </c>
      <c r="ER218" s="7">
        <f t="shared" si="806"/>
        <v>1.9976407862314607</v>
      </c>
      <c r="ES218" s="7">
        <f t="shared" si="806"/>
        <v>1.6979946682967415</v>
      </c>
      <c r="ET218" s="7">
        <f t="shared" si="806"/>
        <v>1.7978767076083146</v>
      </c>
      <c r="EU218" s="7">
        <f t="shared" si="806"/>
        <v>1.7978767076083146</v>
      </c>
      <c r="EV218" s="7">
        <f t="shared" si="806"/>
        <v>1.9476997665756741</v>
      </c>
      <c r="EW218" s="7">
        <f t="shared" si="806"/>
        <v>1.9476997665756741</v>
      </c>
      <c r="EX218" s="7">
        <f t="shared" si="806"/>
        <v>2.2473458845103931</v>
      </c>
      <c r="EY218" s="7">
        <f t="shared" si="806"/>
        <v>2.3472279238219662</v>
      </c>
      <c r="EZ218" s="7">
        <f t="shared" si="806"/>
        <v>2.2972869041661799</v>
      </c>
      <c r="FA218" s="7">
        <f t="shared" si="806"/>
        <v>2.1474638451988204</v>
      </c>
      <c r="FB218" s="7">
        <f t="shared" si="806"/>
        <v>2.1474638451988204</v>
      </c>
      <c r="FC218" s="7">
        <f t="shared" si="806"/>
        <v>2.2473458845103931</v>
      </c>
      <c r="FD218" s="7">
        <f t="shared" si="806"/>
        <v>2.1974048648546067</v>
      </c>
      <c r="FE218" s="7">
        <f t="shared" si="806"/>
        <v>2.4970509827893257</v>
      </c>
      <c r="FF218" s="7">
        <f t="shared" si="806"/>
        <v>2.8965791400356178</v>
      </c>
      <c r="FG218" s="7">
        <f t="shared" si="806"/>
        <v>3.5458123955608425</v>
      </c>
      <c r="FH218" s="7">
        <f t="shared" si="806"/>
        <v>3.9952815724629214</v>
      </c>
      <c r="FI218" s="7">
        <f t="shared" si="806"/>
        <v>4.244986670741854</v>
      </c>
      <c r="FJ218" s="7">
        <f t="shared" si="806"/>
        <v>4.6944558476439324</v>
      </c>
      <c r="FK218" s="7">
        <f t="shared" si="806"/>
        <v>4.794337886955506</v>
      </c>
      <c r="FL218" s="7">
        <f t="shared" si="806"/>
        <v>5.1938660442017976</v>
      </c>
      <c r="FM218" s="7">
        <f t="shared" si="806"/>
        <v>5.2438070638575844</v>
      </c>
      <c r="FN218" s="7">
        <f t="shared" si="806"/>
        <v>5.7931582800712356</v>
      </c>
      <c r="FO218" s="7">
        <f t="shared" si="806"/>
        <v>6.0928043980059545</v>
      </c>
      <c r="FP218" s="7">
        <f t="shared" si="806"/>
        <v>5.8930403193828091</v>
      </c>
      <c r="FQ218" s="7">
        <f t="shared" si="806"/>
        <v>6.2426274569733149</v>
      </c>
      <c r="FR218" s="7">
        <f t="shared" si="806"/>
        <v>5.942981339038595</v>
      </c>
      <c r="FS218" s="7">
        <f t="shared" si="806"/>
        <v>6.6421556142196065</v>
      </c>
      <c r="FT218" s="7">
        <f t="shared" si="806"/>
        <v>6.1427454176617413</v>
      </c>
      <c r="FU218" s="7">
        <f t="shared" si="806"/>
        <v>6.5922145945638206</v>
      </c>
      <c r="FV218" s="7">
        <f t="shared" si="806"/>
        <v>7.091624791121685</v>
      </c>
      <c r="FW218" s="7">
        <f t="shared" si="806"/>
        <v>7.7907990663026965</v>
      </c>
      <c r="FX218" s="7">
        <f t="shared" si="806"/>
        <v>9.4887937345994384</v>
      </c>
      <c r="FY218" s="7">
        <f t="shared" si="806"/>
        <v>9.888321891845731</v>
      </c>
      <c r="FZ218" s="7">
        <f t="shared" si="806"/>
        <v>11.03696534392882</v>
      </c>
      <c r="GA218" s="7">
        <f t="shared" si="806"/>
        <v>11.486434520830899</v>
      </c>
      <c r="GB218" s="7">
        <f t="shared" si="806"/>
        <v>11.985844717388764</v>
      </c>
      <c r="GC218" s="7">
        <f t="shared" si="806"/>
        <v>12.635077972913988</v>
      </c>
      <c r="GD218" s="7">
        <f t="shared" si="806"/>
        <v>12.585136953258202</v>
      </c>
      <c r="GE218" s="7">
        <f t="shared" si="806"/>
        <v>14.233190601899157</v>
      </c>
      <c r="GF218" s="7">
        <f t="shared" si="806"/>
        <v>14.932364877080168</v>
      </c>
      <c r="GG218" s="7">
        <f t="shared" si="806"/>
        <v>16.630359545376912</v>
      </c>
      <c r="GH218" s="7">
        <f t="shared" si="806"/>
        <v>17.729061977804214</v>
      </c>
      <c r="GI218" s="7">
        <f t="shared" si="806"/>
        <v>18.478177272641013</v>
      </c>
      <c r="GJ218" s="7">
        <f t="shared" si="806"/>
        <v>18.977587469198877</v>
      </c>
      <c r="GK218" s="7">
        <f t="shared" si="806"/>
        <v>18.977587469198877</v>
      </c>
      <c r="GL218" s="7">
        <f t="shared" si="806"/>
        <v>19.07746950851045</v>
      </c>
      <c r="GM218" s="7">
        <f t="shared" si="806"/>
        <v>18.328354213673652</v>
      </c>
      <c r="GN218" s="7">
        <f t="shared" si="806"/>
        <v>19.427056646100954</v>
      </c>
      <c r="GO218" s="7">
        <f t="shared" si="806"/>
        <v>19.726702764035675</v>
      </c>
      <c r="GP218" s="7">
        <f t="shared" si="806"/>
        <v>20.226112960593539</v>
      </c>
      <c r="GQ218" s="7">
        <f t="shared" si="806"/>
        <v>19.926466842658819</v>
      </c>
      <c r="GR218" s="7">
        <f t="shared" si="806"/>
        <v>19.327174606789381</v>
      </c>
      <c r="GS218" s="7">
        <f t="shared" si="806"/>
        <v>19.526938685412528</v>
      </c>
      <c r="GT218" s="7">
        <f t="shared" si="807"/>
        <v>18.77782339057573</v>
      </c>
      <c r="GU218" s="7">
        <f t="shared" si="807"/>
        <v>18.378295233329439</v>
      </c>
      <c r="GV218" s="7">
        <f t="shared" si="807"/>
        <v>17.529297899181067</v>
      </c>
      <c r="GW218" s="7">
        <f t="shared" si="807"/>
        <v>17.179710761590563</v>
      </c>
      <c r="GX218" s="7">
        <f t="shared" si="807"/>
        <v>18.528118292296799</v>
      </c>
      <c r="GY218" s="7">
        <f t="shared" si="807"/>
        <v>18.628000331608369</v>
      </c>
      <c r="GZ218" s="7">
        <f t="shared" si="807"/>
        <v>18.228472174362079</v>
      </c>
      <c r="HA218" s="7">
        <f t="shared" si="807"/>
        <v>18.92764644954309</v>
      </c>
      <c r="HB218" s="7">
        <f t="shared" si="807"/>
        <v>19.976407862314606</v>
      </c>
      <c r="HC218" s="7">
        <f t="shared" si="807"/>
        <v>20.475818058872473</v>
      </c>
      <c r="HD218" s="7">
        <f t="shared" si="807"/>
        <v>20.176171940937753</v>
      </c>
      <c r="HE218" s="7">
        <f t="shared" si="807"/>
        <v>20.925287235774551</v>
      </c>
      <c r="HF218" s="7">
        <f t="shared" si="807"/>
        <v>22.223753746825</v>
      </c>
      <c r="HG218" s="7">
        <f t="shared" si="807"/>
        <v>23.572161277531237</v>
      </c>
      <c r="HH218" s="7">
        <f t="shared" si="807"/>
        <v>25.22021492617219</v>
      </c>
      <c r="HI218" s="7">
        <f t="shared" si="807"/>
        <v>26.868268574813147</v>
      </c>
      <c r="HJ218" s="7">
        <f t="shared" si="807"/>
        <v>29.465201596914046</v>
      </c>
      <c r="HK218" s="7">
        <f t="shared" si="807"/>
        <v>29.81478873450455</v>
      </c>
      <c r="HL218" s="7">
        <f t="shared" si="807"/>
        <v>30.713727088308708</v>
      </c>
      <c r="HM218" s="7">
        <f t="shared" si="807"/>
        <v>30.21431689175084</v>
      </c>
      <c r="HN218" s="7">
        <f t="shared" si="807"/>
        <v>27.817147948273089</v>
      </c>
      <c r="HO218" s="7">
        <f t="shared" si="807"/>
        <v>24.521040650991178</v>
      </c>
      <c r="HP218" s="7">
        <f t="shared" si="807"/>
        <v>20.525759078528257</v>
      </c>
      <c r="HQ218" s="7">
        <f t="shared" si="807"/>
        <v>18.528118292296799</v>
      </c>
      <c r="HR218" s="7">
        <f t="shared" si="807"/>
        <v>13.783721424997079</v>
      </c>
      <c r="HS218" s="7">
        <f t="shared" si="807"/>
        <v>9.1392065970089327</v>
      </c>
      <c r="HT218" s="7">
        <f t="shared" si="807"/>
        <v>6.2925684766291008</v>
      </c>
    </row>
    <row r="219" spans="2:228" x14ac:dyDescent="0.25">
      <c r="B219" t="s">
        <v>211</v>
      </c>
      <c r="C219">
        <v>2233550</v>
      </c>
      <c r="I219" s="7">
        <f t="shared" si="808"/>
        <v>0</v>
      </c>
      <c r="J219" s="7">
        <f t="shared" ref="J219:BU222" si="809">J208/$C219*100000</f>
        <v>4.4771775872489983E-2</v>
      </c>
      <c r="K219" s="7">
        <f t="shared" si="809"/>
        <v>4.4771775872489983E-2</v>
      </c>
      <c r="L219" s="7">
        <f t="shared" si="809"/>
        <v>4.4771775872489983E-2</v>
      </c>
      <c r="M219" s="7">
        <f t="shared" si="809"/>
        <v>4.4771775872489983E-2</v>
      </c>
      <c r="N219" s="7">
        <f t="shared" si="809"/>
        <v>4.4771775872489983E-2</v>
      </c>
      <c r="O219" s="7">
        <f t="shared" si="809"/>
        <v>4.4771775872489983E-2</v>
      </c>
      <c r="P219" s="7">
        <f t="shared" si="809"/>
        <v>0</v>
      </c>
      <c r="Q219" s="7">
        <f t="shared" si="809"/>
        <v>0</v>
      </c>
      <c r="R219" s="7">
        <f t="shared" si="809"/>
        <v>0</v>
      </c>
      <c r="S219" s="7">
        <f t="shared" si="809"/>
        <v>0</v>
      </c>
      <c r="T219" s="7">
        <f t="shared" si="809"/>
        <v>0</v>
      </c>
      <c r="U219" s="7">
        <f t="shared" si="809"/>
        <v>4.4771775872489983E-2</v>
      </c>
      <c r="V219" s="7">
        <f t="shared" si="809"/>
        <v>4.4771775872489983E-2</v>
      </c>
      <c r="W219" s="7">
        <f t="shared" si="809"/>
        <v>8.9543551744979966E-2</v>
      </c>
      <c r="X219" s="7">
        <f t="shared" si="809"/>
        <v>0.13431532761746995</v>
      </c>
      <c r="Y219" s="7">
        <f t="shared" si="809"/>
        <v>0.13431532761746995</v>
      </c>
      <c r="Z219" s="7">
        <f t="shared" si="809"/>
        <v>0.22385887936244991</v>
      </c>
      <c r="AA219" s="7">
        <f t="shared" si="809"/>
        <v>0.22385887936244991</v>
      </c>
      <c r="AB219" s="7">
        <f t="shared" si="809"/>
        <v>0.4029459828524099</v>
      </c>
      <c r="AC219" s="7">
        <f t="shared" si="809"/>
        <v>0.58203308634236972</v>
      </c>
      <c r="AD219" s="7">
        <f t="shared" si="809"/>
        <v>0.71634841395983972</v>
      </c>
      <c r="AE219" s="7">
        <f t="shared" si="809"/>
        <v>1.0745226209397596</v>
      </c>
      <c r="AF219" s="7">
        <f t="shared" si="809"/>
        <v>1.2983815003022094</v>
      </c>
      <c r="AG219" s="7">
        <f t="shared" si="809"/>
        <v>1.4326968279196794</v>
      </c>
      <c r="AH219" s="7">
        <f t="shared" si="809"/>
        <v>2.0147299142620492</v>
      </c>
      <c r="AI219" s="7">
        <f t="shared" si="809"/>
        <v>2.238588793624499</v>
      </c>
      <c r="AJ219" s="7">
        <f t="shared" si="809"/>
        <v>2.372904121241969</v>
      </c>
      <c r="AK219" s="7">
        <f t="shared" si="809"/>
        <v>2.3281323453694789</v>
      </c>
      <c r="AL219" s="7">
        <f t="shared" si="809"/>
        <v>2.775850104094379</v>
      </c>
      <c r="AM219" s="7">
        <f t="shared" si="809"/>
        <v>3.4026549663092389</v>
      </c>
      <c r="AN219" s="7">
        <f t="shared" si="809"/>
        <v>3.939916276779118</v>
      </c>
      <c r="AO219" s="7">
        <f t="shared" si="809"/>
        <v>4.7010364666114484</v>
      </c>
      <c r="AP219" s="7">
        <f t="shared" si="809"/>
        <v>6.1785050704036175</v>
      </c>
      <c r="AQ219" s="7">
        <f t="shared" si="809"/>
        <v>7.5664301224508064</v>
      </c>
      <c r="AR219" s="7">
        <f t="shared" si="809"/>
        <v>8.9095833986255073</v>
      </c>
      <c r="AS219" s="7">
        <f t="shared" si="809"/>
        <v>9.8945624678202861</v>
      </c>
      <c r="AT219" s="7">
        <f t="shared" si="809"/>
        <v>11.282487519867475</v>
      </c>
      <c r="AU219" s="7">
        <f t="shared" si="809"/>
        <v>12.939043227149606</v>
      </c>
      <c r="AV219" s="7">
        <f t="shared" si="809"/>
        <v>13.386760985874504</v>
      </c>
      <c r="AW219" s="7">
        <f t="shared" si="809"/>
        <v>13.476304537619484</v>
      </c>
      <c r="AX219" s="7">
        <f t="shared" si="809"/>
        <v>13.386760985874504</v>
      </c>
      <c r="AY219" s="7">
        <f t="shared" si="809"/>
        <v>14.461283606814263</v>
      </c>
      <c r="AZ219" s="7">
        <f t="shared" si="809"/>
        <v>13.968794072216875</v>
      </c>
      <c r="BA219" s="7">
        <f t="shared" si="809"/>
        <v>13.341989210002016</v>
      </c>
      <c r="BB219" s="7">
        <f t="shared" si="809"/>
        <v>14.640370710304225</v>
      </c>
      <c r="BC219" s="7">
        <f t="shared" si="809"/>
        <v>15.222403796646594</v>
      </c>
      <c r="BD219" s="7">
        <f t="shared" si="809"/>
        <v>16.341698193458843</v>
      </c>
      <c r="BE219" s="7">
        <f t="shared" si="809"/>
        <v>15.983523986478923</v>
      </c>
      <c r="BF219" s="7">
        <f t="shared" si="809"/>
        <v>17.640079693761052</v>
      </c>
      <c r="BG219" s="7">
        <f t="shared" si="809"/>
        <v>19.251863625170692</v>
      </c>
      <c r="BH219" s="7">
        <f t="shared" si="809"/>
        <v>18.893689418190771</v>
      </c>
      <c r="BI219" s="7">
        <f t="shared" si="809"/>
        <v>20.68456045309037</v>
      </c>
      <c r="BJ219" s="7">
        <f t="shared" si="809"/>
        <v>20.908419332452823</v>
      </c>
      <c r="BK219" s="7">
        <f t="shared" si="809"/>
        <v>23.191779901949811</v>
      </c>
      <c r="BL219" s="7">
        <f t="shared" si="809"/>
        <v>23.997671867654631</v>
      </c>
      <c r="BM219" s="7">
        <f t="shared" si="809"/>
        <v>25.564684023191777</v>
      </c>
      <c r="BN219" s="7">
        <f t="shared" si="809"/>
        <v>26.952609075238968</v>
      </c>
      <c r="BO219" s="7">
        <f t="shared" si="809"/>
        <v>26.728750195876518</v>
      </c>
      <c r="BP219" s="7">
        <f t="shared" si="809"/>
        <v>28.340534127286155</v>
      </c>
      <c r="BQ219" s="7">
        <f t="shared" si="809"/>
        <v>28.47484945490363</v>
      </c>
      <c r="BR219" s="7">
        <f t="shared" si="809"/>
        <v>28.69870833426608</v>
      </c>
      <c r="BS219" s="7">
        <f t="shared" si="809"/>
        <v>27.221239730473911</v>
      </c>
      <c r="BT219" s="7">
        <f t="shared" si="809"/>
        <v>27.35555505809138</v>
      </c>
      <c r="BU219" s="7">
        <f t="shared" si="809"/>
        <v>27.668957489198807</v>
      </c>
      <c r="BV219" s="7">
        <f t="shared" si="805"/>
        <v>26.101945333661661</v>
      </c>
      <c r="BW219" s="7">
        <f t="shared" si="805"/>
        <v>26.325804213024107</v>
      </c>
      <c r="BX219" s="7">
        <f t="shared" si="805"/>
        <v>25.072194488594388</v>
      </c>
      <c r="BY219" s="7">
        <f t="shared" si="805"/>
        <v>24.803563833359451</v>
      </c>
      <c r="BZ219" s="7">
        <f t="shared" si="805"/>
        <v>23.684269436547201</v>
      </c>
      <c r="CA219" s="7">
        <f t="shared" si="805"/>
        <v>23.460410557184751</v>
      </c>
      <c r="CB219" s="7">
        <f t="shared" si="805"/>
        <v>23.863356540037159</v>
      </c>
      <c r="CC219" s="7">
        <f t="shared" si="805"/>
        <v>21.266593539432741</v>
      </c>
      <c r="CD219" s="7">
        <f t="shared" si="805"/>
        <v>20.729332228962864</v>
      </c>
      <c r="CE219" s="7">
        <f t="shared" si="805"/>
        <v>19.34140717691567</v>
      </c>
      <c r="CF219" s="7">
        <f t="shared" si="805"/>
        <v>17.729623245506033</v>
      </c>
      <c r="CG219" s="7">
        <f t="shared" si="805"/>
        <v>16.207382865841375</v>
      </c>
      <c r="CH219" s="7">
        <f t="shared" si="805"/>
        <v>14.461283606814263</v>
      </c>
      <c r="CI219" s="7">
        <f t="shared" si="805"/>
        <v>14.237424727451815</v>
      </c>
      <c r="CJ219" s="7">
        <f t="shared" si="805"/>
        <v>12.759956123659645</v>
      </c>
      <c r="CK219" s="7">
        <f t="shared" si="805"/>
        <v>12.446553692552214</v>
      </c>
      <c r="CL219" s="7">
        <f t="shared" si="805"/>
        <v>12.267466589062256</v>
      </c>
      <c r="CM219" s="7">
        <f t="shared" si="805"/>
        <v>10.879541537015067</v>
      </c>
      <c r="CN219" s="7">
        <f t="shared" si="805"/>
        <v>10.118421347182736</v>
      </c>
      <c r="CO219" s="7">
        <f t="shared" si="805"/>
        <v>9.4916164849678761</v>
      </c>
      <c r="CP219" s="7">
        <f t="shared" si="805"/>
        <v>9.4916164849678761</v>
      </c>
      <c r="CQ219" s="7">
        <f t="shared" si="805"/>
        <v>8.6857245192630561</v>
      </c>
      <c r="CR219" s="7">
        <f t="shared" si="805"/>
        <v>8.0589196570481967</v>
      </c>
      <c r="CS219" s="7">
        <f t="shared" si="805"/>
        <v>7.6559736741957867</v>
      </c>
      <c r="CT219" s="7">
        <f t="shared" si="805"/>
        <v>7.342571243088357</v>
      </c>
      <c r="CU219" s="7">
        <f t="shared" si="805"/>
        <v>7.073940587853417</v>
      </c>
      <c r="CV219" s="7">
        <f t="shared" si="805"/>
        <v>6.4023639497660669</v>
      </c>
      <c r="CW219" s="7">
        <f t="shared" si="805"/>
        <v>6.7157663808734966</v>
      </c>
      <c r="CX219" s="7">
        <f t="shared" si="805"/>
        <v>6.8053099326184778</v>
      </c>
      <c r="CY219" s="7">
        <f t="shared" si="805"/>
        <v>7.2530276913433775</v>
      </c>
      <c r="CZ219" s="7">
        <f t="shared" si="805"/>
        <v>7.073940587853417</v>
      </c>
      <c r="DA219" s="7">
        <f t="shared" si="805"/>
        <v>6.4471357256385584</v>
      </c>
      <c r="DB219" s="7">
        <f t="shared" si="805"/>
        <v>6.4023639497660669</v>
      </c>
      <c r="DC219" s="7">
        <f t="shared" si="805"/>
        <v>5.7755590875512075</v>
      </c>
      <c r="DD219" s="7">
        <f t="shared" si="805"/>
        <v>5.5517002081887581</v>
      </c>
      <c r="DE219" s="7">
        <f t="shared" si="805"/>
        <v>5.5517002081887581</v>
      </c>
      <c r="DF219" s="7">
        <f t="shared" si="805"/>
        <v>6.3128203980210875</v>
      </c>
      <c r="DG219" s="7">
        <f t="shared" si="805"/>
        <v>7.5664301224508064</v>
      </c>
      <c r="DH219" s="7">
        <f t="shared" si="805"/>
        <v>8.1036914329206873</v>
      </c>
      <c r="DI219" s="7">
        <f t="shared" si="805"/>
        <v>8.8200398468805261</v>
      </c>
      <c r="DJ219" s="7">
        <f t="shared" si="805"/>
        <v>9.2229858297329361</v>
      </c>
      <c r="DK219" s="7">
        <f t="shared" si="805"/>
        <v>9.7154753643303273</v>
      </c>
      <c r="DL219" s="7">
        <f t="shared" si="805"/>
        <v>9.2229858297329361</v>
      </c>
      <c r="DM219" s="7">
        <f t="shared" si="805"/>
        <v>8.5514091916455861</v>
      </c>
      <c r="DN219" s="7">
        <f t="shared" si="805"/>
        <v>8.5961809675180767</v>
      </c>
      <c r="DO219" s="7">
        <f t="shared" si="805"/>
        <v>8.3275503122831367</v>
      </c>
      <c r="DP219" s="7">
        <f t="shared" si="805"/>
        <v>8.1932349846656667</v>
      </c>
      <c r="DQ219" s="7">
        <f t="shared" si="805"/>
        <v>7.6559736741957867</v>
      </c>
      <c r="DR219" s="7">
        <f t="shared" si="805"/>
        <v>7.8798325535582361</v>
      </c>
      <c r="DS219" s="7">
        <f t="shared" si="805"/>
        <v>7.342571243088357</v>
      </c>
      <c r="DT219" s="7">
        <f t="shared" si="805"/>
        <v>7.3873430189608467</v>
      </c>
      <c r="DU219" s="7">
        <f t="shared" si="805"/>
        <v>6.9843970361084375</v>
      </c>
      <c r="DV219" s="7">
        <f t="shared" si="805"/>
        <v>6.7605381567459881</v>
      </c>
      <c r="DW219" s="7">
        <f t="shared" si="805"/>
        <v>6.8948534843634572</v>
      </c>
      <c r="DX219" s="7">
        <f t="shared" si="805"/>
        <v>7.0291688119809272</v>
      </c>
      <c r="DY219" s="7">
        <f t="shared" si="805"/>
        <v>7.208255915470887</v>
      </c>
      <c r="DZ219" s="7">
        <f t="shared" si="805"/>
        <v>6.7157663808734966</v>
      </c>
      <c r="EA219" s="7">
        <f t="shared" si="805"/>
        <v>7.5216583465783167</v>
      </c>
      <c r="EB219" s="7">
        <f t="shared" si="805"/>
        <v>7.6559736741957867</v>
      </c>
      <c r="EC219" s="7">
        <f t="shared" si="805"/>
        <v>7.8350607776857464</v>
      </c>
      <c r="ED219" s="7">
        <f t="shared" si="805"/>
        <v>7.4321147948333373</v>
      </c>
      <c r="EE219" s="7">
        <f t="shared" si="805"/>
        <v>7.073940587853417</v>
      </c>
      <c r="EF219" s="7">
        <f t="shared" si="805"/>
        <v>7.2530276913433775</v>
      </c>
      <c r="EG219" s="7">
        <f t="shared" si="805"/>
        <v>6.6262228291285181</v>
      </c>
      <c r="EH219" s="7">
        <f t="shared" si="806"/>
        <v>6.4471357256385584</v>
      </c>
      <c r="EI219" s="7">
        <f t="shared" si="806"/>
        <v>5.9098744151686784</v>
      </c>
      <c r="EJ219" s="7">
        <f t="shared" si="806"/>
        <v>5.8651026392961878</v>
      </c>
      <c r="EK219" s="7">
        <f t="shared" si="806"/>
        <v>5.7307873116787178</v>
      </c>
      <c r="EL219" s="7">
        <f t="shared" si="806"/>
        <v>5.0592106735913678</v>
      </c>
      <c r="EM219" s="7">
        <f t="shared" si="806"/>
        <v>4.6114929148664681</v>
      </c>
      <c r="EN219" s="7">
        <f t="shared" si="806"/>
        <v>3.9846880526516086</v>
      </c>
      <c r="EO219" s="7">
        <f t="shared" si="806"/>
        <v>3.8503727250341382</v>
      </c>
      <c r="EP219" s="7">
        <f t="shared" si="806"/>
        <v>3.4474267421817286</v>
      </c>
      <c r="EQ219" s="7">
        <f t="shared" si="806"/>
        <v>3.4026549663092389</v>
      </c>
      <c r="ER219" s="7">
        <f t="shared" si="806"/>
        <v>3.5817420697991986</v>
      </c>
      <c r="ES219" s="7">
        <f t="shared" si="806"/>
        <v>3.5369702939267085</v>
      </c>
      <c r="ET219" s="7">
        <f t="shared" si="806"/>
        <v>3.939916276779118</v>
      </c>
      <c r="EU219" s="7">
        <f t="shared" si="806"/>
        <v>3.8951445009066288</v>
      </c>
      <c r="EV219" s="7">
        <f t="shared" si="806"/>
        <v>3.8951445009066288</v>
      </c>
      <c r="EW219" s="7">
        <f t="shared" si="806"/>
        <v>4.1637751561415683</v>
      </c>
      <c r="EX219" s="7">
        <f t="shared" si="806"/>
        <v>4.3876340355040186</v>
      </c>
      <c r="EY219" s="7">
        <f t="shared" si="806"/>
        <v>4.4324058113765084</v>
      </c>
      <c r="EZ219" s="7">
        <f t="shared" si="806"/>
        <v>4.4324058113765084</v>
      </c>
      <c r="FA219" s="7">
        <f t="shared" si="806"/>
        <v>4.1637751561415683</v>
      </c>
      <c r="FB219" s="7">
        <f t="shared" si="806"/>
        <v>3.9846880526516086</v>
      </c>
      <c r="FC219" s="7">
        <f t="shared" si="806"/>
        <v>4.3428622596315281</v>
      </c>
      <c r="FD219" s="7">
        <f t="shared" si="806"/>
        <v>4.3876340355040186</v>
      </c>
      <c r="FE219" s="7">
        <f t="shared" si="806"/>
        <v>4.8353517942289175</v>
      </c>
      <c r="FF219" s="7">
        <f t="shared" si="806"/>
        <v>4.8353517942289175</v>
      </c>
      <c r="FG219" s="7">
        <f t="shared" si="806"/>
        <v>5.2382977770813275</v>
      </c>
      <c r="FH219" s="7">
        <f t="shared" si="806"/>
        <v>5.9994179669136578</v>
      </c>
      <c r="FI219" s="7">
        <f t="shared" si="806"/>
        <v>5.7755590875512075</v>
      </c>
      <c r="FJ219" s="7">
        <f t="shared" si="806"/>
        <v>6.3128203980210875</v>
      </c>
      <c r="FK219" s="7">
        <f t="shared" si="806"/>
        <v>7.0291688119809272</v>
      </c>
      <c r="FL219" s="7">
        <f t="shared" si="806"/>
        <v>8.9543551744979961</v>
      </c>
      <c r="FM219" s="7">
        <f t="shared" si="806"/>
        <v>9.670703588457835</v>
      </c>
      <c r="FN219" s="7">
        <f t="shared" si="806"/>
        <v>9.6259318125853461</v>
      </c>
      <c r="FO219" s="7">
        <f t="shared" si="806"/>
        <v>10.297508450672696</v>
      </c>
      <c r="FP219" s="7">
        <f t="shared" si="806"/>
        <v>10.789997985270086</v>
      </c>
      <c r="FQ219" s="7">
        <f t="shared" si="806"/>
        <v>11.551118175102415</v>
      </c>
      <c r="FR219" s="7">
        <f t="shared" si="806"/>
        <v>11.819748830337357</v>
      </c>
      <c r="FS219" s="7">
        <f t="shared" si="806"/>
        <v>13.744935192854424</v>
      </c>
      <c r="FT219" s="7">
        <f t="shared" si="806"/>
        <v>14.953773141411654</v>
      </c>
      <c r="FU219" s="7">
        <f t="shared" si="806"/>
        <v>16.117839314096393</v>
      </c>
      <c r="FV219" s="7">
        <f t="shared" si="806"/>
        <v>17.953482124868483</v>
      </c>
      <c r="FW219" s="7">
        <f t="shared" si="806"/>
        <v>18.983232969935752</v>
      </c>
      <c r="FX219" s="7">
        <f t="shared" si="806"/>
        <v>21.759083074030134</v>
      </c>
      <c r="FY219" s="7">
        <f t="shared" si="806"/>
        <v>22.699290367352422</v>
      </c>
      <c r="FZ219" s="7">
        <f t="shared" si="806"/>
        <v>25.878086454299211</v>
      </c>
      <c r="GA219" s="7">
        <f t="shared" si="806"/>
        <v>29.056882541246001</v>
      </c>
      <c r="GB219" s="7">
        <f t="shared" si="806"/>
        <v>31.474558438360457</v>
      </c>
      <c r="GC219" s="7">
        <f t="shared" si="806"/>
        <v>34.205636766582344</v>
      </c>
      <c r="GD219" s="7">
        <f t="shared" si="806"/>
        <v>35.190615835777123</v>
      </c>
      <c r="GE219" s="7">
        <f t="shared" si="806"/>
        <v>39.623021647153635</v>
      </c>
      <c r="GF219" s="7">
        <f t="shared" si="806"/>
        <v>42.757045958227934</v>
      </c>
      <c r="GG219" s="7">
        <f t="shared" si="806"/>
        <v>45.891070269302233</v>
      </c>
      <c r="GH219" s="7">
        <f t="shared" si="806"/>
        <v>48.263974390544199</v>
      </c>
      <c r="GI219" s="7">
        <f t="shared" si="806"/>
        <v>49.92053009782633</v>
      </c>
      <c r="GJ219" s="7">
        <f t="shared" si="806"/>
        <v>50.592106735913681</v>
      </c>
      <c r="GK219" s="7">
        <f t="shared" si="806"/>
        <v>48.935551028631551</v>
      </c>
      <c r="GL219" s="7">
        <f t="shared" si="806"/>
        <v>49.069866356249022</v>
      </c>
      <c r="GM219" s="7">
        <f t="shared" si="806"/>
        <v>48.84600747688657</v>
      </c>
      <c r="GN219" s="7">
        <f t="shared" si="806"/>
        <v>48.443061494034161</v>
      </c>
      <c r="GO219" s="7">
        <f t="shared" si="806"/>
        <v>47.637169528329338</v>
      </c>
      <c r="GP219" s="7">
        <f t="shared" si="806"/>
        <v>48.174430838799225</v>
      </c>
      <c r="GQ219" s="7">
        <f t="shared" si="806"/>
        <v>48.084887287054244</v>
      </c>
      <c r="GR219" s="7">
        <f t="shared" si="806"/>
        <v>45.353808958832353</v>
      </c>
      <c r="GS219" s="7">
        <f t="shared" si="806"/>
        <v>43.652481475677732</v>
      </c>
      <c r="GT219" s="7">
        <f t="shared" si="807"/>
        <v>42.309328199503035</v>
      </c>
      <c r="GU219" s="7">
        <f t="shared" si="807"/>
        <v>43.249535492825324</v>
      </c>
      <c r="GV219" s="7">
        <f t="shared" si="807"/>
        <v>42.264556423630545</v>
      </c>
      <c r="GW219" s="7">
        <f t="shared" si="807"/>
        <v>41.682523337288174</v>
      </c>
      <c r="GX219" s="7">
        <f t="shared" si="807"/>
        <v>43.742025027422713</v>
      </c>
      <c r="GY219" s="7">
        <f t="shared" si="807"/>
        <v>44.189742786147612</v>
      </c>
      <c r="GZ219" s="7">
        <f t="shared" si="807"/>
        <v>45.085178303597409</v>
      </c>
      <c r="HA219" s="7">
        <f t="shared" si="807"/>
        <v>45.935842045174716</v>
      </c>
      <c r="HB219" s="7">
        <f t="shared" si="807"/>
        <v>48.129659062926734</v>
      </c>
      <c r="HC219" s="7">
        <f t="shared" si="807"/>
        <v>49.38326878735645</v>
      </c>
      <c r="HD219" s="7">
        <f t="shared" si="807"/>
        <v>49.786214770208858</v>
      </c>
      <c r="HE219" s="7">
        <f t="shared" si="807"/>
        <v>51.129368046383554</v>
      </c>
      <c r="HF219" s="7">
        <f t="shared" si="807"/>
        <v>52.60683665017573</v>
      </c>
      <c r="HG219" s="7">
        <f t="shared" si="807"/>
        <v>57.44218844440465</v>
      </c>
      <c r="HH219" s="7">
        <f t="shared" si="807"/>
        <v>61.561191824673728</v>
      </c>
      <c r="HI219" s="7">
        <f t="shared" si="807"/>
        <v>65.501108101452843</v>
      </c>
      <c r="HJ219" s="7">
        <f t="shared" si="807"/>
        <v>66.889033153500037</v>
      </c>
      <c r="HK219" s="7">
        <f t="shared" si="807"/>
        <v>69.799198585211883</v>
      </c>
      <c r="HL219" s="7">
        <f t="shared" si="807"/>
        <v>71.052808309641605</v>
      </c>
      <c r="HM219" s="7">
        <f t="shared" si="807"/>
        <v>65.993597636050239</v>
      </c>
      <c r="HN219" s="7">
        <f t="shared" si="807"/>
        <v>58.874885272324327</v>
      </c>
      <c r="HO219" s="7">
        <f t="shared" si="807"/>
        <v>51.935260012088378</v>
      </c>
      <c r="HP219" s="7">
        <f t="shared" si="807"/>
        <v>46.920821114369502</v>
      </c>
      <c r="HQ219" s="7">
        <f t="shared" si="807"/>
        <v>37.832150612254033</v>
      </c>
      <c r="HR219" s="7">
        <f t="shared" si="807"/>
        <v>28.295762351413668</v>
      </c>
      <c r="HS219" s="7">
        <f t="shared" si="807"/>
        <v>19.565266056278123</v>
      </c>
      <c r="HT219" s="7">
        <f t="shared" si="807"/>
        <v>13.386760985874504</v>
      </c>
    </row>
    <row r="220" spans="2:228" x14ac:dyDescent="0.25">
      <c r="B220" t="s">
        <v>212</v>
      </c>
      <c r="C220">
        <v>2147931</v>
      </c>
      <c r="I220" s="7">
        <f t="shared" si="808"/>
        <v>0</v>
      </c>
      <c r="J220" s="7">
        <f t="shared" si="809"/>
        <v>0</v>
      </c>
      <c r="K220" s="7">
        <f t="shared" si="809"/>
        <v>0</v>
      </c>
      <c r="L220" s="7">
        <f t="shared" si="809"/>
        <v>0</v>
      </c>
      <c r="M220" s="7">
        <f t="shared" si="809"/>
        <v>0</v>
      </c>
      <c r="N220" s="7">
        <f t="shared" si="809"/>
        <v>0</v>
      </c>
      <c r="O220" s="7">
        <f t="shared" si="809"/>
        <v>0</v>
      </c>
      <c r="P220" s="7">
        <f t="shared" si="809"/>
        <v>0</v>
      </c>
      <c r="Q220" s="7">
        <f t="shared" si="809"/>
        <v>0</v>
      </c>
      <c r="R220" s="7">
        <f t="shared" si="809"/>
        <v>0</v>
      </c>
      <c r="S220" s="7">
        <f t="shared" si="809"/>
        <v>0</v>
      </c>
      <c r="T220" s="7">
        <f t="shared" si="809"/>
        <v>0</v>
      </c>
      <c r="U220" s="7">
        <f t="shared" si="809"/>
        <v>0</v>
      </c>
      <c r="V220" s="7">
        <f t="shared" si="809"/>
        <v>0</v>
      </c>
      <c r="W220" s="7">
        <f t="shared" si="809"/>
        <v>0</v>
      </c>
      <c r="X220" s="7">
        <f t="shared" si="809"/>
        <v>4.6556430350881847E-2</v>
      </c>
      <c r="Y220" s="7">
        <f t="shared" si="809"/>
        <v>9.3112860701763694E-2</v>
      </c>
      <c r="Z220" s="7">
        <f t="shared" si="809"/>
        <v>0.18622572140352739</v>
      </c>
      <c r="AA220" s="7">
        <f t="shared" si="809"/>
        <v>0.23278215175440925</v>
      </c>
      <c r="AB220" s="7">
        <f t="shared" si="809"/>
        <v>0.32589501245617292</v>
      </c>
      <c r="AC220" s="7">
        <f t="shared" si="809"/>
        <v>0.74490288561410956</v>
      </c>
      <c r="AD220" s="7">
        <f t="shared" si="809"/>
        <v>0.74490288561410956</v>
      </c>
      <c r="AE220" s="7">
        <f t="shared" si="809"/>
        <v>0.931128607017637</v>
      </c>
      <c r="AF220" s="7">
        <f t="shared" si="809"/>
        <v>1.1173543284211644</v>
      </c>
      <c r="AG220" s="7">
        <f t="shared" si="809"/>
        <v>1.6760314926317466</v>
      </c>
      <c r="AH220" s="7">
        <f t="shared" si="809"/>
        <v>2.0484829354388014</v>
      </c>
      <c r="AI220" s="7">
        <f t="shared" si="809"/>
        <v>2.2347086568423289</v>
      </c>
      <c r="AJ220" s="7">
        <f t="shared" si="809"/>
        <v>2.5140472389476201</v>
      </c>
      <c r="AK220" s="7">
        <f t="shared" si="809"/>
        <v>2.9796115424564382</v>
      </c>
      <c r="AL220" s="7">
        <f t="shared" si="809"/>
        <v>3.724514428070548</v>
      </c>
      <c r="AM220" s="7">
        <f t="shared" si="809"/>
        <v>4.7021994654390671</v>
      </c>
      <c r="AN220" s="7">
        <f t="shared" si="809"/>
        <v>6.6575695401761044</v>
      </c>
      <c r="AO220" s="7">
        <f t="shared" si="809"/>
        <v>7.9145931596499137</v>
      </c>
      <c r="AP220" s="7">
        <f t="shared" si="809"/>
        <v>9.7302939433343063</v>
      </c>
      <c r="AQ220" s="7">
        <f t="shared" si="809"/>
        <v>11.871889739474872</v>
      </c>
      <c r="AR220" s="7">
        <f t="shared" si="809"/>
        <v>14.013485535615436</v>
      </c>
      <c r="AS220" s="7">
        <f t="shared" si="809"/>
        <v>15.689517028247183</v>
      </c>
      <c r="AT220" s="7">
        <f t="shared" si="809"/>
        <v>16.155081331756001</v>
      </c>
      <c r="AU220" s="7">
        <f t="shared" si="809"/>
        <v>18.389789988598331</v>
      </c>
      <c r="AV220" s="7">
        <f t="shared" si="809"/>
        <v>19.274362165265085</v>
      </c>
      <c r="AW220" s="7">
        <f t="shared" si="809"/>
        <v>19.274362165265085</v>
      </c>
      <c r="AX220" s="7">
        <f t="shared" si="809"/>
        <v>19.13469287421244</v>
      </c>
      <c r="AY220" s="7">
        <f t="shared" si="809"/>
        <v>19.64681360807214</v>
      </c>
      <c r="AZ220" s="7">
        <f t="shared" si="809"/>
        <v>20.15893434193184</v>
      </c>
      <c r="BA220" s="7">
        <f t="shared" si="809"/>
        <v>18.296677127896569</v>
      </c>
      <c r="BB220" s="7">
        <f t="shared" si="809"/>
        <v>18.622572140352741</v>
      </c>
      <c r="BC220" s="7">
        <f t="shared" si="809"/>
        <v>19.460587886668613</v>
      </c>
      <c r="BD220" s="7">
        <f t="shared" si="809"/>
        <v>20.252047202633605</v>
      </c>
      <c r="BE220" s="7">
        <f t="shared" si="809"/>
        <v>20.484829354388015</v>
      </c>
      <c r="BF220" s="7">
        <f t="shared" si="809"/>
        <v>21.276288670353004</v>
      </c>
      <c r="BG220" s="7">
        <f t="shared" si="809"/>
        <v>22.11430441666888</v>
      </c>
      <c r="BH220" s="7">
        <f t="shared" si="809"/>
        <v>22.067747986317997</v>
      </c>
      <c r="BI220" s="7">
        <f t="shared" si="809"/>
        <v>22.719538011230341</v>
      </c>
      <c r="BJ220" s="7">
        <f t="shared" si="809"/>
        <v>21.788409404212707</v>
      </c>
      <c r="BK220" s="7">
        <f t="shared" si="809"/>
        <v>22.719538011230341</v>
      </c>
      <c r="BL220" s="7">
        <f t="shared" si="809"/>
        <v>22.207417277370642</v>
      </c>
      <c r="BM220" s="7">
        <f t="shared" si="809"/>
        <v>23.231658745090041</v>
      </c>
      <c r="BN220" s="7">
        <f t="shared" si="809"/>
        <v>24.255900212809443</v>
      </c>
      <c r="BO220" s="7">
        <f t="shared" si="809"/>
        <v>23.045433023686513</v>
      </c>
      <c r="BP220" s="7">
        <f t="shared" si="809"/>
        <v>25.559480262634136</v>
      </c>
      <c r="BQ220" s="7">
        <f t="shared" si="809"/>
        <v>25.233585250177963</v>
      </c>
      <c r="BR220" s="7">
        <f t="shared" si="809"/>
        <v>26.071600996493835</v>
      </c>
      <c r="BS220" s="7">
        <f t="shared" si="809"/>
        <v>26.118157426844718</v>
      </c>
      <c r="BT220" s="7">
        <f t="shared" si="809"/>
        <v>25.838818844739425</v>
      </c>
      <c r="BU220" s="7">
        <f t="shared" si="809"/>
        <v>27.561406767722051</v>
      </c>
      <c r="BV220" s="7">
        <f t="shared" si="805"/>
        <v>25.187028819827081</v>
      </c>
      <c r="BW220" s="7">
        <f t="shared" si="805"/>
        <v>24.768020946669147</v>
      </c>
      <c r="BX220" s="7">
        <f t="shared" si="805"/>
        <v>22.859207302282986</v>
      </c>
      <c r="BY220" s="7">
        <f t="shared" si="805"/>
        <v>22.11430441666888</v>
      </c>
      <c r="BZ220" s="7">
        <f t="shared" si="805"/>
        <v>20.39171649368625</v>
      </c>
      <c r="CA220" s="7">
        <f t="shared" si="805"/>
        <v>18.063894976142159</v>
      </c>
      <c r="CB220" s="7">
        <f t="shared" si="805"/>
        <v>17.318992090528049</v>
      </c>
      <c r="CC220" s="7">
        <f t="shared" si="805"/>
        <v>14.991170572983956</v>
      </c>
      <c r="CD220" s="7">
        <f t="shared" si="805"/>
        <v>15.084283433685719</v>
      </c>
      <c r="CE220" s="7">
        <f t="shared" si="805"/>
        <v>14.06004196596632</v>
      </c>
      <c r="CF220" s="7">
        <f t="shared" si="805"/>
        <v>13.687590523159262</v>
      </c>
      <c r="CG220" s="7">
        <f t="shared" si="805"/>
        <v>12.477123334036337</v>
      </c>
      <c r="CH220" s="7">
        <f t="shared" si="805"/>
        <v>12.10467189122928</v>
      </c>
      <c r="CI220" s="7">
        <f t="shared" si="805"/>
        <v>11.31321257526429</v>
      </c>
      <c r="CJ220" s="7">
        <f t="shared" si="805"/>
        <v>10.195858246843125</v>
      </c>
      <c r="CK220" s="7">
        <f t="shared" si="805"/>
        <v>9.2181732094746067</v>
      </c>
      <c r="CL220" s="7">
        <f t="shared" si="805"/>
        <v>8.7060524756149054</v>
      </c>
      <c r="CM220" s="7">
        <f t="shared" si="805"/>
        <v>8.4732703238604969</v>
      </c>
      <c r="CN220" s="7">
        <f t="shared" si="805"/>
        <v>7.3559159954393323</v>
      </c>
      <c r="CO220" s="7">
        <f t="shared" si="805"/>
        <v>8.3336010328078505</v>
      </c>
      <c r="CP220" s="7">
        <f t="shared" si="805"/>
        <v>7.5421417168428597</v>
      </c>
      <c r="CQ220" s="7">
        <f t="shared" si="805"/>
        <v>7.1696902740358048</v>
      </c>
      <c r="CR220" s="7">
        <f t="shared" si="805"/>
        <v>6.9369081222813946</v>
      </c>
      <c r="CS220" s="7">
        <f t="shared" si="805"/>
        <v>6.7041259705269862</v>
      </c>
      <c r="CT220" s="7">
        <f t="shared" si="805"/>
        <v>7.123133843684923</v>
      </c>
      <c r="CU220" s="7">
        <f t="shared" si="805"/>
        <v>5.8661102242111136</v>
      </c>
      <c r="CV220" s="7">
        <f t="shared" si="805"/>
        <v>6.2385616670181685</v>
      </c>
      <c r="CW220" s="7">
        <f t="shared" si="805"/>
        <v>6.1920052366672866</v>
      </c>
      <c r="CX220" s="7">
        <f t="shared" si="805"/>
        <v>5.772997363509349</v>
      </c>
      <c r="CY220" s="7">
        <f t="shared" si="805"/>
        <v>5.8661102242111136</v>
      </c>
      <c r="CZ220" s="7">
        <f t="shared" si="805"/>
        <v>5.2608766296496485</v>
      </c>
      <c r="DA220" s="7">
        <f t="shared" si="805"/>
        <v>5.400545920702295</v>
      </c>
      <c r="DB220" s="7">
        <f t="shared" si="805"/>
        <v>4.7953123261408299</v>
      </c>
      <c r="DC220" s="7">
        <f t="shared" si="805"/>
        <v>4.8418687564917118</v>
      </c>
      <c r="DD220" s="7">
        <f t="shared" si="805"/>
        <v>4.7487558957899481</v>
      </c>
      <c r="DE220" s="7">
        <f t="shared" si="805"/>
        <v>4.6090866047373034</v>
      </c>
      <c r="DF220" s="7">
        <f t="shared" si="805"/>
        <v>5.0280944778952401</v>
      </c>
      <c r="DG220" s="7">
        <f t="shared" si="805"/>
        <v>5.400545920702295</v>
      </c>
      <c r="DH220" s="7">
        <f t="shared" si="805"/>
        <v>6.0523359456146402</v>
      </c>
      <c r="DI220" s="7">
        <f t="shared" si="805"/>
        <v>6.4713438187725769</v>
      </c>
      <c r="DJ220" s="7">
        <f t="shared" si="805"/>
        <v>7.5421417168428597</v>
      </c>
      <c r="DK220" s="7">
        <f t="shared" si="805"/>
        <v>8.1008188810534421</v>
      </c>
      <c r="DL220" s="7">
        <f t="shared" si="805"/>
        <v>7.9611495900007956</v>
      </c>
      <c r="DM220" s="7">
        <f t="shared" si="805"/>
        <v>7.82148029894815</v>
      </c>
      <c r="DN220" s="7">
        <f t="shared" si="805"/>
        <v>7.6818110078955044</v>
      </c>
      <c r="DO220" s="7">
        <f t="shared" si="805"/>
        <v>7.6352545775446226</v>
      </c>
      <c r="DP220" s="7">
        <f t="shared" si="805"/>
        <v>7.076577413334042</v>
      </c>
      <c r="DQ220" s="7">
        <f t="shared" si="805"/>
        <v>6.8437952615796309</v>
      </c>
      <c r="DR220" s="7">
        <f t="shared" si="805"/>
        <v>6.8437952615796309</v>
      </c>
      <c r="DS220" s="7">
        <f t="shared" si="805"/>
        <v>6.7041259705269862</v>
      </c>
      <c r="DT220" s="7">
        <f t="shared" si="805"/>
        <v>6.8903516919305128</v>
      </c>
      <c r="DU220" s="7">
        <f t="shared" si="805"/>
        <v>6.5644566794743406</v>
      </c>
      <c r="DV220" s="7">
        <f t="shared" si="805"/>
        <v>6.7041259705269862</v>
      </c>
      <c r="DW220" s="7">
        <f t="shared" si="805"/>
        <v>6.6575695401761044</v>
      </c>
      <c r="DX220" s="7">
        <f t="shared" si="805"/>
        <v>6.9834645526322765</v>
      </c>
      <c r="DY220" s="7">
        <f t="shared" si="805"/>
        <v>6.9834645526322765</v>
      </c>
      <c r="DZ220" s="7">
        <f t="shared" si="805"/>
        <v>6.4247873884216951</v>
      </c>
      <c r="EA220" s="7">
        <f t="shared" si="805"/>
        <v>6.4713438187725769</v>
      </c>
      <c r="EB220" s="7">
        <f t="shared" si="805"/>
        <v>6.3782309580708132</v>
      </c>
      <c r="EC220" s="7">
        <f t="shared" si="805"/>
        <v>6.7041259705269862</v>
      </c>
      <c r="ED220" s="7">
        <f t="shared" si="805"/>
        <v>6.4713438187725769</v>
      </c>
      <c r="EE220" s="7">
        <f t="shared" si="805"/>
        <v>6.7972388312287499</v>
      </c>
      <c r="EF220" s="7">
        <f t="shared" si="805"/>
        <v>6.8903516919305128</v>
      </c>
      <c r="EG220" s="7">
        <f t="shared" ref="EG220:GR224" si="810">EG209/$C220*100000</f>
        <v>6.7506824008778681</v>
      </c>
      <c r="EH220" s="7">
        <f t="shared" si="810"/>
        <v>6.5179002491234588</v>
      </c>
      <c r="EI220" s="7">
        <f t="shared" si="810"/>
        <v>5.6333280724567034</v>
      </c>
      <c r="EJ220" s="7">
        <f t="shared" si="810"/>
        <v>5.5402152117549397</v>
      </c>
      <c r="EK220" s="7">
        <f t="shared" si="810"/>
        <v>4.7953123261408299</v>
      </c>
      <c r="EL220" s="7">
        <f t="shared" si="810"/>
        <v>4.6556430350881852</v>
      </c>
      <c r="EM220" s="7">
        <f t="shared" si="810"/>
        <v>4.7021994654390671</v>
      </c>
      <c r="EN220" s="7">
        <f t="shared" si="810"/>
        <v>4.3297480226320122</v>
      </c>
      <c r="EO220" s="7">
        <f t="shared" si="810"/>
        <v>4.5625301743864215</v>
      </c>
      <c r="EP220" s="7">
        <f t="shared" si="810"/>
        <v>4.2831915922811303</v>
      </c>
      <c r="EQ220" s="7">
        <f t="shared" si="810"/>
        <v>4.8418687564917118</v>
      </c>
      <c r="ER220" s="7">
        <f t="shared" si="810"/>
        <v>5.0280944778952401</v>
      </c>
      <c r="ES220" s="7">
        <f t="shared" si="810"/>
        <v>4.422860883333775</v>
      </c>
      <c r="ET220" s="7">
        <f t="shared" si="810"/>
        <v>4.5159737440355396</v>
      </c>
      <c r="EU220" s="7">
        <f t="shared" si="810"/>
        <v>4.3763044529828932</v>
      </c>
      <c r="EV220" s="7">
        <f t="shared" si="810"/>
        <v>4.1900787315793666</v>
      </c>
      <c r="EW220" s="7">
        <f t="shared" si="810"/>
        <v>3.538288706667021</v>
      </c>
      <c r="EX220" s="7">
        <f t="shared" si="810"/>
        <v>3.1192808335090842</v>
      </c>
      <c r="EY220" s="7">
        <f t="shared" si="810"/>
        <v>3.3055065549126113</v>
      </c>
      <c r="EZ220" s="7">
        <f t="shared" si="810"/>
        <v>2.9796115424564382</v>
      </c>
      <c r="FA220" s="7">
        <f t="shared" si="810"/>
        <v>2.6071600996493833</v>
      </c>
      <c r="FB220" s="7">
        <f t="shared" si="810"/>
        <v>2.4674908085967382</v>
      </c>
      <c r="FC220" s="7">
        <f t="shared" si="810"/>
        <v>2.5606036692985019</v>
      </c>
      <c r="FD220" s="7">
        <f t="shared" si="810"/>
        <v>2.6071600996493833</v>
      </c>
      <c r="FE220" s="7">
        <f t="shared" si="810"/>
        <v>3.0727244031582024</v>
      </c>
      <c r="FF220" s="7">
        <f t="shared" si="810"/>
        <v>3.3520629852634931</v>
      </c>
      <c r="FG220" s="7">
        <f t="shared" si="810"/>
        <v>4.2831915922811303</v>
      </c>
      <c r="FH220" s="7">
        <f t="shared" si="810"/>
        <v>5.1677637689478848</v>
      </c>
      <c r="FI220" s="7">
        <f t="shared" si="810"/>
        <v>5.4936587814040587</v>
      </c>
      <c r="FJ220" s="7">
        <f t="shared" si="810"/>
        <v>6.4247873884216951</v>
      </c>
      <c r="FK220" s="7">
        <f t="shared" si="810"/>
        <v>6.9834645526322765</v>
      </c>
      <c r="FL220" s="7">
        <f t="shared" si="810"/>
        <v>8.1939317417552058</v>
      </c>
      <c r="FM220" s="7">
        <f t="shared" si="810"/>
        <v>8.0077060203516783</v>
      </c>
      <c r="FN220" s="7">
        <f t="shared" si="810"/>
        <v>8.4267138935096142</v>
      </c>
      <c r="FO220" s="7">
        <f t="shared" si="810"/>
        <v>8.8457217666675501</v>
      </c>
      <c r="FP220" s="7">
        <f t="shared" si="810"/>
        <v>8.9853910577201965</v>
      </c>
      <c r="FQ220" s="7">
        <f t="shared" si="810"/>
        <v>9.4043989308781342</v>
      </c>
      <c r="FR220" s="7">
        <f t="shared" si="810"/>
        <v>9.5440682219307789</v>
      </c>
      <c r="FS220" s="7">
        <f t="shared" si="810"/>
        <v>10.80109184140459</v>
      </c>
      <c r="FT220" s="7">
        <f t="shared" si="810"/>
        <v>11.31321257526429</v>
      </c>
      <c r="FU220" s="7">
        <f t="shared" si="810"/>
        <v>12.011559030527517</v>
      </c>
      <c r="FV220" s="7">
        <f t="shared" si="810"/>
        <v>12.663349055439863</v>
      </c>
      <c r="FW220" s="7">
        <f t="shared" si="810"/>
        <v>12.709905485790745</v>
      </c>
      <c r="FX220" s="7">
        <f t="shared" si="810"/>
        <v>14.479049839124256</v>
      </c>
      <c r="FY220" s="7">
        <f t="shared" si="810"/>
        <v>15.549847737194536</v>
      </c>
      <c r="FZ220" s="7">
        <f t="shared" si="810"/>
        <v>17.412104951229811</v>
      </c>
      <c r="GA220" s="7">
        <f t="shared" si="810"/>
        <v>18.389789988598331</v>
      </c>
      <c r="GB220" s="7">
        <f t="shared" si="810"/>
        <v>19.600257177721257</v>
      </c>
      <c r="GC220" s="7">
        <f t="shared" si="810"/>
        <v>21.555627252458294</v>
      </c>
      <c r="GD220" s="7">
        <f t="shared" si="810"/>
        <v>22.300530138072407</v>
      </c>
      <c r="GE220" s="7">
        <f t="shared" si="810"/>
        <v>25.745705984037663</v>
      </c>
      <c r="GF220" s="7">
        <f t="shared" si="810"/>
        <v>26.769947451757062</v>
      </c>
      <c r="GG220" s="7">
        <f t="shared" si="810"/>
        <v>28.91154324789763</v>
      </c>
      <c r="GH220" s="7">
        <f t="shared" si="810"/>
        <v>29.004656108599391</v>
      </c>
      <c r="GI220" s="7">
        <f t="shared" si="810"/>
        <v>29.982341145967911</v>
      </c>
      <c r="GJ220" s="7">
        <f t="shared" si="810"/>
        <v>29.703002563862619</v>
      </c>
      <c r="GK220" s="7">
        <f t="shared" si="810"/>
        <v>26.350939578599125</v>
      </c>
      <c r="GL220" s="7">
        <f t="shared" si="810"/>
        <v>26.21127028754648</v>
      </c>
      <c r="GM220" s="7">
        <f t="shared" si="810"/>
        <v>25.559480262634136</v>
      </c>
      <c r="GN220" s="7">
        <f t="shared" si="810"/>
        <v>27.328624615967644</v>
      </c>
      <c r="GO220" s="7">
        <f t="shared" si="810"/>
        <v>27.002729603511472</v>
      </c>
      <c r="GP220" s="7">
        <f t="shared" si="810"/>
        <v>26.257826717897363</v>
      </c>
      <c r="GQ220" s="7">
        <f t="shared" si="810"/>
        <v>26.630278160704417</v>
      </c>
      <c r="GR220" s="7">
        <f t="shared" si="810"/>
        <v>25.559480262634136</v>
      </c>
      <c r="GS220" s="7">
        <f t="shared" si="806"/>
        <v>24.209343782458561</v>
      </c>
      <c r="GT220" s="7">
        <f t="shared" si="807"/>
        <v>23.790335909300627</v>
      </c>
      <c r="GU220" s="7">
        <f t="shared" si="807"/>
        <v>23.324771605791806</v>
      </c>
      <c r="GV220" s="7">
        <f t="shared" si="807"/>
        <v>23.278215175440923</v>
      </c>
      <c r="GW220" s="7">
        <f t="shared" si="807"/>
        <v>23.231658745090041</v>
      </c>
      <c r="GX220" s="7">
        <f t="shared" si="807"/>
        <v>23.464440896844454</v>
      </c>
      <c r="GY220" s="7">
        <f t="shared" si="807"/>
        <v>24.581795225265619</v>
      </c>
      <c r="GZ220" s="7">
        <f t="shared" si="807"/>
        <v>24.395569503862088</v>
      </c>
      <c r="HA220" s="7">
        <f t="shared" si="807"/>
        <v>24.674908085967381</v>
      </c>
      <c r="HB220" s="7">
        <f t="shared" si="807"/>
        <v>25.838818844739425</v>
      </c>
      <c r="HC220" s="7">
        <f t="shared" si="807"/>
        <v>26.350939578599125</v>
      </c>
      <c r="HD220" s="7">
        <f t="shared" si="807"/>
        <v>26.909616742809707</v>
      </c>
      <c r="HE220" s="7">
        <f t="shared" si="807"/>
        <v>26.723391021406179</v>
      </c>
      <c r="HF220" s="7">
        <f t="shared" si="807"/>
        <v>25.885375275090308</v>
      </c>
      <c r="HG220" s="7">
        <f t="shared" si="807"/>
        <v>27.188955324915</v>
      </c>
      <c r="HH220" s="7">
        <f t="shared" si="807"/>
        <v>29.470220412108212</v>
      </c>
      <c r="HI220" s="7">
        <f t="shared" si="807"/>
        <v>31.937711220704951</v>
      </c>
      <c r="HJ220" s="7">
        <f t="shared" si="807"/>
        <v>32.170493372459362</v>
      </c>
      <c r="HK220" s="7">
        <f t="shared" si="807"/>
        <v>34.451758459652567</v>
      </c>
      <c r="HL220" s="7">
        <f t="shared" si="807"/>
        <v>35.336330636319317</v>
      </c>
      <c r="HM220" s="7">
        <f t="shared" si="807"/>
        <v>34.917322763161387</v>
      </c>
      <c r="HN220" s="7">
        <f t="shared" si="807"/>
        <v>31.425590486845245</v>
      </c>
      <c r="HO220" s="7">
        <f t="shared" si="807"/>
        <v>27.188955324915</v>
      </c>
      <c r="HP220" s="7">
        <f t="shared" si="807"/>
        <v>25.466367401932374</v>
      </c>
      <c r="HQ220" s="7">
        <f t="shared" si="807"/>
        <v>21.183175809651239</v>
      </c>
      <c r="HR220" s="7">
        <f t="shared" si="807"/>
        <v>17.272435660177166</v>
      </c>
      <c r="HS220" s="7">
        <f t="shared" si="807"/>
        <v>11.871889739474872</v>
      </c>
      <c r="HT220" s="7">
        <f t="shared" si="807"/>
        <v>8.4267138935096142</v>
      </c>
    </row>
    <row r="221" spans="2:228" x14ac:dyDescent="0.25">
      <c r="B221" t="s">
        <v>213</v>
      </c>
      <c r="C221">
        <v>2208076</v>
      </c>
      <c r="I221" s="7">
        <f t="shared" si="808"/>
        <v>4.5288296236180275E-2</v>
      </c>
      <c r="J221" s="7">
        <f t="shared" si="809"/>
        <v>0</v>
      </c>
      <c r="K221" s="7">
        <f t="shared" si="809"/>
        <v>0</v>
      </c>
      <c r="L221" s="7">
        <f t="shared" si="809"/>
        <v>4.5288296236180275E-2</v>
      </c>
      <c r="M221" s="7">
        <f t="shared" si="809"/>
        <v>4.5288296236180275E-2</v>
      </c>
      <c r="N221" s="7">
        <f t="shared" si="809"/>
        <v>0.13586488870854083</v>
      </c>
      <c r="O221" s="7">
        <f t="shared" si="809"/>
        <v>0.13586488870854083</v>
      </c>
      <c r="P221" s="7">
        <f t="shared" si="809"/>
        <v>0.22644148118090138</v>
      </c>
      <c r="Q221" s="7">
        <f t="shared" si="809"/>
        <v>0.22644148118090138</v>
      </c>
      <c r="R221" s="7">
        <f t="shared" si="809"/>
        <v>0.22644148118090138</v>
      </c>
      <c r="S221" s="7">
        <f t="shared" si="809"/>
        <v>0.22644148118090138</v>
      </c>
      <c r="T221" s="7">
        <f t="shared" si="809"/>
        <v>0.13586488870854083</v>
      </c>
      <c r="U221" s="7">
        <f t="shared" si="809"/>
        <v>0.13586488870854083</v>
      </c>
      <c r="V221" s="7">
        <f t="shared" si="809"/>
        <v>9.0576592472360551E-2</v>
      </c>
      <c r="W221" s="7">
        <f t="shared" si="809"/>
        <v>0.1811531849447211</v>
      </c>
      <c r="X221" s="7">
        <f t="shared" si="809"/>
        <v>0.13586488870854083</v>
      </c>
      <c r="Y221" s="7">
        <f t="shared" si="809"/>
        <v>0.1811531849447211</v>
      </c>
      <c r="Z221" s="7">
        <f t="shared" si="809"/>
        <v>0.22644148118090138</v>
      </c>
      <c r="AA221" s="7">
        <f t="shared" si="809"/>
        <v>0.45288296236180275</v>
      </c>
      <c r="AB221" s="7">
        <f t="shared" si="809"/>
        <v>0.67932444354270416</v>
      </c>
      <c r="AC221" s="7">
        <f t="shared" si="809"/>
        <v>0.996342517195966</v>
      </c>
      <c r="AD221" s="7">
        <f t="shared" si="809"/>
        <v>1.4492254795577688</v>
      </c>
      <c r="AE221" s="7">
        <f t="shared" si="809"/>
        <v>2.2191265155728335</v>
      </c>
      <c r="AF221" s="7">
        <f t="shared" si="809"/>
        <v>3.5777754026582418</v>
      </c>
      <c r="AG221" s="7">
        <f t="shared" si="809"/>
        <v>4.6194062160903888</v>
      </c>
      <c r="AH221" s="7">
        <f t="shared" si="809"/>
        <v>5.2534423633969123</v>
      </c>
      <c r="AI221" s="7">
        <f t="shared" si="809"/>
        <v>5.3893072521054535</v>
      </c>
      <c r="AJ221" s="7">
        <f t="shared" si="809"/>
        <v>6.0686316956481567</v>
      </c>
      <c r="AK221" s="7">
        <f t="shared" si="809"/>
        <v>6.4309380655375987</v>
      </c>
      <c r="AL221" s="7">
        <f t="shared" si="809"/>
        <v>6.7479561391908609</v>
      </c>
      <c r="AM221" s="7">
        <f t="shared" si="809"/>
        <v>6.7932444354270416</v>
      </c>
      <c r="AN221" s="7">
        <f t="shared" si="809"/>
        <v>8.2877582112209893</v>
      </c>
      <c r="AO221" s="7">
        <f t="shared" si="809"/>
        <v>9.91813687572348</v>
      </c>
      <c r="AP221" s="7">
        <f t="shared" si="809"/>
        <v>11.36736235528125</v>
      </c>
      <c r="AQ221" s="7">
        <f t="shared" si="809"/>
        <v>12.590146353658117</v>
      </c>
      <c r="AR221" s="7">
        <f t="shared" si="809"/>
        <v>14.446966499341508</v>
      </c>
      <c r="AS221" s="7">
        <f t="shared" si="809"/>
        <v>17.118975977276143</v>
      </c>
      <c r="AT221" s="7">
        <f t="shared" si="809"/>
        <v>18.341759975653012</v>
      </c>
      <c r="AU221" s="7">
        <f t="shared" si="809"/>
        <v>20.515598194989668</v>
      </c>
      <c r="AV221" s="7">
        <f t="shared" si="809"/>
        <v>22.191265155728335</v>
      </c>
      <c r="AW221" s="7">
        <f t="shared" si="809"/>
        <v>24.274526782592627</v>
      </c>
      <c r="AX221" s="7">
        <f t="shared" si="809"/>
        <v>24.682121448718249</v>
      </c>
      <c r="AY221" s="7">
        <f t="shared" si="809"/>
        <v>25.135004411080054</v>
      </c>
      <c r="AZ221" s="7">
        <f t="shared" si="809"/>
        <v>25.135004411080054</v>
      </c>
      <c r="BA221" s="7">
        <f t="shared" si="809"/>
        <v>24.636833152482069</v>
      </c>
      <c r="BB221" s="7">
        <f t="shared" si="809"/>
        <v>25.678463965914215</v>
      </c>
      <c r="BC221" s="7">
        <f t="shared" si="809"/>
        <v>25.995482039567481</v>
      </c>
      <c r="BD221" s="7">
        <f t="shared" si="809"/>
        <v>26.991824556763444</v>
      </c>
      <c r="BE221" s="7">
        <f t="shared" si="809"/>
        <v>26.403076705693099</v>
      </c>
      <c r="BF221" s="7">
        <f t="shared" si="809"/>
        <v>28.169320258904133</v>
      </c>
      <c r="BG221" s="7">
        <f t="shared" si="809"/>
        <v>28.667491517502118</v>
      </c>
      <c r="BH221" s="7">
        <f t="shared" si="809"/>
        <v>27.127689445471987</v>
      </c>
      <c r="BI221" s="7">
        <f t="shared" si="809"/>
        <v>28.169320258904133</v>
      </c>
      <c r="BJ221" s="7">
        <f t="shared" si="809"/>
        <v>27.94287877772323</v>
      </c>
      <c r="BK221" s="7">
        <f t="shared" si="809"/>
        <v>29.890275515878979</v>
      </c>
      <c r="BL221" s="7">
        <f t="shared" si="809"/>
        <v>30.433735070713148</v>
      </c>
      <c r="BM221" s="7">
        <f t="shared" si="809"/>
        <v>32.6075732900498</v>
      </c>
      <c r="BN221" s="7">
        <f t="shared" si="809"/>
        <v>34.102087065843747</v>
      </c>
      <c r="BO221" s="7">
        <f t="shared" si="809"/>
        <v>32.381131808868901</v>
      </c>
      <c r="BP221" s="7">
        <f t="shared" si="809"/>
        <v>34.373816843260833</v>
      </c>
      <c r="BQ221" s="7">
        <f t="shared" si="809"/>
        <v>33.558627511009583</v>
      </c>
      <c r="BR221" s="7">
        <f t="shared" si="809"/>
        <v>32.788726474994519</v>
      </c>
      <c r="BS221" s="7">
        <f t="shared" si="809"/>
        <v>30.705464848130227</v>
      </c>
      <c r="BT221" s="7">
        <f t="shared" si="809"/>
        <v>30.79604144060259</v>
      </c>
      <c r="BU221" s="7">
        <f t="shared" si="809"/>
        <v>30.524311663185507</v>
      </c>
      <c r="BV221" s="7">
        <f t="shared" ref="BV221:EG226" si="811">BV210/$C221*100000</f>
        <v>27.671149000306148</v>
      </c>
      <c r="BW221" s="7">
        <f t="shared" si="811"/>
        <v>26.674806483110185</v>
      </c>
      <c r="BX221" s="7">
        <f t="shared" si="811"/>
        <v>25.225581003552414</v>
      </c>
      <c r="BY221" s="7">
        <f t="shared" si="811"/>
        <v>24.138661893884088</v>
      </c>
      <c r="BZ221" s="7">
        <f t="shared" si="811"/>
        <v>22.689436414326316</v>
      </c>
      <c r="CA221" s="7">
        <f t="shared" si="811"/>
        <v>22.55357152561778</v>
      </c>
      <c r="CB221" s="7">
        <f t="shared" si="811"/>
        <v>22.055400267019795</v>
      </c>
      <c r="CC221" s="7">
        <f t="shared" si="811"/>
        <v>20.877904564879106</v>
      </c>
      <c r="CD221" s="7">
        <f t="shared" si="811"/>
        <v>20.560886491225848</v>
      </c>
      <c r="CE221" s="7">
        <f t="shared" si="811"/>
        <v>19.79098545521078</v>
      </c>
      <c r="CF221" s="7">
        <f t="shared" si="811"/>
        <v>18.16060679070829</v>
      </c>
      <c r="CG221" s="7">
        <f t="shared" si="811"/>
        <v>16.711381311150522</v>
      </c>
      <c r="CH221" s="7">
        <f t="shared" si="811"/>
        <v>15.443309016537475</v>
      </c>
      <c r="CI221" s="7">
        <f t="shared" si="811"/>
        <v>14.265813314396787</v>
      </c>
      <c r="CJ221" s="7">
        <f t="shared" si="811"/>
        <v>12.726011242366656</v>
      </c>
      <c r="CK221" s="7">
        <f t="shared" si="811"/>
        <v>12.227839983768675</v>
      </c>
      <c r="CL221" s="7">
        <f t="shared" si="811"/>
        <v>11.820245317643053</v>
      </c>
      <c r="CM221" s="7">
        <f t="shared" si="811"/>
        <v>11.322074059045068</v>
      </c>
      <c r="CN221" s="7">
        <f t="shared" si="811"/>
        <v>10.959767689155628</v>
      </c>
      <c r="CO221" s="7">
        <f t="shared" si="811"/>
        <v>11.231497466572709</v>
      </c>
      <c r="CP221" s="7">
        <f t="shared" si="811"/>
        <v>10.371019838085283</v>
      </c>
      <c r="CQ221" s="7">
        <f t="shared" si="811"/>
        <v>9.1482358397084163</v>
      </c>
      <c r="CR221" s="7">
        <f t="shared" si="811"/>
        <v>8.3783348036933507</v>
      </c>
      <c r="CS221" s="7">
        <f t="shared" si="811"/>
        <v>7.6990103601506474</v>
      </c>
      <c r="CT221" s="7">
        <f t="shared" si="811"/>
        <v>6.9291093241355819</v>
      </c>
      <c r="CU221" s="7">
        <f t="shared" si="811"/>
        <v>6.1139199918843374</v>
      </c>
      <c r="CV221" s="7">
        <f t="shared" si="811"/>
        <v>5.9327668069396156</v>
      </c>
      <c r="CW221" s="7">
        <f t="shared" si="811"/>
        <v>5.9780551031757962</v>
      </c>
      <c r="CX221" s="7">
        <f t="shared" si="811"/>
        <v>5.6610370295225341</v>
      </c>
      <c r="CY221" s="7">
        <f t="shared" si="811"/>
        <v>5.5704604370501736</v>
      </c>
      <c r="CZ221" s="7">
        <f t="shared" si="811"/>
        <v>5.4345955483416333</v>
      </c>
      <c r="DA221" s="7">
        <f t="shared" si="811"/>
        <v>5.2081540671607316</v>
      </c>
      <c r="DB221" s="7">
        <f t="shared" si="811"/>
        <v>5.1628657709245509</v>
      </c>
      <c r="DC221" s="7">
        <f t="shared" si="811"/>
        <v>5.4345955483416333</v>
      </c>
      <c r="DD221" s="7">
        <f t="shared" si="811"/>
        <v>5.3440189558692728</v>
      </c>
      <c r="DE221" s="7">
        <f t="shared" si="811"/>
        <v>4.9817125859798308</v>
      </c>
      <c r="DF221" s="7">
        <f t="shared" si="811"/>
        <v>5.2081540671607316</v>
      </c>
      <c r="DG221" s="7">
        <f t="shared" si="811"/>
        <v>5.2534423633969123</v>
      </c>
      <c r="DH221" s="7">
        <f t="shared" si="811"/>
        <v>5.3440189558692728</v>
      </c>
      <c r="DI221" s="7">
        <f t="shared" si="811"/>
        <v>5.0722891784521913</v>
      </c>
      <c r="DJ221" s="7">
        <f t="shared" si="811"/>
        <v>5.6157487332863543</v>
      </c>
      <c r="DK221" s="7">
        <f t="shared" si="811"/>
        <v>6.8385327316632214</v>
      </c>
      <c r="DL221" s="7">
        <f t="shared" si="811"/>
        <v>6.4762263617737803</v>
      </c>
      <c r="DM221" s="7">
        <f t="shared" si="811"/>
        <v>7.0649742128441231</v>
      </c>
      <c r="DN221" s="7">
        <f t="shared" si="811"/>
        <v>6.8385327316632214</v>
      </c>
      <c r="DO221" s="7">
        <f t="shared" si="811"/>
        <v>6.9743976203717617</v>
      </c>
      <c r="DP221" s="7">
        <f t="shared" si="811"/>
        <v>6.883821027899403</v>
      </c>
      <c r="DQ221" s="7">
        <f t="shared" si="811"/>
        <v>6.2497848805928777</v>
      </c>
      <c r="DR221" s="7">
        <f t="shared" si="811"/>
        <v>7.0649742128441231</v>
      </c>
      <c r="DS221" s="7">
        <f t="shared" si="811"/>
        <v>6.6573795467185004</v>
      </c>
      <c r="DT221" s="7">
        <f t="shared" si="811"/>
        <v>7.3819922864973844</v>
      </c>
      <c r="DU221" s="7">
        <f t="shared" si="811"/>
        <v>7.427280582733566</v>
      </c>
      <c r="DV221" s="7">
        <f t="shared" si="811"/>
        <v>7.1555508053164836</v>
      </c>
      <c r="DW221" s="7">
        <f t="shared" si="811"/>
        <v>6.7932444354270416</v>
      </c>
      <c r="DX221" s="7">
        <f t="shared" si="811"/>
        <v>6.5668029542461399</v>
      </c>
      <c r="DY221" s="7">
        <f t="shared" si="811"/>
        <v>6.7479561391908609</v>
      </c>
      <c r="DZ221" s="7">
        <f t="shared" si="811"/>
        <v>6.2044965843566979</v>
      </c>
      <c r="EA221" s="7">
        <f t="shared" si="811"/>
        <v>6.2950731768290584</v>
      </c>
      <c r="EB221" s="7">
        <f t="shared" si="811"/>
        <v>6.3403614730652382</v>
      </c>
      <c r="EC221" s="7">
        <f t="shared" si="811"/>
        <v>6.3856497693014198</v>
      </c>
      <c r="ED221" s="7">
        <f t="shared" si="811"/>
        <v>5.9327668069396156</v>
      </c>
      <c r="EE221" s="7">
        <f t="shared" si="811"/>
        <v>5.7969019182310753</v>
      </c>
      <c r="EF221" s="7">
        <f t="shared" si="811"/>
        <v>5.7516136219948955</v>
      </c>
      <c r="EG221" s="7">
        <f t="shared" si="811"/>
        <v>4.9817125859798308</v>
      </c>
      <c r="EH221" s="7">
        <f t="shared" si="810"/>
        <v>5.3440189558692728</v>
      </c>
      <c r="EI221" s="7">
        <f t="shared" si="810"/>
        <v>5.0722891784521913</v>
      </c>
      <c r="EJ221" s="7">
        <f t="shared" si="810"/>
        <v>4.7099828085627484</v>
      </c>
      <c r="EK221" s="7">
        <f t="shared" si="810"/>
        <v>4.075946661256225</v>
      </c>
      <c r="EL221" s="7">
        <f t="shared" si="810"/>
        <v>4.0306583650200443</v>
      </c>
      <c r="EM221" s="7">
        <f t="shared" si="810"/>
        <v>4.2118115499647661</v>
      </c>
      <c r="EN221" s="7">
        <f t="shared" si="810"/>
        <v>3.5777754026582418</v>
      </c>
      <c r="EO221" s="7">
        <f t="shared" si="810"/>
        <v>3.3513339214773405</v>
      </c>
      <c r="EP221" s="7">
        <f t="shared" si="810"/>
        <v>3.7589285876029632</v>
      </c>
      <c r="EQ221" s="7">
        <f t="shared" si="810"/>
        <v>3.8495051800753237</v>
      </c>
      <c r="ER221" s="7">
        <f t="shared" si="810"/>
        <v>3.6683519951306023</v>
      </c>
      <c r="ES221" s="7">
        <f t="shared" si="810"/>
        <v>3.5777754026582418</v>
      </c>
      <c r="ET221" s="7">
        <f t="shared" si="810"/>
        <v>3.5777754026582418</v>
      </c>
      <c r="EU221" s="7">
        <f t="shared" si="810"/>
        <v>3.5324871064220615</v>
      </c>
      <c r="EV221" s="7">
        <f t="shared" si="810"/>
        <v>3.1701807365326191</v>
      </c>
      <c r="EW221" s="7">
        <f t="shared" si="810"/>
        <v>2.9890275515878981</v>
      </c>
      <c r="EX221" s="7">
        <f t="shared" si="810"/>
        <v>2.8984509591155376</v>
      </c>
      <c r="EY221" s="7">
        <f t="shared" si="810"/>
        <v>2.6267211816984561</v>
      </c>
      <c r="EZ221" s="7">
        <f t="shared" si="810"/>
        <v>2.2191265155728335</v>
      </c>
      <c r="FA221" s="7">
        <f t="shared" si="810"/>
        <v>2.3549914042813742</v>
      </c>
      <c r="FB221" s="7">
        <f t="shared" si="810"/>
        <v>2.2191265155728335</v>
      </c>
      <c r="FC221" s="7">
        <f t="shared" si="810"/>
        <v>2.6720094779346364</v>
      </c>
      <c r="FD221" s="7">
        <f t="shared" si="810"/>
        <v>2.8078743666431771</v>
      </c>
      <c r="FE221" s="7">
        <f t="shared" si="810"/>
        <v>3.2607573290049801</v>
      </c>
      <c r="FF221" s="7">
        <f t="shared" si="810"/>
        <v>4.2118115499647661</v>
      </c>
      <c r="FG221" s="7">
        <f t="shared" si="810"/>
        <v>4.6646945123265686</v>
      </c>
      <c r="FH221" s="7">
        <f t="shared" si="810"/>
        <v>5.0722891784521913</v>
      </c>
      <c r="FI221" s="7">
        <f t="shared" si="810"/>
        <v>5.2081540671607316</v>
      </c>
      <c r="FJ221" s="7">
        <f t="shared" si="810"/>
        <v>5.8874785107034358</v>
      </c>
      <c r="FK221" s="7">
        <f t="shared" si="810"/>
        <v>6.5215146580099601</v>
      </c>
      <c r="FL221" s="7">
        <f t="shared" si="810"/>
        <v>6.883821027899403</v>
      </c>
      <c r="FM221" s="7">
        <f t="shared" si="810"/>
        <v>6.7026678429546811</v>
      </c>
      <c r="FN221" s="7">
        <f t="shared" si="810"/>
        <v>7.1555508053164836</v>
      </c>
      <c r="FO221" s="7">
        <f t="shared" si="810"/>
        <v>7.2914156940250248</v>
      </c>
      <c r="FP221" s="7">
        <f t="shared" si="810"/>
        <v>7.2008391015526643</v>
      </c>
      <c r="FQ221" s="7">
        <f t="shared" si="810"/>
        <v>7.6084337676782869</v>
      </c>
      <c r="FR221" s="7">
        <f t="shared" si="810"/>
        <v>7.427280582733566</v>
      </c>
      <c r="FS221" s="7">
        <f t="shared" si="810"/>
        <v>8.8765060622913339</v>
      </c>
      <c r="FT221" s="7">
        <f t="shared" si="810"/>
        <v>9.3293890246531372</v>
      </c>
      <c r="FU221" s="7">
        <f t="shared" si="810"/>
        <v>9.555830505834038</v>
      </c>
      <c r="FV221" s="7">
        <f t="shared" si="810"/>
        <v>10.280443245612924</v>
      </c>
      <c r="FW221" s="7">
        <f t="shared" si="810"/>
        <v>10.280443245612924</v>
      </c>
      <c r="FX221" s="7">
        <f t="shared" si="810"/>
        <v>11.548515540225971</v>
      </c>
      <c r="FY221" s="7">
        <f t="shared" si="810"/>
        <v>11.820245317643053</v>
      </c>
      <c r="FZ221" s="7">
        <f t="shared" si="810"/>
        <v>12.680722946130476</v>
      </c>
      <c r="GA221" s="7">
        <f t="shared" si="810"/>
        <v>14.265813314396787</v>
      </c>
      <c r="GB221" s="7">
        <f t="shared" si="810"/>
        <v>15.896191978899276</v>
      </c>
      <c r="GC221" s="7">
        <f t="shared" si="810"/>
        <v>16.937822792331424</v>
      </c>
      <c r="GD221" s="7">
        <f t="shared" si="810"/>
        <v>17.526570643401769</v>
      </c>
      <c r="GE221" s="7">
        <f t="shared" si="810"/>
        <v>18.341759975653012</v>
      </c>
      <c r="GF221" s="7">
        <f t="shared" si="810"/>
        <v>19.519255677793701</v>
      </c>
      <c r="GG221" s="7">
        <f t="shared" si="810"/>
        <v>20.334445010044945</v>
      </c>
      <c r="GH221" s="7">
        <f t="shared" si="810"/>
        <v>20.334445010044945</v>
      </c>
      <c r="GI221" s="7">
        <f t="shared" si="810"/>
        <v>21.69309389713035</v>
      </c>
      <c r="GJ221" s="7">
        <f t="shared" si="810"/>
        <v>21.783670489602713</v>
      </c>
      <c r="GK221" s="7">
        <f t="shared" si="810"/>
        <v>21.557229008421814</v>
      </c>
      <c r="GL221" s="7">
        <f t="shared" si="810"/>
        <v>21.285499231004728</v>
      </c>
      <c r="GM221" s="7">
        <f t="shared" si="810"/>
        <v>20.425021602517305</v>
      </c>
      <c r="GN221" s="7">
        <f t="shared" si="810"/>
        <v>20.334445010044945</v>
      </c>
      <c r="GO221" s="7">
        <f t="shared" si="810"/>
        <v>19.202237604140436</v>
      </c>
      <c r="GP221" s="7">
        <f t="shared" si="810"/>
        <v>17.97945360576357</v>
      </c>
      <c r="GQ221" s="7">
        <f t="shared" si="810"/>
        <v>18.07003019823593</v>
      </c>
      <c r="GR221" s="7">
        <f t="shared" si="810"/>
        <v>16.937822792331424</v>
      </c>
      <c r="GS221" s="7">
        <f t="shared" si="806"/>
        <v>16.711381311150522</v>
      </c>
      <c r="GT221" s="7">
        <f t="shared" si="807"/>
        <v>15.896191978899276</v>
      </c>
      <c r="GU221" s="7">
        <f t="shared" si="807"/>
        <v>15.443309016537475</v>
      </c>
      <c r="GV221" s="7">
        <f t="shared" si="807"/>
        <v>16.21321005255254</v>
      </c>
      <c r="GW221" s="7">
        <f t="shared" si="807"/>
        <v>15.941480275135456</v>
      </c>
      <c r="GX221" s="7">
        <f t="shared" si="807"/>
        <v>16.666093014914342</v>
      </c>
      <c r="GY221" s="7">
        <f t="shared" si="807"/>
        <v>16.620804718678162</v>
      </c>
      <c r="GZ221" s="7">
        <f t="shared" si="807"/>
        <v>17.254840865984686</v>
      </c>
      <c r="HA221" s="7">
        <f t="shared" si="807"/>
        <v>17.209552569748503</v>
      </c>
      <c r="HB221" s="7">
        <f t="shared" si="807"/>
        <v>17.345417458457046</v>
      </c>
      <c r="HC221" s="7">
        <f t="shared" si="807"/>
        <v>16.530228126205802</v>
      </c>
      <c r="HD221" s="7">
        <f t="shared" si="807"/>
        <v>16.439651533733443</v>
      </c>
      <c r="HE221" s="7">
        <f t="shared" si="807"/>
        <v>16.3037866450249</v>
      </c>
      <c r="HF221" s="7">
        <f t="shared" si="807"/>
        <v>15.715038793954555</v>
      </c>
      <c r="HG221" s="7">
        <f t="shared" si="807"/>
        <v>17.798300420818848</v>
      </c>
      <c r="HH221" s="7">
        <f t="shared" si="807"/>
        <v>19.428679085321338</v>
      </c>
      <c r="HI221" s="7">
        <f t="shared" si="807"/>
        <v>21.874247082075073</v>
      </c>
      <c r="HJ221" s="7">
        <f t="shared" si="807"/>
        <v>24.682121448718249</v>
      </c>
      <c r="HK221" s="7">
        <f t="shared" si="807"/>
        <v>27.082401149235803</v>
      </c>
      <c r="HL221" s="7">
        <f t="shared" si="807"/>
        <v>28.893932998683017</v>
      </c>
      <c r="HM221" s="7">
        <f t="shared" si="807"/>
        <v>27.127689445471987</v>
      </c>
      <c r="HN221" s="7">
        <f t="shared" si="807"/>
        <v>25.270869299788593</v>
      </c>
      <c r="HO221" s="7">
        <f t="shared" si="807"/>
        <v>22.780013006798679</v>
      </c>
      <c r="HP221" s="7">
        <f t="shared" si="807"/>
        <v>19.609832270266057</v>
      </c>
      <c r="HQ221" s="7">
        <f t="shared" si="807"/>
        <v>16.620804718678162</v>
      </c>
      <c r="HR221" s="7">
        <f t="shared" si="807"/>
        <v>12.77129953860284</v>
      </c>
      <c r="HS221" s="7">
        <f t="shared" si="807"/>
        <v>9.9634251719596616</v>
      </c>
      <c r="HT221" s="7">
        <f t="shared" si="807"/>
        <v>7.2008391015526643</v>
      </c>
    </row>
    <row r="222" spans="2:228" x14ac:dyDescent="0.25">
      <c r="B222" t="s">
        <v>214</v>
      </c>
      <c r="C222">
        <v>2532418</v>
      </c>
      <c r="I222" s="7">
        <f t="shared" si="808"/>
        <v>0.11846385549305052</v>
      </c>
      <c r="J222" s="7">
        <f t="shared" si="809"/>
        <v>0.11846385549305052</v>
      </c>
      <c r="K222" s="7">
        <f t="shared" si="809"/>
        <v>7.8975903662033678E-2</v>
      </c>
      <c r="L222" s="7">
        <f t="shared" si="809"/>
        <v>7.8975903662033678E-2</v>
      </c>
      <c r="M222" s="7">
        <f t="shared" si="809"/>
        <v>7.8975903662033678E-2</v>
      </c>
      <c r="N222" s="7">
        <f t="shared" si="809"/>
        <v>3.9487951831016839E-2</v>
      </c>
      <c r="O222" s="7">
        <f t="shared" si="809"/>
        <v>0</v>
      </c>
      <c r="P222" s="7">
        <f t="shared" si="809"/>
        <v>3.9487951831016839E-2</v>
      </c>
      <c r="Q222" s="7">
        <f t="shared" si="809"/>
        <v>3.9487951831016839E-2</v>
      </c>
      <c r="R222" s="7">
        <f t="shared" si="809"/>
        <v>7.8975903662033678E-2</v>
      </c>
      <c r="S222" s="7">
        <f t="shared" si="809"/>
        <v>7.8975903662033678E-2</v>
      </c>
      <c r="T222" s="7">
        <f t="shared" si="809"/>
        <v>7.8975903662033678E-2</v>
      </c>
      <c r="U222" s="7">
        <f t="shared" si="809"/>
        <v>7.8975903662033678E-2</v>
      </c>
      <c r="V222" s="7">
        <f t="shared" si="809"/>
        <v>0.15795180732406736</v>
      </c>
      <c r="W222" s="7">
        <f t="shared" si="809"/>
        <v>0.31590361464813471</v>
      </c>
      <c r="X222" s="7">
        <f t="shared" si="809"/>
        <v>0.31590361464813471</v>
      </c>
      <c r="Y222" s="7">
        <f t="shared" si="809"/>
        <v>0.35539156647915154</v>
      </c>
      <c r="Z222" s="7">
        <f t="shared" si="809"/>
        <v>0.67129518112728626</v>
      </c>
      <c r="AA222" s="7">
        <f t="shared" si="809"/>
        <v>0.82924698845135358</v>
      </c>
      <c r="AB222" s="7">
        <f t="shared" si="809"/>
        <v>1.0266867476064379</v>
      </c>
      <c r="AC222" s="7">
        <f t="shared" si="809"/>
        <v>1.3425903622545725</v>
      </c>
      <c r="AD222" s="7">
        <f t="shared" si="809"/>
        <v>2.211325302536943</v>
      </c>
      <c r="AE222" s="7">
        <f t="shared" si="809"/>
        <v>2.6062048208471111</v>
      </c>
      <c r="AF222" s="7">
        <f t="shared" si="809"/>
        <v>3.593403616622532</v>
      </c>
      <c r="AG222" s="7">
        <f t="shared" si="809"/>
        <v>4.5411144605669369</v>
      </c>
      <c r="AH222" s="7">
        <f t="shared" si="809"/>
        <v>5.409849400849307</v>
      </c>
      <c r="AI222" s="7">
        <f t="shared" si="809"/>
        <v>6.1206325338076093</v>
      </c>
      <c r="AJ222" s="7">
        <f t="shared" si="809"/>
        <v>6.9893674740899812</v>
      </c>
      <c r="AK222" s="7">
        <f t="shared" si="809"/>
        <v>8.6478614509926874</v>
      </c>
      <c r="AL222" s="7">
        <f t="shared" si="809"/>
        <v>9.0427409693028569</v>
      </c>
      <c r="AM222" s="7">
        <f t="shared" si="809"/>
        <v>10.108915668740311</v>
      </c>
      <c r="AN222" s="7">
        <f t="shared" si="809"/>
        <v>12.162289163953186</v>
      </c>
      <c r="AO222" s="7">
        <f t="shared" si="809"/>
        <v>14.373614466490128</v>
      </c>
      <c r="AP222" s="7">
        <f t="shared" si="809"/>
        <v>16.229548202547921</v>
      </c>
      <c r="AQ222" s="7">
        <f t="shared" si="809"/>
        <v>18.796265071564015</v>
      </c>
      <c r="AR222" s="7">
        <f t="shared" si="809"/>
        <v>22.113253025369431</v>
      </c>
      <c r="AS222" s="7">
        <f t="shared" si="809"/>
        <v>24.916897605371624</v>
      </c>
      <c r="AT222" s="7">
        <f t="shared" si="809"/>
        <v>27.167710859739586</v>
      </c>
      <c r="AU222" s="7">
        <f t="shared" si="809"/>
        <v>31.669337368475507</v>
      </c>
      <c r="AV222" s="7">
        <f t="shared" si="809"/>
        <v>33.525271104533296</v>
      </c>
      <c r="AW222" s="7">
        <f t="shared" si="809"/>
        <v>35.776084358901258</v>
      </c>
      <c r="AX222" s="7">
        <f t="shared" si="809"/>
        <v>36.56584339552159</v>
      </c>
      <c r="AY222" s="7">
        <f t="shared" si="809"/>
        <v>39.014096409044633</v>
      </c>
      <c r="AZ222" s="7">
        <f t="shared" si="809"/>
        <v>39.96180725298904</v>
      </c>
      <c r="BA222" s="7">
        <f t="shared" si="809"/>
        <v>37.947921709607179</v>
      </c>
      <c r="BB222" s="7">
        <f t="shared" si="809"/>
        <v>41.106957856088528</v>
      </c>
      <c r="BC222" s="7">
        <f t="shared" si="809"/>
        <v>40.238222915806155</v>
      </c>
      <c r="BD222" s="7">
        <f t="shared" si="809"/>
        <v>40.870030145102426</v>
      </c>
      <c r="BE222" s="7">
        <f t="shared" si="809"/>
        <v>39.053584360875654</v>
      </c>
      <c r="BF222" s="7">
        <f t="shared" si="809"/>
        <v>39.803855445664972</v>
      </c>
      <c r="BG222" s="7">
        <f t="shared" si="809"/>
        <v>40.317198819468189</v>
      </c>
      <c r="BH222" s="7">
        <f t="shared" si="809"/>
        <v>37.55304219129701</v>
      </c>
      <c r="BI222" s="7">
        <f t="shared" si="809"/>
        <v>39.96180725298904</v>
      </c>
      <c r="BJ222" s="7">
        <f t="shared" si="809"/>
        <v>40.356686771299209</v>
      </c>
      <c r="BK222" s="7">
        <f t="shared" si="809"/>
        <v>42.9234036403153</v>
      </c>
      <c r="BL222" s="7">
        <f t="shared" si="809"/>
        <v>44.147530147076829</v>
      </c>
      <c r="BM222" s="7">
        <f t="shared" si="809"/>
        <v>45.134728942852249</v>
      </c>
      <c r="BN222" s="7">
        <f t="shared" si="809"/>
        <v>47.267078341727156</v>
      </c>
      <c r="BO222" s="7">
        <f t="shared" si="809"/>
        <v>44.779337376373093</v>
      </c>
      <c r="BP222" s="7">
        <f t="shared" si="809"/>
        <v>46.437831353275804</v>
      </c>
      <c r="BQ222" s="7">
        <f t="shared" si="809"/>
        <v>45.569096412993431</v>
      </c>
      <c r="BR222" s="7">
        <f t="shared" si="809"/>
        <v>44.660873520880045</v>
      </c>
      <c r="BS222" s="7">
        <f t="shared" si="809"/>
        <v>44.187018098907842</v>
      </c>
      <c r="BT222" s="7">
        <f t="shared" si="809"/>
        <v>43.39725906228751</v>
      </c>
      <c r="BU222" s="7">
        <f t="shared" ref="BU222:EF225" si="812">BU211/$C222*100000</f>
        <v>45.134728942852249</v>
      </c>
      <c r="BV222" s="7">
        <f t="shared" si="812"/>
        <v>41.936204844539887</v>
      </c>
      <c r="BW222" s="7">
        <f t="shared" si="812"/>
        <v>40.751566289609379</v>
      </c>
      <c r="BX222" s="7">
        <f t="shared" si="812"/>
        <v>38.303313276086335</v>
      </c>
      <c r="BY222" s="7">
        <f t="shared" si="812"/>
        <v>37.355602432141929</v>
      </c>
      <c r="BZ222" s="7">
        <f t="shared" si="812"/>
        <v>34.749397611294818</v>
      </c>
      <c r="CA222" s="7">
        <f t="shared" si="812"/>
        <v>32.459096405095842</v>
      </c>
      <c r="CB222" s="7">
        <f t="shared" si="812"/>
        <v>31.906265079461605</v>
      </c>
      <c r="CC222" s="7">
        <f t="shared" si="812"/>
        <v>28.352349414670094</v>
      </c>
      <c r="CD222" s="7">
        <f t="shared" si="812"/>
        <v>28.115421703683989</v>
      </c>
      <c r="CE222" s="7">
        <f t="shared" si="812"/>
        <v>24.798433749878573</v>
      </c>
      <c r="CF222" s="7">
        <f t="shared" si="812"/>
        <v>23.139939772975868</v>
      </c>
      <c r="CG222" s="7">
        <f t="shared" si="812"/>
        <v>20.415271096635706</v>
      </c>
      <c r="CH222" s="7">
        <f t="shared" si="812"/>
        <v>18.203945794098761</v>
      </c>
      <c r="CI222" s="7">
        <f t="shared" si="812"/>
        <v>17.848554227619609</v>
      </c>
      <c r="CJ222" s="7">
        <f t="shared" si="812"/>
        <v>15.005421695786399</v>
      </c>
      <c r="CK222" s="7">
        <f t="shared" si="812"/>
        <v>14.650030129307249</v>
      </c>
      <c r="CL222" s="7">
        <f t="shared" si="812"/>
        <v>13.662831333531827</v>
      </c>
      <c r="CM222" s="7">
        <f t="shared" si="812"/>
        <v>12.833584345080473</v>
      </c>
      <c r="CN222" s="7">
        <f t="shared" si="812"/>
        <v>11.964849404798102</v>
      </c>
      <c r="CO222" s="7">
        <f t="shared" si="812"/>
        <v>12.043825308460136</v>
      </c>
      <c r="CP222" s="7">
        <f t="shared" si="812"/>
        <v>11.569969886487934</v>
      </c>
      <c r="CQ222" s="7">
        <f t="shared" si="812"/>
        <v>11.017138560853697</v>
      </c>
      <c r="CR222" s="7">
        <f t="shared" si="812"/>
        <v>11.254066271839799</v>
      </c>
      <c r="CS222" s="7">
        <f t="shared" si="812"/>
        <v>11.13560241634675</v>
      </c>
      <c r="CT222" s="7">
        <f t="shared" si="812"/>
        <v>10.74072289803658</v>
      </c>
      <c r="CU222" s="7">
        <f t="shared" si="812"/>
        <v>9.5955722949370905</v>
      </c>
      <c r="CV222" s="7">
        <f t="shared" si="812"/>
        <v>9.2401807284579398</v>
      </c>
      <c r="CW222" s="7">
        <f t="shared" si="812"/>
        <v>8.9242771138098043</v>
      </c>
      <c r="CX222" s="7">
        <f t="shared" si="812"/>
        <v>7.5421987997242157</v>
      </c>
      <c r="CY222" s="7">
        <f t="shared" si="812"/>
        <v>7.5421987997242157</v>
      </c>
      <c r="CZ222" s="7">
        <f t="shared" si="812"/>
        <v>7.4632228960621827</v>
      </c>
      <c r="DA222" s="7">
        <f t="shared" si="812"/>
        <v>7.344759040569131</v>
      </c>
      <c r="DB222" s="7">
        <f t="shared" si="812"/>
        <v>7.1868072332450641</v>
      </c>
      <c r="DC222" s="7">
        <f t="shared" si="812"/>
        <v>6.7524397631038795</v>
      </c>
      <c r="DD222" s="7">
        <f t="shared" si="812"/>
        <v>7.0683433777520142</v>
      </c>
      <c r="DE222" s="7">
        <f t="shared" si="812"/>
        <v>6.6339759076108287</v>
      </c>
      <c r="DF222" s="7">
        <f t="shared" si="812"/>
        <v>7.0683433777520142</v>
      </c>
      <c r="DG222" s="7">
        <f t="shared" si="812"/>
        <v>7.4237349442311666</v>
      </c>
      <c r="DH222" s="7">
        <f t="shared" si="812"/>
        <v>7.5027108478931996</v>
      </c>
      <c r="DI222" s="7">
        <f t="shared" si="812"/>
        <v>7.7396385588793004</v>
      </c>
      <c r="DJ222" s="7">
        <f t="shared" si="812"/>
        <v>7.9370783180343842</v>
      </c>
      <c r="DK222" s="7">
        <f t="shared" si="812"/>
        <v>7.5027108478931996</v>
      </c>
      <c r="DL222" s="7">
        <f t="shared" si="812"/>
        <v>6.9103915704279473</v>
      </c>
      <c r="DM222" s="7">
        <f t="shared" si="812"/>
        <v>6.8709036185969294</v>
      </c>
      <c r="DN222" s="7">
        <f t="shared" si="812"/>
        <v>6.6734638594418465</v>
      </c>
      <c r="DO222" s="7">
        <f t="shared" si="812"/>
        <v>6.436536148455744</v>
      </c>
      <c r="DP222" s="7">
        <f t="shared" si="812"/>
        <v>5.7652409673284586</v>
      </c>
      <c r="DQ222" s="7">
        <f t="shared" si="812"/>
        <v>5.9626807264835424</v>
      </c>
      <c r="DR222" s="7">
        <f t="shared" si="812"/>
        <v>5.8047289191594755</v>
      </c>
      <c r="DS222" s="7">
        <f t="shared" si="812"/>
        <v>5.37036144901829</v>
      </c>
      <c r="DT222" s="7">
        <f t="shared" si="812"/>
        <v>5.37036144901829</v>
      </c>
      <c r="DU222" s="7">
        <f t="shared" si="812"/>
        <v>5.4888253045113409</v>
      </c>
      <c r="DV222" s="7">
        <f t="shared" si="812"/>
        <v>6.1996084374696432</v>
      </c>
      <c r="DW222" s="7">
        <f t="shared" si="812"/>
        <v>6.0021686783145594</v>
      </c>
      <c r="DX222" s="7">
        <f t="shared" si="812"/>
        <v>6.1206325338076093</v>
      </c>
      <c r="DY222" s="7">
        <f t="shared" si="812"/>
        <v>6.2785843411316771</v>
      </c>
      <c r="DZ222" s="7">
        <f t="shared" si="812"/>
        <v>6.318072292962694</v>
      </c>
      <c r="EA222" s="7">
        <f t="shared" si="812"/>
        <v>5.8837048228215085</v>
      </c>
      <c r="EB222" s="7">
        <f t="shared" si="812"/>
        <v>5.0544578343701554</v>
      </c>
      <c r="EC222" s="7">
        <f t="shared" si="812"/>
        <v>5.409849400849307</v>
      </c>
      <c r="ED222" s="7">
        <f t="shared" si="812"/>
        <v>5.37036144901829</v>
      </c>
      <c r="EE222" s="7">
        <f t="shared" si="812"/>
        <v>5.4493373526803239</v>
      </c>
      <c r="EF222" s="7">
        <f t="shared" si="812"/>
        <v>5.3308734971872731</v>
      </c>
      <c r="EG222" s="7">
        <f t="shared" si="811"/>
        <v>5.2518975935252392</v>
      </c>
      <c r="EH222" s="7">
        <f t="shared" si="810"/>
        <v>5.4493373526803239</v>
      </c>
      <c r="EI222" s="7">
        <f t="shared" si="810"/>
        <v>4.8570180752150716</v>
      </c>
      <c r="EJ222" s="7">
        <f t="shared" si="810"/>
        <v>4.5806024123979538</v>
      </c>
      <c r="EK222" s="7">
        <f t="shared" si="810"/>
        <v>3.6723795202845655</v>
      </c>
      <c r="EL222" s="7">
        <f t="shared" si="810"/>
        <v>3.159036146481347</v>
      </c>
      <c r="EM222" s="7">
        <f t="shared" si="810"/>
        <v>2.8826204836642293</v>
      </c>
      <c r="EN222" s="7">
        <f t="shared" si="810"/>
        <v>2.3297891580299934</v>
      </c>
      <c r="EO222" s="7">
        <f t="shared" si="810"/>
        <v>2.1323493988749092</v>
      </c>
      <c r="EP222" s="7">
        <f t="shared" si="810"/>
        <v>1.5795180732406735</v>
      </c>
      <c r="EQ222" s="7">
        <f t="shared" si="810"/>
        <v>1.974397591550842</v>
      </c>
      <c r="ER222" s="7">
        <f t="shared" si="810"/>
        <v>2.2903012061989769</v>
      </c>
      <c r="ES222" s="7">
        <f t="shared" si="810"/>
        <v>2.3692771098610104</v>
      </c>
      <c r="ET222" s="7">
        <f t="shared" si="810"/>
        <v>2.6062048208471111</v>
      </c>
      <c r="EU222" s="7">
        <f t="shared" si="810"/>
        <v>2.5667168690160942</v>
      </c>
      <c r="EV222" s="7">
        <f t="shared" si="810"/>
        <v>2.9221084354952458</v>
      </c>
      <c r="EW222" s="7">
        <f t="shared" si="810"/>
        <v>2.6456927726781281</v>
      </c>
      <c r="EX222" s="7">
        <f t="shared" si="810"/>
        <v>2.4087650616920273</v>
      </c>
      <c r="EY222" s="7">
        <f t="shared" si="810"/>
        <v>2.4877409653540608</v>
      </c>
      <c r="EZ222" s="7">
        <f t="shared" si="810"/>
        <v>2.3297891580299934</v>
      </c>
      <c r="FA222" s="7">
        <f t="shared" si="810"/>
        <v>2.2903012061989769</v>
      </c>
      <c r="FB222" s="7">
        <f t="shared" si="810"/>
        <v>2.211325302536943</v>
      </c>
      <c r="FC222" s="7">
        <f t="shared" si="810"/>
        <v>2.4877409653540608</v>
      </c>
      <c r="FD222" s="7">
        <f t="shared" si="810"/>
        <v>2.7641566281711789</v>
      </c>
      <c r="FE222" s="7">
        <f t="shared" si="810"/>
        <v>2.8036445800021954</v>
      </c>
      <c r="FF222" s="7">
        <f t="shared" si="810"/>
        <v>3.1195481946503305</v>
      </c>
      <c r="FG222" s="7">
        <f t="shared" si="810"/>
        <v>3.593403616622532</v>
      </c>
      <c r="FH222" s="7">
        <f t="shared" si="810"/>
        <v>3.8698192794396502</v>
      </c>
      <c r="FI222" s="7">
        <f t="shared" si="810"/>
        <v>4.1067469904257514</v>
      </c>
      <c r="FJ222" s="7">
        <f t="shared" si="810"/>
        <v>4.5016265087359191</v>
      </c>
      <c r="FK222" s="7">
        <f t="shared" si="810"/>
        <v>4.8175301233840546</v>
      </c>
      <c r="FL222" s="7">
        <f t="shared" si="810"/>
        <v>5.1334337380321884</v>
      </c>
      <c r="FM222" s="7">
        <f t="shared" si="810"/>
        <v>5.2518975935252392</v>
      </c>
      <c r="FN222" s="7">
        <f t="shared" si="810"/>
        <v>6.0416566301455763</v>
      </c>
      <c r="FO222" s="7">
        <f t="shared" si="810"/>
        <v>6.3575602447937101</v>
      </c>
      <c r="FP222" s="7">
        <f t="shared" si="810"/>
        <v>6.4760241002867618</v>
      </c>
      <c r="FQ222" s="7">
        <f t="shared" si="810"/>
        <v>7.4237349442311666</v>
      </c>
      <c r="FR222" s="7">
        <f t="shared" si="810"/>
        <v>7.9370783180343842</v>
      </c>
      <c r="FS222" s="7">
        <f t="shared" si="810"/>
        <v>8.6478614509926874</v>
      </c>
      <c r="FT222" s="7">
        <f t="shared" si="810"/>
        <v>8.134518077189469</v>
      </c>
      <c r="FU222" s="7">
        <f t="shared" si="810"/>
        <v>8.5688855473306536</v>
      </c>
      <c r="FV222" s="7">
        <f t="shared" si="810"/>
        <v>9.5560843431060754</v>
      </c>
      <c r="FW222" s="7">
        <f t="shared" si="810"/>
        <v>9.6350602467681092</v>
      </c>
      <c r="FX222" s="7">
        <f t="shared" si="810"/>
        <v>10.74072289803658</v>
      </c>
      <c r="FY222" s="7">
        <f t="shared" si="810"/>
        <v>11.293554223670816</v>
      </c>
      <c r="FZ222" s="7">
        <f t="shared" si="810"/>
        <v>12.833584345080473</v>
      </c>
      <c r="GA222" s="7">
        <f t="shared" si="810"/>
        <v>13.544367478038774</v>
      </c>
      <c r="GB222" s="7">
        <f t="shared" si="810"/>
        <v>14.176174707335047</v>
      </c>
      <c r="GC222" s="7">
        <f t="shared" si="810"/>
        <v>15.716204828744701</v>
      </c>
      <c r="GD222" s="7">
        <f t="shared" si="810"/>
        <v>16.229548202547921</v>
      </c>
      <c r="GE222" s="7">
        <f t="shared" si="810"/>
        <v>17.177259046492324</v>
      </c>
      <c r="GF222" s="7">
        <f t="shared" si="810"/>
        <v>17.177259046492324</v>
      </c>
      <c r="GG222" s="7">
        <f t="shared" si="810"/>
        <v>18.164457842267748</v>
      </c>
      <c r="GH222" s="7">
        <f t="shared" si="810"/>
        <v>18.835753023395032</v>
      </c>
      <c r="GI222" s="7">
        <f t="shared" si="810"/>
        <v>19.191144589874181</v>
      </c>
      <c r="GJ222" s="7">
        <f t="shared" si="810"/>
        <v>19.151656638043168</v>
      </c>
      <c r="GK222" s="7">
        <f t="shared" si="810"/>
        <v>18.914728927057066</v>
      </c>
      <c r="GL222" s="7">
        <f t="shared" si="810"/>
        <v>19.58602410818435</v>
      </c>
      <c r="GM222" s="7">
        <f t="shared" si="810"/>
        <v>19.388584349029266</v>
      </c>
      <c r="GN222" s="7">
        <f t="shared" si="810"/>
        <v>18.914728927057066</v>
      </c>
      <c r="GO222" s="7">
        <f t="shared" si="810"/>
        <v>17.769578323957578</v>
      </c>
      <c r="GP222" s="7">
        <f t="shared" si="810"/>
        <v>17.848554227619609</v>
      </c>
      <c r="GQ222" s="7">
        <f t="shared" si="810"/>
        <v>17.651114468464527</v>
      </c>
      <c r="GR222" s="7">
        <f t="shared" si="810"/>
        <v>17.49316266114046</v>
      </c>
      <c r="GS222" s="7">
        <f t="shared" si="806"/>
        <v>17.295722901985375</v>
      </c>
      <c r="GT222" s="7">
        <f t="shared" si="807"/>
        <v>17.177259046492324</v>
      </c>
      <c r="GU222" s="7">
        <f t="shared" si="807"/>
        <v>16.426987961703006</v>
      </c>
      <c r="GV222" s="7">
        <f t="shared" si="807"/>
        <v>16.308524106209955</v>
      </c>
      <c r="GW222" s="7">
        <f t="shared" si="807"/>
        <v>15.992620491561821</v>
      </c>
      <c r="GX222" s="7">
        <f t="shared" si="807"/>
        <v>15.360813262265548</v>
      </c>
      <c r="GY222" s="7">
        <f t="shared" si="807"/>
        <v>14.768493984800298</v>
      </c>
      <c r="GZ222" s="7">
        <f t="shared" si="807"/>
        <v>14.689518081138262</v>
      </c>
      <c r="HA222" s="7">
        <f t="shared" si="807"/>
        <v>15.479277117758601</v>
      </c>
      <c r="HB222" s="7">
        <f t="shared" si="807"/>
        <v>15.242349406772499</v>
      </c>
      <c r="HC222" s="7">
        <f t="shared" si="807"/>
        <v>15.755692780575718</v>
      </c>
      <c r="HD222" s="7">
        <f t="shared" si="807"/>
        <v>15.795180732406736</v>
      </c>
      <c r="HE222" s="7">
        <f t="shared" si="807"/>
        <v>16.62442772085809</v>
      </c>
      <c r="HF222" s="7">
        <f t="shared" si="807"/>
        <v>16.545451817196053</v>
      </c>
      <c r="HG222" s="7">
        <f t="shared" si="807"/>
        <v>18.045993986774693</v>
      </c>
      <c r="HH222" s="7">
        <f t="shared" si="807"/>
        <v>18.835753023395032</v>
      </c>
      <c r="HI222" s="7">
        <f t="shared" si="807"/>
        <v>19.507048204522317</v>
      </c>
      <c r="HJ222" s="7">
        <f t="shared" si="807"/>
        <v>21.126054229594008</v>
      </c>
      <c r="HK222" s="7">
        <f t="shared" si="807"/>
        <v>22.705572302834682</v>
      </c>
      <c r="HL222" s="7">
        <f t="shared" si="807"/>
        <v>23.574307243117051</v>
      </c>
      <c r="HM222" s="7">
        <f t="shared" si="807"/>
        <v>22.86352411015875</v>
      </c>
      <c r="HN222" s="7">
        <f t="shared" si="807"/>
        <v>22.073765073538414</v>
      </c>
      <c r="HO222" s="7">
        <f t="shared" si="807"/>
        <v>20.375783144804689</v>
      </c>
      <c r="HP222" s="7">
        <f t="shared" si="807"/>
        <v>18.282921697760795</v>
      </c>
      <c r="HQ222" s="7">
        <f t="shared" si="807"/>
        <v>14.571054225645213</v>
      </c>
      <c r="HR222" s="7">
        <f t="shared" si="807"/>
        <v>11.372530127332849</v>
      </c>
      <c r="HS222" s="7">
        <f t="shared" si="807"/>
        <v>7.9370783180343842</v>
      </c>
      <c r="HT222" s="7">
        <f t="shared" si="807"/>
        <v>5.2124096416942223</v>
      </c>
    </row>
    <row r="223" spans="2:228" x14ac:dyDescent="0.25">
      <c r="B223" t="s">
        <v>215</v>
      </c>
      <c r="C223">
        <v>2113846</v>
      </c>
      <c r="I223" s="7">
        <f t="shared" si="808"/>
        <v>9.4614271805987762E-2</v>
      </c>
      <c r="J223" s="7">
        <f t="shared" ref="J223:BU226" si="813">J212/$C223*100000</f>
        <v>9.4614271805987762E-2</v>
      </c>
      <c r="K223" s="7">
        <f t="shared" si="813"/>
        <v>9.4614271805987762E-2</v>
      </c>
      <c r="L223" s="7">
        <f t="shared" si="813"/>
        <v>0.2365356795149694</v>
      </c>
      <c r="M223" s="7">
        <f t="shared" si="813"/>
        <v>0.2365356795149694</v>
      </c>
      <c r="N223" s="7">
        <f t="shared" si="813"/>
        <v>0.14192140770898165</v>
      </c>
      <c r="O223" s="7">
        <f t="shared" si="813"/>
        <v>0.14192140770898165</v>
      </c>
      <c r="P223" s="7">
        <f t="shared" si="813"/>
        <v>0.18922854361197552</v>
      </c>
      <c r="Q223" s="7">
        <f t="shared" si="813"/>
        <v>0.2365356795149694</v>
      </c>
      <c r="R223" s="7">
        <f t="shared" si="813"/>
        <v>0.14192140770898165</v>
      </c>
      <c r="S223" s="7">
        <f t="shared" si="813"/>
        <v>0.18922854361197552</v>
      </c>
      <c r="T223" s="7">
        <f t="shared" si="813"/>
        <v>0.18922854361197552</v>
      </c>
      <c r="U223" s="7">
        <f t="shared" si="813"/>
        <v>0.2838428154179633</v>
      </c>
      <c r="V223" s="7">
        <f t="shared" si="813"/>
        <v>0.2365356795149694</v>
      </c>
      <c r="W223" s="7">
        <f t="shared" si="813"/>
        <v>0.2365356795149694</v>
      </c>
      <c r="X223" s="7">
        <f t="shared" si="813"/>
        <v>0.2365356795149694</v>
      </c>
      <c r="Y223" s="7">
        <f t="shared" si="813"/>
        <v>0.2365356795149694</v>
      </c>
      <c r="Z223" s="7">
        <f t="shared" si="813"/>
        <v>0.4257642231269449</v>
      </c>
      <c r="AA223" s="7">
        <f t="shared" si="813"/>
        <v>0.4730713590299388</v>
      </c>
      <c r="AB223" s="7">
        <f t="shared" si="813"/>
        <v>0.61499276673892045</v>
      </c>
      <c r="AC223" s="7">
        <f t="shared" si="813"/>
        <v>0.85152844625388979</v>
      </c>
      <c r="AD223" s="7">
        <f t="shared" si="813"/>
        <v>0.99344985396287144</v>
      </c>
      <c r="AE223" s="7">
        <f t="shared" si="813"/>
        <v>1.3245998052838286</v>
      </c>
      <c r="AF223" s="7">
        <f t="shared" si="813"/>
        <v>1.8922854361197552</v>
      </c>
      <c r="AG223" s="7">
        <f t="shared" si="813"/>
        <v>2.9803495618886142</v>
      </c>
      <c r="AH223" s="7">
        <f t="shared" si="813"/>
        <v>3.7372637363365162</v>
      </c>
      <c r="AI223" s="7">
        <f t="shared" si="813"/>
        <v>4.7307135902993878</v>
      </c>
      <c r="AJ223" s="7">
        <f t="shared" si="813"/>
        <v>6.1499276673892034</v>
      </c>
      <c r="AK223" s="7">
        <f t="shared" si="813"/>
        <v>7.521834608576027</v>
      </c>
      <c r="AL223" s="7">
        <f t="shared" si="813"/>
        <v>8.6572058702478802</v>
      </c>
      <c r="AM223" s="7">
        <f t="shared" si="813"/>
        <v>9.2721986369868006</v>
      </c>
      <c r="AN223" s="7">
        <f t="shared" si="813"/>
        <v>12.016012519360446</v>
      </c>
      <c r="AO223" s="7">
        <f t="shared" si="813"/>
        <v>14.61790499402511</v>
      </c>
      <c r="AP223" s="7">
        <f t="shared" si="813"/>
        <v>17.882097371331689</v>
      </c>
      <c r="AQ223" s="7">
        <f t="shared" si="813"/>
        <v>21.240904020444251</v>
      </c>
      <c r="AR223" s="7">
        <f t="shared" si="813"/>
        <v>25.356624844004717</v>
      </c>
      <c r="AS223" s="7">
        <f t="shared" si="813"/>
        <v>28.857352900826267</v>
      </c>
      <c r="AT223" s="7">
        <f t="shared" si="813"/>
        <v>32.641923773065777</v>
      </c>
      <c r="AU223" s="7">
        <f t="shared" si="813"/>
        <v>37.656480178783127</v>
      </c>
      <c r="AV223" s="7">
        <f t="shared" si="813"/>
        <v>39.359537071290909</v>
      </c>
      <c r="AW223" s="7">
        <f t="shared" si="813"/>
        <v>40.873365420186708</v>
      </c>
      <c r="AX223" s="7">
        <f t="shared" si="813"/>
        <v>42.008736681858565</v>
      </c>
      <c r="AY223" s="7">
        <f t="shared" si="813"/>
        <v>44.516014884717237</v>
      </c>
      <c r="AZ223" s="7">
        <f t="shared" si="813"/>
        <v>43.664486438463349</v>
      </c>
      <c r="BA223" s="7">
        <f t="shared" si="813"/>
        <v>38.886465712260971</v>
      </c>
      <c r="BB223" s="7">
        <f t="shared" si="813"/>
        <v>40.447601197059768</v>
      </c>
      <c r="BC223" s="7">
        <f t="shared" si="813"/>
        <v>41.062593963798683</v>
      </c>
      <c r="BD223" s="7">
        <f t="shared" si="813"/>
        <v>40.352986925253781</v>
      </c>
      <c r="BE223" s="7">
        <f t="shared" si="813"/>
        <v>39.737994158514859</v>
      </c>
      <c r="BF223" s="7">
        <f t="shared" si="813"/>
        <v>39.075694255872946</v>
      </c>
      <c r="BG223" s="7">
        <f t="shared" si="813"/>
        <v>40.211065517544796</v>
      </c>
      <c r="BH223" s="7">
        <f t="shared" si="813"/>
        <v>37.56186590697714</v>
      </c>
      <c r="BI223" s="7">
        <f t="shared" si="813"/>
        <v>37.845708722395102</v>
      </c>
      <c r="BJ223" s="7">
        <f t="shared" si="813"/>
        <v>36.331880373499303</v>
      </c>
      <c r="BK223" s="7">
        <f t="shared" si="813"/>
        <v>35.622273334954393</v>
      </c>
      <c r="BL223" s="7">
        <f t="shared" si="813"/>
        <v>34.723437752797508</v>
      </c>
      <c r="BM223" s="7">
        <f t="shared" si="813"/>
        <v>34.770744888700506</v>
      </c>
      <c r="BN223" s="7">
        <f t="shared" si="813"/>
        <v>34.297673529670561</v>
      </c>
      <c r="BO223" s="7">
        <f t="shared" si="813"/>
        <v>31.270016831878952</v>
      </c>
      <c r="BP223" s="7">
        <f t="shared" si="813"/>
        <v>32.547309501259789</v>
      </c>
      <c r="BQ223" s="7">
        <f t="shared" si="813"/>
        <v>31.270016831878952</v>
      </c>
      <c r="BR223" s="7">
        <f t="shared" si="813"/>
        <v>31.080788288266977</v>
      </c>
      <c r="BS223" s="7">
        <f t="shared" si="813"/>
        <v>30.418488385625064</v>
      </c>
      <c r="BT223" s="7">
        <f t="shared" si="813"/>
        <v>30.513102657431052</v>
      </c>
      <c r="BU223" s="7">
        <f t="shared" si="813"/>
        <v>31.128095424169974</v>
      </c>
      <c r="BV223" s="7">
        <f t="shared" si="812"/>
        <v>29.377731395759199</v>
      </c>
      <c r="BW223" s="7">
        <f t="shared" si="812"/>
        <v>27.721981639154414</v>
      </c>
      <c r="BX223" s="7">
        <f t="shared" si="812"/>
        <v>26.633917513385555</v>
      </c>
      <c r="BY223" s="7">
        <f t="shared" si="812"/>
        <v>25.262010572198733</v>
      </c>
      <c r="BZ223" s="7">
        <f t="shared" si="812"/>
        <v>23.606260815593949</v>
      </c>
      <c r="CA223" s="7">
        <f t="shared" si="812"/>
        <v>21.855896787183173</v>
      </c>
      <c r="CB223" s="7">
        <f t="shared" si="812"/>
        <v>20.247454166481379</v>
      </c>
      <c r="CC223" s="7">
        <f t="shared" si="812"/>
        <v>19.301311448421504</v>
      </c>
      <c r="CD223" s="7">
        <f t="shared" si="812"/>
        <v>18.828240089391564</v>
      </c>
      <c r="CE223" s="7">
        <f t="shared" si="812"/>
        <v>17.409026012301748</v>
      </c>
      <c r="CF223" s="7">
        <f t="shared" si="812"/>
        <v>15.942504799308937</v>
      </c>
      <c r="CG223" s="7">
        <f t="shared" si="812"/>
        <v>14.334062178607146</v>
      </c>
      <c r="CH223" s="7">
        <f t="shared" si="812"/>
        <v>13.104076645129306</v>
      </c>
      <c r="CI223" s="7">
        <f t="shared" si="812"/>
        <v>12.394469606584396</v>
      </c>
      <c r="CJ223" s="7">
        <f t="shared" si="812"/>
        <v>10.596798442270629</v>
      </c>
      <c r="CK223" s="7">
        <f t="shared" si="812"/>
        <v>10.786026985882604</v>
      </c>
      <c r="CL223" s="7">
        <f t="shared" si="812"/>
        <v>10.454877034561648</v>
      </c>
      <c r="CM223" s="7">
        <f t="shared" si="812"/>
        <v>10.407569898658654</v>
      </c>
      <c r="CN223" s="7">
        <f t="shared" si="812"/>
        <v>9.9344985396287147</v>
      </c>
      <c r="CO223" s="7">
        <f t="shared" si="812"/>
        <v>9.3668129087927881</v>
      </c>
      <c r="CP223" s="7">
        <f t="shared" si="812"/>
        <v>9.1302772292778194</v>
      </c>
      <c r="CQ223" s="7">
        <f t="shared" si="812"/>
        <v>8.0422131035089599</v>
      </c>
      <c r="CR223" s="7">
        <f t="shared" si="812"/>
        <v>7.6637560162850082</v>
      </c>
      <c r="CS223" s="7">
        <f t="shared" si="812"/>
        <v>6.9068418418371058</v>
      </c>
      <c r="CT223" s="7">
        <f t="shared" si="812"/>
        <v>6.7649204341281246</v>
      </c>
      <c r="CU223" s="7">
        <f t="shared" si="812"/>
        <v>6.3864633469041729</v>
      </c>
      <c r="CV223" s="7">
        <f t="shared" si="812"/>
        <v>6.197234803292198</v>
      </c>
      <c r="CW223" s="7">
        <f t="shared" si="812"/>
        <v>6.1499276673892034</v>
      </c>
      <c r="CX223" s="7">
        <f t="shared" si="812"/>
        <v>5.4403206288442956</v>
      </c>
      <c r="CY223" s="7">
        <f t="shared" si="812"/>
        <v>5.7241634442622598</v>
      </c>
      <c r="CZ223" s="7">
        <f t="shared" si="812"/>
        <v>5.6768563083592651</v>
      </c>
      <c r="DA223" s="7">
        <f t="shared" si="812"/>
        <v>5.5822420365532777</v>
      </c>
      <c r="DB223" s="7">
        <f t="shared" si="812"/>
        <v>5.5349349006502839</v>
      </c>
      <c r="DC223" s="7">
        <f t="shared" si="812"/>
        <v>5.3457063570383081</v>
      </c>
      <c r="DD223" s="7">
        <f t="shared" si="812"/>
        <v>5.6768563083592651</v>
      </c>
      <c r="DE223" s="7">
        <f t="shared" si="812"/>
        <v>5.4403206288442956</v>
      </c>
      <c r="DF223" s="7">
        <f t="shared" si="812"/>
        <v>5.1564778134263323</v>
      </c>
      <c r="DG223" s="7">
        <f t="shared" si="812"/>
        <v>4.8253278621053761</v>
      </c>
      <c r="DH223" s="7">
        <f t="shared" si="812"/>
        <v>4.683406454396394</v>
      </c>
      <c r="DI223" s="7">
        <f t="shared" si="812"/>
        <v>5.1564778134263323</v>
      </c>
      <c r="DJ223" s="7">
        <f t="shared" si="812"/>
        <v>5.2510920852323206</v>
      </c>
      <c r="DK223" s="7">
        <f t="shared" si="812"/>
        <v>5.0618635416203448</v>
      </c>
      <c r="DL223" s="7">
        <f t="shared" si="812"/>
        <v>5.0618635416203448</v>
      </c>
      <c r="DM223" s="7">
        <f t="shared" si="812"/>
        <v>5.3457063570383081</v>
      </c>
      <c r="DN223" s="7">
        <f t="shared" si="812"/>
        <v>5.2037849493293269</v>
      </c>
      <c r="DO223" s="7">
        <f t="shared" si="812"/>
        <v>4.6360993184934003</v>
      </c>
      <c r="DP223" s="7">
        <f t="shared" si="812"/>
        <v>4.02110655175448</v>
      </c>
      <c r="DQ223" s="7">
        <f t="shared" si="812"/>
        <v>3.7372637363365162</v>
      </c>
      <c r="DR223" s="7">
        <f t="shared" si="812"/>
        <v>3.6899566004335225</v>
      </c>
      <c r="DS223" s="7">
        <f t="shared" si="812"/>
        <v>3.3588066491125654</v>
      </c>
      <c r="DT223" s="7">
        <f t="shared" si="812"/>
        <v>3.4061137850155592</v>
      </c>
      <c r="DU223" s="7">
        <f t="shared" si="812"/>
        <v>3.3114995132095713</v>
      </c>
      <c r="DV223" s="7">
        <f t="shared" si="812"/>
        <v>3.6899566004335225</v>
      </c>
      <c r="DW223" s="7">
        <f t="shared" si="812"/>
        <v>3.926492279948492</v>
      </c>
      <c r="DX223" s="7">
        <f t="shared" si="812"/>
        <v>4.1630279594634612</v>
      </c>
      <c r="DY223" s="7">
        <f t="shared" si="812"/>
        <v>4.352256503075437</v>
      </c>
      <c r="DZ223" s="7">
        <f t="shared" si="812"/>
        <v>3.9737994158514858</v>
      </c>
      <c r="EA223" s="7">
        <f t="shared" si="812"/>
        <v>4.1630279594634612</v>
      </c>
      <c r="EB223" s="7">
        <f t="shared" si="812"/>
        <v>3.7845708722395104</v>
      </c>
      <c r="EC223" s="7">
        <f t="shared" si="812"/>
        <v>3.6899566004335225</v>
      </c>
      <c r="ED223" s="7">
        <f t="shared" si="812"/>
        <v>3.5953423286275346</v>
      </c>
      <c r="EE223" s="7">
        <f t="shared" si="812"/>
        <v>3.3588066491125654</v>
      </c>
      <c r="EF223" s="7">
        <f t="shared" si="812"/>
        <v>3.3114995132095713</v>
      </c>
      <c r="EG223" s="7">
        <f t="shared" si="811"/>
        <v>3.0276566977916084</v>
      </c>
      <c r="EH223" s="7">
        <f t="shared" si="810"/>
        <v>2.8857352900826267</v>
      </c>
      <c r="EI223" s="7">
        <f t="shared" si="810"/>
        <v>2.4599710669556818</v>
      </c>
      <c r="EJ223" s="7">
        <f t="shared" si="810"/>
        <v>2.1288211156347248</v>
      </c>
      <c r="EK223" s="7">
        <f t="shared" si="810"/>
        <v>1.9395925720227489</v>
      </c>
      <c r="EL223" s="7">
        <f t="shared" si="810"/>
        <v>1.8922854361197552</v>
      </c>
      <c r="EM223" s="7">
        <f t="shared" si="810"/>
        <v>1.6557497566047856</v>
      </c>
      <c r="EN223" s="7">
        <f t="shared" si="810"/>
        <v>1.5611354847987979</v>
      </c>
      <c r="EO223" s="7">
        <f t="shared" si="810"/>
        <v>1.6557497566047856</v>
      </c>
      <c r="EP223" s="7">
        <f t="shared" si="810"/>
        <v>1.5611354847987979</v>
      </c>
      <c r="EQ223" s="7">
        <f t="shared" si="810"/>
        <v>1.6084426207017917</v>
      </c>
      <c r="ER223" s="7">
        <f t="shared" si="810"/>
        <v>1.3719069411868225</v>
      </c>
      <c r="ES223" s="7">
        <f t="shared" si="810"/>
        <v>1.3245998052838286</v>
      </c>
      <c r="ET223" s="7">
        <f t="shared" si="810"/>
        <v>1.3245998052838286</v>
      </c>
      <c r="EU223" s="7">
        <f t="shared" si="810"/>
        <v>1.1826783975748469</v>
      </c>
      <c r="EV223" s="7">
        <f t="shared" si="810"/>
        <v>1.1353712616718532</v>
      </c>
      <c r="EW223" s="7">
        <f t="shared" si="810"/>
        <v>1.0407569898658653</v>
      </c>
      <c r="EX223" s="7">
        <f t="shared" si="810"/>
        <v>1.1826783975748469</v>
      </c>
      <c r="EY223" s="7">
        <f t="shared" si="810"/>
        <v>1.2772926693808346</v>
      </c>
      <c r="EZ223" s="7">
        <f t="shared" si="810"/>
        <v>1.3719069411868225</v>
      </c>
      <c r="FA223" s="7">
        <f t="shared" si="810"/>
        <v>1.5138283488958042</v>
      </c>
      <c r="FB223" s="7">
        <f t="shared" si="810"/>
        <v>1.6084426207017917</v>
      </c>
      <c r="FC223" s="7">
        <f t="shared" si="810"/>
        <v>1.4665212129928102</v>
      </c>
      <c r="FD223" s="7">
        <f t="shared" si="810"/>
        <v>1.5138283488958042</v>
      </c>
      <c r="FE223" s="7">
        <f t="shared" si="810"/>
        <v>1.5138283488958042</v>
      </c>
      <c r="FF223" s="7">
        <f t="shared" si="810"/>
        <v>1.3719069411868225</v>
      </c>
      <c r="FG223" s="7">
        <f t="shared" si="810"/>
        <v>1.3719069411868225</v>
      </c>
      <c r="FH223" s="7">
        <f t="shared" si="810"/>
        <v>1.6557497566047856</v>
      </c>
      <c r="FI223" s="7">
        <f t="shared" si="810"/>
        <v>2.1761282515377185</v>
      </c>
      <c r="FJ223" s="7">
        <f t="shared" si="810"/>
        <v>2.7438138823736451</v>
      </c>
      <c r="FK223" s="7">
        <f t="shared" si="810"/>
        <v>3.1695781055005896</v>
      </c>
      <c r="FL223" s="7">
        <f t="shared" si="810"/>
        <v>3.9737994158514858</v>
      </c>
      <c r="FM223" s="7">
        <f t="shared" si="810"/>
        <v>4.3049493671724433</v>
      </c>
      <c r="FN223" s="7">
        <f t="shared" si="810"/>
        <v>4.3995636389784307</v>
      </c>
      <c r="FO223" s="7">
        <f t="shared" si="810"/>
        <v>4.683406454396394</v>
      </c>
      <c r="FP223" s="7">
        <f t="shared" si="810"/>
        <v>4.7307135902993878</v>
      </c>
      <c r="FQ223" s="7">
        <f t="shared" si="810"/>
        <v>5.2510920852323206</v>
      </c>
      <c r="FR223" s="7">
        <f t="shared" si="810"/>
        <v>5.2037849493293269</v>
      </c>
      <c r="FS223" s="7">
        <f t="shared" si="810"/>
        <v>5.3930134929413018</v>
      </c>
      <c r="FT223" s="7">
        <f t="shared" si="810"/>
        <v>5.5349349006502839</v>
      </c>
      <c r="FU223" s="7">
        <f t="shared" si="810"/>
        <v>5.7714705801652535</v>
      </c>
      <c r="FV223" s="7">
        <f t="shared" si="810"/>
        <v>6.3864633469041729</v>
      </c>
      <c r="FW223" s="7">
        <f t="shared" si="810"/>
        <v>6.2445419391951917</v>
      </c>
      <c r="FX223" s="7">
        <f t="shared" si="810"/>
        <v>7.0960703854490816</v>
      </c>
      <c r="FY223" s="7">
        <f t="shared" si="810"/>
        <v>8.0422131035089599</v>
      </c>
      <c r="FZ223" s="7">
        <f t="shared" si="810"/>
        <v>8.4206701907329116</v>
      </c>
      <c r="GA223" s="7">
        <f t="shared" si="810"/>
        <v>8.6098987343448865</v>
      </c>
      <c r="GB223" s="7">
        <f t="shared" si="810"/>
        <v>8.9883558215688382</v>
      </c>
      <c r="GC223" s="7">
        <f t="shared" si="810"/>
        <v>9.6506557242107522</v>
      </c>
      <c r="GD223" s="7">
        <f t="shared" si="810"/>
        <v>9.4141200446957818</v>
      </c>
      <c r="GE223" s="7">
        <f t="shared" si="810"/>
        <v>9.4614271805987755</v>
      </c>
      <c r="GF223" s="7">
        <f t="shared" si="810"/>
        <v>10.596798442270629</v>
      </c>
      <c r="GG223" s="7">
        <f t="shared" si="810"/>
        <v>11.211791209009549</v>
      </c>
      <c r="GH223" s="7">
        <f t="shared" si="810"/>
        <v>11.069869801300568</v>
      </c>
      <c r="GI223" s="7">
        <f t="shared" si="810"/>
        <v>10.833334121785597</v>
      </c>
      <c r="GJ223" s="7">
        <f t="shared" si="810"/>
        <v>11.259098344912543</v>
      </c>
      <c r="GK223" s="7">
        <f t="shared" si="810"/>
        <v>10.786026985882604</v>
      </c>
      <c r="GL223" s="7">
        <f t="shared" si="810"/>
        <v>10.786026985882604</v>
      </c>
      <c r="GM223" s="7">
        <f t="shared" si="810"/>
        <v>10.549491306367635</v>
      </c>
      <c r="GN223" s="7">
        <f t="shared" si="810"/>
        <v>10.360262762755658</v>
      </c>
      <c r="GO223" s="7">
        <f t="shared" si="810"/>
        <v>10.644105578173622</v>
      </c>
      <c r="GP223" s="7">
        <f t="shared" si="810"/>
        <v>10.312955626852665</v>
      </c>
      <c r="GQ223" s="7">
        <f t="shared" si="810"/>
        <v>10.218341355046677</v>
      </c>
      <c r="GR223" s="7">
        <f t="shared" si="810"/>
        <v>9.0356629574718319</v>
      </c>
      <c r="GS223" s="7">
        <f t="shared" si="806"/>
        <v>9.4614271805987755</v>
      </c>
      <c r="GT223" s="7">
        <f t="shared" si="807"/>
        <v>9.1302772292778194</v>
      </c>
      <c r="GU223" s="7">
        <f t="shared" si="807"/>
        <v>9.2721986369868006</v>
      </c>
      <c r="GV223" s="7">
        <f t="shared" si="807"/>
        <v>8.9883558215688382</v>
      </c>
      <c r="GW223" s="7">
        <f t="shared" si="807"/>
        <v>8.9410486856658444</v>
      </c>
      <c r="GX223" s="7">
        <f t="shared" si="807"/>
        <v>8.8464344138598552</v>
      </c>
      <c r="GY223" s="7">
        <f t="shared" si="807"/>
        <v>8.6098987343448865</v>
      </c>
      <c r="GZ223" s="7">
        <f t="shared" si="807"/>
        <v>8.7518201420538677</v>
      </c>
      <c r="HA223" s="7">
        <f t="shared" si="807"/>
        <v>8.6572058702478802</v>
      </c>
      <c r="HB223" s="7">
        <f t="shared" si="807"/>
        <v>9.3668129087927881</v>
      </c>
      <c r="HC223" s="7">
        <f t="shared" si="807"/>
        <v>9.6033485883077585</v>
      </c>
      <c r="HD223" s="7">
        <f t="shared" si="807"/>
        <v>9.8398842678227272</v>
      </c>
      <c r="HE223" s="7">
        <f t="shared" si="807"/>
        <v>9.5560414524047648</v>
      </c>
      <c r="HF223" s="7">
        <f t="shared" si="807"/>
        <v>10.029112811434702</v>
      </c>
      <c r="HG223" s="7">
        <f t="shared" si="807"/>
        <v>10.12372708324069</v>
      </c>
      <c r="HH223" s="7">
        <f t="shared" si="807"/>
        <v>10.833334121785597</v>
      </c>
      <c r="HI223" s="7">
        <f t="shared" si="807"/>
        <v>11.637555432136494</v>
      </c>
      <c r="HJ223" s="7">
        <f t="shared" si="807"/>
        <v>12.299855334778407</v>
      </c>
      <c r="HK223" s="7">
        <f t="shared" si="807"/>
        <v>13.198690916935293</v>
      </c>
      <c r="HL223" s="7">
        <f t="shared" si="807"/>
        <v>13.671762275965232</v>
      </c>
      <c r="HM223" s="7">
        <f t="shared" si="807"/>
        <v>13.482533732353255</v>
      </c>
      <c r="HN223" s="7">
        <f t="shared" si="807"/>
        <v>12.583698150196371</v>
      </c>
      <c r="HO223" s="7">
        <f t="shared" si="807"/>
        <v>11.495634024427513</v>
      </c>
      <c r="HP223" s="7">
        <f t="shared" si="807"/>
        <v>10.73871984997961</v>
      </c>
      <c r="HQ223" s="7">
        <f t="shared" si="807"/>
        <v>9.2721986369868006</v>
      </c>
      <c r="HR223" s="7">
        <f t="shared" si="807"/>
        <v>7.2852989290610575</v>
      </c>
      <c r="HS223" s="7">
        <f t="shared" si="807"/>
        <v>5.5822420365532777</v>
      </c>
      <c r="HT223" s="7">
        <f t="shared" si="807"/>
        <v>3.7845708722395104</v>
      </c>
    </row>
    <row r="224" spans="2:228" x14ac:dyDescent="0.25">
      <c r="B224" t="s">
        <v>216</v>
      </c>
      <c r="C224">
        <v>1574419</v>
      </c>
      <c r="I224" s="7">
        <f t="shared" si="808"/>
        <v>0</v>
      </c>
      <c r="J224" s="7">
        <f t="shared" si="813"/>
        <v>0</v>
      </c>
      <c r="K224" s="7">
        <f t="shared" si="813"/>
        <v>0.12703098730388798</v>
      </c>
      <c r="L224" s="7">
        <f t="shared" si="813"/>
        <v>0.12703098730388798</v>
      </c>
      <c r="M224" s="7">
        <f t="shared" si="813"/>
        <v>0.19054648095583196</v>
      </c>
      <c r="N224" s="7">
        <f t="shared" si="813"/>
        <v>0.19054648095583196</v>
      </c>
      <c r="O224" s="7">
        <f t="shared" si="813"/>
        <v>0.19054648095583196</v>
      </c>
      <c r="P224" s="7">
        <f t="shared" si="813"/>
        <v>0.19054648095583196</v>
      </c>
      <c r="Q224" s="7">
        <f t="shared" si="813"/>
        <v>0.12703098730388798</v>
      </c>
      <c r="R224" s="7">
        <f t="shared" si="813"/>
        <v>0.12703098730388798</v>
      </c>
      <c r="S224" s="7">
        <f t="shared" si="813"/>
        <v>0.19054648095583196</v>
      </c>
      <c r="T224" s="7">
        <f t="shared" si="813"/>
        <v>0.25406197460777596</v>
      </c>
      <c r="U224" s="7">
        <f t="shared" si="813"/>
        <v>0.38109296191166392</v>
      </c>
      <c r="V224" s="7">
        <f t="shared" si="813"/>
        <v>0.63515493651943988</v>
      </c>
      <c r="W224" s="7">
        <f t="shared" si="813"/>
        <v>0.63515493651943988</v>
      </c>
      <c r="X224" s="7">
        <f t="shared" si="813"/>
        <v>0.63515493651943988</v>
      </c>
      <c r="Y224" s="7">
        <f t="shared" si="813"/>
        <v>0.76218592382332784</v>
      </c>
      <c r="Z224" s="7">
        <f t="shared" si="813"/>
        <v>0.88921691112721579</v>
      </c>
      <c r="AA224" s="7">
        <f t="shared" si="813"/>
        <v>1.0162478984311039</v>
      </c>
      <c r="AB224" s="7">
        <f t="shared" si="813"/>
        <v>1.3338253666908237</v>
      </c>
      <c r="AC224" s="7">
        <f t="shared" si="813"/>
        <v>1.9689803032102637</v>
      </c>
      <c r="AD224" s="7">
        <f t="shared" si="813"/>
        <v>2.5406197460777595</v>
      </c>
      <c r="AE224" s="7">
        <f t="shared" si="813"/>
        <v>2.6041352397297035</v>
      </c>
      <c r="AF224" s="7">
        <f t="shared" si="813"/>
        <v>3.5568676445088632</v>
      </c>
      <c r="AG224" s="7">
        <f t="shared" si="813"/>
        <v>4.3190535683321913</v>
      </c>
      <c r="AH224" s="7">
        <f t="shared" si="813"/>
        <v>4.5731155429399672</v>
      </c>
      <c r="AI224" s="7">
        <f t="shared" si="813"/>
        <v>5.398816960415239</v>
      </c>
      <c r="AJ224" s="7">
        <f t="shared" si="813"/>
        <v>6.3515493651943995</v>
      </c>
      <c r="AK224" s="7">
        <f t="shared" si="813"/>
        <v>8.0029522001449411</v>
      </c>
      <c r="AL224" s="7">
        <f t="shared" si="813"/>
        <v>9.9084170097032622</v>
      </c>
      <c r="AM224" s="7">
        <f t="shared" si="813"/>
        <v>10.988180401786309</v>
      </c>
      <c r="AN224" s="7">
        <f t="shared" si="813"/>
        <v>15.688326932030165</v>
      </c>
      <c r="AO224" s="7">
        <f t="shared" si="813"/>
        <v>19.372225563842917</v>
      </c>
      <c r="AP224" s="7">
        <f t="shared" si="813"/>
        <v>24.580496043302322</v>
      </c>
      <c r="AQ224" s="7">
        <f t="shared" si="813"/>
        <v>29.344158067198123</v>
      </c>
      <c r="AR224" s="7">
        <f t="shared" si="813"/>
        <v>34.044304597441972</v>
      </c>
      <c r="AS224" s="7">
        <f t="shared" si="813"/>
        <v>40.840462418199984</v>
      </c>
      <c r="AT224" s="7">
        <f t="shared" si="813"/>
        <v>44.016237100797184</v>
      </c>
      <c r="AU224" s="7">
        <f t="shared" si="813"/>
        <v>54.432778059716</v>
      </c>
      <c r="AV224" s="7">
        <f t="shared" si="813"/>
        <v>58.878862615352077</v>
      </c>
      <c r="AW224" s="7">
        <f t="shared" si="813"/>
        <v>62.75330772812066</v>
      </c>
      <c r="AX224" s="7">
        <f t="shared" si="813"/>
        <v>64.912834512286764</v>
      </c>
      <c r="AY224" s="7">
        <f t="shared" si="813"/>
        <v>68.787279625055348</v>
      </c>
      <c r="AZ224" s="7">
        <f t="shared" si="813"/>
        <v>70.121104991746165</v>
      </c>
      <c r="BA224" s="7">
        <f t="shared" si="813"/>
        <v>64.214164082115374</v>
      </c>
      <c r="BB224" s="7">
        <f t="shared" si="813"/>
        <v>67.644000739320347</v>
      </c>
      <c r="BC224" s="7">
        <f t="shared" si="813"/>
        <v>67.580485245668399</v>
      </c>
      <c r="BD224" s="7">
        <f t="shared" si="813"/>
        <v>69.549465548878672</v>
      </c>
      <c r="BE224" s="7">
        <f t="shared" si="813"/>
        <v>67.389938764712568</v>
      </c>
      <c r="BF224" s="7">
        <f t="shared" si="813"/>
        <v>67.389938764712568</v>
      </c>
      <c r="BG224" s="7">
        <f t="shared" si="813"/>
        <v>65.103380993242595</v>
      </c>
      <c r="BH224" s="7">
        <f t="shared" si="813"/>
        <v>57.989645704224856</v>
      </c>
      <c r="BI224" s="7">
        <f t="shared" si="813"/>
        <v>56.655820337534031</v>
      </c>
      <c r="BJ224" s="7">
        <f t="shared" si="813"/>
        <v>51.193487883466858</v>
      </c>
      <c r="BK224" s="7">
        <f t="shared" si="813"/>
        <v>49.732631529472144</v>
      </c>
      <c r="BL224" s="7">
        <f t="shared" si="813"/>
        <v>48.589352643737151</v>
      </c>
      <c r="BM224" s="7">
        <f t="shared" si="813"/>
        <v>47.827166719913819</v>
      </c>
      <c r="BN224" s="7">
        <f t="shared" si="813"/>
        <v>47.128496289742436</v>
      </c>
      <c r="BO224" s="7">
        <f t="shared" si="813"/>
        <v>43.571628645233574</v>
      </c>
      <c r="BP224" s="7">
        <f t="shared" si="813"/>
        <v>45.667639935747722</v>
      </c>
      <c r="BQ224" s="7">
        <f t="shared" si="813"/>
        <v>43.889206113493294</v>
      </c>
      <c r="BR224" s="7">
        <f t="shared" si="813"/>
        <v>43.127020189669963</v>
      </c>
      <c r="BS224" s="7">
        <f t="shared" si="813"/>
        <v>42.80944272141025</v>
      </c>
      <c r="BT224" s="7">
        <f t="shared" si="813"/>
        <v>42.745927227758301</v>
      </c>
      <c r="BU224" s="7">
        <f t="shared" si="813"/>
        <v>41.666163835675256</v>
      </c>
      <c r="BV224" s="7">
        <f t="shared" si="812"/>
        <v>37.918749710210555</v>
      </c>
      <c r="BW224" s="7">
        <f t="shared" si="812"/>
        <v>34.171335584745862</v>
      </c>
      <c r="BX224" s="7">
        <f t="shared" si="812"/>
        <v>30.677983433888944</v>
      </c>
      <c r="BY224" s="7">
        <f t="shared" si="812"/>
        <v>28.264394675115074</v>
      </c>
      <c r="BZ224" s="7">
        <f t="shared" si="812"/>
        <v>26.422445359208698</v>
      </c>
      <c r="CA224" s="7">
        <f t="shared" si="812"/>
        <v>25.279166473473708</v>
      </c>
      <c r="CB224" s="7">
        <f t="shared" si="812"/>
        <v>24.008856600434829</v>
      </c>
      <c r="CC224" s="7">
        <f t="shared" si="812"/>
        <v>22.675031233744004</v>
      </c>
      <c r="CD224" s="7">
        <f t="shared" si="812"/>
        <v>22.166907284528452</v>
      </c>
      <c r="CE224" s="7">
        <f t="shared" si="812"/>
        <v>20.451988955925962</v>
      </c>
      <c r="CF224" s="7">
        <f t="shared" si="812"/>
        <v>18.800586120975421</v>
      </c>
      <c r="CG224" s="7">
        <f t="shared" si="812"/>
        <v>17.784338222544317</v>
      </c>
      <c r="CH224" s="7">
        <f t="shared" si="812"/>
        <v>16.450512855853493</v>
      </c>
      <c r="CI224" s="7">
        <f t="shared" si="812"/>
        <v>16.577543843157382</v>
      </c>
      <c r="CJ224" s="7">
        <f t="shared" si="812"/>
        <v>14.227470578035453</v>
      </c>
      <c r="CK224" s="7">
        <f t="shared" si="812"/>
        <v>13.782862122471844</v>
      </c>
      <c r="CL224" s="7">
        <f t="shared" si="812"/>
        <v>12.512552249432964</v>
      </c>
      <c r="CM224" s="7">
        <f t="shared" si="812"/>
        <v>12.512552249432964</v>
      </c>
      <c r="CN224" s="7">
        <f t="shared" si="812"/>
        <v>11.750366325609637</v>
      </c>
      <c r="CO224" s="7">
        <f t="shared" si="812"/>
        <v>11.115211389090199</v>
      </c>
      <c r="CP224" s="7">
        <f t="shared" si="812"/>
        <v>10.734118427178533</v>
      </c>
      <c r="CQ224" s="7">
        <f t="shared" si="812"/>
        <v>10.162478984311038</v>
      </c>
      <c r="CR224" s="7">
        <f t="shared" si="812"/>
        <v>9.8449015160513174</v>
      </c>
      <c r="CS224" s="7">
        <f t="shared" si="812"/>
        <v>8.6381071366643827</v>
      </c>
      <c r="CT224" s="7">
        <f t="shared" si="812"/>
        <v>8.7016226303163258</v>
      </c>
      <c r="CU224" s="7">
        <f t="shared" si="812"/>
        <v>8.2570141747527188</v>
      </c>
      <c r="CV224" s="7">
        <f t="shared" si="812"/>
        <v>8.193498681100774</v>
      </c>
      <c r="CW224" s="7">
        <f t="shared" si="812"/>
        <v>8.1299831874488309</v>
      </c>
      <c r="CX224" s="7">
        <f t="shared" si="812"/>
        <v>7.3677972636255031</v>
      </c>
      <c r="CY224" s="7">
        <f t="shared" si="812"/>
        <v>7.6218592382332782</v>
      </c>
      <c r="CZ224" s="7">
        <f t="shared" si="812"/>
        <v>7.3677972636255031</v>
      </c>
      <c r="DA224" s="7">
        <f t="shared" si="812"/>
        <v>6.6691268334541176</v>
      </c>
      <c r="DB224" s="7">
        <f t="shared" si="812"/>
        <v>5.9704564032827347</v>
      </c>
      <c r="DC224" s="7">
        <f t="shared" si="812"/>
        <v>5.7799099223269028</v>
      </c>
      <c r="DD224" s="7">
        <f t="shared" si="812"/>
        <v>5.335301466763295</v>
      </c>
      <c r="DE224" s="7">
        <f t="shared" si="812"/>
        <v>4.8271775175477432</v>
      </c>
      <c r="DF224" s="7">
        <f t="shared" si="812"/>
        <v>4.3190535683321913</v>
      </c>
      <c r="DG224" s="7">
        <f t="shared" si="812"/>
        <v>4.5096000492880233</v>
      </c>
      <c r="DH224" s="7">
        <f t="shared" si="812"/>
        <v>4.8271775175477432</v>
      </c>
      <c r="DI224" s="7">
        <f t="shared" si="812"/>
        <v>5.0177239985035751</v>
      </c>
      <c r="DJ224" s="7">
        <f t="shared" si="812"/>
        <v>5.4623324540671829</v>
      </c>
      <c r="DK224" s="7">
        <f t="shared" si="812"/>
        <v>5.144754985807463</v>
      </c>
      <c r="DL224" s="7">
        <f t="shared" si="812"/>
        <v>4.9542085048516311</v>
      </c>
      <c r="DM224" s="7">
        <f t="shared" si="812"/>
        <v>4.8906930111996871</v>
      </c>
      <c r="DN224" s="7">
        <f t="shared" si="812"/>
        <v>4.5096000492880233</v>
      </c>
      <c r="DO224" s="7">
        <f t="shared" si="812"/>
        <v>3.8109296191166391</v>
      </c>
      <c r="DP224" s="7">
        <f t="shared" si="812"/>
        <v>3.6203831381608076</v>
      </c>
      <c r="DQ224" s="7">
        <f t="shared" si="812"/>
        <v>3.2392901762491433</v>
      </c>
      <c r="DR224" s="7">
        <f t="shared" si="812"/>
        <v>3.9379606064205275</v>
      </c>
      <c r="DS224" s="7">
        <f t="shared" si="812"/>
        <v>3.6203831381608076</v>
      </c>
      <c r="DT224" s="7">
        <f t="shared" si="812"/>
        <v>3.3663211635530312</v>
      </c>
      <c r="DU224" s="7">
        <f t="shared" si="812"/>
        <v>3.2392901762491433</v>
      </c>
      <c r="DV224" s="7">
        <f t="shared" si="812"/>
        <v>2.7311662270335915</v>
      </c>
      <c r="DW224" s="7">
        <f t="shared" si="812"/>
        <v>3.3028056699010873</v>
      </c>
      <c r="DX224" s="7">
        <f t="shared" si="812"/>
        <v>2.6041352397297035</v>
      </c>
      <c r="DY224" s="7">
        <f t="shared" si="812"/>
        <v>2.4135887587738716</v>
      </c>
      <c r="DZ224" s="7">
        <f t="shared" si="812"/>
        <v>2.4135887587738716</v>
      </c>
      <c r="EA224" s="7">
        <f t="shared" si="812"/>
        <v>2.2230422778180396</v>
      </c>
      <c r="EB224" s="7">
        <f t="shared" si="812"/>
        <v>2.6041352397297035</v>
      </c>
      <c r="EC224" s="7">
        <f t="shared" si="812"/>
        <v>2.2865577714699836</v>
      </c>
      <c r="ED224" s="7">
        <f t="shared" si="812"/>
        <v>2.0324957968622077</v>
      </c>
      <c r="EE224" s="7">
        <f t="shared" si="812"/>
        <v>2.3500732651219276</v>
      </c>
      <c r="EF224" s="7">
        <f t="shared" si="812"/>
        <v>2.2230422778180396</v>
      </c>
      <c r="EG224" s="7">
        <f t="shared" si="811"/>
        <v>2.0960112905141517</v>
      </c>
      <c r="EH224" s="7">
        <f t="shared" si="810"/>
        <v>1.6514028349505436</v>
      </c>
      <c r="EI224" s="7">
        <f t="shared" si="810"/>
        <v>1.2703098730388798</v>
      </c>
      <c r="EJ224" s="7">
        <f t="shared" ref="EJ224:GU226" si="814">EJ213/$C224*100000</f>
        <v>1.1432788857349918</v>
      </c>
      <c r="EK224" s="7">
        <f t="shared" si="814"/>
        <v>0.63515493651943988</v>
      </c>
      <c r="EL224" s="7">
        <f t="shared" si="814"/>
        <v>0.69867043017138386</v>
      </c>
      <c r="EM224" s="7">
        <f t="shared" si="814"/>
        <v>0.69867043017138386</v>
      </c>
      <c r="EN224" s="7">
        <f t="shared" si="814"/>
        <v>0.76218592382332784</v>
      </c>
      <c r="EO224" s="7">
        <f t="shared" si="814"/>
        <v>1.0162478984311039</v>
      </c>
      <c r="EP224" s="7">
        <f t="shared" si="814"/>
        <v>0.88921691112721579</v>
      </c>
      <c r="EQ224" s="7">
        <f t="shared" si="814"/>
        <v>0.88921691112721579</v>
      </c>
      <c r="ER224" s="7">
        <f t="shared" si="814"/>
        <v>0.69867043017138386</v>
      </c>
      <c r="ES224" s="7">
        <f t="shared" si="814"/>
        <v>0.95273240477915977</v>
      </c>
      <c r="ET224" s="7">
        <f t="shared" si="814"/>
        <v>0.88921691112721579</v>
      </c>
      <c r="EU224" s="7">
        <f t="shared" si="814"/>
        <v>0.57163944286749591</v>
      </c>
      <c r="EV224" s="7">
        <f t="shared" si="814"/>
        <v>0.88921691112721579</v>
      </c>
      <c r="EW224" s="7">
        <f t="shared" si="814"/>
        <v>0.95273240477915977</v>
      </c>
      <c r="EX224" s="7">
        <f t="shared" si="814"/>
        <v>1.1432788857349918</v>
      </c>
      <c r="EY224" s="7">
        <f t="shared" si="814"/>
        <v>0.95273240477915977</v>
      </c>
      <c r="EZ224" s="7">
        <f t="shared" si="814"/>
        <v>0.82570141747527181</v>
      </c>
      <c r="FA224" s="7">
        <f t="shared" si="814"/>
        <v>0.82570141747527181</v>
      </c>
      <c r="FB224" s="7">
        <f t="shared" si="814"/>
        <v>0.63515493651943988</v>
      </c>
      <c r="FC224" s="7">
        <f t="shared" si="814"/>
        <v>0.88921691112721579</v>
      </c>
      <c r="FD224" s="7">
        <f t="shared" si="814"/>
        <v>0.88921691112721579</v>
      </c>
      <c r="FE224" s="7">
        <f t="shared" si="814"/>
        <v>1.1432788857349918</v>
      </c>
      <c r="FF224" s="7">
        <f t="shared" si="814"/>
        <v>1.3338253666908237</v>
      </c>
      <c r="FG224" s="7">
        <f t="shared" si="814"/>
        <v>1.4608563539947117</v>
      </c>
      <c r="FH224" s="7">
        <f t="shared" si="814"/>
        <v>1.9689803032102637</v>
      </c>
      <c r="FI224" s="7">
        <f t="shared" si="814"/>
        <v>1.8419493159063758</v>
      </c>
      <c r="FJ224" s="7">
        <f t="shared" si="814"/>
        <v>1.9689803032102637</v>
      </c>
      <c r="FK224" s="7">
        <f t="shared" si="814"/>
        <v>2.1595267841660957</v>
      </c>
      <c r="FL224" s="7">
        <f t="shared" si="814"/>
        <v>2.4771042524258156</v>
      </c>
      <c r="FM224" s="7">
        <f t="shared" si="814"/>
        <v>2.7946817206855354</v>
      </c>
      <c r="FN224" s="7">
        <f t="shared" si="814"/>
        <v>2.8581972143374794</v>
      </c>
      <c r="FO224" s="7">
        <f t="shared" si="814"/>
        <v>3.1122591889452553</v>
      </c>
      <c r="FP224" s="7">
        <f t="shared" si="814"/>
        <v>3.1757746825971997</v>
      </c>
      <c r="FQ224" s="7">
        <f t="shared" si="814"/>
        <v>2.9852282016413674</v>
      </c>
      <c r="FR224" s="7">
        <f t="shared" si="814"/>
        <v>2.8581972143374794</v>
      </c>
      <c r="FS224" s="7">
        <f t="shared" si="814"/>
        <v>3.0487436952933114</v>
      </c>
      <c r="FT224" s="7">
        <f t="shared" si="814"/>
        <v>2.9852282016413674</v>
      </c>
      <c r="FU224" s="7">
        <f t="shared" si="814"/>
        <v>2.8581972143374794</v>
      </c>
      <c r="FV224" s="7">
        <f t="shared" si="814"/>
        <v>3.3663211635530312</v>
      </c>
      <c r="FW224" s="7">
        <f t="shared" si="814"/>
        <v>3.5568676445088632</v>
      </c>
      <c r="FX224" s="7">
        <f t="shared" si="814"/>
        <v>4.0014761000724706</v>
      </c>
      <c r="FY224" s="7">
        <f t="shared" si="814"/>
        <v>4.1920225810283034</v>
      </c>
      <c r="FZ224" s="7">
        <f t="shared" si="814"/>
        <v>4.7001465302438552</v>
      </c>
      <c r="GA224" s="7">
        <f t="shared" si="814"/>
        <v>5.208270479459407</v>
      </c>
      <c r="GB224" s="7">
        <f t="shared" si="814"/>
        <v>5.335301466763295</v>
      </c>
      <c r="GC224" s="7">
        <f t="shared" si="814"/>
        <v>5.5258479477191269</v>
      </c>
      <c r="GD224" s="7">
        <f t="shared" si="814"/>
        <v>5.8434254159788468</v>
      </c>
      <c r="GE224" s="7">
        <f t="shared" si="814"/>
        <v>6.3515493651943995</v>
      </c>
      <c r="GF224" s="7">
        <f t="shared" si="814"/>
        <v>5.9704564032827347</v>
      </c>
      <c r="GG224" s="7">
        <f t="shared" si="814"/>
        <v>5.9069409096307908</v>
      </c>
      <c r="GH224" s="7">
        <f t="shared" si="814"/>
        <v>6.4150648588463426</v>
      </c>
      <c r="GI224" s="7">
        <f t="shared" si="814"/>
        <v>6.9867043017138384</v>
      </c>
      <c r="GJ224" s="7">
        <f t="shared" si="814"/>
        <v>6.7326423271060625</v>
      </c>
      <c r="GK224" s="7">
        <f t="shared" si="814"/>
        <v>6.2880338715424546</v>
      </c>
      <c r="GL224" s="7">
        <f t="shared" si="814"/>
        <v>6.6691268334541176</v>
      </c>
      <c r="GM224" s="7">
        <f t="shared" si="814"/>
        <v>7.0502197953657832</v>
      </c>
      <c r="GN224" s="7">
        <f t="shared" si="814"/>
        <v>6.2880338715424546</v>
      </c>
      <c r="GO224" s="7">
        <f t="shared" si="814"/>
        <v>6.2245183778905107</v>
      </c>
      <c r="GP224" s="7">
        <f t="shared" si="814"/>
        <v>6.8596733144099513</v>
      </c>
      <c r="GQ224" s="7">
        <f t="shared" si="814"/>
        <v>6.6056113398021745</v>
      </c>
      <c r="GR224" s="7">
        <f t="shared" si="814"/>
        <v>6.6691268334541176</v>
      </c>
      <c r="GS224" s="7">
        <f t="shared" si="814"/>
        <v>6.2880338715424546</v>
      </c>
      <c r="GT224" s="7">
        <f t="shared" si="814"/>
        <v>5.9069409096307908</v>
      </c>
      <c r="GU224" s="7">
        <f t="shared" si="814"/>
        <v>5.271785973111351</v>
      </c>
      <c r="GV224" s="7">
        <f t="shared" si="807"/>
        <v>4.5731155429399672</v>
      </c>
      <c r="GW224" s="7">
        <f t="shared" si="807"/>
        <v>4.6366310365919112</v>
      </c>
      <c r="GX224" s="7">
        <f t="shared" si="807"/>
        <v>4.7001465302438552</v>
      </c>
      <c r="GY224" s="7">
        <f t="shared" si="807"/>
        <v>4.6366310365919112</v>
      </c>
      <c r="GZ224" s="7">
        <f t="shared" si="807"/>
        <v>4.8906930111996871</v>
      </c>
      <c r="HA224" s="7">
        <f t="shared" si="807"/>
        <v>5.0812394921555191</v>
      </c>
      <c r="HB224" s="7">
        <f t="shared" si="807"/>
        <v>5.0812394921555191</v>
      </c>
      <c r="HC224" s="7">
        <f t="shared" si="807"/>
        <v>5.0177239985035751</v>
      </c>
      <c r="HD224" s="7">
        <f t="shared" si="807"/>
        <v>4.5096000492880233</v>
      </c>
      <c r="HE224" s="7">
        <f t="shared" si="807"/>
        <v>4.4460845556360793</v>
      </c>
      <c r="HF224" s="7">
        <f t="shared" si="807"/>
        <v>4.0649915937244154</v>
      </c>
      <c r="HG224" s="7">
        <f t="shared" si="807"/>
        <v>4.0014761000724706</v>
      </c>
      <c r="HH224" s="7">
        <f t="shared" si="807"/>
        <v>4.4460845556360793</v>
      </c>
      <c r="HI224" s="7">
        <f t="shared" si="807"/>
        <v>4.7001465302438552</v>
      </c>
      <c r="HJ224" s="7">
        <f t="shared" si="807"/>
        <v>5.335301466763295</v>
      </c>
      <c r="HK224" s="7">
        <f t="shared" si="807"/>
        <v>6.2880338715424546</v>
      </c>
      <c r="HL224" s="7">
        <f t="shared" si="807"/>
        <v>7.6218592382332782</v>
      </c>
      <c r="HM224" s="7">
        <f t="shared" si="807"/>
        <v>7.8124057191891101</v>
      </c>
      <c r="HN224" s="7">
        <f t="shared" si="807"/>
        <v>7.3677972636255031</v>
      </c>
      <c r="HO224" s="7">
        <f t="shared" si="807"/>
        <v>7.1772507826696703</v>
      </c>
      <c r="HP224" s="7">
        <f t="shared" si="807"/>
        <v>6.8596733144099513</v>
      </c>
      <c r="HQ224" s="7">
        <f t="shared" si="807"/>
        <v>5.5893634413710709</v>
      </c>
      <c r="HR224" s="7">
        <f t="shared" si="807"/>
        <v>4.0014761000724706</v>
      </c>
      <c r="HS224" s="7">
        <f t="shared" si="807"/>
        <v>3.1122591889452553</v>
      </c>
      <c r="HT224" s="7">
        <f t="shared" si="807"/>
        <v>2.2865577714699836</v>
      </c>
    </row>
    <row r="225" spans="2:228" x14ac:dyDescent="0.25">
      <c r="B225" t="s">
        <v>217</v>
      </c>
      <c r="C225">
        <v>692257</v>
      </c>
      <c r="I225" s="7">
        <f t="shared" si="808"/>
        <v>0.43336506528644708</v>
      </c>
      <c r="J225" s="7">
        <f t="shared" si="813"/>
        <v>0.57782008704859611</v>
      </c>
      <c r="K225" s="7">
        <f t="shared" si="813"/>
        <v>0.57782008704859611</v>
      </c>
      <c r="L225" s="7">
        <f t="shared" si="813"/>
        <v>0.43336506528644708</v>
      </c>
      <c r="M225" s="7">
        <f t="shared" si="813"/>
        <v>0.28891004352429805</v>
      </c>
      <c r="N225" s="7">
        <f t="shared" si="813"/>
        <v>0.28891004352429805</v>
      </c>
      <c r="O225" s="7">
        <f t="shared" si="813"/>
        <v>0.14445502176214903</v>
      </c>
      <c r="P225" s="7">
        <f t="shared" si="813"/>
        <v>0</v>
      </c>
      <c r="Q225" s="7">
        <f t="shared" si="813"/>
        <v>0</v>
      </c>
      <c r="R225" s="7">
        <f t="shared" si="813"/>
        <v>0</v>
      </c>
      <c r="S225" s="7">
        <f t="shared" si="813"/>
        <v>0</v>
      </c>
      <c r="T225" s="7">
        <f t="shared" si="813"/>
        <v>0</v>
      </c>
      <c r="U225" s="7">
        <f t="shared" si="813"/>
        <v>0</v>
      </c>
      <c r="V225" s="7">
        <f t="shared" si="813"/>
        <v>0</v>
      </c>
      <c r="W225" s="7">
        <f t="shared" si="813"/>
        <v>0</v>
      </c>
      <c r="X225" s="7">
        <f t="shared" si="813"/>
        <v>0</v>
      </c>
      <c r="Y225" s="7">
        <f t="shared" si="813"/>
        <v>0.14445502176214903</v>
      </c>
      <c r="Z225" s="7">
        <f t="shared" si="813"/>
        <v>0.28891004352429805</v>
      </c>
      <c r="AA225" s="7">
        <f t="shared" si="813"/>
        <v>0.57782008704859611</v>
      </c>
      <c r="AB225" s="7">
        <f t="shared" si="813"/>
        <v>0.57782008704859611</v>
      </c>
      <c r="AC225" s="7">
        <f t="shared" si="813"/>
        <v>1.1556401740971922</v>
      </c>
      <c r="AD225" s="7">
        <f t="shared" si="813"/>
        <v>2.3112803481943844</v>
      </c>
      <c r="AE225" s="7">
        <f t="shared" si="813"/>
        <v>3.0335554570051295</v>
      </c>
      <c r="AF225" s="7">
        <f t="shared" si="813"/>
        <v>4.7670157181509181</v>
      </c>
      <c r="AG225" s="7">
        <f t="shared" si="813"/>
        <v>6.9338410445831533</v>
      </c>
      <c r="AH225" s="7">
        <f t="shared" si="813"/>
        <v>8.0894812186803442</v>
      </c>
      <c r="AI225" s="7">
        <f t="shared" si="813"/>
        <v>9.5340314363018361</v>
      </c>
      <c r="AJ225" s="7">
        <f t="shared" si="813"/>
        <v>10.834126632161178</v>
      </c>
      <c r="AK225" s="7">
        <f t="shared" si="813"/>
        <v>13.43431702387986</v>
      </c>
      <c r="AL225" s="7">
        <f t="shared" si="813"/>
        <v>15.023322263263498</v>
      </c>
      <c r="AM225" s="7">
        <f t="shared" si="813"/>
        <v>16.901237546171437</v>
      </c>
      <c r="AN225" s="7">
        <f t="shared" si="813"/>
        <v>22.823893438419546</v>
      </c>
      <c r="AO225" s="7">
        <f t="shared" si="813"/>
        <v>26.86863404775972</v>
      </c>
      <c r="AP225" s="7">
        <f t="shared" si="813"/>
        <v>34.091385135867171</v>
      </c>
      <c r="AQ225" s="7">
        <f t="shared" si="813"/>
        <v>41.314136223974621</v>
      </c>
      <c r="AR225" s="7">
        <f t="shared" si="813"/>
        <v>50.270347573227859</v>
      </c>
      <c r="AS225" s="7">
        <f t="shared" si="813"/>
        <v>58.648738835432503</v>
      </c>
      <c r="AT225" s="7">
        <f t="shared" si="813"/>
        <v>65.293669836491361</v>
      </c>
      <c r="AU225" s="7">
        <f t="shared" si="813"/>
        <v>77.861256729798328</v>
      </c>
      <c r="AV225" s="7">
        <f t="shared" si="813"/>
        <v>86.239647992002972</v>
      </c>
      <c r="AW225" s="7">
        <f t="shared" si="813"/>
        <v>96.784864580639848</v>
      </c>
      <c r="AX225" s="7">
        <f t="shared" si="813"/>
        <v>103.57425060346087</v>
      </c>
      <c r="AY225" s="7">
        <f t="shared" si="813"/>
        <v>111.51927680037905</v>
      </c>
      <c r="AZ225" s="7">
        <f t="shared" si="813"/>
        <v>121.9200383672538</v>
      </c>
      <c r="BA225" s="7">
        <f t="shared" si="813"/>
        <v>122.06449338901594</v>
      </c>
      <c r="BB225" s="7">
        <f t="shared" si="813"/>
        <v>137.66563573932802</v>
      </c>
      <c r="BC225" s="7">
        <f t="shared" si="813"/>
        <v>142.86601652276539</v>
      </c>
      <c r="BD225" s="7">
        <f t="shared" si="813"/>
        <v>154.42241826373731</v>
      </c>
      <c r="BE225" s="7">
        <f t="shared" si="813"/>
        <v>158.61161389483962</v>
      </c>
      <c r="BF225" s="7">
        <f t="shared" si="813"/>
        <v>164.38981476532558</v>
      </c>
      <c r="BG225" s="7">
        <f t="shared" si="813"/>
        <v>166.12327502647136</v>
      </c>
      <c r="BH225" s="7">
        <f t="shared" si="813"/>
        <v>151.38886280673219</v>
      </c>
      <c r="BI225" s="7">
        <f t="shared" si="813"/>
        <v>151.96668289378078</v>
      </c>
      <c r="BJ225" s="7">
        <f t="shared" si="813"/>
        <v>142.57710647924111</v>
      </c>
      <c r="BK225" s="7">
        <f t="shared" si="813"/>
        <v>146.62184708858126</v>
      </c>
      <c r="BL225" s="7">
        <f t="shared" si="813"/>
        <v>142.2881964357168</v>
      </c>
      <c r="BM225" s="7">
        <f t="shared" si="813"/>
        <v>148.64421739325135</v>
      </c>
      <c r="BN225" s="7">
        <f t="shared" si="813"/>
        <v>153.55568813316441</v>
      </c>
      <c r="BO225" s="7">
        <f t="shared" si="813"/>
        <v>146.76630211034342</v>
      </c>
      <c r="BP225" s="7">
        <f t="shared" si="813"/>
        <v>152.2555929373051</v>
      </c>
      <c r="BQ225" s="7">
        <f t="shared" si="813"/>
        <v>150.08876761087285</v>
      </c>
      <c r="BR225" s="7">
        <f t="shared" si="813"/>
        <v>151.53331782849432</v>
      </c>
      <c r="BS225" s="7">
        <f t="shared" si="813"/>
        <v>148.06639730620276</v>
      </c>
      <c r="BT225" s="7">
        <f t="shared" si="813"/>
        <v>151.09995276320788</v>
      </c>
      <c r="BU225" s="7">
        <f t="shared" si="813"/>
        <v>145.46620691448408</v>
      </c>
      <c r="BV225" s="7">
        <f t="shared" si="812"/>
        <v>136.94336063051728</v>
      </c>
      <c r="BW225" s="7">
        <f t="shared" si="812"/>
        <v>127.40932919421545</v>
      </c>
      <c r="BX225" s="7">
        <f t="shared" si="812"/>
        <v>123.22013356311312</v>
      </c>
      <c r="BY225" s="7">
        <f t="shared" si="812"/>
        <v>122.93122351958881</v>
      </c>
      <c r="BZ225" s="7">
        <f t="shared" si="812"/>
        <v>116.28629251852996</v>
      </c>
      <c r="CA225" s="7">
        <f t="shared" si="812"/>
        <v>117.8752977579136</v>
      </c>
      <c r="CB225" s="7">
        <f t="shared" si="812"/>
        <v>113.83055714857345</v>
      </c>
      <c r="CC225" s="7">
        <f t="shared" si="812"/>
        <v>108.91908640866038</v>
      </c>
      <c r="CD225" s="7">
        <f t="shared" si="812"/>
        <v>104.00761566874729</v>
      </c>
      <c r="CE225" s="7">
        <f t="shared" si="812"/>
        <v>96.207044493591255</v>
      </c>
      <c r="CF225" s="7">
        <f t="shared" si="812"/>
        <v>89.417658470770249</v>
      </c>
      <c r="CG225" s="7">
        <f t="shared" si="812"/>
        <v>85.661827904954379</v>
      </c>
      <c r="CH225" s="7">
        <f t="shared" si="812"/>
        <v>83.928367643808585</v>
      </c>
      <c r="CI225" s="7">
        <f t="shared" si="812"/>
        <v>81.328177252089901</v>
      </c>
      <c r="CJ225" s="7">
        <f t="shared" si="812"/>
        <v>69.627320489355839</v>
      </c>
      <c r="CK225" s="7">
        <f t="shared" si="812"/>
        <v>61.248929227151194</v>
      </c>
      <c r="CL225" s="7">
        <f t="shared" si="812"/>
        <v>57.059733596048865</v>
      </c>
      <c r="CM225" s="7">
        <f t="shared" si="812"/>
        <v>54.170633160805878</v>
      </c>
      <c r="CN225" s="7">
        <f t="shared" si="812"/>
        <v>51.714897790849349</v>
      </c>
      <c r="CO225" s="7">
        <f t="shared" si="812"/>
        <v>51.714897790849349</v>
      </c>
      <c r="CP225" s="7">
        <f t="shared" si="812"/>
        <v>52.726082943184394</v>
      </c>
      <c r="CQ225" s="7">
        <f t="shared" si="812"/>
        <v>50.559257616752156</v>
      </c>
      <c r="CR225" s="7">
        <f t="shared" si="812"/>
        <v>47.959067225033479</v>
      </c>
      <c r="CS225" s="7">
        <f t="shared" si="812"/>
        <v>44.925511768028343</v>
      </c>
      <c r="CT225" s="7">
        <f t="shared" si="812"/>
        <v>40.01404102811528</v>
      </c>
      <c r="CU225" s="7">
        <f t="shared" si="812"/>
        <v>35.391480331726513</v>
      </c>
      <c r="CV225" s="7">
        <f t="shared" si="812"/>
        <v>33.080199983532125</v>
      </c>
      <c r="CW225" s="7">
        <f t="shared" si="812"/>
        <v>33.224655005294274</v>
      </c>
      <c r="CX225" s="7">
        <f t="shared" si="812"/>
        <v>30.480009591813449</v>
      </c>
      <c r="CY225" s="7">
        <f t="shared" si="812"/>
        <v>29.7577344830027</v>
      </c>
      <c r="CZ225" s="7">
        <f t="shared" si="812"/>
        <v>31.20228470062419</v>
      </c>
      <c r="DA225" s="7">
        <f t="shared" si="812"/>
        <v>31.346739722386339</v>
      </c>
      <c r="DB225" s="7">
        <f t="shared" si="812"/>
        <v>29.7577344830027</v>
      </c>
      <c r="DC225" s="7">
        <f t="shared" si="812"/>
        <v>28.60209430890551</v>
      </c>
      <c r="DD225" s="7">
        <f t="shared" si="812"/>
        <v>26.290813960711127</v>
      </c>
      <c r="DE225" s="7">
        <f t="shared" si="812"/>
        <v>23.690623568992443</v>
      </c>
      <c r="DF225" s="7">
        <f t="shared" si="812"/>
        <v>20.368158068463011</v>
      </c>
      <c r="DG225" s="7">
        <f t="shared" si="812"/>
        <v>18.056877720268627</v>
      </c>
      <c r="DH225" s="7">
        <f t="shared" si="812"/>
        <v>17.045692567933585</v>
      </c>
      <c r="DI225" s="7">
        <f t="shared" si="812"/>
        <v>15.601142350312095</v>
      </c>
      <c r="DJ225" s="7">
        <f t="shared" si="812"/>
        <v>16.03450741559854</v>
      </c>
      <c r="DK225" s="7">
        <f t="shared" si="812"/>
        <v>14.7344122197392</v>
      </c>
      <c r="DL225" s="7">
        <f t="shared" si="812"/>
        <v>12.134221828020518</v>
      </c>
      <c r="DM225" s="7">
        <f t="shared" si="812"/>
        <v>11.411946719209773</v>
      </c>
      <c r="DN225" s="7">
        <f t="shared" si="812"/>
        <v>10.54521658863688</v>
      </c>
      <c r="DO225" s="7">
        <f t="shared" si="812"/>
        <v>9.8229414798261345</v>
      </c>
      <c r="DP225" s="7">
        <f t="shared" si="812"/>
        <v>8.3783912622046444</v>
      </c>
      <c r="DQ225" s="7">
        <f t="shared" si="812"/>
        <v>7.0782960663453034</v>
      </c>
      <c r="DR225" s="7">
        <f t="shared" si="812"/>
        <v>8.5228462839667927</v>
      </c>
      <c r="DS225" s="7">
        <f t="shared" si="812"/>
        <v>7.3672061098696</v>
      </c>
      <c r="DT225" s="7">
        <f t="shared" si="812"/>
        <v>7.2227510881074517</v>
      </c>
      <c r="DU225" s="7">
        <f t="shared" si="812"/>
        <v>6.7893860228210041</v>
      </c>
      <c r="DV225" s="7">
        <f t="shared" si="812"/>
        <v>7.0782960663453034</v>
      </c>
      <c r="DW225" s="7">
        <f t="shared" si="812"/>
        <v>8.3783912622046444</v>
      </c>
      <c r="DX225" s="7">
        <f t="shared" si="812"/>
        <v>7.8005711751560476</v>
      </c>
      <c r="DY225" s="7">
        <f t="shared" si="812"/>
        <v>8.9562113492532394</v>
      </c>
      <c r="DZ225" s="7">
        <f t="shared" si="812"/>
        <v>7.9450261969181959</v>
      </c>
      <c r="EA225" s="7">
        <f t="shared" si="812"/>
        <v>7.6561161533938993</v>
      </c>
      <c r="EB225" s="7">
        <f t="shared" si="812"/>
        <v>8.2339362404424943</v>
      </c>
      <c r="EC225" s="7">
        <f t="shared" si="812"/>
        <v>6.7893860228210041</v>
      </c>
      <c r="ED225" s="7">
        <f t="shared" si="812"/>
        <v>5.6337458487238123</v>
      </c>
      <c r="EE225" s="7">
        <f t="shared" si="812"/>
        <v>4.1891956311023222</v>
      </c>
      <c r="EF225" s="7">
        <f t="shared" si="812"/>
        <v>4.6225606963887689</v>
      </c>
      <c r="EG225" s="7">
        <f t="shared" si="811"/>
        <v>4.7670157181509181</v>
      </c>
      <c r="EH225" s="7">
        <f t="shared" ref="EH225:GS226" si="815">EH214/$C225*100000</f>
        <v>3.9002855875780238</v>
      </c>
      <c r="EI225" s="7">
        <f t="shared" si="815"/>
        <v>4.3336506528644714</v>
      </c>
      <c r="EJ225" s="7">
        <f t="shared" si="815"/>
        <v>4.4781056746266197</v>
      </c>
      <c r="EK225" s="7">
        <f t="shared" si="815"/>
        <v>4.0447406093401721</v>
      </c>
      <c r="EL225" s="7">
        <f t="shared" si="815"/>
        <v>3.9002855875780238</v>
      </c>
      <c r="EM225" s="7">
        <f t="shared" si="815"/>
        <v>3.0335554570051295</v>
      </c>
      <c r="EN225" s="7">
        <f t="shared" si="815"/>
        <v>2.6001903917186824</v>
      </c>
      <c r="EO225" s="7">
        <f t="shared" si="815"/>
        <v>2.4557353699565336</v>
      </c>
      <c r="EP225" s="7">
        <f t="shared" si="815"/>
        <v>2.022370304670086</v>
      </c>
      <c r="EQ225" s="7">
        <f t="shared" si="815"/>
        <v>2.4557353699565336</v>
      </c>
      <c r="ER225" s="7">
        <f t="shared" si="815"/>
        <v>2.3112803481943844</v>
      </c>
      <c r="ES225" s="7">
        <f t="shared" si="815"/>
        <v>2.6001903917186824</v>
      </c>
      <c r="ET225" s="7">
        <f t="shared" si="815"/>
        <v>2.7446454134808316</v>
      </c>
      <c r="EU225" s="7">
        <f t="shared" si="815"/>
        <v>2.022370304670086</v>
      </c>
      <c r="EV225" s="7">
        <f t="shared" si="815"/>
        <v>2.4557353699565336</v>
      </c>
      <c r="EW225" s="7">
        <f t="shared" si="815"/>
        <v>1.8779152829079373</v>
      </c>
      <c r="EX225" s="7">
        <f t="shared" si="815"/>
        <v>1.5890052393836394</v>
      </c>
      <c r="EY225" s="7">
        <f t="shared" si="815"/>
        <v>1.5890052393836394</v>
      </c>
      <c r="EZ225" s="7">
        <f t="shared" si="815"/>
        <v>1.4445502176214902</v>
      </c>
      <c r="FA225" s="7">
        <f t="shared" si="815"/>
        <v>1.7334602611457883</v>
      </c>
      <c r="FB225" s="7">
        <f t="shared" si="815"/>
        <v>1.1556401740971922</v>
      </c>
      <c r="FC225" s="7">
        <f t="shared" si="815"/>
        <v>1.1556401740971922</v>
      </c>
      <c r="FD225" s="7">
        <f t="shared" si="815"/>
        <v>1.011185152335043</v>
      </c>
      <c r="FE225" s="7">
        <f t="shared" si="815"/>
        <v>0.72227510881074508</v>
      </c>
      <c r="FF225" s="7">
        <f t="shared" si="815"/>
        <v>0.72227510881074508</v>
      </c>
      <c r="FG225" s="7">
        <f t="shared" si="815"/>
        <v>0.43336506528644708</v>
      </c>
      <c r="FH225" s="7">
        <f t="shared" si="815"/>
        <v>0.57782008704859611</v>
      </c>
      <c r="FI225" s="7">
        <f t="shared" si="815"/>
        <v>0.86673013057289416</v>
      </c>
      <c r="FJ225" s="7">
        <f t="shared" si="815"/>
        <v>1.4445502176214902</v>
      </c>
      <c r="FK225" s="7">
        <f t="shared" si="815"/>
        <v>1.5890052393836394</v>
      </c>
      <c r="FL225" s="7">
        <f t="shared" si="815"/>
        <v>1.8779152829079373</v>
      </c>
      <c r="FM225" s="7">
        <f t="shared" si="815"/>
        <v>2.3112803481943844</v>
      </c>
      <c r="FN225" s="7">
        <f t="shared" si="815"/>
        <v>3.3224655005294279</v>
      </c>
      <c r="FO225" s="7">
        <f t="shared" si="815"/>
        <v>3.0335554570051295</v>
      </c>
      <c r="FP225" s="7">
        <f t="shared" si="815"/>
        <v>3.1780104787672787</v>
      </c>
      <c r="FQ225" s="7">
        <f t="shared" si="815"/>
        <v>3.4669205222915767</v>
      </c>
      <c r="FR225" s="7">
        <f t="shared" si="815"/>
        <v>3.4669205222915767</v>
      </c>
      <c r="FS225" s="7">
        <f t="shared" si="815"/>
        <v>3.0335554570051295</v>
      </c>
      <c r="FT225" s="7">
        <f t="shared" si="815"/>
        <v>2.6001903917186824</v>
      </c>
      <c r="FU225" s="7">
        <f t="shared" si="815"/>
        <v>2.7446454134808316</v>
      </c>
      <c r="FV225" s="7">
        <f t="shared" si="815"/>
        <v>3.3224655005294279</v>
      </c>
      <c r="FW225" s="7">
        <f t="shared" si="815"/>
        <v>3.6113755440537259</v>
      </c>
      <c r="FX225" s="7">
        <f t="shared" si="815"/>
        <v>4.3336506528644714</v>
      </c>
      <c r="FY225" s="7">
        <f t="shared" si="815"/>
        <v>5.2003807834373648</v>
      </c>
      <c r="FZ225" s="7">
        <f t="shared" si="815"/>
        <v>6.067110914010259</v>
      </c>
      <c r="GA225" s="7">
        <f t="shared" si="815"/>
        <v>6.5004759792967057</v>
      </c>
      <c r="GB225" s="7">
        <f t="shared" si="815"/>
        <v>7.0782960663453034</v>
      </c>
      <c r="GC225" s="7">
        <f t="shared" si="815"/>
        <v>7.6561161533938993</v>
      </c>
      <c r="GD225" s="7">
        <f t="shared" si="815"/>
        <v>7.6561161533938993</v>
      </c>
      <c r="GE225" s="7">
        <f t="shared" si="815"/>
        <v>7.8005711751560476</v>
      </c>
      <c r="GF225" s="7">
        <f t="shared" si="815"/>
        <v>6.6449310010588558</v>
      </c>
      <c r="GG225" s="7">
        <f t="shared" si="815"/>
        <v>7.0782960663453034</v>
      </c>
      <c r="GH225" s="7">
        <f t="shared" si="815"/>
        <v>6.6449310010588558</v>
      </c>
      <c r="GI225" s="7">
        <f t="shared" si="815"/>
        <v>6.7893860228210041</v>
      </c>
      <c r="GJ225" s="7">
        <f t="shared" si="815"/>
        <v>6.3560209575345574</v>
      </c>
      <c r="GK225" s="7">
        <f t="shared" si="815"/>
        <v>7.3672061098696</v>
      </c>
      <c r="GL225" s="7">
        <f t="shared" si="815"/>
        <v>9.2451213927775377</v>
      </c>
      <c r="GM225" s="7">
        <f t="shared" si="815"/>
        <v>9.2451213927775377</v>
      </c>
      <c r="GN225" s="7">
        <f t="shared" si="815"/>
        <v>8.8117563274910911</v>
      </c>
      <c r="GO225" s="7">
        <f t="shared" si="815"/>
        <v>9.5340314363018361</v>
      </c>
      <c r="GP225" s="7">
        <f t="shared" si="815"/>
        <v>9.5340314363018361</v>
      </c>
      <c r="GQ225" s="7">
        <f t="shared" si="815"/>
        <v>9.8229414798261345</v>
      </c>
      <c r="GR225" s="7">
        <f t="shared" si="815"/>
        <v>7.9450261969181959</v>
      </c>
      <c r="GS225" s="7">
        <f t="shared" si="815"/>
        <v>8.3783912622046444</v>
      </c>
      <c r="GT225" s="7">
        <f t="shared" si="814"/>
        <v>8.8117563274910911</v>
      </c>
      <c r="GU225" s="7">
        <f t="shared" si="814"/>
        <v>7.5116611316317492</v>
      </c>
      <c r="GV225" s="7">
        <f t="shared" si="807"/>
        <v>8.0894812186803442</v>
      </c>
      <c r="GW225" s="7">
        <f t="shared" si="807"/>
        <v>7.0782960663453034</v>
      </c>
      <c r="GX225" s="7">
        <f t="shared" si="807"/>
        <v>7.0782960663453034</v>
      </c>
      <c r="GY225" s="7">
        <f t="shared" si="807"/>
        <v>6.2115659357724082</v>
      </c>
      <c r="GZ225" s="7">
        <f t="shared" si="807"/>
        <v>6.067110914010259</v>
      </c>
      <c r="HA225" s="7">
        <f t="shared" si="807"/>
        <v>5.7782008704859606</v>
      </c>
      <c r="HB225" s="7">
        <f t="shared" si="807"/>
        <v>5.7782008704859606</v>
      </c>
      <c r="HC225" s="7">
        <f t="shared" si="807"/>
        <v>5.4892908269616632</v>
      </c>
      <c r="HD225" s="7">
        <f t="shared" si="807"/>
        <v>6.067110914010259</v>
      </c>
      <c r="HE225" s="7">
        <f t="shared" si="807"/>
        <v>6.6449310010588558</v>
      </c>
      <c r="HF225" s="7">
        <f t="shared" si="807"/>
        <v>6.6449310010588558</v>
      </c>
      <c r="HG225" s="7">
        <f t="shared" si="807"/>
        <v>7.5116611316317492</v>
      </c>
      <c r="HH225" s="7">
        <f t="shared" si="807"/>
        <v>7.9450261969181959</v>
      </c>
      <c r="HI225" s="7">
        <f t="shared" si="807"/>
        <v>8.6673013057289428</v>
      </c>
      <c r="HJ225" s="7">
        <f t="shared" si="807"/>
        <v>10.256306545112581</v>
      </c>
      <c r="HK225" s="7">
        <f t="shared" si="807"/>
        <v>10.689671610399028</v>
      </c>
      <c r="HL225" s="7">
        <f t="shared" si="807"/>
        <v>12.278676849782668</v>
      </c>
      <c r="HM225" s="7">
        <f t="shared" si="807"/>
        <v>12.134221828020518</v>
      </c>
      <c r="HN225" s="7">
        <f t="shared" si="807"/>
        <v>11.411946719209773</v>
      </c>
      <c r="HO225" s="7">
        <f t="shared" si="807"/>
        <v>10.689671610399028</v>
      </c>
      <c r="HP225" s="7">
        <f t="shared" si="807"/>
        <v>10.256306545112581</v>
      </c>
      <c r="HQ225" s="7">
        <f t="shared" si="807"/>
        <v>9.3895764145396861</v>
      </c>
      <c r="HR225" s="7">
        <f t="shared" si="807"/>
        <v>6.5004759792967057</v>
      </c>
      <c r="HS225" s="7">
        <f t="shared" si="807"/>
        <v>5.0559257616752156</v>
      </c>
      <c r="HT225" s="7">
        <f t="shared" si="807"/>
        <v>4.0447406093401721</v>
      </c>
    </row>
    <row r="226" spans="2:228" x14ac:dyDescent="0.25">
      <c r="B226" t="s">
        <v>218</v>
      </c>
      <c r="C226">
        <v>129831</v>
      </c>
      <c r="I226" s="7">
        <f t="shared" si="808"/>
        <v>0.77023207092296908</v>
      </c>
      <c r="J226" s="7">
        <f t="shared" si="813"/>
        <v>0.77023207092296908</v>
      </c>
      <c r="K226" s="7">
        <f t="shared" si="813"/>
        <v>0.77023207092296908</v>
      </c>
      <c r="L226" s="7">
        <f t="shared" si="813"/>
        <v>0.77023207092296908</v>
      </c>
      <c r="M226" s="7">
        <f t="shared" si="813"/>
        <v>0</v>
      </c>
      <c r="N226" s="7">
        <f t="shared" si="813"/>
        <v>0</v>
      </c>
      <c r="O226" s="7">
        <f t="shared" si="813"/>
        <v>0.77023207092296908</v>
      </c>
      <c r="P226" s="7">
        <f t="shared" si="813"/>
        <v>0.77023207092296908</v>
      </c>
      <c r="Q226" s="7">
        <f t="shared" si="813"/>
        <v>0.77023207092296908</v>
      </c>
      <c r="R226" s="7">
        <f t="shared" si="813"/>
        <v>0.77023207092296908</v>
      </c>
      <c r="S226" s="7">
        <f t="shared" si="813"/>
        <v>0.77023207092296908</v>
      </c>
      <c r="T226" s="7">
        <f t="shared" si="813"/>
        <v>0.77023207092296908</v>
      </c>
      <c r="U226" s="7">
        <f t="shared" si="813"/>
        <v>0</v>
      </c>
      <c r="V226" s="7">
        <f t="shared" si="813"/>
        <v>0.77023207092296908</v>
      </c>
      <c r="W226" s="7">
        <f t="shared" si="813"/>
        <v>0.77023207092296908</v>
      </c>
      <c r="X226" s="7">
        <f t="shared" si="813"/>
        <v>0.77023207092296908</v>
      </c>
      <c r="Y226" s="7">
        <f t="shared" si="813"/>
        <v>1.5404641418459382</v>
      </c>
      <c r="Z226" s="7">
        <f t="shared" si="813"/>
        <v>1.5404641418459382</v>
      </c>
      <c r="AA226" s="7">
        <f t="shared" si="813"/>
        <v>3.0809282836918763</v>
      </c>
      <c r="AB226" s="7">
        <f t="shared" si="813"/>
        <v>3.0809282836918763</v>
      </c>
      <c r="AC226" s="7">
        <f t="shared" si="813"/>
        <v>4.621392425537814</v>
      </c>
      <c r="AD226" s="7">
        <f t="shared" si="813"/>
        <v>4.621392425537814</v>
      </c>
      <c r="AE226" s="7">
        <f t="shared" si="813"/>
        <v>3.8511603546148456</v>
      </c>
      <c r="AF226" s="7">
        <f t="shared" si="813"/>
        <v>4.621392425537814</v>
      </c>
      <c r="AG226" s="7">
        <f t="shared" si="813"/>
        <v>5.3916244964607829</v>
      </c>
      <c r="AH226" s="7">
        <f t="shared" si="813"/>
        <v>8.472552780152661</v>
      </c>
      <c r="AI226" s="7">
        <f t="shared" si="813"/>
        <v>7.7023207092296913</v>
      </c>
      <c r="AJ226" s="7">
        <f t="shared" si="813"/>
        <v>10.013016921998599</v>
      </c>
      <c r="AK226" s="7">
        <f t="shared" si="813"/>
        <v>13.864177276613443</v>
      </c>
      <c r="AL226" s="7">
        <f t="shared" si="813"/>
        <v>15.404641418459383</v>
      </c>
      <c r="AM226" s="7">
        <f t="shared" si="813"/>
        <v>15.404641418459383</v>
      </c>
      <c r="AN226" s="7">
        <f t="shared" si="813"/>
        <v>18.485569702151256</v>
      </c>
      <c r="AO226" s="7">
        <f t="shared" si="813"/>
        <v>24.647426269535011</v>
      </c>
      <c r="AP226" s="7">
        <f t="shared" si="813"/>
        <v>31.57951490784173</v>
      </c>
      <c r="AQ226" s="7">
        <f t="shared" si="813"/>
        <v>38.511603546148457</v>
      </c>
      <c r="AR226" s="7">
        <f t="shared" si="813"/>
        <v>48.524620468147056</v>
      </c>
      <c r="AS226" s="7">
        <f t="shared" si="813"/>
        <v>62.388797744760502</v>
      </c>
      <c r="AT226" s="7">
        <f t="shared" si="813"/>
        <v>70.861350524913163</v>
      </c>
      <c r="AU226" s="7">
        <f t="shared" si="813"/>
        <v>92.427848510756291</v>
      </c>
      <c r="AV226" s="7">
        <f t="shared" si="813"/>
        <v>108.60272200013866</v>
      </c>
      <c r="AW226" s="7">
        <f t="shared" si="813"/>
        <v>120.92643513490614</v>
      </c>
      <c r="AX226" s="7">
        <f t="shared" si="813"/>
        <v>133.25014826967364</v>
      </c>
      <c r="AY226" s="7">
        <f t="shared" si="813"/>
        <v>155.58687832643975</v>
      </c>
      <c r="AZ226" s="7">
        <f t="shared" si="813"/>
        <v>168.68082353213023</v>
      </c>
      <c r="BA226" s="7">
        <f t="shared" si="813"/>
        <v>173.30221595766804</v>
      </c>
      <c r="BB226" s="7">
        <f t="shared" si="813"/>
        <v>199.49010636904899</v>
      </c>
      <c r="BC226" s="7">
        <f t="shared" si="813"/>
        <v>221.82683642581509</v>
      </c>
      <c r="BD226" s="7">
        <f t="shared" si="813"/>
        <v>240.31240612796637</v>
      </c>
      <c r="BE226" s="7">
        <f t="shared" si="813"/>
        <v>261.10867204288655</v>
      </c>
      <c r="BF226" s="7">
        <f t="shared" si="813"/>
        <v>297.30957937626607</v>
      </c>
      <c r="BG226" s="7">
        <f t="shared" si="813"/>
        <v>312.71422079472541</v>
      </c>
      <c r="BH226" s="7">
        <f t="shared" si="813"/>
        <v>304.24166801457278</v>
      </c>
      <c r="BI226" s="7">
        <f t="shared" si="813"/>
        <v>321.95700564580108</v>
      </c>
      <c r="BJ226" s="7">
        <f t="shared" si="813"/>
        <v>333.51048670964559</v>
      </c>
      <c r="BK226" s="7">
        <f t="shared" si="813"/>
        <v>327.34863014226187</v>
      </c>
      <c r="BL226" s="7">
        <f t="shared" si="813"/>
        <v>314.25468493657138</v>
      </c>
      <c r="BM226" s="7">
        <f t="shared" si="813"/>
        <v>338.1318791351834</v>
      </c>
      <c r="BN226" s="7">
        <f t="shared" si="813"/>
        <v>361.23884126287248</v>
      </c>
      <c r="BO226" s="7">
        <f t="shared" si="813"/>
        <v>335.82118292241455</v>
      </c>
      <c r="BP226" s="7">
        <f t="shared" si="813"/>
        <v>351.99605641179687</v>
      </c>
      <c r="BQ226" s="7">
        <f t="shared" si="813"/>
        <v>355.07698469548876</v>
      </c>
      <c r="BR226" s="7">
        <f t="shared" si="813"/>
        <v>377.41371475225486</v>
      </c>
      <c r="BS226" s="7">
        <f t="shared" si="813"/>
        <v>365.09000161748736</v>
      </c>
      <c r="BT226" s="7">
        <f t="shared" si="813"/>
        <v>362.77930540471846</v>
      </c>
      <c r="BU226" s="7">
        <f t="shared" ref="BU226:EF226" si="816">BU215/$C226*100000</f>
        <v>372.02209025579407</v>
      </c>
      <c r="BV226" s="7">
        <f t="shared" si="816"/>
        <v>351.22582434087394</v>
      </c>
      <c r="BW226" s="7">
        <f t="shared" si="816"/>
        <v>342.75327156072126</v>
      </c>
      <c r="BX226" s="7">
        <f t="shared" si="816"/>
        <v>331.97002256779967</v>
      </c>
      <c r="BY226" s="7">
        <f t="shared" si="816"/>
        <v>319.64630943303217</v>
      </c>
      <c r="BZ226" s="7">
        <f t="shared" si="816"/>
        <v>310.40352458195656</v>
      </c>
      <c r="CA226" s="7">
        <f t="shared" si="816"/>
        <v>324.26770185856998</v>
      </c>
      <c r="CB226" s="7">
        <f t="shared" si="816"/>
        <v>313.48445286564845</v>
      </c>
      <c r="CC226" s="7">
        <f t="shared" si="816"/>
        <v>297.30957937626607</v>
      </c>
      <c r="CD226" s="7">
        <f t="shared" si="816"/>
        <v>278.05377760319186</v>
      </c>
      <c r="CE226" s="7">
        <f t="shared" si="816"/>
        <v>274.20261724857698</v>
      </c>
      <c r="CF226" s="7">
        <f t="shared" si="816"/>
        <v>264.18960032657839</v>
      </c>
      <c r="CG226" s="7">
        <f t="shared" si="816"/>
        <v>234.15054956058262</v>
      </c>
      <c r="CH226" s="7">
        <f t="shared" si="816"/>
        <v>224.90776470950698</v>
      </c>
      <c r="CI226" s="7">
        <f t="shared" si="816"/>
        <v>224.13753263858402</v>
      </c>
      <c r="CJ226" s="7">
        <f t="shared" si="816"/>
        <v>197.94964222720304</v>
      </c>
      <c r="CK226" s="7">
        <f t="shared" si="816"/>
        <v>174.07244802859103</v>
      </c>
      <c r="CL226" s="7">
        <f t="shared" si="816"/>
        <v>150.19525382997898</v>
      </c>
      <c r="CM226" s="7">
        <f t="shared" si="816"/>
        <v>144.80362933351819</v>
      </c>
      <c r="CN226" s="7">
        <f t="shared" si="816"/>
        <v>133.25014826967364</v>
      </c>
      <c r="CO226" s="7">
        <f t="shared" si="816"/>
        <v>123.23713134767506</v>
      </c>
      <c r="CP226" s="7">
        <f t="shared" si="816"/>
        <v>120.92643513490614</v>
      </c>
      <c r="CQ226" s="7">
        <f t="shared" si="816"/>
        <v>117.84550685121427</v>
      </c>
      <c r="CR226" s="7">
        <f t="shared" si="816"/>
        <v>115.53481063844536</v>
      </c>
      <c r="CS226" s="7">
        <f t="shared" si="816"/>
        <v>96.279008865371139</v>
      </c>
      <c r="CT226" s="7">
        <f t="shared" si="816"/>
        <v>99.359937149063015</v>
      </c>
      <c r="CU226" s="7">
        <f t="shared" si="816"/>
        <v>99.359937149063015</v>
      </c>
      <c r="CV226" s="7">
        <f t="shared" si="816"/>
        <v>100.90040129090896</v>
      </c>
      <c r="CW226" s="7">
        <f t="shared" si="816"/>
        <v>91.657616439833319</v>
      </c>
      <c r="CX226" s="7">
        <f t="shared" si="816"/>
        <v>79.333903305065817</v>
      </c>
      <c r="CY226" s="7">
        <f t="shared" si="816"/>
        <v>89.346920227064416</v>
      </c>
      <c r="CZ226" s="7">
        <f t="shared" si="816"/>
        <v>78.563671234142845</v>
      </c>
      <c r="DA226" s="7">
        <f t="shared" si="816"/>
        <v>68.550654312144246</v>
      </c>
      <c r="DB226" s="7">
        <f t="shared" si="816"/>
        <v>60.078101531991592</v>
      </c>
      <c r="DC226" s="7">
        <f t="shared" si="816"/>
        <v>63.92926188660644</v>
      </c>
      <c r="DD226" s="7">
        <f t="shared" si="816"/>
        <v>64.699493957529398</v>
      </c>
      <c r="DE226" s="7">
        <f t="shared" si="816"/>
        <v>54.686477035530807</v>
      </c>
      <c r="DF226" s="7">
        <f t="shared" si="816"/>
        <v>52.375780822761897</v>
      </c>
      <c r="DG226" s="7">
        <f t="shared" si="816"/>
        <v>50.065084609992986</v>
      </c>
      <c r="DH226" s="7">
        <f t="shared" si="816"/>
        <v>53.916244964607834</v>
      </c>
      <c r="DI226" s="7">
        <f t="shared" si="816"/>
        <v>48.524620468147056</v>
      </c>
      <c r="DJ226" s="7">
        <f t="shared" si="816"/>
        <v>50.065084609992986</v>
      </c>
      <c r="DK226" s="7">
        <f t="shared" si="816"/>
        <v>46.213924255378146</v>
      </c>
      <c r="DL226" s="7">
        <f t="shared" si="816"/>
        <v>40.052067687994395</v>
      </c>
      <c r="DM226" s="7">
        <f t="shared" si="816"/>
        <v>40.82229975891736</v>
      </c>
      <c r="DN226" s="7">
        <f t="shared" si="816"/>
        <v>33.119979049687672</v>
      </c>
      <c r="DO226" s="7">
        <f t="shared" si="816"/>
        <v>30.809282836918765</v>
      </c>
      <c r="DP226" s="7">
        <f t="shared" si="816"/>
        <v>27.728354553226886</v>
      </c>
      <c r="DQ226" s="7">
        <f t="shared" si="816"/>
        <v>30.039050765995796</v>
      </c>
      <c r="DR226" s="7">
        <f t="shared" si="816"/>
        <v>30.039050765995796</v>
      </c>
      <c r="DS226" s="7">
        <f t="shared" si="816"/>
        <v>23.106962127689073</v>
      </c>
      <c r="DT226" s="7">
        <f t="shared" si="816"/>
        <v>20.796265914920166</v>
      </c>
      <c r="DU226" s="7">
        <f t="shared" si="816"/>
        <v>20.026033843997197</v>
      </c>
      <c r="DV226" s="7">
        <f t="shared" si="816"/>
        <v>17.715337631228291</v>
      </c>
      <c r="DW226" s="7">
        <f t="shared" si="816"/>
        <v>17.715337631228291</v>
      </c>
      <c r="DX226" s="7">
        <f t="shared" si="816"/>
        <v>18.485569702151256</v>
      </c>
      <c r="DY226" s="7">
        <f t="shared" si="816"/>
        <v>20.026033843997197</v>
      </c>
      <c r="DZ226" s="7">
        <f t="shared" si="816"/>
        <v>18.485569702151256</v>
      </c>
      <c r="EA226" s="7">
        <f t="shared" si="816"/>
        <v>16.945105560305322</v>
      </c>
      <c r="EB226" s="7">
        <f t="shared" si="816"/>
        <v>16.945105560305322</v>
      </c>
      <c r="EC226" s="7">
        <f t="shared" si="816"/>
        <v>13.093945205690474</v>
      </c>
      <c r="ED226" s="7">
        <f t="shared" si="816"/>
        <v>11.553481063844536</v>
      </c>
      <c r="EE226" s="7">
        <f t="shared" si="816"/>
        <v>7.7023207092296913</v>
      </c>
      <c r="EF226" s="7">
        <f t="shared" si="816"/>
        <v>8.472552780152661</v>
      </c>
      <c r="EG226" s="7">
        <f t="shared" si="811"/>
        <v>8.472552780152661</v>
      </c>
      <c r="EH226" s="7">
        <f t="shared" si="815"/>
        <v>5.3916244964607829</v>
      </c>
      <c r="EI226" s="7">
        <f t="shared" si="815"/>
        <v>6.1618565673837526</v>
      </c>
      <c r="EJ226" s="7">
        <f t="shared" si="815"/>
        <v>4.621392425537814</v>
      </c>
      <c r="EK226" s="7">
        <f t="shared" si="815"/>
        <v>6.1618565673837526</v>
      </c>
      <c r="EL226" s="7">
        <f t="shared" si="815"/>
        <v>5.3916244964607829</v>
      </c>
      <c r="EM226" s="7">
        <f t="shared" si="815"/>
        <v>5.3916244964607829</v>
      </c>
      <c r="EN226" s="7">
        <f t="shared" si="815"/>
        <v>5.3916244964607829</v>
      </c>
      <c r="EO226" s="7">
        <f t="shared" si="815"/>
        <v>4.621392425537814</v>
      </c>
      <c r="EP226" s="7">
        <f t="shared" si="815"/>
        <v>8.472552780152661</v>
      </c>
      <c r="EQ226" s="7">
        <f t="shared" si="815"/>
        <v>10.013016921998599</v>
      </c>
      <c r="ER226" s="7">
        <f t="shared" si="815"/>
        <v>9.2427848510756281</v>
      </c>
      <c r="ES226" s="7">
        <f t="shared" si="815"/>
        <v>7.7023207092296913</v>
      </c>
      <c r="ET226" s="7">
        <f t="shared" si="815"/>
        <v>8.472552780152661</v>
      </c>
      <c r="EU226" s="7">
        <f t="shared" si="815"/>
        <v>7.7023207092296913</v>
      </c>
      <c r="EV226" s="7">
        <f t="shared" si="815"/>
        <v>5.3916244964607829</v>
      </c>
      <c r="EW226" s="7">
        <f t="shared" si="815"/>
        <v>2.310696212768907</v>
      </c>
      <c r="EX226" s="7">
        <f t="shared" si="815"/>
        <v>3.0809282836918763</v>
      </c>
      <c r="EY226" s="7">
        <f t="shared" si="815"/>
        <v>3.0809282836918763</v>
      </c>
      <c r="EZ226" s="7">
        <f t="shared" si="815"/>
        <v>3.0809282836918763</v>
      </c>
      <c r="FA226" s="7">
        <f t="shared" si="815"/>
        <v>3.0809282836918763</v>
      </c>
      <c r="FB226" s="7">
        <f t="shared" si="815"/>
        <v>1.5404641418459382</v>
      </c>
      <c r="FC226" s="7">
        <f t="shared" si="815"/>
        <v>1.5404641418459382</v>
      </c>
      <c r="FD226" s="7">
        <f t="shared" si="815"/>
        <v>0.77023207092296908</v>
      </c>
      <c r="FE226" s="7">
        <f t="shared" si="815"/>
        <v>0.77023207092296908</v>
      </c>
      <c r="FF226" s="7">
        <f t="shared" si="815"/>
        <v>0</v>
      </c>
      <c r="FG226" s="7">
        <f t="shared" si="815"/>
        <v>0</v>
      </c>
      <c r="FH226" s="7">
        <f t="shared" si="815"/>
        <v>0.77023207092296908</v>
      </c>
      <c r="FI226" s="7">
        <f t="shared" si="815"/>
        <v>0.77023207092296908</v>
      </c>
      <c r="FJ226" s="7">
        <f t="shared" si="815"/>
        <v>1.5404641418459382</v>
      </c>
      <c r="FK226" s="7">
        <f t="shared" si="815"/>
        <v>2.310696212768907</v>
      </c>
      <c r="FL226" s="7">
        <f t="shared" si="815"/>
        <v>2.310696212768907</v>
      </c>
      <c r="FM226" s="7">
        <f t="shared" si="815"/>
        <v>3.0809282836918763</v>
      </c>
      <c r="FN226" s="7">
        <f t="shared" si="815"/>
        <v>3.0809282836918763</v>
      </c>
      <c r="FO226" s="7">
        <f t="shared" si="815"/>
        <v>4.621392425537814</v>
      </c>
      <c r="FP226" s="7">
        <f t="shared" si="815"/>
        <v>3.8511603546148456</v>
      </c>
      <c r="FQ226" s="7">
        <f t="shared" si="815"/>
        <v>3.0809282836918763</v>
      </c>
      <c r="FR226" s="7">
        <f t="shared" si="815"/>
        <v>3.8511603546148456</v>
      </c>
      <c r="FS226" s="7">
        <f t="shared" si="815"/>
        <v>3.0809282836918763</v>
      </c>
      <c r="FT226" s="7">
        <f t="shared" si="815"/>
        <v>5.3916244964607829</v>
      </c>
      <c r="FU226" s="7">
        <f t="shared" si="815"/>
        <v>4.621392425537814</v>
      </c>
      <c r="FV226" s="7">
        <f t="shared" si="815"/>
        <v>6.9320886383067215</v>
      </c>
      <c r="FW226" s="7">
        <f t="shared" si="815"/>
        <v>7.7023207092296913</v>
      </c>
      <c r="FX226" s="7">
        <f t="shared" si="815"/>
        <v>6.9320886383067215</v>
      </c>
      <c r="FY226" s="7">
        <f t="shared" si="815"/>
        <v>8.472552780152661</v>
      </c>
      <c r="FZ226" s="7">
        <f t="shared" si="815"/>
        <v>6.1618565673837526</v>
      </c>
      <c r="GA226" s="7">
        <f t="shared" si="815"/>
        <v>7.7023207092296913</v>
      </c>
      <c r="GB226" s="7">
        <f t="shared" si="815"/>
        <v>6.1618565673837526</v>
      </c>
      <c r="GC226" s="7">
        <f t="shared" si="815"/>
        <v>6.9320886383067215</v>
      </c>
      <c r="GD226" s="7">
        <f t="shared" si="815"/>
        <v>7.7023207092296913</v>
      </c>
      <c r="GE226" s="7">
        <f t="shared" si="815"/>
        <v>9.2427848510756281</v>
      </c>
      <c r="GF226" s="7">
        <f t="shared" si="815"/>
        <v>13.093945205690474</v>
      </c>
      <c r="GG226" s="7">
        <f t="shared" si="815"/>
        <v>12.323713134767505</v>
      </c>
      <c r="GH226" s="7">
        <f t="shared" si="815"/>
        <v>15.404641418459383</v>
      </c>
      <c r="GI226" s="7">
        <f t="shared" si="815"/>
        <v>16.945105560305322</v>
      </c>
      <c r="GJ226" s="7">
        <f t="shared" si="815"/>
        <v>17.715337631228291</v>
      </c>
      <c r="GK226" s="7">
        <f t="shared" si="815"/>
        <v>17.715337631228291</v>
      </c>
      <c r="GL226" s="7">
        <f t="shared" si="815"/>
        <v>14.634409347536414</v>
      </c>
      <c r="GM226" s="7">
        <f t="shared" si="815"/>
        <v>18.485569702151256</v>
      </c>
      <c r="GN226" s="7">
        <f t="shared" si="815"/>
        <v>18.485569702151256</v>
      </c>
      <c r="GO226" s="7">
        <f t="shared" si="815"/>
        <v>18.485569702151256</v>
      </c>
      <c r="GP226" s="7">
        <f t="shared" si="815"/>
        <v>18.485569702151256</v>
      </c>
      <c r="GQ226" s="7">
        <f t="shared" si="815"/>
        <v>17.715337631228291</v>
      </c>
      <c r="GR226" s="7">
        <f t="shared" si="815"/>
        <v>16.945105560305322</v>
      </c>
      <c r="GS226" s="7">
        <f t="shared" si="815"/>
        <v>13.864177276613443</v>
      </c>
      <c r="GT226" s="7">
        <f t="shared" si="814"/>
        <v>14.634409347536414</v>
      </c>
      <c r="GU226" s="7">
        <f t="shared" si="814"/>
        <v>12.323713134767505</v>
      </c>
      <c r="GV226" s="7">
        <f t="shared" si="807"/>
        <v>10.783248992921566</v>
      </c>
      <c r="GW226" s="7">
        <f t="shared" si="807"/>
        <v>12.323713134767505</v>
      </c>
      <c r="GX226" s="7">
        <f t="shared" si="807"/>
        <v>12.323713134767505</v>
      </c>
      <c r="GY226" s="7">
        <f t="shared" si="807"/>
        <v>12.323713134767505</v>
      </c>
      <c r="GZ226" s="7">
        <f t="shared" si="807"/>
        <v>7.7023207092296913</v>
      </c>
      <c r="HA226" s="7">
        <f t="shared" si="807"/>
        <v>8.472552780152661</v>
      </c>
      <c r="HB226" s="7">
        <f t="shared" si="807"/>
        <v>16.945105560305322</v>
      </c>
      <c r="HC226" s="7">
        <f t="shared" si="807"/>
        <v>14.634409347536414</v>
      </c>
      <c r="HD226" s="7">
        <f t="shared" si="807"/>
        <v>16.17487348938235</v>
      </c>
      <c r="HE226" s="7">
        <f t="shared" si="807"/>
        <v>15.404641418459383</v>
      </c>
      <c r="HF226" s="7">
        <f t="shared" si="807"/>
        <v>16.945105560305322</v>
      </c>
      <c r="HG226" s="7">
        <f t="shared" si="807"/>
        <v>16.945105560305322</v>
      </c>
      <c r="HH226" s="7">
        <f t="shared" si="807"/>
        <v>10.013016921998599</v>
      </c>
      <c r="HI226" s="7">
        <f t="shared" si="807"/>
        <v>10.013016921998599</v>
      </c>
      <c r="HJ226" s="7">
        <f t="shared" si="807"/>
        <v>10.013016921998599</v>
      </c>
      <c r="HK226" s="7">
        <f t="shared" si="807"/>
        <v>10.783248992921566</v>
      </c>
      <c r="HL226" s="7">
        <f t="shared" ref="HL226:HT226" si="817">HL215/$C226*100000</f>
        <v>16.17487348938235</v>
      </c>
      <c r="HM226" s="7">
        <f t="shared" si="817"/>
        <v>16.945105560305322</v>
      </c>
      <c r="HN226" s="7">
        <f t="shared" si="817"/>
        <v>19.255801773074229</v>
      </c>
      <c r="HO226" s="7">
        <f t="shared" si="817"/>
        <v>22.336730056766104</v>
      </c>
      <c r="HP226" s="7">
        <f t="shared" si="817"/>
        <v>21.566497985843132</v>
      </c>
      <c r="HQ226" s="7">
        <f t="shared" si="817"/>
        <v>20.796265914920166</v>
      </c>
      <c r="HR226" s="7">
        <f t="shared" si="817"/>
        <v>13.864177276613443</v>
      </c>
      <c r="HS226" s="7">
        <f t="shared" si="817"/>
        <v>11.553481063844536</v>
      </c>
      <c r="HT226" s="7">
        <f t="shared" si="817"/>
        <v>7.7023207092296913</v>
      </c>
    </row>
    <row r="227" spans="2:228" ht="15.75" thickBot="1" x14ac:dyDescent="0.3"/>
    <row r="228" spans="2:228" ht="15.75" thickBot="1" x14ac:dyDescent="0.3">
      <c r="HI228" s="40"/>
      <c r="HJ228" s="271">
        <v>30</v>
      </c>
      <c r="HK228" s="271">
        <v>31</v>
      </c>
      <c r="HL228" s="271">
        <v>32</v>
      </c>
      <c r="HM228" s="271">
        <v>33</v>
      </c>
      <c r="HN228" s="271">
        <v>34</v>
      </c>
      <c r="HO228" s="271">
        <v>35</v>
      </c>
      <c r="HP228" s="271">
        <v>36</v>
      </c>
      <c r="HQ228" s="272">
        <v>37</v>
      </c>
    </row>
    <row r="229" spans="2:228" x14ac:dyDescent="0.25">
      <c r="HI229" s="260" t="s">
        <v>209</v>
      </c>
      <c r="HJ229" s="281">
        <f>FW217</f>
        <v>0.7896688749192704</v>
      </c>
      <c r="HK229" s="282">
        <f>GD217</f>
        <v>1.6357426694756316</v>
      </c>
      <c r="HL229" s="282">
        <f>GK217</f>
        <v>2.0305771069352669</v>
      </c>
      <c r="HM229" s="282">
        <f>GR217</f>
        <v>1.9177672676610855</v>
      </c>
      <c r="HN229" s="282">
        <f>GY217</f>
        <v>1.8049574283869039</v>
      </c>
      <c r="HO229" s="282">
        <f>HF217</f>
        <v>2.0869820265723575</v>
      </c>
      <c r="HP229" s="282">
        <f>HM217</f>
        <v>3.1586754996770816</v>
      </c>
      <c r="HQ229" s="283">
        <f>HT217</f>
        <v>0.7332639552821798</v>
      </c>
    </row>
    <row r="230" spans="2:228" x14ac:dyDescent="0.25">
      <c r="HI230" s="260" t="s">
        <v>210</v>
      </c>
      <c r="HJ230" s="284">
        <f t="shared" ref="HJ230:HJ238" si="818">FW218</f>
        <v>7.7907990663026965</v>
      </c>
      <c r="HK230" s="41">
        <f t="shared" ref="HK230:HK238" si="819">GD218</f>
        <v>12.585136953258202</v>
      </c>
      <c r="HL230" s="41">
        <f t="shared" ref="HL230:HL238" si="820">GK218</f>
        <v>18.977587469198877</v>
      </c>
      <c r="HM230" s="41">
        <f t="shared" ref="HM230:HM238" si="821">GR218</f>
        <v>19.327174606789381</v>
      </c>
      <c r="HN230" s="41">
        <f t="shared" ref="HN230:HN238" si="822">GY218</f>
        <v>18.628000331608369</v>
      </c>
      <c r="HO230" s="41">
        <f t="shared" ref="HO230:HO238" si="823">HF218</f>
        <v>22.223753746825</v>
      </c>
      <c r="HP230" s="41">
        <f t="shared" ref="HP230:HP238" si="824">HM218</f>
        <v>30.21431689175084</v>
      </c>
      <c r="HQ230" s="234">
        <f t="shared" ref="HQ230:HQ238" si="825">HT218</f>
        <v>6.2925684766291008</v>
      </c>
    </row>
    <row r="231" spans="2:228" x14ac:dyDescent="0.25">
      <c r="HI231" s="260" t="s">
        <v>211</v>
      </c>
      <c r="HJ231" s="284">
        <f t="shared" si="818"/>
        <v>18.983232969935752</v>
      </c>
      <c r="HK231" s="41">
        <f t="shared" si="819"/>
        <v>35.190615835777123</v>
      </c>
      <c r="HL231" s="41">
        <f t="shared" si="820"/>
        <v>48.935551028631551</v>
      </c>
      <c r="HM231" s="41">
        <f t="shared" si="821"/>
        <v>45.353808958832353</v>
      </c>
      <c r="HN231" s="41">
        <f t="shared" si="822"/>
        <v>44.189742786147612</v>
      </c>
      <c r="HO231" s="41">
        <f t="shared" si="823"/>
        <v>52.60683665017573</v>
      </c>
      <c r="HP231" s="41">
        <f t="shared" si="824"/>
        <v>65.993597636050239</v>
      </c>
      <c r="HQ231" s="234">
        <f t="shared" si="825"/>
        <v>13.386760985874504</v>
      </c>
    </row>
    <row r="232" spans="2:228" x14ac:dyDescent="0.25">
      <c r="HI232" s="260" t="s">
        <v>212</v>
      </c>
      <c r="HJ232" s="284">
        <f t="shared" si="818"/>
        <v>12.709905485790745</v>
      </c>
      <c r="HK232" s="41">
        <f t="shared" si="819"/>
        <v>22.300530138072407</v>
      </c>
      <c r="HL232" s="41">
        <f t="shared" si="820"/>
        <v>26.350939578599125</v>
      </c>
      <c r="HM232" s="41">
        <f t="shared" si="821"/>
        <v>25.559480262634136</v>
      </c>
      <c r="HN232" s="41">
        <f t="shared" si="822"/>
        <v>24.581795225265619</v>
      </c>
      <c r="HO232" s="41">
        <f t="shared" si="823"/>
        <v>25.885375275090308</v>
      </c>
      <c r="HP232" s="41">
        <f t="shared" si="824"/>
        <v>34.917322763161387</v>
      </c>
      <c r="HQ232" s="234">
        <f t="shared" si="825"/>
        <v>8.4267138935096142</v>
      </c>
    </row>
    <row r="233" spans="2:228" x14ac:dyDescent="0.25">
      <c r="HI233" s="260" t="s">
        <v>213</v>
      </c>
      <c r="HJ233" s="284">
        <f t="shared" si="818"/>
        <v>10.280443245612924</v>
      </c>
      <c r="HK233" s="41">
        <f t="shared" si="819"/>
        <v>17.526570643401769</v>
      </c>
      <c r="HL233" s="41">
        <f t="shared" si="820"/>
        <v>21.557229008421814</v>
      </c>
      <c r="HM233" s="41">
        <f t="shared" si="821"/>
        <v>16.937822792331424</v>
      </c>
      <c r="HN233" s="41">
        <f t="shared" si="822"/>
        <v>16.620804718678162</v>
      </c>
      <c r="HO233" s="41">
        <f t="shared" si="823"/>
        <v>15.715038793954555</v>
      </c>
      <c r="HP233" s="41">
        <f t="shared" si="824"/>
        <v>27.127689445471987</v>
      </c>
      <c r="HQ233" s="234">
        <f t="shared" si="825"/>
        <v>7.2008391015526643</v>
      </c>
    </row>
    <row r="234" spans="2:228" x14ac:dyDescent="0.25">
      <c r="HI234" s="260" t="s">
        <v>214</v>
      </c>
      <c r="HJ234" s="284">
        <f t="shared" si="818"/>
        <v>9.6350602467681092</v>
      </c>
      <c r="HK234" s="41">
        <f t="shared" si="819"/>
        <v>16.229548202547921</v>
      </c>
      <c r="HL234" s="41">
        <f t="shared" si="820"/>
        <v>18.914728927057066</v>
      </c>
      <c r="HM234" s="41">
        <f t="shared" si="821"/>
        <v>17.49316266114046</v>
      </c>
      <c r="HN234" s="41">
        <f t="shared" si="822"/>
        <v>14.768493984800298</v>
      </c>
      <c r="HO234" s="41">
        <f t="shared" si="823"/>
        <v>16.545451817196053</v>
      </c>
      <c r="HP234" s="41">
        <f t="shared" si="824"/>
        <v>22.86352411015875</v>
      </c>
      <c r="HQ234" s="234">
        <f t="shared" si="825"/>
        <v>5.2124096416942223</v>
      </c>
    </row>
    <row r="235" spans="2:228" x14ac:dyDescent="0.25">
      <c r="HI235" s="260" t="s">
        <v>215</v>
      </c>
      <c r="HJ235" s="284">
        <f t="shared" si="818"/>
        <v>6.2445419391951917</v>
      </c>
      <c r="HK235" s="41">
        <f t="shared" si="819"/>
        <v>9.4141200446957818</v>
      </c>
      <c r="HL235" s="41">
        <f t="shared" si="820"/>
        <v>10.786026985882604</v>
      </c>
      <c r="HM235" s="41">
        <f t="shared" si="821"/>
        <v>9.0356629574718319</v>
      </c>
      <c r="HN235" s="41">
        <f t="shared" si="822"/>
        <v>8.6098987343448865</v>
      </c>
      <c r="HO235" s="41">
        <f t="shared" si="823"/>
        <v>10.029112811434702</v>
      </c>
      <c r="HP235" s="41">
        <f t="shared" si="824"/>
        <v>13.482533732353255</v>
      </c>
      <c r="HQ235" s="234">
        <f t="shared" si="825"/>
        <v>3.7845708722395104</v>
      </c>
    </row>
    <row r="236" spans="2:228" x14ac:dyDescent="0.25">
      <c r="HI236" s="260" t="s">
        <v>216</v>
      </c>
      <c r="HJ236" s="284">
        <f t="shared" si="818"/>
        <v>3.5568676445088632</v>
      </c>
      <c r="HK236" s="41">
        <f t="shared" si="819"/>
        <v>5.8434254159788468</v>
      </c>
      <c r="HL236" s="41">
        <f t="shared" si="820"/>
        <v>6.2880338715424546</v>
      </c>
      <c r="HM236" s="41">
        <f t="shared" si="821"/>
        <v>6.6691268334541176</v>
      </c>
      <c r="HN236" s="41">
        <f t="shared" si="822"/>
        <v>4.6366310365919112</v>
      </c>
      <c r="HO236" s="41">
        <f t="shared" si="823"/>
        <v>4.0649915937244154</v>
      </c>
      <c r="HP236" s="41">
        <f t="shared" si="824"/>
        <v>7.8124057191891101</v>
      </c>
      <c r="HQ236" s="234">
        <f t="shared" si="825"/>
        <v>2.2865577714699836</v>
      </c>
    </row>
    <row r="237" spans="2:228" x14ac:dyDescent="0.25">
      <c r="HI237" s="260" t="s">
        <v>217</v>
      </c>
      <c r="HJ237" s="284">
        <f t="shared" si="818"/>
        <v>3.6113755440537259</v>
      </c>
      <c r="HK237" s="41">
        <f t="shared" si="819"/>
        <v>7.6561161533938993</v>
      </c>
      <c r="HL237" s="41">
        <f t="shared" si="820"/>
        <v>7.3672061098696</v>
      </c>
      <c r="HM237" s="41">
        <f t="shared" si="821"/>
        <v>7.9450261969181959</v>
      </c>
      <c r="HN237" s="41">
        <f t="shared" si="822"/>
        <v>6.2115659357724082</v>
      </c>
      <c r="HO237" s="41">
        <f t="shared" si="823"/>
        <v>6.6449310010588558</v>
      </c>
      <c r="HP237" s="41">
        <f t="shared" si="824"/>
        <v>12.134221828020518</v>
      </c>
      <c r="HQ237" s="234">
        <f t="shared" si="825"/>
        <v>4.0447406093401721</v>
      </c>
    </row>
    <row r="238" spans="2:228" ht="15.75" thickBot="1" x14ac:dyDescent="0.3">
      <c r="HI238" s="261" t="s">
        <v>218</v>
      </c>
      <c r="HJ238" s="285">
        <f t="shared" si="818"/>
        <v>7.7023207092296913</v>
      </c>
      <c r="HK238" s="286">
        <f t="shared" si="819"/>
        <v>7.7023207092296913</v>
      </c>
      <c r="HL238" s="286">
        <f t="shared" si="820"/>
        <v>17.715337631228291</v>
      </c>
      <c r="HM238" s="286">
        <f t="shared" si="821"/>
        <v>16.945105560305322</v>
      </c>
      <c r="HN238" s="286">
        <f t="shared" si="822"/>
        <v>12.323713134767505</v>
      </c>
      <c r="HO238" s="286">
        <f t="shared" si="823"/>
        <v>16.945105560305322</v>
      </c>
      <c r="HP238" s="286">
        <f t="shared" si="824"/>
        <v>16.945105560305322</v>
      </c>
      <c r="HQ238" s="287">
        <f t="shared" si="825"/>
        <v>7.7023207092296913</v>
      </c>
    </row>
    <row r="239" spans="2:228" x14ac:dyDescent="0.25">
      <c r="HJ239" s="6"/>
      <c r="HK239" s="6"/>
      <c r="HL239" s="6"/>
      <c r="HM239" s="6"/>
      <c r="HN239" s="6"/>
      <c r="HO239" s="6"/>
      <c r="HP239" s="6"/>
      <c r="HQ239" s="6"/>
    </row>
    <row r="240" spans="2:228" ht="15.75" thickBot="1" x14ac:dyDescent="0.3">
      <c r="HJ240" s="6"/>
      <c r="HK240" s="6"/>
      <c r="HL240" s="6"/>
      <c r="HM240" s="6"/>
      <c r="HN240" s="6"/>
      <c r="HO240" s="6"/>
      <c r="HP240" s="6"/>
      <c r="HQ240" s="6"/>
    </row>
    <row r="241" spans="217:225" ht="15.75" thickBot="1" x14ac:dyDescent="0.3">
      <c r="HI241" s="40"/>
      <c r="HJ241" s="282">
        <v>30</v>
      </c>
      <c r="HK241" s="282">
        <v>31</v>
      </c>
      <c r="HL241" s="282">
        <v>32</v>
      </c>
      <c r="HM241" s="282">
        <v>33</v>
      </c>
      <c r="HN241" s="282">
        <v>34</v>
      </c>
      <c r="HO241" s="282">
        <v>35</v>
      </c>
      <c r="HP241" s="282">
        <v>36</v>
      </c>
      <c r="HQ241" s="283">
        <v>37</v>
      </c>
    </row>
    <row r="242" spans="217:225" x14ac:dyDescent="0.25">
      <c r="HI242" s="34" t="s">
        <v>209</v>
      </c>
      <c r="HJ242" s="281">
        <v>0.90247871419345194</v>
      </c>
      <c r="HK242" s="282">
        <v>1.9741721872981761</v>
      </c>
      <c r="HL242" s="282">
        <v>2.8202459818545371</v>
      </c>
      <c r="HM242" s="282">
        <v>2.1433869462094481</v>
      </c>
      <c r="HN242" s="282">
        <v>1.9741721872981761</v>
      </c>
      <c r="HO242" s="282">
        <v>2.2561967854836298</v>
      </c>
      <c r="HP242" s="282">
        <v>3.4971050174996261</v>
      </c>
      <c r="HQ242" s="283">
        <v>1.3537180712901777</v>
      </c>
    </row>
    <row r="243" spans="217:225" x14ac:dyDescent="0.25">
      <c r="HI243" s="34" t="s">
        <v>210</v>
      </c>
      <c r="HJ243" s="284">
        <v>8.8895014987300023</v>
      </c>
      <c r="HK243" s="41">
        <v>15.03224691639174</v>
      </c>
      <c r="HL243" s="41">
        <v>22.623281904071288</v>
      </c>
      <c r="HM243" s="41">
        <v>22.173812727169214</v>
      </c>
      <c r="HN243" s="41">
        <v>21.624461510955562</v>
      </c>
      <c r="HO243" s="41">
        <v>25.120332886860616</v>
      </c>
      <c r="HP243" s="41">
        <v>35.358241916296855</v>
      </c>
      <c r="HQ243" s="234">
        <v>9.1392065970089327</v>
      </c>
    </row>
    <row r="244" spans="217:225" x14ac:dyDescent="0.25">
      <c r="HI244" s="34" t="s">
        <v>211</v>
      </c>
      <c r="HJ244" s="284">
        <v>21.535224194667681</v>
      </c>
      <c r="HK244" s="41">
        <v>40.966174923328339</v>
      </c>
      <c r="HL244" s="41">
        <v>57.800362651384567</v>
      </c>
      <c r="HM244" s="41">
        <v>54.129077029840381</v>
      </c>
      <c r="HN244" s="41">
        <v>51.308455149873517</v>
      </c>
      <c r="HO244" s="41">
        <v>60.397125651988979</v>
      </c>
      <c r="HP244" s="41">
        <v>79.783304604777157</v>
      </c>
      <c r="HQ244" s="234">
        <v>19.565266056278119</v>
      </c>
    </row>
    <row r="245" spans="217:225" x14ac:dyDescent="0.25">
      <c r="HI245" s="34" t="s">
        <v>212</v>
      </c>
      <c r="HJ245" s="284">
        <v>14.758388421229546</v>
      </c>
      <c r="HK245" s="41">
        <v>26.118157426844714</v>
      </c>
      <c r="HL245" s="41">
        <v>33.101621979476995</v>
      </c>
      <c r="HM245" s="41">
        <v>30.401349019125846</v>
      </c>
      <c r="HN245" s="41">
        <v>27.747632489125582</v>
      </c>
      <c r="HO245" s="41">
        <v>30.541018310178494</v>
      </c>
      <c r="HP245" s="41">
        <v>40.736876557021617</v>
      </c>
      <c r="HQ245" s="234">
        <v>11.87188973947487</v>
      </c>
    </row>
    <row r="246" spans="217:225" x14ac:dyDescent="0.25">
      <c r="HI246" s="34" t="s">
        <v>213</v>
      </c>
      <c r="HJ246" s="284">
        <v>12.001398502587772</v>
      </c>
      <c r="HK246" s="41">
        <v>20.153291825100222</v>
      </c>
      <c r="HL246" s="41">
        <v>24.863274633662975</v>
      </c>
      <c r="HM246" s="41">
        <v>20.425021602517305</v>
      </c>
      <c r="HN246" s="41">
        <v>19.292814196612799</v>
      </c>
      <c r="HO246" s="41">
        <v>18.975796122959537</v>
      </c>
      <c r="HP246" s="41">
        <v>31.701807365326193</v>
      </c>
      <c r="HQ246" s="234">
        <v>9.9634251719596616</v>
      </c>
    </row>
    <row r="247" spans="217:225" x14ac:dyDescent="0.25">
      <c r="HI247" s="34" t="s">
        <v>214</v>
      </c>
      <c r="HJ247" s="284">
        <v>11.412018079163865</v>
      </c>
      <c r="HK247" s="41">
        <v>18.756777119732998</v>
      </c>
      <c r="HL247" s="41">
        <v>22.073765073538414</v>
      </c>
      <c r="HM247" s="41">
        <v>20.652198807621808</v>
      </c>
      <c r="HN247" s="41">
        <v>17.690602420295541</v>
      </c>
      <c r="HO247" s="41">
        <v>19.309608445367235</v>
      </c>
      <c r="HP247" s="41">
        <v>27.009759052415514</v>
      </c>
      <c r="HQ247" s="234">
        <v>7.9370783180343842</v>
      </c>
    </row>
    <row r="248" spans="217:225" x14ac:dyDescent="0.25">
      <c r="HI248" s="34" t="s">
        <v>215</v>
      </c>
      <c r="HJ248" s="284">
        <v>7.4272203367700396</v>
      </c>
      <c r="HK248" s="41">
        <v>11.11717693720356</v>
      </c>
      <c r="HL248" s="41">
        <v>12.631005286099365</v>
      </c>
      <c r="HM248" s="41">
        <v>11.448326888524518</v>
      </c>
      <c r="HN248" s="41">
        <v>10.73871984997961</v>
      </c>
      <c r="HO248" s="41">
        <v>11.35371261671853</v>
      </c>
      <c r="HP248" s="41">
        <v>15.374819168473012</v>
      </c>
      <c r="HQ248" s="234">
        <v>5.5822420365532777</v>
      </c>
    </row>
    <row r="249" spans="217:225" x14ac:dyDescent="0.25">
      <c r="HI249" s="34" t="s">
        <v>216</v>
      </c>
      <c r="HJ249" s="284">
        <v>3.8744451127685831</v>
      </c>
      <c r="HK249" s="41">
        <v>6.6691268334541185</v>
      </c>
      <c r="HL249" s="41">
        <v>7.6853747318852221</v>
      </c>
      <c r="HM249" s="41">
        <v>7.8124057191891101</v>
      </c>
      <c r="HN249" s="41">
        <v>5.4623324540671829</v>
      </c>
      <c r="HO249" s="41">
        <v>4.7636620238957992</v>
      </c>
      <c r="HP249" s="41">
        <v>8.5110761493604947</v>
      </c>
      <c r="HQ249" s="234">
        <v>3.1122591889452553</v>
      </c>
    </row>
    <row r="250" spans="217:225" x14ac:dyDescent="0.25">
      <c r="HI250" s="34" t="s">
        <v>217</v>
      </c>
      <c r="HJ250" s="284">
        <v>4.1891956311023222</v>
      </c>
      <c r="HK250" s="41">
        <v>8.8117563274910893</v>
      </c>
      <c r="HL250" s="41">
        <v>8.3783912622046426</v>
      </c>
      <c r="HM250" s="41">
        <v>10.256306545112581</v>
      </c>
      <c r="HN250" s="41">
        <v>7.8005711751560458</v>
      </c>
      <c r="HO250" s="41">
        <v>7.9450261969181959</v>
      </c>
      <c r="HP250" s="41">
        <v>13.723227067404158</v>
      </c>
      <c r="HQ250" s="234">
        <v>5.0559257616752165</v>
      </c>
    </row>
    <row r="251" spans="217:225" ht="15.75" thickBot="1" x14ac:dyDescent="0.3">
      <c r="HI251" s="280" t="s">
        <v>218</v>
      </c>
      <c r="HJ251" s="285">
        <v>7.7023207092296904</v>
      </c>
      <c r="HK251" s="286">
        <v>7.7023207092296904</v>
      </c>
      <c r="HL251" s="286">
        <v>20.796265914920163</v>
      </c>
      <c r="HM251" s="286">
        <v>18.485569702151256</v>
      </c>
      <c r="HN251" s="286">
        <v>14.634409347536412</v>
      </c>
      <c r="HO251" s="286">
        <v>16.945105560305318</v>
      </c>
      <c r="HP251" s="286">
        <v>18.485569702151256</v>
      </c>
      <c r="HQ251" s="287">
        <v>11.553481063844535</v>
      </c>
    </row>
  </sheetData>
  <conditionalFormatting sqref="EX104:HW113">
    <cfRule type="colorScale" priority="1">
      <colorScale>
        <cfvo type="min"/>
        <cfvo type="percentile" val="25"/>
        <cfvo type="max"/>
        <color rgb="FFFCFCFF"/>
        <color rgb="FFFFEB84"/>
        <color rgb="FFF8696B"/>
      </colorScale>
    </cfRule>
  </conditionalFormatting>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1CEBF4-B9AC-436D-A9B9-740F60E5AFD6}">
  <sheetPr codeName="Sheet7"/>
  <dimension ref="A26:HQ243"/>
  <sheetViews>
    <sheetView topLeftCell="FB1" zoomScale="70" zoomScaleNormal="70" workbookViewId="0">
      <selection activeCell="GG8" sqref="GG8"/>
    </sheetView>
  </sheetViews>
  <sheetFormatPr defaultRowHeight="15" x14ac:dyDescent="0.25"/>
  <cols>
    <col min="2" max="2" width="17" bestFit="1" customWidth="1"/>
    <col min="3" max="3" width="17.140625" bestFit="1" customWidth="1"/>
    <col min="4" max="225" width="10" customWidth="1"/>
  </cols>
  <sheetData>
    <row r="26" spans="2:203" x14ac:dyDescent="0.25">
      <c r="B26" s="17"/>
      <c r="C26" s="17"/>
      <c r="D26" s="17"/>
    </row>
    <row r="27" spans="2:203" x14ac:dyDescent="0.25">
      <c r="B27" s="17"/>
      <c r="C27" s="17"/>
      <c r="D27" s="17"/>
    </row>
    <row r="28" spans="2:203" x14ac:dyDescent="0.25">
      <c r="B28" s="17"/>
      <c r="C28" s="17"/>
      <c r="D28" s="17"/>
    </row>
    <row r="29" spans="2:203" x14ac:dyDescent="0.25">
      <c r="B29" s="17"/>
      <c r="C29" s="17"/>
      <c r="D29" s="17"/>
      <c r="GU29" t="s">
        <v>7</v>
      </c>
    </row>
    <row r="30" spans="2:203" x14ac:dyDescent="0.25">
      <c r="B30" s="17"/>
      <c r="C30" s="16"/>
      <c r="D30" s="17"/>
      <c r="GU30" t="s">
        <v>10</v>
      </c>
    </row>
    <row r="31" spans="2:203" x14ac:dyDescent="0.25">
      <c r="B31" s="17"/>
      <c r="C31" s="16"/>
      <c r="D31" s="17"/>
      <c r="GU31" t="s">
        <v>5</v>
      </c>
    </row>
    <row r="32" spans="2:203" x14ac:dyDescent="0.25">
      <c r="B32" s="17"/>
      <c r="C32" s="17"/>
      <c r="D32" s="17"/>
      <c r="GU32" t="s">
        <v>8</v>
      </c>
    </row>
    <row r="33" spans="2:203" x14ac:dyDescent="0.25">
      <c r="B33" s="17"/>
      <c r="C33" s="17"/>
      <c r="D33" s="17"/>
      <c r="GU33" t="s">
        <v>6</v>
      </c>
    </row>
    <row r="34" spans="2:203" x14ac:dyDescent="0.25">
      <c r="B34" s="17"/>
      <c r="C34" s="17"/>
      <c r="D34" s="17"/>
      <c r="GU34" t="s">
        <v>9</v>
      </c>
    </row>
    <row r="35" spans="2:203" x14ac:dyDescent="0.25">
      <c r="B35" s="17"/>
      <c r="C35" s="17"/>
      <c r="D35" s="17"/>
      <c r="GU35" t="s">
        <v>11</v>
      </c>
    </row>
    <row r="36" spans="2:203" x14ac:dyDescent="0.25">
      <c r="B36" s="17"/>
      <c r="C36" s="17"/>
      <c r="D36" s="17"/>
      <c r="GU36" t="s">
        <v>14</v>
      </c>
    </row>
    <row r="37" spans="2:203" x14ac:dyDescent="0.25">
      <c r="B37" s="17"/>
      <c r="C37" s="17"/>
      <c r="D37" s="17"/>
      <c r="GU37" t="s">
        <v>13</v>
      </c>
    </row>
    <row r="38" spans="2:203" x14ac:dyDescent="0.25">
      <c r="B38" s="17"/>
      <c r="C38" s="17"/>
      <c r="D38" s="17"/>
      <c r="GU38" t="s">
        <v>17</v>
      </c>
    </row>
    <row r="39" spans="2:203" x14ac:dyDescent="0.25">
      <c r="B39" s="17"/>
      <c r="C39" s="17"/>
      <c r="D39" s="17"/>
      <c r="GU39" t="s">
        <v>15</v>
      </c>
    </row>
    <row r="40" spans="2:203" x14ac:dyDescent="0.25">
      <c r="B40" s="17"/>
      <c r="C40" s="16"/>
      <c r="D40" s="17"/>
      <c r="GU40" t="s">
        <v>12</v>
      </c>
    </row>
    <row r="41" spans="2:203" x14ac:dyDescent="0.25">
      <c r="B41" s="17"/>
      <c r="C41" s="16"/>
      <c r="D41" s="17"/>
    </row>
    <row r="42" spans="2:203" x14ac:dyDescent="0.25">
      <c r="B42" s="17"/>
      <c r="C42" s="17"/>
      <c r="D42" s="17"/>
    </row>
    <row r="43" spans="2:203" x14ac:dyDescent="0.25">
      <c r="B43" s="17"/>
      <c r="C43" s="17"/>
      <c r="D43" s="17"/>
    </row>
    <row r="44" spans="2:203" x14ac:dyDescent="0.25">
      <c r="B44" s="17"/>
      <c r="C44" s="17"/>
      <c r="D44" s="17"/>
      <c r="G44" s="9"/>
    </row>
    <row r="45" spans="2:203" x14ac:dyDescent="0.25">
      <c r="B45" s="17"/>
      <c r="C45" s="17"/>
      <c r="D45" s="17"/>
    </row>
    <row r="46" spans="2:203" x14ac:dyDescent="0.25">
      <c r="B46" s="17"/>
      <c r="C46" s="17"/>
      <c r="D46" s="17"/>
      <c r="AL46" s="12"/>
    </row>
    <row r="47" spans="2:203" x14ac:dyDescent="0.25">
      <c r="AL47" s="12"/>
    </row>
    <row r="49" spans="1:225" s="100" customFormat="1" ht="15.75" thickBot="1" x14ac:dyDescent="0.3"/>
    <row r="50" spans="1:225" s="100" customFormat="1" ht="15.75" thickBot="1" x14ac:dyDescent="0.3">
      <c r="D50" s="241">
        <v>0</v>
      </c>
      <c r="E50" s="239">
        <v>1</v>
      </c>
      <c r="F50" s="239">
        <v>2</v>
      </c>
      <c r="G50" s="239">
        <v>3</v>
      </c>
      <c r="H50" s="239">
        <v>4</v>
      </c>
      <c r="I50" s="239">
        <v>5</v>
      </c>
      <c r="J50" s="239">
        <v>6</v>
      </c>
      <c r="K50" s="239">
        <v>7</v>
      </c>
      <c r="L50" s="239">
        <v>8</v>
      </c>
      <c r="M50" s="239">
        <v>9</v>
      </c>
      <c r="N50" s="239">
        <v>10</v>
      </c>
      <c r="O50" s="239">
        <v>11</v>
      </c>
      <c r="P50" s="239">
        <v>12</v>
      </c>
      <c r="Q50" s="239">
        <v>13</v>
      </c>
      <c r="R50" s="239">
        <v>14</v>
      </c>
      <c r="S50" s="239">
        <v>15</v>
      </c>
      <c r="T50" s="239">
        <v>16</v>
      </c>
      <c r="U50" s="239">
        <v>17</v>
      </c>
      <c r="V50" s="239">
        <v>18</v>
      </c>
      <c r="W50" s="239">
        <v>19</v>
      </c>
      <c r="X50" s="239">
        <v>20</v>
      </c>
      <c r="Y50" s="239">
        <v>21</v>
      </c>
      <c r="Z50" s="239">
        <v>22</v>
      </c>
      <c r="AA50" s="239">
        <v>23</v>
      </c>
      <c r="AB50" s="239">
        <v>24</v>
      </c>
      <c r="AC50" s="239">
        <v>25</v>
      </c>
      <c r="AD50" s="239">
        <v>26</v>
      </c>
      <c r="AE50" s="239">
        <v>27</v>
      </c>
      <c r="AF50" s="239">
        <v>28</v>
      </c>
      <c r="AG50" s="239">
        <v>29</v>
      </c>
      <c r="AH50" s="239">
        <v>30</v>
      </c>
      <c r="AI50" s="239">
        <v>31</v>
      </c>
      <c r="AJ50" s="239">
        <v>32</v>
      </c>
      <c r="AK50" s="239">
        <v>33</v>
      </c>
      <c r="AL50" s="239">
        <v>34</v>
      </c>
      <c r="AM50" s="239">
        <v>35</v>
      </c>
      <c r="AN50" s="239">
        <v>36</v>
      </c>
      <c r="AO50" s="239">
        <v>37</v>
      </c>
      <c r="AP50" s="239">
        <v>38</v>
      </c>
      <c r="AQ50" s="239">
        <v>39</v>
      </c>
      <c r="AR50" s="239">
        <v>40</v>
      </c>
      <c r="AS50" s="239">
        <v>41</v>
      </c>
      <c r="AT50" s="239">
        <v>42</v>
      </c>
      <c r="AU50" s="239">
        <v>43</v>
      </c>
      <c r="AV50" s="239">
        <v>44</v>
      </c>
      <c r="AW50" s="239">
        <v>45</v>
      </c>
      <c r="AX50" s="239">
        <v>46</v>
      </c>
      <c r="AY50" s="239">
        <v>47</v>
      </c>
      <c r="AZ50" s="239">
        <v>48</v>
      </c>
      <c r="BA50" s="239">
        <v>49</v>
      </c>
      <c r="BB50" s="239">
        <v>50</v>
      </c>
      <c r="BC50" s="239">
        <v>51</v>
      </c>
      <c r="BD50" s="239">
        <v>52</v>
      </c>
      <c r="BE50" s="239">
        <v>53</v>
      </c>
      <c r="BF50" s="239">
        <v>54</v>
      </c>
      <c r="BG50" s="239">
        <v>55</v>
      </c>
      <c r="BH50" s="239">
        <v>56</v>
      </c>
      <c r="BI50" s="239">
        <v>57</v>
      </c>
      <c r="BJ50" s="239">
        <v>58</v>
      </c>
      <c r="BK50" s="239">
        <v>59</v>
      </c>
      <c r="BL50" s="239">
        <v>60</v>
      </c>
      <c r="BM50" s="239">
        <v>61</v>
      </c>
      <c r="BN50" s="239">
        <v>62</v>
      </c>
      <c r="BO50" s="239">
        <v>63</v>
      </c>
      <c r="BP50" s="239">
        <v>64</v>
      </c>
      <c r="BQ50" s="239">
        <v>65</v>
      </c>
      <c r="BR50" s="239">
        <v>66</v>
      </c>
      <c r="BS50" s="239">
        <v>67</v>
      </c>
      <c r="BT50" s="239">
        <v>68</v>
      </c>
      <c r="BU50" s="239">
        <v>69</v>
      </c>
      <c r="BV50" s="239">
        <v>70</v>
      </c>
      <c r="BW50" s="239">
        <v>71</v>
      </c>
      <c r="BX50" s="239">
        <v>72</v>
      </c>
      <c r="BY50" s="239">
        <v>73</v>
      </c>
      <c r="BZ50" s="239">
        <v>74</v>
      </c>
      <c r="CA50" s="239">
        <v>75</v>
      </c>
      <c r="CB50" s="239">
        <v>76</v>
      </c>
      <c r="CC50" s="239">
        <v>77</v>
      </c>
      <c r="CD50" s="239">
        <v>78</v>
      </c>
      <c r="CE50" s="239">
        <v>79</v>
      </c>
      <c r="CF50" s="239">
        <v>80</v>
      </c>
      <c r="CG50" s="239">
        <v>81</v>
      </c>
      <c r="CH50" s="239">
        <v>82</v>
      </c>
      <c r="CI50" s="239">
        <v>83</v>
      </c>
      <c r="CJ50" s="239">
        <v>84</v>
      </c>
      <c r="CK50" s="239">
        <v>85</v>
      </c>
      <c r="CL50" s="239">
        <v>86</v>
      </c>
      <c r="CM50" s="239">
        <v>87</v>
      </c>
      <c r="CN50" s="239">
        <v>88</v>
      </c>
      <c r="CO50" s="239">
        <v>89</v>
      </c>
      <c r="CP50" s="239">
        <v>90</v>
      </c>
      <c r="CQ50" s="239">
        <v>91</v>
      </c>
      <c r="CR50" s="239">
        <v>92</v>
      </c>
      <c r="CS50" s="239">
        <v>93</v>
      </c>
      <c r="CT50" s="239">
        <v>94</v>
      </c>
      <c r="CU50" s="239">
        <v>95</v>
      </c>
      <c r="CV50" s="239">
        <v>96</v>
      </c>
      <c r="CW50" s="239">
        <v>97</v>
      </c>
      <c r="CX50" s="239">
        <v>98</v>
      </c>
      <c r="CY50" s="239">
        <v>99</v>
      </c>
      <c r="CZ50" s="239">
        <v>100</v>
      </c>
      <c r="DA50" s="239">
        <v>101</v>
      </c>
      <c r="DB50" s="239">
        <v>102</v>
      </c>
      <c r="DC50" s="239">
        <v>103</v>
      </c>
      <c r="DD50" s="239">
        <v>104</v>
      </c>
      <c r="DE50" s="239">
        <v>105</v>
      </c>
      <c r="DF50" s="239">
        <v>106</v>
      </c>
      <c r="DG50" s="239">
        <v>107</v>
      </c>
      <c r="DH50" s="239">
        <v>108</v>
      </c>
      <c r="DI50" s="239">
        <v>109</v>
      </c>
      <c r="DJ50" s="239">
        <v>110</v>
      </c>
      <c r="DK50" s="239">
        <v>111</v>
      </c>
      <c r="DL50" s="239">
        <v>112</v>
      </c>
      <c r="DM50" s="239">
        <v>113</v>
      </c>
      <c r="DN50" s="239">
        <v>114</v>
      </c>
      <c r="DO50" s="239">
        <v>115</v>
      </c>
      <c r="DP50" s="239">
        <v>116</v>
      </c>
      <c r="DQ50" s="239">
        <v>117</v>
      </c>
      <c r="DR50" s="239">
        <v>118</v>
      </c>
      <c r="DS50" s="239">
        <v>119</v>
      </c>
      <c r="DT50" s="239">
        <v>120</v>
      </c>
      <c r="DU50" s="239">
        <v>121</v>
      </c>
      <c r="DV50" s="239">
        <v>122</v>
      </c>
      <c r="DW50" s="239">
        <v>123</v>
      </c>
      <c r="DX50" s="239">
        <v>124</v>
      </c>
      <c r="DY50" s="239">
        <v>125</v>
      </c>
      <c r="DZ50" s="239">
        <v>126</v>
      </c>
      <c r="EA50" s="239">
        <v>127</v>
      </c>
      <c r="EB50" s="239">
        <v>128</v>
      </c>
      <c r="EC50" s="239">
        <v>129</v>
      </c>
      <c r="ED50" s="239">
        <v>130</v>
      </c>
      <c r="EE50" s="239">
        <v>131</v>
      </c>
      <c r="EF50" s="239">
        <v>132</v>
      </c>
      <c r="EG50" s="239">
        <v>133</v>
      </c>
      <c r="EH50" s="239">
        <v>134</v>
      </c>
      <c r="EI50" s="239">
        <v>135</v>
      </c>
      <c r="EJ50" s="239">
        <v>136</v>
      </c>
      <c r="EK50" s="239">
        <v>137</v>
      </c>
      <c r="EL50" s="239">
        <v>138</v>
      </c>
      <c r="EM50" s="239">
        <v>139</v>
      </c>
      <c r="EN50" s="239">
        <v>140</v>
      </c>
      <c r="EO50" s="239">
        <v>141</v>
      </c>
      <c r="EP50" s="239">
        <v>142</v>
      </c>
      <c r="EQ50" s="239">
        <v>143</v>
      </c>
      <c r="ER50" s="239">
        <v>144</v>
      </c>
      <c r="ES50" s="239">
        <v>145</v>
      </c>
      <c r="ET50" s="239">
        <v>146</v>
      </c>
      <c r="EU50" s="239">
        <v>147</v>
      </c>
      <c r="EV50" s="239">
        <v>148</v>
      </c>
      <c r="EW50" s="239">
        <v>149</v>
      </c>
      <c r="EX50" s="239">
        <v>150</v>
      </c>
      <c r="EY50" s="239">
        <v>151</v>
      </c>
      <c r="EZ50" s="239">
        <v>152</v>
      </c>
      <c r="FA50" s="239">
        <v>153</v>
      </c>
      <c r="FB50" s="239">
        <v>154</v>
      </c>
      <c r="FC50" s="239">
        <v>155</v>
      </c>
      <c r="FD50" s="239">
        <v>156</v>
      </c>
      <c r="FE50" s="239">
        <v>157</v>
      </c>
      <c r="FF50" s="239">
        <v>158</v>
      </c>
      <c r="FG50" s="239">
        <v>159</v>
      </c>
      <c r="FH50" s="239">
        <v>160</v>
      </c>
      <c r="FI50" s="239">
        <v>161</v>
      </c>
      <c r="FJ50" s="239">
        <v>162</v>
      </c>
      <c r="FK50" s="239">
        <v>163</v>
      </c>
      <c r="FL50" s="239">
        <v>164</v>
      </c>
      <c r="FM50" s="239">
        <v>165</v>
      </c>
      <c r="FN50" s="239">
        <v>166</v>
      </c>
      <c r="FO50" s="239">
        <v>167</v>
      </c>
      <c r="FP50" s="239">
        <v>168</v>
      </c>
      <c r="FQ50" s="239">
        <v>169</v>
      </c>
      <c r="FR50" s="239">
        <v>170</v>
      </c>
      <c r="FS50" s="239">
        <v>171</v>
      </c>
      <c r="FT50" s="239">
        <v>172</v>
      </c>
      <c r="FU50" s="239">
        <v>173</v>
      </c>
      <c r="FV50" s="239">
        <v>174</v>
      </c>
      <c r="FW50" s="239">
        <v>175</v>
      </c>
      <c r="FX50" s="239">
        <v>176</v>
      </c>
      <c r="FY50" s="239">
        <v>177</v>
      </c>
      <c r="FZ50" s="239">
        <v>178</v>
      </c>
      <c r="GA50" s="239">
        <v>179</v>
      </c>
      <c r="GB50" s="239">
        <v>180</v>
      </c>
      <c r="GC50" s="239">
        <v>181</v>
      </c>
      <c r="GD50" s="239">
        <v>182</v>
      </c>
      <c r="GE50" s="239">
        <v>183</v>
      </c>
      <c r="GF50" s="239">
        <v>184</v>
      </c>
      <c r="GG50" s="239">
        <v>185</v>
      </c>
      <c r="GH50" s="239">
        <v>186</v>
      </c>
      <c r="GI50" s="239">
        <v>187</v>
      </c>
      <c r="GJ50" s="239">
        <v>188</v>
      </c>
      <c r="GK50" s="239">
        <v>189</v>
      </c>
      <c r="GL50" s="239">
        <v>190</v>
      </c>
      <c r="GM50" s="239">
        <v>191</v>
      </c>
      <c r="GN50" s="239">
        <v>192</v>
      </c>
      <c r="GO50" s="239">
        <v>193</v>
      </c>
      <c r="GP50" s="239">
        <v>194</v>
      </c>
      <c r="GQ50" s="239">
        <v>195</v>
      </c>
      <c r="GR50" s="239">
        <v>196</v>
      </c>
      <c r="GS50" s="239">
        <v>197</v>
      </c>
      <c r="GT50" s="239">
        <v>198</v>
      </c>
      <c r="GU50" s="239">
        <v>199</v>
      </c>
      <c r="GV50" s="239">
        <v>200</v>
      </c>
      <c r="GW50" s="239">
        <v>201</v>
      </c>
      <c r="GX50" s="239">
        <v>202</v>
      </c>
      <c r="GY50" s="239">
        <v>203</v>
      </c>
      <c r="GZ50" s="239">
        <v>204</v>
      </c>
      <c r="HA50" s="239">
        <v>205</v>
      </c>
      <c r="HB50" s="239">
        <v>206</v>
      </c>
      <c r="HC50" s="239">
        <v>207</v>
      </c>
      <c r="HD50" s="239">
        <v>208</v>
      </c>
      <c r="HE50" s="239">
        <v>209</v>
      </c>
      <c r="HF50" s="239">
        <v>210</v>
      </c>
      <c r="HG50" s="239">
        <v>211</v>
      </c>
      <c r="HH50" s="239">
        <v>212</v>
      </c>
      <c r="HI50" s="239">
        <v>213</v>
      </c>
      <c r="HJ50" s="239">
        <v>214</v>
      </c>
      <c r="HK50" s="239">
        <v>215</v>
      </c>
      <c r="HL50" s="239">
        <v>216</v>
      </c>
      <c r="HM50" s="239">
        <v>217</v>
      </c>
      <c r="HN50" s="239">
        <v>218</v>
      </c>
      <c r="HO50" s="239">
        <v>219</v>
      </c>
      <c r="HP50" s="239">
        <v>220</v>
      </c>
      <c r="HQ50" s="239">
        <v>221</v>
      </c>
    </row>
    <row r="51" spans="1:225" s="100" customFormat="1" ht="15.75" thickBot="1" x14ac:dyDescent="0.3">
      <c r="C51" s="242" t="s">
        <v>16</v>
      </c>
      <c r="D51" s="243">
        <v>43893</v>
      </c>
      <c r="E51" s="244">
        <v>43894</v>
      </c>
      <c r="F51" s="244">
        <v>43895</v>
      </c>
      <c r="G51" s="244">
        <v>43896</v>
      </c>
      <c r="H51" s="244">
        <v>43897</v>
      </c>
      <c r="I51" s="244">
        <v>43898</v>
      </c>
      <c r="J51" s="244">
        <v>43899</v>
      </c>
      <c r="K51" s="244">
        <v>43900</v>
      </c>
      <c r="L51" s="244">
        <v>43901</v>
      </c>
      <c r="M51" s="244">
        <v>43902</v>
      </c>
      <c r="N51" s="244">
        <v>43903</v>
      </c>
      <c r="O51" s="244">
        <v>43904</v>
      </c>
      <c r="P51" s="244">
        <v>43905</v>
      </c>
      <c r="Q51" s="244">
        <v>43906</v>
      </c>
      <c r="R51" s="244">
        <v>43907</v>
      </c>
      <c r="S51" s="244">
        <v>43908</v>
      </c>
      <c r="T51" s="244">
        <v>43909</v>
      </c>
      <c r="U51" s="244">
        <v>43910</v>
      </c>
      <c r="V51" s="244">
        <v>43911</v>
      </c>
      <c r="W51" s="244">
        <v>43912</v>
      </c>
      <c r="X51" s="244">
        <v>43913</v>
      </c>
      <c r="Y51" s="244">
        <v>43914</v>
      </c>
      <c r="Z51" s="244">
        <v>43915</v>
      </c>
      <c r="AA51" s="244">
        <v>43916</v>
      </c>
      <c r="AB51" s="244">
        <v>43917</v>
      </c>
      <c r="AC51" s="244">
        <v>43918</v>
      </c>
      <c r="AD51" s="244">
        <v>43919</v>
      </c>
      <c r="AE51" s="244">
        <v>43920</v>
      </c>
      <c r="AF51" s="244">
        <v>43921</v>
      </c>
      <c r="AG51" s="244">
        <v>43922</v>
      </c>
      <c r="AH51" s="244">
        <v>43923</v>
      </c>
      <c r="AI51" s="244">
        <v>43924</v>
      </c>
      <c r="AJ51" s="244">
        <v>43925</v>
      </c>
      <c r="AK51" s="244">
        <v>43926</v>
      </c>
      <c r="AL51" s="244">
        <v>43927</v>
      </c>
      <c r="AM51" s="244">
        <v>43928</v>
      </c>
      <c r="AN51" s="244">
        <v>43929</v>
      </c>
      <c r="AO51" s="244">
        <v>43930</v>
      </c>
      <c r="AP51" s="244">
        <v>43931</v>
      </c>
      <c r="AQ51" s="244">
        <v>43932</v>
      </c>
      <c r="AR51" s="244">
        <v>43933</v>
      </c>
      <c r="AS51" s="244">
        <v>43934</v>
      </c>
      <c r="AT51" s="244">
        <v>43935</v>
      </c>
      <c r="AU51" s="244">
        <v>43936</v>
      </c>
      <c r="AV51" s="244">
        <v>43937</v>
      </c>
      <c r="AW51" s="244">
        <v>43938</v>
      </c>
      <c r="AX51" s="244">
        <v>43939</v>
      </c>
      <c r="AY51" s="244">
        <v>43940</v>
      </c>
      <c r="AZ51" s="244">
        <v>43941</v>
      </c>
      <c r="BA51" s="244">
        <v>43942</v>
      </c>
      <c r="BB51" s="244">
        <v>43943</v>
      </c>
      <c r="BC51" s="244">
        <v>43944</v>
      </c>
      <c r="BD51" s="244">
        <v>43945</v>
      </c>
      <c r="BE51" s="244">
        <v>43946</v>
      </c>
      <c r="BF51" s="244">
        <v>43947</v>
      </c>
      <c r="BG51" s="244">
        <v>43948</v>
      </c>
      <c r="BH51" s="244">
        <v>43949</v>
      </c>
      <c r="BI51" s="244">
        <v>43950</v>
      </c>
      <c r="BJ51" s="244">
        <v>43951</v>
      </c>
      <c r="BK51" s="244">
        <v>43952</v>
      </c>
      <c r="BL51" s="244">
        <v>43953</v>
      </c>
      <c r="BM51" s="244">
        <v>43954</v>
      </c>
      <c r="BN51" s="244">
        <v>43955</v>
      </c>
      <c r="BO51" s="244">
        <v>43956</v>
      </c>
      <c r="BP51" s="244">
        <v>43957</v>
      </c>
      <c r="BQ51" s="244">
        <v>43958</v>
      </c>
      <c r="BR51" s="244">
        <v>43959</v>
      </c>
      <c r="BS51" s="244">
        <v>43960</v>
      </c>
      <c r="BT51" s="244">
        <v>43961</v>
      </c>
      <c r="BU51" s="244">
        <v>43962</v>
      </c>
      <c r="BV51" s="244">
        <v>43963</v>
      </c>
      <c r="BW51" s="244">
        <v>43964</v>
      </c>
      <c r="BX51" s="244">
        <v>43965</v>
      </c>
      <c r="BY51" s="244">
        <v>43966</v>
      </c>
      <c r="BZ51" s="244">
        <v>43967</v>
      </c>
      <c r="CA51" s="244">
        <v>43968</v>
      </c>
      <c r="CB51" s="244">
        <v>43969</v>
      </c>
      <c r="CC51" s="244">
        <v>43970</v>
      </c>
      <c r="CD51" s="244">
        <v>43971</v>
      </c>
      <c r="CE51" s="244">
        <v>43972</v>
      </c>
      <c r="CF51" s="244">
        <v>43973</v>
      </c>
      <c r="CG51" s="244">
        <v>43974</v>
      </c>
      <c r="CH51" s="244">
        <v>43975</v>
      </c>
      <c r="CI51" s="244">
        <v>43976</v>
      </c>
      <c r="CJ51" s="244">
        <v>43977</v>
      </c>
      <c r="CK51" s="244">
        <v>43978</v>
      </c>
      <c r="CL51" s="244">
        <v>43979</v>
      </c>
      <c r="CM51" s="244">
        <v>43980</v>
      </c>
      <c r="CN51" s="244">
        <v>43981</v>
      </c>
      <c r="CO51" s="244">
        <v>43982</v>
      </c>
      <c r="CP51" s="244">
        <v>43983</v>
      </c>
      <c r="CQ51" s="244">
        <v>43984</v>
      </c>
      <c r="CR51" s="244">
        <v>43985</v>
      </c>
      <c r="CS51" s="244">
        <v>43986</v>
      </c>
      <c r="CT51" s="244">
        <v>43987</v>
      </c>
      <c r="CU51" s="244">
        <v>43988</v>
      </c>
      <c r="CV51" s="244">
        <v>43989</v>
      </c>
      <c r="CW51" s="244">
        <v>43990</v>
      </c>
      <c r="CX51" s="244">
        <v>43991</v>
      </c>
      <c r="CY51" s="244">
        <v>43992</v>
      </c>
      <c r="CZ51" s="244">
        <v>43993</v>
      </c>
      <c r="DA51" s="244">
        <v>43994</v>
      </c>
      <c r="DB51" s="244">
        <v>43995</v>
      </c>
      <c r="DC51" s="244">
        <v>43996</v>
      </c>
      <c r="DD51" s="244">
        <v>43997</v>
      </c>
      <c r="DE51" s="244">
        <v>43998</v>
      </c>
      <c r="DF51" s="244">
        <v>43999</v>
      </c>
      <c r="DG51" s="244">
        <v>44000</v>
      </c>
      <c r="DH51" s="244">
        <v>44001</v>
      </c>
      <c r="DI51" s="244">
        <v>44002</v>
      </c>
      <c r="DJ51" s="244">
        <v>44003</v>
      </c>
      <c r="DK51" s="244">
        <v>44004</v>
      </c>
      <c r="DL51" s="244">
        <v>44005</v>
      </c>
      <c r="DM51" s="244">
        <v>44006</v>
      </c>
      <c r="DN51" s="244">
        <v>44007</v>
      </c>
      <c r="DO51" s="244">
        <v>44008</v>
      </c>
      <c r="DP51" s="244">
        <v>44009</v>
      </c>
      <c r="DQ51" s="244">
        <v>44010</v>
      </c>
      <c r="DR51" s="244">
        <v>44011</v>
      </c>
      <c r="DS51" s="244">
        <v>44012</v>
      </c>
      <c r="DT51" s="244">
        <v>44013</v>
      </c>
      <c r="DU51" s="244">
        <v>44014</v>
      </c>
      <c r="DV51" s="244">
        <v>44015</v>
      </c>
      <c r="DW51" s="244">
        <v>44016</v>
      </c>
      <c r="DX51" s="244">
        <v>44017</v>
      </c>
      <c r="DY51" s="244">
        <v>44018</v>
      </c>
      <c r="DZ51" s="244">
        <v>44019</v>
      </c>
      <c r="EA51" s="244">
        <v>44020</v>
      </c>
      <c r="EB51" s="244">
        <v>44021</v>
      </c>
      <c r="EC51" s="244">
        <v>44022</v>
      </c>
      <c r="ED51" s="244">
        <v>44023</v>
      </c>
      <c r="EE51" s="244">
        <v>44024</v>
      </c>
      <c r="EF51" s="244">
        <v>44025</v>
      </c>
      <c r="EG51" s="244">
        <v>44026</v>
      </c>
      <c r="EH51" s="244">
        <v>44027</v>
      </c>
      <c r="EI51" s="244">
        <v>44028</v>
      </c>
      <c r="EJ51" s="244">
        <v>44029</v>
      </c>
      <c r="EK51" s="244">
        <v>44030</v>
      </c>
      <c r="EL51" s="244">
        <v>44031</v>
      </c>
      <c r="EM51" s="244">
        <v>44032</v>
      </c>
      <c r="EN51" s="244">
        <v>44033</v>
      </c>
      <c r="EO51" s="244">
        <v>44034</v>
      </c>
      <c r="EP51" s="244">
        <v>44035</v>
      </c>
      <c r="EQ51" s="244">
        <v>44036</v>
      </c>
      <c r="ER51" s="244">
        <v>44037</v>
      </c>
      <c r="ES51" s="244">
        <v>44038</v>
      </c>
      <c r="ET51" s="244">
        <v>44039</v>
      </c>
      <c r="EU51" s="244">
        <v>44040</v>
      </c>
      <c r="EV51" s="244">
        <v>44041</v>
      </c>
      <c r="EW51" s="244">
        <v>44042</v>
      </c>
      <c r="EX51" s="244">
        <v>44043</v>
      </c>
      <c r="EY51" s="244">
        <v>44044</v>
      </c>
      <c r="EZ51" s="244">
        <v>44045</v>
      </c>
      <c r="FA51" s="244">
        <v>44046</v>
      </c>
      <c r="FB51" s="244">
        <v>44047</v>
      </c>
      <c r="FC51" s="244">
        <v>44048</v>
      </c>
      <c r="FD51" s="244">
        <v>44049</v>
      </c>
      <c r="FE51" s="244">
        <v>44050</v>
      </c>
      <c r="FF51" s="244">
        <v>44051</v>
      </c>
      <c r="FG51" s="244">
        <v>44052</v>
      </c>
      <c r="FH51" s="244">
        <v>44053</v>
      </c>
      <c r="FI51" s="244">
        <v>44054</v>
      </c>
      <c r="FJ51" s="244">
        <v>44055</v>
      </c>
      <c r="FK51" s="244">
        <v>44056</v>
      </c>
      <c r="FL51" s="244">
        <v>44057</v>
      </c>
      <c r="FM51" s="244">
        <v>44058</v>
      </c>
      <c r="FN51" s="244">
        <v>44059</v>
      </c>
      <c r="FO51" s="244">
        <v>44060</v>
      </c>
      <c r="FP51" s="244">
        <v>44061</v>
      </c>
      <c r="FQ51" s="244">
        <v>44062</v>
      </c>
      <c r="FR51" s="244">
        <v>44063</v>
      </c>
      <c r="FS51" s="244">
        <v>44064</v>
      </c>
      <c r="FT51" s="244">
        <v>44065</v>
      </c>
      <c r="FU51" s="244">
        <v>44066</v>
      </c>
      <c r="FV51" s="244">
        <v>44067</v>
      </c>
      <c r="FW51" s="244">
        <v>44068</v>
      </c>
      <c r="FX51" s="244">
        <v>44069</v>
      </c>
      <c r="FY51" s="244">
        <v>44070</v>
      </c>
      <c r="FZ51" s="244">
        <v>44071</v>
      </c>
      <c r="GA51" s="244">
        <v>44072</v>
      </c>
      <c r="GB51" s="244">
        <v>44073</v>
      </c>
      <c r="GC51" s="244">
        <v>44074</v>
      </c>
      <c r="GD51" s="244">
        <v>44075</v>
      </c>
      <c r="GE51" s="244">
        <v>44076</v>
      </c>
      <c r="GF51" s="244">
        <v>44077</v>
      </c>
      <c r="GG51" s="244">
        <v>44078</v>
      </c>
      <c r="GH51" s="244">
        <v>44079</v>
      </c>
      <c r="GI51" s="244">
        <v>44080</v>
      </c>
      <c r="GJ51" s="244">
        <v>44081</v>
      </c>
      <c r="GK51" s="244">
        <v>44082</v>
      </c>
      <c r="GL51" s="244">
        <v>44083</v>
      </c>
      <c r="GM51" s="244">
        <v>44084</v>
      </c>
      <c r="GN51" s="244">
        <v>44085</v>
      </c>
      <c r="GO51" s="244">
        <v>44086</v>
      </c>
      <c r="GP51" s="244">
        <v>44087</v>
      </c>
      <c r="GQ51" s="244">
        <v>44088</v>
      </c>
      <c r="GR51" s="244">
        <v>44089</v>
      </c>
      <c r="GS51" s="244">
        <v>44090</v>
      </c>
      <c r="GT51" s="244">
        <v>44091</v>
      </c>
      <c r="GU51" s="244">
        <v>44092</v>
      </c>
      <c r="GV51" s="244">
        <v>44093</v>
      </c>
      <c r="GW51" s="244">
        <v>44094</v>
      </c>
      <c r="GX51" s="244">
        <v>44095</v>
      </c>
      <c r="GY51" s="244">
        <v>44096</v>
      </c>
      <c r="GZ51" s="244">
        <v>44097</v>
      </c>
      <c r="HA51" s="244">
        <v>44098</v>
      </c>
      <c r="HB51" s="244">
        <v>44099</v>
      </c>
      <c r="HC51" s="244">
        <v>44100</v>
      </c>
      <c r="HD51" s="244">
        <v>44101</v>
      </c>
      <c r="HE51" s="244">
        <v>44102</v>
      </c>
      <c r="HF51" s="244">
        <v>44103</v>
      </c>
      <c r="HG51" s="244">
        <v>44104</v>
      </c>
      <c r="HH51" s="244">
        <v>44105</v>
      </c>
      <c r="HI51" s="244">
        <v>44106</v>
      </c>
      <c r="HJ51" s="244">
        <v>44107</v>
      </c>
      <c r="HK51" s="244">
        <v>44108</v>
      </c>
      <c r="HL51" s="244">
        <v>44109</v>
      </c>
      <c r="HM51" s="244">
        <v>44110</v>
      </c>
      <c r="HN51" s="244">
        <v>44111</v>
      </c>
      <c r="HO51" s="244">
        <v>44112</v>
      </c>
      <c r="HP51" s="244">
        <v>44113</v>
      </c>
      <c r="HQ51" s="244">
        <v>44114</v>
      </c>
    </row>
    <row r="52" spans="1:225" s="100" customFormat="1" x14ac:dyDescent="0.25">
      <c r="A52" s="245"/>
      <c r="B52" s="246"/>
      <c r="C52" s="247" t="s">
        <v>7</v>
      </c>
      <c r="D52" s="240">
        <v>3</v>
      </c>
      <c r="E52" s="240">
        <v>7</v>
      </c>
      <c r="F52" s="240">
        <v>12</v>
      </c>
      <c r="G52" s="240">
        <v>20</v>
      </c>
      <c r="H52" s="240">
        <v>29</v>
      </c>
      <c r="I52" s="240">
        <v>31</v>
      </c>
      <c r="J52" s="240">
        <v>36</v>
      </c>
      <c r="K52" s="240">
        <v>46</v>
      </c>
      <c r="L52" s="240">
        <v>50</v>
      </c>
      <c r="M52" s="240">
        <v>63</v>
      </c>
      <c r="N52" s="240">
        <v>83</v>
      </c>
      <c r="O52" s="246">
        <v>97</v>
      </c>
      <c r="P52" s="246">
        <v>115</v>
      </c>
      <c r="Q52" s="246">
        <v>145</v>
      </c>
      <c r="R52" s="100">
        <v>186</v>
      </c>
      <c r="S52" s="246">
        <v>241</v>
      </c>
      <c r="T52" s="246">
        <v>312</v>
      </c>
      <c r="U52" s="246">
        <v>539</v>
      </c>
      <c r="V52" s="246">
        <v>491</v>
      </c>
      <c r="W52" s="246">
        <v>591</v>
      </c>
      <c r="X52" s="246">
        <v>653</v>
      </c>
      <c r="Y52" s="246">
        <v>767</v>
      </c>
      <c r="Z52" s="246">
        <v>895</v>
      </c>
      <c r="AA52" s="246">
        <v>1050</v>
      </c>
      <c r="AB52" s="246">
        <v>1257</v>
      </c>
      <c r="AC52" s="246">
        <v>1515</v>
      </c>
      <c r="AD52" s="246">
        <v>1675</v>
      </c>
      <c r="AE52" s="246">
        <v>1817</v>
      </c>
      <c r="AF52" s="246">
        <v>1956</v>
      </c>
      <c r="AG52" s="246">
        <v>2204</v>
      </c>
      <c r="AH52" s="99">
        <v>2426</v>
      </c>
      <c r="AI52" s="99">
        <v>2631</v>
      </c>
      <c r="AJ52" s="99">
        <v>2827</v>
      </c>
      <c r="AK52" s="246">
        <v>3125</v>
      </c>
      <c r="AL52" s="99">
        <v>3372</v>
      </c>
      <c r="AM52" s="246">
        <v>3511</v>
      </c>
      <c r="AN52" s="246">
        <v>3755</v>
      </c>
      <c r="AO52" s="246">
        <v>4072</v>
      </c>
      <c r="AP52" s="246">
        <v>4282</v>
      </c>
      <c r="AQ52" s="246">
        <v>4693</v>
      </c>
      <c r="AR52" s="100">
        <v>4917</v>
      </c>
      <c r="AS52" s="100">
        <v>5177</v>
      </c>
      <c r="AT52" s="100">
        <v>5318</v>
      </c>
      <c r="AU52" s="100">
        <v>5513</v>
      </c>
      <c r="AV52" s="100">
        <v>5787</v>
      </c>
      <c r="AW52" s="100">
        <v>6047</v>
      </c>
      <c r="AX52" s="100">
        <v>6351</v>
      </c>
      <c r="AY52" s="100">
        <v>6612</v>
      </c>
      <c r="AZ52" s="100">
        <v>6753</v>
      </c>
      <c r="BA52" s="100">
        <v>6898</v>
      </c>
      <c r="BB52" s="100">
        <v>7063</v>
      </c>
      <c r="BC52" s="100">
        <v>7274</v>
      </c>
      <c r="BD52" s="100">
        <v>7456</v>
      </c>
      <c r="BE52" s="100">
        <v>7642</v>
      </c>
      <c r="BF52" s="100">
        <v>7784</v>
      </c>
      <c r="BG52" s="100">
        <v>7880</v>
      </c>
      <c r="BH52" s="100">
        <v>7899</v>
      </c>
      <c r="BI52" s="100">
        <v>7995</v>
      </c>
      <c r="BJ52" s="100">
        <v>8133</v>
      </c>
      <c r="BK52" s="100">
        <v>8251</v>
      </c>
      <c r="BL52" s="100">
        <v>8345</v>
      </c>
      <c r="BM52" s="100">
        <v>8435</v>
      </c>
      <c r="BN52" s="100">
        <v>8466</v>
      </c>
      <c r="BO52" s="100">
        <v>8544</v>
      </c>
      <c r="BP52" s="100">
        <v>8599</v>
      </c>
      <c r="BQ52" s="100">
        <v>8696</v>
      </c>
      <c r="BR52" s="100">
        <v>8776</v>
      </c>
      <c r="BS52" s="100">
        <v>8859</v>
      </c>
      <c r="BT52" s="100">
        <v>8928</v>
      </c>
      <c r="BU52" s="100">
        <v>8974</v>
      </c>
      <c r="BV52" s="100">
        <v>9035</v>
      </c>
      <c r="BW52" s="100">
        <v>9132</v>
      </c>
      <c r="BX52" s="100">
        <v>9219</v>
      </c>
      <c r="BY52" s="100">
        <v>9275</v>
      </c>
      <c r="BZ52" s="100">
        <v>9331</v>
      </c>
      <c r="CA52" s="100">
        <v>9370</v>
      </c>
      <c r="CB52" s="100">
        <v>9432</v>
      </c>
      <c r="CC52" s="100">
        <v>9467</v>
      </c>
      <c r="CD52" s="100">
        <v>9526</v>
      </c>
      <c r="CE52" s="100">
        <v>9618</v>
      </c>
      <c r="CF52" s="100">
        <v>9667</v>
      </c>
      <c r="CG52" s="100">
        <v>9704</v>
      </c>
      <c r="CH52" s="100">
        <v>9749</v>
      </c>
      <c r="CI52" s="100">
        <v>9799</v>
      </c>
      <c r="CJ52" s="248">
        <v>9830</v>
      </c>
      <c r="CK52" s="100">
        <v>9895</v>
      </c>
      <c r="CL52" s="100">
        <v>9934</v>
      </c>
      <c r="CM52" s="100">
        <v>9976</v>
      </c>
      <c r="CN52" s="100">
        <v>10004</v>
      </c>
      <c r="CO52" s="100">
        <v>10035</v>
      </c>
      <c r="CP52" s="100">
        <v>10070</v>
      </c>
      <c r="CQ52" s="100">
        <v>10094</v>
      </c>
      <c r="CR52" s="100">
        <v>10120</v>
      </c>
      <c r="CS52" s="100">
        <v>10186</v>
      </c>
      <c r="CT52" s="100">
        <v>10247</v>
      </c>
      <c r="CU52" s="100">
        <v>10317</v>
      </c>
      <c r="CV52" s="100">
        <v>10375</v>
      </c>
      <c r="CW52" s="100">
        <v>10413</v>
      </c>
      <c r="CX52" s="100">
        <v>10489</v>
      </c>
      <c r="CY52" s="248">
        <v>10539</v>
      </c>
      <c r="CZ52" s="100">
        <v>10595</v>
      </c>
      <c r="DA52" s="100">
        <v>10679</v>
      </c>
      <c r="DB52" s="100">
        <v>10734</v>
      </c>
      <c r="DC52" s="100">
        <v>10775</v>
      </c>
      <c r="DD52" s="100">
        <v>10820</v>
      </c>
      <c r="DE52" s="100">
        <v>10867</v>
      </c>
      <c r="DF52" s="100">
        <v>10907</v>
      </c>
      <c r="DG52" s="100">
        <v>10954</v>
      </c>
      <c r="DH52" s="100">
        <v>10993</v>
      </c>
      <c r="DI52" s="100">
        <v>11027</v>
      </c>
      <c r="DJ52" s="100">
        <v>11052</v>
      </c>
      <c r="DK52" s="100">
        <v>11077</v>
      </c>
      <c r="DL52" s="100">
        <v>11102</v>
      </c>
      <c r="DM52" s="100">
        <v>11127</v>
      </c>
      <c r="DN52" s="100">
        <v>11169</v>
      </c>
      <c r="DO52" s="100">
        <v>11207</v>
      </c>
      <c r="DP52" s="100">
        <v>11229</v>
      </c>
      <c r="DQ52" s="100">
        <v>11266</v>
      </c>
      <c r="DR52" s="100">
        <v>11300</v>
      </c>
      <c r="DS52" s="100">
        <v>11327</v>
      </c>
      <c r="DT52" s="100">
        <v>11353</v>
      </c>
      <c r="DU52" s="100">
        <v>11385</v>
      </c>
      <c r="DV52" s="100">
        <v>11417</v>
      </c>
      <c r="DW52" s="100">
        <v>11438</v>
      </c>
      <c r="DX52" s="100">
        <v>11465</v>
      </c>
      <c r="DY52" s="100">
        <v>11484</v>
      </c>
      <c r="DZ52" s="100">
        <v>11494</v>
      </c>
      <c r="EA52" s="100">
        <v>11512</v>
      </c>
      <c r="EB52" s="100">
        <v>11536</v>
      </c>
      <c r="EC52" s="100">
        <v>11554</v>
      </c>
      <c r="ED52" s="100">
        <v>11589</v>
      </c>
      <c r="EE52" s="100">
        <v>11639</v>
      </c>
      <c r="EF52" s="100">
        <v>11664</v>
      </c>
      <c r="EG52" s="100">
        <v>11716</v>
      </c>
      <c r="EH52" s="100">
        <v>11764</v>
      </c>
      <c r="EI52" s="100">
        <v>11811</v>
      </c>
      <c r="EJ52" s="100">
        <v>11858</v>
      </c>
      <c r="EK52" s="100">
        <v>11907</v>
      </c>
      <c r="EL52" s="100">
        <v>11959</v>
      </c>
      <c r="EM52" s="100">
        <v>12033</v>
      </c>
      <c r="EN52" s="100">
        <v>12113</v>
      </c>
      <c r="EO52" s="100">
        <v>12188</v>
      </c>
      <c r="EP52" s="100">
        <v>12280</v>
      </c>
      <c r="EQ52" s="100">
        <v>12381</v>
      </c>
      <c r="ER52" s="100">
        <v>12428</v>
      </c>
      <c r="ES52" s="100">
        <v>12527</v>
      </c>
      <c r="ET52" s="100">
        <v>12620</v>
      </c>
      <c r="EU52" s="100">
        <v>12731</v>
      </c>
      <c r="EV52" s="100">
        <v>12842</v>
      </c>
      <c r="EW52" s="100">
        <v>12991</v>
      </c>
      <c r="EX52" s="100">
        <v>13146</v>
      </c>
      <c r="EY52" s="100">
        <v>13353</v>
      </c>
      <c r="EZ52" s="100">
        <v>13536</v>
      </c>
      <c r="FA52" s="100">
        <v>13732</v>
      </c>
      <c r="FB52" s="100">
        <v>13924</v>
      </c>
      <c r="FC52" s="100">
        <v>14141</v>
      </c>
      <c r="FD52" s="100">
        <v>14382</v>
      </c>
      <c r="FE52" s="100">
        <v>14603</v>
      </c>
      <c r="FF52" s="100">
        <v>14786</v>
      </c>
      <c r="FG52" s="100">
        <v>15029</v>
      </c>
      <c r="FH52" s="100">
        <v>15284</v>
      </c>
      <c r="FI52" s="100">
        <v>15572</v>
      </c>
      <c r="FJ52" s="100">
        <v>15869</v>
      </c>
      <c r="FK52" s="100">
        <v>16120</v>
      </c>
      <c r="FL52" s="100">
        <v>16349</v>
      </c>
      <c r="FM52" s="100">
        <v>16619</v>
      </c>
      <c r="FN52" s="100">
        <v>16787</v>
      </c>
      <c r="FO52" s="100">
        <v>16944</v>
      </c>
      <c r="FP52" s="100">
        <v>17105</v>
      </c>
      <c r="FQ52" s="100">
        <v>17293</v>
      </c>
      <c r="FR52" s="100">
        <v>17474</v>
      </c>
      <c r="FS52" s="100">
        <v>17635</v>
      </c>
      <c r="FT52" s="100">
        <v>17827</v>
      </c>
      <c r="FU52" s="100">
        <v>17954</v>
      </c>
      <c r="FV52" s="100">
        <v>18141</v>
      </c>
      <c r="FW52" s="100">
        <v>18238</v>
      </c>
      <c r="FX52" s="100">
        <v>18444</v>
      </c>
      <c r="FY52" s="100">
        <v>18609</v>
      </c>
      <c r="FZ52" s="100">
        <v>18760</v>
      </c>
      <c r="GA52" s="100">
        <v>18898</v>
      </c>
      <c r="GB52" s="100">
        <v>19104</v>
      </c>
      <c r="GC52" s="100">
        <v>19269</v>
      </c>
      <c r="GD52" s="100">
        <v>19446</v>
      </c>
      <c r="GE52" s="100">
        <v>19734</v>
      </c>
      <c r="GF52" s="100">
        <v>19983</v>
      </c>
      <c r="GG52" s="100">
        <v>20262</v>
      </c>
      <c r="GH52" s="100">
        <v>20464</v>
      </c>
      <c r="GI52" s="100">
        <v>20840</v>
      </c>
      <c r="GJ52" s="100">
        <v>21100</v>
      </c>
      <c r="GK52" s="100">
        <v>21430</v>
      </c>
      <c r="GL52" s="100">
        <v>21885</v>
      </c>
      <c r="GM52" s="100">
        <v>22163</v>
      </c>
      <c r="GN52" s="100">
        <v>22696</v>
      </c>
    </row>
    <row r="53" spans="1:225" s="100" customFormat="1" x14ac:dyDescent="0.25">
      <c r="A53" s="245"/>
      <c r="B53" s="246"/>
      <c r="C53" s="247" t="s">
        <v>10</v>
      </c>
      <c r="D53" s="240">
        <v>4</v>
      </c>
      <c r="E53" s="240">
        <v>7</v>
      </c>
      <c r="F53" s="240">
        <v>9</v>
      </c>
      <c r="G53" s="240">
        <v>10</v>
      </c>
      <c r="H53" s="240">
        <v>17</v>
      </c>
      <c r="I53" s="240">
        <v>22</v>
      </c>
      <c r="J53" s="240">
        <v>23</v>
      </c>
      <c r="K53" s="240">
        <v>29</v>
      </c>
      <c r="L53" s="240">
        <v>49</v>
      </c>
      <c r="M53" s="240">
        <v>42</v>
      </c>
      <c r="N53" s="240">
        <v>66</v>
      </c>
      <c r="O53" s="246">
        <v>89</v>
      </c>
      <c r="P53" s="246">
        <v>101</v>
      </c>
      <c r="Q53" s="246">
        <v>129</v>
      </c>
      <c r="R53" s="100">
        <v>166</v>
      </c>
      <c r="S53" s="246">
        <v>194</v>
      </c>
      <c r="T53" s="246">
        <v>265</v>
      </c>
      <c r="U53" s="246">
        <v>492</v>
      </c>
      <c r="V53" s="246">
        <v>459</v>
      </c>
      <c r="W53" s="246">
        <v>533</v>
      </c>
      <c r="X53" s="246">
        <v>599</v>
      </c>
      <c r="Y53" s="246">
        <v>738</v>
      </c>
      <c r="Z53" s="246">
        <v>868</v>
      </c>
      <c r="AA53" s="246">
        <v>1027</v>
      </c>
      <c r="AB53" s="246">
        <v>1232</v>
      </c>
      <c r="AC53" s="246">
        <v>1399</v>
      </c>
      <c r="AD53" s="246">
        <v>1552</v>
      </c>
      <c r="AE53" s="246">
        <v>1699</v>
      </c>
      <c r="AF53" s="246">
        <v>1844</v>
      </c>
      <c r="AG53" s="246">
        <v>2015</v>
      </c>
      <c r="AH53" s="99">
        <v>2199</v>
      </c>
      <c r="AI53" s="99">
        <v>2370</v>
      </c>
      <c r="AJ53" s="99">
        <v>2543</v>
      </c>
      <c r="AK53" s="246">
        <v>2772</v>
      </c>
      <c r="AL53" s="246">
        <v>2888</v>
      </c>
      <c r="AM53" s="246">
        <v>3011</v>
      </c>
      <c r="AN53" s="246">
        <v>3141</v>
      </c>
      <c r="AO53" s="246">
        <v>3318</v>
      </c>
      <c r="AP53" s="246">
        <v>3550</v>
      </c>
      <c r="AQ53" s="246">
        <v>3707</v>
      </c>
      <c r="AR53" s="100">
        <v>3891</v>
      </c>
      <c r="AS53" s="100">
        <v>3987</v>
      </c>
      <c r="AT53" s="100">
        <v>4087</v>
      </c>
      <c r="AU53" s="100">
        <v>4194</v>
      </c>
      <c r="AV53" s="100">
        <v>4327</v>
      </c>
      <c r="AW53" s="100">
        <v>4533</v>
      </c>
      <c r="AX53" s="100">
        <v>4688</v>
      </c>
      <c r="AY53" s="100">
        <v>4818</v>
      </c>
      <c r="AZ53" s="100">
        <v>4917</v>
      </c>
      <c r="BA53" s="100">
        <v>5018</v>
      </c>
      <c r="BB53" s="100">
        <v>5125</v>
      </c>
      <c r="BC53" s="100">
        <v>5266</v>
      </c>
      <c r="BD53" s="100">
        <v>5350</v>
      </c>
      <c r="BE53" s="100">
        <v>5424</v>
      </c>
      <c r="BF53" s="100">
        <v>5514</v>
      </c>
      <c r="BG53" s="100">
        <v>5559</v>
      </c>
      <c r="BH53" s="100">
        <v>5594</v>
      </c>
      <c r="BI53" s="100">
        <v>5663</v>
      </c>
      <c r="BJ53" s="100">
        <v>5714</v>
      </c>
      <c r="BK53" s="100">
        <v>5793</v>
      </c>
      <c r="BL53" s="100">
        <v>5864</v>
      </c>
      <c r="BM53" s="100">
        <v>5898</v>
      </c>
      <c r="BN53" s="100">
        <v>5921</v>
      </c>
      <c r="BO53" s="100">
        <v>5991</v>
      </c>
      <c r="BP53" s="100">
        <v>6049</v>
      </c>
      <c r="BQ53" s="100">
        <v>6099</v>
      </c>
      <c r="BR53" s="100">
        <v>6141</v>
      </c>
      <c r="BS53" s="100">
        <v>6190</v>
      </c>
      <c r="BT53" s="100">
        <v>6230</v>
      </c>
      <c r="BU53" s="100">
        <v>6265</v>
      </c>
      <c r="BV53" s="100">
        <v>6290</v>
      </c>
      <c r="BW53" s="100">
        <v>6323</v>
      </c>
      <c r="BX53" s="100">
        <v>6377</v>
      </c>
      <c r="BY53" s="100">
        <v>6416</v>
      </c>
      <c r="BZ53" s="100">
        <v>6442</v>
      </c>
      <c r="CA53" s="100">
        <v>6456</v>
      </c>
      <c r="CB53" s="100">
        <v>6472</v>
      </c>
      <c r="CC53" s="100">
        <v>6489</v>
      </c>
      <c r="CD53" s="100">
        <v>6519</v>
      </c>
      <c r="CE53" s="100">
        <v>6551</v>
      </c>
      <c r="CF53" s="100">
        <v>6586</v>
      </c>
      <c r="CG53" s="100">
        <v>6608</v>
      </c>
      <c r="CH53" s="100">
        <v>6620</v>
      </c>
      <c r="CI53" s="100">
        <v>6630</v>
      </c>
      <c r="CJ53" s="248">
        <v>6637</v>
      </c>
      <c r="CK53" s="100">
        <v>6665</v>
      </c>
      <c r="CL53" s="100">
        <v>6676</v>
      </c>
      <c r="CM53" s="100">
        <v>6690</v>
      </c>
      <c r="CN53" s="100">
        <v>6711</v>
      </c>
      <c r="CO53" s="100">
        <v>6734</v>
      </c>
      <c r="CP53" s="100">
        <v>6743</v>
      </c>
      <c r="CQ53" s="100">
        <v>6748</v>
      </c>
      <c r="CR53" s="100">
        <v>6756</v>
      </c>
      <c r="CS53" s="100">
        <v>6767</v>
      </c>
      <c r="CT53" s="100">
        <v>6778</v>
      </c>
      <c r="CU53" s="100">
        <v>6787</v>
      </c>
      <c r="CV53" s="100">
        <v>6870</v>
      </c>
      <c r="CW53" s="100">
        <v>6898</v>
      </c>
      <c r="CX53" s="100">
        <v>6912</v>
      </c>
      <c r="CY53" s="248">
        <v>6945</v>
      </c>
      <c r="CZ53" s="100">
        <v>6974</v>
      </c>
      <c r="DA53" s="100">
        <v>6989</v>
      </c>
      <c r="DB53" s="100">
        <v>7020</v>
      </c>
      <c r="DC53" s="100">
        <v>7042</v>
      </c>
      <c r="DD53" s="100">
        <v>7067</v>
      </c>
      <c r="DE53" s="100">
        <v>7098</v>
      </c>
      <c r="DF53" s="100">
        <v>7119</v>
      </c>
      <c r="DG53" s="100">
        <v>7143</v>
      </c>
      <c r="DH53" s="100">
        <v>7155</v>
      </c>
      <c r="DI53" s="100">
        <v>7165</v>
      </c>
      <c r="DJ53" s="100">
        <v>7170</v>
      </c>
      <c r="DK53" s="100">
        <v>7177</v>
      </c>
      <c r="DL53" s="100">
        <v>7189</v>
      </c>
      <c r="DM53" s="100">
        <v>7206</v>
      </c>
      <c r="DN53" s="100">
        <v>7216</v>
      </c>
      <c r="DO53" s="100">
        <v>7234</v>
      </c>
      <c r="DP53" s="100">
        <v>7247</v>
      </c>
      <c r="DQ53" s="100">
        <v>7258</v>
      </c>
      <c r="DR53" s="100">
        <v>7267</v>
      </c>
      <c r="DS53" s="100">
        <v>7276</v>
      </c>
      <c r="DT53" s="100">
        <v>7288</v>
      </c>
      <c r="DU53" s="100">
        <v>7307</v>
      </c>
      <c r="DV53" s="100">
        <v>7327</v>
      </c>
      <c r="DW53" s="100">
        <v>7339</v>
      </c>
      <c r="DX53" s="100">
        <v>7349</v>
      </c>
      <c r="DY53" s="100">
        <v>7354</v>
      </c>
      <c r="DZ53" s="100">
        <v>7361</v>
      </c>
      <c r="EA53" s="100">
        <v>7373</v>
      </c>
      <c r="EB53" s="100">
        <v>7380</v>
      </c>
      <c r="EC53" s="100">
        <v>7393</v>
      </c>
      <c r="ED53" s="100">
        <v>7406</v>
      </c>
      <c r="EE53" s="100">
        <v>7415</v>
      </c>
      <c r="EF53" s="100">
        <v>7431</v>
      </c>
      <c r="EG53" s="100">
        <v>7439</v>
      </c>
      <c r="EH53" s="100">
        <v>7453</v>
      </c>
      <c r="EI53" s="100">
        <v>7477</v>
      </c>
      <c r="EJ53" s="100">
        <v>7496</v>
      </c>
      <c r="EK53" s="100">
        <v>7517</v>
      </c>
      <c r="EL53" s="100">
        <v>7560</v>
      </c>
      <c r="EM53" s="100">
        <v>7595</v>
      </c>
      <c r="EN53" s="100">
        <v>7631</v>
      </c>
      <c r="EO53" s="100">
        <v>7667</v>
      </c>
      <c r="EP53" s="100">
        <v>7699</v>
      </c>
      <c r="EQ53" s="100">
        <v>7739</v>
      </c>
      <c r="ER53" s="100">
        <v>7770</v>
      </c>
      <c r="ES53" s="100">
        <v>7817</v>
      </c>
      <c r="ET53" s="100">
        <v>7878</v>
      </c>
      <c r="EU53" s="100">
        <v>7927</v>
      </c>
      <c r="EV53" s="100">
        <v>7972</v>
      </c>
      <c r="EW53" s="100">
        <v>8067</v>
      </c>
      <c r="EX53" s="100">
        <v>8139</v>
      </c>
      <c r="EY53" s="100">
        <v>8234</v>
      </c>
      <c r="EZ53" s="100">
        <v>8293</v>
      </c>
      <c r="FA53" s="100">
        <v>8365</v>
      </c>
      <c r="FB53" s="100">
        <v>8543</v>
      </c>
      <c r="FC53" s="100">
        <v>8636</v>
      </c>
      <c r="FD53" s="100">
        <v>8834</v>
      </c>
      <c r="FE53" s="100">
        <v>8951</v>
      </c>
      <c r="FF53" s="100">
        <v>9086</v>
      </c>
      <c r="FG53" s="100">
        <v>9214</v>
      </c>
      <c r="FH53" s="100">
        <v>9425</v>
      </c>
      <c r="FI53" s="100">
        <v>9608</v>
      </c>
      <c r="FJ53" s="100">
        <v>9764</v>
      </c>
      <c r="FK53" s="100">
        <v>9885</v>
      </c>
      <c r="FL53" s="100">
        <v>10080</v>
      </c>
      <c r="FM53" s="100">
        <v>10274</v>
      </c>
      <c r="FN53" s="100">
        <v>10405</v>
      </c>
      <c r="FO53" s="100">
        <v>10567</v>
      </c>
      <c r="FP53" s="100">
        <v>10724</v>
      </c>
      <c r="FQ53" s="100">
        <v>10886</v>
      </c>
      <c r="FR53" s="100">
        <v>11049</v>
      </c>
      <c r="FS53" s="100">
        <v>11190</v>
      </c>
      <c r="FT53" s="100">
        <v>11278</v>
      </c>
      <c r="FU53" s="100">
        <v>11387</v>
      </c>
      <c r="FV53" s="100">
        <v>11553</v>
      </c>
      <c r="FW53" s="100">
        <v>11696</v>
      </c>
      <c r="FX53" s="100">
        <v>11828</v>
      </c>
      <c r="FY53" s="100">
        <v>11961</v>
      </c>
      <c r="FZ53" s="100">
        <v>12094</v>
      </c>
      <c r="GA53" s="100">
        <v>12221</v>
      </c>
      <c r="GB53" s="100">
        <v>12325</v>
      </c>
      <c r="GC53" s="100">
        <v>12485</v>
      </c>
      <c r="GD53" s="100">
        <v>12617</v>
      </c>
      <c r="GE53" s="100">
        <v>12817</v>
      </c>
      <c r="GF53" s="100">
        <v>12970</v>
      </c>
      <c r="GG53" s="100">
        <v>13178</v>
      </c>
      <c r="GH53" s="100">
        <v>13362</v>
      </c>
      <c r="GI53" s="100">
        <v>13571</v>
      </c>
      <c r="GJ53" s="100">
        <v>13788</v>
      </c>
      <c r="GK53" s="100">
        <v>14092</v>
      </c>
      <c r="GL53" s="100">
        <v>14359</v>
      </c>
      <c r="GM53" s="100">
        <v>14581</v>
      </c>
      <c r="GN53" s="100">
        <v>14888</v>
      </c>
    </row>
    <row r="54" spans="1:225" s="100" customFormat="1" x14ac:dyDescent="0.25">
      <c r="A54" s="245"/>
      <c r="B54" s="246"/>
      <c r="C54" s="247" t="s">
        <v>5</v>
      </c>
      <c r="D54" s="240">
        <v>12</v>
      </c>
      <c r="E54" s="240">
        <v>17</v>
      </c>
      <c r="F54" s="240">
        <v>26</v>
      </c>
      <c r="G54" s="240">
        <v>41</v>
      </c>
      <c r="H54" s="240">
        <v>61</v>
      </c>
      <c r="I54" s="240">
        <v>96</v>
      </c>
      <c r="J54" s="240">
        <v>141</v>
      </c>
      <c r="K54" s="240">
        <v>168</v>
      </c>
      <c r="L54" s="240">
        <v>212</v>
      </c>
      <c r="M54" s="240">
        <v>265</v>
      </c>
      <c r="N54" s="240">
        <v>377</v>
      </c>
      <c r="O54" s="246">
        <v>424</v>
      </c>
      <c r="P54" s="246">
        <v>477</v>
      </c>
      <c r="Q54" s="246">
        <v>589</v>
      </c>
      <c r="R54" s="100">
        <v>662</v>
      </c>
      <c r="S54" s="246">
        <v>759</v>
      </c>
      <c r="T54" s="246">
        <v>870</v>
      </c>
      <c r="U54" s="246">
        <v>1144</v>
      </c>
      <c r="V54" s="246">
        <v>1179</v>
      </c>
      <c r="W54" s="246">
        <v>1403</v>
      </c>
      <c r="X54" s="246">
        <v>1558</v>
      </c>
      <c r="Y54" s="246">
        <v>1739</v>
      </c>
      <c r="Z54" s="246">
        <v>1916</v>
      </c>
      <c r="AA54" s="246">
        <v>2163</v>
      </c>
      <c r="AB54" s="246">
        <v>2490</v>
      </c>
      <c r="AC54" s="246">
        <v>2750</v>
      </c>
      <c r="AD54" s="246">
        <v>3020</v>
      </c>
      <c r="AE54" s="246">
        <v>3235</v>
      </c>
      <c r="AF54" s="246">
        <v>3415</v>
      </c>
      <c r="AG54" s="246">
        <v>3563</v>
      </c>
      <c r="AH54" s="99">
        <v>3792</v>
      </c>
      <c r="AI54" s="99">
        <v>3948</v>
      </c>
      <c r="AJ54" s="99">
        <v>4085</v>
      </c>
      <c r="AK54" s="246">
        <v>4262</v>
      </c>
      <c r="AL54" s="246">
        <v>4455</v>
      </c>
      <c r="AM54" s="246">
        <v>4611</v>
      </c>
      <c r="AN54" s="246">
        <v>4795</v>
      </c>
      <c r="AO54" s="246">
        <v>5009</v>
      </c>
      <c r="AP54" s="246">
        <v>5261</v>
      </c>
      <c r="AQ54" s="246">
        <v>5465</v>
      </c>
      <c r="AR54" s="100">
        <v>5718</v>
      </c>
      <c r="AS54" s="100">
        <v>5856</v>
      </c>
      <c r="AT54" s="100">
        <v>6029</v>
      </c>
      <c r="AU54" s="100">
        <v>6144</v>
      </c>
      <c r="AV54" s="100">
        <v>6352</v>
      </c>
      <c r="AW54" s="100">
        <v>6527</v>
      </c>
      <c r="AX54" s="100">
        <v>6723</v>
      </c>
      <c r="AY54" s="100">
        <v>6898</v>
      </c>
      <c r="AZ54" s="100">
        <v>7055</v>
      </c>
      <c r="BA54" s="100">
        <v>7194</v>
      </c>
      <c r="BB54" s="100">
        <v>7315</v>
      </c>
      <c r="BC54" s="100">
        <v>7442</v>
      </c>
      <c r="BD54" s="100">
        <v>7599</v>
      </c>
      <c r="BE54" s="100">
        <v>7724</v>
      </c>
      <c r="BF54" s="100">
        <v>7871</v>
      </c>
      <c r="BG54" s="100">
        <v>7969</v>
      </c>
      <c r="BH54" s="100">
        <v>8003</v>
      </c>
      <c r="BI54" s="100">
        <v>8036</v>
      </c>
      <c r="BJ54" s="100">
        <v>8136</v>
      </c>
      <c r="BK54" s="100">
        <v>8225</v>
      </c>
      <c r="BL54" s="100">
        <v>8303</v>
      </c>
      <c r="BM54" s="100">
        <v>8376</v>
      </c>
      <c r="BN54" s="100">
        <v>8407</v>
      </c>
      <c r="BO54" s="100">
        <v>8440</v>
      </c>
      <c r="BP54" s="100">
        <v>8456</v>
      </c>
      <c r="BQ54" s="100">
        <v>8508</v>
      </c>
      <c r="BR54" s="100">
        <v>8545</v>
      </c>
      <c r="BS54" s="100">
        <v>8599</v>
      </c>
      <c r="BT54" s="100">
        <v>8628</v>
      </c>
      <c r="BU54" s="100">
        <v>8647</v>
      </c>
      <c r="BV54" s="100">
        <v>8685</v>
      </c>
      <c r="BW54" s="100">
        <v>8702</v>
      </c>
      <c r="BX54" s="100">
        <v>8748</v>
      </c>
      <c r="BY54" s="100">
        <v>8770</v>
      </c>
      <c r="BZ54" s="100">
        <v>8803</v>
      </c>
      <c r="CA54" s="100">
        <v>8813</v>
      </c>
      <c r="CB54" s="100">
        <v>8831</v>
      </c>
      <c r="CC54" s="100">
        <v>8851</v>
      </c>
      <c r="CD54" s="100">
        <v>8879</v>
      </c>
      <c r="CE54" s="100">
        <v>8900</v>
      </c>
      <c r="CF54" s="100">
        <v>8916</v>
      </c>
      <c r="CG54" s="100">
        <v>8949</v>
      </c>
      <c r="CH54" s="100">
        <v>8972</v>
      </c>
      <c r="CI54" s="100">
        <v>8992</v>
      </c>
      <c r="CJ54" s="248">
        <v>9017</v>
      </c>
      <c r="CK54" s="100">
        <v>9038</v>
      </c>
      <c r="CL54" s="100">
        <v>9083</v>
      </c>
      <c r="CM54" s="100">
        <v>9106</v>
      </c>
      <c r="CN54" s="100">
        <v>9130</v>
      </c>
      <c r="CO54" s="100">
        <v>9167</v>
      </c>
      <c r="CP54" s="100">
        <v>9173</v>
      </c>
      <c r="CQ54" s="100">
        <v>9194</v>
      </c>
      <c r="CR54" s="100">
        <v>9212</v>
      </c>
      <c r="CS54" s="100">
        <v>9261</v>
      </c>
      <c r="CT54" s="100">
        <v>9304</v>
      </c>
      <c r="CU54" s="100">
        <v>9333</v>
      </c>
      <c r="CV54" s="100">
        <v>9353</v>
      </c>
      <c r="CW54" s="100">
        <v>9390</v>
      </c>
      <c r="CX54" s="100">
        <v>9412</v>
      </c>
      <c r="CY54" s="248">
        <v>9439</v>
      </c>
      <c r="CZ54" s="100">
        <v>9467</v>
      </c>
      <c r="DA54" s="100">
        <v>9509</v>
      </c>
      <c r="DB54" s="100">
        <v>9551</v>
      </c>
      <c r="DC54" s="100">
        <v>9575</v>
      </c>
      <c r="DD54" s="100">
        <v>9586</v>
      </c>
      <c r="DE54" s="100">
        <v>9615</v>
      </c>
      <c r="DF54" s="100">
        <v>9637</v>
      </c>
      <c r="DG54" s="100">
        <v>9651</v>
      </c>
      <c r="DH54" s="100">
        <v>9671</v>
      </c>
      <c r="DI54" s="100">
        <v>9675</v>
      </c>
      <c r="DJ54" s="100">
        <v>9691</v>
      </c>
      <c r="DK54" s="100">
        <v>9699</v>
      </c>
      <c r="DL54" s="100">
        <v>9709</v>
      </c>
      <c r="DM54" s="100">
        <v>9726</v>
      </c>
      <c r="DN54" s="100">
        <v>9742</v>
      </c>
      <c r="DO54" s="100">
        <v>9753</v>
      </c>
      <c r="DP54" s="100">
        <v>9761</v>
      </c>
      <c r="DQ54" s="100">
        <v>9763</v>
      </c>
      <c r="DR54" s="100">
        <v>9773</v>
      </c>
      <c r="DS54" s="100">
        <v>9778</v>
      </c>
      <c r="DT54" s="100">
        <v>9786</v>
      </c>
      <c r="DU54" s="100">
        <v>9795</v>
      </c>
      <c r="DV54" s="100">
        <v>9802</v>
      </c>
      <c r="DW54" s="100">
        <v>9815</v>
      </c>
      <c r="DX54" s="100">
        <v>9824</v>
      </c>
      <c r="DY54" s="100">
        <v>9827</v>
      </c>
      <c r="DZ54" s="100">
        <v>9838</v>
      </c>
      <c r="EA54" s="100">
        <v>9848</v>
      </c>
      <c r="EB54" s="100">
        <v>9856</v>
      </c>
      <c r="EC54" s="100">
        <v>9868</v>
      </c>
      <c r="ED54" s="100">
        <v>9882</v>
      </c>
      <c r="EE54" s="100">
        <v>9903</v>
      </c>
      <c r="EF54" s="100">
        <v>9916</v>
      </c>
      <c r="EG54" s="100">
        <v>9895</v>
      </c>
      <c r="EH54" s="100">
        <v>9900</v>
      </c>
      <c r="EI54" s="100">
        <v>9914</v>
      </c>
      <c r="EJ54" s="100">
        <v>9931</v>
      </c>
      <c r="EK54" s="100">
        <v>9947</v>
      </c>
      <c r="EL54" s="100">
        <v>9966</v>
      </c>
      <c r="EM54" s="100">
        <v>9989</v>
      </c>
      <c r="EN54" s="100">
        <v>10003</v>
      </c>
      <c r="EO54" s="100">
        <v>10029</v>
      </c>
      <c r="EP54" s="100">
        <v>10039</v>
      </c>
      <c r="EQ54" s="100">
        <v>10062</v>
      </c>
      <c r="ER54" s="100">
        <v>10076</v>
      </c>
      <c r="ES54" s="100">
        <v>10103</v>
      </c>
      <c r="ET54" s="100">
        <v>10119</v>
      </c>
      <c r="EU54" s="100">
        <v>10154</v>
      </c>
      <c r="EV54" s="100">
        <v>10193</v>
      </c>
      <c r="EW54" s="100">
        <v>10238</v>
      </c>
      <c r="EX54" s="100">
        <v>10275</v>
      </c>
      <c r="EY54" s="100">
        <v>10325</v>
      </c>
      <c r="EZ54" s="100">
        <v>10386</v>
      </c>
      <c r="FA54" s="100">
        <v>10439</v>
      </c>
      <c r="FB54" s="100">
        <v>10490</v>
      </c>
      <c r="FC54" s="100">
        <v>10543</v>
      </c>
      <c r="FD54" s="100">
        <v>10603</v>
      </c>
      <c r="FE54" s="100">
        <v>10673</v>
      </c>
      <c r="FF54" s="100">
        <v>10745</v>
      </c>
      <c r="FG54" s="100">
        <v>10831</v>
      </c>
      <c r="FH54" s="100">
        <v>10896</v>
      </c>
      <c r="FI54" s="100">
        <v>11003</v>
      </c>
      <c r="FJ54" s="100">
        <v>11061</v>
      </c>
      <c r="FK54" s="100">
        <v>11117</v>
      </c>
      <c r="FL54" s="100">
        <v>11187</v>
      </c>
      <c r="FM54" s="100">
        <v>11257</v>
      </c>
      <c r="FN54" s="100">
        <v>11334</v>
      </c>
      <c r="FO54" s="100">
        <v>11394</v>
      </c>
      <c r="FP54" s="100">
        <v>11463</v>
      </c>
      <c r="FQ54" s="100">
        <v>11529</v>
      </c>
      <c r="FR54" s="100">
        <v>11579</v>
      </c>
      <c r="FS54" s="100">
        <v>11660</v>
      </c>
      <c r="FT54" s="100">
        <v>11722</v>
      </c>
      <c r="FU54" s="100">
        <v>11790</v>
      </c>
      <c r="FV54" s="100">
        <v>11876</v>
      </c>
      <c r="FW54" s="100">
        <v>11933</v>
      </c>
      <c r="FX54" s="100">
        <v>12032</v>
      </c>
      <c r="FY54" s="100">
        <v>12105</v>
      </c>
      <c r="FZ54" s="100">
        <v>12193</v>
      </c>
      <c r="GA54" s="100">
        <v>12279</v>
      </c>
      <c r="GB54" s="100">
        <v>12344</v>
      </c>
      <c r="GC54" s="100">
        <v>12414</v>
      </c>
      <c r="GD54" s="100">
        <v>12465</v>
      </c>
      <c r="GE54" s="100">
        <v>12534</v>
      </c>
      <c r="GF54" s="100">
        <v>12598</v>
      </c>
      <c r="GG54" s="100">
        <v>12676</v>
      </c>
      <c r="GH54" s="100">
        <v>12757</v>
      </c>
      <c r="GI54" s="100">
        <v>12853</v>
      </c>
      <c r="GJ54" s="100">
        <v>12939</v>
      </c>
      <c r="GK54" s="100">
        <v>13029</v>
      </c>
      <c r="GL54" s="100">
        <v>13145</v>
      </c>
      <c r="GM54" s="100">
        <v>13230</v>
      </c>
      <c r="GN54" s="100">
        <v>13330</v>
      </c>
    </row>
    <row r="55" spans="1:225" s="100" customFormat="1" x14ac:dyDescent="0.25">
      <c r="A55" s="245"/>
      <c r="B55" s="246"/>
      <c r="C55" s="249" t="s">
        <v>8</v>
      </c>
      <c r="D55" s="240"/>
      <c r="E55" s="240">
        <v>1</v>
      </c>
      <c r="F55" s="240">
        <v>2</v>
      </c>
      <c r="G55" s="240">
        <v>10</v>
      </c>
      <c r="H55" s="240">
        <v>13</v>
      </c>
      <c r="I55" s="240">
        <v>23</v>
      </c>
      <c r="J55" s="240">
        <v>27</v>
      </c>
      <c r="K55" s="240">
        <v>30</v>
      </c>
      <c r="L55" s="240">
        <v>34</v>
      </c>
      <c r="M55" s="240">
        <v>54</v>
      </c>
      <c r="N55" s="240">
        <v>64</v>
      </c>
      <c r="O55" s="246">
        <v>77</v>
      </c>
      <c r="P55" s="246">
        <v>101</v>
      </c>
      <c r="Q55" s="246">
        <v>136</v>
      </c>
      <c r="R55" s="100">
        <v>176</v>
      </c>
      <c r="S55" s="246">
        <v>216</v>
      </c>
      <c r="T55" s="246">
        <v>250</v>
      </c>
      <c r="U55" s="246">
        <v>374</v>
      </c>
      <c r="V55" s="246">
        <v>377</v>
      </c>
      <c r="W55" s="246">
        <v>439</v>
      </c>
      <c r="X55" s="246">
        <v>522</v>
      </c>
      <c r="Y55" s="246">
        <v>595</v>
      </c>
      <c r="Z55" s="246">
        <v>701</v>
      </c>
      <c r="AA55" s="246">
        <v>826</v>
      </c>
      <c r="AB55" s="246">
        <v>958</v>
      </c>
      <c r="AC55" s="246">
        <v>1091</v>
      </c>
      <c r="AD55" s="246">
        <v>1274</v>
      </c>
      <c r="AE55" s="246">
        <v>1378</v>
      </c>
      <c r="AF55" s="246">
        <v>1478</v>
      </c>
      <c r="AG55" s="246">
        <v>1618</v>
      </c>
      <c r="AH55" s="99">
        <v>1732</v>
      </c>
      <c r="AI55" s="99">
        <v>1884</v>
      </c>
      <c r="AJ55" s="99">
        <v>1985</v>
      </c>
      <c r="AK55" s="246">
        <v>2114</v>
      </c>
      <c r="AL55" s="246">
        <v>2210</v>
      </c>
      <c r="AM55" s="246">
        <v>2301</v>
      </c>
      <c r="AN55" s="246">
        <v>2392</v>
      </c>
      <c r="AO55" s="246">
        <v>2530</v>
      </c>
      <c r="AP55" s="246">
        <v>2692</v>
      </c>
      <c r="AQ55" s="246">
        <v>2847</v>
      </c>
      <c r="AR55" s="100">
        <v>3015</v>
      </c>
      <c r="AS55" s="100">
        <v>3225</v>
      </c>
      <c r="AT55" s="100">
        <v>3341</v>
      </c>
      <c r="AU55" s="100">
        <v>3457</v>
      </c>
      <c r="AV55" s="100">
        <v>3579</v>
      </c>
      <c r="AW55" s="100">
        <v>3742</v>
      </c>
      <c r="AX55" s="100">
        <v>3902</v>
      </c>
      <c r="AY55" s="100">
        <v>4106</v>
      </c>
      <c r="AZ55" s="100">
        <v>4253</v>
      </c>
      <c r="BA55" s="100">
        <v>4351</v>
      </c>
      <c r="BB55" s="100">
        <v>4438</v>
      </c>
      <c r="BC55" s="100">
        <v>4574</v>
      </c>
      <c r="BD55" s="100">
        <v>4685</v>
      </c>
      <c r="BE55" s="100">
        <v>4779</v>
      </c>
      <c r="BF55" s="100">
        <v>4853</v>
      </c>
      <c r="BG55" s="100">
        <v>4894</v>
      </c>
      <c r="BH55" s="100">
        <v>4916</v>
      </c>
      <c r="BI55" s="100">
        <v>4990</v>
      </c>
      <c r="BJ55" s="100">
        <v>5048</v>
      </c>
      <c r="BK55" s="100">
        <v>5119</v>
      </c>
      <c r="BL55" s="100">
        <v>5188</v>
      </c>
      <c r="BM55" s="100">
        <v>5249</v>
      </c>
      <c r="BN55" s="100">
        <v>5273</v>
      </c>
      <c r="BO55" s="100">
        <v>5303</v>
      </c>
      <c r="BP55" s="100">
        <v>5336</v>
      </c>
      <c r="BQ55" s="100">
        <v>5362</v>
      </c>
      <c r="BR55" s="100">
        <v>5397</v>
      </c>
      <c r="BS55" s="100">
        <v>5413</v>
      </c>
      <c r="BT55" s="100">
        <v>5438</v>
      </c>
      <c r="BU55" s="100">
        <v>5462</v>
      </c>
      <c r="BV55" s="100">
        <v>5486</v>
      </c>
      <c r="BW55" s="100">
        <v>5505</v>
      </c>
      <c r="BX55" s="100">
        <v>5529</v>
      </c>
      <c r="BY55" s="100">
        <v>5544</v>
      </c>
      <c r="BZ55" s="100">
        <v>5560</v>
      </c>
      <c r="CA55" s="100">
        <v>5586</v>
      </c>
      <c r="CB55" s="100">
        <v>5598</v>
      </c>
      <c r="CC55" s="100">
        <v>5613</v>
      </c>
      <c r="CD55" s="100">
        <v>5651</v>
      </c>
      <c r="CE55" s="100">
        <v>5692</v>
      </c>
      <c r="CF55" s="100">
        <v>5722</v>
      </c>
      <c r="CG55" s="100">
        <v>5741</v>
      </c>
      <c r="CH55" s="100">
        <v>5793</v>
      </c>
      <c r="CI55" s="100">
        <v>5869</v>
      </c>
      <c r="CJ55" s="248">
        <v>5910</v>
      </c>
      <c r="CK55" s="100">
        <v>5944</v>
      </c>
      <c r="CL55" s="100">
        <v>5982</v>
      </c>
      <c r="CM55" s="100">
        <v>6027</v>
      </c>
      <c r="CN55" s="100">
        <v>6058</v>
      </c>
      <c r="CO55" s="100">
        <v>6085</v>
      </c>
      <c r="CP55" s="100">
        <v>6109</v>
      </c>
      <c r="CQ55" s="100">
        <v>6125</v>
      </c>
      <c r="CR55" s="100">
        <v>6134</v>
      </c>
      <c r="CS55" s="100">
        <v>6155</v>
      </c>
      <c r="CT55" s="100">
        <v>6191</v>
      </c>
      <c r="CU55" s="100">
        <v>6217</v>
      </c>
      <c r="CV55" s="100">
        <v>6246</v>
      </c>
      <c r="CW55" s="100">
        <v>6283</v>
      </c>
      <c r="CX55" s="100">
        <v>6303</v>
      </c>
      <c r="CY55" s="248">
        <v>6334</v>
      </c>
      <c r="CZ55" s="100">
        <v>6353</v>
      </c>
      <c r="DA55" s="100">
        <v>6384</v>
      </c>
      <c r="DB55" s="100">
        <v>6405</v>
      </c>
      <c r="DC55" s="100">
        <v>6423</v>
      </c>
      <c r="DD55" s="100">
        <v>6463</v>
      </c>
      <c r="DE55" s="100">
        <v>6467</v>
      </c>
      <c r="DF55" s="100">
        <v>6476</v>
      </c>
      <c r="DG55" s="100">
        <v>6490</v>
      </c>
      <c r="DH55" s="100">
        <v>6507</v>
      </c>
      <c r="DI55" s="100">
        <v>6517</v>
      </c>
      <c r="DJ55" s="100">
        <v>6530</v>
      </c>
      <c r="DK55" s="100">
        <v>6541</v>
      </c>
      <c r="DL55" s="100">
        <v>6546</v>
      </c>
      <c r="DM55" s="100">
        <v>6549</v>
      </c>
      <c r="DN55" s="100">
        <v>6564</v>
      </c>
      <c r="DO55" s="100">
        <v>6573</v>
      </c>
      <c r="DP55" s="100">
        <v>6589</v>
      </c>
      <c r="DQ55" s="100">
        <v>6595</v>
      </c>
      <c r="DR55" s="100">
        <v>6604</v>
      </c>
      <c r="DS55" s="100">
        <v>6605</v>
      </c>
      <c r="DT55" s="100">
        <v>6611</v>
      </c>
      <c r="DU55" s="100">
        <v>6617</v>
      </c>
      <c r="DV55" s="100">
        <v>6619</v>
      </c>
      <c r="DW55" s="100">
        <v>6620</v>
      </c>
      <c r="DX55" s="100">
        <v>6624</v>
      </c>
      <c r="DY55" s="100">
        <v>6626</v>
      </c>
      <c r="DZ55" s="100">
        <v>6627</v>
      </c>
      <c r="EA55" s="100">
        <v>6632</v>
      </c>
      <c r="EB55" s="100">
        <v>6634</v>
      </c>
      <c r="EC55" s="100">
        <v>6638</v>
      </c>
      <c r="ED55" s="100">
        <v>6640</v>
      </c>
      <c r="EE55" s="100">
        <v>6645</v>
      </c>
      <c r="EF55" s="100">
        <v>6649</v>
      </c>
      <c r="EG55" s="100">
        <v>6657</v>
      </c>
      <c r="EH55" s="100">
        <v>6662</v>
      </c>
      <c r="EI55" s="100">
        <v>6651</v>
      </c>
      <c r="EJ55" s="100">
        <v>6649</v>
      </c>
      <c r="EK55" s="100">
        <v>6655</v>
      </c>
      <c r="EL55" s="100">
        <v>6658</v>
      </c>
      <c r="EM55" s="100">
        <v>6665</v>
      </c>
      <c r="EN55" s="100">
        <v>6675</v>
      </c>
      <c r="EO55" s="100">
        <v>6681</v>
      </c>
      <c r="EP55" s="100">
        <v>6684</v>
      </c>
      <c r="EQ55" s="100">
        <v>6690</v>
      </c>
      <c r="ER55" s="100">
        <v>6696</v>
      </c>
      <c r="ES55" s="100">
        <v>6708</v>
      </c>
      <c r="ET55" s="100">
        <v>6714</v>
      </c>
      <c r="EU55" s="100">
        <v>6719</v>
      </c>
      <c r="EV55" s="100">
        <v>6724</v>
      </c>
      <c r="EW55" s="100">
        <v>6736</v>
      </c>
      <c r="EX55" s="100">
        <v>6751</v>
      </c>
      <c r="EY55" s="100">
        <v>6775</v>
      </c>
      <c r="EZ55" s="100">
        <v>6789</v>
      </c>
      <c r="FA55" s="100">
        <v>6790</v>
      </c>
      <c r="FB55" s="100">
        <v>6798</v>
      </c>
      <c r="FC55" s="100">
        <v>6805</v>
      </c>
      <c r="FD55" s="100">
        <v>6824</v>
      </c>
      <c r="FE55" s="100">
        <v>6847</v>
      </c>
      <c r="FF55" s="100">
        <v>6866</v>
      </c>
      <c r="FG55" s="100">
        <v>6905</v>
      </c>
      <c r="FH55" s="100">
        <v>6926</v>
      </c>
      <c r="FI55" s="100">
        <v>6961</v>
      </c>
      <c r="FJ55" s="100">
        <v>6993</v>
      </c>
      <c r="FK55" s="100">
        <v>7018</v>
      </c>
      <c r="FL55" s="100">
        <v>7044</v>
      </c>
      <c r="FM55" s="100">
        <v>7066</v>
      </c>
      <c r="FN55" s="100">
        <v>7097</v>
      </c>
      <c r="FO55" s="100">
        <v>7116</v>
      </c>
      <c r="FP55" s="100">
        <v>7137</v>
      </c>
      <c r="FQ55" s="100">
        <v>7170</v>
      </c>
      <c r="FR55" s="100">
        <v>7196</v>
      </c>
      <c r="FS55" s="100">
        <v>7233</v>
      </c>
      <c r="FT55" s="100">
        <v>7263</v>
      </c>
      <c r="FU55" s="100">
        <v>7305</v>
      </c>
      <c r="FV55" s="100">
        <v>7356</v>
      </c>
      <c r="FW55" s="100">
        <v>7394</v>
      </c>
      <c r="FX55" s="100">
        <v>7428</v>
      </c>
      <c r="FY55" s="100">
        <v>7463</v>
      </c>
      <c r="FZ55" s="100">
        <v>7507</v>
      </c>
      <c r="GA55" s="100">
        <v>7539</v>
      </c>
      <c r="GB55" s="100">
        <v>7574</v>
      </c>
      <c r="GC55" s="100">
        <v>7602</v>
      </c>
      <c r="GD55" s="100">
        <v>7630</v>
      </c>
      <c r="GE55" s="100">
        <v>7671</v>
      </c>
      <c r="GF55" s="100">
        <v>7704</v>
      </c>
      <c r="GG55" s="100">
        <v>7743</v>
      </c>
      <c r="GH55" s="100">
        <v>7788</v>
      </c>
      <c r="GI55" s="100">
        <v>7861</v>
      </c>
      <c r="GJ55" s="100">
        <v>7930</v>
      </c>
      <c r="GK55" s="100">
        <v>7999</v>
      </c>
      <c r="GL55" s="100">
        <v>8087</v>
      </c>
      <c r="GM55" s="100">
        <v>8180</v>
      </c>
      <c r="GN55" s="100">
        <v>8270</v>
      </c>
    </row>
    <row r="56" spans="1:225" s="100" customFormat="1" x14ac:dyDescent="0.25">
      <c r="A56" s="245"/>
      <c r="B56" s="246"/>
      <c r="C56" s="249" t="s">
        <v>6</v>
      </c>
      <c r="D56" s="240"/>
      <c r="E56" s="240"/>
      <c r="F56" s="240">
        <v>2</v>
      </c>
      <c r="G56" s="240">
        <v>6</v>
      </c>
      <c r="H56" s="240">
        <v>9</v>
      </c>
      <c r="I56" s="240">
        <v>11</v>
      </c>
      <c r="J56" s="240">
        <v>18</v>
      </c>
      <c r="K56" s="240">
        <v>22</v>
      </c>
      <c r="L56" s="240">
        <v>48</v>
      </c>
      <c r="M56" s="240">
        <v>48</v>
      </c>
      <c r="N56" s="240">
        <v>83</v>
      </c>
      <c r="O56" s="246">
        <v>88</v>
      </c>
      <c r="P56" s="246">
        <v>111</v>
      </c>
      <c r="Q56" s="246">
        <v>142</v>
      </c>
      <c r="R56" s="100">
        <v>176</v>
      </c>
      <c r="S56" s="246">
        <v>201</v>
      </c>
      <c r="T56" s="246">
        <v>240</v>
      </c>
      <c r="U56" s="246">
        <v>342</v>
      </c>
      <c r="V56" s="246">
        <v>323</v>
      </c>
      <c r="W56" s="246">
        <v>354</v>
      </c>
      <c r="X56" s="246">
        <v>416</v>
      </c>
      <c r="Y56" s="246">
        <v>479</v>
      </c>
      <c r="Z56" s="246">
        <v>572</v>
      </c>
      <c r="AA56" s="246">
        <v>655</v>
      </c>
      <c r="AB56" s="246">
        <v>742</v>
      </c>
      <c r="AC56" s="246">
        <v>822</v>
      </c>
      <c r="AD56" s="246">
        <v>912</v>
      </c>
      <c r="AE56" s="246">
        <v>981</v>
      </c>
      <c r="AF56" s="246">
        <v>1044</v>
      </c>
      <c r="AG56" s="246">
        <v>1106</v>
      </c>
      <c r="AH56" s="99">
        <v>1195</v>
      </c>
      <c r="AI56" s="99">
        <v>1268</v>
      </c>
      <c r="AJ56" s="99">
        <v>1330</v>
      </c>
      <c r="AK56" s="246">
        <v>1423</v>
      </c>
      <c r="AL56" s="246">
        <v>1476</v>
      </c>
      <c r="AM56" s="246">
        <v>1530</v>
      </c>
      <c r="AN56" s="246">
        <v>1604</v>
      </c>
      <c r="AO56" s="246">
        <v>1663</v>
      </c>
      <c r="AP56" s="246">
        <v>1726</v>
      </c>
      <c r="AQ56" s="246">
        <v>1779</v>
      </c>
      <c r="AR56" s="100">
        <v>1860</v>
      </c>
      <c r="AS56" s="100">
        <v>1930</v>
      </c>
      <c r="AT56" s="100">
        <v>1984</v>
      </c>
      <c r="AU56" s="100">
        <v>2051</v>
      </c>
      <c r="AV56" s="100">
        <v>2117</v>
      </c>
      <c r="AW56" s="100">
        <v>2185</v>
      </c>
      <c r="AX56" s="100">
        <v>2254</v>
      </c>
      <c r="AY56" s="100">
        <v>2310</v>
      </c>
      <c r="AZ56" s="100">
        <v>2355</v>
      </c>
      <c r="BA56" s="100">
        <v>2409</v>
      </c>
      <c r="BB56" s="100">
        <v>2459</v>
      </c>
      <c r="BC56" s="100">
        <v>2523</v>
      </c>
      <c r="BD56" s="100">
        <v>2592</v>
      </c>
      <c r="BE56" s="100">
        <v>2636</v>
      </c>
      <c r="BF56" s="100">
        <v>2709</v>
      </c>
      <c r="BG56" s="100">
        <v>2735</v>
      </c>
      <c r="BH56" s="100">
        <v>2757</v>
      </c>
      <c r="BI56" s="100">
        <v>2777</v>
      </c>
      <c r="BJ56" s="100">
        <v>2823</v>
      </c>
      <c r="BK56" s="100">
        <v>2859</v>
      </c>
      <c r="BL56" s="100">
        <v>2888</v>
      </c>
      <c r="BM56" s="100">
        <v>2913</v>
      </c>
      <c r="BN56" s="100">
        <v>2929</v>
      </c>
      <c r="BO56" s="100">
        <v>2980</v>
      </c>
      <c r="BP56" s="100">
        <v>2984</v>
      </c>
      <c r="BQ56" s="100">
        <v>3155</v>
      </c>
      <c r="BR56" s="100">
        <v>3178</v>
      </c>
      <c r="BS56" s="100">
        <v>3205</v>
      </c>
      <c r="BT56" s="100">
        <v>3228</v>
      </c>
      <c r="BU56" s="100">
        <v>3240</v>
      </c>
      <c r="BV56" s="100">
        <v>3250</v>
      </c>
      <c r="BW56" s="100">
        <v>3270</v>
      </c>
      <c r="BX56" s="100">
        <v>3291</v>
      </c>
      <c r="BY56" s="100">
        <v>3305</v>
      </c>
      <c r="BZ56" s="100">
        <v>3330</v>
      </c>
      <c r="CA56" s="100">
        <v>3346</v>
      </c>
      <c r="CB56" s="100">
        <v>3363</v>
      </c>
      <c r="CC56" s="100">
        <v>3373</v>
      </c>
      <c r="CD56" s="100">
        <v>3391</v>
      </c>
      <c r="CE56" s="100">
        <v>3416</v>
      </c>
      <c r="CF56" s="100">
        <v>3439</v>
      </c>
      <c r="CG56" s="100">
        <v>3458</v>
      </c>
      <c r="CH56" s="100">
        <v>3477</v>
      </c>
      <c r="CI56" s="100">
        <v>3500</v>
      </c>
      <c r="CJ56" s="248">
        <v>3509</v>
      </c>
      <c r="CK56" s="100">
        <v>3531</v>
      </c>
      <c r="CL56" s="100">
        <v>3553</v>
      </c>
      <c r="CM56" s="100">
        <v>3575</v>
      </c>
      <c r="CN56" s="100">
        <v>3588</v>
      </c>
      <c r="CO56" s="100">
        <v>3626</v>
      </c>
      <c r="CP56" s="100">
        <v>3642</v>
      </c>
      <c r="CQ56" s="100">
        <v>3665</v>
      </c>
      <c r="CR56" s="100">
        <v>3677</v>
      </c>
      <c r="CS56" s="100">
        <v>3707</v>
      </c>
      <c r="CT56" s="100">
        <v>3734</v>
      </c>
      <c r="CU56" s="100">
        <v>3753</v>
      </c>
      <c r="CV56" s="100">
        <v>3775</v>
      </c>
      <c r="CW56" s="100">
        <v>3787</v>
      </c>
      <c r="CX56" s="100">
        <v>3802</v>
      </c>
      <c r="CY56" s="248">
        <v>3825</v>
      </c>
      <c r="CZ56" s="100">
        <v>3840</v>
      </c>
      <c r="DA56" s="100">
        <v>3861</v>
      </c>
      <c r="DB56" s="100">
        <v>3871</v>
      </c>
      <c r="DC56" s="100">
        <v>3883</v>
      </c>
      <c r="DD56" s="100">
        <v>3901</v>
      </c>
      <c r="DE56" s="100">
        <v>3917</v>
      </c>
      <c r="DF56" s="100">
        <v>3929</v>
      </c>
      <c r="DG56" s="100">
        <v>3928</v>
      </c>
      <c r="DH56" s="100">
        <v>3936</v>
      </c>
      <c r="DI56" s="100">
        <v>3946</v>
      </c>
      <c r="DJ56" s="100">
        <v>3960</v>
      </c>
      <c r="DK56" s="100">
        <v>3967</v>
      </c>
      <c r="DL56" s="100">
        <v>3977</v>
      </c>
      <c r="DM56" s="100">
        <v>3982</v>
      </c>
      <c r="DN56" s="100">
        <v>3999</v>
      </c>
      <c r="DO56" s="100">
        <v>4007</v>
      </c>
      <c r="DP56" s="100">
        <v>4013</v>
      </c>
      <c r="DQ56" s="100">
        <v>4021</v>
      </c>
      <c r="DR56" s="100">
        <v>4030</v>
      </c>
      <c r="DS56" s="100">
        <v>4035</v>
      </c>
      <c r="DT56" s="100">
        <v>4039</v>
      </c>
      <c r="DU56" s="100">
        <v>4040</v>
      </c>
      <c r="DV56" s="100">
        <v>4042</v>
      </c>
      <c r="DW56" s="100">
        <v>4053</v>
      </c>
      <c r="DX56" s="100">
        <v>4066</v>
      </c>
      <c r="DY56" s="100">
        <v>4072</v>
      </c>
      <c r="DZ56" s="100">
        <v>4075</v>
      </c>
      <c r="EA56" s="100">
        <v>4075</v>
      </c>
      <c r="EB56" s="100">
        <v>4087</v>
      </c>
      <c r="EC56" s="100">
        <v>4084</v>
      </c>
      <c r="ED56" s="100">
        <v>4094</v>
      </c>
      <c r="EE56" s="100">
        <v>4102</v>
      </c>
      <c r="EF56" s="100">
        <v>4111</v>
      </c>
      <c r="EG56" s="100">
        <v>4117</v>
      </c>
      <c r="EH56" s="100">
        <v>4131</v>
      </c>
      <c r="EI56" s="100">
        <v>4145</v>
      </c>
      <c r="EJ56" s="100">
        <v>4154</v>
      </c>
      <c r="EK56" s="100">
        <v>4164</v>
      </c>
      <c r="EL56" s="100">
        <v>4179</v>
      </c>
      <c r="EM56" s="100">
        <v>4204</v>
      </c>
      <c r="EN56" s="100">
        <v>4215</v>
      </c>
      <c r="EO56" s="100">
        <v>4228</v>
      </c>
      <c r="EP56" s="100">
        <v>4244</v>
      </c>
      <c r="EQ56" s="100">
        <v>4248</v>
      </c>
      <c r="ER56" s="100">
        <v>4268</v>
      </c>
      <c r="ES56" s="100">
        <v>4284</v>
      </c>
      <c r="ET56" s="100">
        <v>4293</v>
      </c>
      <c r="EU56" s="100">
        <v>4302</v>
      </c>
      <c r="EV56" s="100">
        <v>4326</v>
      </c>
      <c r="EW56" s="100">
        <v>4350</v>
      </c>
      <c r="EX56" s="100">
        <v>4385</v>
      </c>
      <c r="EY56" s="100">
        <v>4409</v>
      </c>
      <c r="EZ56" s="100">
        <v>4433</v>
      </c>
      <c r="FA56" s="100">
        <v>4450</v>
      </c>
      <c r="FB56" s="100">
        <v>4477</v>
      </c>
      <c r="FC56" s="100">
        <v>4502</v>
      </c>
      <c r="FD56" s="100">
        <v>4553</v>
      </c>
      <c r="FE56" s="100">
        <v>4602</v>
      </c>
      <c r="FF56" s="100">
        <v>4638</v>
      </c>
      <c r="FG56" s="100">
        <v>4672</v>
      </c>
      <c r="FH56" s="100">
        <v>4705</v>
      </c>
      <c r="FI56" s="100">
        <v>4750</v>
      </c>
      <c r="FJ56" s="100">
        <v>4795</v>
      </c>
      <c r="FK56" s="100">
        <v>4847</v>
      </c>
      <c r="FL56" s="100">
        <v>4883</v>
      </c>
      <c r="FM56" s="100">
        <v>4913</v>
      </c>
      <c r="FN56" s="100">
        <v>4949</v>
      </c>
      <c r="FO56" s="100">
        <v>4980</v>
      </c>
      <c r="FP56" s="100">
        <v>5003</v>
      </c>
      <c r="FQ56" s="100">
        <v>5047</v>
      </c>
      <c r="FR56" s="100">
        <v>5080</v>
      </c>
      <c r="FS56" s="100">
        <v>5114</v>
      </c>
      <c r="FT56" s="100">
        <v>5162</v>
      </c>
      <c r="FU56" s="100">
        <v>5194</v>
      </c>
      <c r="FV56" s="100">
        <v>5227</v>
      </c>
      <c r="FW56" s="100">
        <v>5251</v>
      </c>
      <c r="FX56" s="100">
        <v>5289</v>
      </c>
      <c r="FY56" s="100">
        <v>5338</v>
      </c>
      <c r="FZ56" s="100">
        <v>5373</v>
      </c>
      <c r="GA56" s="100">
        <v>5412</v>
      </c>
      <c r="GB56" s="100">
        <v>5461</v>
      </c>
      <c r="GC56" s="100">
        <v>5511</v>
      </c>
      <c r="GD56" s="100">
        <v>5547</v>
      </c>
      <c r="GE56" s="100">
        <v>5620</v>
      </c>
      <c r="GF56" s="100">
        <v>5654</v>
      </c>
      <c r="GG56" s="100">
        <v>5727</v>
      </c>
      <c r="GH56" s="100">
        <v>5792</v>
      </c>
      <c r="GI56" s="100">
        <v>5862</v>
      </c>
      <c r="GJ56" s="100">
        <v>5947</v>
      </c>
      <c r="GK56" s="100">
        <v>6047</v>
      </c>
      <c r="GL56" s="100">
        <v>6149</v>
      </c>
      <c r="GM56" s="100">
        <v>6193</v>
      </c>
      <c r="GN56" s="100">
        <v>6290</v>
      </c>
    </row>
    <row r="57" spans="1:225" s="100" customFormat="1" x14ac:dyDescent="0.25">
      <c r="A57" s="245"/>
      <c r="B57" s="246"/>
      <c r="C57" s="249" t="s">
        <v>9</v>
      </c>
      <c r="D57" s="240">
        <v>3</v>
      </c>
      <c r="E57" s="240">
        <v>3</v>
      </c>
      <c r="F57" s="240">
        <v>17</v>
      </c>
      <c r="G57" s="240">
        <v>24</v>
      </c>
      <c r="H57" s="240">
        <v>36</v>
      </c>
      <c r="I57" s="240">
        <v>38</v>
      </c>
      <c r="J57" s="240">
        <v>40</v>
      </c>
      <c r="K57" s="240">
        <v>42</v>
      </c>
      <c r="L57" s="240">
        <v>63</v>
      </c>
      <c r="M57" s="240">
        <v>80</v>
      </c>
      <c r="N57" s="240">
        <v>71</v>
      </c>
      <c r="O57" s="246">
        <v>106</v>
      </c>
      <c r="P57" s="246">
        <v>131</v>
      </c>
      <c r="Q57" s="246">
        <v>153</v>
      </c>
      <c r="R57" s="100">
        <v>203</v>
      </c>
      <c r="S57" s="246">
        <v>265</v>
      </c>
      <c r="T57" s="246">
        <v>301</v>
      </c>
      <c r="U57" s="246">
        <v>405</v>
      </c>
      <c r="V57" s="246">
        <v>418</v>
      </c>
      <c r="W57" s="246">
        <v>449</v>
      </c>
      <c r="X57" s="246">
        <v>501</v>
      </c>
      <c r="Y57" s="246">
        <v>687</v>
      </c>
      <c r="Z57" s="246">
        <v>782</v>
      </c>
      <c r="AA57" s="246">
        <v>876</v>
      </c>
      <c r="AB57" s="246">
        <v>967</v>
      </c>
      <c r="AC57" s="246">
        <v>1094</v>
      </c>
      <c r="AD57" s="246">
        <v>1191</v>
      </c>
      <c r="AE57" s="246">
        <v>1306</v>
      </c>
      <c r="AF57" s="246">
        <v>1424</v>
      </c>
      <c r="AG57" s="246">
        <v>1511</v>
      </c>
      <c r="AH57" s="99">
        <v>1597</v>
      </c>
      <c r="AI57" s="99">
        <v>1709</v>
      </c>
      <c r="AJ57" s="99">
        <v>1760</v>
      </c>
      <c r="AK57" s="246">
        <v>1903</v>
      </c>
      <c r="AL57" s="99">
        <v>2010</v>
      </c>
      <c r="AM57" s="99">
        <v>2100</v>
      </c>
      <c r="AN57" s="246">
        <v>2181</v>
      </c>
      <c r="AO57" s="246">
        <v>2305</v>
      </c>
      <c r="AP57" s="246">
        <v>2408</v>
      </c>
      <c r="AQ57" s="246">
        <v>2533</v>
      </c>
      <c r="AR57" s="100">
        <v>2650</v>
      </c>
      <c r="AS57" s="100">
        <v>2694</v>
      </c>
      <c r="AT57" s="100">
        <v>2880</v>
      </c>
      <c r="AU57" s="100">
        <v>2922</v>
      </c>
      <c r="AV57" s="100">
        <v>3020</v>
      </c>
      <c r="AW57" s="100">
        <v>3156</v>
      </c>
      <c r="AX57" s="100">
        <v>3271</v>
      </c>
      <c r="AY57" s="100">
        <v>3371</v>
      </c>
      <c r="AZ57" s="100">
        <v>3455</v>
      </c>
      <c r="BA57" s="100">
        <v>3541</v>
      </c>
      <c r="BB57" s="100">
        <v>3634</v>
      </c>
      <c r="BC57" s="100">
        <v>3711</v>
      </c>
      <c r="BD57" s="100">
        <v>3814</v>
      </c>
      <c r="BE57" s="100">
        <v>3861</v>
      </c>
      <c r="BF57" s="100">
        <v>3914</v>
      </c>
      <c r="BG57" s="100">
        <v>3979</v>
      </c>
      <c r="BH57" s="100">
        <v>3997</v>
      </c>
      <c r="BI57" s="100">
        <v>4045</v>
      </c>
      <c r="BJ57" s="100">
        <v>4105</v>
      </c>
      <c r="BK57" s="100">
        <v>4144</v>
      </c>
      <c r="BL57" s="100">
        <v>4193</v>
      </c>
      <c r="BM57" s="100">
        <v>4219</v>
      </c>
      <c r="BN57" s="100">
        <v>4263</v>
      </c>
      <c r="BO57" s="100">
        <v>4278</v>
      </c>
      <c r="BP57" s="100">
        <v>4298</v>
      </c>
      <c r="BQ57" s="100">
        <v>4322</v>
      </c>
      <c r="BR57" s="100">
        <v>4366</v>
      </c>
      <c r="BS57" s="100">
        <v>4389</v>
      </c>
      <c r="BT57" s="100">
        <v>4416</v>
      </c>
      <c r="BU57" s="100">
        <v>4434</v>
      </c>
      <c r="BV57" s="100">
        <v>4444</v>
      </c>
      <c r="BW57" s="100">
        <v>4465</v>
      </c>
      <c r="BX57" s="100">
        <v>4484</v>
      </c>
      <c r="BY57" s="100">
        <v>4520</v>
      </c>
      <c r="BZ57" s="100">
        <v>4536</v>
      </c>
      <c r="CA57" s="100">
        <v>4544</v>
      </c>
      <c r="CB57" s="100">
        <v>4555</v>
      </c>
      <c r="CC57" s="100">
        <v>4558</v>
      </c>
      <c r="CD57" s="100">
        <v>4562</v>
      </c>
      <c r="CE57" s="100">
        <v>4579</v>
      </c>
      <c r="CF57" s="100">
        <v>4597</v>
      </c>
      <c r="CG57" s="100">
        <v>4627</v>
      </c>
      <c r="CH57" s="100">
        <v>4634</v>
      </c>
      <c r="CI57" s="100">
        <v>4651</v>
      </c>
      <c r="CJ57" s="248">
        <v>4658</v>
      </c>
      <c r="CK57" s="100">
        <v>4663</v>
      </c>
      <c r="CL57" s="100">
        <v>4677</v>
      </c>
      <c r="CM57" s="100">
        <v>4688</v>
      </c>
      <c r="CN57" s="100">
        <v>4694</v>
      </c>
      <c r="CO57" s="100">
        <v>4703</v>
      </c>
      <c r="CP57" s="100">
        <v>4712</v>
      </c>
      <c r="CQ57" s="100">
        <v>4719</v>
      </c>
      <c r="CR57" s="100">
        <v>4728</v>
      </c>
      <c r="CS57" s="100">
        <v>4735</v>
      </c>
      <c r="CT57" s="100">
        <v>4753</v>
      </c>
      <c r="CU57" s="100">
        <v>4768</v>
      </c>
      <c r="CV57" s="100">
        <v>4782</v>
      </c>
      <c r="CW57" s="100">
        <v>4791</v>
      </c>
      <c r="CX57" s="100">
        <v>4801</v>
      </c>
      <c r="CY57" s="248">
        <v>4807</v>
      </c>
      <c r="CZ57" s="100">
        <v>4815</v>
      </c>
      <c r="DA57" s="100">
        <v>4823</v>
      </c>
      <c r="DB57" s="100">
        <v>4835</v>
      </c>
      <c r="DC57" s="100">
        <v>4844</v>
      </c>
      <c r="DD57" s="100">
        <v>4847</v>
      </c>
      <c r="DE57" s="100">
        <v>4852</v>
      </c>
      <c r="DF57" s="100">
        <v>4857</v>
      </c>
      <c r="DG57" s="100">
        <v>4863</v>
      </c>
      <c r="DH57" s="100">
        <v>4866</v>
      </c>
      <c r="DI57" s="100">
        <v>4869</v>
      </c>
      <c r="DJ57" s="100">
        <v>4874</v>
      </c>
      <c r="DK57" s="100">
        <v>4876</v>
      </c>
      <c r="DL57" s="100">
        <v>4878</v>
      </c>
      <c r="DM57" s="100">
        <v>4881</v>
      </c>
      <c r="DN57" s="100">
        <v>4885</v>
      </c>
      <c r="DO57" s="100">
        <v>4886</v>
      </c>
      <c r="DP57" s="100">
        <v>4886</v>
      </c>
      <c r="DQ57" s="100">
        <v>4887</v>
      </c>
      <c r="DR57" s="100">
        <v>4888</v>
      </c>
      <c r="DS57" s="100">
        <v>4888</v>
      </c>
      <c r="DT57" s="100">
        <v>4891</v>
      </c>
      <c r="DU57" s="100">
        <v>4894</v>
      </c>
      <c r="DV57" s="100">
        <v>4899</v>
      </c>
      <c r="DW57" s="100">
        <v>4900</v>
      </c>
      <c r="DX57" s="100">
        <v>4901</v>
      </c>
      <c r="DY57" s="100">
        <v>4902</v>
      </c>
      <c r="DZ57" s="100">
        <v>4903</v>
      </c>
      <c r="EA57" s="100">
        <v>4904</v>
      </c>
      <c r="EB57" s="100">
        <v>4906</v>
      </c>
      <c r="EC57" s="100">
        <v>4907</v>
      </c>
      <c r="ED57" s="100">
        <v>4907</v>
      </c>
      <c r="EE57" s="100">
        <v>4910</v>
      </c>
      <c r="EF57" s="100">
        <v>4911</v>
      </c>
      <c r="EG57" s="100">
        <v>4902</v>
      </c>
      <c r="EH57" s="100">
        <v>4907</v>
      </c>
      <c r="EI57" s="100">
        <v>4908</v>
      </c>
      <c r="EJ57" s="100">
        <v>4909</v>
      </c>
      <c r="EK57" s="100">
        <v>4914</v>
      </c>
      <c r="EL57" s="100">
        <v>4915</v>
      </c>
      <c r="EM57" s="100">
        <v>4919</v>
      </c>
      <c r="EN57" s="100">
        <v>4922</v>
      </c>
      <c r="EO57" s="100">
        <v>4923</v>
      </c>
      <c r="EP57" s="100">
        <v>4923</v>
      </c>
      <c r="EQ57" s="100">
        <v>4927</v>
      </c>
      <c r="ER57" s="100">
        <v>4930</v>
      </c>
      <c r="ES57" s="100">
        <v>4932</v>
      </c>
      <c r="ET57" s="100">
        <v>4936</v>
      </c>
      <c r="EU57" s="100">
        <v>4938</v>
      </c>
      <c r="EV57" s="100">
        <v>4941</v>
      </c>
      <c r="EW57" s="100">
        <v>4945</v>
      </c>
      <c r="EX57" s="100">
        <v>4947</v>
      </c>
      <c r="EY57" s="100">
        <v>4954</v>
      </c>
      <c r="EZ57" s="100">
        <v>4957</v>
      </c>
      <c r="FA57" s="100">
        <v>4962</v>
      </c>
      <c r="FB57" s="100">
        <v>4966</v>
      </c>
      <c r="FC57" s="100">
        <v>4973</v>
      </c>
      <c r="FD57" s="100">
        <v>4975</v>
      </c>
      <c r="FE57" s="100">
        <v>4984</v>
      </c>
      <c r="FF57" s="100">
        <v>4991</v>
      </c>
      <c r="FG57" s="100">
        <v>5008</v>
      </c>
      <c r="FH57" s="100">
        <v>5020</v>
      </c>
      <c r="FI57" s="100">
        <v>5041</v>
      </c>
      <c r="FJ57" s="100">
        <v>5054</v>
      </c>
      <c r="FK57" s="100">
        <v>5071</v>
      </c>
      <c r="FL57" s="100">
        <v>5089</v>
      </c>
      <c r="FM57" s="100">
        <v>5125</v>
      </c>
      <c r="FN57" s="100">
        <v>5146</v>
      </c>
      <c r="FO57" s="100">
        <v>5152</v>
      </c>
      <c r="FP57" s="100">
        <v>5163</v>
      </c>
      <c r="FQ57" s="100">
        <v>5176</v>
      </c>
      <c r="FR57" s="100">
        <v>5199</v>
      </c>
      <c r="FS57" s="100">
        <v>5222</v>
      </c>
      <c r="FT57" s="100">
        <v>5245</v>
      </c>
      <c r="FU57" s="100">
        <v>5274</v>
      </c>
      <c r="FV57" s="100">
        <v>5294</v>
      </c>
      <c r="FW57" s="100">
        <v>5319</v>
      </c>
      <c r="FX57" s="100">
        <v>5342</v>
      </c>
      <c r="FY57" s="100">
        <v>5364</v>
      </c>
      <c r="FZ57" s="100">
        <v>5383</v>
      </c>
      <c r="GA57" s="100">
        <v>5409</v>
      </c>
      <c r="GB57" s="100">
        <v>5426</v>
      </c>
      <c r="GC57" s="100">
        <v>5450</v>
      </c>
      <c r="GD57" s="100">
        <v>5469</v>
      </c>
      <c r="GE57" s="100">
        <v>5492</v>
      </c>
      <c r="GF57" s="100">
        <v>5509</v>
      </c>
      <c r="GG57" s="100">
        <v>5537</v>
      </c>
      <c r="GH57" s="100">
        <v>5559</v>
      </c>
      <c r="GI57" s="100">
        <v>5585</v>
      </c>
      <c r="GJ57" s="100">
        <v>5603</v>
      </c>
      <c r="GK57" s="100">
        <v>5621</v>
      </c>
      <c r="GL57" s="100">
        <v>5647</v>
      </c>
      <c r="GM57" s="100">
        <v>5678</v>
      </c>
      <c r="GN57" s="100">
        <v>5714</v>
      </c>
    </row>
    <row r="58" spans="1:225" s="100" customFormat="1" x14ac:dyDescent="0.25">
      <c r="A58" s="245"/>
      <c r="B58" s="246"/>
      <c r="C58" s="249" t="s">
        <v>11</v>
      </c>
      <c r="D58" s="240"/>
      <c r="E58" s="240"/>
      <c r="F58" s="240">
        <v>1</v>
      </c>
      <c r="G58" s="240">
        <v>1</v>
      </c>
      <c r="H58" s="240">
        <v>4</v>
      </c>
      <c r="I58" s="240">
        <v>9</v>
      </c>
      <c r="J58" s="240">
        <v>10</v>
      </c>
      <c r="K58" s="240">
        <v>10</v>
      </c>
      <c r="L58" s="240">
        <v>12</v>
      </c>
      <c r="M58" s="240">
        <v>13</v>
      </c>
      <c r="N58" s="240">
        <v>18</v>
      </c>
      <c r="O58" s="246">
        <v>24</v>
      </c>
      <c r="P58" s="246">
        <v>29</v>
      </c>
      <c r="Q58" s="246">
        <v>37</v>
      </c>
      <c r="R58" s="100">
        <v>46</v>
      </c>
      <c r="S58" s="246">
        <v>60</v>
      </c>
      <c r="T58" s="246">
        <v>76</v>
      </c>
      <c r="U58" s="246">
        <v>136</v>
      </c>
      <c r="V58" s="246">
        <v>165</v>
      </c>
      <c r="W58" s="246">
        <v>192</v>
      </c>
      <c r="X58" s="246">
        <v>221</v>
      </c>
      <c r="Y58" s="246">
        <v>252</v>
      </c>
      <c r="Z58" s="246">
        <v>321</v>
      </c>
      <c r="AA58" s="246">
        <v>393</v>
      </c>
      <c r="AB58" s="246">
        <v>453</v>
      </c>
      <c r="AC58" s="246">
        <v>521</v>
      </c>
      <c r="AD58" s="246">
        <v>595</v>
      </c>
      <c r="AE58" s="246">
        <v>652</v>
      </c>
      <c r="AF58" s="246">
        <v>693</v>
      </c>
      <c r="AG58" s="246">
        <v>773</v>
      </c>
      <c r="AH58" s="99">
        <v>860</v>
      </c>
      <c r="AI58" s="99">
        <v>939</v>
      </c>
      <c r="AJ58" s="99">
        <v>1051</v>
      </c>
      <c r="AK58" s="246">
        <v>1133</v>
      </c>
      <c r="AL58" s="246">
        <v>1206</v>
      </c>
      <c r="AM58" s="246">
        <v>1271</v>
      </c>
      <c r="AN58" s="246">
        <v>1338</v>
      </c>
      <c r="AO58" s="246">
        <v>1416</v>
      </c>
      <c r="AP58" s="246">
        <v>1607</v>
      </c>
      <c r="AQ58" s="246">
        <v>1703</v>
      </c>
      <c r="AR58" s="100">
        <v>1776</v>
      </c>
      <c r="AS58" s="100">
        <v>1832</v>
      </c>
      <c r="AT58" s="100">
        <v>1889</v>
      </c>
      <c r="AU58" s="100">
        <v>1941</v>
      </c>
      <c r="AV58" s="100">
        <v>2032</v>
      </c>
      <c r="AW58" s="100">
        <v>2149</v>
      </c>
      <c r="AX58" s="100">
        <v>2202</v>
      </c>
      <c r="AY58" s="100">
        <v>2277</v>
      </c>
      <c r="AZ58" s="100">
        <v>2325</v>
      </c>
      <c r="BA58" s="100">
        <v>2389</v>
      </c>
      <c r="BB58" s="100">
        <v>2427</v>
      </c>
      <c r="BC58" s="100">
        <v>2488</v>
      </c>
      <c r="BD58" s="100">
        <v>2536</v>
      </c>
      <c r="BE58" s="100">
        <v>2574</v>
      </c>
      <c r="BF58" s="100">
        <v>2621</v>
      </c>
      <c r="BG58" s="100">
        <v>2630</v>
      </c>
      <c r="BH58" s="100">
        <v>2635</v>
      </c>
      <c r="BI58" s="100">
        <v>2665</v>
      </c>
      <c r="BJ58" s="100">
        <v>2702</v>
      </c>
      <c r="BK58" s="100">
        <v>2720</v>
      </c>
      <c r="BL58" s="100">
        <v>2746</v>
      </c>
      <c r="BM58" s="100">
        <v>2767</v>
      </c>
      <c r="BN58" s="100">
        <v>2779</v>
      </c>
      <c r="BO58" s="100">
        <v>2795</v>
      </c>
      <c r="BP58" s="100">
        <v>2804</v>
      </c>
      <c r="BQ58" s="100">
        <v>2822</v>
      </c>
      <c r="BR58" s="100">
        <v>2843</v>
      </c>
      <c r="BS58" s="100">
        <v>2860</v>
      </c>
      <c r="BT58" s="100">
        <v>2867</v>
      </c>
      <c r="BU58" s="100">
        <v>2861</v>
      </c>
      <c r="BV58" s="100">
        <v>2873</v>
      </c>
      <c r="BW58" s="100">
        <v>2886</v>
      </c>
      <c r="BX58" s="100">
        <v>2898</v>
      </c>
      <c r="BY58" s="100">
        <v>2903</v>
      </c>
      <c r="BZ58" s="100">
        <v>2914</v>
      </c>
      <c r="CA58" s="100">
        <v>2918</v>
      </c>
      <c r="CB58" s="100">
        <v>2919</v>
      </c>
      <c r="CC58" s="100">
        <v>2925</v>
      </c>
      <c r="CD58" s="100">
        <v>2933</v>
      </c>
      <c r="CE58" s="100">
        <v>2941</v>
      </c>
      <c r="CF58" s="100">
        <v>2948</v>
      </c>
      <c r="CG58" s="100">
        <v>2957</v>
      </c>
      <c r="CH58" s="100">
        <v>2964</v>
      </c>
      <c r="CI58" s="100">
        <v>2969</v>
      </c>
      <c r="CJ58" s="248">
        <v>2975</v>
      </c>
      <c r="CK58" s="100">
        <v>2981</v>
      </c>
      <c r="CL58" s="100">
        <v>2986</v>
      </c>
      <c r="CM58" s="100">
        <v>2988</v>
      </c>
      <c r="CN58" s="100">
        <v>2991</v>
      </c>
      <c r="CO58" s="100">
        <v>2995</v>
      </c>
      <c r="CP58" s="100">
        <v>2996</v>
      </c>
      <c r="CQ58" s="100">
        <v>2996</v>
      </c>
      <c r="CR58" s="100">
        <v>2996</v>
      </c>
      <c r="CS58" s="100">
        <v>3001</v>
      </c>
      <c r="CT58" s="100">
        <v>3005</v>
      </c>
      <c r="CU58" s="100">
        <v>3012</v>
      </c>
      <c r="CV58" s="100">
        <v>3016</v>
      </c>
      <c r="CW58" s="100">
        <v>3020</v>
      </c>
      <c r="CX58" s="100">
        <v>3024</v>
      </c>
      <c r="CY58" s="248">
        <v>3028</v>
      </c>
      <c r="CZ58" s="100">
        <v>3030</v>
      </c>
      <c r="DA58" s="100">
        <v>3031</v>
      </c>
      <c r="DB58" s="100">
        <v>3031</v>
      </c>
      <c r="DC58" s="100">
        <v>3040</v>
      </c>
      <c r="DD58" s="100">
        <v>3052</v>
      </c>
      <c r="DE58" s="100">
        <v>3058</v>
      </c>
      <c r="DF58" s="100">
        <v>3059</v>
      </c>
      <c r="DG58" s="100">
        <v>3062</v>
      </c>
      <c r="DH58" s="100">
        <v>3066</v>
      </c>
      <c r="DI58" s="100">
        <v>3070</v>
      </c>
      <c r="DJ58" s="100">
        <v>3083</v>
      </c>
      <c r="DK58" s="100">
        <v>3087</v>
      </c>
      <c r="DL58" s="100">
        <v>3088</v>
      </c>
      <c r="DM58" s="100">
        <v>3091</v>
      </c>
      <c r="DN58" s="100">
        <v>3093</v>
      </c>
      <c r="DO58" s="100">
        <v>3098</v>
      </c>
      <c r="DP58" s="100">
        <v>3099</v>
      </c>
      <c r="DQ58" s="100">
        <v>3105</v>
      </c>
      <c r="DR58" s="100">
        <v>3109</v>
      </c>
      <c r="DS58" s="100">
        <v>3112</v>
      </c>
      <c r="DT58" s="100">
        <v>3114</v>
      </c>
      <c r="DU58" s="100">
        <v>3116</v>
      </c>
      <c r="DV58" s="100">
        <v>3121</v>
      </c>
      <c r="DW58" s="100">
        <v>3121</v>
      </c>
      <c r="DX58" s="100">
        <v>3124</v>
      </c>
      <c r="DY58" s="100">
        <v>3125</v>
      </c>
      <c r="DZ58" s="100">
        <v>3129</v>
      </c>
      <c r="EA58" s="100">
        <v>3131</v>
      </c>
      <c r="EB58" s="100">
        <v>3128</v>
      </c>
      <c r="EC58" s="100">
        <v>3129</v>
      </c>
      <c r="ED58" s="100">
        <v>3133</v>
      </c>
      <c r="EE58" s="100">
        <v>3137</v>
      </c>
      <c r="EF58" s="100">
        <v>3138</v>
      </c>
      <c r="EG58" s="100">
        <v>3139</v>
      </c>
      <c r="EH58" s="100">
        <v>3144</v>
      </c>
      <c r="EI58" s="100">
        <v>3146</v>
      </c>
      <c r="EJ58" s="100">
        <v>3150</v>
      </c>
      <c r="EK58" s="100">
        <v>3152</v>
      </c>
      <c r="EL58" s="100">
        <v>3156</v>
      </c>
      <c r="EM58" s="100">
        <v>3166</v>
      </c>
      <c r="EN58" s="100">
        <v>3169</v>
      </c>
      <c r="EO58" s="100">
        <v>3173</v>
      </c>
      <c r="EP58" s="100">
        <v>3173</v>
      </c>
      <c r="EQ58" s="100">
        <v>3174</v>
      </c>
      <c r="ER58" s="100">
        <v>3176</v>
      </c>
      <c r="ES58" s="100">
        <v>3177</v>
      </c>
      <c r="ET58" s="100">
        <v>3181</v>
      </c>
      <c r="EU58" s="100">
        <v>3181</v>
      </c>
      <c r="EV58" s="100">
        <v>3187</v>
      </c>
      <c r="EW58" s="100">
        <v>3187</v>
      </c>
      <c r="EX58" s="100">
        <v>3190</v>
      </c>
      <c r="EY58" s="100">
        <v>3197</v>
      </c>
      <c r="EZ58" s="100">
        <v>3200</v>
      </c>
      <c r="FA58" s="100">
        <v>3207</v>
      </c>
      <c r="FB58" s="100">
        <v>3210</v>
      </c>
      <c r="FC58" s="100">
        <v>3215</v>
      </c>
      <c r="FD58" s="100">
        <v>3226</v>
      </c>
      <c r="FE58" s="100">
        <v>3238</v>
      </c>
      <c r="FF58" s="100">
        <v>3248</v>
      </c>
      <c r="FG58" s="100">
        <v>3253</v>
      </c>
      <c r="FH58" s="100">
        <v>3261</v>
      </c>
      <c r="FI58" s="100">
        <v>3268</v>
      </c>
      <c r="FJ58" s="100">
        <v>3282</v>
      </c>
      <c r="FK58" s="100">
        <v>3299</v>
      </c>
      <c r="FL58" s="100">
        <v>3316</v>
      </c>
      <c r="FM58" s="100">
        <v>3323</v>
      </c>
      <c r="FN58" s="100">
        <v>3334</v>
      </c>
      <c r="FO58" s="100">
        <v>3343</v>
      </c>
      <c r="FP58" s="100">
        <v>3356</v>
      </c>
      <c r="FQ58" s="100">
        <v>3364</v>
      </c>
      <c r="FR58" s="100">
        <v>3382</v>
      </c>
      <c r="FS58" s="100">
        <v>3406</v>
      </c>
      <c r="FT58" s="100">
        <v>3422</v>
      </c>
      <c r="FU58" s="100">
        <v>3435</v>
      </c>
      <c r="FV58" s="100">
        <v>3447</v>
      </c>
      <c r="FW58" s="100">
        <v>3452</v>
      </c>
      <c r="FX58" s="100">
        <v>3468</v>
      </c>
      <c r="FY58" s="100">
        <v>3474</v>
      </c>
      <c r="FZ58" s="100">
        <v>3481</v>
      </c>
      <c r="GA58" s="100">
        <v>3494</v>
      </c>
      <c r="GB58" s="100">
        <v>3506</v>
      </c>
      <c r="GC58" s="100">
        <v>3516</v>
      </c>
      <c r="GD58" s="100">
        <v>3519</v>
      </c>
      <c r="GE58" s="100">
        <v>3537</v>
      </c>
      <c r="GF58" s="100">
        <v>3553</v>
      </c>
      <c r="GG58" s="100">
        <v>3562</v>
      </c>
      <c r="GH58" s="100">
        <v>3579</v>
      </c>
      <c r="GI58" s="100">
        <v>3603</v>
      </c>
      <c r="GJ58" s="100">
        <v>3618</v>
      </c>
      <c r="GK58" s="100">
        <v>3631</v>
      </c>
      <c r="GL58" s="100">
        <v>3658</v>
      </c>
      <c r="GM58" s="100">
        <v>3682</v>
      </c>
      <c r="GN58" s="100">
        <v>3715</v>
      </c>
    </row>
    <row r="59" spans="1:225" s="100" customFormat="1" x14ac:dyDescent="0.25">
      <c r="A59" s="245"/>
      <c r="B59" s="246"/>
      <c r="C59" s="249" t="s">
        <v>14</v>
      </c>
      <c r="D59" s="240"/>
      <c r="E59" s="240"/>
      <c r="F59" s="240">
        <v>1</v>
      </c>
      <c r="G59" s="240">
        <v>2</v>
      </c>
      <c r="H59" s="240">
        <v>2</v>
      </c>
      <c r="I59" s="240">
        <v>2</v>
      </c>
      <c r="J59" s="240">
        <v>2</v>
      </c>
      <c r="K59" s="240">
        <v>2</v>
      </c>
      <c r="L59" s="240">
        <v>4</v>
      </c>
      <c r="M59" s="240">
        <v>3</v>
      </c>
      <c r="N59" s="240">
        <v>7</v>
      </c>
      <c r="O59" s="246">
        <v>14</v>
      </c>
      <c r="P59" s="246">
        <v>21</v>
      </c>
      <c r="Q59" s="246">
        <v>23</v>
      </c>
      <c r="R59" s="100">
        <v>25</v>
      </c>
      <c r="S59" s="246">
        <v>31</v>
      </c>
      <c r="T59" s="246">
        <v>38</v>
      </c>
      <c r="U59" s="246">
        <v>52</v>
      </c>
      <c r="V59" s="246">
        <v>52</v>
      </c>
      <c r="W59" s="246">
        <v>59</v>
      </c>
      <c r="X59" s="246">
        <v>66</v>
      </c>
      <c r="Y59" s="246">
        <v>73</v>
      </c>
      <c r="Z59" s="246">
        <v>84</v>
      </c>
      <c r="AA59" s="246">
        <v>94</v>
      </c>
      <c r="AB59" s="246">
        <v>107</v>
      </c>
      <c r="AC59" s="246">
        <v>119</v>
      </c>
      <c r="AD59" s="246">
        <v>137</v>
      </c>
      <c r="AE59" s="246">
        <v>144</v>
      </c>
      <c r="AF59" s="246">
        <v>163</v>
      </c>
      <c r="AG59" s="246">
        <v>186</v>
      </c>
      <c r="AH59" s="99">
        <v>200</v>
      </c>
      <c r="AI59" s="99">
        <v>222</v>
      </c>
      <c r="AJ59" s="99">
        <v>231</v>
      </c>
      <c r="AK59" s="246">
        <v>250</v>
      </c>
      <c r="AL59" s="246">
        <v>260</v>
      </c>
      <c r="AM59" s="246">
        <v>271</v>
      </c>
      <c r="AN59" s="246">
        <v>290</v>
      </c>
      <c r="AO59" s="246">
        <v>303</v>
      </c>
      <c r="AP59" s="246">
        <v>331</v>
      </c>
      <c r="AQ59" s="246">
        <v>369</v>
      </c>
      <c r="AR59" s="100">
        <v>385</v>
      </c>
      <c r="AS59" s="100">
        <v>419</v>
      </c>
      <c r="AT59" s="100">
        <v>427</v>
      </c>
      <c r="AU59" s="100">
        <v>440</v>
      </c>
      <c r="AV59" s="100">
        <v>461</v>
      </c>
      <c r="AW59" s="100">
        <v>510</v>
      </c>
      <c r="AX59" s="100">
        <v>556</v>
      </c>
      <c r="AY59" s="100">
        <v>577</v>
      </c>
      <c r="AZ59" s="100">
        <v>583</v>
      </c>
      <c r="BA59" s="100">
        <v>606</v>
      </c>
      <c r="BB59" s="100">
        <v>625</v>
      </c>
      <c r="BC59" s="100">
        <v>653</v>
      </c>
      <c r="BD59" s="100">
        <v>665</v>
      </c>
      <c r="BE59" s="100">
        <v>690</v>
      </c>
      <c r="BF59" s="100">
        <v>711</v>
      </c>
      <c r="BG59" s="100">
        <v>716</v>
      </c>
      <c r="BH59" s="100">
        <v>719</v>
      </c>
      <c r="BI59" s="100">
        <v>726</v>
      </c>
      <c r="BJ59" s="100">
        <v>735</v>
      </c>
      <c r="BK59" s="100">
        <v>749</v>
      </c>
      <c r="BL59" s="100">
        <v>764</v>
      </c>
      <c r="BM59" s="100">
        <v>766</v>
      </c>
      <c r="BN59" s="100">
        <v>772</v>
      </c>
      <c r="BO59" s="100">
        <v>787</v>
      </c>
      <c r="BP59" s="100">
        <v>804</v>
      </c>
      <c r="BQ59" s="100">
        <v>809</v>
      </c>
      <c r="BR59" s="100">
        <v>821</v>
      </c>
      <c r="BS59" s="100">
        <v>835</v>
      </c>
      <c r="BT59" s="100">
        <v>850</v>
      </c>
      <c r="BU59" s="100">
        <v>851</v>
      </c>
      <c r="BV59" s="100">
        <v>859</v>
      </c>
      <c r="BW59" s="100">
        <v>862</v>
      </c>
      <c r="BX59" s="100">
        <v>864</v>
      </c>
      <c r="BY59" s="100">
        <v>870</v>
      </c>
      <c r="BZ59" s="100">
        <v>874</v>
      </c>
      <c r="CA59" s="100">
        <v>880</v>
      </c>
      <c r="CB59" s="100">
        <v>882</v>
      </c>
      <c r="CC59" s="100">
        <v>883</v>
      </c>
      <c r="CD59" s="100">
        <v>889</v>
      </c>
      <c r="CE59" s="100">
        <v>894</v>
      </c>
      <c r="CF59" s="100">
        <v>898</v>
      </c>
      <c r="CG59" s="100">
        <v>898</v>
      </c>
      <c r="CH59" s="100">
        <v>900</v>
      </c>
      <c r="CI59" s="100">
        <v>901</v>
      </c>
      <c r="CJ59" s="248">
        <v>907</v>
      </c>
      <c r="CK59" s="100">
        <v>912</v>
      </c>
      <c r="CL59" s="100">
        <v>916</v>
      </c>
      <c r="CM59" s="100">
        <v>919</v>
      </c>
      <c r="CN59" s="100">
        <v>921</v>
      </c>
      <c r="CO59" s="100">
        <v>927</v>
      </c>
      <c r="CP59" s="100">
        <v>929</v>
      </c>
      <c r="CQ59" s="100">
        <v>929</v>
      </c>
      <c r="CR59" s="100">
        <v>931</v>
      </c>
      <c r="CS59" s="100">
        <v>939</v>
      </c>
      <c r="CT59" s="100">
        <v>942</v>
      </c>
      <c r="CU59" s="100">
        <v>946</v>
      </c>
      <c r="CV59" s="100">
        <v>948</v>
      </c>
      <c r="CW59" s="100">
        <v>948</v>
      </c>
      <c r="CX59" s="100">
        <v>949</v>
      </c>
      <c r="CY59" s="248">
        <v>952</v>
      </c>
      <c r="CZ59" s="100">
        <v>953</v>
      </c>
      <c r="DA59" s="100">
        <v>956</v>
      </c>
      <c r="DB59" s="100">
        <v>957</v>
      </c>
      <c r="DC59" s="100">
        <v>959</v>
      </c>
      <c r="DD59" s="100">
        <v>966</v>
      </c>
      <c r="DE59" s="100">
        <v>967</v>
      </c>
      <c r="DF59" s="100">
        <v>969</v>
      </c>
      <c r="DG59" s="100">
        <v>972</v>
      </c>
      <c r="DH59" s="100">
        <v>975</v>
      </c>
      <c r="DI59" s="100">
        <v>975</v>
      </c>
      <c r="DJ59" s="100">
        <v>975</v>
      </c>
      <c r="DK59" s="100">
        <v>975</v>
      </c>
      <c r="DL59" s="100">
        <v>973</v>
      </c>
      <c r="DM59" s="100">
        <v>977</v>
      </c>
      <c r="DN59" s="100">
        <v>978</v>
      </c>
      <c r="DO59" s="100">
        <v>978</v>
      </c>
      <c r="DP59" s="100">
        <v>980</v>
      </c>
      <c r="DQ59" s="100">
        <v>982</v>
      </c>
      <c r="DR59" s="100">
        <v>982</v>
      </c>
      <c r="DS59" s="100">
        <v>985</v>
      </c>
      <c r="DT59" s="100">
        <v>986</v>
      </c>
      <c r="DU59" s="100">
        <v>986</v>
      </c>
      <c r="DV59" s="100">
        <v>987</v>
      </c>
      <c r="DW59" s="100">
        <v>989</v>
      </c>
      <c r="DX59" s="100">
        <v>989</v>
      </c>
      <c r="DY59" s="100">
        <v>989</v>
      </c>
      <c r="DZ59" s="100">
        <v>989</v>
      </c>
      <c r="EA59" s="100">
        <v>989</v>
      </c>
      <c r="EB59" s="100">
        <v>989</v>
      </c>
      <c r="EC59" s="100">
        <v>983</v>
      </c>
      <c r="ED59" s="100">
        <v>983</v>
      </c>
      <c r="EE59" s="100">
        <v>983</v>
      </c>
      <c r="EF59" s="100">
        <v>983</v>
      </c>
      <c r="EG59" s="100">
        <v>983</v>
      </c>
      <c r="EH59" s="100">
        <v>983</v>
      </c>
      <c r="EI59" s="100">
        <v>983</v>
      </c>
      <c r="EJ59" s="100">
        <v>982</v>
      </c>
      <c r="EK59" s="100">
        <v>982</v>
      </c>
      <c r="EL59" s="100">
        <v>982</v>
      </c>
      <c r="EM59" s="100">
        <v>983</v>
      </c>
      <c r="EN59" s="100">
        <v>984</v>
      </c>
      <c r="EO59" s="100">
        <v>984</v>
      </c>
      <c r="EP59" s="100">
        <v>985</v>
      </c>
      <c r="EQ59" s="100">
        <v>987</v>
      </c>
      <c r="ER59" s="100">
        <v>990</v>
      </c>
      <c r="ES59" s="100">
        <v>991</v>
      </c>
      <c r="ET59" s="100">
        <v>992</v>
      </c>
      <c r="EU59" s="100">
        <v>994</v>
      </c>
      <c r="EV59" s="100">
        <v>998</v>
      </c>
      <c r="EW59" s="100">
        <v>999</v>
      </c>
      <c r="EX59" s="100">
        <v>1008</v>
      </c>
      <c r="EY59" s="100">
        <v>1016</v>
      </c>
      <c r="EZ59" s="100">
        <v>1020</v>
      </c>
      <c r="FA59" s="100">
        <v>1028</v>
      </c>
      <c r="FB59" s="100">
        <v>1034</v>
      </c>
      <c r="FC59" s="100">
        <v>1037</v>
      </c>
      <c r="FD59" s="100">
        <v>1042</v>
      </c>
      <c r="FE59" s="100">
        <v>1047</v>
      </c>
      <c r="FF59" s="100">
        <v>1051</v>
      </c>
      <c r="FG59" s="100">
        <v>1056</v>
      </c>
      <c r="FH59" s="100">
        <v>1058</v>
      </c>
      <c r="FI59" s="100">
        <v>1104</v>
      </c>
      <c r="FJ59" s="100">
        <v>1114</v>
      </c>
      <c r="FK59" s="100">
        <v>1123</v>
      </c>
      <c r="FL59" s="100">
        <v>1142</v>
      </c>
      <c r="FM59" s="100">
        <v>1148</v>
      </c>
      <c r="FN59" s="100">
        <v>1158</v>
      </c>
      <c r="FO59" s="100">
        <v>1171</v>
      </c>
      <c r="FP59" s="100">
        <v>1178</v>
      </c>
      <c r="FQ59" s="100">
        <v>1193</v>
      </c>
      <c r="FR59" s="100">
        <v>1206</v>
      </c>
      <c r="FS59" s="100">
        <v>1220</v>
      </c>
      <c r="FT59" s="100">
        <v>1236</v>
      </c>
      <c r="FU59" s="100">
        <v>1247</v>
      </c>
      <c r="FV59" s="100">
        <v>1253</v>
      </c>
      <c r="FW59" s="100">
        <v>1265</v>
      </c>
      <c r="FX59" s="100">
        <v>1273</v>
      </c>
      <c r="FY59" s="100">
        <v>1282</v>
      </c>
      <c r="FZ59" s="100">
        <v>1294</v>
      </c>
      <c r="GA59" s="100">
        <v>1310</v>
      </c>
      <c r="GB59" s="100">
        <v>1318</v>
      </c>
      <c r="GC59" s="100">
        <v>1321</v>
      </c>
      <c r="GD59" s="100">
        <v>1334</v>
      </c>
      <c r="GE59" s="100">
        <v>1348</v>
      </c>
      <c r="GF59" s="100">
        <v>1365</v>
      </c>
      <c r="GG59" s="100">
        <v>1373</v>
      </c>
      <c r="GH59" s="100">
        <v>1390</v>
      </c>
      <c r="GI59" s="100">
        <v>1414</v>
      </c>
      <c r="GJ59" s="100">
        <v>1432</v>
      </c>
      <c r="GK59" s="100">
        <v>1451</v>
      </c>
      <c r="GL59" s="100">
        <v>1478</v>
      </c>
      <c r="GM59" s="100">
        <v>1494</v>
      </c>
      <c r="GN59" s="100">
        <v>1519</v>
      </c>
    </row>
    <row r="60" spans="1:225" s="100" customFormat="1" x14ac:dyDescent="0.25">
      <c r="A60" s="245"/>
      <c r="B60" s="246"/>
      <c r="C60" s="249" t="s">
        <v>13</v>
      </c>
      <c r="D60" s="240"/>
      <c r="E60" s="240"/>
      <c r="F60" s="240"/>
      <c r="G60" s="240">
        <v>3</v>
      </c>
      <c r="H60" s="240">
        <v>2</v>
      </c>
      <c r="I60" s="240">
        <v>2</v>
      </c>
      <c r="J60" s="240">
        <v>2</v>
      </c>
      <c r="K60" s="240">
        <v>4</v>
      </c>
      <c r="L60" s="240">
        <v>8</v>
      </c>
      <c r="M60" s="240">
        <v>9</v>
      </c>
      <c r="N60" s="240">
        <v>9</v>
      </c>
      <c r="O60" s="246">
        <v>10</v>
      </c>
      <c r="P60" s="246">
        <v>12</v>
      </c>
      <c r="Q60" s="246">
        <v>17</v>
      </c>
      <c r="R60" s="100">
        <v>20</v>
      </c>
      <c r="S60" s="246">
        <v>26</v>
      </c>
      <c r="T60" s="246">
        <v>31</v>
      </c>
      <c r="U60" s="246">
        <v>45</v>
      </c>
      <c r="V60" s="246">
        <v>47</v>
      </c>
      <c r="W60" s="246">
        <v>49</v>
      </c>
      <c r="X60" s="246">
        <v>55</v>
      </c>
      <c r="Y60" s="246">
        <v>63</v>
      </c>
      <c r="Z60" s="246">
        <v>77</v>
      </c>
      <c r="AA60" s="246">
        <v>91</v>
      </c>
      <c r="AB60" s="246">
        <v>109</v>
      </c>
      <c r="AC60" s="246">
        <v>121</v>
      </c>
      <c r="AD60" s="246">
        <v>134</v>
      </c>
      <c r="AE60" s="246">
        <v>148</v>
      </c>
      <c r="AF60" s="246">
        <v>161</v>
      </c>
      <c r="AG60" s="246">
        <v>178</v>
      </c>
      <c r="AH60" s="99">
        <v>194</v>
      </c>
      <c r="AI60" s="99">
        <v>217</v>
      </c>
      <c r="AJ60" s="99">
        <v>236</v>
      </c>
      <c r="AK60" s="246">
        <v>243</v>
      </c>
      <c r="AL60" s="99">
        <v>280</v>
      </c>
      <c r="AM60" s="99">
        <v>313</v>
      </c>
      <c r="AN60" s="246">
        <v>332</v>
      </c>
      <c r="AO60" s="246">
        <v>362</v>
      </c>
      <c r="AP60" s="246">
        <v>388</v>
      </c>
      <c r="AQ60" s="246">
        <v>415</v>
      </c>
      <c r="AR60" s="100">
        <v>430</v>
      </c>
      <c r="AS60" s="100">
        <v>456</v>
      </c>
      <c r="AT60" s="100">
        <v>474</v>
      </c>
      <c r="AU60" s="100">
        <v>479</v>
      </c>
      <c r="AV60" s="100">
        <v>481</v>
      </c>
      <c r="AW60" s="100">
        <v>501</v>
      </c>
      <c r="AX60" s="100">
        <v>512</v>
      </c>
      <c r="AY60" s="100">
        <v>525</v>
      </c>
      <c r="AZ60" s="100">
        <v>532</v>
      </c>
      <c r="BA60" s="100">
        <v>536</v>
      </c>
      <c r="BB60" s="100">
        <v>544</v>
      </c>
      <c r="BC60" s="100">
        <v>558</v>
      </c>
      <c r="BD60" s="100">
        <v>561</v>
      </c>
      <c r="BE60" s="100">
        <v>564</v>
      </c>
      <c r="BF60" s="100">
        <v>568</v>
      </c>
      <c r="BG60" s="100">
        <v>570</v>
      </c>
      <c r="BH60" s="100">
        <v>580</v>
      </c>
      <c r="BI60" s="100">
        <v>581</v>
      </c>
      <c r="BJ60" s="100">
        <v>584</v>
      </c>
      <c r="BK60" s="100">
        <v>587</v>
      </c>
      <c r="BL60" s="100">
        <v>590</v>
      </c>
      <c r="BM60" s="100">
        <v>592</v>
      </c>
      <c r="BN60" s="100">
        <v>597</v>
      </c>
      <c r="BO60" s="100">
        <v>599</v>
      </c>
      <c r="BP60" s="100">
        <v>611</v>
      </c>
      <c r="BQ60" s="100">
        <v>619</v>
      </c>
      <c r="BR60" s="100">
        <v>624</v>
      </c>
      <c r="BS60" s="100">
        <v>625</v>
      </c>
      <c r="BT60" s="100">
        <v>628</v>
      </c>
      <c r="BU60" s="100">
        <v>630</v>
      </c>
      <c r="BV60" s="100">
        <v>631</v>
      </c>
      <c r="BW60" s="100">
        <v>632</v>
      </c>
      <c r="BX60" s="100">
        <v>634</v>
      </c>
      <c r="BY60" s="100">
        <v>638</v>
      </c>
      <c r="BZ60" s="100">
        <v>638</v>
      </c>
      <c r="CA60" s="100">
        <v>639</v>
      </c>
      <c r="CB60" s="100">
        <v>643</v>
      </c>
      <c r="CC60" s="100">
        <v>644</v>
      </c>
      <c r="CD60" s="100">
        <v>647</v>
      </c>
      <c r="CE60" s="100">
        <v>655</v>
      </c>
      <c r="CF60" s="100">
        <v>657</v>
      </c>
      <c r="CG60" s="100">
        <v>661</v>
      </c>
      <c r="CH60" s="100">
        <v>665</v>
      </c>
      <c r="CI60" s="100">
        <v>671</v>
      </c>
      <c r="CJ60" s="248">
        <v>672</v>
      </c>
      <c r="CK60" s="100">
        <v>675</v>
      </c>
      <c r="CL60" s="100">
        <v>678</v>
      </c>
      <c r="CM60" s="100">
        <v>690</v>
      </c>
      <c r="CN60" s="100">
        <v>691</v>
      </c>
      <c r="CO60" s="100">
        <v>696</v>
      </c>
      <c r="CP60" s="100">
        <v>697</v>
      </c>
      <c r="CQ60" s="100">
        <v>701</v>
      </c>
      <c r="CR60" s="100">
        <v>703</v>
      </c>
      <c r="CS60" s="100">
        <v>709</v>
      </c>
      <c r="CT60" s="100">
        <v>712</v>
      </c>
      <c r="CU60" s="100">
        <v>713</v>
      </c>
      <c r="CV60" s="100">
        <v>715</v>
      </c>
      <c r="CW60" s="100">
        <v>715</v>
      </c>
      <c r="CX60" s="100">
        <v>715</v>
      </c>
      <c r="CY60" s="248">
        <v>720</v>
      </c>
      <c r="CZ60" s="100">
        <v>721</v>
      </c>
      <c r="DA60" s="100">
        <v>722</v>
      </c>
      <c r="DB60" s="100">
        <v>725</v>
      </c>
      <c r="DC60" s="100">
        <v>726</v>
      </c>
      <c r="DD60" s="100">
        <v>728</v>
      </c>
      <c r="DE60" s="100">
        <v>728</v>
      </c>
      <c r="DF60" s="100">
        <v>728</v>
      </c>
      <c r="DG60" s="100">
        <v>730</v>
      </c>
      <c r="DH60" s="100">
        <v>730</v>
      </c>
      <c r="DI60" s="100">
        <v>731</v>
      </c>
      <c r="DJ60" s="100">
        <v>731</v>
      </c>
      <c r="DK60" s="100">
        <v>732</v>
      </c>
      <c r="DL60" s="100">
        <v>733</v>
      </c>
      <c r="DM60" s="100">
        <v>734</v>
      </c>
      <c r="DN60" s="100">
        <v>735</v>
      </c>
      <c r="DO60" s="100">
        <v>736</v>
      </c>
      <c r="DP60" s="100">
        <v>736</v>
      </c>
      <c r="DQ60" s="100">
        <v>736</v>
      </c>
      <c r="DR60" s="100">
        <v>736</v>
      </c>
      <c r="DS60" s="100">
        <v>736</v>
      </c>
      <c r="DT60" s="100">
        <v>736</v>
      </c>
      <c r="DU60" s="100">
        <v>738</v>
      </c>
      <c r="DV60" s="100">
        <v>739</v>
      </c>
      <c r="DW60" s="100">
        <v>740</v>
      </c>
      <c r="DX60" s="100">
        <v>743</v>
      </c>
      <c r="DY60" s="100">
        <v>743</v>
      </c>
      <c r="DZ60" s="100">
        <v>743</v>
      </c>
      <c r="EA60" s="100">
        <v>744</v>
      </c>
      <c r="EB60" s="100">
        <v>744</v>
      </c>
      <c r="EC60" s="100">
        <v>744</v>
      </c>
      <c r="ED60" s="100">
        <v>746</v>
      </c>
      <c r="EE60" s="100">
        <v>746</v>
      </c>
      <c r="EF60" s="100">
        <v>748</v>
      </c>
      <c r="EG60" s="100">
        <v>755</v>
      </c>
      <c r="EH60" s="100">
        <v>763</v>
      </c>
      <c r="EI60" s="100">
        <v>769</v>
      </c>
      <c r="EJ60" s="100">
        <v>775</v>
      </c>
      <c r="EK60" s="100">
        <v>789</v>
      </c>
      <c r="EL60" s="100">
        <v>795</v>
      </c>
      <c r="EM60" s="100">
        <v>801</v>
      </c>
      <c r="EN60" s="100">
        <v>804</v>
      </c>
      <c r="EO60" s="100">
        <v>807</v>
      </c>
      <c r="EP60" s="100">
        <v>813</v>
      </c>
      <c r="EQ60" s="100">
        <v>819</v>
      </c>
      <c r="ER60" s="100">
        <v>826</v>
      </c>
      <c r="ES60" s="100">
        <v>831</v>
      </c>
      <c r="ET60" s="100">
        <v>839</v>
      </c>
      <c r="EU60" s="100">
        <v>847</v>
      </c>
      <c r="EV60" s="100">
        <v>855</v>
      </c>
      <c r="EW60" s="100">
        <v>863</v>
      </c>
      <c r="EX60" s="100">
        <v>867</v>
      </c>
      <c r="EY60" s="100">
        <v>871</v>
      </c>
      <c r="EZ60" s="100">
        <v>876</v>
      </c>
      <c r="FA60" s="100">
        <v>884</v>
      </c>
      <c r="FB60" s="100">
        <v>894</v>
      </c>
      <c r="FC60" s="100">
        <v>900</v>
      </c>
      <c r="FD60" s="100">
        <v>905</v>
      </c>
      <c r="FE60" s="100">
        <v>909</v>
      </c>
      <c r="FF60" s="100">
        <v>916</v>
      </c>
      <c r="FG60" s="100">
        <v>922</v>
      </c>
      <c r="FH60" s="100">
        <v>922</v>
      </c>
      <c r="FI60" s="100">
        <v>948</v>
      </c>
      <c r="FJ60" s="100">
        <v>954</v>
      </c>
      <c r="FK60" s="100">
        <v>958</v>
      </c>
      <c r="FL60" s="100">
        <v>961</v>
      </c>
      <c r="FM60" s="100">
        <v>966</v>
      </c>
      <c r="FN60" s="100">
        <v>971</v>
      </c>
      <c r="FO60" s="100">
        <v>972</v>
      </c>
      <c r="FP60" s="100">
        <v>975</v>
      </c>
      <c r="FQ60" s="100">
        <v>984</v>
      </c>
      <c r="FR60" s="100">
        <v>991</v>
      </c>
      <c r="FS60" s="100">
        <v>998</v>
      </c>
      <c r="FT60" s="100">
        <v>1013</v>
      </c>
      <c r="FU60" s="100">
        <v>1022</v>
      </c>
      <c r="FV60" s="100">
        <v>1027</v>
      </c>
      <c r="FW60" s="100">
        <v>1029</v>
      </c>
      <c r="FX60" s="100">
        <v>1030</v>
      </c>
      <c r="FY60" s="100">
        <v>1037</v>
      </c>
      <c r="FZ60" s="100">
        <v>1041</v>
      </c>
      <c r="GA60" s="100">
        <v>1053</v>
      </c>
      <c r="GB60" s="100">
        <v>1056</v>
      </c>
      <c r="GC60" s="100">
        <v>1059</v>
      </c>
      <c r="GD60" s="100">
        <v>1059</v>
      </c>
      <c r="GE60" s="100">
        <v>1061</v>
      </c>
      <c r="GF60" s="100">
        <v>1064</v>
      </c>
      <c r="GG60" s="100">
        <v>1070</v>
      </c>
      <c r="GH60" s="100">
        <v>1080</v>
      </c>
      <c r="GI60" s="100">
        <v>1092</v>
      </c>
      <c r="GJ60" s="100">
        <v>1095</v>
      </c>
      <c r="GK60" s="100">
        <v>1102</v>
      </c>
      <c r="GL60" s="100">
        <v>1106</v>
      </c>
      <c r="GM60" s="100">
        <v>1107</v>
      </c>
      <c r="GN60" s="100">
        <v>1120</v>
      </c>
    </row>
    <row r="61" spans="1:225" s="100" customFormat="1" x14ac:dyDescent="0.25">
      <c r="A61" s="245"/>
      <c r="C61" s="249" t="s">
        <v>17</v>
      </c>
      <c r="D61" s="240"/>
      <c r="E61" s="240"/>
      <c r="F61" s="240">
        <v>4</v>
      </c>
      <c r="G61" s="240">
        <v>6</v>
      </c>
      <c r="H61" s="240">
        <v>8</v>
      </c>
      <c r="I61" s="240">
        <v>9</v>
      </c>
      <c r="J61" s="240">
        <v>11</v>
      </c>
      <c r="K61" s="240">
        <v>15</v>
      </c>
      <c r="L61" s="240">
        <v>5</v>
      </c>
      <c r="M61" s="240">
        <v>8</v>
      </c>
      <c r="N61" s="240">
        <v>8</v>
      </c>
      <c r="O61" s="246">
        <v>9</v>
      </c>
      <c r="P61" s="246">
        <v>11</v>
      </c>
      <c r="Q61" s="246">
        <v>14</v>
      </c>
      <c r="R61" s="100">
        <v>15</v>
      </c>
      <c r="S61" s="246">
        <v>19</v>
      </c>
      <c r="T61" s="246">
        <v>21</v>
      </c>
      <c r="U61" s="246">
        <v>39</v>
      </c>
      <c r="V61" s="246">
        <v>33</v>
      </c>
      <c r="W61" s="246">
        <v>34</v>
      </c>
      <c r="X61" s="246">
        <v>39</v>
      </c>
      <c r="Y61" s="246">
        <v>42</v>
      </c>
      <c r="Z61" s="246">
        <v>52</v>
      </c>
      <c r="AA61" s="246">
        <v>70</v>
      </c>
      <c r="AB61" s="246">
        <v>82</v>
      </c>
      <c r="AC61" s="246">
        <v>96</v>
      </c>
      <c r="AD61" s="246">
        <v>119</v>
      </c>
      <c r="AE61" s="246">
        <v>124</v>
      </c>
      <c r="AF61" s="246">
        <v>131</v>
      </c>
      <c r="AG61" s="246">
        <v>145</v>
      </c>
      <c r="AH61" s="99">
        <v>166</v>
      </c>
      <c r="AI61" s="99">
        <v>182</v>
      </c>
      <c r="AJ61" s="99">
        <v>199</v>
      </c>
      <c r="AK61" s="246">
        <v>217</v>
      </c>
      <c r="AL61" s="246">
        <v>225</v>
      </c>
      <c r="AM61" s="246">
        <v>230</v>
      </c>
      <c r="AN61" s="246">
        <v>263</v>
      </c>
      <c r="AO61" s="246">
        <v>300</v>
      </c>
      <c r="AP61" s="246">
        <v>332</v>
      </c>
      <c r="AQ61" s="246">
        <v>347</v>
      </c>
      <c r="AR61" s="100">
        <v>365</v>
      </c>
      <c r="AS61" s="100">
        <v>378</v>
      </c>
      <c r="AT61" s="100">
        <v>386</v>
      </c>
      <c r="AU61" s="100">
        <v>396</v>
      </c>
      <c r="AV61" s="100">
        <v>426</v>
      </c>
      <c r="AW61" s="100">
        <v>448</v>
      </c>
      <c r="AX61" s="100">
        <v>458</v>
      </c>
      <c r="AY61" s="100">
        <v>472</v>
      </c>
      <c r="AZ61" s="100">
        <v>475</v>
      </c>
      <c r="BA61" s="100">
        <v>481</v>
      </c>
      <c r="BB61" s="100">
        <v>493</v>
      </c>
      <c r="BC61" s="100">
        <v>501</v>
      </c>
      <c r="BD61" s="100">
        <v>513</v>
      </c>
      <c r="BE61" s="100">
        <v>517</v>
      </c>
      <c r="BF61" s="100">
        <v>521</v>
      </c>
      <c r="BG61" s="100">
        <v>522</v>
      </c>
      <c r="BH61" s="100">
        <v>525</v>
      </c>
      <c r="BI61" s="100">
        <v>528</v>
      </c>
      <c r="BJ61" s="100">
        <v>531</v>
      </c>
      <c r="BK61" s="100">
        <v>534</v>
      </c>
      <c r="BL61" s="100">
        <v>539</v>
      </c>
      <c r="BM61" s="100">
        <v>539</v>
      </c>
      <c r="BN61" s="100">
        <v>541</v>
      </c>
      <c r="BO61" s="100">
        <v>541</v>
      </c>
      <c r="BP61" s="100">
        <v>546</v>
      </c>
      <c r="BQ61" s="100">
        <v>549</v>
      </c>
      <c r="BR61" s="100">
        <v>568</v>
      </c>
      <c r="BS61" s="100">
        <v>572</v>
      </c>
      <c r="BT61" s="100">
        <v>577</v>
      </c>
      <c r="BU61" s="100">
        <v>583</v>
      </c>
      <c r="BV61" s="100">
        <v>589</v>
      </c>
      <c r="BW61" s="100">
        <v>591</v>
      </c>
      <c r="BX61" s="100">
        <v>593</v>
      </c>
      <c r="BY61" s="100">
        <v>595</v>
      </c>
      <c r="BZ61" s="100">
        <v>597</v>
      </c>
      <c r="CA61" s="100">
        <v>598</v>
      </c>
      <c r="CB61" s="100">
        <v>600</v>
      </c>
      <c r="CC61" s="100">
        <v>600</v>
      </c>
      <c r="CD61" s="100">
        <v>602</v>
      </c>
      <c r="CE61" s="100">
        <v>604</v>
      </c>
      <c r="CF61" s="100">
        <v>606</v>
      </c>
      <c r="CG61" s="100">
        <v>606</v>
      </c>
      <c r="CH61" s="100">
        <v>607</v>
      </c>
      <c r="CI61" s="100">
        <v>607</v>
      </c>
      <c r="CJ61" s="248">
        <v>607</v>
      </c>
      <c r="CK61" s="100">
        <v>608</v>
      </c>
      <c r="CL61" s="100">
        <v>608</v>
      </c>
      <c r="CM61" s="100">
        <v>610</v>
      </c>
      <c r="CN61" s="100">
        <v>611</v>
      </c>
      <c r="CO61" s="100">
        <v>611</v>
      </c>
      <c r="CP61" s="100">
        <v>611</v>
      </c>
      <c r="CQ61" s="100">
        <v>611</v>
      </c>
      <c r="CR61" s="100">
        <v>611</v>
      </c>
      <c r="CS61" s="100">
        <v>614</v>
      </c>
      <c r="CT61" s="100">
        <v>615</v>
      </c>
      <c r="CU61" s="100">
        <v>615</v>
      </c>
      <c r="CV61" s="100">
        <v>616</v>
      </c>
      <c r="CW61" s="100">
        <v>616</v>
      </c>
      <c r="CX61" s="100">
        <v>618</v>
      </c>
      <c r="CY61" s="248">
        <v>619</v>
      </c>
      <c r="CZ61" s="100">
        <v>621</v>
      </c>
      <c r="DA61" s="100">
        <v>625</v>
      </c>
      <c r="DB61" s="100">
        <v>629</v>
      </c>
      <c r="DC61" s="100">
        <v>629</v>
      </c>
      <c r="DD61" s="100">
        <v>630</v>
      </c>
      <c r="DE61" s="100">
        <v>630</v>
      </c>
      <c r="DF61" s="100">
        <v>632</v>
      </c>
      <c r="DG61" s="100">
        <v>632</v>
      </c>
      <c r="DH61" s="100">
        <v>633</v>
      </c>
      <c r="DI61" s="100">
        <v>632</v>
      </c>
      <c r="DJ61" s="100">
        <v>632</v>
      </c>
      <c r="DK61" s="100">
        <v>632</v>
      </c>
      <c r="DL61" s="100">
        <v>632</v>
      </c>
      <c r="DM61" s="100">
        <v>633</v>
      </c>
      <c r="DN61" s="100">
        <v>635</v>
      </c>
      <c r="DO61" s="100">
        <v>635</v>
      </c>
      <c r="DP61" s="100">
        <v>636</v>
      </c>
      <c r="DQ61" s="100">
        <v>636</v>
      </c>
      <c r="DR61" s="100">
        <v>636</v>
      </c>
      <c r="DS61" s="100">
        <v>633</v>
      </c>
      <c r="DT61" s="100">
        <v>633</v>
      </c>
      <c r="DU61" s="100">
        <v>635</v>
      </c>
      <c r="DV61" s="100">
        <v>635</v>
      </c>
      <c r="DW61" s="100">
        <v>636</v>
      </c>
      <c r="DX61" s="100">
        <v>637</v>
      </c>
      <c r="DY61" s="100">
        <v>637</v>
      </c>
      <c r="DZ61" s="100">
        <v>637</v>
      </c>
      <c r="EA61" s="100">
        <v>638</v>
      </c>
      <c r="EB61" s="100">
        <v>638</v>
      </c>
      <c r="EC61" s="100">
        <v>639</v>
      </c>
      <c r="ED61" s="100">
        <v>639</v>
      </c>
      <c r="EE61" s="100">
        <v>640</v>
      </c>
      <c r="EF61" s="100">
        <v>640</v>
      </c>
      <c r="EG61" s="100">
        <v>641</v>
      </c>
      <c r="EH61" s="100">
        <v>641</v>
      </c>
      <c r="EI61" s="100">
        <v>643</v>
      </c>
      <c r="EJ61" s="100">
        <v>644</v>
      </c>
      <c r="EK61" s="100">
        <v>645</v>
      </c>
      <c r="EL61" s="100">
        <v>645</v>
      </c>
      <c r="EM61" s="100">
        <v>645</v>
      </c>
      <c r="EN61" s="100">
        <v>645</v>
      </c>
      <c r="EO61" s="100">
        <v>647</v>
      </c>
      <c r="EP61" s="100">
        <v>647</v>
      </c>
      <c r="EQ61" s="100">
        <v>649</v>
      </c>
      <c r="ER61" s="100">
        <v>649</v>
      </c>
      <c r="ES61" s="100">
        <v>649</v>
      </c>
      <c r="ET61" s="100">
        <v>650</v>
      </c>
      <c r="EU61" s="100">
        <v>650</v>
      </c>
      <c r="EV61" s="100">
        <v>651</v>
      </c>
      <c r="EW61" s="100">
        <v>652</v>
      </c>
      <c r="EX61" s="100">
        <v>654</v>
      </c>
      <c r="EY61" s="100">
        <v>655</v>
      </c>
      <c r="EZ61" s="100">
        <v>659</v>
      </c>
      <c r="FA61" s="100">
        <v>660</v>
      </c>
      <c r="FB61" s="100">
        <v>659</v>
      </c>
      <c r="FC61" s="100">
        <v>659</v>
      </c>
      <c r="FD61" s="100">
        <v>659</v>
      </c>
      <c r="FE61" s="100">
        <v>660</v>
      </c>
      <c r="FF61" s="100">
        <v>663</v>
      </c>
      <c r="FG61" s="100">
        <v>665</v>
      </c>
      <c r="FH61" s="100">
        <v>679</v>
      </c>
      <c r="FI61" s="100">
        <v>693</v>
      </c>
      <c r="FJ61" s="100">
        <v>704</v>
      </c>
      <c r="FK61" s="100">
        <v>713</v>
      </c>
      <c r="FL61" s="100">
        <v>723</v>
      </c>
      <c r="FM61" s="100">
        <v>728</v>
      </c>
      <c r="FN61" s="100">
        <v>734</v>
      </c>
      <c r="FO61" s="100">
        <v>745</v>
      </c>
      <c r="FP61" s="100">
        <v>757</v>
      </c>
      <c r="FQ61" s="100">
        <v>765</v>
      </c>
      <c r="FR61" s="100">
        <v>769</v>
      </c>
      <c r="FS61" s="100">
        <v>773</v>
      </c>
      <c r="FT61" s="100">
        <v>779</v>
      </c>
      <c r="FU61" s="100">
        <v>786</v>
      </c>
      <c r="FV61" s="100">
        <v>791</v>
      </c>
      <c r="FW61" s="100">
        <v>795</v>
      </c>
      <c r="FX61" s="100">
        <v>803</v>
      </c>
      <c r="FY61" s="100">
        <v>806</v>
      </c>
      <c r="FZ61" s="100">
        <v>809</v>
      </c>
      <c r="GA61" s="100">
        <v>816</v>
      </c>
      <c r="GB61" s="100">
        <v>821</v>
      </c>
      <c r="GC61" s="100">
        <v>826</v>
      </c>
      <c r="GD61" s="100">
        <v>827</v>
      </c>
      <c r="GE61" s="100">
        <v>829</v>
      </c>
      <c r="GF61" s="100">
        <v>834</v>
      </c>
      <c r="GG61" s="100">
        <v>840</v>
      </c>
      <c r="GH61" s="100">
        <v>842</v>
      </c>
      <c r="GI61" s="100">
        <v>848</v>
      </c>
      <c r="GJ61" s="100">
        <v>856</v>
      </c>
      <c r="GK61" s="100">
        <v>857</v>
      </c>
      <c r="GL61" s="100">
        <v>866</v>
      </c>
      <c r="GM61" s="100">
        <v>871</v>
      </c>
      <c r="GN61" s="100">
        <v>877</v>
      </c>
    </row>
    <row r="62" spans="1:225" s="100" customFormat="1" x14ac:dyDescent="0.25">
      <c r="A62" s="245"/>
      <c r="C62" s="249" t="s">
        <v>15</v>
      </c>
      <c r="D62" s="240">
        <v>2</v>
      </c>
      <c r="E62" s="240">
        <v>2</v>
      </c>
      <c r="F62" s="240">
        <v>3</v>
      </c>
      <c r="G62" s="240">
        <v>3</v>
      </c>
      <c r="H62" s="240">
        <v>3</v>
      </c>
      <c r="I62" s="240">
        <v>8</v>
      </c>
      <c r="J62" s="240">
        <v>10</v>
      </c>
      <c r="K62" s="240">
        <v>12</v>
      </c>
      <c r="L62" s="240">
        <v>12</v>
      </c>
      <c r="M62" s="240">
        <v>13</v>
      </c>
      <c r="N62" s="240">
        <v>4</v>
      </c>
      <c r="O62" s="250">
        <v>5</v>
      </c>
      <c r="P62" s="250">
        <v>10</v>
      </c>
      <c r="Q62" s="250">
        <v>11</v>
      </c>
      <c r="R62" s="240">
        <v>11</v>
      </c>
      <c r="S62" s="250">
        <v>15</v>
      </c>
      <c r="T62" s="250">
        <v>29</v>
      </c>
      <c r="U62" s="250">
        <v>44</v>
      </c>
      <c r="V62" s="250">
        <v>48</v>
      </c>
      <c r="W62" s="250">
        <v>58</v>
      </c>
      <c r="X62" s="250">
        <v>69</v>
      </c>
      <c r="Y62" s="250">
        <v>69</v>
      </c>
      <c r="Z62" s="250">
        <v>83</v>
      </c>
      <c r="AA62" s="250">
        <v>113</v>
      </c>
      <c r="AB62" s="250">
        <v>124</v>
      </c>
      <c r="AC62" s="250">
        <v>135</v>
      </c>
      <c r="AD62" s="250">
        <v>143</v>
      </c>
      <c r="AE62" s="250">
        <v>148</v>
      </c>
      <c r="AF62" s="246">
        <v>159</v>
      </c>
      <c r="AG62" s="100">
        <v>167</v>
      </c>
      <c r="AH62" s="99">
        <v>173</v>
      </c>
      <c r="AI62" s="99">
        <v>179</v>
      </c>
      <c r="AJ62" s="99">
        <v>186</v>
      </c>
      <c r="AK62" s="100">
        <v>199</v>
      </c>
      <c r="AL62" s="100">
        <v>203</v>
      </c>
      <c r="AM62" s="100">
        <v>210</v>
      </c>
      <c r="AN62" s="100">
        <v>223</v>
      </c>
      <c r="AO62" s="100">
        <v>231</v>
      </c>
      <c r="AP62" s="100">
        <v>243</v>
      </c>
      <c r="AQ62" s="100">
        <v>257</v>
      </c>
      <c r="AR62" s="100">
        <v>267</v>
      </c>
      <c r="AS62" s="100">
        <v>275</v>
      </c>
      <c r="AT62" s="100">
        <v>276</v>
      </c>
      <c r="AU62" s="100">
        <v>281</v>
      </c>
      <c r="AV62" s="100">
        <v>286</v>
      </c>
      <c r="AW62" s="100">
        <v>292</v>
      </c>
      <c r="AX62" s="100">
        <v>295</v>
      </c>
      <c r="AY62" s="100">
        <v>300</v>
      </c>
      <c r="AZ62" s="100">
        <v>304</v>
      </c>
      <c r="BA62" s="100">
        <v>308</v>
      </c>
      <c r="BB62" s="100">
        <v>311</v>
      </c>
      <c r="BC62" s="100">
        <v>315</v>
      </c>
      <c r="BD62" s="100">
        <v>324</v>
      </c>
      <c r="BE62" s="100">
        <v>327</v>
      </c>
      <c r="BF62" s="100">
        <v>327</v>
      </c>
      <c r="BG62" s="100">
        <v>327</v>
      </c>
      <c r="BH62" s="100">
        <v>327</v>
      </c>
      <c r="BI62" s="100">
        <v>328</v>
      </c>
      <c r="BJ62" s="100">
        <v>331</v>
      </c>
      <c r="BK62" s="100">
        <v>334</v>
      </c>
      <c r="BL62" s="100">
        <v>334</v>
      </c>
      <c r="BM62" s="100">
        <v>334</v>
      </c>
      <c r="BN62" s="100">
        <v>335</v>
      </c>
      <c r="BO62" s="100">
        <v>338</v>
      </c>
      <c r="BP62" s="100">
        <v>339</v>
      </c>
      <c r="BQ62" s="100">
        <v>340</v>
      </c>
      <c r="BR62" s="100">
        <v>340</v>
      </c>
      <c r="BS62" s="100">
        <v>340</v>
      </c>
      <c r="BT62" s="100">
        <v>341</v>
      </c>
      <c r="BU62" s="100">
        <v>344</v>
      </c>
      <c r="BV62" s="100">
        <v>344</v>
      </c>
      <c r="BW62" s="100">
        <v>344</v>
      </c>
      <c r="BX62" s="100">
        <v>345</v>
      </c>
      <c r="BY62" s="100">
        <v>345</v>
      </c>
      <c r="BZ62" s="100">
        <v>345</v>
      </c>
      <c r="CA62" s="100">
        <v>345</v>
      </c>
      <c r="CB62" s="100">
        <v>345</v>
      </c>
      <c r="CC62" s="100">
        <v>345</v>
      </c>
      <c r="CD62" s="100">
        <v>345</v>
      </c>
      <c r="CE62" s="100">
        <v>347</v>
      </c>
      <c r="CF62" s="100">
        <v>347</v>
      </c>
      <c r="CG62" s="100">
        <v>347</v>
      </c>
      <c r="CH62" s="100">
        <v>347</v>
      </c>
      <c r="CI62" s="100">
        <v>347</v>
      </c>
      <c r="CJ62" s="239">
        <v>347</v>
      </c>
      <c r="CK62" s="100">
        <v>347</v>
      </c>
      <c r="CL62" s="100">
        <v>348</v>
      </c>
      <c r="CM62" s="100">
        <v>348</v>
      </c>
      <c r="CN62" s="100">
        <v>349</v>
      </c>
      <c r="CO62" s="100">
        <v>350</v>
      </c>
      <c r="CP62" s="100">
        <v>350</v>
      </c>
      <c r="CQ62" s="100">
        <v>350</v>
      </c>
      <c r="CR62" s="100">
        <v>350</v>
      </c>
      <c r="CS62" s="100">
        <v>351</v>
      </c>
      <c r="CT62" s="100">
        <v>351</v>
      </c>
      <c r="CU62" s="100">
        <v>353</v>
      </c>
      <c r="CV62" s="100">
        <v>353</v>
      </c>
      <c r="CW62" s="100">
        <v>353</v>
      </c>
      <c r="CX62" s="100">
        <v>353</v>
      </c>
      <c r="CY62" s="239">
        <v>353</v>
      </c>
      <c r="CZ62" s="100">
        <v>354</v>
      </c>
      <c r="DA62" s="100">
        <v>355</v>
      </c>
      <c r="DB62" s="100">
        <v>355</v>
      </c>
      <c r="DC62" s="100">
        <v>357</v>
      </c>
      <c r="DD62" s="100">
        <v>357</v>
      </c>
      <c r="DE62" s="100">
        <v>357</v>
      </c>
      <c r="DF62" s="100">
        <v>358</v>
      </c>
      <c r="DG62" s="100">
        <v>360</v>
      </c>
      <c r="DH62" s="100">
        <v>360</v>
      </c>
      <c r="DI62" s="100">
        <v>360</v>
      </c>
      <c r="DJ62" s="100">
        <v>360</v>
      </c>
      <c r="DK62" s="100">
        <v>360</v>
      </c>
      <c r="DL62" s="100">
        <v>360</v>
      </c>
      <c r="DM62" s="100">
        <v>363</v>
      </c>
      <c r="DN62" s="100">
        <v>363</v>
      </c>
      <c r="DO62" s="100">
        <v>363</v>
      </c>
      <c r="DP62" s="100">
        <v>363</v>
      </c>
      <c r="DQ62" s="100">
        <v>363</v>
      </c>
      <c r="DR62" s="100">
        <v>363</v>
      </c>
      <c r="DS62" s="100">
        <v>363</v>
      </c>
      <c r="DT62" s="100">
        <v>363</v>
      </c>
      <c r="DU62" s="100">
        <v>363</v>
      </c>
      <c r="DV62" s="100">
        <v>363</v>
      </c>
      <c r="DW62" s="100">
        <v>363</v>
      </c>
      <c r="DX62" s="100">
        <v>365</v>
      </c>
      <c r="DY62" s="100">
        <v>365</v>
      </c>
      <c r="DZ62" s="100">
        <v>365</v>
      </c>
      <c r="EA62" s="100">
        <v>366</v>
      </c>
      <c r="EB62" s="100">
        <v>367</v>
      </c>
      <c r="EC62" s="100">
        <v>367</v>
      </c>
      <c r="ED62" s="100">
        <v>368</v>
      </c>
      <c r="EE62" s="100">
        <v>368</v>
      </c>
      <c r="EF62" s="100">
        <v>368</v>
      </c>
      <c r="EG62" s="100">
        <v>368</v>
      </c>
      <c r="EH62" s="100">
        <v>368</v>
      </c>
      <c r="EI62" s="100">
        <v>368</v>
      </c>
      <c r="EJ62" s="100">
        <v>368</v>
      </c>
      <c r="EK62" s="100">
        <v>368</v>
      </c>
      <c r="EL62" s="100">
        <v>369</v>
      </c>
      <c r="EM62" s="100">
        <v>369</v>
      </c>
      <c r="EN62" s="100">
        <v>370</v>
      </c>
      <c r="EO62" s="100">
        <v>370</v>
      </c>
      <c r="EP62" s="100">
        <v>370</v>
      </c>
      <c r="EQ62" s="100">
        <v>371</v>
      </c>
      <c r="ER62" s="100">
        <v>373</v>
      </c>
      <c r="ES62" s="100">
        <v>376</v>
      </c>
      <c r="ET62" s="100">
        <v>378</v>
      </c>
      <c r="EU62" s="100">
        <v>380</v>
      </c>
      <c r="EV62" s="100">
        <v>381</v>
      </c>
      <c r="EW62" s="100">
        <v>383</v>
      </c>
      <c r="EX62" s="100">
        <v>386</v>
      </c>
      <c r="EY62" s="100">
        <v>389</v>
      </c>
      <c r="EZ62" s="100">
        <v>394</v>
      </c>
      <c r="FA62" s="100">
        <v>397</v>
      </c>
      <c r="FB62" s="100">
        <v>404</v>
      </c>
      <c r="FC62" s="100">
        <v>409</v>
      </c>
      <c r="FD62" s="100">
        <v>415</v>
      </c>
      <c r="FE62" s="100">
        <v>422</v>
      </c>
      <c r="FF62" s="100">
        <v>429</v>
      </c>
      <c r="FG62" s="100">
        <v>436</v>
      </c>
      <c r="FH62" s="100">
        <v>445</v>
      </c>
      <c r="FI62" s="100">
        <v>450</v>
      </c>
      <c r="FJ62" s="100">
        <v>460</v>
      </c>
      <c r="FK62" s="100">
        <v>473</v>
      </c>
      <c r="FL62" s="100">
        <v>485</v>
      </c>
      <c r="FM62" s="100">
        <v>493</v>
      </c>
      <c r="FN62" s="100">
        <v>503</v>
      </c>
      <c r="FO62" s="100">
        <v>513</v>
      </c>
      <c r="FP62" s="100">
        <v>524</v>
      </c>
      <c r="FQ62" s="100">
        <v>529</v>
      </c>
      <c r="FR62" s="100">
        <v>537</v>
      </c>
      <c r="FS62" s="100">
        <v>544</v>
      </c>
      <c r="FT62" s="100">
        <v>553</v>
      </c>
      <c r="FU62" s="100">
        <v>559</v>
      </c>
      <c r="FV62" s="100">
        <v>562</v>
      </c>
      <c r="FW62" s="100">
        <v>567</v>
      </c>
      <c r="FX62" s="100">
        <v>572</v>
      </c>
      <c r="FY62" s="100">
        <v>578</v>
      </c>
      <c r="FZ62" s="100">
        <v>588</v>
      </c>
      <c r="GA62" s="100">
        <v>592</v>
      </c>
      <c r="GB62" s="100">
        <v>594</v>
      </c>
      <c r="GC62" s="100">
        <v>602</v>
      </c>
      <c r="GD62" s="100">
        <v>604</v>
      </c>
      <c r="GE62" s="100">
        <v>608</v>
      </c>
      <c r="GF62" s="100">
        <v>616</v>
      </c>
      <c r="GG62" s="100">
        <v>623</v>
      </c>
      <c r="GH62" s="100">
        <v>630</v>
      </c>
      <c r="GI62" s="100">
        <v>636</v>
      </c>
      <c r="GJ62" s="100">
        <v>648</v>
      </c>
      <c r="GK62" s="100">
        <v>661</v>
      </c>
      <c r="GL62" s="100">
        <v>677</v>
      </c>
      <c r="GM62" s="100">
        <v>694</v>
      </c>
      <c r="GN62" s="100">
        <v>723</v>
      </c>
    </row>
    <row r="63" spans="1:225" s="100" customFormat="1" ht="15.75" thickBot="1" x14ac:dyDescent="0.3">
      <c r="A63" s="245"/>
      <c r="C63" s="251" t="s">
        <v>12</v>
      </c>
      <c r="D63" s="240"/>
      <c r="E63" s="240"/>
      <c r="F63" s="240"/>
      <c r="G63" s="240"/>
      <c r="H63" s="240"/>
      <c r="I63" s="240"/>
      <c r="J63" s="240"/>
      <c r="K63" s="240"/>
      <c r="L63" s="240"/>
      <c r="M63" s="240">
        <v>3</v>
      </c>
      <c r="N63" s="240">
        <v>14</v>
      </c>
      <c r="O63" s="246">
        <v>16</v>
      </c>
      <c r="P63" s="246">
        <v>16</v>
      </c>
      <c r="Q63" s="246">
        <v>17</v>
      </c>
      <c r="R63" s="100">
        <v>19</v>
      </c>
      <c r="S63" s="246">
        <v>24</v>
      </c>
      <c r="T63" s="246">
        <v>27</v>
      </c>
      <c r="U63" s="246">
        <v>39</v>
      </c>
      <c r="V63" s="246">
        <v>39</v>
      </c>
      <c r="W63" s="246">
        <v>43</v>
      </c>
      <c r="X63" s="246">
        <v>50</v>
      </c>
      <c r="Y63" s="246">
        <v>56</v>
      </c>
      <c r="Z63" s="246">
        <v>61</v>
      </c>
      <c r="AA63" s="246">
        <v>73</v>
      </c>
      <c r="AB63" s="246">
        <v>82</v>
      </c>
      <c r="AC63" s="246">
        <v>99</v>
      </c>
      <c r="AD63" s="246">
        <v>114</v>
      </c>
      <c r="AE63" s="246">
        <v>118</v>
      </c>
      <c r="AF63" s="246">
        <v>127</v>
      </c>
      <c r="AG63" s="246">
        <v>148</v>
      </c>
      <c r="AH63" s="99">
        <v>163</v>
      </c>
      <c r="AI63" s="99">
        <v>174</v>
      </c>
      <c r="AJ63" s="99">
        <v>194</v>
      </c>
      <c r="AK63" s="246">
        <v>210</v>
      </c>
      <c r="AL63" s="246">
        <v>218</v>
      </c>
      <c r="AM63" s="246">
        <v>221</v>
      </c>
      <c r="AN63" s="246">
        <v>235</v>
      </c>
      <c r="AO63" s="246">
        <v>253</v>
      </c>
      <c r="AP63" s="246">
        <v>277</v>
      </c>
      <c r="AQ63" s="246">
        <v>298</v>
      </c>
      <c r="AR63" s="100">
        <v>313</v>
      </c>
      <c r="AS63" s="100">
        <v>322</v>
      </c>
      <c r="AT63" s="100">
        <v>328</v>
      </c>
      <c r="AU63" s="100">
        <v>335</v>
      </c>
      <c r="AV63" s="100">
        <v>346</v>
      </c>
      <c r="AW63" s="100">
        <v>359</v>
      </c>
      <c r="AX63" s="100">
        <v>377</v>
      </c>
      <c r="AY63" s="100">
        <v>389</v>
      </c>
      <c r="AZ63" s="100">
        <v>398</v>
      </c>
      <c r="BA63" s="100">
        <v>403</v>
      </c>
      <c r="BB63" s="100">
        <v>408</v>
      </c>
      <c r="BC63" s="100">
        <v>424</v>
      </c>
      <c r="BD63" s="100">
        <v>440</v>
      </c>
      <c r="BE63" s="100">
        <v>452</v>
      </c>
      <c r="BF63" s="100">
        <v>452</v>
      </c>
      <c r="BG63" s="100">
        <v>464</v>
      </c>
      <c r="BH63" s="100">
        <v>464</v>
      </c>
      <c r="BI63" s="100">
        <v>468</v>
      </c>
      <c r="BJ63" s="100">
        <v>474</v>
      </c>
      <c r="BK63" s="100">
        <v>476</v>
      </c>
      <c r="BL63" s="100">
        <v>482</v>
      </c>
      <c r="BM63" s="100">
        <v>483</v>
      </c>
      <c r="BN63" s="100">
        <v>487</v>
      </c>
      <c r="BO63" s="100">
        <v>491</v>
      </c>
      <c r="BP63" s="100">
        <v>493</v>
      </c>
      <c r="BQ63" s="100">
        <v>493</v>
      </c>
      <c r="BR63" s="100">
        <v>494</v>
      </c>
      <c r="BS63" s="100">
        <v>495</v>
      </c>
      <c r="BT63" s="100">
        <v>496</v>
      </c>
      <c r="BU63" s="100">
        <v>497</v>
      </c>
      <c r="BV63" s="100">
        <v>498</v>
      </c>
      <c r="BW63" s="100">
        <v>499</v>
      </c>
      <c r="BX63" s="100">
        <v>499</v>
      </c>
      <c r="BY63" s="100">
        <v>500</v>
      </c>
      <c r="BZ63" s="100">
        <v>500</v>
      </c>
      <c r="CA63" s="100">
        <v>500</v>
      </c>
      <c r="CB63" s="100">
        <v>501</v>
      </c>
      <c r="CC63" s="100">
        <v>501</v>
      </c>
      <c r="CD63" s="100">
        <v>503</v>
      </c>
      <c r="CE63" s="100">
        <v>503</v>
      </c>
      <c r="CF63" s="100">
        <v>505</v>
      </c>
      <c r="CG63" s="100">
        <v>508</v>
      </c>
      <c r="CH63" s="100">
        <v>508</v>
      </c>
      <c r="CI63" s="100">
        <v>509</v>
      </c>
      <c r="CJ63" s="248">
        <v>509</v>
      </c>
      <c r="CK63" s="100">
        <v>509</v>
      </c>
      <c r="CL63" s="100">
        <v>509</v>
      </c>
      <c r="CM63" s="100">
        <v>509</v>
      </c>
      <c r="CN63" s="100">
        <v>509</v>
      </c>
      <c r="CO63" s="100">
        <v>513</v>
      </c>
      <c r="CP63" s="100">
        <v>513</v>
      </c>
      <c r="CQ63" s="100">
        <v>515</v>
      </c>
      <c r="CR63" s="100">
        <v>515</v>
      </c>
      <c r="CS63" s="100">
        <v>517</v>
      </c>
      <c r="CT63" s="100">
        <v>520</v>
      </c>
      <c r="CU63" s="100">
        <v>521</v>
      </c>
      <c r="CV63" s="100">
        <v>525</v>
      </c>
      <c r="CW63" s="100">
        <v>525</v>
      </c>
      <c r="CX63" s="100">
        <v>525</v>
      </c>
      <c r="CY63" s="248">
        <v>526</v>
      </c>
      <c r="CZ63" s="100">
        <v>528</v>
      </c>
      <c r="DA63" s="100">
        <v>527</v>
      </c>
      <c r="DB63" s="100">
        <v>527</v>
      </c>
      <c r="DC63" s="100">
        <v>530</v>
      </c>
      <c r="DD63" s="100">
        <v>531</v>
      </c>
      <c r="DE63" s="100">
        <v>531</v>
      </c>
      <c r="DF63" s="100">
        <v>533</v>
      </c>
      <c r="DG63" s="100">
        <v>534</v>
      </c>
      <c r="DH63" s="100">
        <v>534</v>
      </c>
      <c r="DI63" s="100">
        <v>535</v>
      </c>
      <c r="DJ63" s="100">
        <v>535</v>
      </c>
      <c r="DK63" s="100">
        <v>535</v>
      </c>
      <c r="DL63" s="100">
        <v>535</v>
      </c>
      <c r="DM63" s="100">
        <v>535</v>
      </c>
      <c r="DN63" s="100">
        <v>535</v>
      </c>
      <c r="DO63" s="100">
        <v>535</v>
      </c>
      <c r="DP63" s="100">
        <v>535</v>
      </c>
      <c r="DQ63" s="100">
        <v>535</v>
      </c>
      <c r="DR63" s="100">
        <v>535</v>
      </c>
      <c r="DS63" s="100">
        <v>535</v>
      </c>
      <c r="DT63" s="100">
        <v>535</v>
      </c>
      <c r="DU63" s="100">
        <v>536</v>
      </c>
      <c r="DV63" s="100">
        <v>536</v>
      </c>
      <c r="DW63" s="100">
        <v>534</v>
      </c>
      <c r="DX63" s="100">
        <v>534</v>
      </c>
      <c r="DY63" s="100">
        <v>533</v>
      </c>
      <c r="DZ63" s="100">
        <v>533</v>
      </c>
      <c r="EA63" s="100">
        <v>534</v>
      </c>
      <c r="EB63" s="100">
        <v>533</v>
      </c>
      <c r="EC63" s="100">
        <v>534</v>
      </c>
      <c r="ED63" s="100">
        <v>534</v>
      </c>
      <c r="EE63" s="100">
        <v>534</v>
      </c>
      <c r="EF63" s="100">
        <v>534</v>
      </c>
      <c r="EG63" s="100">
        <v>534</v>
      </c>
      <c r="EH63" s="100">
        <v>536</v>
      </c>
      <c r="EI63" s="100">
        <v>536</v>
      </c>
      <c r="EJ63" s="100">
        <v>538</v>
      </c>
      <c r="EK63" s="100">
        <v>541</v>
      </c>
      <c r="EL63" s="100">
        <v>541</v>
      </c>
      <c r="EM63" s="100">
        <v>541</v>
      </c>
      <c r="EN63" s="100">
        <v>542</v>
      </c>
      <c r="EO63" s="100">
        <v>544</v>
      </c>
      <c r="EP63" s="100">
        <v>547</v>
      </c>
      <c r="EQ63" s="100">
        <v>548</v>
      </c>
      <c r="ER63" s="100">
        <v>550</v>
      </c>
      <c r="ES63" s="100">
        <v>551</v>
      </c>
      <c r="ET63" s="100">
        <v>551</v>
      </c>
      <c r="EU63" s="100">
        <v>551</v>
      </c>
      <c r="EV63" s="100">
        <v>551</v>
      </c>
      <c r="EW63" s="100">
        <v>552</v>
      </c>
      <c r="EX63" s="100">
        <v>553</v>
      </c>
      <c r="EY63" s="100">
        <v>554</v>
      </c>
      <c r="EZ63" s="100">
        <v>555</v>
      </c>
      <c r="FA63" s="100">
        <v>556</v>
      </c>
      <c r="FB63" s="100">
        <v>556</v>
      </c>
      <c r="FC63" s="100">
        <v>561</v>
      </c>
      <c r="FD63" s="100">
        <v>564</v>
      </c>
      <c r="FE63" s="100">
        <v>565</v>
      </c>
      <c r="FF63" s="100">
        <v>568</v>
      </c>
      <c r="FG63" s="100">
        <v>573</v>
      </c>
      <c r="FH63" s="100">
        <v>573</v>
      </c>
      <c r="FI63" s="100">
        <v>575</v>
      </c>
      <c r="FJ63" s="100">
        <v>577</v>
      </c>
      <c r="FK63" s="100">
        <v>580</v>
      </c>
      <c r="FL63" s="100">
        <v>581</v>
      </c>
      <c r="FM63" s="100">
        <v>583</v>
      </c>
      <c r="FN63" s="100">
        <v>584</v>
      </c>
      <c r="FO63" s="100">
        <v>587</v>
      </c>
      <c r="FP63" s="100">
        <v>588</v>
      </c>
      <c r="FQ63" s="100">
        <v>589</v>
      </c>
      <c r="FR63" s="100">
        <v>592</v>
      </c>
      <c r="FS63" s="100">
        <v>594</v>
      </c>
      <c r="FT63" s="100">
        <v>597</v>
      </c>
      <c r="FU63" s="100">
        <v>601</v>
      </c>
      <c r="FV63" s="100">
        <v>601</v>
      </c>
      <c r="FW63" s="100">
        <v>604</v>
      </c>
      <c r="FX63" s="100">
        <v>605</v>
      </c>
      <c r="FY63" s="100">
        <v>607</v>
      </c>
      <c r="FZ63" s="100">
        <v>608</v>
      </c>
      <c r="GA63" s="100">
        <v>609</v>
      </c>
      <c r="GB63" s="100">
        <v>611</v>
      </c>
      <c r="GC63" s="100">
        <v>612</v>
      </c>
      <c r="GD63" s="100">
        <v>612</v>
      </c>
      <c r="GE63" s="100">
        <v>612</v>
      </c>
      <c r="GF63" s="100">
        <v>614</v>
      </c>
      <c r="GG63" s="100">
        <v>617</v>
      </c>
      <c r="GH63" s="100">
        <v>619</v>
      </c>
      <c r="GI63" s="100">
        <v>622</v>
      </c>
      <c r="GJ63" s="100">
        <v>628</v>
      </c>
      <c r="GK63" s="100">
        <v>628</v>
      </c>
      <c r="GL63" s="100">
        <v>631</v>
      </c>
      <c r="GM63" s="100">
        <v>638</v>
      </c>
      <c r="GN63" s="100">
        <v>639</v>
      </c>
    </row>
    <row r="64" spans="1:225" s="100" customFormat="1" x14ac:dyDescent="0.25">
      <c r="C64" s="240"/>
    </row>
    <row r="65" spans="3:225" s="100" customFormat="1" x14ac:dyDescent="0.25">
      <c r="I65" s="252" t="s">
        <v>94</v>
      </c>
    </row>
    <row r="66" spans="3:225" s="100" customFormat="1" x14ac:dyDescent="0.25">
      <c r="I66" s="252"/>
    </row>
    <row r="67" spans="3:225" s="100" customFormat="1" x14ac:dyDescent="0.25">
      <c r="C67" s="100" t="s">
        <v>104</v>
      </c>
      <c r="D67" s="244">
        <v>43893</v>
      </c>
      <c r="E67" s="244">
        <v>43894</v>
      </c>
      <c r="F67" s="244">
        <v>43895</v>
      </c>
      <c r="G67" s="244">
        <v>43896</v>
      </c>
      <c r="H67" s="244">
        <v>43897</v>
      </c>
      <c r="I67" s="244">
        <v>43898</v>
      </c>
      <c r="J67" s="244">
        <v>43899</v>
      </c>
      <c r="K67" s="244">
        <v>43900</v>
      </c>
      <c r="L67" s="244">
        <v>43901</v>
      </c>
      <c r="M67" s="244">
        <v>43902</v>
      </c>
      <c r="N67" s="244">
        <v>43903</v>
      </c>
      <c r="O67" s="244">
        <v>43904</v>
      </c>
      <c r="P67" s="244">
        <v>43905</v>
      </c>
      <c r="Q67" s="244">
        <v>43906</v>
      </c>
      <c r="R67" s="244">
        <v>43907</v>
      </c>
      <c r="S67" s="244">
        <v>43908</v>
      </c>
      <c r="T67" s="244">
        <v>43909</v>
      </c>
      <c r="U67" s="244">
        <v>43910</v>
      </c>
      <c r="V67" s="244">
        <v>43911</v>
      </c>
      <c r="W67" s="244">
        <v>43912</v>
      </c>
      <c r="X67" s="244">
        <v>43913</v>
      </c>
      <c r="Y67" s="244">
        <v>43914</v>
      </c>
      <c r="Z67" s="244">
        <v>43915</v>
      </c>
      <c r="AA67" s="244">
        <v>43916</v>
      </c>
      <c r="AB67" s="244">
        <v>43917</v>
      </c>
      <c r="AC67" s="244">
        <v>43918</v>
      </c>
      <c r="AD67" s="244">
        <v>43919</v>
      </c>
      <c r="AE67" s="244">
        <v>43920</v>
      </c>
      <c r="AF67" s="244">
        <v>43921</v>
      </c>
      <c r="AG67" s="244">
        <v>43922</v>
      </c>
      <c r="AH67" s="244">
        <v>43923</v>
      </c>
      <c r="AI67" s="244">
        <v>43924</v>
      </c>
      <c r="AJ67" s="244">
        <v>43925</v>
      </c>
      <c r="AK67" s="244">
        <v>43926</v>
      </c>
      <c r="AL67" s="244">
        <v>43927</v>
      </c>
      <c r="AM67" s="244">
        <v>43928</v>
      </c>
      <c r="AN67" s="244">
        <v>43929</v>
      </c>
      <c r="AO67" s="244">
        <v>43930</v>
      </c>
      <c r="AP67" s="244">
        <v>43931</v>
      </c>
      <c r="AQ67" s="244">
        <v>43932</v>
      </c>
      <c r="AR67" s="244">
        <v>43933</v>
      </c>
      <c r="AS67" s="244">
        <v>43934</v>
      </c>
      <c r="AT67" s="244">
        <v>43935</v>
      </c>
      <c r="AU67" s="244">
        <v>43936</v>
      </c>
      <c r="AV67" s="244">
        <v>43937</v>
      </c>
      <c r="AW67" s="244">
        <v>43938</v>
      </c>
      <c r="AX67" s="244">
        <v>43939</v>
      </c>
      <c r="AY67" s="244">
        <v>43940</v>
      </c>
      <c r="AZ67" s="244">
        <v>43941</v>
      </c>
      <c r="BA67" s="244">
        <v>43942</v>
      </c>
      <c r="BB67" s="244">
        <v>43943</v>
      </c>
      <c r="BC67" s="244">
        <v>43944</v>
      </c>
      <c r="BD67" s="244">
        <v>43945</v>
      </c>
      <c r="BE67" s="244">
        <v>43946</v>
      </c>
      <c r="BF67" s="244">
        <v>43947</v>
      </c>
      <c r="BG67" s="244">
        <v>43948</v>
      </c>
      <c r="BH67" s="244">
        <v>43949</v>
      </c>
      <c r="BI67" s="244">
        <v>43950</v>
      </c>
      <c r="BJ67" s="244">
        <v>43951</v>
      </c>
      <c r="BK67" s="244">
        <v>43952</v>
      </c>
      <c r="BL67" s="244">
        <v>43953</v>
      </c>
      <c r="BM67" s="244">
        <v>43954</v>
      </c>
      <c r="BN67" s="244">
        <v>43955</v>
      </c>
      <c r="BO67" s="244">
        <v>43956</v>
      </c>
      <c r="BP67" s="244">
        <v>43957</v>
      </c>
      <c r="BQ67" s="244">
        <v>43958</v>
      </c>
      <c r="BR67" s="244">
        <v>43959</v>
      </c>
      <c r="BS67" s="244">
        <v>43960</v>
      </c>
      <c r="BT67" s="244">
        <v>43961</v>
      </c>
      <c r="BU67" s="244">
        <v>43962</v>
      </c>
      <c r="BV67" s="244">
        <v>43963</v>
      </c>
      <c r="BW67" s="244">
        <v>43964</v>
      </c>
      <c r="BX67" s="244">
        <v>43965</v>
      </c>
      <c r="BY67" s="244">
        <v>43966</v>
      </c>
      <c r="BZ67" s="244">
        <v>43967</v>
      </c>
      <c r="CA67" s="244">
        <v>43968</v>
      </c>
      <c r="CB67" s="244">
        <v>43969</v>
      </c>
      <c r="CC67" s="244">
        <v>43970</v>
      </c>
      <c r="CD67" s="244">
        <v>43971</v>
      </c>
      <c r="CE67" s="244">
        <v>43972</v>
      </c>
      <c r="CF67" s="244">
        <v>43973</v>
      </c>
      <c r="CG67" s="244">
        <v>43974</v>
      </c>
      <c r="CH67" s="244">
        <v>43975</v>
      </c>
      <c r="CI67" s="244">
        <v>43976</v>
      </c>
      <c r="CJ67" s="244">
        <v>43977</v>
      </c>
      <c r="CK67" s="244">
        <v>43978</v>
      </c>
      <c r="CL67" s="244">
        <v>43979</v>
      </c>
      <c r="CM67" s="244">
        <v>43980</v>
      </c>
      <c r="CN67" s="244">
        <v>43981</v>
      </c>
      <c r="CO67" s="244">
        <v>43982</v>
      </c>
      <c r="CP67" s="244">
        <v>43983</v>
      </c>
      <c r="CQ67" s="244">
        <v>43984</v>
      </c>
      <c r="CR67" s="244">
        <v>43985</v>
      </c>
      <c r="CS67" s="244">
        <v>43986</v>
      </c>
      <c r="CT67" s="244">
        <v>43987</v>
      </c>
      <c r="CU67" s="244">
        <v>43988</v>
      </c>
      <c r="CV67" s="244">
        <v>43989</v>
      </c>
      <c r="CW67" s="244">
        <v>43990</v>
      </c>
      <c r="CX67" s="244">
        <v>43991</v>
      </c>
      <c r="CY67" s="244">
        <v>43992</v>
      </c>
      <c r="CZ67" s="244">
        <v>43993</v>
      </c>
      <c r="DA67" s="244">
        <v>43994</v>
      </c>
      <c r="DB67" s="244">
        <v>43995</v>
      </c>
      <c r="DC67" s="244">
        <v>43996</v>
      </c>
      <c r="DD67" s="244">
        <v>43997</v>
      </c>
      <c r="DE67" s="244">
        <v>43998</v>
      </c>
      <c r="DF67" s="244">
        <v>43999</v>
      </c>
      <c r="DG67" s="244">
        <v>44000</v>
      </c>
      <c r="DH67" s="244">
        <v>44001</v>
      </c>
      <c r="DI67" s="244">
        <v>44002</v>
      </c>
      <c r="DJ67" s="244">
        <v>44003</v>
      </c>
      <c r="DK67" s="244">
        <v>44004</v>
      </c>
      <c r="DL67" s="244">
        <v>44005</v>
      </c>
      <c r="DM67" s="244">
        <v>44006</v>
      </c>
      <c r="DN67" s="244">
        <v>44007</v>
      </c>
      <c r="DO67" s="244">
        <v>44008</v>
      </c>
      <c r="DP67" s="244">
        <v>44009</v>
      </c>
      <c r="DQ67" s="244">
        <v>44010</v>
      </c>
      <c r="DR67" s="244">
        <v>44011</v>
      </c>
      <c r="DS67" s="244">
        <v>44012</v>
      </c>
      <c r="DT67" s="244">
        <v>44013</v>
      </c>
      <c r="DU67" s="244">
        <v>44014</v>
      </c>
      <c r="DV67" s="244">
        <v>44015</v>
      </c>
      <c r="DW67" s="244">
        <v>44016</v>
      </c>
      <c r="DX67" s="244">
        <v>44017</v>
      </c>
      <c r="DY67" s="244">
        <v>44018</v>
      </c>
      <c r="DZ67" s="244">
        <v>44019</v>
      </c>
      <c r="EA67" s="244">
        <v>44020</v>
      </c>
      <c r="EB67" s="244">
        <v>44021</v>
      </c>
      <c r="EC67" s="244">
        <v>44022</v>
      </c>
      <c r="ED67" s="244">
        <v>44023</v>
      </c>
      <c r="EE67" s="244">
        <v>44024</v>
      </c>
      <c r="EF67" s="244">
        <v>44025</v>
      </c>
      <c r="EG67" s="244">
        <v>44026</v>
      </c>
      <c r="EH67" s="244">
        <v>44027</v>
      </c>
      <c r="EI67" s="244">
        <v>44028</v>
      </c>
      <c r="EJ67" s="244">
        <v>44029</v>
      </c>
      <c r="EK67" s="244">
        <v>44030</v>
      </c>
      <c r="EL67" s="244">
        <v>44031</v>
      </c>
      <c r="EM67" s="244">
        <v>44032</v>
      </c>
      <c r="EN67" s="244">
        <v>44033</v>
      </c>
      <c r="EO67" s="244">
        <v>44034</v>
      </c>
      <c r="EP67" s="244">
        <v>44035</v>
      </c>
      <c r="EQ67" s="244">
        <v>44036</v>
      </c>
      <c r="ER67" s="244">
        <v>44037</v>
      </c>
      <c r="ES67" s="244">
        <v>44038</v>
      </c>
      <c r="ET67" s="244">
        <v>44039</v>
      </c>
      <c r="EU67" s="244">
        <v>44040</v>
      </c>
      <c r="EV67" s="244">
        <v>44041</v>
      </c>
      <c r="EW67" s="244">
        <v>44042</v>
      </c>
      <c r="EX67" s="244">
        <v>44043</v>
      </c>
      <c r="EY67" s="244">
        <v>44044</v>
      </c>
      <c r="EZ67" s="244">
        <v>44045</v>
      </c>
      <c r="FA67" s="244">
        <v>44046</v>
      </c>
      <c r="FB67" s="244">
        <v>44047</v>
      </c>
      <c r="FC67" s="244">
        <v>44048</v>
      </c>
      <c r="FD67" s="244">
        <v>44049</v>
      </c>
      <c r="FE67" s="244">
        <v>44050</v>
      </c>
      <c r="FF67" s="244">
        <v>44051</v>
      </c>
      <c r="FG67" s="244">
        <v>44052</v>
      </c>
      <c r="FH67" s="244">
        <v>44053</v>
      </c>
      <c r="FI67" s="244">
        <v>44054</v>
      </c>
      <c r="FJ67" s="244">
        <v>44055</v>
      </c>
      <c r="FK67" s="244">
        <v>44056</v>
      </c>
      <c r="FL67" s="244">
        <v>44057</v>
      </c>
      <c r="FM67" s="244">
        <v>44058</v>
      </c>
      <c r="FN67" s="244">
        <v>44059</v>
      </c>
      <c r="FO67" s="244">
        <v>44060</v>
      </c>
      <c r="FP67" s="244">
        <v>44061</v>
      </c>
      <c r="FQ67" s="244">
        <v>44062</v>
      </c>
      <c r="FR67" s="244">
        <v>44063</v>
      </c>
      <c r="FS67" s="244">
        <v>44064</v>
      </c>
      <c r="FT67" s="244">
        <v>44065</v>
      </c>
      <c r="FU67" s="244">
        <v>44066</v>
      </c>
      <c r="FV67" s="244">
        <v>44067</v>
      </c>
      <c r="FW67" s="244">
        <v>44068</v>
      </c>
      <c r="FX67" s="244">
        <v>44069</v>
      </c>
      <c r="FY67" s="244">
        <v>44070</v>
      </c>
      <c r="FZ67" s="244">
        <v>44071</v>
      </c>
      <c r="GA67" s="244">
        <v>44072</v>
      </c>
      <c r="GB67" s="244">
        <v>44073</v>
      </c>
      <c r="GC67" s="244">
        <v>44074</v>
      </c>
      <c r="GD67" s="244">
        <v>44075</v>
      </c>
      <c r="GE67" s="244">
        <v>44076</v>
      </c>
      <c r="GF67" s="244">
        <v>44077</v>
      </c>
      <c r="GG67" s="244">
        <v>44078</v>
      </c>
      <c r="GH67" s="244">
        <v>44079</v>
      </c>
      <c r="GI67" s="244">
        <v>44080</v>
      </c>
      <c r="GJ67" s="244">
        <v>44081</v>
      </c>
      <c r="GK67" s="244">
        <v>44082</v>
      </c>
      <c r="GL67" s="244">
        <v>44083</v>
      </c>
      <c r="GM67" s="244">
        <v>44084</v>
      </c>
      <c r="GN67" s="244">
        <v>44085</v>
      </c>
      <c r="GO67" s="244">
        <v>44086</v>
      </c>
      <c r="GP67" s="244">
        <v>44087</v>
      </c>
      <c r="GQ67" s="244">
        <v>44088</v>
      </c>
      <c r="GR67" s="244">
        <v>44089</v>
      </c>
      <c r="GS67" s="244">
        <v>44090</v>
      </c>
      <c r="GT67" s="244">
        <v>44091</v>
      </c>
      <c r="GU67" s="244">
        <v>44092</v>
      </c>
      <c r="GV67" s="244">
        <v>44093</v>
      </c>
      <c r="GW67" s="244">
        <v>44094</v>
      </c>
      <c r="GX67" s="244">
        <v>44095</v>
      </c>
      <c r="GY67" s="244">
        <v>44096</v>
      </c>
      <c r="GZ67" s="244">
        <v>44097</v>
      </c>
      <c r="HA67" s="244">
        <v>44098</v>
      </c>
      <c r="HB67" s="244">
        <v>44099</v>
      </c>
      <c r="HC67" s="244">
        <v>44100</v>
      </c>
      <c r="HD67" s="244">
        <v>44101</v>
      </c>
      <c r="HE67" s="244">
        <v>44102</v>
      </c>
      <c r="HF67" s="244">
        <v>44103</v>
      </c>
      <c r="HG67" s="244">
        <v>44104</v>
      </c>
      <c r="HH67" s="244">
        <v>44105</v>
      </c>
      <c r="HI67" s="244">
        <v>44106</v>
      </c>
      <c r="HJ67" s="244">
        <v>44107</v>
      </c>
      <c r="HK67" s="244">
        <v>44108</v>
      </c>
      <c r="HL67" s="244">
        <v>44109</v>
      </c>
      <c r="HM67" s="244">
        <v>44110</v>
      </c>
      <c r="HN67" s="244">
        <v>44111</v>
      </c>
      <c r="HO67" s="244">
        <v>44112</v>
      </c>
      <c r="HP67" s="244">
        <v>44113</v>
      </c>
      <c r="HQ67" s="244">
        <v>44114</v>
      </c>
    </row>
    <row r="68" spans="3:225" s="100" customFormat="1" x14ac:dyDescent="0.25">
      <c r="C68" s="247" t="s">
        <v>7</v>
      </c>
      <c r="E68" s="100">
        <f t="shared" ref="E68:AJ68" si="0">E52-D52</f>
        <v>4</v>
      </c>
      <c r="F68" s="100">
        <f t="shared" si="0"/>
        <v>5</v>
      </c>
      <c r="G68" s="100">
        <f t="shared" si="0"/>
        <v>8</v>
      </c>
      <c r="H68" s="100">
        <f t="shared" si="0"/>
        <v>9</v>
      </c>
      <c r="I68" s="100">
        <f t="shared" si="0"/>
        <v>2</v>
      </c>
      <c r="J68" s="100">
        <f t="shared" si="0"/>
        <v>5</v>
      </c>
      <c r="K68" s="100">
        <f t="shared" si="0"/>
        <v>10</v>
      </c>
      <c r="L68" s="100">
        <f t="shared" si="0"/>
        <v>4</v>
      </c>
      <c r="M68" s="100">
        <f t="shared" si="0"/>
        <v>13</v>
      </c>
      <c r="N68" s="100">
        <f t="shared" si="0"/>
        <v>20</v>
      </c>
      <c r="O68" s="100">
        <f t="shared" si="0"/>
        <v>14</v>
      </c>
      <c r="P68" s="100">
        <f t="shared" si="0"/>
        <v>18</v>
      </c>
      <c r="Q68" s="100">
        <f t="shared" si="0"/>
        <v>30</v>
      </c>
      <c r="R68" s="100">
        <f t="shared" si="0"/>
        <v>41</v>
      </c>
      <c r="S68" s="100">
        <f t="shared" si="0"/>
        <v>55</v>
      </c>
      <c r="T68" s="100">
        <f t="shared" si="0"/>
        <v>71</v>
      </c>
      <c r="U68" s="100">
        <f t="shared" si="0"/>
        <v>227</v>
      </c>
      <c r="V68" s="100">
        <f t="shared" si="0"/>
        <v>-48</v>
      </c>
      <c r="W68" s="100">
        <f t="shared" si="0"/>
        <v>100</v>
      </c>
      <c r="X68" s="100">
        <f t="shared" si="0"/>
        <v>62</v>
      </c>
      <c r="Y68" s="100">
        <f t="shared" si="0"/>
        <v>114</v>
      </c>
      <c r="Z68" s="100">
        <f t="shared" si="0"/>
        <v>128</v>
      </c>
      <c r="AA68" s="100">
        <f t="shared" si="0"/>
        <v>155</v>
      </c>
      <c r="AB68" s="100">
        <f t="shared" si="0"/>
        <v>207</v>
      </c>
      <c r="AC68" s="100">
        <f t="shared" si="0"/>
        <v>258</v>
      </c>
      <c r="AD68" s="100">
        <f t="shared" si="0"/>
        <v>160</v>
      </c>
      <c r="AE68" s="100">
        <f t="shared" si="0"/>
        <v>142</v>
      </c>
      <c r="AF68" s="100">
        <f t="shared" si="0"/>
        <v>139</v>
      </c>
      <c r="AG68" s="100">
        <f t="shared" si="0"/>
        <v>248</v>
      </c>
      <c r="AH68" s="100">
        <f t="shared" si="0"/>
        <v>222</v>
      </c>
      <c r="AI68" s="100">
        <f t="shared" si="0"/>
        <v>205</v>
      </c>
      <c r="AJ68" s="100">
        <f t="shared" si="0"/>
        <v>196</v>
      </c>
      <c r="AK68" s="100">
        <f t="shared" ref="AK68:BP68" si="1">AK52-AJ52</f>
        <v>298</v>
      </c>
      <c r="AL68" s="100">
        <f t="shared" si="1"/>
        <v>247</v>
      </c>
      <c r="AM68" s="100">
        <f t="shared" si="1"/>
        <v>139</v>
      </c>
      <c r="AN68" s="100">
        <f t="shared" si="1"/>
        <v>244</v>
      </c>
      <c r="AO68" s="100">
        <f t="shared" si="1"/>
        <v>317</v>
      </c>
      <c r="AP68" s="100">
        <f t="shared" si="1"/>
        <v>210</v>
      </c>
      <c r="AQ68" s="100">
        <f t="shared" si="1"/>
        <v>411</v>
      </c>
      <c r="AR68" s="100">
        <f t="shared" si="1"/>
        <v>224</v>
      </c>
      <c r="AS68" s="100">
        <f t="shared" si="1"/>
        <v>260</v>
      </c>
      <c r="AT68" s="100">
        <f t="shared" si="1"/>
        <v>141</v>
      </c>
      <c r="AU68" s="100">
        <f t="shared" si="1"/>
        <v>195</v>
      </c>
      <c r="AV68" s="100">
        <f t="shared" si="1"/>
        <v>274</v>
      </c>
      <c r="AW68" s="100">
        <f t="shared" si="1"/>
        <v>260</v>
      </c>
      <c r="AX68" s="100">
        <f t="shared" si="1"/>
        <v>304</v>
      </c>
      <c r="AY68" s="100">
        <f t="shared" si="1"/>
        <v>261</v>
      </c>
      <c r="AZ68" s="100">
        <f t="shared" si="1"/>
        <v>141</v>
      </c>
      <c r="BA68" s="100">
        <f t="shared" si="1"/>
        <v>145</v>
      </c>
      <c r="BB68" s="100">
        <f t="shared" si="1"/>
        <v>165</v>
      </c>
      <c r="BC68" s="100">
        <f t="shared" si="1"/>
        <v>211</v>
      </c>
      <c r="BD68" s="100">
        <f t="shared" si="1"/>
        <v>182</v>
      </c>
      <c r="BE68" s="100">
        <f t="shared" si="1"/>
        <v>186</v>
      </c>
      <c r="BF68" s="100">
        <f t="shared" si="1"/>
        <v>142</v>
      </c>
      <c r="BG68" s="100">
        <f t="shared" si="1"/>
        <v>96</v>
      </c>
      <c r="BH68" s="100">
        <f t="shared" si="1"/>
        <v>19</v>
      </c>
      <c r="BI68" s="100">
        <f t="shared" si="1"/>
        <v>96</v>
      </c>
      <c r="BJ68" s="100">
        <f t="shared" si="1"/>
        <v>138</v>
      </c>
      <c r="BK68" s="100">
        <f t="shared" si="1"/>
        <v>118</v>
      </c>
      <c r="BL68" s="100">
        <f t="shared" si="1"/>
        <v>94</v>
      </c>
      <c r="BM68" s="100">
        <f t="shared" si="1"/>
        <v>90</v>
      </c>
      <c r="BN68" s="100">
        <f t="shared" si="1"/>
        <v>31</v>
      </c>
      <c r="BO68" s="100">
        <f t="shared" si="1"/>
        <v>78</v>
      </c>
      <c r="BP68" s="100">
        <f t="shared" si="1"/>
        <v>55</v>
      </c>
      <c r="BQ68" s="100">
        <f t="shared" ref="BQ68:CV68" si="2">BQ52-BP52</f>
        <v>97</v>
      </c>
      <c r="BR68" s="100">
        <f t="shared" si="2"/>
        <v>80</v>
      </c>
      <c r="BS68" s="100">
        <f t="shared" si="2"/>
        <v>83</v>
      </c>
      <c r="BT68" s="100">
        <f t="shared" si="2"/>
        <v>69</v>
      </c>
      <c r="BU68" s="100">
        <f t="shared" si="2"/>
        <v>46</v>
      </c>
      <c r="BV68" s="100">
        <f t="shared" si="2"/>
        <v>61</v>
      </c>
      <c r="BW68" s="100">
        <f t="shared" si="2"/>
        <v>97</v>
      </c>
      <c r="BX68" s="100">
        <f t="shared" si="2"/>
        <v>87</v>
      </c>
      <c r="BY68" s="100">
        <f t="shared" si="2"/>
        <v>56</v>
      </c>
      <c r="BZ68" s="100">
        <f t="shared" si="2"/>
        <v>56</v>
      </c>
      <c r="CA68" s="100">
        <f t="shared" si="2"/>
        <v>39</v>
      </c>
      <c r="CB68" s="100">
        <f t="shared" si="2"/>
        <v>62</v>
      </c>
      <c r="CC68" s="100">
        <f t="shared" si="2"/>
        <v>35</v>
      </c>
      <c r="CD68" s="100">
        <f t="shared" si="2"/>
        <v>59</v>
      </c>
      <c r="CE68" s="100">
        <f t="shared" si="2"/>
        <v>92</v>
      </c>
      <c r="CF68" s="100">
        <f t="shared" si="2"/>
        <v>49</v>
      </c>
      <c r="CG68" s="100">
        <f t="shared" si="2"/>
        <v>37</v>
      </c>
      <c r="CH68" s="100">
        <f t="shared" si="2"/>
        <v>45</v>
      </c>
      <c r="CI68" s="100">
        <f t="shared" si="2"/>
        <v>50</v>
      </c>
      <c r="CJ68" s="100">
        <f t="shared" si="2"/>
        <v>31</v>
      </c>
      <c r="CK68" s="100">
        <f t="shared" si="2"/>
        <v>65</v>
      </c>
      <c r="CL68" s="100">
        <f t="shared" si="2"/>
        <v>39</v>
      </c>
      <c r="CM68" s="100">
        <f t="shared" si="2"/>
        <v>42</v>
      </c>
      <c r="CN68" s="100">
        <f t="shared" si="2"/>
        <v>28</v>
      </c>
      <c r="CO68" s="100">
        <f t="shared" si="2"/>
        <v>31</v>
      </c>
      <c r="CP68" s="100">
        <f t="shared" si="2"/>
        <v>35</v>
      </c>
      <c r="CQ68" s="100">
        <f t="shared" si="2"/>
        <v>24</v>
      </c>
      <c r="CR68" s="100">
        <f t="shared" si="2"/>
        <v>26</v>
      </c>
      <c r="CS68" s="100">
        <f t="shared" si="2"/>
        <v>66</v>
      </c>
      <c r="CT68" s="100">
        <f t="shared" si="2"/>
        <v>61</v>
      </c>
      <c r="CU68" s="100">
        <f t="shared" si="2"/>
        <v>70</v>
      </c>
      <c r="CV68" s="100">
        <f t="shared" si="2"/>
        <v>58</v>
      </c>
      <c r="CW68" s="100">
        <f t="shared" ref="CW68:EB68" si="3">CW52-CV52</f>
        <v>38</v>
      </c>
      <c r="CX68" s="100">
        <f t="shared" si="3"/>
        <v>76</v>
      </c>
      <c r="CY68" s="100">
        <f t="shared" si="3"/>
        <v>50</v>
      </c>
      <c r="CZ68" s="100">
        <f t="shared" si="3"/>
        <v>56</v>
      </c>
      <c r="DA68" s="100">
        <f t="shared" si="3"/>
        <v>84</v>
      </c>
      <c r="DB68" s="100">
        <f t="shared" si="3"/>
        <v>55</v>
      </c>
      <c r="DC68" s="100">
        <f t="shared" si="3"/>
        <v>41</v>
      </c>
      <c r="DD68" s="100">
        <f t="shared" si="3"/>
        <v>45</v>
      </c>
      <c r="DE68" s="100">
        <f t="shared" si="3"/>
        <v>47</v>
      </c>
      <c r="DF68" s="100">
        <f t="shared" si="3"/>
        <v>40</v>
      </c>
      <c r="DG68" s="100">
        <f t="shared" si="3"/>
        <v>47</v>
      </c>
      <c r="DH68" s="100">
        <f t="shared" si="3"/>
        <v>39</v>
      </c>
      <c r="DI68" s="100">
        <f t="shared" si="3"/>
        <v>34</v>
      </c>
      <c r="DJ68" s="100">
        <f t="shared" si="3"/>
        <v>25</v>
      </c>
      <c r="DK68" s="100">
        <f t="shared" si="3"/>
        <v>25</v>
      </c>
      <c r="DL68" s="100">
        <f t="shared" si="3"/>
        <v>25</v>
      </c>
      <c r="DM68" s="100">
        <f t="shared" si="3"/>
        <v>25</v>
      </c>
      <c r="DN68" s="100">
        <f t="shared" si="3"/>
        <v>42</v>
      </c>
      <c r="DO68" s="100">
        <f t="shared" si="3"/>
        <v>38</v>
      </c>
      <c r="DP68" s="100">
        <f t="shared" si="3"/>
        <v>22</v>
      </c>
      <c r="DQ68" s="100">
        <f t="shared" si="3"/>
        <v>37</v>
      </c>
      <c r="DR68" s="100">
        <f t="shared" si="3"/>
        <v>34</v>
      </c>
      <c r="DS68" s="100">
        <f t="shared" si="3"/>
        <v>27</v>
      </c>
      <c r="DT68" s="100">
        <f t="shared" si="3"/>
        <v>26</v>
      </c>
      <c r="DU68" s="100">
        <f t="shared" si="3"/>
        <v>32</v>
      </c>
      <c r="DV68" s="100">
        <f t="shared" si="3"/>
        <v>32</v>
      </c>
      <c r="DW68" s="100">
        <f t="shared" si="3"/>
        <v>21</v>
      </c>
      <c r="DX68" s="100">
        <f t="shared" si="3"/>
        <v>27</v>
      </c>
      <c r="DY68" s="100">
        <f t="shared" si="3"/>
        <v>19</v>
      </c>
      <c r="DZ68" s="100">
        <f t="shared" si="3"/>
        <v>10</v>
      </c>
      <c r="EA68" s="100">
        <f t="shared" si="3"/>
        <v>18</v>
      </c>
      <c r="EB68" s="100">
        <f t="shared" si="3"/>
        <v>24</v>
      </c>
      <c r="EC68" s="100">
        <f t="shared" ref="EC68:FH68" si="4">EC52-EB52</f>
        <v>18</v>
      </c>
      <c r="ED68" s="100">
        <f t="shared" si="4"/>
        <v>35</v>
      </c>
      <c r="EE68" s="100">
        <f t="shared" si="4"/>
        <v>50</v>
      </c>
      <c r="EF68" s="100">
        <f t="shared" si="4"/>
        <v>25</v>
      </c>
      <c r="EG68" s="100">
        <f t="shared" si="4"/>
        <v>52</v>
      </c>
      <c r="EH68" s="100">
        <f t="shared" si="4"/>
        <v>48</v>
      </c>
      <c r="EI68" s="100">
        <f t="shared" si="4"/>
        <v>47</v>
      </c>
      <c r="EJ68" s="100">
        <f t="shared" si="4"/>
        <v>47</v>
      </c>
      <c r="EK68" s="100">
        <f t="shared" si="4"/>
        <v>49</v>
      </c>
      <c r="EL68" s="100">
        <f t="shared" si="4"/>
        <v>52</v>
      </c>
      <c r="EM68" s="100">
        <f t="shared" si="4"/>
        <v>74</v>
      </c>
      <c r="EN68" s="100">
        <f t="shared" si="4"/>
        <v>80</v>
      </c>
      <c r="EO68" s="100">
        <f t="shared" si="4"/>
        <v>75</v>
      </c>
      <c r="EP68" s="100">
        <f t="shared" si="4"/>
        <v>92</v>
      </c>
      <c r="EQ68" s="100">
        <f t="shared" si="4"/>
        <v>101</v>
      </c>
      <c r="ER68" s="100">
        <f t="shared" si="4"/>
        <v>47</v>
      </c>
      <c r="ES68" s="100">
        <f t="shared" si="4"/>
        <v>99</v>
      </c>
      <c r="ET68" s="100">
        <f t="shared" si="4"/>
        <v>93</v>
      </c>
      <c r="EU68" s="100">
        <f t="shared" si="4"/>
        <v>111</v>
      </c>
      <c r="EV68" s="100">
        <f t="shared" si="4"/>
        <v>111</v>
      </c>
      <c r="EW68" s="100">
        <f t="shared" si="4"/>
        <v>149</v>
      </c>
      <c r="EX68" s="100">
        <f t="shared" si="4"/>
        <v>155</v>
      </c>
      <c r="EY68" s="100">
        <f t="shared" si="4"/>
        <v>207</v>
      </c>
      <c r="EZ68" s="100">
        <f t="shared" si="4"/>
        <v>183</v>
      </c>
      <c r="FA68" s="100">
        <f t="shared" si="4"/>
        <v>196</v>
      </c>
      <c r="FB68" s="100">
        <f t="shared" si="4"/>
        <v>192</v>
      </c>
      <c r="FC68" s="100">
        <f t="shared" si="4"/>
        <v>217</v>
      </c>
      <c r="FD68" s="100">
        <f t="shared" si="4"/>
        <v>241</v>
      </c>
      <c r="FE68" s="100">
        <f t="shared" si="4"/>
        <v>221</v>
      </c>
      <c r="FF68" s="100">
        <f t="shared" si="4"/>
        <v>183</v>
      </c>
      <c r="FG68" s="100">
        <f t="shared" si="4"/>
        <v>243</v>
      </c>
      <c r="FH68" s="100">
        <f t="shared" si="4"/>
        <v>255</v>
      </c>
      <c r="FI68" s="100">
        <f t="shared" ref="FI68:GN68" si="5">FI52-FH52</f>
        <v>288</v>
      </c>
      <c r="FJ68" s="100">
        <f t="shared" si="5"/>
        <v>297</v>
      </c>
      <c r="FK68" s="100">
        <f t="shared" si="5"/>
        <v>251</v>
      </c>
      <c r="FL68" s="100">
        <f t="shared" si="5"/>
        <v>229</v>
      </c>
      <c r="FM68" s="100">
        <f t="shared" si="5"/>
        <v>270</v>
      </c>
      <c r="FN68" s="100">
        <f t="shared" si="5"/>
        <v>168</v>
      </c>
      <c r="FO68" s="100">
        <f t="shared" si="5"/>
        <v>157</v>
      </c>
      <c r="FP68" s="100">
        <f t="shared" si="5"/>
        <v>161</v>
      </c>
      <c r="FQ68" s="100">
        <f t="shared" si="5"/>
        <v>188</v>
      </c>
      <c r="FR68" s="100">
        <f t="shared" si="5"/>
        <v>181</v>
      </c>
      <c r="FS68" s="100">
        <f t="shared" si="5"/>
        <v>161</v>
      </c>
      <c r="FT68" s="100">
        <f t="shared" si="5"/>
        <v>192</v>
      </c>
      <c r="FU68" s="100">
        <f t="shared" si="5"/>
        <v>127</v>
      </c>
      <c r="FV68" s="100">
        <f t="shared" si="5"/>
        <v>187</v>
      </c>
      <c r="FW68" s="100">
        <f t="shared" si="5"/>
        <v>97</v>
      </c>
      <c r="FX68" s="100">
        <f t="shared" si="5"/>
        <v>206</v>
      </c>
      <c r="FY68" s="100">
        <f t="shared" si="5"/>
        <v>165</v>
      </c>
      <c r="FZ68" s="100">
        <f t="shared" si="5"/>
        <v>151</v>
      </c>
      <c r="GA68" s="100">
        <f t="shared" si="5"/>
        <v>138</v>
      </c>
      <c r="GB68" s="100">
        <f t="shared" si="5"/>
        <v>206</v>
      </c>
      <c r="GC68" s="100">
        <f t="shared" si="5"/>
        <v>165</v>
      </c>
      <c r="GD68" s="100">
        <f t="shared" si="5"/>
        <v>177</v>
      </c>
      <c r="GE68" s="100">
        <f t="shared" si="5"/>
        <v>288</v>
      </c>
      <c r="GF68" s="100">
        <f t="shared" si="5"/>
        <v>249</v>
      </c>
      <c r="GG68" s="100">
        <f t="shared" si="5"/>
        <v>279</v>
      </c>
      <c r="GH68" s="100">
        <f t="shared" si="5"/>
        <v>202</v>
      </c>
      <c r="GI68" s="100">
        <f t="shared" si="5"/>
        <v>376</v>
      </c>
      <c r="GJ68" s="100">
        <f t="shared" si="5"/>
        <v>260</v>
      </c>
      <c r="GK68" s="100">
        <f t="shared" si="5"/>
        <v>330</v>
      </c>
      <c r="GL68" s="100">
        <f t="shared" si="5"/>
        <v>455</v>
      </c>
      <c r="GM68" s="100">
        <f t="shared" si="5"/>
        <v>278</v>
      </c>
      <c r="GN68" s="100">
        <f t="shared" si="5"/>
        <v>533</v>
      </c>
    </row>
    <row r="69" spans="3:225" s="100" customFormat="1" x14ac:dyDescent="0.25">
      <c r="C69" s="247" t="s">
        <v>10</v>
      </c>
      <c r="E69" s="100">
        <f t="shared" ref="E69:M69" si="6">E54-D54</f>
        <v>5</v>
      </c>
      <c r="F69" s="100">
        <f t="shared" si="6"/>
        <v>9</v>
      </c>
      <c r="G69" s="100">
        <f t="shared" si="6"/>
        <v>15</v>
      </c>
      <c r="H69" s="100">
        <f t="shared" si="6"/>
        <v>20</v>
      </c>
      <c r="I69" s="100">
        <f t="shared" si="6"/>
        <v>35</v>
      </c>
      <c r="J69" s="100">
        <f t="shared" si="6"/>
        <v>45</v>
      </c>
      <c r="K69" s="100">
        <f t="shared" si="6"/>
        <v>27</v>
      </c>
      <c r="L69" s="100">
        <f t="shared" si="6"/>
        <v>44</v>
      </c>
      <c r="M69" s="100">
        <f t="shared" si="6"/>
        <v>53</v>
      </c>
      <c r="N69" s="100">
        <f>N53-M54</f>
        <v>-199</v>
      </c>
      <c r="O69" s="100">
        <f t="shared" ref="O69:AT69" si="7">O53-N53</f>
        <v>23</v>
      </c>
      <c r="P69" s="100">
        <f t="shared" si="7"/>
        <v>12</v>
      </c>
      <c r="Q69" s="100">
        <f t="shared" si="7"/>
        <v>28</v>
      </c>
      <c r="R69" s="100">
        <f t="shared" si="7"/>
        <v>37</v>
      </c>
      <c r="S69" s="100">
        <f t="shared" si="7"/>
        <v>28</v>
      </c>
      <c r="T69" s="100">
        <f t="shared" si="7"/>
        <v>71</v>
      </c>
      <c r="U69" s="100">
        <f t="shared" si="7"/>
        <v>227</v>
      </c>
      <c r="V69" s="100">
        <f t="shared" si="7"/>
        <v>-33</v>
      </c>
      <c r="W69" s="100">
        <f t="shared" si="7"/>
        <v>74</v>
      </c>
      <c r="X69" s="100">
        <f t="shared" si="7"/>
        <v>66</v>
      </c>
      <c r="Y69" s="100">
        <f t="shared" si="7"/>
        <v>139</v>
      </c>
      <c r="Z69" s="100">
        <f t="shared" si="7"/>
        <v>130</v>
      </c>
      <c r="AA69" s="100">
        <f t="shared" si="7"/>
        <v>159</v>
      </c>
      <c r="AB69" s="100">
        <f t="shared" si="7"/>
        <v>205</v>
      </c>
      <c r="AC69" s="100">
        <f t="shared" si="7"/>
        <v>167</v>
      </c>
      <c r="AD69" s="100">
        <f t="shared" si="7"/>
        <v>153</v>
      </c>
      <c r="AE69" s="100">
        <f t="shared" si="7"/>
        <v>147</v>
      </c>
      <c r="AF69" s="100">
        <f t="shared" si="7"/>
        <v>145</v>
      </c>
      <c r="AG69" s="100">
        <f t="shared" si="7"/>
        <v>171</v>
      </c>
      <c r="AH69" s="100">
        <f t="shared" si="7"/>
        <v>184</v>
      </c>
      <c r="AI69" s="100">
        <f t="shared" si="7"/>
        <v>171</v>
      </c>
      <c r="AJ69" s="100">
        <f t="shared" si="7"/>
        <v>173</v>
      </c>
      <c r="AK69" s="100">
        <f t="shared" si="7"/>
        <v>229</v>
      </c>
      <c r="AL69" s="100">
        <f t="shared" si="7"/>
        <v>116</v>
      </c>
      <c r="AM69" s="100">
        <f t="shared" si="7"/>
        <v>123</v>
      </c>
      <c r="AN69" s="100">
        <f t="shared" si="7"/>
        <v>130</v>
      </c>
      <c r="AO69" s="100">
        <f t="shared" si="7"/>
        <v>177</v>
      </c>
      <c r="AP69" s="100">
        <f t="shared" si="7"/>
        <v>232</v>
      </c>
      <c r="AQ69" s="100">
        <f t="shared" si="7"/>
        <v>157</v>
      </c>
      <c r="AR69" s="100">
        <f t="shared" si="7"/>
        <v>184</v>
      </c>
      <c r="AS69" s="100">
        <f t="shared" si="7"/>
        <v>96</v>
      </c>
      <c r="AT69" s="100">
        <f t="shared" si="7"/>
        <v>100</v>
      </c>
      <c r="AU69" s="100">
        <f t="shared" ref="AU69:BZ69" si="8">AU53-AT53</f>
        <v>107</v>
      </c>
      <c r="AV69" s="100">
        <f t="shared" si="8"/>
        <v>133</v>
      </c>
      <c r="AW69" s="100">
        <f t="shared" si="8"/>
        <v>206</v>
      </c>
      <c r="AX69" s="100">
        <f t="shared" si="8"/>
        <v>155</v>
      </c>
      <c r="AY69" s="100">
        <f t="shared" si="8"/>
        <v>130</v>
      </c>
      <c r="AZ69" s="100">
        <f t="shared" si="8"/>
        <v>99</v>
      </c>
      <c r="BA69" s="100">
        <f t="shared" si="8"/>
        <v>101</v>
      </c>
      <c r="BB69" s="100">
        <f t="shared" si="8"/>
        <v>107</v>
      </c>
      <c r="BC69" s="100">
        <f t="shared" si="8"/>
        <v>141</v>
      </c>
      <c r="BD69" s="100">
        <f t="shared" si="8"/>
        <v>84</v>
      </c>
      <c r="BE69" s="100">
        <f t="shared" si="8"/>
        <v>74</v>
      </c>
      <c r="BF69" s="100">
        <f t="shared" si="8"/>
        <v>90</v>
      </c>
      <c r="BG69" s="100">
        <f t="shared" si="8"/>
        <v>45</v>
      </c>
      <c r="BH69" s="100">
        <f t="shared" si="8"/>
        <v>35</v>
      </c>
      <c r="BI69" s="100">
        <f t="shared" si="8"/>
        <v>69</v>
      </c>
      <c r="BJ69" s="100">
        <f t="shared" si="8"/>
        <v>51</v>
      </c>
      <c r="BK69" s="100">
        <f t="shared" si="8"/>
        <v>79</v>
      </c>
      <c r="BL69" s="100">
        <f t="shared" si="8"/>
        <v>71</v>
      </c>
      <c r="BM69" s="100">
        <f t="shared" si="8"/>
        <v>34</v>
      </c>
      <c r="BN69" s="100">
        <f t="shared" si="8"/>
        <v>23</v>
      </c>
      <c r="BO69" s="100">
        <f t="shared" si="8"/>
        <v>70</v>
      </c>
      <c r="BP69" s="100">
        <f t="shared" si="8"/>
        <v>58</v>
      </c>
      <c r="BQ69" s="100">
        <f t="shared" si="8"/>
        <v>50</v>
      </c>
      <c r="BR69" s="100">
        <f t="shared" si="8"/>
        <v>42</v>
      </c>
      <c r="BS69" s="100">
        <f t="shared" si="8"/>
        <v>49</v>
      </c>
      <c r="BT69" s="100">
        <f t="shared" si="8"/>
        <v>40</v>
      </c>
      <c r="BU69" s="100">
        <f t="shared" si="8"/>
        <v>35</v>
      </c>
      <c r="BV69" s="100">
        <f t="shared" si="8"/>
        <v>25</v>
      </c>
      <c r="BW69" s="100">
        <f t="shared" si="8"/>
        <v>33</v>
      </c>
      <c r="BX69" s="100">
        <f t="shared" si="8"/>
        <v>54</v>
      </c>
      <c r="BY69" s="100">
        <f t="shared" si="8"/>
        <v>39</v>
      </c>
      <c r="BZ69" s="100">
        <f t="shared" si="8"/>
        <v>26</v>
      </c>
      <c r="CA69" s="100">
        <f t="shared" ref="CA69:DF69" si="9">CA53-BZ53</f>
        <v>14</v>
      </c>
      <c r="CB69" s="100">
        <f t="shared" si="9"/>
        <v>16</v>
      </c>
      <c r="CC69" s="100">
        <f t="shared" si="9"/>
        <v>17</v>
      </c>
      <c r="CD69" s="100">
        <f t="shared" si="9"/>
        <v>30</v>
      </c>
      <c r="CE69" s="100">
        <f t="shared" si="9"/>
        <v>32</v>
      </c>
      <c r="CF69" s="100">
        <f t="shared" si="9"/>
        <v>35</v>
      </c>
      <c r="CG69" s="100">
        <f t="shared" si="9"/>
        <v>22</v>
      </c>
      <c r="CH69" s="100">
        <f t="shared" si="9"/>
        <v>12</v>
      </c>
      <c r="CI69" s="100">
        <f t="shared" si="9"/>
        <v>10</v>
      </c>
      <c r="CJ69" s="100">
        <f t="shared" si="9"/>
        <v>7</v>
      </c>
      <c r="CK69" s="100">
        <f t="shared" si="9"/>
        <v>28</v>
      </c>
      <c r="CL69" s="100">
        <f t="shared" si="9"/>
        <v>11</v>
      </c>
      <c r="CM69" s="100">
        <f t="shared" si="9"/>
        <v>14</v>
      </c>
      <c r="CN69" s="100">
        <f t="shared" si="9"/>
        <v>21</v>
      </c>
      <c r="CO69" s="100">
        <f t="shared" si="9"/>
        <v>23</v>
      </c>
      <c r="CP69" s="100">
        <f t="shared" si="9"/>
        <v>9</v>
      </c>
      <c r="CQ69" s="100">
        <f t="shared" si="9"/>
        <v>5</v>
      </c>
      <c r="CR69" s="100">
        <f t="shared" si="9"/>
        <v>8</v>
      </c>
      <c r="CS69" s="100">
        <f t="shared" si="9"/>
        <v>11</v>
      </c>
      <c r="CT69" s="100">
        <f t="shared" si="9"/>
        <v>11</v>
      </c>
      <c r="CU69" s="100">
        <f t="shared" si="9"/>
        <v>9</v>
      </c>
      <c r="CV69" s="100">
        <f t="shared" si="9"/>
        <v>83</v>
      </c>
      <c r="CW69" s="100">
        <f t="shared" si="9"/>
        <v>28</v>
      </c>
      <c r="CX69" s="100">
        <f t="shared" si="9"/>
        <v>14</v>
      </c>
      <c r="CY69" s="99">
        <f t="shared" si="9"/>
        <v>33</v>
      </c>
      <c r="CZ69" s="99">
        <f t="shared" si="9"/>
        <v>29</v>
      </c>
      <c r="DA69" s="99">
        <f t="shared" si="9"/>
        <v>15</v>
      </c>
      <c r="DB69" s="99">
        <f t="shared" si="9"/>
        <v>31</v>
      </c>
      <c r="DC69" s="99">
        <f t="shared" si="9"/>
        <v>22</v>
      </c>
      <c r="DD69" s="99">
        <f t="shared" si="9"/>
        <v>25</v>
      </c>
      <c r="DE69" s="99">
        <f t="shared" si="9"/>
        <v>31</v>
      </c>
      <c r="DF69" s="99">
        <f t="shared" si="9"/>
        <v>21</v>
      </c>
      <c r="DG69" s="99">
        <f t="shared" ref="DG69:EL69" si="10">DG53-DF53</f>
        <v>24</v>
      </c>
      <c r="DH69" s="99">
        <f t="shared" si="10"/>
        <v>12</v>
      </c>
      <c r="DI69" s="99">
        <f t="shared" si="10"/>
        <v>10</v>
      </c>
      <c r="DJ69" s="99">
        <f t="shared" si="10"/>
        <v>5</v>
      </c>
      <c r="DK69" s="99">
        <f t="shared" si="10"/>
        <v>7</v>
      </c>
      <c r="DL69" s="99">
        <f t="shared" si="10"/>
        <v>12</v>
      </c>
      <c r="DM69" s="99">
        <f t="shared" si="10"/>
        <v>17</v>
      </c>
      <c r="DN69" s="99">
        <f t="shared" si="10"/>
        <v>10</v>
      </c>
      <c r="DO69" s="99">
        <f t="shared" si="10"/>
        <v>18</v>
      </c>
      <c r="DP69" s="99">
        <f t="shared" si="10"/>
        <v>13</v>
      </c>
      <c r="DQ69" s="99">
        <f t="shared" si="10"/>
        <v>11</v>
      </c>
      <c r="DR69" s="99">
        <f t="shared" si="10"/>
        <v>9</v>
      </c>
      <c r="DS69" s="99">
        <f t="shared" si="10"/>
        <v>9</v>
      </c>
      <c r="DT69" s="99">
        <f t="shared" si="10"/>
        <v>12</v>
      </c>
      <c r="DU69" s="99">
        <f t="shared" si="10"/>
        <v>19</v>
      </c>
      <c r="DV69" s="99">
        <f t="shared" si="10"/>
        <v>20</v>
      </c>
      <c r="DW69" s="99">
        <f t="shared" si="10"/>
        <v>12</v>
      </c>
      <c r="DX69" s="99">
        <f t="shared" si="10"/>
        <v>10</v>
      </c>
      <c r="DY69" s="99">
        <f t="shared" si="10"/>
        <v>5</v>
      </c>
      <c r="DZ69" s="99">
        <f t="shared" si="10"/>
        <v>7</v>
      </c>
      <c r="EA69" s="99">
        <f t="shared" si="10"/>
        <v>12</v>
      </c>
      <c r="EB69" s="99">
        <f t="shared" si="10"/>
        <v>7</v>
      </c>
      <c r="EC69" s="99">
        <f t="shared" si="10"/>
        <v>13</v>
      </c>
      <c r="ED69" s="99">
        <f t="shared" si="10"/>
        <v>13</v>
      </c>
      <c r="EE69" s="99">
        <f t="shared" si="10"/>
        <v>9</v>
      </c>
      <c r="EF69" s="99">
        <f t="shared" si="10"/>
        <v>16</v>
      </c>
      <c r="EG69" s="99">
        <f t="shared" si="10"/>
        <v>8</v>
      </c>
      <c r="EH69" s="99">
        <f t="shared" si="10"/>
        <v>14</v>
      </c>
      <c r="EI69" s="99">
        <f t="shared" si="10"/>
        <v>24</v>
      </c>
      <c r="EJ69" s="99">
        <f t="shared" si="10"/>
        <v>19</v>
      </c>
      <c r="EK69" s="99">
        <f t="shared" si="10"/>
        <v>21</v>
      </c>
      <c r="EL69" s="99">
        <f t="shared" si="10"/>
        <v>43</v>
      </c>
      <c r="EM69" s="99">
        <f t="shared" ref="EM69:FR69" si="11">EM53-EL53</f>
        <v>35</v>
      </c>
      <c r="EN69" s="99">
        <f t="shared" si="11"/>
        <v>36</v>
      </c>
      <c r="EO69" s="99">
        <f t="shared" si="11"/>
        <v>36</v>
      </c>
      <c r="EP69" s="99">
        <f t="shared" si="11"/>
        <v>32</v>
      </c>
      <c r="EQ69" s="99">
        <f t="shared" si="11"/>
        <v>40</v>
      </c>
      <c r="ER69" s="99">
        <f t="shared" si="11"/>
        <v>31</v>
      </c>
      <c r="ES69" s="99">
        <f t="shared" si="11"/>
        <v>47</v>
      </c>
      <c r="ET69" s="99">
        <f t="shared" si="11"/>
        <v>61</v>
      </c>
      <c r="EU69" s="99">
        <f t="shared" si="11"/>
        <v>49</v>
      </c>
      <c r="EV69" s="99">
        <f t="shared" si="11"/>
        <v>45</v>
      </c>
      <c r="EW69" s="99">
        <f t="shared" si="11"/>
        <v>95</v>
      </c>
      <c r="EX69" s="99">
        <f t="shared" si="11"/>
        <v>72</v>
      </c>
      <c r="EY69" s="99">
        <f t="shared" si="11"/>
        <v>95</v>
      </c>
      <c r="EZ69" s="99">
        <f t="shared" si="11"/>
        <v>59</v>
      </c>
      <c r="FA69" s="99">
        <f t="shared" si="11"/>
        <v>72</v>
      </c>
      <c r="FB69" s="99">
        <f t="shared" si="11"/>
        <v>178</v>
      </c>
      <c r="FC69" s="99">
        <f t="shared" si="11"/>
        <v>93</v>
      </c>
      <c r="FD69" s="99">
        <f t="shared" si="11"/>
        <v>198</v>
      </c>
      <c r="FE69" s="99">
        <f t="shared" si="11"/>
        <v>117</v>
      </c>
      <c r="FF69" s="99">
        <f t="shared" si="11"/>
        <v>135</v>
      </c>
      <c r="FG69" s="99">
        <f t="shared" si="11"/>
        <v>128</v>
      </c>
      <c r="FH69" s="99">
        <f t="shared" si="11"/>
        <v>211</v>
      </c>
      <c r="FI69" s="99">
        <f t="shared" si="11"/>
        <v>183</v>
      </c>
      <c r="FJ69" s="99">
        <f t="shared" si="11"/>
        <v>156</v>
      </c>
      <c r="FK69" s="99">
        <f t="shared" si="11"/>
        <v>121</v>
      </c>
      <c r="FL69" s="99">
        <f t="shared" si="11"/>
        <v>195</v>
      </c>
      <c r="FM69" s="99">
        <f t="shared" si="11"/>
        <v>194</v>
      </c>
      <c r="FN69" s="99">
        <f t="shared" si="11"/>
        <v>131</v>
      </c>
      <c r="FO69" s="99">
        <f t="shared" si="11"/>
        <v>162</v>
      </c>
      <c r="FP69" s="99">
        <f t="shared" si="11"/>
        <v>157</v>
      </c>
      <c r="FQ69" s="99">
        <f t="shared" si="11"/>
        <v>162</v>
      </c>
      <c r="FR69" s="99">
        <f t="shared" si="11"/>
        <v>163</v>
      </c>
      <c r="FS69" s="99">
        <f t="shared" ref="FS69:GN69" si="12">FS53-FR53</f>
        <v>141</v>
      </c>
      <c r="FT69" s="99">
        <f t="shared" si="12"/>
        <v>88</v>
      </c>
      <c r="FU69" s="99">
        <f t="shared" si="12"/>
        <v>109</v>
      </c>
      <c r="FV69" s="99">
        <f t="shared" si="12"/>
        <v>166</v>
      </c>
      <c r="FW69" s="99">
        <f t="shared" si="12"/>
        <v>143</v>
      </c>
      <c r="FX69" s="99">
        <f t="shared" si="12"/>
        <v>132</v>
      </c>
      <c r="FY69" s="99">
        <f t="shared" si="12"/>
        <v>133</v>
      </c>
      <c r="FZ69" s="99">
        <f t="shared" si="12"/>
        <v>133</v>
      </c>
      <c r="GA69" s="99">
        <f t="shared" si="12"/>
        <v>127</v>
      </c>
      <c r="GB69" s="99">
        <f t="shared" si="12"/>
        <v>104</v>
      </c>
      <c r="GC69" s="99">
        <f t="shared" si="12"/>
        <v>160</v>
      </c>
      <c r="GD69" s="99">
        <f t="shared" si="12"/>
        <v>132</v>
      </c>
      <c r="GE69" s="99">
        <f t="shared" si="12"/>
        <v>200</v>
      </c>
      <c r="GF69" s="99">
        <f t="shared" si="12"/>
        <v>153</v>
      </c>
      <c r="GG69" s="99">
        <f t="shared" si="12"/>
        <v>208</v>
      </c>
      <c r="GH69" s="99">
        <f t="shared" si="12"/>
        <v>184</v>
      </c>
      <c r="GI69" s="99">
        <f t="shared" si="12"/>
        <v>209</v>
      </c>
      <c r="GJ69" s="99">
        <f t="shared" si="12"/>
        <v>217</v>
      </c>
      <c r="GK69" s="99">
        <f t="shared" si="12"/>
        <v>304</v>
      </c>
      <c r="GL69" s="99">
        <f t="shared" si="12"/>
        <v>267</v>
      </c>
      <c r="GM69" s="99">
        <f t="shared" si="12"/>
        <v>222</v>
      </c>
      <c r="GN69" s="99">
        <f t="shared" si="12"/>
        <v>307</v>
      </c>
    </row>
    <row r="70" spans="3:225" s="100" customFormat="1" x14ac:dyDescent="0.25">
      <c r="C70" s="247" t="s">
        <v>5</v>
      </c>
      <c r="E70" s="100">
        <f t="shared" ref="E70:M70" si="13">E53-D53</f>
        <v>3</v>
      </c>
      <c r="F70" s="100">
        <f t="shared" si="13"/>
        <v>2</v>
      </c>
      <c r="G70" s="100">
        <f t="shared" si="13"/>
        <v>1</v>
      </c>
      <c r="H70" s="100">
        <f t="shared" si="13"/>
        <v>7</v>
      </c>
      <c r="I70" s="100">
        <f t="shared" si="13"/>
        <v>5</v>
      </c>
      <c r="J70" s="100">
        <f t="shared" si="13"/>
        <v>1</v>
      </c>
      <c r="K70" s="100">
        <f t="shared" si="13"/>
        <v>6</v>
      </c>
      <c r="L70" s="100">
        <f t="shared" si="13"/>
        <v>20</v>
      </c>
      <c r="M70" s="100">
        <f t="shared" si="13"/>
        <v>-7</v>
      </c>
      <c r="N70" s="100">
        <f>N54-M53</f>
        <v>335</v>
      </c>
      <c r="O70" s="100">
        <f t="shared" ref="O70:AT70" si="14">O54-N54</f>
        <v>47</v>
      </c>
      <c r="P70" s="100">
        <f t="shared" si="14"/>
        <v>53</v>
      </c>
      <c r="Q70" s="100">
        <f t="shared" si="14"/>
        <v>112</v>
      </c>
      <c r="R70" s="100">
        <f t="shared" si="14"/>
        <v>73</v>
      </c>
      <c r="S70" s="100">
        <f t="shared" si="14"/>
        <v>97</v>
      </c>
      <c r="T70" s="100">
        <f t="shared" si="14"/>
        <v>111</v>
      </c>
      <c r="U70" s="100">
        <f t="shared" si="14"/>
        <v>274</v>
      </c>
      <c r="V70" s="100">
        <f t="shared" si="14"/>
        <v>35</v>
      </c>
      <c r="W70" s="100">
        <f t="shared" si="14"/>
        <v>224</v>
      </c>
      <c r="X70" s="100">
        <f t="shared" si="14"/>
        <v>155</v>
      </c>
      <c r="Y70" s="100">
        <f t="shared" si="14"/>
        <v>181</v>
      </c>
      <c r="Z70" s="100">
        <f t="shared" si="14"/>
        <v>177</v>
      </c>
      <c r="AA70" s="100">
        <f t="shared" si="14"/>
        <v>247</v>
      </c>
      <c r="AB70" s="100">
        <f t="shared" si="14"/>
        <v>327</v>
      </c>
      <c r="AC70" s="100">
        <f t="shared" si="14"/>
        <v>260</v>
      </c>
      <c r="AD70" s="100">
        <f t="shared" si="14"/>
        <v>270</v>
      </c>
      <c r="AE70" s="100">
        <f t="shared" si="14"/>
        <v>215</v>
      </c>
      <c r="AF70" s="100">
        <f t="shared" si="14"/>
        <v>180</v>
      </c>
      <c r="AG70" s="100">
        <f t="shared" si="14"/>
        <v>148</v>
      </c>
      <c r="AH70" s="100">
        <f t="shared" si="14"/>
        <v>229</v>
      </c>
      <c r="AI70" s="100">
        <f t="shared" si="14"/>
        <v>156</v>
      </c>
      <c r="AJ70" s="100">
        <f t="shared" si="14"/>
        <v>137</v>
      </c>
      <c r="AK70" s="100">
        <f t="shared" si="14"/>
        <v>177</v>
      </c>
      <c r="AL70" s="100">
        <f t="shared" si="14"/>
        <v>193</v>
      </c>
      <c r="AM70" s="100">
        <f t="shared" si="14"/>
        <v>156</v>
      </c>
      <c r="AN70" s="100">
        <f t="shared" si="14"/>
        <v>184</v>
      </c>
      <c r="AO70" s="100">
        <f t="shared" si="14"/>
        <v>214</v>
      </c>
      <c r="AP70" s="100">
        <f t="shared" si="14"/>
        <v>252</v>
      </c>
      <c r="AQ70" s="100">
        <f t="shared" si="14"/>
        <v>204</v>
      </c>
      <c r="AR70" s="100">
        <f t="shared" si="14"/>
        <v>253</v>
      </c>
      <c r="AS70" s="100">
        <f t="shared" si="14"/>
        <v>138</v>
      </c>
      <c r="AT70" s="100">
        <f t="shared" si="14"/>
        <v>173</v>
      </c>
      <c r="AU70" s="100">
        <f t="shared" ref="AU70:BZ70" si="15">AU54-AT54</f>
        <v>115</v>
      </c>
      <c r="AV70" s="100">
        <f t="shared" si="15"/>
        <v>208</v>
      </c>
      <c r="AW70" s="100">
        <f t="shared" si="15"/>
        <v>175</v>
      </c>
      <c r="AX70" s="100">
        <f t="shared" si="15"/>
        <v>196</v>
      </c>
      <c r="AY70" s="100">
        <f t="shared" si="15"/>
        <v>175</v>
      </c>
      <c r="AZ70" s="100">
        <f t="shared" si="15"/>
        <v>157</v>
      </c>
      <c r="BA70" s="100">
        <f t="shared" si="15"/>
        <v>139</v>
      </c>
      <c r="BB70" s="100">
        <f t="shared" si="15"/>
        <v>121</v>
      </c>
      <c r="BC70" s="100">
        <f t="shared" si="15"/>
        <v>127</v>
      </c>
      <c r="BD70" s="100">
        <f t="shared" si="15"/>
        <v>157</v>
      </c>
      <c r="BE70" s="100">
        <f t="shared" si="15"/>
        <v>125</v>
      </c>
      <c r="BF70" s="100">
        <f t="shared" si="15"/>
        <v>147</v>
      </c>
      <c r="BG70" s="100">
        <f t="shared" si="15"/>
        <v>98</v>
      </c>
      <c r="BH70" s="100">
        <f t="shared" si="15"/>
        <v>34</v>
      </c>
      <c r="BI70" s="100">
        <f t="shared" si="15"/>
        <v>33</v>
      </c>
      <c r="BJ70" s="100">
        <f t="shared" si="15"/>
        <v>100</v>
      </c>
      <c r="BK70" s="100">
        <f t="shared" si="15"/>
        <v>89</v>
      </c>
      <c r="BL70" s="100">
        <f t="shared" si="15"/>
        <v>78</v>
      </c>
      <c r="BM70" s="100">
        <f t="shared" si="15"/>
        <v>73</v>
      </c>
      <c r="BN70" s="100">
        <f t="shared" si="15"/>
        <v>31</v>
      </c>
      <c r="BO70" s="100">
        <f t="shared" si="15"/>
        <v>33</v>
      </c>
      <c r="BP70" s="100">
        <f t="shared" si="15"/>
        <v>16</v>
      </c>
      <c r="BQ70" s="100">
        <f t="shared" si="15"/>
        <v>52</v>
      </c>
      <c r="BR70" s="100">
        <f t="shared" si="15"/>
        <v>37</v>
      </c>
      <c r="BS70" s="100">
        <f t="shared" si="15"/>
        <v>54</v>
      </c>
      <c r="BT70" s="100">
        <f t="shared" si="15"/>
        <v>29</v>
      </c>
      <c r="BU70" s="100">
        <f t="shared" si="15"/>
        <v>19</v>
      </c>
      <c r="BV70" s="100">
        <f t="shared" si="15"/>
        <v>38</v>
      </c>
      <c r="BW70" s="100">
        <f t="shared" si="15"/>
        <v>17</v>
      </c>
      <c r="BX70" s="100">
        <f t="shared" si="15"/>
        <v>46</v>
      </c>
      <c r="BY70" s="100">
        <f t="shared" si="15"/>
        <v>22</v>
      </c>
      <c r="BZ70" s="100">
        <f t="shared" si="15"/>
        <v>33</v>
      </c>
      <c r="CA70" s="100">
        <f t="shared" ref="CA70:DF70" si="16">CA54-BZ54</f>
        <v>10</v>
      </c>
      <c r="CB70" s="100">
        <f t="shared" si="16"/>
        <v>18</v>
      </c>
      <c r="CC70" s="100">
        <f t="shared" si="16"/>
        <v>20</v>
      </c>
      <c r="CD70" s="100">
        <f t="shared" si="16"/>
        <v>28</v>
      </c>
      <c r="CE70" s="100">
        <f t="shared" si="16"/>
        <v>21</v>
      </c>
      <c r="CF70" s="100">
        <f t="shared" si="16"/>
        <v>16</v>
      </c>
      <c r="CG70" s="100">
        <f t="shared" si="16"/>
        <v>33</v>
      </c>
      <c r="CH70" s="100">
        <f t="shared" si="16"/>
        <v>23</v>
      </c>
      <c r="CI70" s="100">
        <f t="shared" si="16"/>
        <v>20</v>
      </c>
      <c r="CJ70" s="100">
        <f t="shared" si="16"/>
        <v>25</v>
      </c>
      <c r="CK70" s="100">
        <f t="shared" si="16"/>
        <v>21</v>
      </c>
      <c r="CL70" s="100">
        <f t="shared" si="16"/>
        <v>45</v>
      </c>
      <c r="CM70" s="100">
        <f t="shared" si="16"/>
        <v>23</v>
      </c>
      <c r="CN70" s="100">
        <f t="shared" si="16"/>
        <v>24</v>
      </c>
      <c r="CO70" s="100">
        <f t="shared" si="16"/>
        <v>37</v>
      </c>
      <c r="CP70" s="100">
        <f t="shared" si="16"/>
        <v>6</v>
      </c>
      <c r="CQ70" s="100">
        <f t="shared" si="16"/>
        <v>21</v>
      </c>
      <c r="CR70" s="100">
        <f t="shared" si="16"/>
        <v>18</v>
      </c>
      <c r="CS70" s="100">
        <f t="shared" si="16"/>
        <v>49</v>
      </c>
      <c r="CT70" s="100">
        <f t="shared" si="16"/>
        <v>43</v>
      </c>
      <c r="CU70" s="100">
        <f t="shared" si="16"/>
        <v>29</v>
      </c>
      <c r="CV70" s="100">
        <f t="shared" si="16"/>
        <v>20</v>
      </c>
      <c r="CW70" s="100">
        <f t="shared" si="16"/>
        <v>37</v>
      </c>
      <c r="CX70" s="100">
        <f t="shared" si="16"/>
        <v>22</v>
      </c>
      <c r="CY70" s="100">
        <f t="shared" si="16"/>
        <v>27</v>
      </c>
      <c r="CZ70" s="100">
        <f t="shared" si="16"/>
        <v>28</v>
      </c>
      <c r="DA70" s="100">
        <f t="shared" si="16"/>
        <v>42</v>
      </c>
      <c r="DB70" s="100">
        <f t="shared" si="16"/>
        <v>42</v>
      </c>
      <c r="DC70" s="100">
        <f t="shared" si="16"/>
        <v>24</v>
      </c>
      <c r="DD70" s="100">
        <f t="shared" si="16"/>
        <v>11</v>
      </c>
      <c r="DE70" s="100">
        <f t="shared" si="16"/>
        <v>29</v>
      </c>
      <c r="DF70" s="100">
        <f t="shared" si="16"/>
        <v>22</v>
      </c>
      <c r="DG70" s="100">
        <f t="shared" ref="DG70:EL70" si="17">DG54-DF54</f>
        <v>14</v>
      </c>
      <c r="DH70" s="100">
        <f t="shared" si="17"/>
        <v>20</v>
      </c>
      <c r="DI70" s="100">
        <f t="shared" si="17"/>
        <v>4</v>
      </c>
      <c r="DJ70" s="100">
        <f t="shared" si="17"/>
        <v>16</v>
      </c>
      <c r="DK70" s="100">
        <f t="shared" si="17"/>
        <v>8</v>
      </c>
      <c r="DL70" s="100">
        <f t="shared" si="17"/>
        <v>10</v>
      </c>
      <c r="DM70" s="100">
        <f t="shared" si="17"/>
        <v>17</v>
      </c>
      <c r="DN70" s="100">
        <f t="shared" si="17"/>
        <v>16</v>
      </c>
      <c r="DO70" s="100">
        <f t="shared" si="17"/>
        <v>11</v>
      </c>
      <c r="DP70" s="100">
        <f t="shared" si="17"/>
        <v>8</v>
      </c>
      <c r="DQ70" s="100">
        <f t="shared" si="17"/>
        <v>2</v>
      </c>
      <c r="DR70" s="100">
        <f t="shared" si="17"/>
        <v>10</v>
      </c>
      <c r="DS70" s="100">
        <f t="shared" si="17"/>
        <v>5</v>
      </c>
      <c r="DT70" s="100">
        <f t="shared" si="17"/>
        <v>8</v>
      </c>
      <c r="DU70" s="100">
        <f t="shared" si="17"/>
        <v>9</v>
      </c>
      <c r="DV70" s="100">
        <f t="shared" si="17"/>
        <v>7</v>
      </c>
      <c r="DW70" s="100">
        <f t="shared" si="17"/>
        <v>13</v>
      </c>
      <c r="DX70" s="100">
        <f t="shared" si="17"/>
        <v>9</v>
      </c>
      <c r="DY70" s="100">
        <f t="shared" si="17"/>
        <v>3</v>
      </c>
      <c r="DZ70" s="100">
        <f t="shared" si="17"/>
        <v>11</v>
      </c>
      <c r="EA70" s="100">
        <f t="shared" si="17"/>
        <v>10</v>
      </c>
      <c r="EB70" s="100">
        <f t="shared" si="17"/>
        <v>8</v>
      </c>
      <c r="EC70" s="100">
        <f t="shared" si="17"/>
        <v>12</v>
      </c>
      <c r="ED70" s="100">
        <f t="shared" si="17"/>
        <v>14</v>
      </c>
      <c r="EE70" s="100">
        <f t="shared" si="17"/>
        <v>21</v>
      </c>
      <c r="EF70" s="100">
        <f t="shared" si="17"/>
        <v>13</v>
      </c>
      <c r="EG70" s="100">
        <f t="shared" si="17"/>
        <v>-21</v>
      </c>
      <c r="EH70" s="100">
        <f t="shared" si="17"/>
        <v>5</v>
      </c>
      <c r="EI70" s="100">
        <f t="shared" si="17"/>
        <v>14</v>
      </c>
      <c r="EJ70" s="100">
        <f t="shared" si="17"/>
        <v>17</v>
      </c>
      <c r="EK70" s="100">
        <f t="shared" si="17"/>
        <v>16</v>
      </c>
      <c r="EL70" s="100">
        <f t="shared" si="17"/>
        <v>19</v>
      </c>
      <c r="EM70" s="100">
        <f t="shared" ref="EM70:FR70" si="18">EM54-EL54</f>
        <v>23</v>
      </c>
      <c r="EN70" s="100">
        <f t="shared" si="18"/>
        <v>14</v>
      </c>
      <c r="EO70" s="100">
        <f t="shared" si="18"/>
        <v>26</v>
      </c>
      <c r="EP70" s="100">
        <f t="shared" si="18"/>
        <v>10</v>
      </c>
      <c r="EQ70" s="100">
        <f t="shared" si="18"/>
        <v>23</v>
      </c>
      <c r="ER70" s="100">
        <f t="shared" si="18"/>
        <v>14</v>
      </c>
      <c r="ES70" s="100">
        <f t="shared" si="18"/>
        <v>27</v>
      </c>
      <c r="ET70" s="100">
        <f t="shared" si="18"/>
        <v>16</v>
      </c>
      <c r="EU70" s="100">
        <f t="shared" si="18"/>
        <v>35</v>
      </c>
      <c r="EV70" s="100">
        <f t="shared" si="18"/>
        <v>39</v>
      </c>
      <c r="EW70" s="100">
        <f t="shared" si="18"/>
        <v>45</v>
      </c>
      <c r="EX70" s="100">
        <f t="shared" si="18"/>
        <v>37</v>
      </c>
      <c r="EY70" s="100">
        <f t="shared" si="18"/>
        <v>50</v>
      </c>
      <c r="EZ70" s="100">
        <f t="shared" si="18"/>
        <v>61</v>
      </c>
      <c r="FA70" s="100">
        <f t="shared" si="18"/>
        <v>53</v>
      </c>
      <c r="FB70" s="100">
        <f t="shared" si="18"/>
        <v>51</v>
      </c>
      <c r="FC70" s="100">
        <f t="shared" si="18"/>
        <v>53</v>
      </c>
      <c r="FD70" s="100">
        <f t="shared" si="18"/>
        <v>60</v>
      </c>
      <c r="FE70" s="100">
        <f t="shared" si="18"/>
        <v>70</v>
      </c>
      <c r="FF70" s="100">
        <f t="shared" si="18"/>
        <v>72</v>
      </c>
      <c r="FG70" s="100">
        <f t="shared" si="18"/>
        <v>86</v>
      </c>
      <c r="FH70" s="100">
        <f t="shared" si="18"/>
        <v>65</v>
      </c>
      <c r="FI70" s="100">
        <f t="shared" si="18"/>
        <v>107</v>
      </c>
      <c r="FJ70" s="100">
        <f t="shared" si="18"/>
        <v>58</v>
      </c>
      <c r="FK70" s="100">
        <f t="shared" si="18"/>
        <v>56</v>
      </c>
      <c r="FL70" s="100">
        <f t="shared" si="18"/>
        <v>70</v>
      </c>
      <c r="FM70" s="100">
        <f t="shared" si="18"/>
        <v>70</v>
      </c>
      <c r="FN70" s="100">
        <f t="shared" si="18"/>
        <v>77</v>
      </c>
      <c r="FO70" s="100">
        <f t="shared" si="18"/>
        <v>60</v>
      </c>
      <c r="FP70" s="100">
        <f t="shared" si="18"/>
        <v>69</v>
      </c>
      <c r="FQ70" s="100">
        <f t="shared" si="18"/>
        <v>66</v>
      </c>
      <c r="FR70" s="100">
        <f t="shared" si="18"/>
        <v>50</v>
      </c>
      <c r="FS70" s="100">
        <f t="shared" ref="FS70:GN70" si="19">FS54-FR54</f>
        <v>81</v>
      </c>
      <c r="FT70" s="100">
        <f t="shared" si="19"/>
        <v>62</v>
      </c>
      <c r="FU70" s="100">
        <f t="shared" si="19"/>
        <v>68</v>
      </c>
      <c r="FV70" s="100">
        <f t="shared" si="19"/>
        <v>86</v>
      </c>
      <c r="FW70" s="100">
        <f t="shared" si="19"/>
        <v>57</v>
      </c>
      <c r="FX70" s="100">
        <f t="shared" si="19"/>
        <v>99</v>
      </c>
      <c r="FY70" s="100">
        <f t="shared" si="19"/>
        <v>73</v>
      </c>
      <c r="FZ70" s="100">
        <f t="shared" si="19"/>
        <v>88</v>
      </c>
      <c r="GA70" s="100">
        <f t="shared" si="19"/>
        <v>86</v>
      </c>
      <c r="GB70" s="100">
        <f t="shared" si="19"/>
        <v>65</v>
      </c>
      <c r="GC70" s="100">
        <f t="shared" si="19"/>
        <v>70</v>
      </c>
      <c r="GD70" s="100">
        <f t="shared" si="19"/>
        <v>51</v>
      </c>
      <c r="GE70" s="100">
        <f t="shared" si="19"/>
        <v>69</v>
      </c>
      <c r="GF70" s="100">
        <f t="shared" si="19"/>
        <v>64</v>
      </c>
      <c r="GG70" s="100">
        <f t="shared" si="19"/>
        <v>78</v>
      </c>
      <c r="GH70" s="100">
        <f t="shared" si="19"/>
        <v>81</v>
      </c>
      <c r="GI70" s="100">
        <f t="shared" si="19"/>
        <v>96</v>
      </c>
      <c r="GJ70" s="100">
        <f t="shared" si="19"/>
        <v>86</v>
      </c>
      <c r="GK70" s="100">
        <f t="shared" si="19"/>
        <v>90</v>
      </c>
      <c r="GL70" s="100">
        <f t="shared" si="19"/>
        <v>116</v>
      </c>
      <c r="GM70" s="100">
        <f t="shared" si="19"/>
        <v>85</v>
      </c>
      <c r="GN70" s="100">
        <f t="shared" si="19"/>
        <v>100</v>
      </c>
    </row>
    <row r="71" spans="3:225" s="100" customFormat="1" x14ac:dyDescent="0.25">
      <c r="C71" s="249" t="s">
        <v>8</v>
      </c>
      <c r="E71" s="100">
        <f t="shared" ref="E71:N71" si="20">E55-D55</f>
        <v>1</v>
      </c>
      <c r="F71" s="100">
        <f t="shared" si="20"/>
        <v>1</v>
      </c>
      <c r="G71" s="100">
        <f t="shared" si="20"/>
        <v>8</v>
      </c>
      <c r="H71" s="100">
        <f t="shared" si="20"/>
        <v>3</v>
      </c>
      <c r="I71" s="100">
        <f t="shared" si="20"/>
        <v>10</v>
      </c>
      <c r="J71" s="100">
        <f t="shared" si="20"/>
        <v>4</v>
      </c>
      <c r="K71" s="100">
        <f t="shared" si="20"/>
        <v>3</v>
      </c>
      <c r="L71" s="100">
        <f t="shared" si="20"/>
        <v>4</v>
      </c>
      <c r="M71" s="100">
        <f t="shared" si="20"/>
        <v>20</v>
      </c>
      <c r="N71" s="100">
        <f t="shared" si="20"/>
        <v>10</v>
      </c>
      <c r="O71" s="100">
        <f t="shared" ref="O71:AT71" si="21">O55-N55</f>
        <v>13</v>
      </c>
      <c r="P71" s="100">
        <f t="shared" si="21"/>
        <v>24</v>
      </c>
      <c r="Q71" s="100">
        <f t="shared" si="21"/>
        <v>35</v>
      </c>
      <c r="R71" s="100">
        <f t="shared" si="21"/>
        <v>40</v>
      </c>
      <c r="S71" s="100">
        <f t="shared" si="21"/>
        <v>40</v>
      </c>
      <c r="T71" s="100">
        <f t="shared" si="21"/>
        <v>34</v>
      </c>
      <c r="U71" s="100">
        <f t="shared" si="21"/>
        <v>124</v>
      </c>
      <c r="V71" s="100">
        <f t="shared" si="21"/>
        <v>3</v>
      </c>
      <c r="W71" s="100">
        <f t="shared" si="21"/>
        <v>62</v>
      </c>
      <c r="X71" s="100">
        <f t="shared" si="21"/>
        <v>83</v>
      </c>
      <c r="Y71" s="100">
        <f t="shared" si="21"/>
        <v>73</v>
      </c>
      <c r="Z71" s="100">
        <f t="shared" si="21"/>
        <v>106</v>
      </c>
      <c r="AA71" s="100">
        <f t="shared" si="21"/>
        <v>125</v>
      </c>
      <c r="AB71" s="100">
        <f t="shared" si="21"/>
        <v>132</v>
      </c>
      <c r="AC71" s="100">
        <f t="shared" si="21"/>
        <v>133</v>
      </c>
      <c r="AD71" s="100">
        <f t="shared" si="21"/>
        <v>183</v>
      </c>
      <c r="AE71" s="100">
        <f t="shared" si="21"/>
        <v>104</v>
      </c>
      <c r="AF71" s="100">
        <f t="shared" si="21"/>
        <v>100</v>
      </c>
      <c r="AG71" s="100">
        <f t="shared" si="21"/>
        <v>140</v>
      </c>
      <c r="AH71" s="100">
        <f t="shared" si="21"/>
        <v>114</v>
      </c>
      <c r="AI71" s="100">
        <f t="shared" si="21"/>
        <v>152</v>
      </c>
      <c r="AJ71" s="100">
        <f t="shared" si="21"/>
        <v>101</v>
      </c>
      <c r="AK71" s="100">
        <f t="shared" si="21"/>
        <v>129</v>
      </c>
      <c r="AL71" s="100">
        <f t="shared" si="21"/>
        <v>96</v>
      </c>
      <c r="AM71" s="100">
        <f t="shared" si="21"/>
        <v>91</v>
      </c>
      <c r="AN71" s="100">
        <f t="shared" si="21"/>
        <v>91</v>
      </c>
      <c r="AO71" s="100">
        <f t="shared" si="21"/>
        <v>138</v>
      </c>
      <c r="AP71" s="100">
        <f t="shared" si="21"/>
        <v>162</v>
      </c>
      <c r="AQ71" s="100">
        <f t="shared" si="21"/>
        <v>155</v>
      </c>
      <c r="AR71" s="100">
        <f t="shared" si="21"/>
        <v>168</v>
      </c>
      <c r="AS71" s="100">
        <f t="shared" si="21"/>
        <v>210</v>
      </c>
      <c r="AT71" s="100">
        <f t="shared" si="21"/>
        <v>116</v>
      </c>
      <c r="AU71" s="100">
        <f t="shared" ref="AU71:BZ71" si="22">AU55-AT55</f>
        <v>116</v>
      </c>
      <c r="AV71" s="100">
        <f t="shared" si="22"/>
        <v>122</v>
      </c>
      <c r="AW71" s="100">
        <f t="shared" si="22"/>
        <v>163</v>
      </c>
      <c r="AX71" s="100">
        <f t="shared" si="22"/>
        <v>160</v>
      </c>
      <c r="AY71" s="100">
        <f t="shared" si="22"/>
        <v>204</v>
      </c>
      <c r="AZ71" s="100">
        <f t="shared" si="22"/>
        <v>147</v>
      </c>
      <c r="BA71" s="100">
        <f t="shared" si="22"/>
        <v>98</v>
      </c>
      <c r="BB71" s="100">
        <f t="shared" si="22"/>
        <v>87</v>
      </c>
      <c r="BC71" s="100">
        <f t="shared" si="22"/>
        <v>136</v>
      </c>
      <c r="BD71" s="100">
        <f t="shared" si="22"/>
        <v>111</v>
      </c>
      <c r="BE71" s="100">
        <f t="shared" si="22"/>
        <v>94</v>
      </c>
      <c r="BF71" s="100">
        <f t="shared" si="22"/>
        <v>74</v>
      </c>
      <c r="BG71" s="100">
        <f t="shared" si="22"/>
        <v>41</v>
      </c>
      <c r="BH71" s="100">
        <f t="shared" si="22"/>
        <v>22</v>
      </c>
      <c r="BI71" s="100">
        <f t="shared" si="22"/>
        <v>74</v>
      </c>
      <c r="BJ71" s="100">
        <f t="shared" si="22"/>
        <v>58</v>
      </c>
      <c r="BK71" s="100">
        <f t="shared" si="22"/>
        <v>71</v>
      </c>
      <c r="BL71" s="100">
        <f t="shared" si="22"/>
        <v>69</v>
      </c>
      <c r="BM71" s="100">
        <f t="shared" si="22"/>
        <v>61</v>
      </c>
      <c r="BN71" s="100">
        <f t="shared" si="22"/>
        <v>24</v>
      </c>
      <c r="BO71" s="100">
        <f t="shared" si="22"/>
        <v>30</v>
      </c>
      <c r="BP71" s="100">
        <f t="shared" si="22"/>
        <v>33</v>
      </c>
      <c r="BQ71" s="100">
        <f t="shared" si="22"/>
        <v>26</v>
      </c>
      <c r="BR71" s="100">
        <f t="shared" si="22"/>
        <v>35</v>
      </c>
      <c r="BS71" s="100">
        <f t="shared" si="22"/>
        <v>16</v>
      </c>
      <c r="BT71" s="100">
        <f t="shared" si="22"/>
        <v>25</v>
      </c>
      <c r="BU71" s="100">
        <f t="shared" si="22"/>
        <v>24</v>
      </c>
      <c r="BV71" s="100">
        <f t="shared" si="22"/>
        <v>24</v>
      </c>
      <c r="BW71" s="100">
        <f t="shared" si="22"/>
        <v>19</v>
      </c>
      <c r="BX71" s="100">
        <f t="shared" si="22"/>
        <v>24</v>
      </c>
      <c r="BY71" s="100">
        <f t="shared" si="22"/>
        <v>15</v>
      </c>
      <c r="BZ71" s="100">
        <f t="shared" si="22"/>
        <v>16</v>
      </c>
      <c r="CA71" s="100">
        <f t="shared" ref="CA71:DF71" si="23">CA55-BZ55</f>
        <v>26</v>
      </c>
      <c r="CB71" s="100">
        <f t="shared" si="23"/>
        <v>12</v>
      </c>
      <c r="CC71" s="100">
        <f t="shared" si="23"/>
        <v>15</v>
      </c>
      <c r="CD71" s="100">
        <f t="shared" si="23"/>
        <v>38</v>
      </c>
      <c r="CE71" s="100">
        <f t="shared" si="23"/>
        <v>41</v>
      </c>
      <c r="CF71" s="100">
        <f t="shared" si="23"/>
        <v>30</v>
      </c>
      <c r="CG71" s="100">
        <f t="shared" si="23"/>
        <v>19</v>
      </c>
      <c r="CH71" s="100">
        <f t="shared" si="23"/>
        <v>52</v>
      </c>
      <c r="CI71" s="100">
        <f t="shared" si="23"/>
        <v>76</v>
      </c>
      <c r="CJ71" s="100">
        <f t="shared" si="23"/>
        <v>41</v>
      </c>
      <c r="CK71" s="100">
        <f t="shared" si="23"/>
        <v>34</v>
      </c>
      <c r="CL71" s="100">
        <f t="shared" si="23"/>
        <v>38</v>
      </c>
      <c r="CM71" s="100">
        <f t="shared" si="23"/>
        <v>45</v>
      </c>
      <c r="CN71" s="100">
        <f t="shared" si="23"/>
        <v>31</v>
      </c>
      <c r="CO71" s="100">
        <f t="shared" si="23"/>
        <v>27</v>
      </c>
      <c r="CP71" s="100">
        <f t="shared" si="23"/>
        <v>24</v>
      </c>
      <c r="CQ71" s="100">
        <f t="shared" si="23"/>
        <v>16</v>
      </c>
      <c r="CR71" s="100">
        <f t="shared" si="23"/>
        <v>9</v>
      </c>
      <c r="CS71" s="100">
        <f t="shared" si="23"/>
        <v>21</v>
      </c>
      <c r="CT71" s="100">
        <f t="shared" si="23"/>
        <v>36</v>
      </c>
      <c r="CU71" s="100">
        <f t="shared" si="23"/>
        <v>26</v>
      </c>
      <c r="CV71" s="100">
        <f t="shared" si="23"/>
        <v>29</v>
      </c>
      <c r="CW71" s="100">
        <f t="shared" si="23"/>
        <v>37</v>
      </c>
      <c r="CX71" s="100">
        <f t="shared" si="23"/>
        <v>20</v>
      </c>
      <c r="CY71" s="100">
        <f t="shared" si="23"/>
        <v>31</v>
      </c>
      <c r="CZ71" s="100">
        <f t="shared" si="23"/>
        <v>19</v>
      </c>
      <c r="DA71" s="100">
        <f t="shared" si="23"/>
        <v>31</v>
      </c>
      <c r="DB71" s="100">
        <f t="shared" si="23"/>
        <v>21</v>
      </c>
      <c r="DC71" s="100">
        <f t="shared" si="23"/>
        <v>18</v>
      </c>
      <c r="DD71" s="100">
        <f t="shared" si="23"/>
        <v>40</v>
      </c>
      <c r="DE71" s="100">
        <f t="shared" si="23"/>
        <v>4</v>
      </c>
      <c r="DF71" s="100">
        <f t="shared" si="23"/>
        <v>9</v>
      </c>
      <c r="DG71" s="100">
        <f t="shared" ref="DG71:EL71" si="24">DG55-DF55</f>
        <v>14</v>
      </c>
      <c r="DH71" s="100">
        <f t="shared" si="24"/>
        <v>17</v>
      </c>
      <c r="DI71" s="100">
        <f t="shared" si="24"/>
        <v>10</v>
      </c>
      <c r="DJ71" s="100">
        <f t="shared" si="24"/>
        <v>13</v>
      </c>
      <c r="DK71" s="100">
        <f t="shared" si="24"/>
        <v>11</v>
      </c>
      <c r="DL71" s="100">
        <f t="shared" si="24"/>
        <v>5</v>
      </c>
      <c r="DM71" s="100">
        <f t="shared" si="24"/>
        <v>3</v>
      </c>
      <c r="DN71" s="100">
        <f t="shared" si="24"/>
        <v>15</v>
      </c>
      <c r="DO71" s="100">
        <f t="shared" si="24"/>
        <v>9</v>
      </c>
      <c r="DP71" s="100">
        <f t="shared" si="24"/>
        <v>16</v>
      </c>
      <c r="DQ71" s="100">
        <f t="shared" si="24"/>
        <v>6</v>
      </c>
      <c r="DR71" s="100">
        <f t="shared" si="24"/>
        <v>9</v>
      </c>
      <c r="DS71" s="100">
        <f t="shared" si="24"/>
        <v>1</v>
      </c>
      <c r="DT71" s="100">
        <f t="shared" si="24"/>
        <v>6</v>
      </c>
      <c r="DU71" s="100">
        <f t="shared" si="24"/>
        <v>6</v>
      </c>
      <c r="DV71" s="100">
        <f t="shared" si="24"/>
        <v>2</v>
      </c>
      <c r="DW71" s="100">
        <f t="shared" si="24"/>
        <v>1</v>
      </c>
      <c r="DX71" s="100">
        <f t="shared" si="24"/>
        <v>4</v>
      </c>
      <c r="DY71" s="100">
        <f t="shared" si="24"/>
        <v>2</v>
      </c>
      <c r="DZ71" s="100">
        <f t="shared" si="24"/>
        <v>1</v>
      </c>
      <c r="EA71" s="100">
        <f t="shared" si="24"/>
        <v>5</v>
      </c>
      <c r="EB71" s="100">
        <f t="shared" si="24"/>
        <v>2</v>
      </c>
      <c r="EC71" s="100">
        <f t="shared" si="24"/>
        <v>4</v>
      </c>
      <c r="ED71" s="100">
        <f t="shared" si="24"/>
        <v>2</v>
      </c>
      <c r="EE71" s="100">
        <f t="shared" si="24"/>
        <v>5</v>
      </c>
      <c r="EF71" s="100">
        <f t="shared" si="24"/>
        <v>4</v>
      </c>
      <c r="EG71" s="100">
        <f t="shared" si="24"/>
        <v>8</v>
      </c>
      <c r="EH71" s="100">
        <f t="shared" si="24"/>
        <v>5</v>
      </c>
      <c r="EI71" s="100">
        <f t="shared" si="24"/>
        <v>-11</v>
      </c>
      <c r="EJ71" s="100">
        <f t="shared" si="24"/>
        <v>-2</v>
      </c>
      <c r="EK71" s="100">
        <f t="shared" si="24"/>
        <v>6</v>
      </c>
      <c r="EL71" s="100">
        <f t="shared" si="24"/>
        <v>3</v>
      </c>
      <c r="EM71" s="100">
        <f t="shared" ref="EM71:FR71" si="25">EM55-EL55</f>
        <v>7</v>
      </c>
      <c r="EN71" s="100">
        <f t="shared" si="25"/>
        <v>10</v>
      </c>
      <c r="EO71" s="100">
        <f t="shared" si="25"/>
        <v>6</v>
      </c>
      <c r="EP71" s="100">
        <f t="shared" si="25"/>
        <v>3</v>
      </c>
      <c r="EQ71" s="100">
        <f t="shared" si="25"/>
        <v>6</v>
      </c>
      <c r="ER71" s="100">
        <f t="shared" si="25"/>
        <v>6</v>
      </c>
      <c r="ES71" s="100">
        <f t="shared" si="25"/>
        <v>12</v>
      </c>
      <c r="ET71" s="100">
        <f t="shared" si="25"/>
        <v>6</v>
      </c>
      <c r="EU71" s="100">
        <f t="shared" si="25"/>
        <v>5</v>
      </c>
      <c r="EV71" s="100">
        <f t="shared" si="25"/>
        <v>5</v>
      </c>
      <c r="EW71" s="100">
        <f t="shared" si="25"/>
        <v>12</v>
      </c>
      <c r="EX71" s="100">
        <f t="shared" si="25"/>
        <v>15</v>
      </c>
      <c r="EY71" s="100">
        <f t="shared" si="25"/>
        <v>24</v>
      </c>
      <c r="EZ71" s="100">
        <f t="shared" si="25"/>
        <v>14</v>
      </c>
      <c r="FA71" s="100">
        <f t="shared" si="25"/>
        <v>1</v>
      </c>
      <c r="FB71" s="100">
        <f t="shared" si="25"/>
        <v>8</v>
      </c>
      <c r="FC71" s="100">
        <f t="shared" si="25"/>
        <v>7</v>
      </c>
      <c r="FD71" s="100">
        <f t="shared" si="25"/>
        <v>19</v>
      </c>
      <c r="FE71" s="100">
        <f t="shared" si="25"/>
        <v>23</v>
      </c>
      <c r="FF71" s="100">
        <f t="shared" si="25"/>
        <v>19</v>
      </c>
      <c r="FG71" s="100">
        <f t="shared" si="25"/>
        <v>39</v>
      </c>
      <c r="FH71" s="100">
        <f t="shared" si="25"/>
        <v>21</v>
      </c>
      <c r="FI71" s="100">
        <f t="shared" si="25"/>
        <v>35</v>
      </c>
      <c r="FJ71" s="100">
        <f t="shared" si="25"/>
        <v>32</v>
      </c>
      <c r="FK71" s="100">
        <f t="shared" si="25"/>
        <v>25</v>
      </c>
      <c r="FL71" s="100">
        <f t="shared" si="25"/>
        <v>26</v>
      </c>
      <c r="FM71" s="100">
        <f t="shared" si="25"/>
        <v>22</v>
      </c>
      <c r="FN71" s="100">
        <f t="shared" si="25"/>
        <v>31</v>
      </c>
      <c r="FO71" s="100">
        <f t="shared" si="25"/>
        <v>19</v>
      </c>
      <c r="FP71" s="100">
        <f t="shared" si="25"/>
        <v>21</v>
      </c>
      <c r="FQ71" s="100">
        <f t="shared" si="25"/>
        <v>33</v>
      </c>
      <c r="FR71" s="100">
        <f t="shared" si="25"/>
        <v>26</v>
      </c>
      <c r="FS71" s="100">
        <f t="shared" ref="FS71:GN71" si="26">FS55-FR55</f>
        <v>37</v>
      </c>
      <c r="FT71" s="100">
        <f t="shared" si="26"/>
        <v>30</v>
      </c>
      <c r="FU71" s="100">
        <f t="shared" si="26"/>
        <v>42</v>
      </c>
      <c r="FV71" s="100">
        <f t="shared" si="26"/>
        <v>51</v>
      </c>
      <c r="FW71" s="100">
        <f t="shared" si="26"/>
        <v>38</v>
      </c>
      <c r="FX71" s="100">
        <f t="shared" si="26"/>
        <v>34</v>
      </c>
      <c r="FY71" s="100">
        <f t="shared" si="26"/>
        <v>35</v>
      </c>
      <c r="FZ71" s="100">
        <f t="shared" si="26"/>
        <v>44</v>
      </c>
      <c r="GA71" s="100">
        <f t="shared" si="26"/>
        <v>32</v>
      </c>
      <c r="GB71" s="100">
        <f t="shared" si="26"/>
        <v>35</v>
      </c>
      <c r="GC71" s="100">
        <f t="shared" si="26"/>
        <v>28</v>
      </c>
      <c r="GD71" s="100">
        <f t="shared" si="26"/>
        <v>28</v>
      </c>
      <c r="GE71" s="100">
        <f t="shared" si="26"/>
        <v>41</v>
      </c>
      <c r="GF71" s="100">
        <f t="shared" si="26"/>
        <v>33</v>
      </c>
      <c r="GG71" s="100">
        <f t="shared" si="26"/>
        <v>39</v>
      </c>
      <c r="GH71" s="100">
        <f t="shared" si="26"/>
        <v>45</v>
      </c>
      <c r="GI71" s="100">
        <f t="shared" si="26"/>
        <v>73</v>
      </c>
      <c r="GJ71" s="100">
        <f t="shared" si="26"/>
        <v>69</v>
      </c>
      <c r="GK71" s="100">
        <f t="shared" si="26"/>
        <v>69</v>
      </c>
      <c r="GL71" s="100">
        <f t="shared" si="26"/>
        <v>88</v>
      </c>
      <c r="GM71" s="100">
        <f t="shared" si="26"/>
        <v>93</v>
      </c>
      <c r="GN71" s="100">
        <f t="shared" si="26"/>
        <v>90</v>
      </c>
    </row>
    <row r="72" spans="3:225" s="100" customFormat="1" x14ac:dyDescent="0.25">
      <c r="C72" s="249" t="s">
        <v>6</v>
      </c>
      <c r="E72" s="100">
        <f t="shared" ref="E72:N72" si="27">E56-D56</f>
        <v>0</v>
      </c>
      <c r="F72" s="100">
        <f t="shared" si="27"/>
        <v>2</v>
      </c>
      <c r="G72" s="100">
        <f t="shared" si="27"/>
        <v>4</v>
      </c>
      <c r="H72" s="100">
        <f t="shared" si="27"/>
        <v>3</v>
      </c>
      <c r="I72" s="100">
        <f t="shared" si="27"/>
        <v>2</v>
      </c>
      <c r="J72" s="100">
        <f t="shared" si="27"/>
        <v>7</v>
      </c>
      <c r="K72" s="100">
        <f t="shared" si="27"/>
        <v>4</v>
      </c>
      <c r="L72" s="100">
        <f t="shared" si="27"/>
        <v>26</v>
      </c>
      <c r="M72" s="100">
        <f t="shared" si="27"/>
        <v>0</v>
      </c>
      <c r="N72" s="100">
        <f t="shared" si="27"/>
        <v>35</v>
      </c>
      <c r="O72" s="100">
        <f t="shared" ref="O72:AT72" si="28">O56-N56</f>
        <v>5</v>
      </c>
      <c r="P72" s="100">
        <f t="shared" si="28"/>
        <v>23</v>
      </c>
      <c r="Q72" s="100">
        <f t="shared" si="28"/>
        <v>31</v>
      </c>
      <c r="R72" s="100">
        <f t="shared" si="28"/>
        <v>34</v>
      </c>
      <c r="S72" s="100">
        <f t="shared" si="28"/>
        <v>25</v>
      </c>
      <c r="T72" s="100">
        <f t="shared" si="28"/>
        <v>39</v>
      </c>
      <c r="U72" s="100">
        <f t="shared" si="28"/>
        <v>102</v>
      </c>
      <c r="V72" s="100">
        <f t="shared" si="28"/>
        <v>-19</v>
      </c>
      <c r="W72" s="100">
        <f t="shared" si="28"/>
        <v>31</v>
      </c>
      <c r="X72" s="100">
        <f t="shared" si="28"/>
        <v>62</v>
      </c>
      <c r="Y72" s="100">
        <f t="shared" si="28"/>
        <v>63</v>
      </c>
      <c r="Z72" s="100">
        <f t="shared" si="28"/>
        <v>93</v>
      </c>
      <c r="AA72" s="100">
        <f t="shared" si="28"/>
        <v>83</v>
      </c>
      <c r="AB72" s="100">
        <f t="shared" si="28"/>
        <v>87</v>
      </c>
      <c r="AC72" s="100">
        <f t="shared" si="28"/>
        <v>80</v>
      </c>
      <c r="AD72" s="100">
        <f t="shared" si="28"/>
        <v>90</v>
      </c>
      <c r="AE72" s="100">
        <f t="shared" si="28"/>
        <v>69</v>
      </c>
      <c r="AF72" s="100">
        <f t="shared" si="28"/>
        <v>63</v>
      </c>
      <c r="AG72" s="100">
        <f t="shared" si="28"/>
        <v>62</v>
      </c>
      <c r="AH72" s="100">
        <f t="shared" si="28"/>
        <v>89</v>
      </c>
      <c r="AI72" s="100">
        <f t="shared" si="28"/>
        <v>73</v>
      </c>
      <c r="AJ72" s="100">
        <f t="shared" si="28"/>
        <v>62</v>
      </c>
      <c r="AK72" s="100">
        <f t="shared" si="28"/>
        <v>93</v>
      </c>
      <c r="AL72" s="100">
        <f t="shared" si="28"/>
        <v>53</v>
      </c>
      <c r="AM72" s="100">
        <f t="shared" si="28"/>
        <v>54</v>
      </c>
      <c r="AN72" s="100">
        <f t="shared" si="28"/>
        <v>74</v>
      </c>
      <c r="AO72" s="100">
        <f t="shared" si="28"/>
        <v>59</v>
      </c>
      <c r="AP72" s="100">
        <f t="shared" si="28"/>
        <v>63</v>
      </c>
      <c r="AQ72" s="100">
        <f t="shared" si="28"/>
        <v>53</v>
      </c>
      <c r="AR72" s="100">
        <f t="shared" si="28"/>
        <v>81</v>
      </c>
      <c r="AS72" s="100">
        <f t="shared" si="28"/>
        <v>70</v>
      </c>
      <c r="AT72" s="100">
        <f t="shared" si="28"/>
        <v>54</v>
      </c>
      <c r="AU72" s="100">
        <f t="shared" ref="AU72:BZ72" si="29">AU56-AT56</f>
        <v>67</v>
      </c>
      <c r="AV72" s="100">
        <f t="shared" si="29"/>
        <v>66</v>
      </c>
      <c r="AW72" s="100">
        <f t="shared" si="29"/>
        <v>68</v>
      </c>
      <c r="AX72" s="100">
        <f t="shared" si="29"/>
        <v>69</v>
      </c>
      <c r="AY72" s="100">
        <f t="shared" si="29"/>
        <v>56</v>
      </c>
      <c r="AZ72" s="100">
        <f t="shared" si="29"/>
        <v>45</v>
      </c>
      <c r="BA72" s="100">
        <f t="shared" si="29"/>
        <v>54</v>
      </c>
      <c r="BB72" s="100">
        <f t="shared" si="29"/>
        <v>50</v>
      </c>
      <c r="BC72" s="100">
        <f t="shared" si="29"/>
        <v>64</v>
      </c>
      <c r="BD72" s="100">
        <f t="shared" si="29"/>
        <v>69</v>
      </c>
      <c r="BE72" s="100">
        <f t="shared" si="29"/>
        <v>44</v>
      </c>
      <c r="BF72" s="100">
        <f t="shared" si="29"/>
        <v>73</v>
      </c>
      <c r="BG72" s="100">
        <f t="shared" si="29"/>
        <v>26</v>
      </c>
      <c r="BH72" s="100">
        <f t="shared" si="29"/>
        <v>22</v>
      </c>
      <c r="BI72" s="100">
        <f t="shared" si="29"/>
        <v>20</v>
      </c>
      <c r="BJ72" s="100">
        <f t="shared" si="29"/>
        <v>46</v>
      </c>
      <c r="BK72" s="100">
        <f t="shared" si="29"/>
        <v>36</v>
      </c>
      <c r="BL72" s="100">
        <f t="shared" si="29"/>
        <v>29</v>
      </c>
      <c r="BM72" s="100">
        <f t="shared" si="29"/>
        <v>25</v>
      </c>
      <c r="BN72" s="100">
        <f t="shared" si="29"/>
        <v>16</v>
      </c>
      <c r="BO72" s="100">
        <f t="shared" si="29"/>
        <v>51</v>
      </c>
      <c r="BP72" s="100">
        <f t="shared" si="29"/>
        <v>4</v>
      </c>
      <c r="BQ72" s="100">
        <f t="shared" si="29"/>
        <v>171</v>
      </c>
      <c r="BR72" s="100">
        <f t="shared" si="29"/>
        <v>23</v>
      </c>
      <c r="BS72" s="100">
        <f t="shared" si="29"/>
        <v>27</v>
      </c>
      <c r="BT72" s="100">
        <f t="shared" si="29"/>
        <v>23</v>
      </c>
      <c r="BU72" s="100">
        <f t="shared" si="29"/>
        <v>12</v>
      </c>
      <c r="BV72" s="100">
        <f t="shared" si="29"/>
        <v>10</v>
      </c>
      <c r="BW72" s="100">
        <f t="shared" si="29"/>
        <v>20</v>
      </c>
      <c r="BX72" s="100">
        <f t="shared" si="29"/>
        <v>21</v>
      </c>
      <c r="BY72" s="100">
        <f t="shared" si="29"/>
        <v>14</v>
      </c>
      <c r="BZ72" s="100">
        <f t="shared" si="29"/>
        <v>25</v>
      </c>
      <c r="CA72" s="100">
        <f t="shared" ref="CA72:DF72" si="30">CA56-BZ56</f>
        <v>16</v>
      </c>
      <c r="CB72" s="100">
        <f t="shared" si="30"/>
        <v>17</v>
      </c>
      <c r="CC72" s="100">
        <f t="shared" si="30"/>
        <v>10</v>
      </c>
      <c r="CD72" s="100">
        <f t="shared" si="30"/>
        <v>18</v>
      </c>
      <c r="CE72" s="100">
        <f t="shared" si="30"/>
        <v>25</v>
      </c>
      <c r="CF72" s="100">
        <f t="shared" si="30"/>
        <v>23</v>
      </c>
      <c r="CG72" s="100">
        <f t="shared" si="30"/>
        <v>19</v>
      </c>
      <c r="CH72" s="100">
        <f t="shared" si="30"/>
        <v>19</v>
      </c>
      <c r="CI72" s="100">
        <f t="shared" si="30"/>
        <v>23</v>
      </c>
      <c r="CJ72" s="100">
        <f t="shared" si="30"/>
        <v>9</v>
      </c>
      <c r="CK72" s="100">
        <f t="shared" si="30"/>
        <v>22</v>
      </c>
      <c r="CL72" s="100">
        <f t="shared" si="30"/>
        <v>22</v>
      </c>
      <c r="CM72" s="100">
        <f t="shared" si="30"/>
        <v>22</v>
      </c>
      <c r="CN72" s="100">
        <f t="shared" si="30"/>
        <v>13</v>
      </c>
      <c r="CO72" s="100">
        <f t="shared" si="30"/>
        <v>38</v>
      </c>
      <c r="CP72" s="100">
        <f t="shared" si="30"/>
        <v>16</v>
      </c>
      <c r="CQ72" s="100">
        <f t="shared" si="30"/>
        <v>23</v>
      </c>
      <c r="CR72" s="100">
        <f t="shared" si="30"/>
        <v>12</v>
      </c>
      <c r="CS72" s="100">
        <f t="shared" si="30"/>
        <v>30</v>
      </c>
      <c r="CT72" s="100">
        <f t="shared" si="30"/>
        <v>27</v>
      </c>
      <c r="CU72" s="100">
        <f t="shared" si="30"/>
        <v>19</v>
      </c>
      <c r="CV72" s="100">
        <f t="shared" si="30"/>
        <v>22</v>
      </c>
      <c r="CW72" s="100">
        <f t="shared" si="30"/>
        <v>12</v>
      </c>
      <c r="CX72" s="100">
        <f t="shared" si="30"/>
        <v>15</v>
      </c>
      <c r="CY72" s="100">
        <f t="shared" si="30"/>
        <v>23</v>
      </c>
      <c r="CZ72" s="100">
        <f t="shared" si="30"/>
        <v>15</v>
      </c>
      <c r="DA72" s="100">
        <f t="shared" si="30"/>
        <v>21</v>
      </c>
      <c r="DB72" s="100">
        <f t="shared" si="30"/>
        <v>10</v>
      </c>
      <c r="DC72" s="100">
        <f t="shared" si="30"/>
        <v>12</v>
      </c>
      <c r="DD72" s="100">
        <f t="shared" si="30"/>
        <v>18</v>
      </c>
      <c r="DE72" s="100">
        <f t="shared" si="30"/>
        <v>16</v>
      </c>
      <c r="DF72" s="100">
        <f t="shared" si="30"/>
        <v>12</v>
      </c>
      <c r="DG72" s="100">
        <f t="shared" ref="DG72:EL72" si="31">DG56-DF56</f>
        <v>-1</v>
      </c>
      <c r="DH72" s="100">
        <f t="shared" si="31"/>
        <v>8</v>
      </c>
      <c r="DI72" s="100">
        <f t="shared" si="31"/>
        <v>10</v>
      </c>
      <c r="DJ72" s="100">
        <f t="shared" si="31"/>
        <v>14</v>
      </c>
      <c r="DK72" s="100">
        <f t="shared" si="31"/>
        <v>7</v>
      </c>
      <c r="DL72" s="100">
        <f t="shared" si="31"/>
        <v>10</v>
      </c>
      <c r="DM72" s="100">
        <f t="shared" si="31"/>
        <v>5</v>
      </c>
      <c r="DN72" s="100">
        <f t="shared" si="31"/>
        <v>17</v>
      </c>
      <c r="DO72" s="100">
        <f t="shared" si="31"/>
        <v>8</v>
      </c>
      <c r="DP72" s="100">
        <f t="shared" si="31"/>
        <v>6</v>
      </c>
      <c r="DQ72" s="100">
        <f t="shared" si="31"/>
        <v>8</v>
      </c>
      <c r="DR72" s="100">
        <f t="shared" si="31"/>
        <v>9</v>
      </c>
      <c r="DS72" s="100">
        <f t="shared" si="31"/>
        <v>5</v>
      </c>
      <c r="DT72" s="100">
        <f t="shared" si="31"/>
        <v>4</v>
      </c>
      <c r="DU72" s="100">
        <f t="shared" si="31"/>
        <v>1</v>
      </c>
      <c r="DV72" s="100">
        <f t="shared" si="31"/>
        <v>2</v>
      </c>
      <c r="DW72" s="100">
        <f t="shared" si="31"/>
        <v>11</v>
      </c>
      <c r="DX72" s="100">
        <f t="shared" si="31"/>
        <v>13</v>
      </c>
      <c r="DY72" s="100">
        <f t="shared" si="31"/>
        <v>6</v>
      </c>
      <c r="DZ72" s="100">
        <f t="shared" si="31"/>
        <v>3</v>
      </c>
      <c r="EA72" s="100">
        <f t="shared" si="31"/>
        <v>0</v>
      </c>
      <c r="EB72" s="100">
        <f t="shared" si="31"/>
        <v>12</v>
      </c>
      <c r="EC72" s="100">
        <f t="shared" si="31"/>
        <v>-3</v>
      </c>
      <c r="ED72" s="100">
        <f t="shared" si="31"/>
        <v>10</v>
      </c>
      <c r="EE72" s="100">
        <f t="shared" si="31"/>
        <v>8</v>
      </c>
      <c r="EF72" s="100">
        <f t="shared" si="31"/>
        <v>9</v>
      </c>
      <c r="EG72" s="100">
        <f t="shared" si="31"/>
        <v>6</v>
      </c>
      <c r="EH72" s="100">
        <f t="shared" si="31"/>
        <v>14</v>
      </c>
      <c r="EI72" s="100">
        <f t="shared" si="31"/>
        <v>14</v>
      </c>
      <c r="EJ72" s="100">
        <f t="shared" si="31"/>
        <v>9</v>
      </c>
      <c r="EK72" s="100">
        <f t="shared" si="31"/>
        <v>10</v>
      </c>
      <c r="EL72" s="100">
        <f t="shared" si="31"/>
        <v>15</v>
      </c>
      <c r="EM72" s="100">
        <f t="shared" ref="EM72:FR72" si="32">EM56-EL56</f>
        <v>25</v>
      </c>
      <c r="EN72" s="100">
        <f t="shared" si="32"/>
        <v>11</v>
      </c>
      <c r="EO72" s="100">
        <f t="shared" si="32"/>
        <v>13</v>
      </c>
      <c r="EP72" s="100">
        <f t="shared" si="32"/>
        <v>16</v>
      </c>
      <c r="EQ72" s="100">
        <f t="shared" si="32"/>
        <v>4</v>
      </c>
      <c r="ER72" s="100">
        <f t="shared" si="32"/>
        <v>20</v>
      </c>
      <c r="ES72" s="100">
        <f t="shared" si="32"/>
        <v>16</v>
      </c>
      <c r="ET72" s="100">
        <f t="shared" si="32"/>
        <v>9</v>
      </c>
      <c r="EU72" s="100">
        <f t="shared" si="32"/>
        <v>9</v>
      </c>
      <c r="EV72" s="100">
        <f t="shared" si="32"/>
        <v>24</v>
      </c>
      <c r="EW72" s="100">
        <f t="shared" si="32"/>
        <v>24</v>
      </c>
      <c r="EX72" s="100">
        <f t="shared" si="32"/>
        <v>35</v>
      </c>
      <c r="EY72" s="100">
        <f t="shared" si="32"/>
        <v>24</v>
      </c>
      <c r="EZ72" s="100">
        <f t="shared" si="32"/>
        <v>24</v>
      </c>
      <c r="FA72" s="100">
        <f t="shared" si="32"/>
        <v>17</v>
      </c>
      <c r="FB72" s="100">
        <f t="shared" si="32"/>
        <v>27</v>
      </c>
      <c r="FC72" s="100">
        <f t="shared" si="32"/>
        <v>25</v>
      </c>
      <c r="FD72" s="100">
        <f t="shared" si="32"/>
        <v>51</v>
      </c>
      <c r="FE72" s="100">
        <f t="shared" si="32"/>
        <v>49</v>
      </c>
      <c r="FF72" s="100">
        <f t="shared" si="32"/>
        <v>36</v>
      </c>
      <c r="FG72" s="100">
        <f t="shared" si="32"/>
        <v>34</v>
      </c>
      <c r="FH72" s="100">
        <f t="shared" si="32"/>
        <v>33</v>
      </c>
      <c r="FI72" s="100">
        <f t="shared" si="32"/>
        <v>45</v>
      </c>
      <c r="FJ72" s="100">
        <f t="shared" si="32"/>
        <v>45</v>
      </c>
      <c r="FK72" s="100">
        <f t="shared" si="32"/>
        <v>52</v>
      </c>
      <c r="FL72" s="100">
        <f t="shared" si="32"/>
        <v>36</v>
      </c>
      <c r="FM72" s="100">
        <f t="shared" si="32"/>
        <v>30</v>
      </c>
      <c r="FN72" s="100">
        <f t="shared" si="32"/>
        <v>36</v>
      </c>
      <c r="FO72" s="100">
        <f t="shared" si="32"/>
        <v>31</v>
      </c>
      <c r="FP72" s="100">
        <f t="shared" si="32"/>
        <v>23</v>
      </c>
      <c r="FQ72" s="100">
        <f t="shared" si="32"/>
        <v>44</v>
      </c>
      <c r="FR72" s="100">
        <f t="shared" si="32"/>
        <v>33</v>
      </c>
      <c r="FS72" s="100">
        <f t="shared" ref="FS72:GN72" si="33">FS56-FR56</f>
        <v>34</v>
      </c>
      <c r="FT72" s="100">
        <f t="shared" si="33"/>
        <v>48</v>
      </c>
      <c r="FU72" s="100">
        <f t="shared" si="33"/>
        <v>32</v>
      </c>
      <c r="FV72" s="100">
        <f t="shared" si="33"/>
        <v>33</v>
      </c>
      <c r="FW72" s="100">
        <f t="shared" si="33"/>
        <v>24</v>
      </c>
      <c r="FX72" s="100">
        <f t="shared" si="33"/>
        <v>38</v>
      </c>
      <c r="FY72" s="100">
        <f t="shared" si="33"/>
        <v>49</v>
      </c>
      <c r="FZ72" s="100">
        <f t="shared" si="33"/>
        <v>35</v>
      </c>
      <c r="GA72" s="100">
        <f t="shared" si="33"/>
        <v>39</v>
      </c>
      <c r="GB72" s="100">
        <f t="shared" si="33"/>
        <v>49</v>
      </c>
      <c r="GC72" s="100">
        <f t="shared" si="33"/>
        <v>50</v>
      </c>
      <c r="GD72" s="100">
        <f t="shared" si="33"/>
        <v>36</v>
      </c>
      <c r="GE72" s="100">
        <f t="shared" si="33"/>
        <v>73</v>
      </c>
      <c r="GF72" s="100">
        <f t="shared" si="33"/>
        <v>34</v>
      </c>
      <c r="GG72" s="100">
        <f t="shared" si="33"/>
        <v>73</v>
      </c>
      <c r="GH72" s="100">
        <f t="shared" si="33"/>
        <v>65</v>
      </c>
      <c r="GI72" s="100">
        <f t="shared" si="33"/>
        <v>70</v>
      </c>
      <c r="GJ72" s="100">
        <f t="shared" si="33"/>
        <v>85</v>
      </c>
      <c r="GK72" s="100">
        <f t="shared" si="33"/>
        <v>100</v>
      </c>
      <c r="GL72" s="100">
        <f t="shared" si="33"/>
        <v>102</v>
      </c>
      <c r="GM72" s="100">
        <f t="shared" si="33"/>
        <v>44</v>
      </c>
      <c r="GN72" s="100">
        <f t="shared" si="33"/>
        <v>97</v>
      </c>
    </row>
    <row r="73" spans="3:225" s="100" customFormat="1" x14ac:dyDescent="0.25">
      <c r="C73" s="249" t="s">
        <v>9</v>
      </c>
      <c r="E73" s="100">
        <f t="shared" ref="E73:N73" si="34">E57-D57</f>
        <v>0</v>
      </c>
      <c r="F73" s="100">
        <f t="shared" si="34"/>
        <v>14</v>
      </c>
      <c r="G73" s="100">
        <f t="shared" si="34"/>
        <v>7</v>
      </c>
      <c r="H73" s="100">
        <f t="shared" si="34"/>
        <v>12</v>
      </c>
      <c r="I73" s="100">
        <f t="shared" si="34"/>
        <v>2</v>
      </c>
      <c r="J73" s="100">
        <f t="shared" si="34"/>
        <v>2</v>
      </c>
      <c r="K73" s="100">
        <f t="shared" si="34"/>
        <v>2</v>
      </c>
      <c r="L73" s="100">
        <f t="shared" si="34"/>
        <v>21</v>
      </c>
      <c r="M73" s="100">
        <f t="shared" si="34"/>
        <v>17</v>
      </c>
      <c r="N73" s="100">
        <f t="shared" si="34"/>
        <v>-9</v>
      </c>
      <c r="O73" s="100">
        <f t="shared" ref="O73:AT73" si="35">O57-N57</f>
        <v>35</v>
      </c>
      <c r="P73" s="100">
        <f t="shared" si="35"/>
        <v>25</v>
      </c>
      <c r="Q73" s="100">
        <f t="shared" si="35"/>
        <v>22</v>
      </c>
      <c r="R73" s="100">
        <f t="shared" si="35"/>
        <v>50</v>
      </c>
      <c r="S73" s="100">
        <f t="shared" si="35"/>
        <v>62</v>
      </c>
      <c r="T73" s="100">
        <f t="shared" si="35"/>
        <v>36</v>
      </c>
      <c r="U73" s="100">
        <f t="shared" si="35"/>
        <v>104</v>
      </c>
      <c r="V73" s="100">
        <f t="shared" si="35"/>
        <v>13</v>
      </c>
      <c r="W73" s="100">
        <f t="shared" si="35"/>
        <v>31</v>
      </c>
      <c r="X73" s="100">
        <f t="shared" si="35"/>
        <v>52</v>
      </c>
      <c r="Y73" s="100">
        <f t="shared" si="35"/>
        <v>186</v>
      </c>
      <c r="Z73" s="100">
        <f t="shared" si="35"/>
        <v>95</v>
      </c>
      <c r="AA73" s="100">
        <f t="shared" si="35"/>
        <v>94</v>
      </c>
      <c r="AB73" s="100">
        <f t="shared" si="35"/>
        <v>91</v>
      </c>
      <c r="AC73" s="100">
        <f t="shared" si="35"/>
        <v>127</v>
      </c>
      <c r="AD73" s="100">
        <f t="shared" si="35"/>
        <v>97</v>
      </c>
      <c r="AE73" s="100">
        <f t="shared" si="35"/>
        <v>115</v>
      </c>
      <c r="AF73" s="100">
        <f t="shared" si="35"/>
        <v>118</v>
      </c>
      <c r="AG73" s="100">
        <f t="shared" si="35"/>
        <v>87</v>
      </c>
      <c r="AH73" s="100">
        <f t="shared" si="35"/>
        <v>86</v>
      </c>
      <c r="AI73" s="100">
        <f t="shared" si="35"/>
        <v>112</v>
      </c>
      <c r="AJ73" s="100">
        <f t="shared" si="35"/>
        <v>51</v>
      </c>
      <c r="AK73" s="100">
        <f t="shared" si="35"/>
        <v>143</v>
      </c>
      <c r="AL73" s="100">
        <f t="shared" si="35"/>
        <v>107</v>
      </c>
      <c r="AM73" s="100">
        <f t="shared" si="35"/>
        <v>90</v>
      </c>
      <c r="AN73" s="100">
        <f t="shared" si="35"/>
        <v>81</v>
      </c>
      <c r="AO73" s="100">
        <f t="shared" si="35"/>
        <v>124</v>
      </c>
      <c r="AP73" s="100">
        <f t="shared" si="35"/>
        <v>103</v>
      </c>
      <c r="AQ73" s="100">
        <f t="shared" si="35"/>
        <v>125</v>
      </c>
      <c r="AR73" s="100">
        <f t="shared" si="35"/>
        <v>117</v>
      </c>
      <c r="AS73" s="100">
        <f t="shared" si="35"/>
        <v>44</v>
      </c>
      <c r="AT73" s="100">
        <f t="shared" si="35"/>
        <v>186</v>
      </c>
      <c r="AU73" s="100">
        <f t="shared" ref="AU73:BZ73" si="36">AU57-AT57</f>
        <v>42</v>
      </c>
      <c r="AV73" s="100">
        <f t="shared" si="36"/>
        <v>98</v>
      </c>
      <c r="AW73" s="100">
        <f t="shared" si="36"/>
        <v>136</v>
      </c>
      <c r="AX73" s="100">
        <f t="shared" si="36"/>
        <v>115</v>
      </c>
      <c r="AY73" s="100">
        <f t="shared" si="36"/>
        <v>100</v>
      </c>
      <c r="AZ73" s="100">
        <f t="shared" si="36"/>
        <v>84</v>
      </c>
      <c r="BA73" s="100">
        <f t="shared" si="36"/>
        <v>86</v>
      </c>
      <c r="BB73" s="100">
        <f t="shared" si="36"/>
        <v>93</v>
      </c>
      <c r="BC73" s="100">
        <f t="shared" si="36"/>
        <v>77</v>
      </c>
      <c r="BD73" s="100">
        <f t="shared" si="36"/>
        <v>103</v>
      </c>
      <c r="BE73" s="100">
        <f t="shared" si="36"/>
        <v>47</v>
      </c>
      <c r="BF73" s="100">
        <f t="shared" si="36"/>
        <v>53</v>
      </c>
      <c r="BG73" s="100">
        <f t="shared" si="36"/>
        <v>65</v>
      </c>
      <c r="BH73" s="100">
        <f t="shared" si="36"/>
        <v>18</v>
      </c>
      <c r="BI73" s="100">
        <f t="shared" si="36"/>
        <v>48</v>
      </c>
      <c r="BJ73" s="100">
        <f t="shared" si="36"/>
        <v>60</v>
      </c>
      <c r="BK73" s="100">
        <f t="shared" si="36"/>
        <v>39</v>
      </c>
      <c r="BL73" s="100">
        <f t="shared" si="36"/>
        <v>49</v>
      </c>
      <c r="BM73" s="100">
        <f t="shared" si="36"/>
        <v>26</v>
      </c>
      <c r="BN73" s="100">
        <f t="shared" si="36"/>
        <v>44</v>
      </c>
      <c r="BO73" s="100">
        <f t="shared" si="36"/>
        <v>15</v>
      </c>
      <c r="BP73" s="100">
        <f t="shared" si="36"/>
        <v>20</v>
      </c>
      <c r="BQ73" s="100">
        <f t="shared" si="36"/>
        <v>24</v>
      </c>
      <c r="BR73" s="100">
        <f t="shared" si="36"/>
        <v>44</v>
      </c>
      <c r="BS73" s="100">
        <f t="shared" si="36"/>
        <v>23</v>
      </c>
      <c r="BT73" s="100">
        <f t="shared" si="36"/>
        <v>27</v>
      </c>
      <c r="BU73" s="100">
        <f t="shared" si="36"/>
        <v>18</v>
      </c>
      <c r="BV73" s="100">
        <f t="shared" si="36"/>
        <v>10</v>
      </c>
      <c r="BW73" s="100">
        <f t="shared" si="36"/>
        <v>21</v>
      </c>
      <c r="BX73" s="100">
        <f t="shared" si="36"/>
        <v>19</v>
      </c>
      <c r="BY73" s="100">
        <f t="shared" si="36"/>
        <v>36</v>
      </c>
      <c r="BZ73" s="100">
        <f t="shared" si="36"/>
        <v>16</v>
      </c>
      <c r="CA73" s="100">
        <f t="shared" ref="CA73:DF73" si="37">CA57-BZ57</f>
        <v>8</v>
      </c>
      <c r="CB73" s="100">
        <f t="shared" si="37"/>
        <v>11</v>
      </c>
      <c r="CC73" s="100">
        <f t="shared" si="37"/>
        <v>3</v>
      </c>
      <c r="CD73" s="100">
        <f t="shared" si="37"/>
        <v>4</v>
      </c>
      <c r="CE73" s="100">
        <f t="shared" si="37"/>
        <v>17</v>
      </c>
      <c r="CF73" s="100">
        <f t="shared" si="37"/>
        <v>18</v>
      </c>
      <c r="CG73" s="100">
        <f t="shared" si="37"/>
        <v>30</v>
      </c>
      <c r="CH73" s="100">
        <f t="shared" si="37"/>
        <v>7</v>
      </c>
      <c r="CI73" s="100">
        <f t="shared" si="37"/>
        <v>17</v>
      </c>
      <c r="CJ73" s="100">
        <f t="shared" si="37"/>
        <v>7</v>
      </c>
      <c r="CK73" s="100">
        <f t="shared" si="37"/>
        <v>5</v>
      </c>
      <c r="CL73" s="100">
        <f t="shared" si="37"/>
        <v>14</v>
      </c>
      <c r="CM73" s="100">
        <f t="shared" si="37"/>
        <v>11</v>
      </c>
      <c r="CN73" s="100">
        <f t="shared" si="37"/>
        <v>6</v>
      </c>
      <c r="CO73" s="100">
        <f t="shared" si="37"/>
        <v>9</v>
      </c>
      <c r="CP73" s="100">
        <f t="shared" si="37"/>
        <v>9</v>
      </c>
      <c r="CQ73" s="100">
        <f t="shared" si="37"/>
        <v>7</v>
      </c>
      <c r="CR73" s="100">
        <f t="shared" si="37"/>
        <v>9</v>
      </c>
      <c r="CS73" s="100">
        <f t="shared" si="37"/>
        <v>7</v>
      </c>
      <c r="CT73" s="100">
        <f t="shared" si="37"/>
        <v>18</v>
      </c>
      <c r="CU73" s="100">
        <f t="shared" si="37"/>
        <v>15</v>
      </c>
      <c r="CV73" s="100">
        <f t="shared" si="37"/>
        <v>14</v>
      </c>
      <c r="CW73" s="100">
        <f t="shared" si="37"/>
        <v>9</v>
      </c>
      <c r="CX73" s="100">
        <f t="shared" si="37"/>
        <v>10</v>
      </c>
      <c r="CY73" s="100">
        <f t="shared" si="37"/>
        <v>6</v>
      </c>
      <c r="CZ73" s="100">
        <f t="shared" si="37"/>
        <v>8</v>
      </c>
      <c r="DA73" s="100">
        <f t="shared" si="37"/>
        <v>8</v>
      </c>
      <c r="DB73" s="100">
        <f t="shared" si="37"/>
        <v>12</v>
      </c>
      <c r="DC73" s="100">
        <f t="shared" si="37"/>
        <v>9</v>
      </c>
      <c r="DD73" s="100">
        <f t="shared" si="37"/>
        <v>3</v>
      </c>
      <c r="DE73" s="100">
        <f t="shared" si="37"/>
        <v>5</v>
      </c>
      <c r="DF73" s="100">
        <f t="shared" si="37"/>
        <v>5</v>
      </c>
      <c r="DG73" s="100">
        <f t="shared" ref="DG73:EL73" si="38">DG57-DF57</f>
        <v>6</v>
      </c>
      <c r="DH73" s="100">
        <f t="shared" si="38"/>
        <v>3</v>
      </c>
      <c r="DI73" s="100">
        <f t="shared" si="38"/>
        <v>3</v>
      </c>
      <c r="DJ73" s="100">
        <f t="shared" si="38"/>
        <v>5</v>
      </c>
      <c r="DK73" s="100">
        <f t="shared" si="38"/>
        <v>2</v>
      </c>
      <c r="DL73" s="100">
        <f t="shared" si="38"/>
        <v>2</v>
      </c>
      <c r="DM73" s="100">
        <f t="shared" si="38"/>
        <v>3</v>
      </c>
      <c r="DN73" s="100">
        <f t="shared" si="38"/>
        <v>4</v>
      </c>
      <c r="DO73" s="100">
        <f t="shared" si="38"/>
        <v>1</v>
      </c>
      <c r="DP73" s="100">
        <f t="shared" si="38"/>
        <v>0</v>
      </c>
      <c r="DQ73" s="100">
        <f t="shared" si="38"/>
        <v>1</v>
      </c>
      <c r="DR73" s="100">
        <f t="shared" si="38"/>
        <v>1</v>
      </c>
      <c r="DS73" s="100">
        <f t="shared" si="38"/>
        <v>0</v>
      </c>
      <c r="DT73" s="100">
        <f t="shared" si="38"/>
        <v>3</v>
      </c>
      <c r="DU73" s="100">
        <f t="shared" si="38"/>
        <v>3</v>
      </c>
      <c r="DV73" s="100">
        <f t="shared" si="38"/>
        <v>5</v>
      </c>
      <c r="DW73" s="100">
        <f t="shared" si="38"/>
        <v>1</v>
      </c>
      <c r="DX73" s="100">
        <f t="shared" si="38"/>
        <v>1</v>
      </c>
      <c r="DY73" s="100">
        <f t="shared" si="38"/>
        <v>1</v>
      </c>
      <c r="DZ73" s="100">
        <f t="shared" si="38"/>
        <v>1</v>
      </c>
      <c r="EA73" s="100">
        <f t="shared" si="38"/>
        <v>1</v>
      </c>
      <c r="EB73" s="100">
        <f t="shared" si="38"/>
        <v>2</v>
      </c>
      <c r="EC73" s="100">
        <f t="shared" si="38"/>
        <v>1</v>
      </c>
      <c r="ED73" s="100">
        <f t="shared" si="38"/>
        <v>0</v>
      </c>
      <c r="EE73" s="100">
        <f t="shared" si="38"/>
        <v>3</v>
      </c>
      <c r="EF73" s="100">
        <f t="shared" si="38"/>
        <v>1</v>
      </c>
      <c r="EG73" s="100">
        <f t="shared" si="38"/>
        <v>-9</v>
      </c>
      <c r="EH73" s="100">
        <f t="shared" si="38"/>
        <v>5</v>
      </c>
      <c r="EI73" s="100">
        <f t="shared" si="38"/>
        <v>1</v>
      </c>
      <c r="EJ73" s="100">
        <f t="shared" si="38"/>
        <v>1</v>
      </c>
      <c r="EK73" s="100">
        <f t="shared" si="38"/>
        <v>5</v>
      </c>
      <c r="EL73" s="100">
        <f t="shared" si="38"/>
        <v>1</v>
      </c>
      <c r="EM73" s="100">
        <f t="shared" ref="EM73:FR73" si="39">EM57-EL57</f>
        <v>4</v>
      </c>
      <c r="EN73" s="100">
        <f t="shared" si="39"/>
        <v>3</v>
      </c>
      <c r="EO73" s="100">
        <f t="shared" si="39"/>
        <v>1</v>
      </c>
      <c r="EP73" s="100">
        <f t="shared" si="39"/>
        <v>0</v>
      </c>
      <c r="EQ73" s="100">
        <f t="shared" si="39"/>
        <v>4</v>
      </c>
      <c r="ER73" s="100">
        <f t="shared" si="39"/>
        <v>3</v>
      </c>
      <c r="ES73" s="100">
        <f t="shared" si="39"/>
        <v>2</v>
      </c>
      <c r="ET73" s="100">
        <f t="shared" si="39"/>
        <v>4</v>
      </c>
      <c r="EU73" s="100">
        <f t="shared" si="39"/>
        <v>2</v>
      </c>
      <c r="EV73" s="100">
        <f t="shared" si="39"/>
        <v>3</v>
      </c>
      <c r="EW73" s="100">
        <f t="shared" si="39"/>
        <v>4</v>
      </c>
      <c r="EX73" s="100">
        <f t="shared" si="39"/>
        <v>2</v>
      </c>
      <c r="EY73" s="100">
        <f t="shared" si="39"/>
        <v>7</v>
      </c>
      <c r="EZ73" s="100">
        <f t="shared" si="39"/>
        <v>3</v>
      </c>
      <c r="FA73" s="100">
        <f t="shared" si="39"/>
        <v>5</v>
      </c>
      <c r="FB73" s="100">
        <f t="shared" si="39"/>
        <v>4</v>
      </c>
      <c r="FC73" s="100">
        <f t="shared" si="39"/>
        <v>7</v>
      </c>
      <c r="FD73" s="100">
        <f t="shared" si="39"/>
        <v>2</v>
      </c>
      <c r="FE73" s="100">
        <f t="shared" si="39"/>
        <v>9</v>
      </c>
      <c r="FF73" s="100">
        <f t="shared" si="39"/>
        <v>7</v>
      </c>
      <c r="FG73" s="100">
        <f t="shared" si="39"/>
        <v>17</v>
      </c>
      <c r="FH73" s="100">
        <f t="shared" si="39"/>
        <v>12</v>
      </c>
      <c r="FI73" s="100">
        <f t="shared" si="39"/>
        <v>21</v>
      </c>
      <c r="FJ73" s="100">
        <f t="shared" si="39"/>
        <v>13</v>
      </c>
      <c r="FK73" s="100">
        <f t="shared" si="39"/>
        <v>17</v>
      </c>
      <c r="FL73" s="100">
        <f t="shared" si="39"/>
        <v>18</v>
      </c>
      <c r="FM73" s="100">
        <f t="shared" si="39"/>
        <v>36</v>
      </c>
      <c r="FN73" s="100">
        <f t="shared" si="39"/>
        <v>21</v>
      </c>
      <c r="FO73" s="100">
        <f t="shared" si="39"/>
        <v>6</v>
      </c>
      <c r="FP73" s="100">
        <f t="shared" si="39"/>
        <v>11</v>
      </c>
      <c r="FQ73" s="100">
        <f t="shared" si="39"/>
        <v>13</v>
      </c>
      <c r="FR73" s="100">
        <f t="shared" si="39"/>
        <v>23</v>
      </c>
      <c r="FS73" s="100">
        <f t="shared" ref="FS73:GN73" si="40">FS57-FR57</f>
        <v>23</v>
      </c>
      <c r="FT73" s="100">
        <f t="shared" si="40"/>
        <v>23</v>
      </c>
      <c r="FU73" s="100">
        <f t="shared" si="40"/>
        <v>29</v>
      </c>
      <c r="FV73" s="100">
        <f t="shared" si="40"/>
        <v>20</v>
      </c>
      <c r="FW73" s="100">
        <f t="shared" si="40"/>
        <v>25</v>
      </c>
      <c r="FX73" s="100">
        <f t="shared" si="40"/>
        <v>23</v>
      </c>
      <c r="FY73" s="100">
        <f t="shared" si="40"/>
        <v>22</v>
      </c>
      <c r="FZ73" s="100">
        <f t="shared" si="40"/>
        <v>19</v>
      </c>
      <c r="GA73" s="100">
        <f t="shared" si="40"/>
        <v>26</v>
      </c>
      <c r="GB73" s="100">
        <f t="shared" si="40"/>
        <v>17</v>
      </c>
      <c r="GC73" s="100">
        <f t="shared" si="40"/>
        <v>24</v>
      </c>
      <c r="GD73" s="100">
        <f t="shared" si="40"/>
        <v>19</v>
      </c>
      <c r="GE73" s="100">
        <f t="shared" si="40"/>
        <v>23</v>
      </c>
      <c r="GF73" s="100">
        <f t="shared" si="40"/>
        <v>17</v>
      </c>
      <c r="GG73" s="100">
        <f t="shared" si="40"/>
        <v>28</v>
      </c>
      <c r="GH73" s="100">
        <f t="shared" si="40"/>
        <v>22</v>
      </c>
      <c r="GI73" s="100">
        <f t="shared" si="40"/>
        <v>26</v>
      </c>
      <c r="GJ73" s="100">
        <f t="shared" si="40"/>
        <v>18</v>
      </c>
      <c r="GK73" s="100">
        <f t="shared" si="40"/>
        <v>18</v>
      </c>
      <c r="GL73" s="100">
        <f t="shared" si="40"/>
        <v>26</v>
      </c>
      <c r="GM73" s="100">
        <f t="shared" si="40"/>
        <v>31</v>
      </c>
      <c r="GN73" s="100">
        <f t="shared" si="40"/>
        <v>36</v>
      </c>
    </row>
    <row r="74" spans="3:225" s="100" customFormat="1" x14ac:dyDescent="0.25">
      <c r="C74" s="249" t="s">
        <v>11</v>
      </c>
      <c r="E74" s="100">
        <f t="shared" ref="E74:N74" si="41">E58-D58</f>
        <v>0</v>
      </c>
      <c r="F74" s="100">
        <f t="shared" si="41"/>
        <v>1</v>
      </c>
      <c r="G74" s="100">
        <f t="shared" si="41"/>
        <v>0</v>
      </c>
      <c r="H74" s="100">
        <f t="shared" si="41"/>
        <v>3</v>
      </c>
      <c r="I74" s="100">
        <f t="shared" si="41"/>
        <v>5</v>
      </c>
      <c r="J74" s="100">
        <f t="shared" si="41"/>
        <v>1</v>
      </c>
      <c r="K74" s="100">
        <f t="shared" si="41"/>
        <v>0</v>
      </c>
      <c r="L74" s="100">
        <f t="shared" si="41"/>
        <v>2</v>
      </c>
      <c r="M74" s="100">
        <f t="shared" si="41"/>
        <v>1</v>
      </c>
      <c r="N74" s="100">
        <f t="shared" si="41"/>
        <v>5</v>
      </c>
      <c r="O74" s="100">
        <f t="shared" ref="O74:AT74" si="42">O58-N58</f>
        <v>6</v>
      </c>
      <c r="P74" s="100">
        <f t="shared" si="42"/>
        <v>5</v>
      </c>
      <c r="Q74" s="100">
        <f t="shared" si="42"/>
        <v>8</v>
      </c>
      <c r="R74" s="100">
        <f t="shared" si="42"/>
        <v>9</v>
      </c>
      <c r="S74" s="100">
        <f t="shared" si="42"/>
        <v>14</v>
      </c>
      <c r="T74" s="100">
        <f t="shared" si="42"/>
        <v>16</v>
      </c>
      <c r="U74" s="100">
        <f t="shared" si="42"/>
        <v>60</v>
      </c>
      <c r="V74" s="100">
        <f t="shared" si="42"/>
        <v>29</v>
      </c>
      <c r="W74" s="100">
        <f t="shared" si="42"/>
        <v>27</v>
      </c>
      <c r="X74" s="100">
        <f t="shared" si="42"/>
        <v>29</v>
      </c>
      <c r="Y74" s="100">
        <f t="shared" si="42"/>
        <v>31</v>
      </c>
      <c r="Z74" s="100">
        <f t="shared" si="42"/>
        <v>69</v>
      </c>
      <c r="AA74" s="100">
        <f t="shared" si="42"/>
        <v>72</v>
      </c>
      <c r="AB74" s="100">
        <f t="shared" si="42"/>
        <v>60</v>
      </c>
      <c r="AC74" s="100">
        <f t="shared" si="42"/>
        <v>68</v>
      </c>
      <c r="AD74" s="100">
        <f t="shared" si="42"/>
        <v>74</v>
      </c>
      <c r="AE74" s="100">
        <f t="shared" si="42"/>
        <v>57</v>
      </c>
      <c r="AF74" s="100">
        <f t="shared" si="42"/>
        <v>41</v>
      </c>
      <c r="AG74" s="100">
        <f t="shared" si="42"/>
        <v>80</v>
      </c>
      <c r="AH74" s="100">
        <f t="shared" si="42"/>
        <v>87</v>
      </c>
      <c r="AI74" s="100">
        <f t="shared" si="42"/>
        <v>79</v>
      </c>
      <c r="AJ74" s="100">
        <f t="shared" si="42"/>
        <v>112</v>
      </c>
      <c r="AK74" s="100">
        <f t="shared" si="42"/>
        <v>82</v>
      </c>
      <c r="AL74" s="100">
        <f t="shared" si="42"/>
        <v>73</v>
      </c>
      <c r="AM74" s="100">
        <f t="shared" si="42"/>
        <v>65</v>
      </c>
      <c r="AN74" s="100">
        <f t="shared" si="42"/>
        <v>67</v>
      </c>
      <c r="AO74" s="100">
        <f t="shared" si="42"/>
        <v>78</v>
      </c>
      <c r="AP74" s="100">
        <f t="shared" si="42"/>
        <v>191</v>
      </c>
      <c r="AQ74" s="100">
        <f t="shared" si="42"/>
        <v>96</v>
      </c>
      <c r="AR74" s="100">
        <f t="shared" si="42"/>
        <v>73</v>
      </c>
      <c r="AS74" s="100">
        <f t="shared" si="42"/>
        <v>56</v>
      </c>
      <c r="AT74" s="100">
        <f t="shared" si="42"/>
        <v>57</v>
      </c>
      <c r="AU74" s="100">
        <f t="shared" ref="AU74:BZ74" si="43">AU58-AT58</f>
        <v>52</v>
      </c>
      <c r="AV74" s="100">
        <f t="shared" si="43"/>
        <v>91</v>
      </c>
      <c r="AW74" s="100">
        <f t="shared" si="43"/>
        <v>117</v>
      </c>
      <c r="AX74" s="100">
        <f t="shared" si="43"/>
        <v>53</v>
      </c>
      <c r="AY74" s="100">
        <f t="shared" si="43"/>
        <v>75</v>
      </c>
      <c r="AZ74" s="100">
        <f t="shared" si="43"/>
        <v>48</v>
      </c>
      <c r="BA74" s="100">
        <f t="shared" si="43"/>
        <v>64</v>
      </c>
      <c r="BB74" s="100">
        <f t="shared" si="43"/>
        <v>38</v>
      </c>
      <c r="BC74" s="100">
        <f t="shared" si="43"/>
        <v>61</v>
      </c>
      <c r="BD74" s="100">
        <f t="shared" si="43"/>
        <v>48</v>
      </c>
      <c r="BE74" s="100">
        <f t="shared" si="43"/>
        <v>38</v>
      </c>
      <c r="BF74" s="100">
        <f t="shared" si="43"/>
        <v>47</v>
      </c>
      <c r="BG74" s="100">
        <f t="shared" si="43"/>
        <v>9</v>
      </c>
      <c r="BH74" s="100">
        <f t="shared" si="43"/>
        <v>5</v>
      </c>
      <c r="BI74" s="100">
        <f t="shared" si="43"/>
        <v>30</v>
      </c>
      <c r="BJ74" s="100">
        <f t="shared" si="43"/>
        <v>37</v>
      </c>
      <c r="BK74" s="100">
        <f t="shared" si="43"/>
        <v>18</v>
      </c>
      <c r="BL74" s="100">
        <f t="shared" si="43"/>
        <v>26</v>
      </c>
      <c r="BM74" s="100">
        <f t="shared" si="43"/>
        <v>21</v>
      </c>
      <c r="BN74" s="100">
        <f t="shared" si="43"/>
        <v>12</v>
      </c>
      <c r="BO74" s="100">
        <f t="shared" si="43"/>
        <v>16</v>
      </c>
      <c r="BP74" s="100">
        <f t="shared" si="43"/>
        <v>9</v>
      </c>
      <c r="BQ74" s="100">
        <f t="shared" si="43"/>
        <v>18</v>
      </c>
      <c r="BR74" s="100">
        <f t="shared" si="43"/>
        <v>21</v>
      </c>
      <c r="BS74" s="100">
        <f t="shared" si="43"/>
        <v>17</v>
      </c>
      <c r="BT74" s="100">
        <f t="shared" si="43"/>
        <v>7</v>
      </c>
      <c r="BU74" s="100">
        <f t="shared" si="43"/>
        <v>-6</v>
      </c>
      <c r="BV74" s="100">
        <f t="shared" si="43"/>
        <v>12</v>
      </c>
      <c r="BW74" s="100">
        <f t="shared" si="43"/>
        <v>13</v>
      </c>
      <c r="BX74" s="100">
        <f t="shared" si="43"/>
        <v>12</v>
      </c>
      <c r="BY74" s="100">
        <f t="shared" si="43"/>
        <v>5</v>
      </c>
      <c r="BZ74" s="100">
        <f t="shared" si="43"/>
        <v>11</v>
      </c>
      <c r="CA74" s="100">
        <f t="shared" ref="CA74:DF74" si="44">CA58-BZ58</f>
        <v>4</v>
      </c>
      <c r="CB74" s="100">
        <f t="shared" si="44"/>
        <v>1</v>
      </c>
      <c r="CC74" s="100">
        <f t="shared" si="44"/>
        <v>6</v>
      </c>
      <c r="CD74" s="100">
        <f t="shared" si="44"/>
        <v>8</v>
      </c>
      <c r="CE74" s="100">
        <f t="shared" si="44"/>
        <v>8</v>
      </c>
      <c r="CF74" s="100">
        <f t="shared" si="44"/>
        <v>7</v>
      </c>
      <c r="CG74" s="100">
        <f t="shared" si="44"/>
        <v>9</v>
      </c>
      <c r="CH74" s="100">
        <f t="shared" si="44"/>
        <v>7</v>
      </c>
      <c r="CI74" s="100">
        <f t="shared" si="44"/>
        <v>5</v>
      </c>
      <c r="CJ74" s="100">
        <f t="shared" si="44"/>
        <v>6</v>
      </c>
      <c r="CK74" s="100">
        <f t="shared" si="44"/>
        <v>6</v>
      </c>
      <c r="CL74" s="100">
        <f t="shared" si="44"/>
        <v>5</v>
      </c>
      <c r="CM74" s="100">
        <f t="shared" si="44"/>
        <v>2</v>
      </c>
      <c r="CN74" s="100">
        <f t="shared" si="44"/>
        <v>3</v>
      </c>
      <c r="CO74" s="100">
        <f t="shared" si="44"/>
        <v>4</v>
      </c>
      <c r="CP74" s="100">
        <f t="shared" si="44"/>
        <v>1</v>
      </c>
      <c r="CQ74" s="100">
        <f t="shared" si="44"/>
        <v>0</v>
      </c>
      <c r="CR74" s="100">
        <f t="shared" si="44"/>
        <v>0</v>
      </c>
      <c r="CS74" s="100">
        <f t="shared" si="44"/>
        <v>5</v>
      </c>
      <c r="CT74" s="100">
        <f t="shared" si="44"/>
        <v>4</v>
      </c>
      <c r="CU74" s="100">
        <f t="shared" si="44"/>
        <v>7</v>
      </c>
      <c r="CV74" s="100">
        <f t="shared" si="44"/>
        <v>4</v>
      </c>
      <c r="CW74" s="100">
        <f t="shared" si="44"/>
        <v>4</v>
      </c>
      <c r="CX74" s="100">
        <f t="shared" si="44"/>
        <v>4</v>
      </c>
      <c r="CY74" s="100">
        <f t="shared" si="44"/>
        <v>4</v>
      </c>
      <c r="CZ74" s="100">
        <f t="shared" si="44"/>
        <v>2</v>
      </c>
      <c r="DA74" s="100">
        <f t="shared" si="44"/>
        <v>1</v>
      </c>
      <c r="DB74" s="100">
        <f t="shared" si="44"/>
        <v>0</v>
      </c>
      <c r="DC74" s="100">
        <f t="shared" si="44"/>
        <v>9</v>
      </c>
      <c r="DD74" s="100">
        <f t="shared" si="44"/>
        <v>12</v>
      </c>
      <c r="DE74" s="100">
        <f t="shared" si="44"/>
        <v>6</v>
      </c>
      <c r="DF74" s="100">
        <f t="shared" si="44"/>
        <v>1</v>
      </c>
      <c r="DG74" s="100">
        <f t="shared" ref="DG74:EL74" si="45">DG58-DF58</f>
        <v>3</v>
      </c>
      <c r="DH74" s="100">
        <f t="shared" si="45"/>
        <v>4</v>
      </c>
      <c r="DI74" s="100">
        <f t="shared" si="45"/>
        <v>4</v>
      </c>
      <c r="DJ74" s="100">
        <f t="shared" si="45"/>
        <v>13</v>
      </c>
      <c r="DK74" s="100">
        <f t="shared" si="45"/>
        <v>4</v>
      </c>
      <c r="DL74" s="100">
        <f t="shared" si="45"/>
        <v>1</v>
      </c>
      <c r="DM74" s="100">
        <f t="shared" si="45"/>
        <v>3</v>
      </c>
      <c r="DN74" s="100">
        <f t="shared" si="45"/>
        <v>2</v>
      </c>
      <c r="DO74" s="100">
        <f t="shared" si="45"/>
        <v>5</v>
      </c>
      <c r="DP74" s="100">
        <f t="shared" si="45"/>
        <v>1</v>
      </c>
      <c r="DQ74" s="100">
        <f t="shared" si="45"/>
        <v>6</v>
      </c>
      <c r="DR74" s="100">
        <f t="shared" si="45"/>
        <v>4</v>
      </c>
      <c r="DS74" s="100">
        <f t="shared" si="45"/>
        <v>3</v>
      </c>
      <c r="DT74" s="100">
        <f t="shared" si="45"/>
        <v>2</v>
      </c>
      <c r="DU74" s="100">
        <f t="shared" si="45"/>
        <v>2</v>
      </c>
      <c r="DV74" s="100">
        <f t="shared" si="45"/>
        <v>5</v>
      </c>
      <c r="DW74" s="100">
        <f t="shared" si="45"/>
        <v>0</v>
      </c>
      <c r="DX74" s="100">
        <f t="shared" si="45"/>
        <v>3</v>
      </c>
      <c r="DY74" s="100">
        <f t="shared" si="45"/>
        <v>1</v>
      </c>
      <c r="DZ74" s="100">
        <f t="shared" si="45"/>
        <v>4</v>
      </c>
      <c r="EA74" s="100">
        <f t="shared" si="45"/>
        <v>2</v>
      </c>
      <c r="EB74" s="100">
        <f t="shared" si="45"/>
        <v>-3</v>
      </c>
      <c r="EC74" s="100">
        <f t="shared" si="45"/>
        <v>1</v>
      </c>
      <c r="ED74" s="100">
        <f t="shared" si="45"/>
        <v>4</v>
      </c>
      <c r="EE74" s="100">
        <f t="shared" si="45"/>
        <v>4</v>
      </c>
      <c r="EF74" s="100">
        <f t="shared" si="45"/>
        <v>1</v>
      </c>
      <c r="EG74" s="100">
        <f t="shared" si="45"/>
        <v>1</v>
      </c>
      <c r="EH74" s="100">
        <f t="shared" si="45"/>
        <v>5</v>
      </c>
      <c r="EI74" s="100">
        <f t="shared" si="45"/>
        <v>2</v>
      </c>
      <c r="EJ74" s="100">
        <f t="shared" si="45"/>
        <v>4</v>
      </c>
      <c r="EK74" s="100">
        <f t="shared" si="45"/>
        <v>2</v>
      </c>
      <c r="EL74" s="100">
        <f t="shared" si="45"/>
        <v>4</v>
      </c>
      <c r="EM74" s="100">
        <f t="shared" ref="EM74:FR74" si="46">EM58-EL58</f>
        <v>10</v>
      </c>
      <c r="EN74" s="100">
        <f t="shared" si="46"/>
        <v>3</v>
      </c>
      <c r="EO74" s="100">
        <f t="shared" si="46"/>
        <v>4</v>
      </c>
      <c r="EP74" s="100">
        <f t="shared" si="46"/>
        <v>0</v>
      </c>
      <c r="EQ74" s="100">
        <f t="shared" si="46"/>
        <v>1</v>
      </c>
      <c r="ER74" s="100">
        <f t="shared" si="46"/>
        <v>2</v>
      </c>
      <c r="ES74" s="100">
        <f t="shared" si="46"/>
        <v>1</v>
      </c>
      <c r="ET74" s="100">
        <f t="shared" si="46"/>
        <v>4</v>
      </c>
      <c r="EU74" s="100">
        <f t="shared" si="46"/>
        <v>0</v>
      </c>
      <c r="EV74" s="100">
        <f t="shared" si="46"/>
        <v>6</v>
      </c>
      <c r="EW74" s="100">
        <f t="shared" si="46"/>
        <v>0</v>
      </c>
      <c r="EX74" s="100">
        <f t="shared" si="46"/>
        <v>3</v>
      </c>
      <c r="EY74" s="100">
        <f t="shared" si="46"/>
        <v>7</v>
      </c>
      <c r="EZ74" s="100">
        <f t="shared" si="46"/>
        <v>3</v>
      </c>
      <c r="FA74" s="100">
        <f t="shared" si="46"/>
        <v>7</v>
      </c>
      <c r="FB74" s="100">
        <f t="shared" si="46"/>
        <v>3</v>
      </c>
      <c r="FC74" s="100">
        <f t="shared" si="46"/>
        <v>5</v>
      </c>
      <c r="FD74" s="100">
        <f t="shared" si="46"/>
        <v>11</v>
      </c>
      <c r="FE74" s="100">
        <f t="shared" si="46"/>
        <v>12</v>
      </c>
      <c r="FF74" s="100">
        <f t="shared" si="46"/>
        <v>10</v>
      </c>
      <c r="FG74" s="100">
        <f t="shared" si="46"/>
        <v>5</v>
      </c>
      <c r="FH74" s="100">
        <f t="shared" si="46"/>
        <v>8</v>
      </c>
      <c r="FI74" s="100">
        <f t="shared" si="46"/>
        <v>7</v>
      </c>
      <c r="FJ74" s="100">
        <f t="shared" si="46"/>
        <v>14</v>
      </c>
      <c r="FK74" s="100">
        <f t="shared" si="46"/>
        <v>17</v>
      </c>
      <c r="FL74" s="100">
        <f t="shared" si="46"/>
        <v>17</v>
      </c>
      <c r="FM74" s="100">
        <f t="shared" si="46"/>
        <v>7</v>
      </c>
      <c r="FN74" s="100">
        <f t="shared" si="46"/>
        <v>11</v>
      </c>
      <c r="FO74" s="100">
        <f t="shared" si="46"/>
        <v>9</v>
      </c>
      <c r="FP74" s="100">
        <f t="shared" si="46"/>
        <v>13</v>
      </c>
      <c r="FQ74" s="100">
        <f t="shared" si="46"/>
        <v>8</v>
      </c>
      <c r="FR74" s="100">
        <f t="shared" si="46"/>
        <v>18</v>
      </c>
      <c r="FS74" s="100">
        <f t="shared" ref="FS74:GN74" si="47">FS58-FR58</f>
        <v>24</v>
      </c>
      <c r="FT74" s="100">
        <f t="shared" si="47"/>
        <v>16</v>
      </c>
      <c r="FU74" s="100">
        <f t="shared" si="47"/>
        <v>13</v>
      </c>
      <c r="FV74" s="100">
        <f t="shared" si="47"/>
        <v>12</v>
      </c>
      <c r="FW74" s="100">
        <f t="shared" si="47"/>
        <v>5</v>
      </c>
      <c r="FX74" s="100">
        <f t="shared" si="47"/>
        <v>16</v>
      </c>
      <c r="FY74" s="100">
        <f t="shared" si="47"/>
        <v>6</v>
      </c>
      <c r="FZ74" s="100">
        <f t="shared" si="47"/>
        <v>7</v>
      </c>
      <c r="GA74" s="100">
        <f t="shared" si="47"/>
        <v>13</v>
      </c>
      <c r="GB74" s="100">
        <f t="shared" si="47"/>
        <v>12</v>
      </c>
      <c r="GC74" s="100">
        <f t="shared" si="47"/>
        <v>10</v>
      </c>
      <c r="GD74" s="100">
        <f t="shared" si="47"/>
        <v>3</v>
      </c>
      <c r="GE74" s="100">
        <f t="shared" si="47"/>
        <v>18</v>
      </c>
      <c r="GF74" s="100">
        <f t="shared" si="47"/>
        <v>16</v>
      </c>
      <c r="GG74" s="100">
        <f t="shared" si="47"/>
        <v>9</v>
      </c>
      <c r="GH74" s="100">
        <f t="shared" si="47"/>
        <v>17</v>
      </c>
      <c r="GI74" s="100">
        <f t="shared" si="47"/>
        <v>24</v>
      </c>
      <c r="GJ74" s="100">
        <f t="shared" si="47"/>
        <v>15</v>
      </c>
      <c r="GK74" s="100">
        <f t="shared" si="47"/>
        <v>13</v>
      </c>
      <c r="GL74" s="100">
        <f t="shared" si="47"/>
        <v>27</v>
      </c>
      <c r="GM74" s="100">
        <f t="shared" si="47"/>
        <v>24</v>
      </c>
      <c r="GN74" s="100">
        <f t="shared" si="47"/>
        <v>33</v>
      </c>
    </row>
    <row r="75" spans="3:225" s="100" customFormat="1" x14ac:dyDescent="0.25">
      <c r="C75" s="249" t="s">
        <v>14</v>
      </c>
      <c r="E75" s="100">
        <f t="shared" ref="E75:N75" si="48">E59-D59</f>
        <v>0</v>
      </c>
      <c r="F75" s="100">
        <f t="shared" si="48"/>
        <v>1</v>
      </c>
      <c r="G75" s="100">
        <f t="shared" si="48"/>
        <v>1</v>
      </c>
      <c r="H75" s="100">
        <f t="shared" si="48"/>
        <v>0</v>
      </c>
      <c r="I75" s="100">
        <f t="shared" si="48"/>
        <v>0</v>
      </c>
      <c r="J75" s="100">
        <f t="shared" si="48"/>
        <v>0</v>
      </c>
      <c r="K75" s="100">
        <f t="shared" si="48"/>
        <v>0</v>
      </c>
      <c r="L75" s="100">
        <f t="shared" si="48"/>
        <v>2</v>
      </c>
      <c r="M75" s="100">
        <f t="shared" si="48"/>
        <v>-1</v>
      </c>
      <c r="N75" s="100">
        <f t="shared" si="48"/>
        <v>4</v>
      </c>
      <c r="O75" s="100">
        <f t="shared" ref="O75:AT75" si="49">O59-N59</f>
        <v>7</v>
      </c>
      <c r="P75" s="100">
        <f t="shared" si="49"/>
        <v>7</v>
      </c>
      <c r="Q75" s="100">
        <f t="shared" si="49"/>
        <v>2</v>
      </c>
      <c r="R75" s="100">
        <f t="shared" si="49"/>
        <v>2</v>
      </c>
      <c r="S75" s="100">
        <f t="shared" si="49"/>
        <v>6</v>
      </c>
      <c r="T75" s="100">
        <f t="shared" si="49"/>
        <v>7</v>
      </c>
      <c r="U75" s="100">
        <f t="shared" si="49"/>
        <v>14</v>
      </c>
      <c r="V75" s="100">
        <f t="shared" si="49"/>
        <v>0</v>
      </c>
      <c r="W75" s="100">
        <f t="shared" si="49"/>
        <v>7</v>
      </c>
      <c r="X75" s="100">
        <f t="shared" si="49"/>
        <v>7</v>
      </c>
      <c r="Y75" s="100">
        <f t="shared" si="49"/>
        <v>7</v>
      </c>
      <c r="Z75" s="100">
        <f t="shared" si="49"/>
        <v>11</v>
      </c>
      <c r="AA75" s="100">
        <f t="shared" si="49"/>
        <v>10</v>
      </c>
      <c r="AB75" s="100">
        <f t="shared" si="49"/>
        <v>13</v>
      </c>
      <c r="AC75" s="100">
        <f t="shared" si="49"/>
        <v>12</v>
      </c>
      <c r="AD75" s="100">
        <f t="shared" si="49"/>
        <v>18</v>
      </c>
      <c r="AE75" s="100">
        <f t="shared" si="49"/>
        <v>7</v>
      </c>
      <c r="AF75" s="100">
        <f t="shared" si="49"/>
        <v>19</v>
      </c>
      <c r="AG75" s="100">
        <f t="shared" si="49"/>
        <v>23</v>
      </c>
      <c r="AH75" s="100">
        <f t="shared" si="49"/>
        <v>14</v>
      </c>
      <c r="AI75" s="100">
        <f t="shared" si="49"/>
        <v>22</v>
      </c>
      <c r="AJ75" s="100">
        <f t="shared" si="49"/>
        <v>9</v>
      </c>
      <c r="AK75" s="100">
        <f t="shared" si="49"/>
        <v>19</v>
      </c>
      <c r="AL75" s="100">
        <f t="shared" si="49"/>
        <v>10</v>
      </c>
      <c r="AM75" s="100">
        <f t="shared" si="49"/>
        <v>11</v>
      </c>
      <c r="AN75" s="100">
        <f t="shared" si="49"/>
        <v>19</v>
      </c>
      <c r="AO75" s="100">
        <f t="shared" si="49"/>
        <v>13</v>
      </c>
      <c r="AP75" s="100">
        <f t="shared" si="49"/>
        <v>28</v>
      </c>
      <c r="AQ75" s="100">
        <f t="shared" si="49"/>
        <v>38</v>
      </c>
      <c r="AR75" s="100">
        <f t="shared" si="49"/>
        <v>16</v>
      </c>
      <c r="AS75" s="100">
        <f t="shared" si="49"/>
        <v>34</v>
      </c>
      <c r="AT75" s="100">
        <f t="shared" si="49"/>
        <v>8</v>
      </c>
      <c r="AU75" s="100">
        <f t="shared" ref="AU75:BZ75" si="50">AU59-AT59</f>
        <v>13</v>
      </c>
      <c r="AV75" s="100">
        <f t="shared" si="50"/>
        <v>21</v>
      </c>
      <c r="AW75" s="100">
        <f t="shared" si="50"/>
        <v>49</v>
      </c>
      <c r="AX75" s="100">
        <f t="shared" si="50"/>
        <v>46</v>
      </c>
      <c r="AY75" s="100">
        <f t="shared" si="50"/>
        <v>21</v>
      </c>
      <c r="AZ75" s="100">
        <f t="shared" si="50"/>
        <v>6</v>
      </c>
      <c r="BA75" s="100">
        <f t="shared" si="50"/>
        <v>23</v>
      </c>
      <c r="BB75" s="100">
        <f t="shared" si="50"/>
        <v>19</v>
      </c>
      <c r="BC75" s="100">
        <f t="shared" si="50"/>
        <v>28</v>
      </c>
      <c r="BD75" s="100">
        <f t="shared" si="50"/>
        <v>12</v>
      </c>
      <c r="BE75" s="100">
        <f t="shared" si="50"/>
        <v>25</v>
      </c>
      <c r="BF75" s="100">
        <f t="shared" si="50"/>
        <v>21</v>
      </c>
      <c r="BG75" s="100">
        <f t="shared" si="50"/>
        <v>5</v>
      </c>
      <c r="BH75" s="100">
        <f t="shared" si="50"/>
        <v>3</v>
      </c>
      <c r="BI75" s="100">
        <f t="shared" si="50"/>
        <v>7</v>
      </c>
      <c r="BJ75" s="100">
        <f t="shared" si="50"/>
        <v>9</v>
      </c>
      <c r="BK75" s="100">
        <f t="shared" si="50"/>
        <v>14</v>
      </c>
      <c r="BL75" s="100">
        <f t="shared" si="50"/>
        <v>15</v>
      </c>
      <c r="BM75" s="100">
        <f t="shared" si="50"/>
        <v>2</v>
      </c>
      <c r="BN75" s="100">
        <f t="shared" si="50"/>
        <v>6</v>
      </c>
      <c r="BO75" s="100">
        <f t="shared" si="50"/>
        <v>15</v>
      </c>
      <c r="BP75" s="100">
        <f t="shared" si="50"/>
        <v>17</v>
      </c>
      <c r="BQ75" s="100">
        <f t="shared" si="50"/>
        <v>5</v>
      </c>
      <c r="BR75" s="100">
        <f t="shared" si="50"/>
        <v>12</v>
      </c>
      <c r="BS75" s="100">
        <f t="shared" si="50"/>
        <v>14</v>
      </c>
      <c r="BT75" s="100">
        <f t="shared" si="50"/>
        <v>15</v>
      </c>
      <c r="BU75" s="100">
        <f t="shared" si="50"/>
        <v>1</v>
      </c>
      <c r="BV75" s="100">
        <f t="shared" si="50"/>
        <v>8</v>
      </c>
      <c r="BW75" s="100">
        <f t="shared" si="50"/>
        <v>3</v>
      </c>
      <c r="BX75" s="100">
        <f t="shared" si="50"/>
        <v>2</v>
      </c>
      <c r="BY75" s="100">
        <f t="shared" si="50"/>
        <v>6</v>
      </c>
      <c r="BZ75" s="100">
        <f t="shared" si="50"/>
        <v>4</v>
      </c>
      <c r="CA75" s="100">
        <f t="shared" ref="CA75:DF75" si="51">CA59-BZ59</f>
        <v>6</v>
      </c>
      <c r="CB75" s="100">
        <f t="shared" si="51"/>
        <v>2</v>
      </c>
      <c r="CC75" s="100">
        <f t="shared" si="51"/>
        <v>1</v>
      </c>
      <c r="CD75" s="100">
        <f t="shared" si="51"/>
        <v>6</v>
      </c>
      <c r="CE75" s="100">
        <f t="shared" si="51"/>
        <v>5</v>
      </c>
      <c r="CF75" s="100">
        <f t="shared" si="51"/>
        <v>4</v>
      </c>
      <c r="CG75" s="100">
        <f t="shared" si="51"/>
        <v>0</v>
      </c>
      <c r="CH75" s="100">
        <f t="shared" si="51"/>
        <v>2</v>
      </c>
      <c r="CI75" s="100">
        <f t="shared" si="51"/>
        <v>1</v>
      </c>
      <c r="CJ75" s="100">
        <f t="shared" si="51"/>
        <v>6</v>
      </c>
      <c r="CK75" s="100">
        <f t="shared" si="51"/>
        <v>5</v>
      </c>
      <c r="CL75" s="100">
        <f t="shared" si="51"/>
        <v>4</v>
      </c>
      <c r="CM75" s="100">
        <f t="shared" si="51"/>
        <v>3</v>
      </c>
      <c r="CN75" s="100">
        <f t="shared" si="51"/>
        <v>2</v>
      </c>
      <c r="CO75" s="100">
        <f t="shared" si="51"/>
        <v>6</v>
      </c>
      <c r="CP75" s="100">
        <f t="shared" si="51"/>
        <v>2</v>
      </c>
      <c r="CQ75" s="100">
        <f t="shared" si="51"/>
        <v>0</v>
      </c>
      <c r="CR75" s="100">
        <f t="shared" si="51"/>
        <v>2</v>
      </c>
      <c r="CS75" s="100">
        <f t="shared" si="51"/>
        <v>8</v>
      </c>
      <c r="CT75" s="100">
        <f t="shared" si="51"/>
        <v>3</v>
      </c>
      <c r="CU75" s="100">
        <f t="shared" si="51"/>
        <v>4</v>
      </c>
      <c r="CV75" s="100">
        <f t="shared" si="51"/>
        <v>2</v>
      </c>
      <c r="CW75" s="100">
        <f t="shared" si="51"/>
        <v>0</v>
      </c>
      <c r="CX75" s="100">
        <f t="shared" si="51"/>
        <v>1</v>
      </c>
      <c r="CY75" s="100">
        <f t="shared" si="51"/>
        <v>3</v>
      </c>
      <c r="CZ75" s="100">
        <f t="shared" si="51"/>
        <v>1</v>
      </c>
      <c r="DA75" s="100">
        <f t="shared" si="51"/>
        <v>3</v>
      </c>
      <c r="DB75" s="100">
        <f t="shared" si="51"/>
        <v>1</v>
      </c>
      <c r="DC75" s="100">
        <f t="shared" si="51"/>
        <v>2</v>
      </c>
      <c r="DD75" s="100">
        <f t="shared" si="51"/>
        <v>7</v>
      </c>
      <c r="DE75" s="100">
        <f t="shared" si="51"/>
        <v>1</v>
      </c>
      <c r="DF75" s="100">
        <f t="shared" si="51"/>
        <v>2</v>
      </c>
      <c r="DG75" s="100">
        <f t="shared" ref="DG75:EL75" si="52">DG59-DF59</f>
        <v>3</v>
      </c>
      <c r="DH75" s="100">
        <f t="shared" si="52"/>
        <v>3</v>
      </c>
      <c r="DI75" s="100">
        <f t="shared" si="52"/>
        <v>0</v>
      </c>
      <c r="DJ75" s="100">
        <f t="shared" si="52"/>
        <v>0</v>
      </c>
      <c r="DK75" s="100">
        <f t="shared" si="52"/>
        <v>0</v>
      </c>
      <c r="DL75" s="100">
        <f t="shared" si="52"/>
        <v>-2</v>
      </c>
      <c r="DM75" s="100">
        <f t="shared" si="52"/>
        <v>4</v>
      </c>
      <c r="DN75" s="100">
        <f t="shared" si="52"/>
        <v>1</v>
      </c>
      <c r="DO75" s="100">
        <f t="shared" si="52"/>
        <v>0</v>
      </c>
      <c r="DP75" s="100">
        <f t="shared" si="52"/>
        <v>2</v>
      </c>
      <c r="DQ75" s="100">
        <f t="shared" si="52"/>
        <v>2</v>
      </c>
      <c r="DR75" s="100">
        <f t="shared" si="52"/>
        <v>0</v>
      </c>
      <c r="DS75" s="100">
        <f t="shared" si="52"/>
        <v>3</v>
      </c>
      <c r="DT75" s="100">
        <f t="shared" si="52"/>
        <v>1</v>
      </c>
      <c r="DU75" s="100">
        <f t="shared" si="52"/>
        <v>0</v>
      </c>
      <c r="DV75" s="100">
        <f t="shared" si="52"/>
        <v>1</v>
      </c>
      <c r="DW75" s="100">
        <f t="shared" si="52"/>
        <v>2</v>
      </c>
      <c r="DX75" s="100">
        <f t="shared" si="52"/>
        <v>0</v>
      </c>
      <c r="DY75" s="100">
        <f t="shared" si="52"/>
        <v>0</v>
      </c>
      <c r="DZ75" s="100">
        <f t="shared" si="52"/>
        <v>0</v>
      </c>
      <c r="EA75" s="100">
        <f t="shared" si="52"/>
        <v>0</v>
      </c>
      <c r="EB75" s="100">
        <f t="shared" si="52"/>
        <v>0</v>
      </c>
      <c r="EC75" s="100">
        <f t="shared" si="52"/>
        <v>-6</v>
      </c>
      <c r="ED75" s="100">
        <f t="shared" si="52"/>
        <v>0</v>
      </c>
      <c r="EE75" s="100">
        <f t="shared" si="52"/>
        <v>0</v>
      </c>
      <c r="EF75" s="100">
        <f t="shared" si="52"/>
        <v>0</v>
      </c>
      <c r="EG75" s="100">
        <f t="shared" si="52"/>
        <v>0</v>
      </c>
      <c r="EH75" s="100">
        <f t="shared" si="52"/>
        <v>0</v>
      </c>
      <c r="EI75" s="100">
        <f t="shared" si="52"/>
        <v>0</v>
      </c>
      <c r="EJ75" s="100">
        <f t="shared" si="52"/>
        <v>-1</v>
      </c>
      <c r="EK75" s="100">
        <f t="shared" si="52"/>
        <v>0</v>
      </c>
      <c r="EL75" s="100">
        <f t="shared" si="52"/>
        <v>0</v>
      </c>
      <c r="EM75" s="100">
        <f t="shared" ref="EM75:FR75" si="53">EM59-EL59</f>
        <v>1</v>
      </c>
      <c r="EN75" s="100">
        <f t="shared" si="53"/>
        <v>1</v>
      </c>
      <c r="EO75" s="100">
        <f t="shared" si="53"/>
        <v>0</v>
      </c>
      <c r="EP75" s="100">
        <f t="shared" si="53"/>
        <v>1</v>
      </c>
      <c r="EQ75" s="100">
        <f t="shared" si="53"/>
        <v>2</v>
      </c>
      <c r="ER75" s="100">
        <f t="shared" si="53"/>
        <v>3</v>
      </c>
      <c r="ES75" s="100">
        <f t="shared" si="53"/>
        <v>1</v>
      </c>
      <c r="ET75" s="100">
        <f t="shared" si="53"/>
        <v>1</v>
      </c>
      <c r="EU75" s="100">
        <f t="shared" si="53"/>
        <v>2</v>
      </c>
      <c r="EV75" s="100">
        <f t="shared" si="53"/>
        <v>4</v>
      </c>
      <c r="EW75" s="100">
        <f t="shared" si="53"/>
        <v>1</v>
      </c>
      <c r="EX75" s="100">
        <f t="shared" si="53"/>
        <v>9</v>
      </c>
      <c r="EY75" s="100">
        <f t="shared" si="53"/>
        <v>8</v>
      </c>
      <c r="EZ75" s="100">
        <f t="shared" si="53"/>
        <v>4</v>
      </c>
      <c r="FA75" s="100">
        <f t="shared" si="53"/>
        <v>8</v>
      </c>
      <c r="FB75" s="100">
        <f t="shared" si="53"/>
        <v>6</v>
      </c>
      <c r="FC75" s="100">
        <f t="shared" si="53"/>
        <v>3</v>
      </c>
      <c r="FD75" s="100">
        <f t="shared" si="53"/>
        <v>5</v>
      </c>
      <c r="FE75" s="100">
        <f t="shared" si="53"/>
        <v>5</v>
      </c>
      <c r="FF75" s="100">
        <f t="shared" si="53"/>
        <v>4</v>
      </c>
      <c r="FG75" s="100">
        <f t="shared" si="53"/>
        <v>5</v>
      </c>
      <c r="FH75" s="100">
        <f t="shared" si="53"/>
        <v>2</v>
      </c>
      <c r="FI75" s="100">
        <f t="shared" si="53"/>
        <v>46</v>
      </c>
      <c r="FJ75" s="100">
        <f t="shared" si="53"/>
        <v>10</v>
      </c>
      <c r="FK75" s="100">
        <f t="shared" si="53"/>
        <v>9</v>
      </c>
      <c r="FL75" s="100">
        <f t="shared" si="53"/>
        <v>19</v>
      </c>
      <c r="FM75" s="100">
        <f t="shared" si="53"/>
        <v>6</v>
      </c>
      <c r="FN75" s="100">
        <f t="shared" si="53"/>
        <v>10</v>
      </c>
      <c r="FO75" s="100">
        <f t="shared" si="53"/>
        <v>13</v>
      </c>
      <c r="FP75" s="100">
        <f t="shared" si="53"/>
        <v>7</v>
      </c>
      <c r="FQ75" s="100">
        <f t="shared" si="53"/>
        <v>15</v>
      </c>
      <c r="FR75" s="100">
        <f t="shared" si="53"/>
        <v>13</v>
      </c>
      <c r="FS75" s="100">
        <f t="shared" ref="FS75:GN75" si="54">FS59-FR59</f>
        <v>14</v>
      </c>
      <c r="FT75" s="100">
        <f t="shared" si="54"/>
        <v>16</v>
      </c>
      <c r="FU75" s="100">
        <f t="shared" si="54"/>
        <v>11</v>
      </c>
      <c r="FV75" s="100">
        <f t="shared" si="54"/>
        <v>6</v>
      </c>
      <c r="FW75" s="100">
        <f t="shared" si="54"/>
        <v>12</v>
      </c>
      <c r="FX75" s="100">
        <f t="shared" si="54"/>
        <v>8</v>
      </c>
      <c r="FY75" s="100">
        <f t="shared" si="54"/>
        <v>9</v>
      </c>
      <c r="FZ75" s="100">
        <f t="shared" si="54"/>
        <v>12</v>
      </c>
      <c r="GA75" s="100">
        <f t="shared" si="54"/>
        <v>16</v>
      </c>
      <c r="GB75" s="100">
        <f t="shared" si="54"/>
        <v>8</v>
      </c>
      <c r="GC75" s="100">
        <f t="shared" si="54"/>
        <v>3</v>
      </c>
      <c r="GD75" s="100">
        <f t="shared" si="54"/>
        <v>13</v>
      </c>
      <c r="GE75" s="100">
        <f t="shared" si="54"/>
        <v>14</v>
      </c>
      <c r="GF75" s="100">
        <f t="shared" si="54"/>
        <v>17</v>
      </c>
      <c r="GG75" s="100">
        <f t="shared" si="54"/>
        <v>8</v>
      </c>
      <c r="GH75" s="100">
        <f t="shared" si="54"/>
        <v>17</v>
      </c>
      <c r="GI75" s="100">
        <f t="shared" si="54"/>
        <v>24</v>
      </c>
      <c r="GJ75" s="100">
        <f t="shared" si="54"/>
        <v>18</v>
      </c>
      <c r="GK75" s="100">
        <f t="shared" si="54"/>
        <v>19</v>
      </c>
      <c r="GL75" s="100">
        <f t="shared" si="54"/>
        <v>27</v>
      </c>
      <c r="GM75" s="100">
        <f t="shared" si="54"/>
        <v>16</v>
      </c>
      <c r="GN75" s="100">
        <f t="shared" si="54"/>
        <v>25</v>
      </c>
    </row>
    <row r="76" spans="3:225" s="100" customFormat="1" x14ac:dyDescent="0.25">
      <c r="C76" s="249" t="s">
        <v>13</v>
      </c>
      <c r="E76" s="100">
        <f t="shared" ref="E76:N76" si="55">E60-D60</f>
        <v>0</v>
      </c>
      <c r="F76" s="100">
        <f t="shared" si="55"/>
        <v>0</v>
      </c>
      <c r="G76" s="100">
        <f t="shared" si="55"/>
        <v>3</v>
      </c>
      <c r="H76" s="100">
        <f t="shared" si="55"/>
        <v>-1</v>
      </c>
      <c r="I76" s="100">
        <f t="shared" si="55"/>
        <v>0</v>
      </c>
      <c r="J76" s="100">
        <f t="shared" si="55"/>
        <v>0</v>
      </c>
      <c r="K76" s="100">
        <f t="shared" si="55"/>
        <v>2</v>
      </c>
      <c r="L76" s="100">
        <f t="shared" si="55"/>
        <v>4</v>
      </c>
      <c r="M76" s="100">
        <f t="shared" si="55"/>
        <v>1</v>
      </c>
      <c r="N76" s="100">
        <f t="shared" si="55"/>
        <v>0</v>
      </c>
      <c r="O76" s="100">
        <f t="shared" ref="O76:AT76" si="56">O60-N60</f>
        <v>1</v>
      </c>
      <c r="P76" s="100">
        <f t="shared" si="56"/>
        <v>2</v>
      </c>
      <c r="Q76" s="100">
        <f t="shared" si="56"/>
        <v>5</v>
      </c>
      <c r="R76" s="100">
        <f t="shared" si="56"/>
        <v>3</v>
      </c>
      <c r="S76" s="100">
        <f t="shared" si="56"/>
        <v>6</v>
      </c>
      <c r="T76" s="100">
        <f t="shared" si="56"/>
        <v>5</v>
      </c>
      <c r="U76" s="100">
        <f t="shared" si="56"/>
        <v>14</v>
      </c>
      <c r="V76" s="100">
        <f t="shared" si="56"/>
        <v>2</v>
      </c>
      <c r="W76" s="100">
        <f t="shared" si="56"/>
        <v>2</v>
      </c>
      <c r="X76" s="100">
        <f t="shared" si="56"/>
        <v>6</v>
      </c>
      <c r="Y76" s="100">
        <f t="shared" si="56"/>
        <v>8</v>
      </c>
      <c r="Z76" s="100">
        <f t="shared" si="56"/>
        <v>14</v>
      </c>
      <c r="AA76" s="100">
        <f t="shared" si="56"/>
        <v>14</v>
      </c>
      <c r="AB76" s="100">
        <f t="shared" si="56"/>
        <v>18</v>
      </c>
      <c r="AC76" s="100">
        <f t="shared" si="56"/>
        <v>12</v>
      </c>
      <c r="AD76" s="100">
        <f t="shared" si="56"/>
        <v>13</v>
      </c>
      <c r="AE76" s="100">
        <f t="shared" si="56"/>
        <v>14</v>
      </c>
      <c r="AF76" s="100">
        <f t="shared" si="56"/>
        <v>13</v>
      </c>
      <c r="AG76" s="100">
        <f t="shared" si="56"/>
        <v>17</v>
      </c>
      <c r="AH76" s="100">
        <f t="shared" si="56"/>
        <v>16</v>
      </c>
      <c r="AI76" s="100">
        <f t="shared" si="56"/>
        <v>23</v>
      </c>
      <c r="AJ76" s="100">
        <f t="shared" si="56"/>
        <v>19</v>
      </c>
      <c r="AK76" s="100">
        <f t="shared" si="56"/>
        <v>7</v>
      </c>
      <c r="AL76" s="100">
        <f t="shared" si="56"/>
        <v>37</v>
      </c>
      <c r="AM76" s="100">
        <f t="shared" si="56"/>
        <v>33</v>
      </c>
      <c r="AN76" s="100">
        <f t="shared" si="56"/>
        <v>19</v>
      </c>
      <c r="AO76" s="100">
        <f t="shared" si="56"/>
        <v>30</v>
      </c>
      <c r="AP76" s="100">
        <f t="shared" si="56"/>
        <v>26</v>
      </c>
      <c r="AQ76" s="100">
        <f t="shared" si="56"/>
        <v>27</v>
      </c>
      <c r="AR76" s="100">
        <f t="shared" si="56"/>
        <v>15</v>
      </c>
      <c r="AS76" s="100">
        <f t="shared" si="56"/>
        <v>26</v>
      </c>
      <c r="AT76" s="100">
        <f t="shared" si="56"/>
        <v>18</v>
      </c>
      <c r="AU76" s="100">
        <f t="shared" ref="AU76:BZ76" si="57">AU60-AT60</f>
        <v>5</v>
      </c>
      <c r="AV76" s="100">
        <f t="shared" si="57"/>
        <v>2</v>
      </c>
      <c r="AW76" s="100">
        <f t="shared" si="57"/>
        <v>20</v>
      </c>
      <c r="AX76" s="100">
        <f t="shared" si="57"/>
        <v>11</v>
      </c>
      <c r="AY76" s="100">
        <f t="shared" si="57"/>
        <v>13</v>
      </c>
      <c r="AZ76" s="100">
        <f t="shared" si="57"/>
        <v>7</v>
      </c>
      <c r="BA76" s="100">
        <f t="shared" si="57"/>
        <v>4</v>
      </c>
      <c r="BB76" s="100">
        <f t="shared" si="57"/>
        <v>8</v>
      </c>
      <c r="BC76" s="100">
        <f t="shared" si="57"/>
        <v>14</v>
      </c>
      <c r="BD76" s="100">
        <f t="shared" si="57"/>
        <v>3</v>
      </c>
      <c r="BE76" s="100">
        <f t="shared" si="57"/>
        <v>3</v>
      </c>
      <c r="BF76" s="100">
        <f t="shared" si="57"/>
        <v>4</v>
      </c>
      <c r="BG76" s="100">
        <f t="shared" si="57"/>
        <v>2</v>
      </c>
      <c r="BH76" s="100">
        <f t="shared" si="57"/>
        <v>10</v>
      </c>
      <c r="BI76" s="100">
        <f t="shared" si="57"/>
        <v>1</v>
      </c>
      <c r="BJ76" s="100">
        <f t="shared" si="57"/>
        <v>3</v>
      </c>
      <c r="BK76" s="100">
        <f t="shared" si="57"/>
        <v>3</v>
      </c>
      <c r="BL76" s="100">
        <f t="shared" si="57"/>
        <v>3</v>
      </c>
      <c r="BM76" s="100">
        <f t="shared" si="57"/>
        <v>2</v>
      </c>
      <c r="BN76" s="100">
        <f t="shared" si="57"/>
        <v>5</v>
      </c>
      <c r="BO76" s="100">
        <f t="shared" si="57"/>
        <v>2</v>
      </c>
      <c r="BP76" s="100">
        <f t="shared" si="57"/>
        <v>12</v>
      </c>
      <c r="BQ76" s="100">
        <f t="shared" si="57"/>
        <v>8</v>
      </c>
      <c r="BR76" s="100">
        <f t="shared" si="57"/>
        <v>5</v>
      </c>
      <c r="BS76" s="100">
        <f t="shared" si="57"/>
        <v>1</v>
      </c>
      <c r="BT76" s="100">
        <f t="shared" si="57"/>
        <v>3</v>
      </c>
      <c r="BU76" s="100">
        <f t="shared" si="57"/>
        <v>2</v>
      </c>
      <c r="BV76" s="100">
        <f t="shared" si="57"/>
        <v>1</v>
      </c>
      <c r="BW76" s="100">
        <f t="shared" si="57"/>
        <v>1</v>
      </c>
      <c r="BX76" s="100">
        <f t="shared" si="57"/>
        <v>2</v>
      </c>
      <c r="BY76" s="100">
        <f t="shared" si="57"/>
        <v>4</v>
      </c>
      <c r="BZ76" s="100">
        <f t="shared" si="57"/>
        <v>0</v>
      </c>
      <c r="CA76" s="100">
        <f t="shared" ref="CA76:DF76" si="58">CA60-BZ60</f>
        <v>1</v>
      </c>
      <c r="CB76" s="100">
        <f t="shared" si="58"/>
        <v>4</v>
      </c>
      <c r="CC76" s="100">
        <f t="shared" si="58"/>
        <v>1</v>
      </c>
      <c r="CD76" s="100">
        <f t="shared" si="58"/>
        <v>3</v>
      </c>
      <c r="CE76" s="100">
        <f t="shared" si="58"/>
        <v>8</v>
      </c>
      <c r="CF76" s="100">
        <f t="shared" si="58"/>
        <v>2</v>
      </c>
      <c r="CG76" s="100">
        <f t="shared" si="58"/>
        <v>4</v>
      </c>
      <c r="CH76" s="100">
        <f t="shared" si="58"/>
        <v>4</v>
      </c>
      <c r="CI76" s="100">
        <f t="shared" si="58"/>
        <v>6</v>
      </c>
      <c r="CJ76" s="100">
        <f t="shared" si="58"/>
        <v>1</v>
      </c>
      <c r="CK76" s="100">
        <f t="shared" si="58"/>
        <v>3</v>
      </c>
      <c r="CL76" s="100">
        <f t="shared" si="58"/>
        <v>3</v>
      </c>
      <c r="CM76" s="100">
        <f t="shared" si="58"/>
        <v>12</v>
      </c>
      <c r="CN76" s="100">
        <f t="shared" si="58"/>
        <v>1</v>
      </c>
      <c r="CO76" s="100">
        <f t="shared" si="58"/>
        <v>5</v>
      </c>
      <c r="CP76" s="100">
        <f t="shared" si="58"/>
        <v>1</v>
      </c>
      <c r="CQ76" s="100">
        <f t="shared" si="58"/>
        <v>4</v>
      </c>
      <c r="CR76" s="100">
        <f t="shared" si="58"/>
        <v>2</v>
      </c>
      <c r="CS76" s="100">
        <f t="shared" si="58"/>
        <v>6</v>
      </c>
      <c r="CT76" s="100">
        <f t="shared" si="58"/>
        <v>3</v>
      </c>
      <c r="CU76" s="100">
        <f t="shared" si="58"/>
        <v>1</v>
      </c>
      <c r="CV76" s="100">
        <f t="shared" si="58"/>
        <v>2</v>
      </c>
      <c r="CW76" s="100">
        <f t="shared" si="58"/>
        <v>0</v>
      </c>
      <c r="CX76" s="100">
        <f t="shared" si="58"/>
        <v>0</v>
      </c>
      <c r="CY76" s="100">
        <f t="shared" si="58"/>
        <v>5</v>
      </c>
      <c r="CZ76" s="100">
        <f t="shared" si="58"/>
        <v>1</v>
      </c>
      <c r="DA76" s="100">
        <f t="shared" si="58"/>
        <v>1</v>
      </c>
      <c r="DB76" s="100">
        <f t="shared" si="58"/>
        <v>3</v>
      </c>
      <c r="DC76" s="100">
        <f t="shared" si="58"/>
        <v>1</v>
      </c>
      <c r="DD76" s="100">
        <f t="shared" si="58"/>
        <v>2</v>
      </c>
      <c r="DE76" s="100">
        <f t="shared" si="58"/>
        <v>0</v>
      </c>
      <c r="DF76" s="100">
        <f t="shared" si="58"/>
        <v>0</v>
      </c>
      <c r="DG76" s="100">
        <f t="shared" ref="DG76:EL76" si="59">DG60-DF60</f>
        <v>2</v>
      </c>
      <c r="DH76" s="100">
        <f t="shared" si="59"/>
        <v>0</v>
      </c>
      <c r="DI76" s="100">
        <f t="shared" si="59"/>
        <v>1</v>
      </c>
      <c r="DJ76" s="100">
        <f t="shared" si="59"/>
        <v>0</v>
      </c>
      <c r="DK76" s="100">
        <f t="shared" si="59"/>
        <v>1</v>
      </c>
      <c r="DL76" s="100">
        <f t="shared" si="59"/>
        <v>1</v>
      </c>
      <c r="DM76" s="100">
        <f t="shared" si="59"/>
        <v>1</v>
      </c>
      <c r="DN76" s="100">
        <f t="shared" si="59"/>
        <v>1</v>
      </c>
      <c r="DO76" s="100">
        <f t="shared" si="59"/>
        <v>1</v>
      </c>
      <c r="DP76" s="100">
        <f t="shared" si="59"/>
        <v>0</v>
      </c>
      <c r="DQ76" s="100">
        <f t="shared" si="59"/>
        <v>0</v>
      </c>
      <c r="DR76" s="100">
        <f t="shared" si="59"/>
        <v>0</v>
      </c>
      <c r="DS76" s="100">
        <f t="shared" si="59"/>
        <v>0</v>
      </c>
      <c r="DT76" s="100">
        <f t="shared" si="59"/>
        <v>0</v>
      </c>
      <c r="DU76" s="100">
        <f t="shared" si="59"/>
        <v>2</v>
      </c>
      <c r="DV76" s="100">
        <f t="shared" si="59"/>
        <v>1</v>
      </c>
      <c r="DW76" s="100">
        <f t="shared" si="59"/>
        <v>1</v>
      </c>
      <c r="DX76" s="100">
        <f t="shared" si="59"/>
        <v>3</v>
      </c>
      <c r="DY76" s="100">
        <f t="shared" si="59"/>
        <v>0</v>
      </c>
      <c r="DZ76" s="100">
        <f t="shared" si="59"/>
        <v>0</v>
      </c>
      <c r="EA76" s="100">
        <f t="shared" si="59"/>
        <v>1</v>
      </c>
      <c r="EB76" s="100">
        <f t="shared" si="59"/>
        <v>0</v>
      </c>
      <c r="EC76" s="100">
        <f t="shared" si="59"/>
        <v>0</v>
      </c>
      <c r="ED76" s="100">
        <f t="shared" si="59"/>
        <v>2</v>
      </c>
      <c r="EE76" s="100">
        <f t="shared" si="59"/>
        <v>0</v>
      </c>
      <c r="EF76" s="100">
        <f t="shared" si="59"/>
        <v>2</v>
      </c>
      <c r="EG76" s="100">
        <f t="shared" si="59"/>
        <v>7</v>
      </c>
      <c r="EH76" s="100">
        <f t="shared" si="59"/>
        <v>8</v>
      </c>
      <c r="EI76" s="100">
        <f t="shared" si="59"/>
        <v>6</v>
      </c>
      <c r="EJ76" s="100">
        <f t="shared" si="59"/>
        <v>6</v>
      </c>
      <c r="EK76" s="100">
        <f t="shared" si="59"/>
        <v>14</v>
      </c>
      <c r="EL76" s="100">
        <f t="shared" si="59"/>
        <v>6</v>
      </c>
      <c r="EM76" s="100">
        <f t="shared" ref="EM76:FR76" si="60">EM60-EL60</f>
        <v>6</v>
      </c>
      <c r="EN76" s="100">
        <f t="shared" si="60"/>
        <v>3</v>
      </c>
      <c r="EO76" s="100">
        <f t="shared" si="60"/>
        <v>3</v>
      </c>
      <c r="EP76" s="100">
        <f t="shared" si="60"/>
        <v>6</v>
      </c>
      <c r="EQ76" s="100">
        <f t="shared" si="60"/>
        <v>6</v>
      </c>
      <c r="ER76" s="100">
        <f t="shared" si="60"/>
        <v>7</v>
      </c>
      <c r="ES76" s="100">
        <f t="shared" si="60"/>
        <v>5</v>
      </c>
      <c r="ET76" s="100">
        <f t="shared" si="60"/>
        <v>8</v>
      </c>
      <c r="EU76" s="100">
        <f t="shared" si="60"/>
        <v>8</v>
      </c>
      <c r="EV76" s="100">
        <f t="shared" si="60"/>
        <v>8</v>
      </c>
      <c r="EW76" s="100">
        <f t="shared" si="60"/>
        <v>8</v>
      </c>
      <c r="EX76" s="100">
        <f t="shared" si="60"/>
        <v>4</v>
      </c>
      <c r="EY76" s="100">
        <f t="shared" si="60"/>
        <v>4</v>
      </c>
      <c r="EZ76" s="100">
        <f t="shared" si="60"/>
        <v>5</v>
      </c>
      <c r="FA76" s="100">
        <f t="shared" si="60"/>
        <v>8</v>
      </c>
      <c r="FB76" s="100">
        <f t="shared" si="60"/>
        <v>10</v>
      </c>
      <c r="FC76" s="100">
        <f t="shared" si="60"/>
        <v>6</v>
      </c>
      <c r="FD76" s="100">
        <f t="shared" si="60"/>
        <v>5</v>
      </c>
      <c r="FE76" s="100">
        <f t="shared" si="60"/>
        <v>4</v>
      </c>
      <c r="FF76" s="100">
        <f t="shared" si="60"/>
        <v>7</v>
      </c>
      <c r="FG76" s="100">
        <f t="shared" si="60"/>
        <v>6</v>
      </c>
      <c r="FH76" s="100">
        <f t="shared" si="60"/>
        <v>0</v>
      </c>
      <c r="FI76" s="100">
        <f t="shared" si="60"/>
        <v>26</v>
      </c>
      <c r="FJ76" s="100">
        <f t="shared" si="60"/>
        <v>6</v>
      </c>
      <c r="FK76" s="100">
        <f t="shared" si="60"/>
        <v>4</v>
      </c>
      <c r="FL76" s="100">
        <f t="shared" si="60"/>
        <v>3</v>
      </c>
      <c r="FM76" s="100">
        <f t="shared" si="60"/>
        <v>5</v>
      </c>
      <c r="FN76" s="100">
        <f t="shared" si="60"/>
        <v>5</v>
      </c>
      <c r="FO76" s="100">
        <f t="shared" si="60"/>
        <v>1</v>
      </c>
      <c r="FP76" s="100">
        <f t="shared" si="60"/>
        <v>3</v>
      </c>
      <c r="FQ76" s="100">
        <f t="shared" si="60"/>
        <v>9</v>
      </c>
      <c r="FR76" s="100">
        <f t="shared" si="60"/>
        <v>7</v>
      </c>
      <c r="FS76" s="100">
        <f t="shared" ref="FS76:GN76" si="61">FS60-FR60</f>
        <v>7</v>
      </c>
      <c r="FT76" s="100">
        <f t="shared" si="61"/>
        <v>15</v>
      </c>
      <c r="FU76" s="100">
        <f t="shared" si="61"/>
        <v>9</v>
      </c>
      <c r="FV76" s="100">
        <f t="shared" si="61"/>
        <v>5</v>
      </c>
      <c r="FW76" s="100">
        <f t="shared" si="61"/>
        <v>2</v>
      </c>
      <c r="FX76" s="100">
        <f t="shared" si="61"/>
        <v>1</v>
      </c>
      <c r="FY76" s="100">
        <f t="shared" si="61"/>
        <v>7</v>
      </c>
      <c r="FZ76" s="100">
        <f t="shared" si="61"/>
        <v>4</v>
      </c>
      <c r="GA76" s="100">
        <f t="shared" si="61"/>
        <v>12</v>
      </c>
      <c r="GB76" s="100">
        <f t="shared" si="61"/>
        <v>3</v>
      </c>
      <c r="GC76" s="100">
        <f t="shared" si="61"/>
        <v>3</v>
      </c>
      <c r="GD76" s="100">
        <f t="shared" si="61"/>
        <v>0</v>
      </c>
      <c r="GE76" s="100">
        <f t="shared" si="61"/>
        <v>2</v>
      </c>
      <c r="GF76" s="100">
        <f t="shared" si="61"/>
        <v>3</v>
      </c>
      <c r="GG76" s="100">
        <f t="shared" si="61"/>
        <v>6</v>
      </c>
      <c r="GH76" s="100">
        <f t="shared" si="61"/>
        <v>10</v>
      </c>
      <c r="GI76" s="100">
        <f t="shared" si="61"/>
        <v>12</v>
      </c>
      <c r="GJ76" s="100">
        <f t="shared" si="61"/>
        <v>3</v>
      </c>
      <c r="GK76" s="100">
        <f t="shared" si="61"/>
        <v>7</v>
      </c>
      <c r="GL76" s="100">
        <f t="shared" si="61"/>
        <v>4</v>
      </c>
      <c r="GM76" s="100">
        <f t="shared" si="61"/>
        <v>1</v>
      </c>
      <c r="GN76" s="100">
        <f t="shared" si="61"/>
        <v>13</v>
      </c>
    </row>
    <row r="77" spans="3:225" s="100" customFormat="1" x14ac:dyDescent="0.25">
      <c r="C77" s="249" t="s">
        <v>17</v>
      </c>
      <c r="E77" s="100">
        <f t="shared" ref="E77:N77" si="62">E61-D61</f>
        <v>0</v>
      </c>
      <c r="F77" s="100">
        <f t="shared" si="62"/>
        <v>4</v>
      </c>
      <c r="G77" s="100">
        <f t="shared" si="62"/>
        <v>2</v>
      </c>
      <c r="H77" s="100">
        <f t="shared" si="62"/>
        <v>2</v>
      </c>
      <c r="I77" s="100">
        <f t="shared" si="62"/>
        <v>1</v>
      </c>
      <c r="J77" s="100">
        <f t="shared" si="62"/>
        <v>2</v>
      </c>
      <c r="K77" s="100">
        <f t="shared" si="62"/>
        <v>4</v>
      </c>
      <c r="L77" s="100">
        <f t="shared" si="62"/>
        <v>-10</v>
      </c>
      <c r="M77" s="100">
        <f t="shared" si="62"/>
        <v>3</v>
      </c>
      <c r="N77" s="100">
        <f t="shared" si="62"/>
        <v>0</v>
      </c>
      <c r="O77" s="100">
        <f t="shared" ref="O77:AT77" si="63">O61-N61</f>
        <v>1</v>
      </c>
      <c r="P77" s="100">
        <f t="shared" si="63"/>
        <v>2</v>
      </c>
      <c r="Q77" s="100">
        <f t="shared" si="63"/>
        <v>3</v>
      </c>
      <c r="R77" s="100">
        <f t="shared" si="63"/>
        <v>1</v>
      </c>
      <c r="S77" s="100">
        <f t="shared" si="63"/>
        <v>4</v>
      </c>
      <c r="T77" s="100">
        <f t="shared" si="63"/>
        <v>2</v>
      </c>
      <c r="U77" s="100">
        <f t="shared" si="63"/>
        <v>18</v>
      </c>
      <c r="V77" s="100">
        <f t="shared" si="63"/>
        <v>-6</v>
      </c>
      <c r="W77" s="100">
        <f t="shared" si="63"/>
        <v>1</v>
      </c>
      <c r="X77" s="100">
        <f t="shared" si="63"/>
        <v>5</v>
      </c>
      <c r="Y77" s="100">
        <f t="shared" si="63"/>
        <v>3</v>
      </c>
      <c r="Z77" s="100">
        <f t="shared" si="63"/>
        <v>10</v>
      </c>
      <c r="AA77" s="100">
        <f t="shared" si="63"/>
        <v>18</v>
      </c>
      <c r="AB77" s="100">
        <f t="shared" si="63"/>
        <v>12</v>
      </c>
      <c r="AC77" s="100">
        <f t="shared" si="63"/>
        <v>14</v>
      </c>
      <c r="AD77" s="100">
        <f t="shared" si="63"/>
        <v>23</v>
      </c>
      <c r="AE77" s="100">
        <f t="shared" si="63"/>
        <v>5</v>
      </c>
      <c r="AF77" s="100">
        <f t="shared" si="63"/>
        <v>7</v>
      </c>
      <c r="AG77" s="100">
        <f t="shared" si="63"/>
        <v>14</v>
      </c>
      <c r="AH77" s="100">
        <f t="shared" si="63"/>
        <v>21</v>
      </c>
      <c r="AI77" s="100">
        <f t="shared" si="63"/>
        <v>16</v>
      </c>
      <c r="AJ77" s="100">
        <f t="shared" si="63"/>
        <v>17</v>
      </c>
      <c r="AK77" s="100">
        <f t="shared" si="63"/>
        <v>18</v>
      </c>
      <c r="AL77" s="100">
        <f t="shared" si="63"/>
        <v>8</v>
      </c>
      <c r="AM77" s="100">
        <f t="shared" si="63"/>
        <v>5</v>
      </c>
      <c r="AN77" s="100">
        <f t="shared" si="63"/>
        <v>33</v>
      </c>
      <c r="AO77" s="100">
        <f t="shared" si="63"/>
        <v>37</v>
      </c>
      <c r="AP77" s="100">
        <f t="shared" si="63"/>
        <v>32</v>
      </c>
      <c r="AQ77" s="100">
        <f t="shared" si="63"/>
        <v>15</v>
      </c>
      <c r="AR77" s="100">
        <f t="shared" si="63"/>
        <v>18</v>
      </c>
      <c r="AS77" s="100">
        <f t="shared" si="63"/>
        <v>13</v>
      </c>
      <c r="AT77" s="100">
        <f t="shared" si="63"/>
        <v>8</v>
      </c>
      <c r="AU77" s="100">
        <f t="shared" ref="AU77:BZ77" si="64">AU61-AT61</f>
        <v>10</v>
      </c>
      <c r="AV77" s="100">
        <f t="shared" si="64"/>
        <v>30</v>
      </c>
      <c r="AW77" s="100">
        <f t="shared" si="64"/>
        <v>22</v>
      </c>
      <c r="AX77" s="100">
        <f t="shared" si="64"/>
        <v>10</v>
      </c>
      <c r="AY77" s="100">
        <f t="shared" si="64"/>
        <v>14</v>
      </c>
      <c r="AZ77" s="100">
        <f t="shared" si="64"/>
        <v>3</v>
      </c>
      <c r="BA77" s="100">
        <f t="shared" si="64"/>
        <v>6</v>
      </c>
      <c r="BB77" s="100">
        <f t="shared" si="64"/>
        <v>12</v>
      </c>
      <c r="BC77" s="100">
        <f t="shared" si="64"/>
        <v>8</v>
      </c>
      <c r="BD77" s="100">
        <f t="shared" si="64"/>
        <v>12</v>
      </c>
      <c r="BE77" s="100">
        <f t="shared" si="64"/>
        <v>4</v>
      </c>
      <c r="BF77" s="100">
        <f t="shared" si="64"/>
        <v>4</v>
      </c>
      <c r="BG77" s="100">
        <f t="shared" si="64"/>
        <v>1</v>
      </c>
      <c r="BH77" s="100">
        <f t="shared" si="64"/>
        <v>3</v>
      </c>
      <c r="BI77" s="100">
        <f t="shared" si="64"/>
        <v>3</v>
      </c>
      <c r="BJ77" s="100">
        <f t="shared" si="64"/>
        <v>3</v>
      </c>
      <c r="BK77" s="100">
        <f t="shared" si="64"/>
        <v>3</v>
      </c>
      <c r="BL77" s="100">
        <f t="shared" si="64"/>
        <v>5</v>
      </c>
      <c r="BM77" s="100">
        <f t="shared" si="64"/>
        <v>0</v>
      </c>
      <c r="BN77" s="100">
        <f t="shared" si="64"/>
        <v>2</v>
      </c>
      <c r="BO77" s="100">
        <f t="shared" si="64"/>
        <v>0</v>
      </c>
      <c r="BP77" s="100">
        <f t="shared" si="64"/>
        <v>5</v>
      </c>
      <c r="BQ77" s="100">
        <f t="shared" si="64"/>
        <v>3</v>
      </c>
      <c r="BR77" s="100">
        <f t="shared" si="64"/>
        <v>19</v>
      </c>
      <c r="BS77" s="100">
        <f t="shared" si="64"/>
        <v>4</v>
      </c>
      <c r="BT77" s="100">
        <f t="shared" si="64"/>
        <v>5</v>
      </c>
      <c r="BU77" s="100">
        <f t="shared" si="64"/>
        <v>6</v>
      </c>
      <c r="BV77" s="100">
        <f t="shared" si="64"/>
        <v>6</v>
      </c>
      <c r="BW77" s="100">
        <f t="shared" si="64"/>
        <v>2</v>
      </c>
      <c r="BX77" s="100">
        <f t="shared" si="64"/>
        <v>2</v>
      </c>
      <c r="BY77" s="100">
        <f t="shared" si="64"/>
        <v>2</v>
      </c>
      <c r="BZ77" s="100">
        <f t="shared" si="64"/>
        <v>2</v>
      </c>
      <c r="CA77" s="100">
        <f t="shared" ref="CA77:DF77" si="65">CA61-BZ61</f>
        <v>1</v>
      </c>
      <c r="CB77" s="100">
        <f t="shared" si="65"/>
        <v>2</v>
      </c>
      <c r="CC77" s="100">
        <f t="shared" si="65"/>
        <v>0</v>
      </c>
      <c r="CD77" s="100">
        <f t="shared" si="65"/>
        <v>2</v>
      </c>
      <c r="CE77" s="100">
        <f t="shared" si="65"/>
        <v>2</v>
      </c>
      <c r="CF77" s="100">
        <f t="shared" si="65"/>
        <v>2</v>
      </c>
      <c r="CG77" s="100">
        <f t="shared" si="65"/>
        <v>0</v>
      </c>
      <c r="CH77" s="100">
        <f t="shared" si="65"/>
        <v>1</v>
      </c>
      <c r="CI77" s="100">
        <f t="shared" si="65"/>
        <v>0</v>
      </c>
      <c r="CJ77" s="100">
        <f t="shared" si="65"/>
        <v>0</v>
      </c>
      <c r="CK77" s="100">
        <f t="shared" si="65"/>
        <v>1</v>
      </c>
      <c r="CL77" s="100">
        <f t="shared" si="65"/>
        <v>0</v>
      </c>
      <c r="CM77" s="100">
        <f t="shared" si="65"/>
        <v>2</v>
      </c>
      <c r="CN77" s="100">
        <f t="shared" si="65"/>
        <v>1</v>
      </c>
      <c r="CO77" s="100">
        <f t="shared" si="65"/>
        <v>0</v>
      </c>
      <c r="CP77" s="100">
        <f t="shared" si="65"/>
        <v>0</v>
      </c>
      <c r="CQ77" s="100">
        <f t="shared" si="65"/>
        <v>0</v>
      </c>
      <c r="CR77" s="100">
        <f t="shared" si="65"/>
        <v>0</v>
      </c>
      <c r="CS77" s="100">
        <f t="shared" si="65"/>
        <v>3</v>
      </c>
      <c r="CT77" s="100">
        <f t="shared" si="65"/>
        <v>1</v>
      </c>
      <c r="CU77" s="100">
        <f t="shared" si="65"/>
        <v>0</v>
      </c>
      <c r="CV77" s="100">
        <f t="shared" si="65"/>
        <v>1</v>
      </c>
      <c r="CW77" s="100">
        <f t="shared" si="65"/>
        <v>0</v>
      </c>
      <c r="CX77" s="100">
        <f t="shared" si="65"/>
        <v>2</v>
      </c>
      <c r="CY77" s="100">
        <f t="shared" si="65"/>
        <v>1</v>
      </c>
      <c r="CZ77" s="100">
        <f t="shared" si="65"/>
        <v>2</v>
      </c>
      <c r="DA77" s="100">
        <f t="shared" si="65"/>
        <v>4</v>
      </c>
      <c r="DB77" s="100">
        <f t="shared" si="65"/>
        <v>4</v>
      </c>
      <c r="DC77" s="100">
        <f t="shared" si="65"/>
        <v>0</v>
      </c>
      <c r="DD77" s="100">
        <f t="shared" si="65"/>
        <v>1</v>
      </c>
      <c r="DE77" s="100">
        <f t="shared" si="65"/>
        <v>0</v>
      </c>
      <c r="DF77" s="100">
        <f t="shared" si="65"/>
        <v>2</v>
      </c>
      <c r="DG77" s="100">
        <f t="shared" ref="DG77:EL77" si="66">DG61-DF61</f>
        <v>0</v>
      </c>
      <c r="DH77" s="100">
        <f t="shared" si="66"/>
        <v>1</v>
      </c>
      <c r="DI77" s="100">
        <f t="shared" si="66"/>
        <v>-1</v>
      </c>
      <c r="DJ77" s="100">
        <f t="shared" si="66"/>
        <v>0</v>
      </c>
      <c r="DK77" s="100">
        <f t="shared" si="66"/>
        <v>0</v>
      </c>
      <c r="DL77" s="100">
        <f t="shared" si="66"/>
        <v>0</v>
      </c>
      <c r="DM77" s="100">
        <f t="shared" si="66"/>
        <v>1</v>
      </c>
      <c r="DN77" s="100">
        <f t="shared" si="66"/>
        <v>2</v>
      </c>
      <c r="DO77" s="100">
        <f t="shared" si="66"/>
        <v>0</v>
      </c>
      <c r="DP77" s="100">
        <f t="shared" si="66"/>
        <v>1</v>
      </c>
      <c r="DQ77" s="100">
        <f t="shared" si="66"/>
        <v>0</v>
      </c>
      <c r="DR77" s="100">
        <f t="shared" si="66"/>
        <v>0</v>
      </c>
      <c r="DS77" s="100">
        <f t="shared" si="66"/>
        <v>-3</v>
      </c>
      <c r="DT77" s="100">
        <f t="shared" si="66"/>
        <v>0</v>
      </c>
      <c r="DU77" s="100">
        <f t="shared" si="66"/>
        <v>2</v>
      </c>
      <c r="DV77" s="100">
        <f t="shared" si="66"/>
        <v>0</v>
      </c>
      <c r="DW77" s="100">
        <f t="shared" si="66"/>
        <v>1</v>
      </c>
      <c r="DX77" s="100">
        <f t="shared" si="66"/>
        <v>1</v>
      </c>
      <c r="DY77" s="100">
        <f t="shared" si="66"/>
        <v>0</v>
      </c>
      <c r="DZ77" s="100">
        <f t="shared" si="66"/>
        <v>0</v>
      </c>
      <c r="EA77" s="100">
        <f t="shared" si="66"/>
        <v>1</v>
      </c>
      <c r="EB77" s="100">
        <f t="shared" si="66"/>
        <v>0</v>
      </c>
      <c r="EC77" s="100">
        <f t="shared" si="66"/>
        <v>1</v>
      </c>
      <c r="ED77" s="100">
        <f t="shared" si="66"/>
        <v>0</v>
      </c>
      <c r="EE77" s="100">
        <f t="shared" si="66"/>
        <v>1</v>
      </c>
      <c r="EF77" s="100">
        <f t="shared" si="66"/>
        <v>0</v>
      </c>
      <c r="EG77" s="100">
        <f t="shared" si="66"/>
        <v>1</v>
      </c>
      <c r="EH77" s="100">
        <f t="shared" si="66"/>
        <v>0</v>
      </c>
      <c r="EI77" s="100">
        <f t="shared" si="66"/>
        <v>2</v>
      </c>
      <c r="EJ77" s="100">
        <f t="shared" si="66"/>
        <v>1</v>
      </c>
      <c r="EK77" s="100">
        <f t="shared" si="66"/>
        <v>1</v>
      </c>
      <c r="EL77" s="100">
        <f t="shared" si="66"/>
        <v>0</v>
      </c>
      <c r="EM77" s="100">
        <f t="shared" ref="EM77:FR77" si="67">EM61-EL61</f>
        <v>0</v>
      </c>
      <c r="EN77" s="100">
        <f t="shared" si="67"/>
        <v>0</v>
      </c>
      <c r="EO77" s="100">
        <f t="shared" si="67"/>
        <v>2</v>
      </c>
      <c r="EP77" s="100">
        <f t="shared" si="67"/>
        <v>0</v>
      </c>
      <c r="EQ77" s="100">
        <f t="shared" si="67"/>
        <v>2</v>
      </c>
      <c r="ER77" s="100">
        <f t="shared" si="67"/>
        <v>0</v>
      </c>
      <c r="ES77" s="100">
        <f t="shared" si="67"/>
        <v>0</v>
      </c>
      <c r="ET77" s="100">
        <f t="shared" si="67"/>
        <v>1</v>
      </c>
      <c r="EU77" s="100">
        <f t="shared" si="67"/>
        <v>0</v>
      </c>
      <c r="EV77" s="100">
        <f t="shared" si="67"/>
        <v>1</v>
      </c>
      <c r="EW77" s="100">
        <f t="shared" si="67"/>
        <v>1</v>
      </c>
      <c r="EX77" s="100">
        <f t="shared" si="67"/>
        <v>2</v>
      </c>
      <c r="EY77" s="100">
        <f t="shared" si="67"/>
        <v>1</v>
      </c>
      <c r="EZ77" s="100">
        <f t="shared" si="67"/>
        <v>4</v>
      </c>
      <c r="FA77" s="100">
        <f t="shared" si="67"/>
        <v>1</v>
      </c>
      <c r="FB77" s="100">
        <f t="shared" si="67"/>
        <v>-1</v>
      </c>
      <c r="FC77" s="100">
        <f t="shared" si="67"/>
        <v>0</v>
      </c>
      <c r="FD77" s="100">
        <f t="shared" si="67"/>
        <v>0</v>
      </c>
      <c r="FE77" s="100">
        <f t="shared" si="67"/>
        <v>1</v>
      </c>
      <c r="FF77" s="100">
        <f t="shared" si="67"/>
        <v>3</v>
      </c>
      <c r="FG77" s="100">
        <f t="shared" si="67"/>
        <v>2</v>
      </c>
      <c r="FH77" s="100">
        <f t="shared" si="67"/>
        <v>14</v>
      </c>
      <c r="FI77" s="100">
        <f t="shared" si="67"/>
        <v>14</v>
      </c>
      <c r="FJ77" s="100">
        <f t="shared" si="67"/>
        <v>11</v>
      </c>
      <c r="FK77" s="100">
        <f t="shared" si="67"/>
        <v>9</v>
      </c>
      <c r="FL77" s="100">
        <f t="shared" si="67"/>
        <v>10</v>
      </c>
      <c r="FM77" s="100">
        <f t="shared" si="67"/>
        <v>5</v>
      </c>
      <c r="FN77" s="100">
        <f t="shared" si="67"/>
        <v>6</v>
      </c>
      <c r="FO77" s="100">
        <f t="shared" si="67"/>
        <v>11</v>
      </c>
      <c r="FP77" s="100">
        <f t="shared" si="67"/>
        <v>12</v>
      </c>
      <c r="FQ77" s="100">
        <f t="shared" si="67"/>
        <v>8</v>
      </c>
      <c r="FR77" s="100">
        <f t="shared" si="67"/>
        <v>4</v>
      </c>
      <c r="FS77" s="100">
        <f t="shared" ref="FS77:GN77" si="68">FS61-FR61</f>
        <v>4</v>
      </c>
      <c r="FT77" s="100">
        <f t="shared" si="68"/>
        <v>6</v>
      </c>
      <c r="FU77" s="100">
        <f t="shared" si="68"/>
        <v>7</v>
      </c>
      <c r="FV77" s="100">
        <f t="shared" si="68"/>
        <v>5</v>
      </c>
      <c r="FW77" s="100">
        <f t="shared" si="68"/>
        <v>4</v>
      </c>
      <c r="FX77" s="100">
        <f t="shared" si="68"/>
        <v>8</v>
      </c>
      <c r="FY77" s="100">
        <f t="shared" si="68"/>
        <v>3</v>
      </c>
      <c r="FZ77" s="100">
        <f t="shared" si="68"/>
        <v>3</v>
      </c>
      <c r="GA77" s="100">
        <f t="shared" si="68"/>
        <v>7</v>
      </c>
      <c r="GB77" s="100">
        <f t="shared" si="68"/>
        <v>5</v>
      </c>
      <c r="GC77" s="100">
        <f t="shared" si="68"/>
        <v>5</v>
      </c>
      <c r="GD77" s="100">
        <f t="shared" si="68"/>
        <v>1</v>
      </c>
      <c r="GE77" s="100">
        <f t="shared" si="68"/>
        <v>2</v>
      </c>
      <c r="GF77" s="100">
        <f t="shared" si="68"/>
        <v>5</v>
      </c>
      <c r="GG77" s="100">
        <f t="shared" si="68"/>
        <v>6</v>
      </c>
      <c r="GH77" s="100">
        <f t="shared" si="68"/>
        <v>2</v>
      </c>
      <c r="GI77" s="100">
        <f t="shared" si="68"/>
        <v>6</v>
      </c>
      <c r="GJ77" s="100">
        <f t="shared" si="68"/>
        <v>8</v>
      </c>
      <c r="GK77" s="100">
        <f t="shared" si="68"/>
        <v>1</v>
      </c>
      <c r="GL77" s="100">
        <f t="shared" si="68"/>
        <v>9</v>
      </c>
      <c r="GM77" s="100">
        <f t="shared" si="68"/>
        <v>5</v>
      </c>
      <c r="GN77" s="100">
        <f t="shared" si="68"/>
        <v>6</v>
      </c>
    </row>
    <row r="78" spans="3:225" s="100" customFormat="1" x14ac:dyDescent="0.25">
      <c r="C78" s="249" t="s">
        <v>15</v>
      </c>
      <c r="E78" s="100">
        <f t="shared" ref="E78:N78" si="69">E62-D62</f>
        <v>0</v>
      </c>
      <c r="F78" s="100">
        <f t="shared" si="69"/>
        <v>1</v>
      </c>
      <c r="G78" s="100">
        <f t="shared" si="69"/>
        <v>0</v>
      </c>
      <c r="H78" s="100">
        <f t="shared" si="69"/>
        <v>0</v>
      </c>
      <c r="I78" s="100">
        <f t="shared" si="69"/>
        <v>5</v>
      </c>
      <c r="J78" s="100">
        <f t="shared" si="69"/>
        <v>2</v>
      </c>
      <c r="K78" s="100">
        <f t="shared" si="69"/>
        <v>2</v>
      </c>
      <c r="L78" s="100">
        <f t="shared" si="69"/>
        <v>0</v>
      </c>
      <c r="M78" s="100">
        <f t="shared" si="69"/>
        <v>1</v>
      </c>
      <c r="N78" s="100">
        <f t="shared" si="69"/>
        <v>-9</v>
      </c>
      <c r="O78" s="100">
        <f t="shared" ref="O78:AT78" si="70">O62-N62</f>
        <v>1</v>
      </c>
      <c r="P78" s="100">
        <f t="shared" si="70"/>
        <v>5</v>
      </c>
      <c r="Q78" s="100">
        <f t="shared" si="70"/>
        <v>1</v>
      </c>
      <c r="R78" s="100">
        <f t="shared" si="70"/>
        <v>0</v>
      </c>
      <c r="S78" s="100">
        <f t="shared" si="70"/>
        <v>4</v>
      </c>
      <c r="T78" s="100">
        <f t="shared" si="70"/>
        <v>14</v>
      </c>
      <c r="U78" s="100">
        <f t="shared" si="70"/>
        <v>15</v>
      </c>
      <c r="V78" s="100">
        <f t="shared" si="70"/>
        <v>4</v>
      </c>
      <c r="W78" s="100">
        <f t="shared" si="70"/>
        <v>10</v>
      </c>
      <c r="X78" s="100">
        <f t="shared" si="70"/>
        <v>11</v>
      </c>
      <c r="Y78" s="100">
        <f t="shared" si="70"/>
        <v>0</v>
      </c>
      <c r="Z78" s="100">
        <f t="shared" si="70"/>
        <v>14</v>
      </c>
      <c r="AA78" s="100">
        <f t="shared" si="70"/>
        <v>30</v>
      </c>
      <c r="AB78" s="100">
        <f t="shared" si="70"/>
        <v>11</v>
      </c>
      <c r="AC78" s="100">
        <f t="shared" si="70"/>
        <v>11</v>
      </c>
      <c r="AD78" s="100">
        <f t="shared" si="70"/>
        <v>8</v>
      </c>
      <c r="AE78" s="100">
        <f t="shared" si="70"/>
        <v>5</v>
      </c>
      <c r="AF78" s="100">
        <f t="shared" si="70"/>
        <v>11</v>
      </c>
      <c r="AG78" s="100">
        <f t="shared" si="70"/>
        <v>8</v>
      </c>
      <c r="AH78" s="100">
        <f t="shared" si="70"/>
        <v>6</v>
      </c>
      <c r="AI78" s="100">
        <f t="shared" si="70"/>
        <v>6</v>
      </c>
      <c r="AJ78" s="100">
        <f t="shared" si="70"/>
        <v>7</v>
      </c>
      <c r="AK78" s="100">
        <f t="shared" si="70"/>
        <v>13</v>
      </c>
      <c r="AL78" s="100">
        <f t="shared" si="70"/>
        <v>4</v>
      </c>
      <c r="AM78" s="100">
        <f t="shared" si="70"/>
        <v>7</v>
      </c>
      <c r="AN78" s="100">
        <f t="shared" si="70"/>
        <v>13</v>
      </c>
      <c r="AO78" s="100">
        <f t="shared" si="70"/>
        <v>8</v>
      </c>
      <c r="AP78" s="100">
        <f t="shared" si="70"/>
        <v>12</v>
      </c>
      <c r="AQ78" s="100">
        <f t="shared" si="70"/>
        <v>14</v>
      </c>
      <c r="AR78" s="100">
        <f t="shared" si="70"/>
        <v>10</v>
      </c>
      <c r="AS78" s="100">
        <f t="shared" si="70"/>
        <v>8</v>
      </c>
      <c r="AT78" s="100">
        <f t="shared" si="70"/>
        <v>1</v>
      </c>
      <c r="AU78" s="100">
        <f t="shared" ref="AU78:BZ78" si="71">AU62-AT62</f>
        <v>5</v>
      </c>
      <c r="AV78" s="100">
        <f t="shared" si="71"/>
        <v>5</v>
      </c>
      <c r="AW78" s="100">
        <f t="shared" si="71"/>
        <v>6</v>
      </c>
      <c r="AX78" s="100">
        <f t="shared" si="71"/>
        <v>3</v>
      </c>
      <c r="AY78" s="100">
        <f t="shared" si="71"/>
        <v>5</v>
      </c>
      <c r="AZ78" s="100">
        <f t="shared" si="71"/>
        <v>4</v>
      </c>
      <c r="BA78" s="100">
        <f t="shared" si="71"/>
        <v>4</v>
      </c>
      <c r="BB78" s="100">
        <f t="shared" si="71"/>
        <v>3</v>
      </c>
      <c r="BC78" s="100">
        <f t="shared" si="71"/>
        <v>4</v>
      </c>
      <c r="BD78" s="100">
        <f t="shared" si="71"/>
        <v>9</v>
      </c>
      <c r="BE78" s="100">
        <f t="shared" si="71"/>
        <v>3</v>
      </c>
      <c r="BF78" s="100">
        <f t="shared" si="71"/>
        <v>0</v>
      </c>
      <c r="BG78" s="100">
        <f t="shared" si="71"/>
        <v>0</v>
      </c>
      <c r="BH78" s="100">
        <f t="shared" si="71"/>
        <v>0</v>
      </c>
      <c r="BI78" s="100">
        <f t="shared" si="71"/>
        <v>1</v>
      </c>
      <c r="BJ78" s="100">
        <f t="shared" si="71"/>
        <v>3</v>
      </c>
      <c r="BK78" s="100">
        <f t="shared" si="71"/>
        <v>3</v>
      </c>
      <c r="BL78" s="100">
        <f t="shared" si="71"/>
        <v>0</v>
      </c>
      <c r="BM78" s="100">
        <f t="shared" si="71"/>
        <v>0</v>
      </c>
      <c r="BN78" s="100">
        <f t="shared" si="71"/>
        <v>1</v>
      </c>
      <c r="BO78" s="100">
        <f t="shared" si="71"/>
        <v>3</v>
      </c>
      <c r="BP78" s="100">
        <f t="shared" si="71"/>
        <v>1</v>
      </c>
      <c r="BQ78" s="100">
        <f t="shared" si="71"/>
        <v>1</v>
      </c>
      <c r="BR78" s="100">
        <f t="shared" si="71"/>
        <v>0</v>
      </c>
      <c r="BS78" s="100">
        <f t="shared" si="71"/>
        <v>0</v>
      </c>
      <c r="BT78" s="100">
        <f t="shared" si="71"/>
        <v>1</v>
      </c>
      <c r="BU78" s="100">
        <f t="shared" si="71"/>
        <v>3</v>
      </c>
      <c r="BV78" s="100">
        <f t="shared" si="71"/>
        <v>0</v>
      </c>
      <c r="BW78" s="100">
        <f t="shared" si="71"/>
        <v>0</v>
      </c>
      <c r="BX78" s="100">
        <f t="shared" si="71"/>
        <v>1</v>
      </c>
      <c r="BY78" s="100">
        <f t="shared" si="71"/>
        <v>0</v>
      </c>
      <c r="BZ78" s="100">
        <f t="shared" si="71"/>
        <v>0</v>
      </c>
      <c r="CA78" s="100">
        <f t="shared" ref="CA78:DF78" si="72">CA62-BZ62</f>
        <v>0</v>
      </c>
      <c r="CB78" s="100">
        <f t="shared" si="72"/>
        <v>0</v>
      </c>
      <c r="CC78" s="100">
        <f t="shared" si="72"/>
        <v>0</v>
      </c>
      <c r="CD78" s="100">
        <f t="shared" si="72"/>
        <v>0</v>
      </c>
      <c r="CE78" s="100">
        <f t="shared" si="72"/>
        <v>2</v>
      </c>
      <c r="CF78" s="100">
        <f t="shared" si="72"/>
        <v>0</v>
      </c>
      <c r="CG78" s="100">
        <f t="shared" si="72"/>
        <v>0</v>
      </c>
      <c r="CH78" s="100">
        <f t="shared" si="72"/>
        <v>0</v>
      </c>
      <c r="CI78" s="100">
        <f t="shared" si="72"/>
        <v>0</v>
      </c>
      <c r="CJ78" s="100">
        <f t="shared" si="72"/>
        <v>0</v>
      </c>
      <c r="CK78" s="100">
        <f t="shared" si="72"/>
        <v>0</v>
      </c>
      <c r="CL78" s="100">
        <f t="shared" si="72"/>
        <v>1</v>
      </c>
      <c r="CM78" s="100">
        <f t="shared" si="72"/>
        <v>0</v>
      </c>
      <c r="CN78" s="100">
        <f t="shared" si="72"/>
        <v>1</v>
      </c>
      <c r="CO78" s="100">
        <f t="shared" si="72"/>
        <v>1</v>
      </c>
      <c r="CP78" s="100">
        <f t="shared" si="72"/>
        <v>0</v>
      </c>
      <c r="CQ78" s="100">
        <f t="shared" si="72"/>
        <v>0</v>
      </c>
      <c r="CR78" s="100">
        <f t="shared" si="72"/>
        <v>0</v>
      </c>
      <c r="CS78" s="100">
        <f t="shared" si="72"/>
        <v>1</v>
      </c>
      <c r="CT78" s="100">
        <f t="shared" si="72"/>
        <v>0</v>
      </c>
      <c r="CU78" s="100">
        <f t="shared" si="72"/>
        <v>2</v>
      </c>
      <c r="CV78" s="100">
        <f t="shared" si="72"/>
        <v>0</v>
      </c>
      <c r="CW78" s="100">
        <f t="shared" si="72"/>
        <v>0</v>
      </c>
      <c r="CX78" s="100">
        <f t="shared" si="72"/>
        <v>0</v>
      </c>
      <c r="CY78" s="100">
        <f t="shared" si="72"/>
        <v>0</v>
      </c>
      <c r="CZ78" s="100">
        <f t="shared" si="72"/>
        <v>1</v>
      </c>
      <c r="DA78" s="100">
        <f t="shared" si="72"/>
        <v>1</v>
      </c>
      <c r="DB78" s="100">
        <f t="shared" si="72"/>
        <v>0</v>
      </c>
      <c r="DC78" s="100">
        <f t="shared" si="72"/>
        <v>2</v>
      </c>
      <c r="DD78" s="100">
        <f t="shared" si="72"/>
        <v>0</v>
      </c>
      <c r="DE78" s="100">
        <f t="shared" si="72"/>
        <v>0</v>
      </c>
      <c r="DF78" s="100">
        <f t="shared" si="72"/>
        <v>1</v>
      </c>
      <c r="DG78" s="100">
        <f t="shared" ref="DG78:EL78" si="73">DG62-DF62</f>
        <v>2</v>
      </c>
      <c r="DH78" s="100">
        <f t="shared" si="73"/>
        <v>0</v>
      </c>
      <c r="DI78" s="100">
        <f t="shared" si="73"/>
        <v>0</v>
      </c>
      <c r="DJ78" s="100">
        <f t="shared" si="73"/>
        <v>0</v>
      </c>
      <c r="DK78" s="100">
        <f t="shared" si="73"/>
        <v>0</v>
      </c>
      <c r="DL78" s="100">
        <f t="shared" si="73"/>
        <v>0</v>
      </c>
      <c r="DM78" s="100">
        <f t="shared" si="73"/>
        <v>3</v>
      </c>
      <c r="DN78" s="100">
        <f t="shared" si="73"/>
        <v>0</v>
      </c>
      <c r="DO78" s="100">
        <f t="shared" si="73"/>
        <v>0</v>
      </c>
      <c r="DP78" s="100">
        <f t="shared" si="73"/>
        <v>0</v>
      </c>
      <c r="DQ78" s="100">
        <f t="shared" si="73"/>
        <v>0</v>
      </c>
      <c r="DR78" s="100">
        <f t="shared" si="73"/>
        <v>0</v>
      </c>
      <c r="DS78" s="100">
        <f t="shared" si="73"/>
        <v>0</v>
      </c>
      <c r="DT78" s="100">
        <f t="shared" si="73"/>
        <v>0</v>
      </c>
      <c r="DU78" s="100">
        <f t="shared" si="73"/>
        <v>0</v>
      </c>
      <c r="DV78" s="100">
        <f t="shared" si="73"/>
        <v>0</v>
      </c>
      <c r="DW78" s="100">
        <f t="shared" si="73"/>
        <v>0</v>
      </c>
      <c r="DX78" s="100">
        <f t="shared" si="73"/>
        <v>2</v>
      </c>
      <c r="DY78" s="100">
        <f t="shared" si="73"/>
        <v>0</v>
      </c>
      <c r="DZ78" s="100">
        <f t="shared" si="73"/>
        <v>0</v>
      </c>
      <c r="EA78" s="100">
        <f t="shared" si="73"/>
        <v>1</v>
      </c>
      <c r="EB78" s="100">
        <f t="shared" si="73"/>
        <v>1</v>
      </c>
      <c r="EC78" s="100">
        <f t="shared" si="73"/>
        <v>0</v>
      </c>
      <c r="ED78" s="100">
        <f t="shared" si="73"/>
        <v>1</v>
      </c>
      <c r="EE78" s="100">
        <f t="shared" si="73"/>
        <v>0</v>
      </c>
      <c r="EF78" s="100">
        <f t="shared" si="73"/>
        <v>0</v>
      </c>
      <c r="EG78" s="100">
        <f t="shared" si="73"/>
        <v>0</v>
      </c>
      <c r="EH78" s="100">
        <f t="shared" si="73"/>
        <v>0</v>
      </c>
      <c r="EI78" s="100">
        <f t="shared" si="73"/>
        <v>0</v>
      </c>
      <c r="EJ78" s="100">
        <f t="shared" si="73"/>
        <v>0</v>
      </c>
      <c r="EK78" s="100">
        <f t="shared" si="73"/>
        <v>0</v>
      </c>
      <c r="EL78" s="100">
        <f t="shared" si="73"/>
        <v>1</v>
      </c>
      <c r="EM78" s="100">
        <f t="shared" ref="EM78:FR78" si="74">EM62-EL62</f>
        <v>0</v>
      </c>
      <c r="EN78" s="100">
        <f t="shared" si="74"/>
        <v>1</v>
      </c>
      <c r="EO78" s="100">
        <f t="shared" si="74"/>
        <v>0</v>
      </c>
      <c r="EP78" s="100">
        <f t="shared" si="74"/>
        <v>0</v>
      </c>
      <c r="EQ78" s="100">
        <f t="shared" si="74"/>
        <v>1</v>
      </c>
      <c r="ER78" s="100">
        <f t="shared" si="74"/>
        <v>2</v>
      </c>
      <c r="ES78" s="100">
        <f t="shared" si="74"/>
        <v>3</v>
      </c>
      <c r="ET78" s="100">
        <f t="shared" si="74"/>
        <v>2</v>
      </c>
      <c r="EU78" s="100">
        <f t="shared" si="74"/>
        <v>2</v>
      </c>
      <c r="EV78" s="100">
        <f t="shared" si="74"/>
        <v>1</v>
      </c>
      <c r="EW78" s="100">
        <f t="shared" si="74"/>
        <v>2</v>
      </c>
      <c r="EX78" s="100">
        <f t="shared" si="74"/>
        <v>3</v>
      </c>
      <c r="EY78" s="100">
        <f t="shared" si="74"/>
        <v>3</v>
      </c>
      <c r="EZ78" s="100">
        <f t="shared" si="74"/>
        <v>5</v>
      </c>
      <c r="FA78" s="100">
        <f t="shared" si="74"/>
        <v>3</v>
      </c>
      <c r="FB78" s="100">
        <f t="shared" si="74"/>
        <v>7</v>
      </c>
      <c r="FC78" s="100">
        <f t="shared" si="74"/>
        <v>5</v>
      </c>
      <c r="FD78" s="100">
        <f t="shared" si="74"/>
        <v>6</v>
      </c>
      <c r="FE78" s="100">
        <f t="shared" si="74"/>
        <v>7</v>
      </c>
      <c r="FF78" s="100">
        <f t="shared" si="74"/>
        <v>7</v>
      </c>
      <c r="FG78" s="100">
        <f t="shared" si="74"/>
        <v>7</v>
      </c>
      <c r="FH78" s="100">
        <f t="shared" si="74"/>
        <v>9</v>
      </c>
      <c r="FI78" s="100">
        <f t="shared" si="74"/>
        <v>5</v>
      </c>
      <c r="FJ78" s="100">
        <f t="shared" si="74"/>
        <v>10</v>
      </c>
      <c r="FK78" s="100">
        <f t="shared" si="74"/>
        <v>13</v>
      </c>
      <c r="FL78" s="100">
        <f t="shared" si="74"/>
        <v>12</v>
      </c>
      <c r="FM78" s="100">
        <f t="shared" si="74"/>
        <v>8</v>
      </c>
      <c r="FN78" s="100">
        <f t="shared" si="74"/>
        <v>10</v>
      </c>
      <c r="FO78" s="100">
        <f t="shared" si="74"/>
        <v>10</v>
      </c>
      <c r="FP78" s="100">
        <f t="shared" si="74"/>
        <v>11</v>
      </c>
      <c r="FQ78" s="100">
        <f t="shared" si="74"/>
        <v>5</v>
      </c>
      <c r="FR78" s="100">
        <f t="shared" si="74"/>
        <v>8</v>
      </c>
      <c r="FS78" s="100">
        <f t="shared" ref="FS78:GN78" si="75">FS62-FR62</f>
        <v>7</v>
      </c>
      <c r="FT78" s="100">
        <f t="shared" si="75"/>
        <v>9</v>
      </c>
      <c r="FU78" s="100">
        <f t="shared" si="75"/>
        <v>6</v>
      </c>
      <c r="FV78" s="100">
        <f t="shared" si="75"/>
        <v>3</v>
      </c>
      <c r="FW78" s="100">
        <f t="shared" si="75"/>
        <v>5</v>
      </c>
      <c r="FX78" s="100">
        <f t="shared" si="75"/>
        <v>5</v>
      </c>
      <c r="FY78" s="100">
        <f t="shared" si="75"/>
        <v>6</v>
      </c>
      <c r="FZ78" s="100">
        <f t="shared" si="75"/>
        <v>10</v>
      </c>
      <c r="GA78" s="100">
        <f t="shared" si="75"/>
        <v>4</v>
      </c>
      <c r="GB78" s="100">
        <f t="shared" si="75"/>
        <v>2</v>
      </c>
      <c r="GC78" s="100">
        <f t="shared" si="75"/>
        <v>8</v>
      </c>
      <c r="GD78" s="100">
        <f t="shared" si="75"/>
        <v>2</v>
      </c>
      <c r="GE78" s="100">
        <f t="shared" si="75"/>
        <v>4</v>
      </c>
      <c r="GF78" s="100">
        <f t="shared" si="75"/>
        <v>8</v>
      </c>
      <c r="GG78" s="100">
        <f t="shared" si="75"/>
        <v>7</v>
      </c>
      <c r="GH78" s="100">
        <f t="shared" si="75"/>
        <v>7</v>
      </c>
      <c r="GI78" s="100">
        <f t="shared" si="75"/>
        <v>6</v>
      </c>
      <c r="GJ78" s="100">
        <f t="shared" si="75"/>
        <v>12</v>
      </c>
      <c r="GK78" s="100">
        <f t="shared" si="75"/>
        <v>13</v>
      </c>
      <c r="GL78" s="100">
        <f t="shared" si="75"/>
        <v>16</v>
      </c>
      <c r="GM78" s="100">
        <f t="shared" si="75"/>
        <v>17</v>
      </c>
      <c r="GN78" s="100">
        <f t="shared" si="75"/>
        <v>29</v>
      </c>
    </row>
    <row r="79" spans="3:225" s="100" customFormat="1" ht="15.75" thickBot="1" x14ac:dyDescent="0.3">
      <c r="C79" s="251" t="s">
        <v>12</v>
      </c>
      <c r="E79" s="100">
        <f t="shared" ref="E79:N79" si="76">E63-D63</f>
        <v>0</v>
      </c>
      <c r="F79" s="100">
        <f t="shared" si="76"/>
        <v>0</v>
      </c>
      <c r="G79" s="100">
        <f t="shared" si="76"/>
        <v>0</v>
      </c>
      <c r="H79" s="100">
        <f t="shared" si="76"/>
        <v>0</v>
      </c>
      <c r="I79" s="100">
        <f t="shared" si="76"/>
        <v>0</v>
      </c>
      <c r="J79" s="100">
        <f t="shared" si="76"/>
        <v>0</v>
      </c>
      <c r="K79" s="100">
        <f t="shared" si="76"/>
        <v>0</v>
      </c>
      <c r="L79" s="100">
        <f t="shared" si="76"/>
        <v>0</v>
      </c>
      <c r="M79" s="100">
        <f t="shared" si="76"/>
        <v>3</v>
      </c>
      <c r="N79" s="100">
        <f t="shared" si="76"/>
        <v>11</v>
      </c>
      <c r="O79" s="100">
        <f t="shared" ref="O79:AT79" si="77">O63-N63</f>
        <v>2</v>
      </c>
      <c r="P79" s="100">
        <f t="shared" si="77"/>
        <v>0</v>
      </c>
      <c r="Q79" s="100">
        <f t="shared" si="77"/>
        <v>1</v>
      </c>
      <c r="R79" s="100">
        <f t="shared" si="77"/>
        <v>2</v>
      </c>
      <c r="S79" s="100">
        <f t="shared" si="77"/>
        <v>5</v>
      </c>
      <c r="T79" s="100">
        <f t="shared" si="77"/>
        <v>3</v>
      </c>
      <c r="U79" s="100">
        <f t="shared" si="77"/>
        <v>12</v>
      </c>
      <c r="V79" s="100">
        <f t="shared" si="77"/>
        <v>0</v>
      </c>
      <c r="W79" s="100">
        <f t="shared" si="77"/>
        <v>4</v>
      </c>
      <c r="X79" s="100">
        <f t="shared" si="77"/>
        <v>7</v>
      </c>
      <c r="Y79" s="100">
        <f t="shared" si="77"/>
        <v>6</v>
      </c>
      <c r="Z79" s="100">
        <f t="shared" si="77"/>
        <v>5</v>
      </c>
      <c r="AA79" s="100">
        <f t="shared" si="77"/>
        <v>12</v>
      </c>
      <c r="AB79" s="100">
        <f t="shared" si="77"/>
        <v>9</v>
      </c>
      <c r="AC79" s="100">
        <f t="shared" si="77"/>
        <v>17</v>
      </c>
      <c r="AD79" s="100">
        <f t="shared" si="77"/>
        <v>15</v>
      </c>
      <c r="AE79" s="100">
        <f t="shared" si="77"/>
        <v>4</v>
      </c>
      <c r="AF79" s="100">
        <f t="shared" si="77"/>
        <v>9</v>
      </c>
      <c r="AG79" s="100">
        <f t="shared" si="77"/>
        <v>21</v>
      </c>
      <c r="AH79" s="100">
        <f t="shared" si="77"/>
        <v>15</v>
      </c>
      <c r="AI79" s="100">
        <f t="shared" si="77"/>
        <v>11</v>
      </c>
      <c r="AJ79" s="100">
        <f t="shared" si="77"/>
        <v>20</v>
      </c>
      <c r="AK79" s="100">
        <f t="shared" si="77"/>
        <v>16</v>
      </c>
      <c r="AL79" s="100">
        <f t="shared" si="77"/>
        <v>8</v>
      </c>
      <c r="AM79" s="100">
        <f t="shared" si="77"/>
        <v>3</v>
      </c>
      <c r="AN79" s="100">
        <f t="shared" si="77"/>
        <v>14</v>
      </c>
      <c r="AO79" s="100">
        <f t="shared" si="77"/>
        <v>18</v>
      </c>
      <c r="AP79" s="100">
        <f t="shared" si="77"/>
        <v>24</v>
      </c>
      <c r="AQ79" s="100">
        <f t="shared" si="77"/>
        <v>21</v>
      </c>
      <c r="AR79" s="100">
        <f t="shared" si="77"/>
        <v>15</v>
      </c>
      <c r="AS79" s="100">
        <f t="shared" si="77"/>
        <v>9</v>
      </c>
      <c r="AT79" s="100">
        <f t="shared" si="77"/>
        <v>6</v>
      </c>
      <c r="AU79" s="100">
        <f t="shared" ref="AU79:BZ79" si="78">AU63-AT63</f>
        <v>7</v>
      </c>
      <c r="AV79" s="100">
        <f t="shared" si="78"/>
        <v>11</v>
      </c>
      <c r="AW79" s="100">
        <f t="shared" si="78"/>
        <v>13</v>
      </c>
      <c r="AX79" s="100">
        <f t="shared" si="78"/>
        <v>18</v>
      </c>
      <c r="AY79" s="240">
        <f t="shared" si="78"/>
        <v>12</v>
      </c>
      <c r="AZ79" s="240">
        <f t="shared" si="78"/>
        <v>9</v>
      </c>
      <c r="BA79" s="240">
        <f t="shared" si="78"/>
        <v>5</v>
      </c>
      <c r="BB79" s="240">
        <f t="shared" si="78"/>
        <v>5</v>
      </c>
      <c r="BC79" s="240">
        <f t="shared" si="78"/>
        <v>16</v>
      </c>
      <c r="BD79" s="240">
        <f t="shared" si="78"/>
        <v>16</v>
      </c>
      <c r="BE79" s="240">
        <f t="shared" si="78"/>
        <v>12</v>
      </c>
      <c r="BF79" s="240">
        <f t="shared" si="78"/>
        <v>0</v>
      </c>
      <c r="BG79" s="240">
        <f t="shared" si="78"/>
        <v>12</v>
      </c>
      <c r="BH79" s="240">
        <f t="shared" si="78"/>
        <v>0</v>
      </c>
      <c r="BI79" s="240">
        <f t="shared" si="78"/>
        <v>4</v>
      </c>
      <c r="BJ79" s="240">
        <f t="shared" si="78"/>
        <v>6</v>
      </c>
      <c r="BK79" s="240">
        <f t="shared" si="78"/>
        <v>2</v>
      </c>
      <c r="BL79" s="240">
        <f t="shared" si="78"/>
        <v>6</v>
      </c>
      <c r="BM79" s="240">
        <f t="shared" si="78"/>
        <v>1</v>
      </c>
      <c r="BN79" s="240">
        <f t="shared" si="78"/>
        <v>4</v>
      </c>
      <c r="BO79" s="240">
        <f t="shared" si="78"/>
        <v>4</v>
      </c>
      <c r="BP79" s="240">
        <f t="shared" si="78"/>
        <v>2</v>
      </c>
      <c r="BQ79" s="240">
        <f t="shared" si="78"/>
        <v>0</v>
      </c>
      <c r="BR79" s="240">
        <f t="shared" si="78"/>
        <v>1</v>
      </c>
      <c r="BS79" s="240">
        <f t="shared" si="78"/>
        <v>1</v>
      </c>
      <c r="BT79" s="240">
        <f t="shared" si="78"/>
        <v>1</v>
      </c>
      <c r="BU79" s="240">
        <f t="shared" si="78"/>
        <v>1</v>
      </c>
      <c r="BV79" s="240">
        <f t="shared" si="78"/>
        <v>1</v>
      </c>
      <c r="BW79" s="240">
        <f t="shared" si="78"/>
        <v>1</v>
      </c>
      <c r="BX79" s="240">
        <f t="shared" si="78"/>
        <v>0</v>
      </c>
      <c r="BY79" s="240">
        <f t="shared" si="78"/>
        <v>1</v>
      </c>
      <c r="BZ79" s="240">
        <f t="shared" si="78"/>
        <v>0</v>
      </c>
      <c r="CA79" s="240">
        <f t="shared" ref="CA79:DF79" si="79">CA63-BZ63</f>
        <v>0</v>
      </c>
      <c r="CB79" s="240">
        <f t="shared" si="79"/>
        <v>1</v>
      </c>
      <c r="CC79" s="240">
        <f t="shared" si="79"/>
        <v>0</v>
      </c>
      <c r="CD79" s="240">
        <f t="shared" si="79"/>
        <v>2</v>
      </c>
      <c r="CE79" s="240">
        <f t="shared" si="79"/>
        <v>0</v>
      </c>
      <c r="CF79" s="240">
        <f t="shared" si="79"/>
        <v>2</v>
      </c>
      <c r="CG79" s="240">
        <f t="shared" si="79"/>
        <v>3</v>
      </c>
      <c r="CH79" s="240">
        <f t="shared" si="79"/>
        <v>0</v>
      </c>
      <c r="CI79" s="240">
        <f t="shared" si="79"/>
        <v>1</v>
      </c>
      <c r="CJ79" s="240">
        <f t="shared" si="79"/>
        <v>0</v>
      </c>
      <c r="CK79" s="240">
        <f t="shared" si="79"/>
        <v>0</v>
      </c>
      <c r="CL79" s="240">
        <f t="shared" si="79"/>
        <v>0</v>
      </c>
      <c r="CM79" s="240">
        <f t="shared" si="79"/>
        <v>0</v>
      </c>
      <c r="CN79" s="240">
        <f t="shared" si="79"/>
        <v>0</v>
      </c>
      <c r="CO79" s="240">
        <f t="shared" si="79"/>
        <v>4</v>
      </c>
      <c r="CP79" s="240">
        <f t="shared" si="79"/>
        <v>0</v>
      </c>
      <c r="CQ79" s="240">
        <f t="shared" si="79"/>
        <v>2</v>
      </c>
      <c r="CR79" s="240">
        <f t="shared" si="79"/>
        <v>0</v>
      </c>
      <c r="CS79" s="240">
        <f t="shared" si="79"/>
        <v>2</v>
      </c>
      <c r="CT79" s="240">
        <f t="shared" si="79"/>
        <v>3</v>
      </c>
      <c r="CU79" s="240">
        <f t="shared" si="79"/>
        <v>1</v>
      </c>
      <c r="CV79" s="240">
        <f t="shared" si="79"/>
        <v>4</v>
      </c>
      <c r="CW79" s="240">
        <f t="shared" si="79"/>
        <v>0</v>
      </c>
      <c r="CX79" s="240">
        <f t="shared" si="79"/>
        <v>0</v>
      </c>
      <c r="CY79" s="240">
        <f t="shared" si="79"/>
        <v>1</v>
      </c>
      <c r="CZ79" s="240">
        <f t="shared" si="79"/>
        <v>2</v>
      </c>
      <c r="DA79" s="240">
        <f t="shared" si="79"/>
        <v>-1</v>
      </c>
      <c r="DB79" s="240">
        <f t="shared" si="79"/>
        <v>0</v>
      </c>
      <c r="DC79" s="240">
        <f t="shared" si="79"/>
        <v>3</v>
      </c>
      <c r="DD79" s="240">
        <f t="shared" si="79"/>
        <v>1</v>
      </c>
      <c r="DE79" s="240">
        <f t="shared" si="79"/>
        <v>0</v>
      </c>
      <c r="DF79" s="240">
        <f t="shared" si="79"/>
        <v>2</v>
      </c>
      <c r="DG79" s="240">
        <f t="shared" ref="DG79:EL79" si="80">DG63-DF63</f>
        <v>1</v>
      </c>
      <c r="DH79" s="240">
        <f t="shared" si="80"/>
        <v>0</v>
      </c>
      <c r="DI79" s="240">
        <f t="shared" si="80"/>
        <v>1</v>
      </c>
      <c r="DJ79" s="240">
        <f t="shared" si="80"/>
        <v>0</v>
      </c>
      <c r="DK79" s="240">
        <f t="shared" si="80"/>
        <v>0</v>
      </c>
      <c r="DL79" s="240">
        <f t="shared" si="80"/>
        <v>0</v>
      </c>
      <c r="DM79" s="240">
        <f t="shared" si="80"/>
        <v>0</v>
      </c>
      <c r="DN79" s="240">
        <f t="shared" si="80"/>
        <v>0</v>
      </c>
      <c r="DO79" s="240">
        <f t="shared" si="80"/>
        <v>0</v>
      </c>
      <c r="DP79" s="240">
        <f t="shared" si="80"/>
        <v>0</v>
      </c>
      <c r="DQ79" s="240">
        <f t="shared" si="80"/>
        <v>0</v>
      </c>
      <c r="DR79" s="240">
        <f t="shared" si="80"/>
        <v>0</v>
      </c>
      <c r="DS79" s="240">
        <f t="shared" si="80"/>
        <v>0</v>
      </c>
      <c r="DT79" s="240">
        <f t="shared" si="80"/>
        <v>0</v>
      </c>
      <c r="DU79" s="240">
        <f t="shared" si="80"/>
        <v>1</v>
      </c>
      <c r="DV79" s="240">
        <f t="shared" si="80"/>
        <v>0</v>
      </c>
      <c r="DW79" s="240">
        <f t="shared" si="80"/>
        <v>-2</v>
      </c>
      <c r="DX79" s="240">
        <f t="shared" si="80"/>
        <v>0</v>
      </c>
      <c r="DY79" s="240">
        <f t="shared" si="80"/>
        <v>-1</v>
      </c>
      <c r="DZ79" s="240">
        <f t="shared" si="80"/>
        <v>0</v>
      </c>
      <c r="EA79" s="240">
        <f t="shared" si="80"/>
        <v>1</v>
      </c>
      <c r="EB79" s="240">
        <f t="shared" si="80"/>
        <v>-1</v>
      </c>
      <c r="EC79" s="240">
        <f t="shared" si="80"/>
        <v>1</v>
      </c>
      <c r="ED79" s="240">
        <f t="shared" si="80"/>
        <v>0</v>
      </c>
      <c r="EE79" s="240">
        <f t="shared" si="80"/>
        <v>0</v>
      </c>
      <c r="EF79" s="240">
        <f t="shared" si="80"/>
        <v>0</v>
      </c>
      <c r="EG79" s="240">
        <f t="shared" si="80"/>
        <v>0</v>
      </c>
      <c r="EH79" s="240">
        <f t="shared" si="80"/>
        <v>2</v>
      </c>
      <c r="EI79" s="240">
        <f t="shared" si="80"/>
        <v>0</v>
      </c>
      <c r="EJ79" s="240">
        <f t="shared" si="80"/>
        <v>2</v>
      </c>
      <c r="EK79" s="240">
        <f t="shared" si="80"/>
        <v>3</v>
      </c>
      <c r="EL79" s="240">
        <f t="shared" si="80"/>
        <v>0</v>
      </c>
      <c r="EM79" s="240">
        <f t="shared" ref="EM79:FR79" si="81">EM63-EL63</f>
        <v>0</v>
      </c>
      <c r="EN79" s="240">
        <f t="shared" si="81"/>
        <v>1</v>
      </c>
      <c r="EO79" s="240">
        <f t="shared" si="81"/>
        <v>2</v>
      </c>
      <c r="EP79" s="240">
        <f t="shared" si="81"/>
        <v>3</v>
      </c>
      <c r="EQ79" s="240">
        <f t="shared" si="81"/>
        <v>1</v>
      </c>
      <c r="ER79" s="240">
        <f t="shared" si="81"/>
        <v>2</v>
      </c>
      <c r="ES79" s="240">
        <f t="shared" si="81"/>
        <v>1</v>
      </c>
      <c r="ET79" s="240">
        <f t="shared" si="81"/>
        <v>0</v>
      </c>
      <c r="EU79" s="240">
        <f t="shared" si="81"/>
        <v>0</v>
      </c>
      <c r="EV79" s="240">
        <f t="shared" si="81"/>
        <v>0</v>
      </c>
      <c r="EW79" s="240">
        <f t="shared" si="81"/>
        <v>1</v>
      </c>
      <c r="EX79" s="240">
        <f t="shared" si="81"/>
        <v>1</v>
      </c>
      <c r="EY79" s="240">
        <f t="shared" si="81"/>
        <v>1</v>
      </c>
      <c r="EZ79" s="240">
        <f t="shared" si="81"/>
        <v>1</v>
      </c>
      <c r="FA79" s="240">
        <f t="shared" si="81"/>
        <v>1</v>
      </c>
      <c r="FB79" s="240">
        <f t="shared" si="81"/>
        <v>0</v>
      </c>
      <c r="FC79" s="240">
        <f t="shared" si="81"/>
        <v>5</v>
      </c>
      <c r="FD79" s="240">
        <f t="shared" si="81"/>
        <v>3</v>
      </c>
      <c r="FE79" s="240">
        <f t="shared" si="81"/>
        <v>1</v>
      </c>
      <c r="FF79" s="240">
        <f t="shared" si="81"/>
        <v>3</v>
      </c>
      <c r="FG79" s="240">
        <f t="shared" si="81"/>
        <v>5</v>
      </c>
      <c r="FH79" s="240">
        <f t="shared" si="81"/>
        <v>0</v>
      </c>
      <c r="FI79" s="240">
        <f t="shared" si="81"/>
        <v>2</v>
      </c>
      <c r="FJ79" s="240">
        <f t="shared" si="81"/>
        <v>2</v>
      </c>
      <c r="FK79" s="240">
        <f t="shared" si="81"/>
        <v>3</v>
      </c>
      <c r="FL79" s="240">
        <f t="shared" si="81"/>
        <v>1</v>
      </c>
      <c r="FM79" s="240">
        <f t="shared" si="81"/>
        <v>2</v>
      </c>
      <c r="FN79" s="240">
        <f t="shared" si="81"/>
        <v>1</v>
      </c>
      <c r="FO79" s="240">
        <f t="shared" si="81"/>
        <v>3</v>
      </c>
      <c r="FP79" s="240">
        <f t="shared" si="81"/>
        <v>1</v>
      </c>
      <c r="FQ79" s="240">
        <f t="shared" si="81"/>
        <v>1</v>
      </c>
      <c r="FR79" s="240">
        <f t="shared" si="81"/>
        <v>3</v>
      </c>
      <c r="FS79" s="240">
        <f t="shared" ref="FS79:GN79" si="82">FS63-FR63</f>
        <v>2</v>
      </c>
      <c r="FT79" s="240">
        <f t="shared" si="82"/>
        <v>3</v>
      </c>
      <c r="FU79" s="240">
        <f t="shared" si="82"/>
        <v>4</v>
      </c>
      <c r="FV79" s="240">
        <f t="shared" si="82"/>
        <v>0</v>
      </c>
      <c r="FW79" s="240">
        <f t="shared" si="82"/>
        <v>3</v>
      </c>
      <c r="FX79" s="240">
        <f t="shared" si="82"/>
        <v>1</v>
      </c>
      <c r="FY79" s="240">
        <f t="shared" si="82"/>
        <v>2</v>
      </c>
      <c r="FZ79" s="240">
        <f t="shared" si="82"/>
        <v>1</v>
      </c>
      <c r="GA79" s="240">
        <f t="shared" si="82"/>
        <v>1</v>
      </c>
      <c r="GB79" s="240">
        <f t="shared" si="82"/>
        <v>2</v>
      </c>
      <c r="GC79" s="240">
        <f t="shared" si="82"/>
        <v>1</v>
      </c>
      <c r="GD79" s="240">
        <f t="shared" si="82"/>
        <v>0</v>
      </c>
      <c r="GE79" s="240">
        <f t="shared" si="82"/>
        <v>0</v>
      </c>
      <c r="GF79" s="240">
        <f t="shared" si="82"/>
        <v>2</v>
      </c>
      <c r="GG79" s="240">
        <f t="shared" si="82"/>
        <v>3</v>
      </c>
      <c r="GH79" s="240">
        <f t="shared" si="82"/>
        <v>2</v>
      </c>
      <c r="GI79" s="240">
        <f t="shared" si="82"/>
        <v>3</v>
      </c>
      <c r="GJ79" s="240">
        <f t="shared" si="82"/>
        <v>6</v>
      </c>
      <c r="GK79" s="240">
        <f t="shared" si="82"/>
        <v>0</v>
      </c>
      <c r="GL79" s="240">
        <f t="shared" si="82"/>
        <v>3</v>
      </c>
      <c r="GM79" s="240">
        <f t="shared" si="82"/>
        <v>7</v>
      </c>
      <c r="GN79" s="240">
        <f t="shared" si="82"/>
        <v>1</v>
      </c>
    </row>
    <row r="80" spans="3:225" s="100" customFormat="1" x14ac:dyDescent="0.25"/>
    <row r="81" spans="1:225" s="100" customFormat="1" x14ac:dyDescent="0.25">
      <c r="C81" s="100" t="s">
        <v>104</v>
      </c>
      <c r="D81" s="244">
        <v>43893</v>
      </c>
      <c r="E81" s="244">
        <v>43894</v>
      </c>
      <c r="F81" s="244">
        <v>43895</v>
      </c>
      <c r="G81" s="244">
        <v>43896</v>
      </c>
      <c r="H81" s="244">
        <v>43897</v>
      </c>
      <c r="I81" s="244">
        <v>43898</v>
      </c>
      <c r="J81" s="244">
        <v>43899</v>
      </c>
      <c r="K81" s="244">
        <v>43900</v>
      </c>
      <c r="L81" s="244">
        <v>43901</v>
      </c>
      <c r="M81" s="244">
        <v>43902</v>
      </c>
      <c r="N81" s="244">
        <v>43903</v>
      </c>
      <c r="O81" s="244">
        <v>43904</v>
      </c>
      <c r="P81" s="244">
        <v>43905</v>
      </c>
      <c r="Q81" s="244">
        <v>43906</v>
      </c>
      <c r="R81" s="244">
        <v>43907</v>
      </c>
      <c r="S81" s="244">
        <v>43908</v>
      </c>
      <c r="T81" s="244">
        <v>43909</v>
      </c>
      <c r="U81" s="244">
        <v>43910</v>
      </c>
      <c r="V81" s="244">
        <v>43911</v>
      </c>
      <c r="W81" s="244">
        <v>43912</v>
      </c>
      <c r="X81" s="244">
        <v>43913</v>
      </c>
      <c r="Y81" s="244">
        <v>43914</v>
      </c>
      <c r="Z81" s="244">
        <v>43915</v>
      </c>
      <c r="AA81" s="244">
        <v>43916</v>
      </c>
      <c r="AB81" s="244">
        <v>43917</v>
      </c>
      <c r="AC81" s="244">
        <v>43918</v>
      </c>
      <c r="AD81" s="244">
        <v>43919</v>
      </c>
      <c r="AE81" s="244">
        <v>43920</v>
      </c>
      <c r="AF81" s="244">
        <v>43921</v>
      </c>
      <c r="AG81" s="244">
        <v>43922</v>
      </c>
      <c r="AH81" s="244">
        <v>43923</v>
      </c>
      <c r="AI81" s="244">
        <v>43924</v>
      </c>
      <c r="AJ81" s="244">
        <v>43925</v>
      </c>
      <c r="AK81" s="244">
        <v>43926</v>
      </c>
      <c r="AL81" s="244">
        <v>43927</v>
      </c>
      <c r="AM81" s="244">
        <v>43928</v>
      </c>
      <c r="AN81" s="244">
        <v>43929</v>
      </c>
      <c r="AO81" s="244">
        <v>43930</v>
      </c>
      <c r="AP81" s="244">
        <v>43931</v>
      </c>
      <c r="AQ81" s="244">
        <v>43932</v>
      </c>
      <c r="AR81" s="244">
        <v>43933</v>
      </c>
      <c r="AS81" s="244">
        <v>43934</v>
      </c>
      <c r="AT81" s="244">
        <v>43935</v>
      </c>
      <c r="AU81" s="244">
        <v>43936</v>
      </c>
      <c r="AV81" s="244">
        <v>43937</v>
      </c>
      <c r="AW81" s="244">
        <v>43938</v>
      </c>
      <c r="AX81" s="244">
        <v>43939</v>
      </c>
      <c r="AY81" s="244">
        <v>43940</v>
      </c>
      <c r="AZ81" s="244">
        <v>43941</v>
      </c>
      <c r="BA81" s="244">
        <v>43942</v>
      </c>
      <c r="BB81" s="244">
        <v>43943</v>
      </c>
      <c r="BC81" s="244">
        <v>43944</v>
      </c>
      <c r="BD81" s="244">
        <v>43945</v>
      </c>
      <c r="BE81" s="244">
        <v>43946</v>
      </c>
      <c r="BF81" s="244">
        <v>43947</v>
      </c>
      <c r="BG81" s="244">
        <v>43948</v>
      </c>
      <c r="BH81" s="244">
        <v>43949</v>
      </c>
      <c r="BI81" s="244">
        <v>43950</v>
      </c>
      <c r="BJ81" s="244">
        <v>43951</v>
      </c>
      <c r="BK81" s="244">
        <v>43952</v>
      </c>
      <c r="BL81" s="244">
        <v>43953</v>
      </c>
      <c r="BM81" s="244">
        <v>43954</v>
      </c>
      <c r="BN81" s="244">
        <v>43955</v>
      </c>
      <c r="BO81" s="244">
        <v>43956</v>
      </c>
      <c r="BP81" s="244">
        <v>43957</v>
      </c>
      <c r="BQ81" s="244">
        <v>43958</v>
      </c>
      <c r="BR81" s="244">
        <v>43959</v>
      </c>
      <c r="BS81" s="244">
        <v>43960</v>
      </c>
      <c r="BT81" s="244">
        <v>43961</v>
      </c>
      <c r="BU81" s="244">
        <v>43962</v>
      </c>
      <c r="BV81" s="244">
        <v>43963</v>
      </c>
      <c r="BW81" s="244">
        <v>43964</v>
      </c>
      <c r="BX81" s="244">
        <v>43965</v>
      </c>
      <c r="BY81" s="244">
        <v>43966</v>
      </c>
      <c r="BZ81" s="244">
        <v>43967</v>
      </c>
      <c r="CA81" s="244">
        <v>43968</v>
      </c>
      <c r="CB81" s="244">
        <v>43969</v>
      </c>
      <c r="CC81" s="244">
        <v>43970</v>
      </c>
      <c r="CD81" s="244">
        <v>43971</v>
      </c>
      <c r="CE81" s="244">
        <v>43972</v>
      </c>
      <c r="CF81" s="244">
        <v>43973</v>
      </c>
      <c r="CG81" s="244">
        <v>43974</v>
      </c>
      <c r="CH81" s="244">
        <v>43975</v>
      </c>
      <c r="CI81" s="244">
        <v>43976</v>
      </c>
      <c r="CJ81" s="244">
        <v>43977</v>
      </c>
      <c r="CK81" s="244">
        <v>43978</v>
      </c>
      <c r="CL81" s="244">
        <v>43979</v>
      </c>
      <c r="CM81" s="244">
        <v>43980</v>
      </c>
      <c r="CN81" s="244">
        <v>43981</v>
      </c>
      <c r="CO81" s="244">
        <v>43982</v>
      </c>
      <c r="CP81" s="244">
        <v>43983</v>
      </c>
      <c r="CQ81" s="244">
        <v>43984</v>
      </c>
      <c r="CR81" s="244">
        <v>43985</v>
      </c>
      <c r="CS81" s="244">
        <v>43986</v>
      </c>
      <c r="CT81" s="244">
        <v>43987</v>
      </c>
      <c r="CU81" s="244">
        <v>43988</v>
      </c>
      <c r="CV81" s="244">
        <v>43989</v>
      </c>
      <c r="CW81" s="244">
        <v>43990</v>
      </c>
      <c r="CX81" s="244">
        <v>43991</v>
      </c>
      <c r="CY81" s="244">
        <v>43992</v>
      </c>
      <c r="CZ81" s="244">
        <v>43993</v>
      </c>
      <c r="DA81" s="244">
        <v>43994</v>
      </c>
      <c r="DB81" s="244">
        <v>43995</v>
      </c>
      <c r="DC81" s="244">
        <v>43996</v>
      </c>
      <c r="DD81" s="244">
        <v>43997</v>
      </c>
      <c r="DE81" s="244">
        <v>43998</v>
      </c>
      <c r="DF81" s="244">
        <v>43999</v>
      </c>
      <c r="DG81" s="244">
        <v>44000</v>
      </c>
      <c r="DH81" s="244">
        <v>44001</v>
      </c>
      <c r="DI81" s="244">
        <v>44002</v>
      </c>
      <c r="DJ81" s="244">
        <v>44003</v>
      </c>
      <c r="DK81" s="244">
        <v>44004</v>
      </c>
      <c r="DL81" s="244">
        <v>44005</v>
      </c>
      <c r="DM81" s="244">
        <v>44006</v>
      </c>
      <c r="DN81" s="244">
        <v>44007</v>
      </c>
      <c r="DO81" s="244">
        <v>44008</v>
      </c>
      <c r="DP81" s="244">
        <v>44009</v>
      </c>
      <c r="DQ81" s="244">
        <v>44010</v>
      </c>
      <c r="DR81" s="244">
        <v>44011</v>
      </c>
      <c r="DS81" s="244">
        <v>44012</v>
      </c>
      <c r="DT81" s="244">
        <v>44013</v>
      </c>
      <c r="DU81" s="244">
        <v>44014</v>
      </c>
      <c r="DV81" s="244">
        <v>44015</v>
      </c>
      <c r="DW81" s="244">
        <v>44016</v>
      </c>
      <c r="DX81" s="244">
        <v>44017</v>
      </c>
      <c r="DY81" s="244">
        <v>44018</v>
      </c>
      <c r="DZ81" s="244">
        <v>44019</v>
      </c>
      <c r="EA81" s="244">
        <v>44020</v>
      </c>
      <c r="EB81" s="244">
        <v>44021</v>
      </c>
      <c r="EC81" s="244">
        <v>44022</v>
      </c>
      <c r="ED81" s="244">
        <v>44023</v>
      </c>
      <c r="EE81" s="244">
        <v>44024</v>
      </c>
      <c r="EF81" s="244">
        <v>44025</v>
      </c>
      <c r="EG81" s="244">
        <v>44026</v>
      </c>
      <c r="EH81" s="244">
        <v>44027</v>
      </c>
      <c r="EI81" s="244">
        <v>44028</v>
      </c>
      <c r="EJ81" s="244">
        <v>44029</v>
      </c>
      <c r="EK81" s="244">
        <v>44030</v>
      </c>
      <c r="EL81" s="244">
        <v>44031</v>
      </c>
      <c r="EM81" s="244">
        <v>44032</v>
      </c>
      <c r="EN81" s="244">
        <v>44033</v>
      </c>
      <c r="EO81" s="244">
        <v>44034</v>
      </c>
      <c r="EP81" s="244">
        <v>44035</v>
      </c>
      <c r="EQ81" s="244">
        <v>44036</v>
      </c>
      <c r="ER81" s="244">
        <v>44037</v>
      </c>
      <c r="ES81" s="244">
        <v>44038</v>
      </c>
      <c r="ET81" s="244">
        <v>44039</v>
      </c>
      <c r="EU81" s="244">
        <v>44040</v>
      </c>
      <c r="EV81" s="244">
        <v>44041</v>
      </c>
      <c r="EW81" s="244">
        <v>44042</v>
      </c>
      <c r="EX81" s="244">
        <v>44043</v>
      </c>
      <c r="EY81" s="244">
        <v>44044</v>
      </c>
      <c r="EZ81" s="244">
        <v>44045</v>
      </c>
      <c r="FA81" s="244">
        <v>44046</v>
      </c>
      <c r="FB81" s="244">
        <v>44047</v>
      </c>
      <c r="FC81" s="244">
        <v>44048</v>
      </c>
      <c r="FD81" s="244">
        <v>44049</v>
      </c>
      <c r="FE81" s="244">
        <v>44050</v>
      </c>
      <c r="FF81" s="244">
        <v>44051</v>
      </c>
      <c r="FG81" s="244">
        <v>44052</v>
      </c>
      <c r="FH81" s="244">
        <v>44053</v>
      </c>
      <c r="FI81" s="244">
        <v>44054</v>
      </c>
      <c r="FJ81" s="244">
        <v>44055</v>
      </c>
      <c r="FK81" s="244">
        <v>44056</v>
      </c>
      <c r="FL81" s="244">
        <v>44057</v>
      </c>
      <c r="FM81" s="244">
        <v>44058</v>
      </c>
      <c r="FN81" s="244">
        <v>44059</v>
      </c>
      <c r="FO81" s="244">
        <v>44060</v>
      </c>
      <c r="FP81" s="244">
        <v>44061</v>
      </c>
      <c r="FQ81" s="244">
        <v>44062</v>
      </c>
      <c r="FR81" s="244">
        <v>44063</v>
      </c>
      <c r="FS81" s="244">
        <v>44064</v>
      </c>
      <c r="FT81" s="244">
        <v>44065</v>
      </c>
      <c r="FU81" s="244">
        <v>44066</v>
      </c>
      <c r="FV81" s="244">
        <v>44067</v>
      </c>
      <c r="FW81" s="244">
        <v>44068</v>
      </c>
      <c r="FX81" s="244">
        <v>44069</v>
      </c>
      <c r="FY81" s="244">
        <v>44070</v>
      </c>
      <c r="FZ81" s="244">
        <v>44071</v>
      </c>
      <c r="GA81" s="244">
        <v>44072</v>
      </c>
      <c r="GB81" s="244">
        <v>44073</v>
      </c>
      <c r="GC81" s="244">
        <v>44074</v>
      </c>
      <c r="GD81" s="244">
        <v>44075</v>
      </c>
      <c r="GE81" s="244">
        <v>44076</v>
      </c>
      <c r="GF81" s="244">
        <v>44077</v>
      </c>
      <c r="GG81" s="244">
        <v>44078</v>
      </c>
      <c r="GH81" s="244">
        <v>44079</v>
      </c>
      <c r="GI81" s="244">
        <v>44080</v>
      </c>
      <c r="GJ81" s="244">
        <v>44081</v>
      </c>
      <c r="GK81" s="244">
        <v>44082</v>
      </c>
      <c r="GL81" s="244">
        <v>44083</v>
      </c>
      <c r="GM81" s="244">
        <v>44084</v>
      </c>
      <c r="GN81" s="244">
        <v>44085</v>
      </c>
      <c r="GO81" s="244">
        <v>44086</v>
      </c>
      <c r="GP81" s="244">
        <v>44087</v>
      </c>
      <c r="GQ81" s="244">
        <v>44088</v>
      </c>
      <c r="GR81" s="244">
        <v>44089</v>
      </c>
      <c r="GS81" s="244">
        <v>44090</v>
      </c>
      <c r="GT81" s="244">
        <v>44091</v>
      </c>
      <c r="GU81" s="244">
        <v>44092</v>
      </c>
      <c r="GV81" s="244">
        <v>44093</v>
      </c>
      <c r="GW81" s="244">
        <v>44094</v>
      </c>
      <c r="GX81" s="244">
        <v>44095</v>
      </c>
      <c r="GY81" s="244">
        <v>44096</v>
      </c>
      <c r="GZ81" s="244">
        <v>44097</v>
      </c>
      <c r="HA81" s="244">
        <v>44098</v>
      </c>
      <c r="HB81" s="244">
        <v>44099</v>
      </c>
      <c r="HC81" s="244">
        <v>44100</v>
      </c>
      <c r="HD81" s="244">
        <v>44101</v>
      </c>
      <c r="HE81" s="244">
        <v>44102</v>
      </c>
      <c r="HF81" s="244">
        <v>44103</v>
      </c>
      <c r="HG81" s="244">
        <v>44104</v>
      </c>
      <c r="HH81" s="244">
        <v>44105</v>
      </c>
      <c r="HI81" s="244">
        <v>44106</v>
      </c>
      <c r="HJ81" s="244">
        <v>44107</v>
      </c>
      <c r="HK81" s="244">
        <v>44108</v>
      </c>
      <c r="HL81" s="244">
        <v>44109</v>
      </c>
      <c r="HM81" s="244">
        <v>44110</v>
      </c>
      <c r="HN81" s="244">
        <v>44111</v>
      </c>
      <c r="HO81" s="244">
        <v>44112</v>
      </c>
      <c r="HP81" s="244">
        <v>44113</v>
      </c>
      <c r="HQ81" s="244">
        <v>44114</v>
      </c>
    </row>
    <row r="82" spans="1:225" s="100" customFormat="1" x14ac:dyDescent="0.25">
      <c r="C82" s="247" t="s">
        <v>7</v>
      </c>
      <c r="E82" s="100">
        <v>4</v>
      </c>
      <c r="F82" s="100">
        <v>5</v>
      </c>
      <c r="G82" s="100">
        <v>8</v>
      </c>
      <c r="H82" s="100">
        <v>9</v>
      </c>
      <c r="I82" s="100">
        <v>2</v>
      </c>
      <c r="J82" s="100">
        <v>5</v>
      </c>
      <c r="K82" s="100">
        <v>10</v>
      </c>
      <c r="L82" s="100">
        <v>4</v>
      </c>
      <c r="M82" s="100">
        <v>13</v>
      </c>
      <c r="N82" s="100">
        <v>20</v>
      </c>
      <c r="O82" s="100">
        <v>14</v>
      </c>
      <c r="P82" s="100">
        <v>18</v>
      </c>
      <c r="Q82" s="100">
        <v>30</v>
      </c>
      <c r="R82" s="100">
        <v>41</v>
      </c>
      <c r="S82" s="100">
        <v>55</v>
      </c>
      <c r="T82" s="100">
        <v>71</v>
      </c>
      <c r="U82" s="100">
        <v>227</v>
      </c>
      <c r="V82" s="100">
        <v>-48</v>
      </c>
      <c r="W82" s="100">
        <v>100</v>
      </c>
      <c r="X82" s="100">
        <v>62</v>
      </c>
      <c r="Y82" s="100">
        <v>114</v>
      </c>
      <c r="Z82" s="100">
        <v>128</v>
      </c>
      <c r="AA82" s="100">
        <v>155</v>
      </c>
      <c r="AB82" s="100">
        <v>207</v>
      </c>
      <c r="AC82" s="100">
        <v>258</v>
      </c>
      <c r="AD82" s="100">
        <v>160</v>
      </c>
      <c r="AE82" s="100">
        <v>142</v>
      </c>
      <c r="AF82" s="100">
        <v>139</v>
      </c>
      <c r="AG82" s="100">
        <v>248</v>
      </c>
      <c r="AH82" s="100">
        <v>222</v>
      </c>
      <c r="AI82" s="100">
        <v>205</v>
      </c>
      <c r="AJ82" s="100">
        <v>196</v>
      </c>
      <c r="AK82" s="100">
        <v>298</v>
      </c>
      <c r="AL82" s="100">
        <v>247</v>
      </c>
      <c r="AM82" s="100">
        <v>139</v>
      </c>
      <c r="AN82" s="100">
        <v>244</v>
      </c>
      <c r="AO82" s="100">
        <v>317</v>
      </c>
      <c r="AP82" s="100">
        <v>210</v>
      </c>
      <c r="AQ82" s="100">
        <v>411</v>
      </c>
      <c r="AR82" s="100">
        <v>224</v>
      </c>
      <c r="AS82" s="100">
        <v>260</v>
      </c>
      <c r="AT82" s="100">
        <v>141</v>
      </c>
      <c r="AU82" s="100">
        <v>195</v>
      </c>
      <c r="AV82" s="100">
        <v>274</v>
      </c>
      <c r="AW82" s="100">
        <v>260</v>
      </c>
      <c r="AX82" s="100">
        <v>304</v>
      </c>
      <c r="AY82" s="100">
        <v>261</v>
      </c>
      <c r="AZ82" s="100">
        <v>141</v>
      </c>
      <c r="BA82" s="100">
        <v>145</v>
      </c>
      <c r="BB82" s="100">
        <v>165</v>
      </c>
      <c r="BC82" s="100">
        <v>211</v>
      </c>
      <c r="BD82" s="100">
        <v>182</v>
      </c>
      <c r="BE82" s="100">
        <v>186</v>
      </c>
      <c r="BF82" s="100">
        <v>142</v>
      </c>
      <c r="BG82" s="100">
        <v>96</v>
      </c>
      <c r="BH82" s="100">
        <v>19</v>
      </c>
      <c r="BI82" s="100">
        <v>96</v>
      </c>
      <c r="BJ82" s="100">
        <v>138</v>
      </c>
      <c r="BK82" s="100">
        <v>118</v>
      </c>
      <c r="BL82" s="100">
        <v>94</v>
      </c>
      <c r="BM82" s="100">
        <v>90</v>
      </c>
      <c r="BN82" s="100">
        <v>31</v>
      </c>
      <c r="BO82" s="100">
        <v>78</v>
      </c>
      <c r="BP82" s="100">
        <v>55</v>
      </c>
      <c r="BQ82" s="100">
        <v>97</v>
      </c>
      <c r="BR82" s="100">
        <v>80</v>
      </c>
      <c r="BS82" s="100">
        <v>83</v>
      </c>
      <c r="BT82" s="100">
        <v>69</v>
      </c>
      <c r="BU82" s="100">
        <v>46</v>
      </c>
      <c r="BV82" s="100">
        <v>61</v>
      </c>
      <c r="BW82" s="100">
        <v>97</v>
      </c>
      <c r="BX82" s="100">
        <v>87</v>
      </c>
      <c r="BY82" s="100">
        <v>56</v>
      </c>
      <c r="BZ82" s="100">
        <v>56</v>
      </c>
      <c r="CA82" s="100">
        <v>39</v>
      </c>
      <c r="CB82" s="100">
        <v>62</v>
      </c>
      <c r="CC82" s="100">
        <v>35</v>
      </c>
      <c r="CD82" s="100">
        <v>59</v>
      </c>
      <c r="CE82" s="100">
        <v>92</v>
      </c>
      <c r="CF82" s="100">
        <v>49</v>
      </c>
      <c r="CG82" s="100">
        <v>37</v>
      </c>
      <c r="CH82" s="100">
        <v>45</v>
      </c>
      <c r="CI82" s="100">
        <v>50</v>
      </c>
      <c r="CJ82" s="100">
        <v>31</v>
      </c>
      <c r="CK82" s="100">
        <v>65</v>
      </c>
      <c r="CL82" s="100">
        <v>39</v>
      </c>
      <c r="CM82" s="100">
        <v>42</v>
      </c>
      <c r="CN82" s="100">
        <v>28</v>
      </c>
      <c r="CO82" s="100">
        <v>31</v>
      </c>
      <c r="CP82" s="100">
        <v>35</v>
      </c>
      <c r="CQ82" s="100">
        <v>24</v>
      </c>
      <c r="CR82" s="100">
        <v>26</v>
      </c>
      <c r="CS82" s="100">
        <v>66</v>
      </c>
      <c r="CT82" s="100">
        <v>61</v>
      </c>
      <c r="CU82" s="100">
        <v>70</v>
      </c>
      <c r="CV82" s="100">
        <v>58</v>
      </c>
      <c r="CW82" s="100">
        <v>38</v>
      </c>
      <c r="CX82" s="100">
        <v>76</v>
      </c>
      <c r="CY82" s="100">
        <v>50</v>
      </c>
      <c r="CZ82" s="100">
        <v>56</v>
      </c>
      <c r="DA82" s="100">
        <v>84</v>
      </c>
      <c r="DB82" s="100">
        <v>55</v>
      </c>
      <c r="DC82" s="100">
        <v>41</v>
      </c>
      <c r="DD82" s="100">
        <v>45</v>
      </c>
      <c r="DE82" s="100">
        <v>47</v>
      </c>
      <c r="DF82" s="100">
        <v>40</v>
      </c>
      <c r="DG82" s="100">
        <v>47</v>
      </c>
      <c r="DH82" s="100">
        <v>39</v>
      </c>
      <c r="DI82" s="100">
        <v>34</v>
      </c>
      <c r="DJ82" s="100">
        <v>25</v>
      </c>
      <c r="DK82" s="100">
        <v>25</v>
      </c>
      <c r="DL82" s="100">
        <v>25</v>
      </c>
      <c r="DM82" s="100">
        <v>25</v>
      </c>
      <c r="DN82" s="100">
        <v>42</v>
      </c>
      <c r="DO82" s="100">
        <v>38</v>
      </c>
      <c r="DP82" s="100">
        <v>22</v>
      </c>
      <c r="DQ82" s="100">
        <v>37</v>
      </c>
      <c r="DR82" s="100">
        <v>34</v>
      </c>
      <c r="DS82" s="100">
        <v>27</v>
      </c>
      <c r="DT82" s="100">
        <v>26</v>
      </c>
      <c r="DU82" s="100">
        <v>32</v>
      </c>
      <c r="DV82" s="100">
        <v>32</v>
      </c>
      <c r="DW82" s="100">
        <v>21</v>
      </c>
      <c r="DX82" s="100">
        <v>27</v>
      </c>
      <c r="DY82" s="100">
        <v>19</v>
      </c>
      <c r="DZ82" s="100">
        <v>10</v>
      </c>
      <c r="EA82" s="100">
        <v>18</v>
      </c>
      <c r="EB82" s="100">
        <v>24</v>
      </c>
      <c r="EC82" s="100">
        <v>18</v>
      </c>
      <c r="ED82" s="100">
        <v>35</v>
      </c>
      <c r="EE82" s="100">
        <v>50</v>
      </c>
      <c r="EF82" s="100">
        <v>25</v>
      </c>
      <c r="EG82" s="100">
        <v>52</v>
      </c>
      <c r="EH82" s="100">
        <v>48</v>
      </c>
      <c r="EI82" s="100">
        <v>47</v>
      </c>
      <c r="EJ82" s="100">
        <v>47</v>
      </c>
      <c r="EK82" s="100">
        <v>49</v>
      </c>
      <c r="EL82" s="100">
        <v>52</v>
      </c>
      <c r="EM82" s="100">
        <v>74</v>
      </c>
      <c r="EN82" s="100">
        <v>80</v>
      </c>
      <c r="EO82" s="100">
        <v>75</v>
      </c>
      <c r="EP82" s="100">
        <v>92</v>
      </c>
      <c r="EQ82" s="100">
        <v>101</v>
      </c>
      <c r="ER82" s="100">
        <v>47</v>
      </c>
      <c r="ES82" s="100">
        <v>99</v>
      </c>
      <c r="ET82" s="100">
        <v>93</v>
      </c>
      <c r="EU82" s="100">
        <v>111</v>
      </c>
      <c r="EV82" s="100">
        <v>111</v>
      </c>
      <c r="EW82" s="100">
        <v>149</v>
      </c>
      <c r="EX82" s="100">
        <v>155</v>
      </c>
      <c r="EY82" s="100">
        <v>207</v>
      </c>
      <c r="EZ82" s="100">
        <v>183</v>
      </c>
      <c r="FA82" s="100">
        <v>196</v>
      </c>
      <c r="FB82" s="100">
        <v>192</v>
      </c>
      <c r="FC82" s="100">
        <v>217</v>
      </c>
      <c r="FD82" s="100">
        <v>241</v>
      </c>
      <c r="FE82" s="100">
        <v>221</v>
      </c>
      <c r="FF82" s="100">
        <v>183</v>
      </c>
      <c r="FG82" s="100">
        <v>243</v>
      </c>
      <c r="FH82" s="100">
        <v>255</v>
      </c>
      <c r="FI82" s="100">
        <v>288</v>
      </c>
      <c r="FJ82" s="100">
        <v>297</v>
      </c>
      <c r="FK82" s="100">
        <v>251</v>
      </c>
      <c r="FL82" s="100">
        <v>229</v>
      </c>
      <c r="FM82" s="100">
        <v>270</v>
      </c>
      <c r="FN82" s="100">
        <v>168</v>
      </c>
      <c r="FO82" s="100">
        <v>157</v>
      </c>
      <c r="FP82" s="100">
        <v>161</v>
      </c>
      <c r="FQ82" s="100">
        <v>188</v>
      </c>
      <c r="FR82" s="100">
        <v>181</v>
      </c>
      <c r="FS82" s="100">
        <v>161</v>
      </c>
      <c r="FT82" s="100">
        <v>192</v>
      </c>
      <c r="FU82" s="100">
        <v>127</v>
      </c>
      <c r="FV82" s="100">
        <v>187</v>
      </c>
      <c r="FW82" s="100">
        <v>97</v>
      </c>
      <c r="FX82" s="100">
        <v>206</v>
      </c>
      <c r="FY82" s="100">
        <v>165</v>
      </c>
      <c r="FZ82" s="100">
        <v>151</v>
      </c>
      <c r="GA82" s="100">
        <v>138</v>
      </c>
      <c r="GB82" s="100">
        <v>206</v>
      </c>
      <c r="GC82" s="100">
        <v>165</v>
      </c>
      <c r="GD82" s="100">
        <v>177</v>
      </c>
      <c r="GE82" s="100">
        <v>288</v>
      </c>
      <c r="GF82" s="100">
        <v>249</v>
      </c>
      <c r="GG82" s="100">
        <v>279</v>
      </c>
      <c r="GH82" s="100">
        <v>202</v>
      </c>
      <c r="GI82" s="100">
        <v>376</v>
      </c>
      <c r="GJ82" s="100">
        <v>260</v>
      </c>
      <c r="GK82" s="100">
        <v>330</v>
      </c>
      <c r="GL82" s="100">
        <v>455</v>
      </c>
      <c r="GM82" s="100">
        <v>278</v>
      </c>
      <c r="GN82" s="100">
        <v>533</v>
      </c>
    </row>
    <row r="83" spans="1:225" s="100" customFormat="1" x14ac:dyDescent="0.25">
      <c r="C83" s="247" t="s">
        <v>10</v>
      </c>
      <c r="E83" s="100">
        <v>5</v>
      </c>
      <c r="F83" s="100">
        <v>9</v>
      </c>
      <c r="G83" s="100">
        <v>15</v>
      </c>
      <c r="H83" s="100">
        <v>20</v>
      </c>
      <c r="I83" s="100">
        <v>35</v>
      </c>
      <c r="J83" s="100">
        <v>45</v>
      </c>
      <c r="K83" s="100">
        <v>27</v>
      </c>
      <c r="L83" s="100">
        <v>44</v>
      </c>
      <c r="M83" s="100">
        <v>53</v>
      </c>
      <c r="N83" s="100">
        <v>-199</v>
      </c>
      <c r="O83" s="100">
        <v>23</v>
      </c>
      <c r="P83" s="100">
        <v>12</v>
      </c>
      <c r="Q83" s="100">
        <v>28</v>
      </c>
      <c r="R83" s="100">
        <v>37</v>
      </c>
      <c r="S83" s="100">
        <v>28</v>
      </c>
      <c r="T83" s="100">
        <v>71</v>
      </c>
      <c r="U83" s="100">
        <v>227</v>
      </c>
      <c r="V83" s="100">
        <v>-33</v>
      </c>
      <c r="W83" s="100">
        <v>74</v>
      </c>
      <c r="X83" s="100">
        <v>66</v>
      </c>
      <c r="Y83" s="100">
        <v>139</v>
      </c>
      <c r="Z83" s="100">
        <v>130</v>
      </c>
      <c r="AA83" s="100">
        <v>159</v>
      </c>
      <c r="AB83" s="100">
        <v>205</v>
      </c>
      <c r="AC83" s="100">
        <v>167</v>
      </c>
      <c r="AD83" s="100">
        <v>153</v>
      </c>
      <c r="AE83" s="100">
        <v>147</v>
      </c>
      <c r="AF83" s="100">
        <v>145</v>
      </c>
      <c r="AG83" s="100">
        <v>171</v>
      </c>
      <c r="AH83" s="100">
        <v>184</v>
      </c>
      <c r="AI83" s="100">
        <v>171</v>
      </c>
      <c r="AJ83" s="100">
        <v>173</v>
      </c>
      <c r="AK83" s="100">
        <v>229</v>
      </c>
      <c r="AL83" s="100">
        <v>116</v>
      </c>
      <c r="AM83" s="100">
        <v>123</v>
      </c>
      <c r="AN83" s="100">
        <v>130</v>
      </c>
      <c r="AO83" s="100">
        <v>177</v>
      </c>
      <c r="AP83" s="100">
        <v>232</v>
      </c>
      <c r="AQ83" s="100">
        <v>157</v>
      </c>
      <c r="AR83" s="100">
        <v>184</v>
      </c>
      <c r="AS83" s="100">
        <v>96</v>
      </c>
      <c r="AT83" s="100">
        <v>100</v>
      </c>
      <c r="AU83" s="100">
        <v>107</v>
      </c>
      <c r="AV83" s="100">
        <v>133</v>
      </c>
      <c r="AW83" s="100">
        <v>206</v>
      </c>
      <c r="AX83" s="100">
        <v>155</v>
      </c>
      <c r="AY83" s="100">
        <v>130</v>
      </c>
      <c r="AZ83" s="100">
        <v>99</v>
      </c>
      <c r="BA83" s="100">
        <v>101</v>
      </c>
      <c r="BB83" s="100">
        <v>107</v>
      </c>
      <c r="BC83" s="100">
        <v>141</v>
      </c>
      <c r="BD83" s="100">
        <v>84</v>
      </c>
      <c r="BE83" s="100">
        <v>74</v>
      </c>
      <c r="BF83" s="100">
        <v>90</v>
      </c>
      <c r="BG83" s="100">
        <v>45</v>
      </c>
      <c r="BH83" s="100">
        <v>35</v>
      </c>
      <c r="BI83" s="100">
        <v>69</v>
      </c>
      <c r="BJ83" s="100">
        <v>51</v>
      </c>
      <c r="BK83" s="100">
        <v>79</v>
      </c>
      <c r="BL83" s="100">
        <v>71</v>
      </c>
      <c r="BM83" s="100">
        <v>34</v>
      </c>
      <c r="BN83" s="100">
        <v>23</v>
      </c>
      <c r="BO83" s="100">
        <v>70</v>
      </c>
      <c r="BP83" s="100">
        <v>58</v>
      </c>
      <c r="BQ83" s="100">
        <v>50</v>
      </c>
      <c r="BR83" s="100">
        <v>42</v>
      </c>
      <c r="BS83" s="100">
        <v>49</v>
      </c>
      <c r="BT83" s="100">
        <v>40</v>
      </c>
      <c r="BU83" s="100">
        <v>35</v>
      </c>
      <c r="BV83" s="100">
        <v>25</v>
      </c>
      <c r="BW83" s="100">
        <v>33</v>
      </c>
      <c r="BX83" s="100">
        <v>54</v>
      </c>
      <c r="BY83" s="100">
        <v>39</v>
      </c>
      <c r="BZ83" s="100">
        <v>26</v>
      </c>
      <c r="CA83" s="100">
        <v>14</v>
      </c>
      <c r="CB83" s="100">
        <v>16</v>
      </c>
      <c r="CC83" s="100">
        <v>17</v>
      </c>
      <c r="CD83" s="100">
        <v>30</v>
      </c>
      <c r="CE83" s="100">
        <v>32</v>
      </c>
      <c r="CF83" s="100">
        <v>35</v>
      </c>
      <c r="CG83" s="100">
        <v>22</v>
      </c>
      <c r="CH83" s="100">
        <v>12</v>
      </c>
      <c r="CI83" s="100">
        <v>10</v>
      </c>
      <c r="CJ83" s="100">
        <v>7</v>
      </c>
      <c r="CK83" s="100">
        <v>28</v>
      </c>
      <c r="CL83" s="100">
        <v>11</v>
      </c>
      <c r="CM83" s="100">
        <v>14</v>
      </c>
      <c r="CN83" s="100">
        <v>21</v>
      </c>
      <c r="CO83" s="100">
        <v>23</v>
      </c>
      <c r="CP83" s="100">
        <v>9</v>
      </c>
      <c r="CQ83" s="100">
        <v>5</v>
      </c>
      <c r="CR83" s="100">
        <v>8</v>
      </c>
      <c r="CS83" s="100">
        <v>11</v>
      </c>
      <c r="CT83" s="100">
        <v>11</v>
      </c>
      <c r="CU83" s="100">
        <v>9</v>
      </c>
      <c r="CV83" s="100">
        <v>83</v>
      </c>
      <c r="CW83" s="100">
        <v>28</v>
      </c>
      <c r="CX83" s="100">
        <v>14</v>
      </c>
      <c r="CY83" s="100">
        <v>33</v>
      </c>
      <c r="CZ83" s="100">
        <v>29</v>
      </c>
      <c r="DA83" s="100">
        <v>15</v>
      </c>
      <c r="DB83" s="100">
        <v>31</v>
      </c>
      <c r="DC83" s="100">
        <v>22</v>
      </c>
      <c r="DD83" s="100">
        <v>25</v>
      </c>
      <c r="DE83" s="100">
        <v>31</v>
      </c>
      <c r="DF83" s="100">
        <v>21</v>
      </c>
      <c r="DG83" s="100">
        <v>24</v>
      </c>
      <c r="DH83" s="100">
        <v>12</v>
      </c>
      <c r="DI83" s="100">
        <v>10</v>
      </c>
      <c r="DJ83" s="100">
        <v>5</v>
      </c>
      <c r="DK83" s="100">
        <v>7</v>
      </c>
      <c r="DL83" s="100">
        <v>12</v>
      </c>
      <c r="DM83" s="100">
        <v>17</v>
      </c>
      <c r="DN83" s="100">
        <v>10</v>
      </c>
      <c r="DO83" s="100">
        <v>18</v>
      </c>
      <c r="DP83" s="100">
        <v>13</v>
      </c>
      <c r="DQ83" s="100">
        <v>11</v>
      </c>
      <c r="DR83" s="100">
        <v>9</v>
      </c>
      <c r="DS83" s="99">
        <v>9</v>
      </c>
      <c r="DT83" s="99">
        <v>12</v>
      </c>
      <c r="DU83" s="99">
        <v>19</v>
      </c>
      <c r="DV83" s="99">
        <v>20</v>
      </c>
      <c r="DW83" s="99">
        <v>12</v>
      </c>
      <c r="DX83" s="99">
        <v>10</v>
      </c>
      <c r="DY83" s="99">
        <v>5</v>
      </c>
      <c r="DZ83" s="99">
        <v>7</v>
      </c>
      <c r="EA83" s="100">
        <v>12</v>
      </c>
      <c r="EB83" s="100">
        <v>7</v>
      </c>
      <c r="EC83" s="100">
        <v>13</v>
      </c>
      <c r="ED83" s="100">
        <v>13</v>
      </c>
      <c r="EE83" s="100">
        <v>9</v>
      </c>
      <c r="EF83" s="100">
        <v>16</v>
      </c>
      <c r="EG83" s="100">
        <v>8</v>
      </c>
      <c r="EH83" s="100">
        <v>14</v>
      </c>
      <c r="EI83" s="100">
        <v>24</v>
      </c>
      <c r="EJ83" s="100">
        <v>19</v>
      </c>
      <c r="EK83" s="100">
        <v>21</v>
      </c>
      <c r="EL83" s="100">
        <v>43</v>
      </c>
      <c r="EM83" s="100">
        <v>35</v>
      </c>
      <c r="EN83" s="100">
        <v>36</v>
      </c>
      <c r="EO83" s="100">
        <v>36</v>
      </c>
      <c r="EP83" s="100">
        <v>32</v>
      </c>
      <c r="EQ83" s="100">
        <v>40</v>
      </c>
      <c r="ER83" s="100">
        <v>31</v>
      </c>
      <c r="ES83" s="100">
        <v>47</v>
      </c>
      <c r="ET83" s="100">
        <v>61</v>
      </c>
      <c r="EU83" s="100">
        <v>49</v>
      </c>
      <c r="EV83" s="100">
        <v>45</v>
      </c>
      <c r="EW83" s="100">
        <v>95</v>
      </c>
      <c r="EX83" s="100">
        <v>72</v>
      </c>
      <c r="EY83" s="100">
        <v>95</v>
      </c>
      <c r="EZ83" s="100">
        <v>59</v>
      </c>
      <c r="FA83" s="100">
        <v>72</v>
      </c>
      <c r="FB83" s="100">
        <v>178</v>
      </c>
      <c r="FC83" s="100">
        <v>93</v>
      </c>
      <c r="FD83" s="100">
        <v>198</v>
      </c>
      <c r="FE83" s="100">
        <v>117</v>
      </c>
      <c r="FF83" s="100">
        <v>135</v>
      </c>
      <c r="FG83" s="100">
        <v>128</v>
      </c>
      <c r="FH83" s="100">
        <v>211</v>
      </c>
      <c r="FI83" s="100">
        <v>183</v>
      </c>
      <c r="FJ83" s="100">
        <v>156</v>
      </c>
      <c r="FK83" s="100">
        <v>121</v>
      </c>
      <c r="FL83" s="100">
        <v>195</v>
      </c>
      <c r="FM83" s="100">
        <v>194</v>
      </c>
      <c r="FN83" s="100">
        <v>131</v>
      </c>
      <c r="FO83" s="100">
        <v>162</v>
      </c>
      <c r="FP83" s="100">
        <v>157</v>
      </c>
      <c r="FQ83" s="100">
        <v>162</v>
      </c>
      <c r="FR83" s="100">
        <v>163</v>
      </c>
      <c r="FS83" s="100">
        <v>141</v>
      </c>
      <c r="FT83" s="100">
        <v>88</v>
      </c>
      <c r="FU83" s="100">
        <v>109</v>
      </c>
      <c r="FV83" s="100">
        <v>166</v>
      </c>
      <c r="FW83" s="100">
        <v>143</v>
      </c>
      <c r="FX83" s="100">
        <v>132</v>
      </c>
      <c r="FY83" s="100">
        <v>133</v>
      </c>
      <c r="FZ83" s="100">
        <v>133</v>
      </c>
      <c r="GA83" s="100">
        <v>127</v>
      </c>
      <c r="GB83" s="100">
        <v>104</v>
      </c>
      <c r="GC83" s="100">
        <v>160</v>
      </c>
      <c r="GD83" s="100">
        <v>132</v>
      </c>
      <c r="GE83" s="100">
        <v>200</v>
      </c>
      <c r="GF83" s="100">
        <v>153</v>
      </c>
      <c r="GG83" s="100">
        <v>208</v>
      </c>
      <c r="GH83" s="100">
        <v>184</v>
      </c>
      <c r="GI83" s="100">
        <v>209</v>
      </c>
      <c r="GJ83" s="100">
        <v>217</v>
      </c>
      <c r="GK83" s="100">
        <v>304</v>
      </c>
      <c r="GL83" s="100">
        <v>267</v>
      </c>
      <c r="GM83" s="100">
        <v>222</v>
      </c>
      <c r="GN83" s="100">
        <v>307</v>
      </c>
    </row>
    <row r="84" spans="1:225" s="100" customFormat="1" x14ac:dyDescent="0.25">
      <c r="C84" s="247" t="s">
        <v>5</v>
      </c>
      <c r="E84" s="100">
        <v>3</v>
      </c>
      <c r="F84" s="100">
        <v>2</v>
      </c>
      <c r="G84" s="100">
        <v>1</v>
      </c>
      <c r="H84" s="100">
        <v>7</v>
      </c>
      <c r="I84" s="100">
        <v>5</v>
      </c>
      <c r="J84" s="100">
        <v>1</v>
      </c>
      <c r="K84" s="100">
        <v>6</v>
      </c>
      <c r="L84" s="100">
        <v>20</v>
      </c>
      <c r="M84" s="100">
        <v>-7</v>
      </c>
      <c r="N84" s="100">
        <v>335</v>
      </c>
      <c r="O84" s="100">
        <v>47</v>
      </c>
      <c r="P84" s="100">
        <v>53</v>
      </c>
      <c r="Q84" s="100">
        <v>112</v>
      </c>
      <c r="R84" s="100">
        <v>73</v>
      </c>
      <c r="S84" s="100">
        <v>97</v>
      </c>
      <c r="T84" s="100">
        <v>111</v>
      </c>
      <c r="U84" s="100">
        <v>274</v>
      </c>
      <c r="V84" s="100">
        <v>35</v>
      </c>
      <c r="W84" s="100">
        <v>224</v>
      </c>
      <c r="X84" s="100">
        <v>155</v>
      </c>
      <c r="Y84" s="100">
        <v>181</v>
      </c>
      <c r="Z84" s="100">
        <v>177</v>
      </c>
      <c r="AA84" s="100">
        <v>247</v>
      </c>
      <c r="AB84" s="100">
        <v>327</v>
      </c>
      <c r="AC84" s="100">
        <v>260</v>
      </c>
      <c r="AD84" s="100">
        <v>270</v>
      </c>
      <c r="AE84" s="100">
        <v>215</v>
      </c>
      <c r="AF84" s="100">
        <v>180</v>
      </c>
      <c r="AG84" s="100">
        <v>148</v>
      </c>
      <c r="AH84" s="100">
        <v>229</v>
      </c>
      <c r="AI84" s="100">
        <v>156</v>
      </c>
      <c r="AJ84" s="100">
        <v>137</v>
      </c>
      <c r="AK84" s="100">
        <v>177</v>
      </c>
      <c r="AL84" s="100">
        <v>193</v>
      </c>
      <c r="AM84" s="100">
        <v>156</v>
      </c>
      <c r="AN84" s="100">
        <v>184</v>
      </c>
      <c r="AO84" s="100">
        <v>214</v>
      </c>
      <c r="AP84" s="100">
        <v>252</v>
      </c>
      <c r="AQ84" s="100">
        <v>204</v>
      </c>
      <c r="AR84" s="100">
        <v>253</v>
      </c>
      <c r="AS84" s="100">
        <v>138</v>
      </c>
      <c r="AT84" s="100">
        <v>173</v>
      </c>
      <c r="AU84" s="100">
        <v>115</v>
      </c>
      <c r="AV84" s="100">
        <v>208</v>
      </c>
      <c r="AW84" s="100">
        <v>175</v>
      </c>
      <c r="AX84" s="100">
        <v>196</v>
      </c>
      <c r="AY84" s="100">
        <v>175</v>
      </c>
      <c r="AZ84" s="100">
        <v>157</v>
      </c>
      <c r="BA84" s="100">
        <v>139</v>
      </c>
      <c r="BB84" s="100">
        <v>121</v>
      </c>
      <c r="BC84" s="100">
        <v>127</v>
      </c>
      <c r="BD84" s="100">
        <v>157</v>
      </c>
      <c r="BE84" s="100">
        <v>125</v>
      </c>
      <c r="BF84" s="100">
        <v>147</v>
      </c>
      <c r="BG84" s="100">
        <v>98</v>
      </c>
      <c r="BH84" s="100">
        <v>34</v>
      </c>
      <c r="BI84" s="100">
        <v>33</v>
      </c>
      <c r="BJ84" s="100">
        <v>100</v>
      </c>
      <c r="BK84" s="100">
        <v>89</v>
      </c>
      <c r="BL84" s="100">
        <v>78</v>
      </c>
      <c r="BM84" s="100">
        <v>73</v>
      </c>
      <c r="BN84" s="100">
        <v>31</v>
      </c>
      <c r="BO84" s="100">
        <v>33</v>
      </c>
      <c r="BP84" s="100">
        <v>16</v>
      </c>
      <c r="BQ84" s="100">
        <v>52</v>
      </c>
      <c r="BR84" s="100">
        <v>37</v>
      </c>
      <c r="BS84" s="100">
        <v>54</v>
      </c>
      <c r="BT84" s="100">
        <v>29</v>
      </c>
      <c r="BU84" s="100">
        <v>19</v>
      </c>
      <c r="BV84" s="100">
        <v>38</v>
      </c>
      <c r="BW84" s="100">
        <v>17</v>
      </c>
      <c r="BX84" s="100">
        <v>46</v>
      </c>
      <c r="BY84" s="100">
        <v>22</v>
      </c>
      <c r="BZ84" s="100">
        <v>33</v>
      </c>
      <c r="CA84" s="100">
        <v>10</v>
      </c>
      <c r="CB84" s="100">
        <v>18</v>
      </c>
      <c r="CC84" s="100">
        <v>20</v>
      </c>
      <c r="CD84" s="100">
        <v>28</v>
      </c>
      <c r="CE84" s="100">
        <v>21</v>
      </c>
      <c r="CF84" s="100">
        <v>16</v>
      </c>
      <c r="CG84" s="100">
        <v>33</v>
      </c>
      <c r="CH84" s="100">
        <v>23</v>
      </c>
      <c r="CI84" s="100">
        <v>20</v>
      </c>
      <c r="CJ84" s="100">
        <v>25</v>
      </c>
      <c r="CK84" s="100">
        <v>21</v>
      </c>
      <c r="CL84" s="100">
        <v>45</v>
      </c>
      <c r="CM84" s="100">
        <v>23</v>
      </c>
      <c r="CN84" s="100">
        <v>24</v>
      </c>
      <c r="CO84" s="100">
        <v>37</v>
      </c>
      <c r="CP84" s="100">
        <v>6</v>
      </c>
      <c r="CQ84" s="100">
        <v>21</v>
      </c>
      <c r="CR84" s="100">
        <v>18</v>
      </c>
      <c r="CS84" s="100">
        <v>49</v>
      </c>
      <c r="CT84" s="100">
        <v>43</v>
      </c>
      <c r="CU84" s="100">
        <v>29</v>
      </c>
      <c r="CV84" s="100">
        <v>20</v>
      </c>
      <c r="CW84" s="100">
        <v>37</v>
      </c>
      <c r="CX84" s="100">
        <v>22</v>
      </c>
      <c r="CY84" s="100">
        <v>27</v>
      </c>
      <c r="CZ84" s="100">
        <v>28</v>
      </c>
      <c r="DA84" s="100">
        <v>42</v>
      </c>
      <c r="DB84" s="100">
        <v>42</v>
      </c>
      <c r="DC84" s="100">
        <v>24</v>
      </c>
      <c r="DD84" s="100">
        <v>11</v>
      </c>
      <c r="DE84" s="100">
        <v>29</v>
      </c>
      <c r="DF84" s="100">
        <v>22</v>
      </c>
      <c r="DG84" s="100">
        <v>14</v>
      </c>
      <c r="DH84" s="100">
        <v>20</v>
      </c>
      <c r="DI84" s="100">
        <v>4</v>
      </c>
      <c r="DJ84" s="100">
        <v>16</v>
      </c>
      <c r="DK84" s="100">
        <v>8</v>
      </c>
      <c r="DL84" s="100">
        <v>10</v>
      </c>
      <c r="DM84" s="100">
        <v>17</v>
      </c>
      <c r="DN84" s="100">
        <v>16</v>
      </c>
      <c r="DO84" s="100">
        <v>11</v>
      </c>
      <c r="DP84" s="100">
        <v>8</v>
      </c>
      <c r="DQ84" s="100">
        <v>2</v>
      </c>
      <c r="DR84" s="100">
        <v>10</v>
      </c>
      <c r="DS84" s="100">
        <v>5</v>
      </c>
      <c r="DT84" s="100">
        <v>8</v>
      </c>
      <c r="DU84" s="100">
        <v>9</v>
      </c>
      <c r="DV84" s="100">
        <v>7</v>
      </c>
      <c r="DW84" s="100">
        <v>13</v>
      </c>
      <c r="DX84" s="100">
        <v>9</v>
      </c>
      <c r="DY84" s="100">
        <v>3</v>
      </c>
      <c r="DZ84" s="100">
        <v>11</v>
      </c>
      <c r="EA84" s="100">
        <v>10</v>
      </c>
      <c r="EB84" s="100">
        <v>8</v>
      </c>
      <c r="EC84" s="100">
        <v>12</v>
      </c>
      <c r="ED84" s="100">
        <v>14</v>
      </c>
      <c r="EE84" s="100">
        <v>21</v>
      </c>
      <c r="EF84" s="100">
        <v>13</v>
      </c>
      <c r="EG84" s="100">
        <v>-21</v>
      </c>
      <c r="EH84" s="100">
        <v>5</v>
      </c>
      <c r="EI84" s="100">
        <v>14</v>
      </c>
      <c r="EJ84" s="100">
        <v>17</v>
      </c>
      <c r="EK84" s="100">
        <v>16</v>
      </c>
      <c r="EL84" s="100">
        <v>19</v>
      </c>
      <c r="EM84" s="100">
        <v>23</v>
      </c>
      <c r="EN84" s="100">
        <v>14</v>
      </c>
      <c r="EO84" s="100">
        <v>26</v>
      </c>
      <c r="EP84" s="100">
        <v>10</v>
      </c>
      <c r="EQ84" s="100">
        <v>23</v>
      </c>
      <c r="ER84" s="100">
        <v>14</v>
      </c>
      <c r="ES84" s="100">
        <v>27</v>
      </c>
      <c r="ET84" s="100">
        <v>16</v>
      </c>
      <c r="EU84" s="100">
        <v>35</v>
      </c>
      <c r="EV84" s="100">
        <v>39</v>
      </c>
      <c r="EW84" s="100">
        <v>45</v>
      </c>
      <c r="EX84" s="100">
        <v>37</v>
      </c>
      <c r="EY84" s="100">
        <v>50</v>
      </c>
      <c r="EZ84" s="100">
        <v>61</v>
      </c>
      <c r="FA84" s="100">
        <v>53</v>
      </c>
      <c r="FB84" s="100">
        <v>51</v>
      </c>
      <c r="FC84" s="100">
        <v>53</v>
      </c>
      <c r="FD84" s="100">
        <v>60</v>
      </c>
      <c r="FE84" s="100">
        <v>70</v>
      </c>
      <c r="FF84" s="100">
        <v>72</v>
      </c>
      <c r="FG84" s="100">
        <v>86</v>
      </c>
      <c r="FH84" s="100">
        <v>65</v>
      </c>
      <c r="FI84" s="100">
        <v>107</v>
      </c>
      <c r="FJ84" s="100">
        <v>58</v>
      </c>
      <c r="FK84" s="100">
        <v>56</v>
      </c>
      <c r="FL84" s="100">
        <v>70</v>
      </c>
      <c r="FM84" s="100">
        <v>70</v>
      </c>
      <c r="FN84" s="100">
        <v>77</v>
      </c>
      <c r="FO84" s="100">
        <v>60</v>
      </c>
      <c r="FP84" s="100">
        <v>69</v>
      </c>
      <c r="FQ84" s="100">
        <v>66</v>
      </c>
      <c r="FR84" s="100">
        <v>50</v>
      </c>
      <c r="FS84" s="100">
        <v>81</v>
      </c>
      <c r="FT84" s="100">
        <v>62</v>
      </c>
      <c r="FU84" s="100">
        <v>68</v>
      </c>
      <c r="FV84" s="100">
        <v>86</v>
      </c>
      <c r="FW84" s="100">
        <v>57</v>
      </c>
      <c r="FX84" s="100">
        <v>99</v>
      </c>
      <c r="FY84" s="100">
        <v>73</v>
      </c>
      <c r="FZ84" s="100">
        <v>88</v>
      </c>
      <c r="GA84" s="100">
        <v>86</v>
      </c>
      <c r="GB84" s="100">
        <v>65</v>
      </c>
      <c r="GC84" s="100">
        <v>70</v>
      </c>
      <c r="GD84" s="100">
        <v>51</v>
      </c>
      <c r="GE84" s="100">
        <v>69</v>
      </c>
      <c r="GF84" s="100">
        <v>64</v>
      </c>
      <c r="GG84" s="100">
        <v>78</v>
      </c>
      <c r="GH84" s="100">
        <v>81</v>
      </c>
      <c r="GI84" s="100">
        <v>96</v>
      </c>
      <c r="GJ84" s="100">
        <v>86</v>
      </c>
      <c r="GK84" s="100">
        <v>90</v>
      </c>
      <c r="GL84" s="100">
        <v>116</v>
      </c>
      <c r="GM84" s="100">
        <v>85</v>
      </c>
      <c r="GN84" s="100">
        <v>100</v>
      </c>
    </row>
    <row r="85" spans="1:225" s="100" customFormat="1" x14ac:dyDescent="0.25">
      <c r="C85" s="249" t="s">
        <v>8</v>
      </c>
      <c r="E85" s="100">
        <v>1</v>
      </c>
      <c r="F85" s="100">
        <v>1</v>
      </c>
      <c r="G85" s="100">
        <v>8</v>
      </c>
      <c r="H85" s="100">
        <v>3</v>
      </c>
      <c r="I85" s="100">
        <v>10</v>
      </c>
      <c r="J85" s="100">
        <v>4</v>
      </c>
      <c r="K85" s="100">
        <v>3</v>
      </c>
      <c r="L85" s="100">
        <v>4</v>
      </c>
      <c r="M85" s="100">
        <v>20</v>
      </c>
      <c r="N85" s="100">
        <v>10</v>
      </c>
      <c r="O85" s="100">
        <v>13</v>
      </c>
      <c r="P85" s="100">
        <v>24</v>
      </c>
      <c r="Q85" s="100">
        <v>35</v>
      </c>
      <c r="R85" s="100">
        <v>40</v>
      </c>
      <c r="S85" s="100">
        <v>40</v>
      </c>
      <c r="T85" s="100">
        <v>34</v>
      </c>
      <c r="U85" s="100">
        <v>124</v>
      </c>
      <c r="V85" s="100">
        <v>3</v>
      </c>
      <c r="W85" s="100">
        <v>62</v>
      </c>
      <c r="X85" s="100">
        <v>83</v>
      </c>
      <c r="Y85" s="100">
        <v>73</v>
      </c>
      <c r="Z85" s="100">
        <v>106</v>
      </c>
      <c r="AA85" s="100">
        <v>125</v>
      </c>
      <c r="AB85" s="100">
        <v>132</v>
      </c>
      <c r="AC85" s="100">
        <v>133</v>
      </c>
      <c r="AD85" s="100">
        <v>183</v>
      </c>
      <c r="AE85" s="100">
        <v>104</v>
      </c>
      <c r="AF85" s="100">
        <v>100</v>
      </c>
      <c r="AG85" s="100">
        <v>140</v>
      </c>
      <c r="AH85" s="100">
        <v>114</v>
      </c>
      <c r="AI85" s="100">
        <v>152</v>
      </c>
      <c r="AJ85" s="100">
        <v>101</v>
      </c>
      <c r="AK85" s="100">
        <v>129</v>
      </c>
      <c r="AL85" s="100">
        <v>96</v>
      </c>
      <c r="AM85" s="100">
        <v>91</v>
      </c>
      <c r="AN85" s="100">
        <v>91</v>
      </c>
      <c r="AO85" s="100">
        <v>138</v>
      </c>
      <c r="AP85" s="100">
        <v>162</v>
      </c>
      <c r="AQ85" s="100">
        <v>155</v>
      </c>
      <c r="AR85" s="100">
        <v>168</v>
      </c>
      <c r="AS85" s="100">
        <v>210</v>
      </c>
      <c r="AT85" s="100">
        <v>116</v>
      </c>
      <c r="AU85" s="100">
        <v>116</v>
      </c>
      <c r="AV85" s="100">
        <v>122</v>
      </c>
      <c r="AW85" s="100">
        <v>163</v>
      </c>
      <c r="AX85" s="100">
        <v>160</v>
      </c>
      <c r="AY85" s="100">
        <v>204</v>
      </c>
      <c r="AZ85" s="100">
        <v>147</v>
      </c>
      <c r="BA85" s="100">
        <v>98</v>
      </c>
      <c r="BB85" s="100">
        <v>87</v>
      </c>
      <c r="BC85" s="100">
        <v>136</v>
      </c>
      <c r="BD85" s="100">
        <v>111</v>
      </c>
      <c r="BE85" s="100">
        <v>94</v>
      </c>
      <c r="BF85" s="100">
        <v>74</v>
      </c>
      <c r="BG85" s="100">
        <v>41</v>
      </c>
      <c r="BH85" s="100">
        <v>22</v>
      </c>
      <c r="BI85" s="100">
        <v>74</v>
      </c>
      <c r="BJ85" s="100">
        <v>58</v>
      </c>
      <c r="BK85" s="100">
        <v>71</v>
      </c>
      <c r="BL85" s="100">
        <v>69</v>
      </c>
      <c r="BM85" s="100">
        <v>61</v>
      </c>
      <c r="BN85" s="100">
        <v>24</v>
      </c>
      <c r="BO85" s="100">
        <v>30</v>
      </c>
      <c r="BP85" s="100">
        <v>33</v>
      </c>
      <c r="BQ85" s="100">
        <v>26</v>
      </c>
      <c r="BR85" s="100">
        <v>35</v>
      </c>
      <c r="BS85" s="100">
        <v>16</v>
      </c>
      <c r="BT85" s="100">
        <v>25</v>
      </c>
      <c r="BU85" s="100">
        <v>24</v>
      </c>
      <c r="BV85" s="100">
        <v>24</v>
      </c>
      <c r="BW85" s="100">
        <v>19</v>
      </c>
      <c r="BX85" s="100">
        <v>24</v>
      </c>
      <c r="BY85" s="100">
        <v>15</v>
      </c>
      <c r="BZ85" s="100">
        <v>16</v>
      </c>
      <c r="CA85" s="100">
        <v>26</v>
      </c>
      <c r="CB85" s="100">
        <v>12</v>
      </c>
      <c r="CC85" s="100">
        <v>15</v>
      </c>
      <c r="CD85" s="100">
        <v>38</v>
      </c>
      <c r="CE85" s="100">
        <v>41</v>
      </c>
      <c r="CF85" s="100">
        <v>30</v>
      </c>
      <c r="CG85" s="100">
        <v>19</v>
      </c>
      <c r="CH85" s="100">
        <v>52</v>
      </c>
      <c r="CI85" s="100">
        <v>76</v>
      </c>
      <c r="CJ85" s="100">
        <v>41</v>
      </c>
      <c r="CK85" s="100">
        <v>34</v>
      </c>
      <c r="CL85" s="100">
        <v>38</v>
      </c>
      <c r="CM85" s="100">
        <v>45</v>
      </c>
      <c r="CN85" s="100">
        <v>31</v>
      </c>
      <c r="CO85" s="100">
        <v>27</v>
      </c>
      <c r="CP85" s="100">
        <v>24</v>
      </c>
      <c r="CQ85" s="100">
        <v>16</v>
      </c>
      <c r="CR85" s="100">
        <v>9</v>
      </c>
      <c r="CS85" s="100">
        <v>21</v>
      </c>
      <c r="CT85" s="100">
        <v>36</v>
      </c>
      <c r="CU85" s="100">
        <v>26</v>
      </c>
      <c r="CV85" s="100">
        <v>29</v>
      </c>
      <c r="CW85" s="100">
        <v>37</v>
      </c>
      <c r="CX85" s="100">
        <v>20</v>
      </c>
      <c r="CY85" s="100">
        <v>31</v>
      </c>
      <c r="CZ85" s="100">
        <v>19</v>
      </c>
      <c r="DA85" s="100">
        <v>31</v>
      </c>
      <c r="DB85" s="100">
        <v>21</v>
      </c>
      <c r="DC85" s="100">
        <v>18</v>
      </c>
      <c r="DD85" s="100">
        <v>40</v>
      </c>
      <c r="DE85" s="100">
        <v>4</v>
      </c>
      <c r="DF85" s="100">
        <v>9</v>
      </c>
      <c r="DG85" s="100">
        <v>14</v>
      </c>
      <c r="DH85" s="100">
        <v>17</v>
      </c>
      <c r="DI85" s="100">
        <v>10</v>
      </c>
      <c r="DJ85" s="100">
        <v>13</v>
      </c>
      <c r="DK85" s="100">
        <v>11</v>
      </c>
      <c r="DL85" s="100">
        <v>5</v>
      </c>
      <c r="DM85" s="100">
        <v>3</v>
      </c>
      <c r="DN85" s="100">
        <v>15</v>
      </c>
      <c r="DO85" s="100">
        <v>9</v>
      </c>
      <c r="DP85" s="100">
        <v>16</v>
      </c>
      <c r="DQ85" s="100">
        <v>6</v>
      </c>
      <c r="DR85" s="100">
        <v>9</v>
      </c>
      <c r="DS85" s="100">
        <v>1</v>
      </c>
      <c r="DT85" s="100">
        <v>6</v>
      </c>
      <c r="DU85" s="100">
        <v>6</v>
      </c>
      <c r="DV85" s="100">
        <v>2</v>
      </c>
      <c r="DW85" s="100">
        <v>1</v>
      </c>
      <c r="DX85" s="100">
        <v>4</v>
      </c>
      <c r="DY85" s="100">
        <v>2</v>
      </c>
      <c r="DZ85" s="100">
        <v>1</v>
      </c>
      <c r="EA85" s="100">
        <v>5</v>
      </c>
      <c r="EB85" s="100">
        <v>2</v>
      </c>
      <c r="EC85" s="100">
        <v>4</v>
      </c>
      <c r="ED85" s="100">
        <v>2</v>
      </c>
      <c r="EE85" s="100">
        <v>5</v>
      </c>
      <c r="EF85" s="100">
        <v>4</v>
      </c>
      <c r="EG85" s="100">
        <v>8</v>
      </c>
      <c r="EH85" s="100">
        <v>5</v>
      </c>
      <c r="EI85" s="100">
        <v>-11</v>
      </c>
      <c r="EJ85" s="100">
        <v>-2</v>
      </c>
      <c r="EK85" s="100">
        <v>6</v>
      </c>
      <c r="EL85" s="100">
        <v>3</v>
      </c>
      <c r="EM85" s="100">
        <v>7</v>
      </c>
      <c r="EN85" s="100">
        <v>10</v>
      </c>
      <c r="EO85" s="100">
        <v>6</v>
      </c>
      <c r="EP85" s="100">
        <v>3</v>
      </c>
      <c r="EQ85" s="100">
        <v>6</v>
      </c>
      <c r="ER85" s="100">
        <v>6</v>
      </c>
      <c r="ES85" s="100">
        <v>12</v>
      </c>
      <c r="ET85" s="100">
        <v>6</v>
      </c>
      <c r="EU85" s="100">
        <v>5</v>
      </c>
      <c r="EV85" s="100">
        <v>5</v>
      </c>
      <c r="EW85" s="100">
        <v>12</v>
      </c>
      <c r="EX85" s="100">
        <v>15</v>
      </c>
      <c r="EY85" s="100">
        <v>24</v>
      </c>
      <c r="EZ85" s="100">
        <v>14</v>
      </c>
      <c r="FA85" s="100">
        <v>1</v>
      </c>
      <c r="FB85" s="100">
        <v>8</v>
      </c>
      <c r="FC85" s="100">
        <v>7</v>
      </c>
      <c r="FD85" s="100">
        <v>19</v>
      </c>
      <c r="FE85" s="100">
        <v>23</v>
      </c>
      <c r="FF85" s="100">
        <v>19</v>
      </c>
      <c r="FG85" s="100">
        <v>39</v>
      </c>
      <c r="FH85" s="100">
        <v>21</v>
      </c>
      <c r="FI85" s="100">
        <v>35</v>
      </c>
      <c r="FJ85" s="100">
        <v>32</v>
      </c>
      <c r="FK85" s="100">
        <v>25</v>
      </c>
      <c r="FL85" s="100">
        <v>26</v>
      </c>
      <c r="FM85" s="100">
        <v>22</v>
      </c>
      <c r="FN85" s="100">
        <v>31</v>
      </c>
      <c r="FO85" s="100">
        <v>19</v>
      </c>
      <c r="FP85" s="100">
        <v>21</v>
      </c>
      <c r="FQ85" s="100">
        <v>33</v>
      </c>
      <c r="FR85" s="100">
        <v>26</v>
      </c>
      <c r="FS85" s="100">
        <v>37</v>
      </c>
      <c r="FT85" s="100">
        <v>30</v>
      </c>
      <c r="FU85" s="100">
        <v>42</v>
      </c>
      <c r="FV85" s="100">
        <v>51</v>
      </c>
      <c r="FW85" s="100">
        <v>38</v>
      </c>
      <c r="FX85" s="100">
        <v>34</v>
      </c>
      <c r="FY85" s="100">
        <v>35</v>
      </c>
      <c r="FZ85" s="100">
        <v>44</v>
      </c>
      <c r="GA85" s="100">
        <v>32</v>
      </c>
      <c r="GB85" s="100">
        <v>35</v>
      </c>
      <c r="GC85" s="100">
        <v>28</v>
      </c>
      <c r="GD85" s="100">
        <v>28</v>
      </c>
      <c r="GE85" s="100">
        <v>41</v>
      </c>
      <c r="GF85" s="100">
        <v>33</v>
      </c>
      <c r="GG85" s="100">
        <v>39</v>
      </c>
      <c r="GH85" s="100">
        <v>45</v>
      </c>
      <c r="GI85" s="100">
        <v>73</v>
      </c>
      <c r="GJ85" s="100">
        <v>69</v>
      </c>
      <c r="GK85" s="100">
        <v>69</v>
      </c>
      <c r="GL85" s="100">
        <v>88</v>
      </c>
      <c r="GM85" s="100">
        <v>93</v>
      </c>
      <c r="GN85" s="100">
        <v>90</v>
      </c>
    </row>
    <row r="86" spans="1:225" s="100" customFormat="1" x14ac:dyDescent="0.25">
      <c r="C86" s="249" t="s">
        <v>6</v>
      </c>
      <c r="E86" s="100">
        <v>0</v>
      </c>
      <c r="F86" s="100">
        <v>2</v>
      </c>
      <c r="G86" s="100">
        <v>4</v>
      </c>
      <c r="H86" s="100">
        <v>3</v>
      </c>
      <c r="I86" s="100">
        <v>2</v>
      </c>
      <c r="J86" s="100">
        <v>7</v>
      </c>
      <c r="K86" s="100">
        <v>4</v>
      </c>
      <c r="L86" s="100">
        <v>26</v>
      </c>
      <c r="M86" s="100">
        <v>0</v>
      </c>
      <c r="N86" s="100">
        <v>35</v>
      </c>
      <c r="O86" s="100">
        <v>5</v>
      </c>
      <c r="P86" s="100">
        <v>23</v>
      </c>
      <c r="Q86" s="100">
        <v>31</v>
      </c>
      <c r="R86" s="100">
        <v>34</v>
      </c>
      <c r="S86" s="100">
        <v>25</v>
      </c>
      <c r="T86" s="100">
        <v>39</v>
      </c>
      <c r="U86" s="100">
        <v>102</v>
      </c>
      <c r="V86" s="100">
        <v>-19</v>
      </c>
      <c r="W86" s="100">
        <v>31</v>
      </c>
      <c r="X86" s="100">
        <v>62</v>
      </c>
      <c r="Y86" s="100">
        <v>63</v>
      </c>
      <c r="Z86" s="100">
        <v>93</v>
      </c>
      <c r="AA86" s="100">
        <v>83</v>
      </c>
      <c r="AB86" s="100">
        <v>87</v>
      </c>
      <c r="AC86" s="100">
        <v>80</v>
      </c>
      <c r="AD86" s="100">
        <v>90</v>
      </c>
      <c r="AE86" s="100">
        <v>69</v>
      </c>
      <c r="AF86" s="100">
        <v>63</v>
      </c>
      <c r="AG86" s="100">
        <v>62</v>
      </c>
      <c r="AH86" s="100">
        <v>89</v>
      </c>
      <c r="AI86" s="100">
        <v>73</v>
      </c>
      <c r="AJ86" s="100">
        <v>62</v>
      </c>
      <c r="AK86" s="100">
        <v>93</v>
      </c>
      <c r="AL86" s="100">
        <v>53</v>
      </c>
      <c r="AM86" s="100">
        <v>54</v>
      </c>
      <c r="AN86" s="100">
        <v>74</v>
      </c>
      <c r="AO86" s="100">
        <v>59</v>
      </c>
      <c r="AP86" s="100">
        <v>63</v>
      </c>
      <c r="AQ86" s="100">
        <v>53</v>
      </c>
      <c r="AR86" s="100">
        <v>81</v>
      </c>
      <c r="AS86" s="100">
        <v>70</v>
      </c>
      <c r="AT86" s="100">
        <v>54</v>
      </c>
      <c r="AU86" s="100">
        <v>67</v>
      </c>
      <c r="AV86" s="100">
        <v>66</v>
      </c>
      <c r="AW86" s="100">
        <v>68</v>
      </c>
      <c r="AX86" s="100">
        <v>69</v>
      </c>
      <c r="AY86" s="100">
        <v>56</v>
      </c>
      <c r="AZ86" s="100">
        <v>45</v>
      </c>
      <c r="BA86" s="100">
        <v>54</v>
      </c>
      <c r="BB86" s="100">
        <v>50</v>
      </c>
      <c r="BC86" s="100">
        <v>64</v>
      </c>
      <c r="BD86" s="100">
        <v>69</v>
      </c>
      <c r="BE86" s="100">
        <v>44</v>
      </c>
      <c r="BF86" s="100">
        <v>73</v>
      </c>
      <c r="BG86" s="100">
        <v>26</v>
      </c>
      <c r="BH86" s="100">
        <v>22</v>
      </c>
      <c r="BI86" s="100">
        <v>20</v>
      </c>
      <c r="BJ86" s="100">
        <v>46</v>
      </c>
      <c r="BK86" s="100">
        <v>36</v>
      </c>
      <c r="BL86" s="100">
        <v>29</v>
      </c>
      <c r="BM86" s="100">
        <v>25</v>
      </c>
      <c r="BN86" s="100">
        <v>16</v>
      </c>
      <c r="BO86" s="100">
        <v>51</v>
      </c>
      <c r="BP86" s="100">
        <v>4</v>
      </c>
      <c r="BQ86" s="100">
        <v>171</v>
      </c>
      <c r="BR86" s="100">
        <v>23</v>
      </c>
      <c r="BS86" s="100">
        <v>27</v>
      </c>
      <c r="BT86" s="100">
        <v>23</v>
      </c>
      <c r="BU86" s="100">
        <v>12</v>
      </c>
      <c r="BV86" s="100">
        <v>10</v>
      </c>
      <c r="BW86" s="100">
        <v>20</v>
      </c>
      <c r="BX86" s="100">
        <v>21</v>
      </c>
      <c r="BY86" s="100">
        <v>14</v>
      </c>
      <c r="BZ86" s="100">
        <v>25</v>
      </c>
      <c r="CA86" s="100">
        <v>16</v>
      </c>
      <c r="CB86" s="100">
        <v>17</v>
      </c>
      <c r="CC86" s="100">
        <v>10</v>
      </c>
      <c r="CD86" s="100">
        <v>18</v>
      </c>
      <c r="CE86" s="100">
        <v>25</v>
      </c>
      <c r="CF86" s="100">
        <v>23</v>
      </c>
      <c r="CG86" s="100">
        <v>19</v>
      </c>
      <c r="CH86" s="100">
        <v>19</v>
      </c>
      <c r="CI86" s="100">
        <v>23</v>
      </c>
      <c r="CJ86" s="100">
        <v>9</v>
      </c>
      <c r="CK86" s="100">
        <v>22</v>
      </c>
      <c r="CL86" s="100">
        <v>22</v>
      </c>
      <c r="CM86" s="100">
        <v>22</v>
      </c>
      <c r="CN86" s="100">
        <v>13</v>
      </c>
      <c r="CO86" s="100">
        <v>38</v>
      </c>
      <c r="CP86" s="100">
        <v>16</v>
      </c>
      <c r="CQ86" s="100">
        <v>23</v>
      </c>
      <c r="CR86" s="100">
        <v>12</v>
      </c>
      <c r="CS86" s="100">
        <v>30</v>
      </c>
      <c r="CT86" s="100">
        <v>27</v>
      </c>
      <c r="CU86" s="100">
        <v>19</v>
      </c>
      <c r="CV86" s="100">
        <v>22</v>
      </c>
      <c r="CW86" s="100">
        <v>12</v>
      </c>
      <c r="CX86" s="100">
        <v>15</v>
      </c>
      <c r="CY86" s="100">
        <v>23</v>
      </c>
      <c r="CZ86" s="100">
        <v>15</v>
      </c>
      <c r="DA86" s="100">
        <v>21</v>
      </c>
      <c r="DB86" s="100">
        <v>10</v>
      </c>
      <c r="DC86" s="100">
        <v>12</v>
      </c>
      <c r="DD86" s="100">
        <v>18</v>
      </c>
      <c r="DE86" s="100">
        <v>16</v>
      </c>
      <c r="DF86" s="100">
        <v>12</v>
      </c>
      <c r="DG86" s="100">
        <v>-1</v>
      </c>
      <c r="DH86" s="100">
        <v>8</v>
      </c>
      <c r="DI86" s="100">
        <v>10</v>
      </c>
      <c r="DJ86" s="100">
        <v>14</v>
      </c>
      <c r="DK86" s="100">
        <v>7</v>
      </c>
      <c r="DL86" s="100">
        <v>10</v>
      </c>
      <c r="DM86" s="100">
        <v>5</v>
      </c>
      <c r="DN86" s="100">
        <v>17</v>
      </c>
      <c r="DO86" s="100">
        <v>8</v>
      </c>
      <c r="DP86" s="100">
        <v>6</v>
      </c>
      <c r="DQ86" s="100">
        <v>8</v>
      </c>
      <c r="DR86" s="100">
        <v>9</v>
      </c>
      <c r="DS86" s="100">
        <v>5</v>
      </c>
      <c r="DT86" s="100">
        <v>4</v>
      </c>
      <c r="DU86" s="100">
        <v>1</v>
      </c>
      <c r="DV86" s="100">
        <v>2</v>
      </c>
      <c r="DW86" s="100">
        <v>11</v>
      </c>
      <c r="DX86" s="100">
        <v>13</v>
      </c>
      <c r="DY86" s="100">
        <v>6</v>
      </c>
      <c r="DZ86" s="100">
        <v>3</v>
      </c>
      <c r="EA86" s="100">
        <v>0</v>
      </c>
      <c r="EB86" s="100">
        <v>12</v>
      </c>
      <c r="EC86" s="100">
        <v>-3</v>
      </c>
      <c r="ED86" s="100">
        <v>10</v>
      </c>
      <c r="EE86" s="100">
        <v>8</v>
      </c>
      <c r="EF86" s="100">
        <v>9</v>
      </c>
      <c r="EG86" s="100">
        <v>6</v>
      </c>
      <c r="EH86" s="100">
        <v>14</v>
      </c>
      <c r="EI86" s="100">
        <v>14</v>
      </c>
      <c r="EJ86" s="100">
        <v>9</v>
      </c>
      <c r="EK86" s="100">
        <v>10</v>
      </c>
      <c r="EL86" s="100">
        <v>15</v>
      </c>
      <c r="EM86" s="100">
        <v>25</v>
      </c>
      <c r="EN86" s="100">
        <v>11</v>
      </c>
      <c r="EO86" s="100">
        <v>13</v>
      </c>
      <c r="EP86" s="100">
        <v>16</v>
      </c>
      <c r="EQ86" s="100">
        <v>4</v>
      </c>
      <c r="ER86" s="100">
        <v>20</v>
      </c>
      <c r="ES86" s="100">
        <v>16</v>
      </c>
      <c r="ET86" s="100">
        <v>9</v>
      </c>
      <c r="EU86" s="100">
        <v>9</v>
      </c>
      <c r="EV86" s="100">
        <v>24</v>
      </c>
      <c r="EW86" s="100">
        <v>24</v>
      </c>
      <c r="EX86" s="100">
        <v>35</v>
      </c>
      <c r="EY86" s="100">
        <v>24</v>
      </c>
      <c r="EZ86" s="100">
        <v>24</v>
      </c>
      <c r="FA86" s="100">
        <v>17</v>
      </c>
      <c r="FB86" s="100">
        <v>27</v>
      </c>
      <c r="FC86" s="100">
        <v>25</v>
      </c>
      <c r="FD86" s="100">
        <v>51</v>
      </c>
      <c r="FE86" s="100">
        <v>49</v>
      </c>
      <c r="FF86" s="100">
        <v>36</v>
      </c>
      <c r="FG86" s="100">
        <v>34</v>
      </c>
      <c r="FH86" s="100">
        <v>33</v>
      </c>
      <c r="FI86" s="100">
        <v>45</v>
      </c>
      <c r="FJ86" s="100">
        <v>45</v>
      </c>
      <c r="FK86" s="100">
        <v>52</v>
      </c>
      <c r="FL86" s="100">
        <v>36</v>
      </c>
      <c r="FM86" s="100">
        <v>30</v>
      </c>
      <c r="FN86" s="100">
        <v>36</v>
      </c>
      <c r="FO86" s="100">
        <v>31</v>
      </c>
      <c r="FP86" s="100">
        <v>23</v>
      </c>
      <c r="FQ86" s="100">
        <v>44</v>
      </c>
      <c r="FR86" s="100">
        <v>33</v>
      </c>
      <c r="FS86" s="100">
        <v>34</v>
      </c>
      <c r="FT86" s="100">
        <v>48</v>
      </c>
      <c r="FU86" s="100">
        <v>32</v>
      </c>
      <c r="FV86" s="100">
        <v>33</v>
      </c>
      <c r="FW86" s="100">
        <v>24</v>
      </c>
      <c r="FX86" s="100">
        <v>38</v>
      </c>
      <c r="FY86" s="100">
        <v>49</v>
      </c>
      <c r="FZ86" s="100">
        <v>35</v>
      </c>
      <c r="GA86" s="100">
        <v>39</v>
      </c>
      <c r="GB86" s="100">
        <v>49</v>
      </c>
      <c r="GC86" s="100">
        <v>50</v>
      </c>
      <c r="GD86" s="100">
        <v>36</v>
      </c>
      <c r="GE86" s="100">
        <v>73</v>
      </c>
      <c r="GF86" s="100">
        <v>34</v>
      </c>
      <c r="GG86" s="100">
        <v>73</v>
      </c>
      <c r="GH86" s="100">
        <v>65</v>
      </c>
      <c r="GI86" s="100">
        <v>70</v>
      </c>
      <c r="GJ86" s="100">
        <v>85</v>
      </c>
      <c r="GK86" s="100">
        <v>100</v>
      </c>
      <c r="GL86" s="100">
        <v>102</v>
      </c>
      <c r="GM86" s="100">
        <v>44</v>
      </c>
      <c r="GN86" s="100">
        <v>97</v>
      </c>
    </row>
    <row r="87" spans="1:225" s="100" customFormat="1" x14ac:dyDescent="0.25">
      <c r="C87" s="249" t="s">
        <v>9</v>
      </c>
      <c r="E87" s="100">
        <v>0</v>
      </c>
      <c r="F87" s="100">
        <v>14</v>
      </c>
      <c r="G87" s="100">
        <v>7</v>
      </c>
      <c r="H87" s="100">
        <v>12</v>
      </c>
      <c r="I87" s="100">
        <v>2</v>
      </c>
      <c r="J87" s="100">
        <v>2</v>
      </c>
      <c r="K87" s="100">
        <v>2</v>
      </c>
      <c r="L87" s="100">
        <v>21</v>
      </c>
      <c r="M87" s="100">
        <v>17</v>
      </c>
      <c r="N87" s="100">
        <v>-9</v>
      </c>
      <c r="O87" s="100">
        <v>35</v>
      </c>
      <c r="P87" s="100">
        <v>25</v>
      </c>
      <c r="Q87" s="100">
        <v>22</v>
      </c>
      <c r="R87" s="100">
        <v>50</v>
      </c>
      <c r="S87" s="100">
        <v>62</v>
      </c>
      <c r="T87" s="100">
        <v>36</v>
      </c>
      <c r="U87" s="100">
        <v>104</v>
      </c>
      <c r="V87" s="100">
        <v>13</v>
      </c>
      <c r="W87" s="100">
        <v>31</v>
      </c>
      <c r="X87" s="100">
        <v>52</v>
      </c>
      <c r="Y87" s="100">
        <v>186</v>
      </c>
      <c r="Z87" s="100">
        <v>95</v>
      </c>
      <c r="AA87" s="100">
        <v>94</v>
      </c>
      <c r="AB87" s="100">
        <v>91</v>
      </c>
      <c r="AC87" s="100">
        <v>127</v>
      </c>
      <c r="AD87" s="100">
        <v>97</v>
      </c>
      <c r="AE87" s="100">
        <v>115</v>
      </c>
      <c r="AF87" s="100">
        <v>118</v>
      </c>
      <c r="AG87" s="100">
        <v>87</v>
      </c>
      <c r="AH87" s="100">
        <v>86</v>
      </c>
      <c r="AI87" s="100">
        <v>112</v>
      </c>
      <c r="AJ87" s="100">
        <v>51</v>
      </c>
      <c r="AK87" s="100">
        <v>143</v>
      </c>
      <c r="AL87" s="100">
        <v>107</v>
      </c>
      <c r="AM87" s="100">
        <v>90</v>
      </c>
      <c r="AN87" s="100">
        <v>81</v>
      </c>
      <c r="AO87" s="100">
        <v>124</v>
      </c>
      <c r="AP87" s="100">
        <v>103</v>
      </c>
      <c r="AQ87" s="100">
        <v>125</v>
      </c>
      <c r="AR87" s="100">
        <v>117</v>
      </c>
      <c r="AS87" s="100">
        <v>44</v>
      </c>
      <c r="AT87" s="100">
        <v>186</v>
      </c>
      <c r="AU87" s="100">
        <v>42</v>
      </c>
      <c r="AV87" s="100">
        <v>98</v>
      </c>
      <c r="AW87" s="100">
        <v>136</v>
      </c>
      <c r="AX87" s="100">
        <v>115</v>
      </c>
      <c r="AY87" s="100">
        <v>100</v>
      </c>
      <c r="AZ87" s="100">
        <v>84</v>
      </c>
      <c r="BA87" s="100">
        <v>86</v>
      </c>
      <c r="BB87" s="100">
        <v>93</v>
      </c>
      <c r="BC87" s="100">
        <v>77</v>
      </c>
      <c r="BD87" s="100">
        <v>103</v>
      </c>
      <c r="BE87" s="100">
        <v>47</v>
      </c>
      <c r="BF87" s="100">
        <v>53</v>
      </c>
      <c r="BG87" s="100">
        <v>65</v>
      </c>
      <c r="BH87" s="100">
        <v>18</v>
      </c>
      <c r="BI87" s="100">
        <v>48</v>
      </c>
      <c r="BJ87" s="100">
        <v>60</v>
      </c>
      <c r="BK87" s="100">
        <v>39</v>
      </c>
      <c r="BL87" s="100">
        <v>49</v>
      </c>
      <c r="BM87" s="100">
        <v>26</v>
      </c>
      <c r="BN87" s="100">
        <v>44</v>
      </c>
      <c r="BO87" s="100">
        <v>15</v>
      </c>
      <c r="BP87" s="100">
        <v>20</v>
      </c>
      <c r="BQ87" s="100">
        <v>24</v>
      </c>
      <c r="BR87" s="100">
        <v>44</v>
      </c>
      <c r="BS87" s="100">
        <v>23</v>
      </c>
      <c r="BT87" s="100">
        <v>27</v>
      </c>
      <c r="BU87" s="100">
        <v>18</v>
      </c>
      <c r="BV87" s="100">
        <v>10</v>
      </c>
      <c r="BW87" s="100">
        <v>21</v>
      </c>
      <c r="BX87" s="100">
        <v>19</v>
      </c>
      <c r="BY87" s="100">
        <v>36</v>
      </c>
      <c r="BZ87" s="100">
        <v>16</v>
      </c>
      <c r="CA87" s="100">
        <v>8</v>
      </c>
      <c r="CB87" s="100">
        <v>11</v>
      </c>
      <c r="CC87" s="100">
        <v>3</v>
      </c>
      <c r="CD87" s="100">
        <v>4</v>
      </c>
      <c r="CE87" s="100">
        <v>17</v>
      </c>
      <c r="CF87" s="100">
        <v>18</v>
      </c>
      <c r="CG87" s="100">
        <v>30</v>
      </c>
      <c r="CH87" s="100">
        <v>7</v>
      </c>
      <c r="CI87" s="100">
        <v>17</v>
      </c>
      <c r="CJ87" s="100">
        <v>7</v>
      </c>
      <c r="CK87" s="100">
        <v>5</v>
      </c>
      <c r="CL87" s="100">
        <v>14</v>
      </c>
      <c r="CM87" s="100">
        <v>11</v>
      </c>
      <c r="CN87" s="100">
        <v>6</v>
      </c>
      <c r="CO87" s="100">
        <v>9</v>
      </c>
      <c r="CP87" s="100">
        <v>9</v>
      </c>
      <c r="CQ87" s="100">
        <v>7</v>
      </c>
      <c r="CR87" s="100">
        <v>9</v>
      </c>
      <c r="CS87" s="100">
        <v>7</v>
      </c>
      <c r="CT87" s="100">
        <v>18</v>
      </c>
      <c r="CU87" s="100">
        <v>15</v>
      </c>
      <c r="CV87" s="100">
        <v>14</v>
      </c>
      <c r="CW87" s="100">
        <v>9</v>
      </c>
      <c r="CX87" s="100">
        <v>10</v>
      </c>
      <c r="CY87" s="100">
        <v>6</v>
      </c>
      <c r="CZ87" s="100">
        <v>8</v>
      </c>
      <c r="DA87" s="100">
        <v>8</v>
      </c>
      <c r="DB87" s="100">
        <v>12</v>
      </c>
      <c r="DC87" s="100">
        <v>9</v>
      </c>
      <c r="DD87" s="100">
        <v>3</v>
      </c>
      <c r="DE87" s="100">
        <v>5</v>
      </c>
      <c r="DF87" s="100">
        <v>5</v>
      </c>
      <c r="DG87" s="100">
        <v>6</v>
      </c>
      <c r="DH87" s="100">
        <v>3</v>
      </c>
      <c r="DI87" s="100">
        <v>3</v>
      </c>
      <c r="DJ87" s="100">
        <v>5</v>
      </c>
      <c r="DK87" s="100">
        <v>2</v>
      </c>
      <c r="DL87" s="100">
        <v>2</v>
      </c>
      <c r="DM87" s="100">
        <v>3</v>
      </c>
      <c r="DN87" s="100">
        <v>4</v>
      </c>
      <c r="DO87" s="100">
        <v>1</v>
      </c>
      <c r="DP87" s="100">
        <v>0</v>
      </c>
      <c r="DQ87" s="100">
        <v>1</v>
      </c>
      <c r="DR87" s="100">
        <v>1</v>
      </c>
      <c r="DS87" s="100">
        <v>0</v>
      </c>
      <c r="DT87" s="100">
        <v>3</v>
      </c>
      <c r="DU87" s="100">
        <v>3</v>
      </c>
      <c r="DV87" s="100">
        <v>5</v>
      </c>
      <c r="DW87" s="100">
        <v>1</v>
      </c>
      <c r="DX87" s="100">
        <v>1</v>
      </c>
      <c r="DY87" s="100">
        <v>1</v>
      </c>
      <c r="DZ87" s="100">
        <v>1</v>
      </c>
      <c r="EA87" s="100">
        <v>1</v>
      </c>
      <c r="EB87" s="100">
        <v>2</v>
      </c>
      <c r="EC87" s="100">
        <v>1</v>
      </c>
      <c r="ED87" s="100">
        <v>0</v>
      </c>
      <c r="EE87" s="100">
        <v>3</v>
      </c>
      <c r="EF87" s="100">
        <v>1</v>
      </c>
      <c r="EG87" s="100">
        <v>-9</v>
      </c>
      <c r="EH87" s="100">
        <v>5</v>
      </c>
      <c r="EI87" s="100">
        <v>1</v>
      </c>
      <c r="EJ87" s="100">
        <v>1</v>
      </c>
      <c r="EK87" s="100">
        <v>5</v>
      </c>
      <c r="EL87" s="100">
        <v>1</v>
      </c>
      <c r="EM87" s="100">
        <v>4</v>
      </c>
      <c r="EN87" s="100">
        <v>3</v>
      </c>
      <c r="EO87" s="100">
        <v>1</v>
      </c>
      <c r="EP87" s="100">
        <v>0</v>
      </c>
      <c r="EQ87" s="100">
        <v>4</v>
      </c>
      <c r="ER87" s="100">
        <v>3</v>
      </c>
      <c r="ES87" s="100">
        <v>2</v>
      </c>
      <c r="ET87" s="100">
        <v>4</v>
      </c>
      <c r="EU87" s="100">
        <v>2</v>
      </c>
      <c r="EV87" s="100">
        <v>3</v>
      </c>
      <c r="EW87" s="100">
        <v>4</v>
      </c>
      <c r="EX87" s="100">
        <v>2</v>
      </c>
      <c r="EY87" s="100">
        <v>7</v>
      </c>
      <c r="EZ87" s="100">
        <v>3</v>
      </c>
      <c r="FA87" s="100">
        <v>5</v>
      </c>
      <c r="FB87" s="100">
        <v>4</v>
      </c>
      <c r="FC87" s="100">
        <v>7</v>
      </c>
      <c r="FD87" s="100">
        <v>2</v>
      </c>
      <c r="FE87" s="100">
        <v>9</v>
      </c>
      <c r="FF87" s="100">
        <v>7</v>
      </c>
      <c r="FG87" s="100">
        <v>17</v>
      </c>
      <c r="FH87" s="100">
        <v>12</v>
      </c>
      <c r="FI87" s="100">
        <v>21</v>
      </c>
      <c r="FJ87" s="100">
        <v>13</v>
      </c>
      <c r="FK87" s="100">
        <v>17</v>
      </c>
      <c r="FL87" s="100">
        <v>18</v>
      </c>
      <c r="FM87" s="100">
        <v>36</v>
      </c>
      <c r="FN87" s="100">
        <v>21</v>
      </c>
      <c r="FO87" s="100">
        <v>6</v>
      </c>
      <c r="FP87" s="100">
        <v>11</v>
      </c>
      <c r="FQ87" s="100">
        <v>13</v>
      </c>
      <c r="FR87" s="100">
        <v>23</v>
      </c>
      <c r="FS87" s="100">
        <v>23</v>
      </c>
      <c r="FT87" s="100">
        <v>23</v>
      </c>
      <c r="FU87" s="100">
        <v>29</v>
      </c>
      <c r="FV87" s="100">
        <v>20</v>
      </c>
      <c r="FW87" s="100">
        <v>25</v>
      </c>
      <c r="FX87" s="100">
        <v>23</v>
      </c>
      <c r="FY87" s="100">
        <v>22</v>
      </c>
      <c r="FZ87" s="100">
        <v>19</v>
      </c>
      <c r="GA87" s="100">
        <v>26</v>
      </c>
      <c r="GB87" s="100">
        <v>17</v>
      </c>
      <c r="GC87" s="100">
        <v>24</v>
      </c>
      <c r="GD87" s="100">
        <v>19</v>
      </c>
      <c r="GE87" s="100">
        <v>23</v>
      </c>
      <c r="GF87" s="100">
        <v>17</v>
      </c>
      <c r="GG87" s="100">
        <v>28</v>
      </c>
      <c r="GH87" s="100">
        <v>22</v>
      </c>
      <c r="GI87" s="100">
        <v>26</v>
      </c>
      <c r="GJ87" s="100">
        <v>18</v>
      </c>
      <c r="GK87" s="100">
        <v>18</v>
      </c>
      <c r="GL87" s="100">
        <v>26</v>
      </c>
      <c r="GM87" s="100">
        <v>31</v>
      </c>
      <c r="GN87" s="100">
        <v>36</v>
      </c>
    </row>
    <row r="88" spans="1:225" s="100" customFormat="1" x14ac:dyDescent="0.25">
      <c r="C88" s="249" t="s">
        <v>11</v>
      </c>
      <c r="E88" s="100">
        <v>0</v>
      </c>
      <c r="F88" s="100">
        <v>1</v>
      </c>
      <c r="G88" s="100">
        <v>0</v>
      </c>
      <c r="H88" s="100">
        <v>3</v>
      </c>
      <c r="I88" s="100">
        <v>5</v>
      </c>
      <c r="J88" s="100">
        <v>1</v>
      </c>
      <c r="K88" s="100">
        <v>0</v>
      </c>
      <c r="L88" s="100">
        <v>2</v>
      </c>
      <c r="M88" s="100">
        <v>1</v>
      </c>
      <c r="N88" s="100">
        <v>5</v>
      </c>
      <c r="O88" s="100">
        <v>6</v>
      </c>
      <c r="P88" s="100">
        <v>5</v>
      </c>
      <c r="Q88" s="100">
        <v>8</v>
      </c>
      <c r="R88" s="100">
        <v>9</v>
      </c>
      <c r="S88" s="100">
        <v>14</v>
      </c>
      <c r="T88" s="100">
        <v>16</v>
      </c>
      <c r="U88" s="100">
        <v>60</v>
      </c>
      <c r="V88" s="100">
        <v>29</v>
      </c>
      <c r="W88" s="100">
        <v>27</v>
      </c>
      <c r="X88" s="100">
        <v>29</v>
      </c>
      <c r="Y88" s="100">
        <v>31</v>
      </c>
      <c r="Z88" s="100">
        <v>69</v>
      </c>
      <c r="AA88" s="100">
        <v>72</v>
      </c>
      <c r="AB88" s="100">
        <v>60</v>
      </c>
      <c r="AC88" s="100">
        <v>68</v>
      </c>
      <c r="AD88" s="100">
        <v>74</v>
      </c>
      <c r="AE88" s="100">
        <v>57</v>
      </c>
      <c r="AF88" s="100">
        <v>41</v>
      </c>
      <c r="AG88" s="100">
        <v>80</v>
      </c>
      <c r="AH88" s="100">
        <v>87</v>
      </c>
      <c r="AI88" s="100">
        <v>79</v>
      </c>
      <c r="AJ88" s="100">
        <v>112</v>
      </c>
      <c r="AK88" s="100">
        <v>82</v>
      </c>
      <c r="AL88" s="100">
        <v>73</v>
      </c>
      <c r="AM88" s="100">
        <v>65</v>
      </c>
      <c r="AN88" s="100">
        <v>67</v>
      </c>
      <c r="AO88" s="100">
        <v>78</v>
      </c>
      <c r="AP88" s="100">
        <v>191</v>
      </c>
      <c r="AQ88" s="100">
        <v>96</v>
      </c>
      <c r="AR88" s="100">
        <v>73</v>
      </c>
      <c r="AS88" s="100">
        <v>56</v>
      </c>
      <c r="AT88" s="100">
        <v>57</v>
      </c>
      <c r="AU88" s="100">
        <v>52</v>
      </c>
      <c r="AV88" s="100">
        <v>91</v>
      </c>
      <c r="AW88" s="100">
        <v>117</v>
      </c>
      <c r="AX88" s="100">
        <v>53</v>
      </c>
      <c r="AY88" s="100">
        <v>75</v>
      </c>
      <c r="AZ88" s="100">
        <v>48</v>
      </c>
      <c r="BA88" s="100">
        <v>64</v>
      </c>
      <c r="BB88" s="100">
        <v>38</v>
      </c>
      <c r="BC88" s="100">
        <v>61</v>
      </c>
      <c r="BD88" s="100">
        <v>48</v>
      </c>
      <c r="BE88" s="100">
        <v>38</v>
      </c>
      <c r="BF88" s="100">
        <v>47</v>
      </c>
      <c r="BG88" s="100">
        <v>9</v>
      </c>
      <c r="BH88" s="100">
        <v>5</v>
      </c>
      <c r="BI88" s="100">
        <v>30</v>
      </c>
      <c r="BJ88" s="100">
        <v>37</v>
      </c>
      <c r="BK88" s="100">
        <v>18</v>
      </c>
      <c r="BL88" s="100">
        <v>26</v>
      </c>
      <c r="BM88" s="100">
        <v>21</v>
      </c>
      <c r="BN88" s="100">
        <v>12</v>
      </c>
      <c r="BO88" s="100">
        <v>16</v>
      </c>
      <c r="BP88" s="100">
        <v>9</v>
      </c>
      <c r="BQ88" s="100">
        <v>18</v>
      </c>
      <c r="BR88" s="100">
        <v>21</v>
      </c>
      <c r="BS88" s="100">
        <v>17</v>
      </c>
      <c r="BT88" s="100">
        <v>7</v>
      </c>
      <c r="BU88" s="100">
        <v>-6</v>
      </c>
      <c r="BV88" s="100">
        <v>12</v>
      </c>
      <c r="BW88" s="100">
        <v>13</v>
      </c>
      <c r="BX88" s="100">
        <v>12</v>
      </c>
      <c r="BY88" s="100">
        <v>5</v>
      </c>
      <c r="BZ88" s="100">
        <v>11</v>
      </c>
      <c r="CA88" s="100">
        <v>4</v>
      </c>
      <c r="CB88" s="100">
        <v>1</v>
      </c>
      <c r="CC88" s="100">
        <v>6</v>
      </c>
      <c r="CD88" s="100">
        <v>8</v>
      </c>
      <c r="CE88" s="100">
        <v>8</v>
      </c>
      <c r="CF88" s="100">
        <v>7</v>
      </c>
      <c r="CG88" s="100">
        <v>9</v>
      </c>
      <c r="CH88" s="100">
        <v>7</v>
      </c>
      <c r="CI88" s="100">
        <v>5</v>
      </c>
      <c r="CJ88" s="100">
        <v>6</v>
      </c>
      <c r="CK88" s="100">
        <v>6</v>
      </c>
      <c r="CL88" s="100">
        <v>5</v>
      </c>
      <c r="CM88" s="100">
        <v>2</v>
      </c>
      <c r="CN88" s="100">
        <v>3</v>
      </c>
      <c r="CO88" s="100">
        <v>4</v>
      </c>
      <c r="CP88" s="100">
        <v>1</v>
      </c>
      <c r="CQ88" s="100">
        <v>0</v>
      </c>
      <c r="CR88" s="100">
        <v>0</v>
      </c>
      <c r="CS88" s="100">
        <v>5</v>
      </c>
      <c r="CT88" s="100">
        <v>4</v>
      </c>
      <c r="CU88" s="100">
        <v>7</v>
      </c>
      <c r="CV88" s="100">
        <v>4</v>
      </c>
      <c r="CW88" s="100">
        <v>4</v>
      </c>
      <c r="CX88" s="100">
        <v>4</v>
      </c>
      <c r="CY88" s="100">
        <v>4</v>
      </c>
      <c r="CZ88" s="100">
        <v>2</v>
      </c>
      <c r="DA88" s="100">
        <v>1</v>
      </c>
      <c r="DB88" s="100">
        <v>0</v>
      </c>
      <c r="DC88" s="100">
        <v>9</v>
      </c>
      <c r="DD88" s="100">
        <v>12</v>
      </c>
      <c r="DE88" s="100">
        <v>6</v>
      </c>
      <c r="DF88" s="100">
        <v>1</v>
      </c>
      <c r="DG88" s="100">
        <v>3</v>
      </c>
      <c r="DH88" s="100">
        <v>4</v>
      </c>
      <c r="DI88" s="100">
        <v>4</v>
      </c>
      <c r="DJ88" s="100">
        <v>13</v>
      </c>
      <c r="DK88" s="100">
        <v>4</v>
      </c>
      <c r="DL88" s="100">
        <v>1</v>
      </c>
      <c r="DM88" s="100">
        <v>3</v>
      </c>
      <c r="DN88" s="100">
        <v>2</v>
      </c>
      <c r="DO88" s="100">
        <v>5</v>
      </c>
      <c r="DP88" s="100">
        <v>1</v>
      </c>
      <c r="DQ88" s="100">
        <v>6</v>
      </c>
      <c r="DR88" s="100">
        <v>4</v>
      </c>
      <c r="DS88" s="100">
        <v>3</v>
      </c>
      <c r="DT88" s="100">
        <v>2</v>
      </c>
      <c r="DU88" s="100">
        <v>2</v>
      </c>
      <c r="DV88" s="100">
        <v>5</v>
      </c>
      <c r="DW88" s="100">
        <v>0</v>
      </c>
      <c r="DX88" s="100">
        <v>3</v>
      </c>
      <c r="DY88" s="100">
        <v>1</v>
      </c>
      <c r="DZ88" s="100">
        <v>4</v>
      </c>
      <c r="EA88" s="100">
        <v>2</v>
      </c>
      <c r="EB88" s="100">
        <v>-3</v>
      </c>
      <c r="EC88" s="100">
        <v>1</v>
      </c>
      <c r="ED88" s="100">
        <v>4</v>
      </c>
      <c r="EE88" s="100">
        <v>4</v>
      </c>
      <c r="EF88" s="100">
        <v>1</v>
      </c>
      <c r="EG88" s="100">
        <v>1</v>
      </c>
      <c r="EH88" s="100">
        <v>5</v>
      </c>
      <c r="EI88" s="100">
        <v>2</v>
      </c>
      <c r="EJ88" s="100">
        <v>4</v>
      </c>
      <c r="EK88" s="100">
        <v>2</v>
      </c>
      <c r="EL88" s="100">
        <v>4</v>
      </c>
      <c r="EM88" s="100">
        <v>10</v>
      </c>
      <c r="EN88" s="100">
        <v>3</v>
      </c>
      <c r="EO88" s="100">
        <v>4</v>
      </c>
      <c r="EP88" s="100">
        <v>0</v>
      </c>
      <c r="EQ88" s="100">
        <v>1</v>
      </c>
      <c r="ER88" s="100">
        <v>2</v>
      </c>
      <c r="ES88" s="100">
        <v>1</v>
      </c>
      <c r="ET88" s="100">
        <v>4</v>
      </c>
      <c r="EU88" s="100">
        <v>0</v>
      </c>
      <c r="EV88" s="100">
        <v>6</v>
      </c>
      <c r="EW88" s="100">
        <v>0</v>
      </c>
      <c r="EX88" s="100">
        <v>3</v>
      </c>
      <c r="EY88" s="100">
        <v>7</v>
      </c>
      <c r="EZ88" s="100">
        <v>3</v>
      </c>
      <c r="FA88" s="100">
        <v>7</v>
      </c>
      <c r="FB88" s="100">
        <v>3</v>
      </c>
      <c r="FC88" s="100">
        <v>5</v>
      </c>
      <c r="FD88" s="100">
        <v>11</v>
      </c>
      <c r="FE88" s="100">
        <v>12</v>
      </c>
      <c r="FF88" s="100">
        <v>10</v>
      </c>
      <c r="FG88" s="100">
        <v>5</v>
      </c>
      <c r="FH88" s="100">
        <v>8</v>
      </c>
      <c r="FI88" s="100">
        <v>7</v>
      </c>
      <c r="FJ88" s="100">
        <v>14</v>
      </c>
      <c r="FK88" s="100">
        <v>17</v>
      </c>
      <c r="FL88" s="100">
        <v>17</v>
      </c>
      <c r="FM88" s="100">
        <v>7</v>
      </c>
      <c r="FN88" s="100">
        <v>11</v>
      </c>
      <c r="FO88" s="100">
        <v>9</v>
      </c>
      <c r="FP88" s="100">
        <v>13</v>
      </c>
      <c r="FQ88" s="100">
        <v>8</v>
      </c>
      <c r="FR88" s="100">
        <v>18</v>
      </c>
      <c r="FS88" s="100">
        <v>24</v>
      </c>
      <c r="FT88" s="100">
        <v>16</v>
      </c>
      <c r="FU88" s="100">
        <v>13</v>
      </c>
      <c r="FV88" s="100">
        <v>12</v>
      </c>
      <c r="FW88" s="100">
        <v>5</v>
      </c>
      <c r="FX88" s="100">
        <v>16</v>
      </c>
      <c r="FY88" s="100">
        <v>6</v>
      </c>
      <c r="FZ88" s="100">
        <v>7</v>
      </c>
      <c r="GA88" s="100">
        <v>13</v>
      </c>
      <c r="GB88" s="100">
        <v>12</v>
      </c>
      <c r="GC88" s="100">
        <v>10</v>
      </c>
      <c r="GD88" s="100">
        <v>3</v>
      </c>
      <c r="GE88" s="100">
        <v>18</v>
      </c>
      <c r="GF88" s="100">
        <v>16</v>
      </c>
      <c r="GG88" s="100">
        <v>9</v>
      </c>
      <c r="GH88" s="100">
        <v>17</v>
      </c>
      <c r="GI88" s="100">
        <v>24</v>
      </c>
      <c r="GJ88" s="100">
        <v>15</v>
      </c>
      <c r="GK88" s="100">
        <v>13</v>
      </c>
      <c r="GL88" s="100">
        <v>27</v>
      </c>
      <c r="GM88" s="100">
        <v>24</v>
      </c>
      <c r="GN88" s="100">
        <v>33</v>
      </c>
    </row>
    <row r="89" spans="1:225" s="100" customFormat="1" x14ac:dyDescent="0.25">
      <c r="C89" s="249" t="s">
        <v>14</v>
      </c>
      <c r="E89" s="100">
        <v>0</v>
      </c>
      <c r="F89" s="100">
        <v>1</v>
      </c>
      <c r="G89" s="100">
        <v>1</v>
      </c>
      <c r="H89" s="100">
        <v>0</v>
      </c>
      <c r="I89" s="100">
        <v>0</v>
      </c>
      <c r="J89" s="100">
        <v>0</v>
      </c>
      <c r="K89" s="100">
        <v>0</v>
      </c>
      <c r="L89" s="100">
        <v>2</v>
      </c>
      <c r="M89" s="100">
        <v>-1</v>
      </c>
      <c r="N89" s="100">
        <v>4</v>
      </c>
      <c r="O89" s="100">
        <v>7</v>
      </c>
      <c r="P89" s="100">
        <v>7</v>
      </c>
      <c r="Q89" s="100">
        <v>2</v>
      </c>
      <c r="R89" s="100">
        <v>2</v>
      </c>
      <c r="S89" s="100">
        <v>6</v>
      </c>
      <c r="T89" s="100">
        <v>7</v>
      </c>
      <c r="U89" s="100">
        <v>14</v>
      </c>
      <c r="V89" s="100">
        <v>0</v>
      </c>
      <c r="W89" s="100">
        <v>7</v>
      </c>
      <c r="X89" s="100">
        <v>7</v>
      </c>
      <c r="Y89" s="100">
        <v>7</v>
      </c>
      <c r="Z89" s="100">
        <v>11</v>
      </c>
      <c r="AA89" s="100">
        <v>10</v>
      </c>
      <c r="AB89" s="100">
        <v>13</v>
      </c>
      <c r="AC89" s="100">
        <v>12</v>
      </c>
      <c r="AD89" s="100">
        <v>18</v>
      </c>
      <c r="AE89" s="100">
        <v>7</v>
      </c>
      <c r="AF89" s="100">
        <v>19</v>
      </c>
      <c r="AG89" s="100">
        <v>23</v>
      </c>
      <c r="AH89" s="100">
        <v>14</v>
      </c>
      <c r="AI89" s="100">
        <v>22</v>
      </c>
      <c r="AJ89" s="100">
        <v>9</v>
      </c>
      <c r="AK89" s="100">
        <v>19</v>
      </c>
      <c r="AL89" s="100">
        <v>10</v>
      </c>
      <c r="AM89" s="100">
        <v>11</v>
      </c>
      <c r="AN89" s="100">
        <v>19</v>
      </c>
      <c r="AO89" s="100">
        <v>13</v>
      </c>
      <c r="AP89" s="100">
        <v>28</v>
      </c>
      <c r="AQ89" s="100">
        <v>38</v>
      </c>
      <c r="AR89" s="100">
        <v>16</v>
      </c>
      <c r="AS89" s="100">
        <v>34</v>
      </c>
      <c r="AT89" s="100">
        <v>8</v>
      </c>
      <c r="AU89" s="100">
        <v>13</v>
      </c>
      <c r="AV89" s="100">
        <v>21</v>
      </c>
      <c r="AW89" s="100">
        <v>49</v>
      </c>
      <c r="AX89" s="100">
        <v>46</v>
      </c>
      <c r="AY89" s="100">
        <v>21</v>
      </c>
      <c r="AZ89" s="100">
        <v>6</v>
      </c>
      <c r="BA89" s="100">
        <v>23</v>
      </c>
      <c r="BB89" s="100">
        <v>19</v>
      </c>
      <c r="BC89" s="100">
        <v>28</v>
      </c>
      <c r="BD89" s="100">
        <v>12</v>
      </c>
      <c r="BE89" s="100">
        <v>25</v>
      </c>
      <c r="BF89" s="100">
        <v>21</v>
      </c>
      <c r="BG89" s="100">
        <v>5</v>
      </c>
      <c r="BH89" s="100">
        <v>3</v>
      </c>
      <c r="BI89" s="100">
        <v>7</v>
      </c>
      <c r="BJ89" s="100">
        <v>9</v>
      </c>
      <c r="BK89" s="100">
        <v>14</v>
      </c>
      <c r="BL89" s="100">
        <v>15</v>
      </c>
      <c r="BM89" s="100">
        <v>2</v>
      </c>
      <c r="BN89" s="100">
        <v>6</v>
      </c>
      <c r="BO89" s="100">
        <v>15</v>
      </c>
      <c r="BP89" s="100">
        <v>17</v>
      </c>
      <c r="BQ89" s="100">
        <v>5</v>
      </c>
      <c r="BR89" s="100">
        <v>12</v>
      </c>
      <c r="BS89" s="100">
        <v>14</v>
      </c>
      <c r="BT89" s="100">
        <v>15</v>
      </c>
      <c r="BU89" s="100">
        <v>1</v>
      </c>
      <c r="BV89" s="100">
        <v>8</v>
      </c>
      <c r="BW89" s="100">
        <v>3</v>
      </c>
      <c r="BX89" s="100">
        <v>2</v>
      </c>
      <c r="BY89" s="100">
        <v>6</v>
      </c>
      <c r="BZ89" s="100">
        <v>4</v>
      </c>
      <c r="CA89" s="100">
        <v>6</v>
      </c>
      <c r="CB89" s="100">
        <v>2</v>
      </c>
      <c r="CC89" s="100">
        <v>1</v>
      </c>
      <c r="CD89" s="100">
        <v>6</v>
      </c>
      <c r="CE89" s="100">
        <v>5</v>
      </c>
      <c r="CF89" s="100">
        <v>4</v>
      </c>
      <c r="CG89" s="100">
        <v>0</v>
      </c>
      <c r="CH89" s="100">
        <v>2</v>
      </c>
      <c r="CI89" s="100">
        <v>1</v>
      </c>
      <c r="CJ89" s="100">
        <v>6</v>
      </c>
      <c r="CK89" s="100">
        <v>5</v>
      </c>
      <c r="CL89" s="100">
        <v>4</v>
      </c>
      <c r="CM89" s="100">
        <v>3</v>
      </c>
      <c r="CN89" s="100">
        <v>2</v>
      </c>
      <c r="CO89" s="100">
        <v>6</v>
      </c>
      <c r="CP89" s="100">
        <v>2</v>
      </c>
      <c r="CQ89" s="100">
        <v>0</v>
      </c>
      <c r="CR89" s="100">
        <v>2</v>
      </c>
      <c r="CS89" s="100">
        <v>8</v>
      </c>
      <c r="CT89" s="100">
        <v>3</v>
      </c>
      <c r="CU89" s="100">
        <v>4</v>
      </c>
      <c r="CV89" s="100">
        <v>2</v>
      </c>
      <c r="CW89" s="100">
        <v>0</v>
      </c>
      <c r="CX89" s="100">
        <v>1</v>
      </c>
      <c r="CY89" s="100">
        <v>3</v>
      </c>
      <c r="CZ89" s="100">
        <v>1</v>
      </c>
      <c r="DA89" s="100">
        <v>3</v>
      </c>
      <c r="DB89" s="100">
        <v>1</v>
      </c>
      <c r="DC89" s="100">
        <v>2</v>
      </c>
      <c r="DD89" s="100">
        <v>7</v>
      </c>
      <c r="DE89" s="100">
        <v>1</v>
      </c>
      <c r="DF89" s="100">
        <v>2</v>
      </c>
      <c r="DG89" s="100">
        <v>3</v>
      </c>
      <c r="DH89" s="100">
        <v>3</v>
      </c>
      <c r="DI89" s="100">
        <v>0</v>
      </c>
      <c r="DJ89" s="100">
        <v>0</v>
      </c>
      <c r="DK89" s="100">
        <v>0</v>
      </c>
      <c r="DL89" s="100">
        <v>-2</v>
      </c>
      <c r="DM89" s="100">
        <v>4</v>
      </c>
      <c r="DN89" s="100">
        <v>1</v>
      </c>
      <c r="DO89" s="100">
        <v>0</v>
      </c>
      <c r="DP89" s="100">
        <v>2</v>
      </c>
      <c r="DQ89" s="100">
        <v>2</v>
      </c>
      <c r="DR89" s="100">
        <v>0</v>
      </c>
      <c r="DS89" s="100">
        <v>3</v>
      </c>
      <c r="DT89" s="100">
        <v>1</v>
      </c>
      <c r="DU89" s="100">
        <v>0</v>
      </c>
      <c r="DV89" s="100">
        <v>1</v>
      </c>
      <c r="DW89" s="100">
        <v>2</v>
      </c>
      <c r="DX89" s="100">
        <v>0</v>
      </c>
      <c r="DY89" s="100">
        <v>0</v>
      </c>
      <c r="DZ89" s="100">
        <v>0</v>
      </c>
      <c r="EA89" s="100">
        <v>0</v>
      </c>
      <c r="EB89" s="100">
        <v>0</v>
      </c>
      <c r="EC89" s="100">
        <v>-6</v>
      </c>
      <c r="ED89" s="100">
        <v>0</v>
      </c>
      <c r="EE89" s="100">
        <v>0</v>
      </c>
      <c r="EF89" s="100">
        <v>0</v>
      </c>
      <c r="EG89" s="100">
        <v>0</v>
      </c>
      <c r="EH89" s="100">
        <v>0</v>
      </c>
      <c r="EI89" s="100">
        <v>0</v>
      </c>
      <c r="EJ89" s="100">
        <v>-1</v>
      </c>
      <c r="EK89" s="100">
        <v>0</v>
      </c>
      <c r="EL89" s="100">
        <v>0</v>
      </c>
      <c r="EM89" s="100">
        <v>1</v>
      </c>
      <c r="EN89" s="100">
        <v>1</v>
      </c>
      <c r="EO89" s="100">
        <v>0</v>
      </c>
      <c r="EP89" s="100">
        <v>1</v>
      </c>
      <c r="EQ89" s="100">
        <v>2</v>
      </c>
      <c r="ER89" s="100">
        <v>3</v>
      </c>
      <c r="ES89" s="100">
        <v>1</v>
      </c>
      <c r="ET89" s="100">
        <v>1</v>
      </c>
      <c r="EU89" s="100">
        <v>2</v>
      </c>
      <c r="EV89" s="100">
        <v>4</v>
      </c>
      <c r="EW89" s="100">
        <v>1</v>
      </c>
      <c r="EX89" s="100">
        <v>9</v>
      </c>
      <c r="EY89" s="100">
        <v>8</v>
      </c>
      <c r="EZ89" s="100">
        <v>4</v>
      </c>
      <c r="FA89" s="100">
        <v>8</v>
      </c>
      <c r="FB89" s="100">
        <v>6</v>
      </c>
      <c r="FC89" s="100">
        <v>3</v>
      </c>
      <c r="FD89" s="100">
        <v>5</v>
      </c>
      <c r="FE89" s="100">
        <v>5</v>
      </c>
      <c r="FF89" s="100">
        <v>4</v>
      </c>
      <c r="FG89" s="100">
        <v>5</v>
      </c>
      <c r="FH89" s="100">
        <v>2</v>
      </c>
      <c r="FI89" s="100">
        <v>46</v>
      </c>
      <c r="FJ89" s="100">
        <v>10</v>
      </c>
      <c r="FK89" s="100">
        <v>9</v>
      </c>
      <c r="FL89" s="100">
        <v>19</v>
      </c>
      <c r="FM89" s="100">
        <v>6</v>
      </c>
      <c r="FN89" s="100">
        <v>10</v>
      </c>
      <c r="FO89" s="100">
        <v>13</v>
      </c>
      <c r="FP89" s="100">
        <v>7</v>
      </c>
      <c r="FQ89" s="100">
        <v>15</v>
      </c>
      <c r="FR89" s="100">
        <v>13</v>
      </c>
      <c r="FS89" s="100">
        <v>14</v>
      </c>
      <c r="FT89" s="100">
        <v>16</v>
      </c>
      <c r="FU89" s="100">
        <v>11</v>
      </c>
      <c r="FV89" s="100">
        <v>6</v>
      </c>
      <c r="FW89" s="100">
        <v>12</v>
      </c>
      <c r="FX89" s="100">
        <v>8</v>
      </c>
      <c r="FY89" s="100">
        <v>9</v>
      </c>
      <c r="FZ89" s="100">
        <v>12</v>
      </c>
      <c r="GA89" s="100">
        <v>16</v>
      </c>
      <c r="GB89" s="100">
        <v>8</v>
      </c>
      <c r="GC89" s="100">
        <v>3</v>
      </c>
      <c r="GD89" s="100">
        <v>13</v>
      </c>
      <c r="GE89" s="100">
        <v>14</v>
      </c>
      <c r="GF89" s="100">
        <v>17</v>
      </c>
      <c r="GG89" s="100">
        <v>8</v>
      </c>
      <c r="GH89" s="100">
        <v>17</v>
      </c>
      <c r="GI89" s="100">
        <v>24</v>
      </c>
      <c r="GJ89" s="100">
        <v>18</v>
      </c>
      <c r="GK89" s="100">
        <v>19</v>
      </c>
      <c r="GL89" s="100">
        <v>27</v>
      </c>
      <c r="GM89" s="100">
        <v>16</v>
      </c>
      <c r="GN89" s="100">
        <v>25</v>
      </c>
    </row>
    <row r="90" spans="1:225" s="100" customFormat="1" x14ac:dyDescent="0.25">
      <c r="C90" s="249" t="s">
        <v>13</v>
      </c>
      <c r="E90" s="100">
        <v>0</v>
      </c>
      <c r="F90" s="100">
        <v>0</v>
      </c>
      <c r="G90" s="100">
        <v>3</v>
      </c>
      <c r="H90" s="100">
        <v>-1</v>
      </c>
      <c r="I90" s="100">
        <v>0</v>
      </c>
      <c r="J90" s="100">
        <v>0</v>
      </c>
      <c r="K90" s="100">
        <v>2</v>
      </c>
      <c r="L90" s="100">
        <v>4</v>
      </c>
      <c r="M90" s="100">
        <v>1</v>
      </c>
      <c r="N90" s="100">
        <v>0</v>
      </c>
      <c r="O90" s="100">
        <v>1</v>
      </c>
      <c r="P90" s="100">
        <v>2</v>
      </c>
      <c r="Q90" s="100">
        <v>5</v>
      </c>
      <c r="R90" s="100">
        <v>3</v>
      </c>
      <c r="S90" s="100">
        <v>6</v>
      </c>
      <c r="T90" s="100">
        <v>5</v>
      </c>
      <c r="U90" s="100">
        <v>14</v>
      </c>
      <c r="V90" s="100">
        <v>2</v>
      </c>
      <c r="W90" s="100">
        <v>2</v>
      </c>
      <c r="X90" s="100">
        <v>6</v>
      </c>
      <c r="Y90" s="100">
        <v>8</v>
      </c>
      <c r="Z90" s="100">
        <v>14</v>
      </c>
      <c r="AA90" s="100">
        <v>14</v>
      </c>
      <c r="AB90" s="100">
        <v>18</v>
      </c>
      <c r="AC90" s="100">
        <v>12</v>
      </c>
      <c r="AD90" s="100">
        <v>13</v>
      </c>
      <c r="AE90" s="100">
        <v>14</v>
      </c>
      <c r="AF90" s="100">
        <v>13</v>
      </c>
      <c r="AG90" s="100">
        <v>17</v>
      </c>
      <c r="AH90" s="100">
        <v>16</v>
      </c>
      <c r="AI90" s="100">
        <v>23</v>
      </c>
      <c r="AJ90" s="100">
        <v>19</v>
      </c>
      <c r="AK90" s="100">
        <v>7</v>
      </c>
      <c r="AL90" s="100">
        <v>37</v>
      </c>
      <c r="AM90" s="100">
        <v>33</v>
      </c>
      <c r="AN90" s="100">
        <v>19</v>
      </c>
      <c r="AO90" s="100">
        <v>30</v>
      </c>
      <c r="AP90" s="100">
        <v>26</v>
      </c>
      <c r="AQ90" s="100">
        <v>27</v>
      </c>
      <c r="AR90" s="100">
        <v>15</v>
      </c>
      <c r="AS90" s="100">
        <v>26</v>
      </c>
      <c r="AT90" s="100">
        <v>18</v>
      </c>
      <c r="AU90" s="100">
        <v>5</v>
      </c>
      <c r="AV90" s="100">
        <v>2</v>
      </c>
      <c r="AW90" s="100">
        <v>20</v>
      </c>
      <c r="AX90" s="100">
        <v>11</v>
      </c>
      <c r="AY90" s="100">
        <v>13</v>
      </c>
      <c r="AZ90" s="100">
        <v>7</v>
      </c>
      <c r="BA90" s="100">
        <v>4</v>
      </c>
      <c r="BB90" s="100">
        <v>8</v>
      </c>
      <c r="BC90" s="100">
        <v>14</v>
      </c>
      <c r="BD90" s="100">
        <v>3</v>
      </c>
      <c r="BE90" s="100">
        <v>3</v>
      </c>
      <c r="BF90" s="100">
        <v>4</v>
      </c>
      <c r="BG90" s="100">
        <v>2</v>
      </c>
      <c r="BH90" s="100">
        <v>10</v>
      </c>
      <c r="BI90" s="100">
        <v>1</v>
      </c>
      <c r="BJ90" s="100">
        <v>3</v>
      </c>
      <c r="BK90" s="100">
        <v>3</v>
      </c>
      <c r="BL90" s="100">
        <v>3</v>
      </c>
      <c r="BM90" s="100">
        <v>2</v>
      </c>
      <c r="BN90" s="100">
        <v>5</v>
      </c>
      <c r="BO90" s="100">
        <v>2</v>
      </c>
      <c r="BP90" s="100">
        <v>12</v>
      </c>
      <c r="BQ90" s="100">
        <v>8</v>
      </c>
      <c r="BR90" s="100">
        <v>5</v>
      </c>
      <c r="BS90" s="100">
        <v>1</v>
      </c>
      <c r="BT90" s="100">
        <v>3</v>
      </c>
      <c r="BU90" s="100">
        <v>2</v>
      </c>
      <c r="BV90" s="100">
        <v>1</v>
      </c>
      <c r="BW90" s="100">
        <v>1</v>
      </c>
      <c r="BX90" s="100">
        <v>2</v>
      </c>
      <c r="BY90" s="100">
        <v>4</v>
      </c>
      <c r="BZ90" s="100">
        <v>0</v>
      </c>
      <c r="CA90" s="100">
        <v>1</v>
      </c>
      <c r="CB90" s="100">
        <v>4</v>
      </c>
      <c r="CC90" s="100">
        <v>1</v>
      </c>
      <c r="CD90" s="100">
        <v>3</v>
      </c>
      <c r="CE90" s="100">
        <v>8</v>
      </c>
      <c r="CF90" s="100">
        <v>2</v>
      </c>
      <c r="CG90" s="100">
        <v>4</v>
      </c>
      <c r="CH90" s="100">
        <v>4</v>
      </c>
      <c r="CI90" s="100">
        <v>6</v>
      </c>
      <c r="CJ90" s="100">
        <v>1</v>
      </c>
      <c r="CK90" s="100">
        <v>3</v>
      </c>
      <c r="CL90" s="100">
        <v>3</v>
      </c>
      <c r="CM90" s="100">
        <v>12</v>
      </c>
      <c r="CN90" s="100">
        <v>1</v>
      </c>
      <c r="CO90" s="100">
        <v>5</v>
      </c>
      <c r="CP90" s="100">
        <v>1</v>
      </c>
      <c r="CQ90" s="100">
        <v>4</v>
      </c>
      <c r="CR90" s="100">
        <v>2</v>
      </c>
      <c r="CS90" s="100">
        <v>6</v>
      </c>
      <c r="CT90" s="100">
        <v>3</v>
      </c>
      <c r="CU90" s="100">
        <v>1</v>
      </c>
      <c r="CV90" s="100">
        <v>2</v>
      </c>
      <c r="CW90" s="100">
        <v>0</v>
      </c>
      <c r="CX90" s="100">
        <v>0</v>
      </c>
      <c r="CY90" s="100">
        <v>5</v>
      </c>
      <c r="CZ90" s="100">
        <v>1</v>
      </c>
      <c r="DA90" s="100">
        <v>1</v>
      </c>
      <c r="DB90" s="100">
        <v>3</v>
      </c>
      <c r="DC90" s="100">
        <v>1</v>
      </c>
      <c r="DD90" s="100">
        <v>2</v>
      </c>
      <c r="DE90" s="100">
        <v>0</v>
      </c>
      <c r="DF90" s="100">
        <v>0</v>
      </c>
      <c r="DG90" s="100">
        <v>2</v>
      </c>
      <c r="DH90" s="100">
        <v>0</v>
      </c>
      <c r="DI90" s="100">
        <v>1</v>
      </c>
      <c r="DJ90" s="100">
        <v>0</v>
      </c>
      <c r="DK90" s="100">
        <v>1</v>
      </c>
      <c r="DL90" s="100">
        <v>1</v>
      </c>
      <c r="DM90" s="100">
        <v>1</v>
      </c>
      <c r="DN90" s="100">
        <v>1</v>
      </c>
      <c r="DO90" s="100">
        <v>1</v>
      </c>
      <c r="DP90" s="100">
        <v>0</v>
      </c>
      <c r="DQ90" s="100">
        <v>0</v>
      </c>
      <c r="DR90" s="100">
        <v>0</v>
      </c>
      <c r="DS90" s="100">
        <v>0</v>
      </c>
      <c r="DT90" s="100">
        <v>0</v>
      </c>
      <c r="DU90" s="100">
        <v>2</v>
      </c>
      <c r="DV90" s="100">
        <v>1</v>
      </c>
      <c r="DW90" s="100">
        <v>1</v>
      </c>
      <c r="DX90" s="100">
        <v>3</v>
      </c>
      <c r="DY90" s="100">
        <v>0</v>
      </c>
      <c r="DZ90" s="100">
        <v>0</v>
      </c>
      <c r="EA90" s="100">
        <v>1</v>
      </c>
      <c r="EB90" s="100">
        <v>0</v>
      </c>
      <c r="EC90" s="100">
        <v>0</v>
      </c>
      <c r="ED90" s="100">
        <v>2</v>
      </c>
      <c r="EE90" s="100">
        <v>0</v>
      </c>
      <c r="EF90" s="100">
        <v>2</v>
      </c>
      <c r="EG90" s="100">
        <v>7</v>
      </c>
      <c r="EH90" s="100">
        <v>8</v>
      </c>
      <c r="EI90" s="100">
        <v>6</v>
      </c>
      <c r="EJ90" s="100">
        <v>6</v>
      </c>
      <c r="EK90" s="100">
        <v>14</v>
      </c>
      <c r="EL90" s="100">
        <v>6</v>
      </c>
      <c r="EM90" s="100">
        <v>6</v>
      </c>
      <c r="EN90" s="100">
        <v>3</v>
      </c>
      <c r="EO90" s="100">
        <v>3</v>
      </c>
      <c r="EP90" s="100">
        <v>6</v>
      </c>
      <c r="EQ90" s="100">
        <v>6</v>
      </c>
      <c r="ER90" s="100">
        <v>7</v>
      </c>
      <c r="ES90" s="100">
        <v>5</v>
      </c>
      <c r="ET90" s="100">
        <v>8</v>
      </c>
      <c r="EU90" s="100">
        <v>8</v>
      </c>
      <c r="EV90" s="100">
        <v>8</v>
      </c>
      <c r="EW90" s="100">
        <v>8</v>
      </c>
      <c r="EX90" s="100">
        <v>4</v>
      </c>
      <c r="EY90" s="100">
        <v>4</v>
      </c>
      <c r="EZ90" s="100">
        <v>5</v>
      </c>
      <c r="FA90" s="100">
        <v>8</v>
      </c>
      <c r="FB90" s="100">
        <v>10</v>
      </c>
      <c r="FC90" s="100">
        <v>6</v>
      </c>
      <c r="FD90" s="100">
        <v>5</v>
      </c>
      <c r="FE90" s="100">
        <v>4</v>
      </c>
      <c r="FF90" s="100">
        <v>7</v>
      </c>
      <c r="FG90" s="100">
        <v>6</v>
      </c>
      <c r="FH90" s="100">
        <v>0</v>
      </c>
      <c r="FI90" s="100">
        <v>26</v>
      </c>
      <c r="FJ90" s="100">
        <v>6</v>
      </c>
      <c r="FK90" s="100">
        <v>4</v>
      </c>
      <c r="FL90" s="100">
        <v>3</v>
      </c>
      <c r="FM90" s="100">
        <v>5</v>
      </c>
      <c r="FN90" s="100">
        <v>5</v>
      </c>
      <c r="FO90" s="100">
        <v>1</v>
      </c>
      <c r="FP90" s="100">
        <v>3</v>
      </c>
      <c r="FQ90" s="100">
        <v>9</v>
      </c>
      <c r="FR90" s="100">
        <v>7</v>
      </c>
      <c r="FS90" s="100">
        <v>7</v>
      </c>
      <c r="FT90" s="100">
        <v>15</v>
      </c>
      <c r="FU90" s="100">
        <v>9</v>
      </c>
      <c r="FV90" s="100">
        <v>5</v>
      </c>
      <c r="FW90" s="100">
        <v>2</v>
      </c>
      <c r="FX90" s="100">
        <v>1</v>
      </c>
      <c r="FY90" s="100">
        <v>7</v>
      </c>
      <c r="FZ90" s="100">
        <v>4</v>
      </c>
      <c r="GA90" s="100">
        <v>12</v>
      </c>
      <c r="GB90" s="100">
        <v>3</v>
      </c>
      <c r="GC90" s="100">
        <v>3</v>
      </c>
      <c r="GD90" s="100">
        <v>0</v>
      </c>
      <c r="GE90" s="100">
        <v>2</v>
      </c>
      <c r="GF90" s="100">
        <v>3</v>
      </c>
      <c r="GG90" s="100">
        <v>6</v>
      </c>
      <c r="GH90" s="100">
        <v>10</v>
      </c>
      <c r="GI90" s="100">
        <v>12</v>
      </c>
      <c r="GJ90" s="100">
        <v>3</v>
      </c>
      <c r="GK90" s="100">
        <v>7</v>
      </c>
      <c r="GL90" s="100">
        <v>4</v>
      </c>
      <c r="GM90" s="100">
        <v>1</v>
      </c>
      <c r="GN90" s="100">
        <v>13</v>
      </c>
    </row>
    <row r="91" spans="1:225" s="100" customFormat="1" x14ac:dyDescent="0.25">
      <c r="C91" s="249" t="s">
        <v>17</v>
      </c>
      <c r="E91" s="100">
        <v>0</v>
      </c>
      <c r="F91" s="100">
        <v>4</v>
      </c>
      <c r="G91" s="100">
        <v>2</v>
      </c>
      <c r="H91" s="100">
        <v>2</v>
      </c>
      <c r="I91" s="100">
        <v>1</v>
      </c>
      <c r="J91" s="100">
        <v>2</v>
      </c>
      <c r="K91" s="100">
        <v>4</v>
      </c>
      <c r="L91" s="100">
        <v>-10</v>
      </c>
      <c r="M91" s="100">
        <v>3</v>
      </c>
      <c r="N91" s="100">
        <v>0</v>
      </c>
      <c r="O91" s="100">
        <v>1</v>
      </c>
      <c r="P91" s="100">
        <v>2</v>
      </c>
      <c r="Q91" s="100">
        <v>3</v>
      </c>
      <c r="R91" s="100">
        <v>1</v>
      </c>
      <c r="S91" s="100">
        <v>4</v>
      </c>
      <c r="T91" s="100">
        <v>2</v>
      </c>
      <c r="U91" s="100">
        <v>18</v>
      </c>
      <c r="V91" s="100">
        <v>-6</v>
      </c>
      <c r="W91" s="100">
        <v>1</v>
      </c>
      <c r="X91" s="100">
        <v>5</v>
      </c>
      <c r="Y91" s="100">
        <v>3</v>
      </c>
      <c r="Z91" s="100">
        <v>10</v>
      </c>
      <c r="AA91" s="100">
        <v>18</v>
      </c>
      <c r="AB91" s="100">
        <v>12</v>
      </c>
      <c r="AC91" s="100">
        <v>14</v>
      </c>
      <c r="AD91" s="100">
        <v>23</v>
      </c>
      <c r="AE91" s="100">
        <v>5</v>
      </c>
      <c r="AF91" s="100">
        <v>7</v>
      </c>
      <c r="AG91" s="100">
        <v>14</v>
      </c>
      <c r="AH91" s="100">
        <v>21</v>
      </c>
      <c r="AI91" s="100">
        <v>16</v>
      </c>
      <c r="AJ91" s="100">
        <v>17</v>
      </c>
      <c r="AK91" s="100">
        <v>18</v>
      </c>
      <c r="AL91" s="100">
        <v>8</v>
      </c>
      <c r="AM91" s="100">
        <v>5</v>
      </c>
      <c r="AN91" s="100">
        <v>33</v>
      </c>
      <c r="AO91" s="100">
        <v>37</v>
      </c>
      <c r="AP91" s="100">
        <v>32</v>
      </c>
      <c r="AQ91" s="100">
        <v>15</v>
      </c>
      <c r="AR91" s="100">
        <v>18</v>
      </c>
      <c r="AS91" s="100">
        <v>13</v>
      </c>
      <c r="AT91" s="100">
        <v>8</v>
      </c>
      <c r="AU91" s="100">
        <v>10</v>
      </c>
      <c r="AV91" s="100">
        <v>30</v>
      </c>
      <c r="AW91" s="100">
        <v>22</v>
      </c>
      <c r="AX91" s="100">
        <v>10</v>
      </c>
      <c r="AY91" s="100">
        <v>14</v>
      </c>
      <c r="AZ91" s="100">
        <v>3</v>
      </c>
      <c r="BA91" s="100">
        <v>6</v>
      </c>
      <c r="BB91" s="100">
        <v>12</v>
      </c>
      <c r="BC91" s="100">
        <v>8</v>
      </c>
      <c r="BD91" s="100">
        <v>12</v>
      </c>
      <c r="BE91" s="100">
        <v>4</v>
      </c>
      <c r="BF91" s="100">
        <v>4</v>
      </c>
      <c r="BG91" s="100">
        <v>1</v>
      </c>
      <c r="BH91" s="100">
        <v>3</v>
      </c>
      <c r="BI91" s="100">
        <v>3</v>
      </c>
      <c r="BJ91" s="100">
        <v>3</v>
      </c>
      <c r="BK91" s="100">
        <v>3</v>
      </c>
      <c r="BL91" s="100">
        <v>5</v>
      </c>
      <c r="BM91" s="100">
        <v>0</v>
      </c>
      <c r="BN91" s="100">
        <v>2</v>
      </c>
      <c r="BO91" s="100">
        <v>0</v>
      </c>
      <c r="BP91" s="100">
        <v>5</v>
      </c>
      <c r="BQ91" s="100">
        <v>3</v>
      </c>
      <c r="BR91" s="100">
        <v>19</v>
      </c>
      <c r="BS91" s="100">
        <v>4</v>
      </c>
      <c r="BT91" s="100">
        <v>5</v>
      </c>
      <c r="BU91" s="100">
        <v>6</v>
      </c>
      <c r="BV91" s="100">
        <v>6</v>
      </c>
      <c r="BW91" s="100">
        <v>2</v>
      </c>
      <c r="BX91" s="100">
        <v>2</v>
      </c>
      <c r="BY91" s="100">
        <v>2</v>
      </c>
      <c r="BZ91" s="100">
        <v>2</v>
      </c>
      <c r="CA91" s="100">
        <v>1</v>
      </c>
      <c r="CB91" s="100">
        <v>2</v>
      </c>
      <c r="CC91" s="100">
        <v>0</v>
      </c>
      <c r="CD91" s="100">
        <v>2</v>
      </c>
      <c r="CE91" s="100">
        <v>2</v>
      </c>
      <c r="CF91" s="100">
        <v>2</v>
      </c>
      <c r="CG91" s="100">
        <v>0</v>
      </c>
      <c r="CH91" s="100">
        <v>1</v>
      </c>
      <c r="CI91" s="100">
        <v>0</v>
      </c>
      <c r="CJ91" s="100">
        <v>0</v>
      </c>
      <c r="CK91" s="100">
        <v>1</v>
      </c>
      <c r="CL91" s="100">
        <v>0</v>
      </c>
      <c r="CM91" s="100">
        <v>2</v>
      </c>
      <c r="CN91" s="100">
        <v>1</v>
      </c>
      <c r="CO91" s="100">
        <v>0</v>
      </c>
      <c r="CP91" s="100">
        <v>0</v>
      </c>
      <c r="CQ91" s="100">
        <v>0</v>
      </c>
      <c r="CR91" s="100">
        <v>0</v>
      </c>
      <c r="CS91" s="100">
        <v>3</v>
      </c>
      <c r="CT91" s="100">
        <v>1</v>
      </c>
      <c r="CU91" s="100">
        <v>0</v>
      </c>
      <c r="CV91" s="100">
        <v>1</v>
      </c>
      <c r="CW91" s="100">
        <v>0</v>
      </c>
      <c r="CX91" s="100">
        <v>2</v>
      </c>
      <c r="CY91" s="100">
        <v>1</v>
      </c>
      <c r="CZ91" s="100">
        <v>2</v>
      </c>
      <c r="DA91" s="100">
        <v>4</v>
      </c>
      <c r="DB91" s="100">
        <v>4</v>
      </c>
      <c r="DC91" s="100">
        <v>0</v>
      </c>
      <c r="DD91" s="100">
        <v>1</v>
      </c>
      <c r="DE91" s="100">
        <v>0</v>
      </c>
      <c r="DF91" s="100">
        <v>2</v>
      </c>
      <c r="DG91" s="100">
        <v>0</v>
      </c>
      <c r="DH91" s="100">
        <v>1</v>
      </c>
      <c r="DI91" s="100">
        <v>-1</v>
      </c>
      <c r="DJ91" s="100">
        <v>0</v>
      </c>
      <c r="DK91" s="100">
        <v>0</v>
      </c>
      <c r="DL91" s="100">
        <v>0</v>
      </c>
      <c r="DM91" s="100">
        <v>1</v>
      </c>
      <c r="DN91" s="100">
        <v>2</v>
      </c>
      <c r="DO91" s="100">
        <v>0</v>
      </c>
      <c r="DP91" s="100">
        <v>1</v>
      </c>
      <c r="DQ91" s="100">
        <v>0</v>
      </c>
      <c r="DR91" s="100">
        <v>0</v>
      </c>
      <c r="DS91" s="100">
        <v>-3</v>
      </c>
      <c r="DT91" s="100">
        <v>0</v>
      </c>
      <c r="DU91" s="100">
        <v>2</v>
      </c>
      <c r="DV91" s="100">
        <v>0</v>
      </c>
      <c r="DW91" s="100">
        <v>1</v>
      </c>
      <c r="DX91" s="100">
        <v>1</v>
      </c>
      <c r="DY91" s="100">
        <v>0</v>
      </c>
      <c r="DZ91" s="100">
        <v>0</v>
      </c>
      <c r="EA91" s="100">
        <v>1</v>
      </c>
      <c r="EB91" s="100">
        <v>0</v>
      </c>
      <c r="EC91" s="100">
        <v>1</v>
      </c>
      <c r="ED91" s="100">
        <v>0</v>
      </c>
      <c r="EE91" s="100">
        <v>1</v>
      </c>
      <c r="EF91" s="100">
        <v>0</v>
      </c>
      <c r="EG91" s="100">
        <v>1</v>
      </c>
      <c r="EH91" s="100">
        <v>0</v>
      </c>
      <c r="EI91" s="100">
        <v>2</v>
      </c>
      <c r="EJ91" s="100">
        <v>1</v>
      </c>
      <c r="EK91" s="100">
        <v>1</v>
      </c>
      <c r="EL91" s="100">
        <v>0</v>
      </c>
      <c r="EM91" s="100">
        <v>0</v>
      </c>
      <c r="EN91" s="100">
        <v>0</v>
      </c>
      <c r="EO91" s="100">
        <v>2</v>
      </c>
      <c r="EP91" s="100">
        <v>0</v>
      </c>
      <c r="EQ91" s="100">
        <v>2</v>
      </c>
      <c r="ER91" s="100">
        <v>0</v>
      </c>
      <c r="ES91" s="100">
        <v>0</v>
      </c>
      <c r="ET91" s="100">
        <v>1</v>
      </c>
      <c r="EU91" s="100">
        <v>0</v>
      </c>
      <c r="EV91" s="100">
        <v>1</v>
      </c>
      <c r="EW91" s="100">
        <v>1</v>
      </c>
      <c r="EX91" s="100">
        <v>2</v>
      </c>
      <c r="EY91" s="100">
        <v>1</v>
      </c>
      <c r="EZ91" s="100">
        <v>4</v>
      </c>
      <c r="FA91" s="100">
        <v>1</v>
      </c>
      <c r="FB91" s="100">
        <v>-1</v>
      </c>
      <c r="FC91" s="100">
        <v>0</v>
      </c>
      <c r="FD91" s="100">
        <v>0</v>
      </c>
      <c r="FE91" s="100">
        <v>1</v>
      </c>
      <c r="FF91" s="100">
        <v>3</v>
      </c>
      <c r="FG91" s="100">
        <v>2</v>
      </c>
      <c r="FH91" s="100">
        <v>14</v>
      </c>
      <c r="FI91" s="100">
        <v>14</v>
      </c>
      <c r="FJ91" s="100">
        <v>11</v>
      </c>
      <c r="FK91" s="100">
        <v>9</v>
      </c>
      <c r="FL91" s="100">
        <v>10</v>
      </c>
      <c r="FM91" s="100">
        <v>5</v>
      </c>
      <c r="FN91" s="100">
        <v>6</v>
      </c>
      <c r="FO91" s="100">
        <v>11</v>
      </c>
      <c r="FP91" s="100">
        <v>12</v>
      </c>
      <c r="FQ91" s="100">
        <v>8</v>
      </c>
      <c r="FR91" s="100">
        <v>4</v>
      </c>
      <c r="FS91" s="100">
        <v>4</v>
      </c>
      <c r="FT91" s="100">
        <v>6</v>
      </c>
      <c r="FU91" s="100">
        <v>7</v>
      </c>
      <c r="FV91" s="100">
        <v>5</v>
      </c>
      <c r="FW91" s="100">
        <v>4</v>
      </c>
      <c r="FX91" s="100">
        <v>8</v>
      </c>
      <c r="FY91" s="100">
        <v>3</v>
      </c>
      <c r="FZ91" s="100">
        <v>3</v>
      </c>
      <c r="GA91" s="100">
        <v>7</v>
      </c>
      <c r="GB91" s="100">
        <v>5</v>
      </c>
      <c r="GC91" s="100">
        <v>5</v>
      </c>
      <c r="GD91" s="100">
        <v>1</v>
      </c>
      <c r="GE91" s="100">
        <v>2</v>
      </c>
      <c r="GF91" s="100">
        <v>5</v>
      </c>
      <c r="GG91" s="100">
        <v>6</v>
      </c>
      <c r="GH91" s="100">
        <v>2</v>
      </c>
      <c r="GI91" s="100">
        <v>6</v>
      </c>
      <c r="GJ91" s="100">
        <v>8</v>
      </c>
      <c r="GK91" s="100">
        <v>1</v>
      </c>
      <c r="GL91" s="100">
        <v>9</v>
      </c>
      <c r="GM91" s="100">
        <v>5</v>
      </c>
      <c r="GN91" s="100">
        <v>6</v>
      </c>
    </row>
    <row r="92" spans="1:225" s="100" customFormat="1" x14ac:dyDescent="0.25">
      <c r="C92" s="249" t="s">
        <v>15</v>
      </c>
      <c r="E92" s="100">
        <v>0</v>
      </c>
      <c r="F92" s="100">
        <v>1</v>
      </c>
      <c r="G92" s="100">
        <v>0</v>
      </c>
      <c r="H92" s="100">
        <v>0</v>
      </c>
      <c r="I92" s="100">
        <v>5</v>
      </c>
      <c r="J92" s="100">
        <v>2</v>
      </c>
      <c r="K92" s="100">
        <v>2</v>
      </c>
      <c r="L92" s="100">
        <v>0</v>
      </c>
      <c r="M92" s="100">
        <v>1</v>
      </c>
      <c r="N92" s="100">
        <v>-9</v>
      </c>
      <c r="O92" s="100">
        <v>1</v>
      </c>
      <c r="P92" s="100">
        <v>5</v>
      </c>
      <c r="Q92" s="100">
        <v>1</v>
      </c>
      <c r="R92" s="100">
        <v>0</v>
      </c>
      <c r="S92" s="100">
        <v>4</v>
      </c>
      <c r="T92" s="100">
        <v>14</v>
      </c>
      <c r="U92" s="100">
        <v>15</v>
      </c>
      <c r="V92" s="100">
        <v>4</v>
      </c>
      <c r="W92" s="100">
        <v>10</v>
      </c>
      <c r="X92" s="100">
        <v>11</v>
      </c>
      <c r="Y92" s="100">
        <v>0</v>
      </c>
      <c r="Z92" s="100">
        <v>14</v>
      </c>
      <c r="AA92" s="100">
        <v>30</v>
      </c>
      <c r="AB92" s="100">
        <v>11</v>
      </c>
      <c r="AC92" s="100">
        <v>11</v>
      </c>
      <c r="AD92" s="100">
        <v>8</v>
      </c>
      <c r="AE92" s="100">
        <v>5</v>
      </c>
      <c r="AF92" s="100">
        <v>11</v>
      </c>
      <c r="AG92" s="100">
        <v>8</v>
      </c>
      <c r="AH92" s="100">
        <v>6</v>
      </c>
      <c r="AI92" s="100">
        <v>6</v>
      </c>
      <c r="AJ92" s="100">
        <v>7</v>
      </c>
      <c r="AK92" s="100">
        <v>13</v>
      </c>
      <c r="AL92" s="100">
        <v>4</v>
      </c>
      <c r="AM92" s="100">
        <v>7</v>
      </c>
      <c r="AN92" s="100">
        <v>13</v>
      </c>
      <c r="AO92" s="100">
        <v>8</v>
      </c>
      <c r="AP92" s="100">
        <v>12</v>
      </c>
      <c r="AQ92" s="100">
        <v>14</v>
      </c>
      <c r="AR92" s="100">
        <v>10</v>
      </c>
      <c r="AS92" s="100">
        <v>8</v>
      </c>
      <c r="AT92" s="100">
        <v>1</v>
      </c>
      <c r="AU92" s="100">
        <v>5</v>
      </c>
      <c r="AV92" s="100">
        <v>5</v>
      </c>
      <c r="AW92" s="100">
        <v>6</v>
      </c>
      <c r="AX92" s="100">
        <v>3</v>
      </c>
      <c r="AY92" s="100">
        <v>5</v>
      </c>
      <c r="AZ92" s="100">
        <v>4</v>
      </c>
      <c r="BA92" s="100">
        <v>4</v>
      </c>
      <c r="BB92" s="100">
        <v>3</v>
      </c>
      <c r="BC92" s="100">
        <v>4</v>
      </c>
      <c r="BD92" s="100">
        <v>9</v>
      </c>
      <c r="BE92" s="100">
        <v>3</v>
      </c>
      <c r="BF92" s="100">
        <v>0</v>
      </c>
      <c r="BG92" s="100">
        <v>0</v>
      </c>
      <c r="BH92" s="100">
        <v>0</v>
      </c>
      <c r="BI92" s="100">
        <v>1</v>
      </c>
      <c r="BJ92" s="100">
        <v>3</v>
      </c>
      <c r="BK92" s="100">
        <v>3</v>
      </c>
      <c r="BL92" s="100">
        <v>0</v>
      </c>
      <c r="BM92" s="100">
        <v>0</v>
      </c>
      <c r="BN92" s="100">
        <v>1</v>
      </c>
      <c r="BO92" s="100">
        <v>3</v>
      </c>
      <c r="BP92" s="100">
        <v>1</v>
      </c>
      <c r="BQ92" s="100">
        <v>1</v>
      </c>
      <c r="BR92" s="100">
        <v>0</v>
      </c>
      <c r="BS92" s="100">
        <v>0</v>
      </c>
      <c r="BT92" s="100">
        <v>1</v>
      </c>
      <c r="BU92" s="100">
        <v>3</v>
      </c>
      <c r="BV92" s="100">
        <v>0</v>
      </c>
      <c r="BW92" s="100">
        <v>0</v>
      </c>
      <c r="BX92" s="100">
        <v>1</v>
      </c>
      <c r="BY92" s="100">
        <v>0</v>
      </c>
      <c r="BZ92" s="100">
        <v>0</v>
      </c>
      <c r="CA92" s="100">
        <v>0</v>
      </c>
      <c r="CB92" s="100">
        <v>0</v>
      </c>
      <c r="CC92" s="100">
        <v>0</v>
      </c>
      <c r="CD92" s="100">
        <v>0</v>
      </c>
      <c r="CE92" s="100">
        <v>2</v>
      </c>
      <c r="CF92" s="100">
        <v>0</v>
      </c>
      <c r="CG92" s="100">
        <v>0</v>
      </c>
      <c r="CH92" s="100">
        <v>0</v>
      </c>
      <c r="CI92" s="100">
        <v>0</v>
      </c>
      <c r="CJ92" s="100">
        <v>0</v>
      </c>
      <c r="CK92" s="100">
        <v>0</v>
      </c>
      <c r="CL92" s="100">
        <v>1</v>
      </c>
      <c r="CM92" s="100">
        <v>0</v>
      </c>
      <c r="CN92" s="100">
        <v>1</v>
      </c>
      <c r="CO92" s="100">
        <v>1</v>
      </c>
      <c r="CP92" s="100">
        <v>0</v>
      </c>
      <c r="CQ92" s="100">
        <v>0</v>
      </c>
      <c r="CR92" s="100">
        <v>0</v>
      </c>
      <c r="CS92" s="100">
        <v>1</v>
      </c>
      <c r="CT92" s="100">
        <v>0</v>
      </c>
      <c r="CU92" s="100">
        <v>2</v>
      </c>
      <c r="CV92" s="100">
        <v>0</v>
      </c>
      <c r="CW92" s="100">
        <v>0</v>
      </c>
      <c r="CX92" s="100">
        <v>0</v>
      </c>
      <c r="CY92" s="100">
        <v>0</v>
      </c>
      <c r="CZ92" s="100">
        <v>1</v>
      </c>
      <c r="DA92" s="100">
        <v>1</v>
      </c>
      <c r="DB92" s="100">
        <v>0</v>
      </c>
      <c r="DC92" s="100">
        <v>2</v>
      </c>
      <c r="DD92" s="100">
        <v>0</v>
      </c>
      <c r="DE92" s="100">
        <v>0</v>
      </c>
      <c r="DF92" s="100">
        <v>1</v>
      </c>
      <c r="DG92" s="100">
        <v>2</v>
      </c>
      <c r="DH92" s="100">
        <v>0</v>
      </c>
      <c r="DI92" s="100">
        <v>0</v>
      </c>
      <c r="DJ92" s="100">
        <v>0</v>
      </c>
      <c r="DK92" s="100">
        <v>0</v>
      </c>
      <c r="DL92" s="100">
        <v>0</v>
      </c>
      <c r="DM92" s="100">
        <v>3</v>
      </c>
      <c r="DN92" s="100">
        <v>0</v>
      </c>
      <c r="DO92" s="100">
        <v>0</v>
      </c>
      <c r="DP92" s="100">
        <v>0</v>
      </c>
      <c r="DQ92" s="100">
        <v>0</v>
      </c>
      <c r="DR92" s="100">
        <v>0</v>
      </c>
      <c r="DS92" s="100">
        <v>0</v>
      </c>
      <c r="DT92" s="100">
        <v>0</v>
      </c>
      <c r="DU92" s="100">
        <v>0</v>
      </c>
      <c r="DV92" s="100">
        <v>0</v>
      </c>
      <c r="DW92" s="100">
        <v>0</v>
      </c>
      <c r="DX92" s="100">
        <v>2</v>
      </c>
      <c r="DY92" s="100">
        <v>0</v>
      </c>
      <c r="DZ92" s="100">
        <v>0</v>
      </c>
      <c r="EA92" s="100">
        <v>1</v>
      </c>
      <c r="EB92" s="100">
        <v>1</v>
      </c>
      <c r="EC92" s="100">
        <v>0</v>
      </c>
      <c r="ED92" s="100">
        <v>1</v>
      </c>
      <c r="EE92" s="100">
        <v>0</v>
      </c>
      <c r="EF92" s="100">
        <v>0</v>
      </c>
      <c r="EG92" s="100">
        <v>0</v>
      </c>
      <c r="EH92" s="100">
        <v>0</v>
      </c>
      <c r="EI92" s="100">
        <v>0</v>
      </c>
      <c r="EJ92" s="100">
        <v>0</v>
      </c>
      <c r="EK92" s="100">
        <v>0</v>
      </c>
      <c r="EL92" s="100">
        <v>1</v>
      </c>
      <c r="EM92" s="100">
        <v>0</v>
      </c>
      <c r="EN92" s="100">
        <v>1</v>
      </c>
      <c r="EO92" s="100">
        <v>0</v>
      </c>
      <c r="EP92" s="100">
        <v>0</v>
      </c>
      <c r="EQ92" s="100">
        <v>1</v>
      </c>
      <c r="ER92" s="100">
        <v>2</v>
      </c>
      <c r="ES92" s="100">
        <v>3</v>
      </c>
      <c r="ET92" s="100">
        <v>2</v>
      </c>
      <c r="EU92" s="100">
        <v>2</v>
      </c>
      <c r="EV92" s="100">
        <v>1</v>
      </c>
      <c r="EW92" s="100">
        <v>2</v>
      </c>
      <c r="EX92" s="100">
        <v>3</v>
      </c>
      <c r="EY92" s="100">
        <v>3</v>
      </c>
      <c r="EZ92" s="100">
        <v>5</v>
      </c>
      <c r="FA92" s="100">
        <v>3</v>
      </c>
      <c r="FB92" s="100">
        <v>7</v>
      </c>
      <c r="FC92" s="100">
        <v>5</v>
      </c>
      <c r="FD92" s="100">
        <v>6</v>
      </c>
      <c r="FE92" s="100">
        <v>7</v>
      </c>
      <c r="FF92" s="100">
        <v>7</v>
      </c>
      <c r="FG92" s="100">
        <v>7</v>
      </c>
      <c r="FH92" s="100">
        <v>9</v>
      </c>
      <c r="FI92" s="100">
        <v>5</v>
      </c>
      <c r="FJ92" s="100">
        <v>10</v>
      </c>
      <c r="FK92" s="100">
        <v>13</v>
      </c>
      <c r="FL92" s="100">
        <v>12</v>
      </c>
      <c r="FM92" s="100">
        <v>8</v>
      </c>
      <c r="FN92" s="100">
        <v>10</v>
      </c>
      <c r="FO92" s="100">
        <v>10</v>
      </c>
      <c r="FP92" s="100">
        <v>11</v>
      </c>
      <c r="FQ92" s="100">
        <v>5</v>
      </c>
      <c r="FR92" s="100">
        <v>8</v>
      </c>
      <c r="FS92" s="100">
        <v>7</v>
      </c>
      <c r="FT92" s="100">
        <v>9</v>
      </c>
      <c r="FU92" s="100">
        <v>6</v>
      </c>
      <c r="FV92" s="100">
        <v>3</v>
      </c>
      <c r="FW92" s="100">
        <v>5</v>
      </c>
      <c r="FX92" s="100">
        <v>5</v>
      </c>
      <c r="FY92" s="100">
        <v>6</v>
      </c>
      <c r="FZ92" s="100">
        <v>10</v>
      </c>
      <c r="GA92" s="100">
        <v>4</v>
      </c>
      <c r="GB92" s="100">
        <v>2</v>
      </c>
      <c r="GC92" s="100">
        <v>8</v>
      </c>
      <c r="GD92" s="100">
        <v>2</v>
      </c>
      <c r="GE92" s="100">
        <v>4</v>
      </c>
      <c r="GF92" s="100">
        <v>8</v>
      </c>
      <c r="GG92" s="100">
        <v>7</v>
      </c>
      <c r="GH92" s="100">
        <v>7</v>
      </c>
      <c r="GI92" s="100">
        <v>6</v>
      </c>
      <c r="GJ92" s="100">
        <v>12</v>
      </c>
      <c r="GK92" s="100">
        <v>13</v>
      </c>
      <c r="GL92" s="100">
        <v>16</v>
      </c>
      <c r="GM92" s="100">
        <v>17</v>
      </c>
      <c r="GN92" s="100">
        <v>29</v>
      </c>
    </row>
    <row r="93" spans="1:225" s="100" customFormat="1" ht="15.75" thickBot="1" x14ac:dyDescent="0.3">
      <c r="C93" s="251" t="s">
        <v>12</v>
      </c>
      <c r="E93" s="100">
        <v>0</v>
      </c>
      <c r="F93" s="100">
        <v>0</v>
      </c>
      <c r="G93" s="100">
        <v>0</v>
      </c>
      <c r="H93" s="100">
        <v>0</v>
      </c>
      <c r="I93" s="100">
        <v>0</v>
      </c>
      <c r="J93" s="100">
        <v>0</v>
      </c>
      <c r="K93" s="100">
        <v>0</v>
      </c>
      <c r="L93" s="100">
        <v>0</v>
      </c>
      <c r="M93" s="100">
        <v>3</v>
      </c>
      <c r="N93" s="100">
        <v>11</v>
      </c>
      <c r="O93" s="100">
        <v>2</v>
      </c>
      <c r="P93" s="100">
        <v>0</v>
      </c>
      <c r="Q93" s="100">
        <v>1</v>
      </c>
      <c r="R93" s="100">
        <v>2</v>
      </c>
      <c r="S93" s="100">
        <v>5</v>
      </c>
      <c r="T93" s="100">
        <v>3</v>
      </c>
      <c r="U93" s="100">
        <v>12</v>
      </c>
      <c r="V93" s="100">
        <v>0</v>
      </c>
      <c r="W93" s="100">
        <v>4</v>
      </c>
      <c r="X93" s="100">
        <v>7</v>
      </c>
      <c r="Y93" s="100">
        <v>6</v>
      </c>
      <c r="Z93" s="100">
        <v>5</v>
      </c>
      <c r="AA93" s="100">
        <v>12</v>
      </c>
      <c r="AB93" s="100">
        <v>9</v>
      </c>
      <c r="AC93" s="100">
        <v>17</v>
      </c>
      <c r="AD93" s="100">
        <v>15</v>
      </c>
      <c r="AE93" s="100">
        <v>4</v>
      </c>
      <c r="AF93" s="100">
        <v>9</v>
      </c>
      <c r="AG93" s="100">
        <v>21</v>
      </c>
      <c r="AH93" s="100">
        <v>15</v>
      </c>
      <c r="AI93" s="100">
        <v>11</v>
      </c>
      <c r="AJ93" s="100">
        <v>20</v>
      </c>
      <c r="AK93" s="100">
        <v>16</v>
      </c>
      <c r="AL93" s="100">
        <v>8</v>
      </c>
      <c r="AM93" s="100">
        <v>3</v>
      </c>
      <c r="AN93" s="100">
        <v>14</v>
      </c>
      <c r="AO93" s="100">
        <v>18</v>
      </c>
      <c r="AP93" s="100">
        <v>24</v>
      </c>
      <c r="AQ93" s="100">
        <v>21</v>
      </c>
      <c r="AR93" s="100">
        <v>15</v>
      </c>
      <c r="AS93" s="100">
        <v>9</v>
      </c>
      <c r="AT93" s="100">
        <v>6</v>
      </c>
      <c r="AU93" s="100">
        <v>7</v>
      </c>
      <c r="AV93" s="100">
        <v>11</v>
      </c>
      <c r="AW93" s="100">
        <v>13</v>
      </c>
      <c r="AX93" s="100">
        <v>18</v>
      </c>
      <c r="AY93" s="240">
        <v>12</v>
      </c>
      <c r="AZ93" s="240">
        <v>9</v>
      </c>
      <c r="BA93" s="240">
        <v>5</v>
      </c>
      <c r="BB93" s="240">
        <v>5</v>
      </c>
      <c r="BC93" s="240">
        <v>16</v>
      </c>
      <c r="BD93" s="240">
        <v>16</v>
      </c>
      <c r="BE93" s="240">
        <v>12</v>
      </c>
      <c r="BF93" s="240">
        <v>0</v>
      </c>
      <c r="BG93" s="240">
        <v>12</v>
      </c>
      <c r="BH93" s="240">
        <v>0</v>
      </c>
      <c r="BI93" s="240">
        <v>4</v>
      </c>
      <c r="BJ93" s="240">
        <v>6</v>
      </c>
      <c r="BK93" s="240">
        <v>2</v>
      </c>
      <c r="BL93" s="240">
        <v>6</v>
      </c>
      <c r="BM93" s="240">
        <v>1</v>
      </c>
      <c r="BN93" s="240">
        <v>4</v>
      </c>
      <c r="BO93" s="240">
        <v>4</v>
      </c>
      <c r="BP93" s="240">
        <v>2</v>
      </c>
      <c r="BQ93" s="240">
        <v>0</v>
      </c>
      <c r="BR93" s="240">
        <v>1</v>
      </c>
      <c r="BS93" s="100">
        <v>1</v>
      </c>
      <c r="BT93" s="240">
        <v>1</v>
      </c>
      <c r="BU93" s="100">
        <v>1</v>
      </c>
      <c r="BV93" s="100">
        <v>1</v>
      </c>
      <c r="BW93" s="240">
        <v>1</v>
      </c>
      <c r="BX93" s="100">
        <v>0</v>
      </c>
      <c r="BY93" s="100">
        <v>1</v>
      </c>
      <c r="BZ93" s="100">
        <v>0</v>
      </c>
      <c r="CA93" s="100">
        <v>0</v>
      </c>
      <c r="CB93" s="240">
        <v>1</v>
      </c>
      <c r="CC93" s="100">
        <v>0</v>
      </c>
      <c r="CD93" s="100">
        <v>2</v>
      </c>
      <c r="CE93" s="100">
        <v>0</v>
      </c>
      <c r="CF93" s="100">
        <v>2</v>
      </c>
      <c r="CG93" s="100">
        <v>3</v>
      </c>
      <c r="CH93" s="100">
        <v>0</v>
      </c>
      <c r="CI93" s="100">
        <v>1</v>
      </c>
      <c r="CJ93" s="100">
        <v>0</v>
      </c>
      <c r="CK93" s="100">
        <v>0</v>
      </c>
      <c r="CL93" s="100">
        <v>0</v>
      </c>
      <c r="CM93" s="100">
        <v>0</v>
      </c>
      <c r="CN93" s="100">
        <v>0</v>
      </c>
      <c r="CO93" s="100">
        <v>4</v>
      </c>
      <c r="CP93" s="100">
        <v>0</v>
      </c>
      <c r="CQ93" s="100">
        <v>2</v>
      </c>
      <c r="CR93" s="100">
        <v>0</v>
      </c>
      <c r="CS93" s="100">
        <v>2</v>
      </c>
      <c r="CT93" s="100">
        <v>3</v>
      </c>
      <c r="CU93" s="100">
        <v>1</v>
      </c>
      <c r="CV93" s="100">
        <v>4</v>
      </c>
      <c r="CW93" s="100">
        <v>0</v>
      </c>
      <c r="CX93" s="100">
        <v>0</v>
      </c>
      <c r="CY93" s="100">
        <v>1</v>
      </c>
      <c r="CZ93" s="100">
        <v>2</v>
      </c>
      <c r="DA93" s="100">
        <v>-1</v>
      </c>
      <c r="DB93" s="100">
        <v>0</v>
      </c>
      <c r="DC93" s="100">
        <v>3</v>
      </c>
      <c r="DD93" s="100">
        <v>1</v>
      </c>
      <c r="DE93" s="100">
        <v>0</v>
      </c>
      <c r="DF93" s="100">
        <v>2</v>
      </c>
      <c r="DG93" s="100">
        <v>1</v>
      </c>
      <c r="DH93" s="100">
        <v>0</v>
      </c>
      <c r="DI93" s="100">
        <v>1</v>
      </c>
      <c r="DJ93" s="100">
        <v>0</v>
      </c>
      <c r="DK93" s="100">
        <v>0</v>
      </c>
      <c r="DL93" s="100">
        <v>0</v>
      </c>
      <c r="DM93" s="100">
        <v>0</v>
      </c>
      <c r="DN93" s="100">
        <v>0</v>
      </c>
      <c r="DO93" s="100">
        <v>0</v>
      </c>
      <c r="DP93" s="100">
        <v>0</v>
      </c>
      <c r="DQ93" s="100">
        <v>0</v>
      </c>
      <c r="DR93" s="100">
        <v>0</v>
      </c>
      <c r="DS93" s="240">
        <v>0</v>
      </c>
      <c r="DT93" s="240">
        <v>0</v>
      </c>
      <c r="DU93" s="240">
        <v>1</v>
      </c>
      <c r="DV93" s="240">
        <v>0</v>
      </c>
      <c r="DW93" s="240">
        <v>-2</v>
      </c>
      <c r="DX93" s="240">
        <v>0</v>
      </c>
      <c r="DY93" s="240">
        <v>-1</v>
      </c>
      <c r="DZ93" s="240">
        <v>0</v>
      </c>
      <c r="EA93" s="100">
        <v>1</v>
      </c>
      <c r="EB93" s="100">
        <v>-1</v>
      </c>
      <c r="EC93" s="100">
        <v>1</v>
      </c>
      <c r="ED93" s="100">
        <v>0</v>
      </c>
      <c r="EE93" s="100">
        <v>0</v>
      </c>
      <c r="EF93" s="100">
        <v>0</v>
      </c>
      <c r="EG93" s="100">
        <v>0</v>
      </c>
      <c r="EH93" s="100">
        <v>2</v>
      </c>
      <c r="EI93" s="100">
        <v>0</v>
      </c>
      <c r="EJ93" s="100">
        <v>2</v>
      </c>
      <c r="EK93" s="100">
        <v>3</v>
      </c>
      <c r="EL93" s="100">
        <v>0</v>
      </c>
      <c r="EM93" s="100">
        <v>0</v>
      </c>
      <c r="EN93" s="100">
        <v>1</v>
      </c>
      <c r="EO93" s="100">
        <v>2</v>
      </c>
      <c r="EP93" s="100">
        <v>3</v>
      </c>
      <c r="EQ93" s="100">
        <v>1</v>
      </c>
      <c r="ER93" s="100">
        <v>2</v>
      </c>
      <c r="ES93" s="100">
        <v>1</v>
      </c>
      <c r="ET93" s="100">
        <v>0</v>
      </c>
      <c r="EU93" s="100">
        <v>0</v>
      </c>
      <c r="EV93" s="100">
        <v>0</v>
      </c>
      <c r="EW93" s="100">
        <v>1</v>
      </c>
      <c r="EX93" s="100">
        <v>1</v>
      </c>
      <c r="EY93" s="100">
        <v>1</v>
      </c>
      <c r="EZ93" s="100">
        <v>1</v>
      </c>
      <c r="FA93" s="100">
        <v>1</v>
      </c>
      <c r="FB93" s="100">
        <v>0</v>
      </c>
      <c r="FC93" s="100">
        <v>5</v>
      </c>
      <c r="FD93" s="100">
        <v>3</v>
      </c>
      <c r="FE93" s="100">
        <v>1</v>
      </c>
      <c r="FF93" s="100">
        <v>3</v>
      </c>
      <c r="FG93" s="100">
        <v>5</v>
      </c>
      <c r="FH93" s="100">
        <v>0</v>
      </c>
      <c r="FI93" s="100">
        <v>2</v>
      </c>
      <c r="FJ93" s="100">
        <v>2</v>
      </c>
      <c r="FK93" s="100">
        <v>3</v>
      </c>
      <c r="FL93" s="100">
        <v>1</v>
      </c>
      <c r="FM93" s="100">
        <v>2</v>
      </c>
      <c r="FN93" s="100">
        <v>1</v>
      </c>
      <c r="FO93" s="100">
        <v>3</v>
      </c>
      <c r="FP93" s="100">
        <v>1</v>
      </c>
      <c r="FQ93" s="100">
        <v>1</v>
      </c>
      <c r="FR93" s="100">
        <v>3</v>
      </c>
      <c r="FS93" s="100">
        <v>2</v>
      </c>
      <c r="FT93" s="100">
        <v>3</v>
      </c>
      <c r="FU93" s="100">
        <v>4</v>
      </c>
      <c r="FV93" s="100">
        <v>0</v>
      </c>
      <c r="FW93" s="100">
        <v>3</v>
      </c>
      <c r="FX93" s="100">
        <v>1</v>
      </c>
      <c r="FY93" s="100">
        <v>2</v>
      </c>
      <c r="FZ93" s="100">
        <v>1</v>
      </c>
      <c r="GA93" s="100">
        <v>1</v>
      </c>
      <c r="GB93" s="100">
        <v>2</v>
      </c>
      <c r="GC93" s="100">
        <v>1</v>
      </c>
      <c r="GD93" s="100">
        <v>0</v>
      </c>
      <c r="GE93" s="100">
        <v>0</v>
      </c>
      <c r="GF93" s="100">
        <v>2</v>
      </c>
      <c r="GG93" s="100">
        <v>3</v>
      </c>
      <c r="GH93" s="100">
        <v>2</v>
      </c>
      <c r="GI93" s="100">
        <v>3</v>
      </c>
      <c r="GJ93" s="100">
        <v>6</v>
      </c>
      <c r="GK93" s="100">
        <v>0</v>
      </c>
      <c r="GL93" s="100">
        <v>3</v>
      </c>
      <c r="GM93" s="100">
        <v>7</v>
      </c>
      <c r="GN93" s="100">
        <v>1</v>
      </c>
    </row>
    <row r="94" spans="1:225" s="100" customFormat="1" x14ac:dyDescent="0.25">
      <c r="C94" s="253"/>
    </row>
    <row r="95" spans="1:225" s="100" customFormat="1" x14ac:dyDescent="0.25">
      <c r="C95" s="253"/>
    </row>
    <row r="96" spans="1:225" s="100" customFormat="1" x14ac:dyDescent="0.25">
      <c r="A96" s="240"/>
      <c r="B96" s="240"/>
      <c r="C96" s="240"/>
    </row>
    <row r="97" spans="1:225" s="100" customFormat="1" x14ac:dyDescent="0.25">
      <c r="A97" s="240"/>
      <c r="B97" s="240"/>
      <c r="C97" s="240" t="s">
        <v>104</v>
      </c>
      <c r="D97" s="244">
        <v>43893</v>
      </c>
      <c r="E97" s="244">
        <v>43894</v>
      </c>
      <c r="F97" s="244">
        <v>43895</v>
      </c>
      <c r="G97" s="244">
        <v>43896</v>
      </c>
      <c r="H97" s="244">
        <v>43897</v>
      </c>
      <c r="I97" s="244">
        <v>43898</v>
      </c>
      <c r="J97" s="244">
        <v>43899</v>
      </c>
      <c r="K97" s="244">
        <v>43900</v>
      </c>
      <c r="L97" s="244">
        <v>43901</v>
      </c>
      <c r="M97" s="244">
        <v>43902</v>
      </c>
      <c r="N97" s="244">
        <v>43903</v>
      </c>
      <c r="O97" s="244">
        <v>43904</v>
      </c>
      <c r="P97" s="244">
        <v>43905</v>
      </c>
      <c r="Q97" s="244">
        <v>43906</v>
      </c>
      <c r="R97" s="244">
        <v>43907</v>
      </c>
      <c r="S97" s="244">
        <v>43908</v>
      </c>
      <c r="T97" s="244">
        <v>43909</v>
      </c>
      <c r="U97" s="244">
        <v>43910</v>
      </c>
      <c r="V97" s="244">
        <v>43911</v>
      </c>
      <c r="W97" s="244">
        <v>43912</v>
      </c>
      <c r="X97" s="244">
        <v>43913</v>
      </c>
      <c r="Y97" s="244">
        <v>43914</v>
      </c>
      <c r="Z97" s="244">
        <v>43915</v>
      </c>
      <c r="AA97" s="244">
        <v>43916</v>
      </c>
      <c r="AB97" s="244">
        <v>43917</v>
      </c>
      <c r="AC97" s="244">
        <v>43918</v>
      </c>
      <c r="AD97" s="244">
        <v>43919</v>
      </c>
      <c r="AE97" s="244">
        <v>43920</v>
      </c>
      <c r="AF97" s="244">
        <v>43921</v>
      </c>
      <c r="AG97" s="244">
        <v>43922</v>
      </c>
      <c r="AH97" s="244">
        <v>43923</v>
      </c>
      <c r="AI97" s="244">
        <v>43924</v>
      </c>
      <c r="AJ97" s="244">
        <v>43925</v>
      </c>
      <c r="AK97" s="244">
        <v>43926</v>
      </c>
      <c r="AL97" s="244">
        <v>43927</v>
      </c>
      <c r="AM97" s="244">
        <v>43928</v>
      </c>
      <c r="AN97" s="244">
        <v>43929</v>
      </c>
      <c r="AO97" s="244">
        <v>43930</v>
      </c>
      <c r="AP97" s="244">
        <v>43931</v>
      </c>
      <c r="AQ97" s="244">
        <v>43932</v>
      </c>
      <c r="AR97" s="244">
        <v>43933</v>
      </c>
      <c r="AS97" s="244">
        <v>43934</v>
      </c>
      <c r="AT97" s="244">
        <v>43935</v>
      </c>
      <c r="AU97" s="244">
        <v>43936</v>
      </c>
      <c r="AV97" s="244">
        <v>43937</v>
      </c>
      <c r="AW97" s="244">
        <v>43938</v>
      </c>
      <c r="AX97" s="244">
        <v>43939</v>
      </c>
      <c r="AY97" s="244">
        <v>43940</v>
      </c>
      <c r="AZ97" s="244">
        <v>43941</v>
      </c>
      <c r="BA97" s="244">
        <v>43942</v>
      </c>
      <c r="BB97" s="244">
        <v>43943</v>
      </c>
      <c r="BC97" s="244">
        <v>43944</v>
      </c>
      <c r="BD97" s="244">
        <v>43945</v>
      </c>
      <c r="BE97" s="244">
        <v>43946</v>
      </c>
      <c r="BF97" s="244">
        <v>43947</v>
      </c>
      <c r="BG97" s="244">
        <v>43948</v>
      </c>
      <c r="BH97" s="244">
        <v>43949</v>
      </c>
      <c r="BI97" s="244">
        <v>43950</v>
      </c>
      <c r="BJ97" s="244">
        <v>43951</v>
      </c>
      <c r="BK97" s="244">
        <v>43952</v>
      </c>
      <c r="BL97" s="244">
        <v>43953</v>
      </c>
      <c r="BM97" s="244">
        <v>43954</v>
      </c>
      <c r="BN97" s="244">
        <v>43955</v>
      </c>
      <c r="BO97" s="244">
        <v>43956</v>
      </c>
      <c r="BP97" s="244">
        <v>43957</v>
      </c>
      <c r="BQ97" s="244">
        <v>43958</v>
      </c>
      <c r="BR97" s="244">
        <v>43959</v>
      </c>
      <c r="BS97" s="244">
        <v>43960</v>
      </c>
      <c r="BT97" s="244">
        <v>43961</v>
      </c>
      <c r="BU97" s="244">
        <v>43962</v>
      </c>
      <c r="BV97" s="244">
        <v>43963</v>
      </c>
      <c r="BW97" s="244">
        <v>43964</v>
      </c>
      <c r="BX97" s="244">
        <v>43965</v>
      </c>
      <c r="BY97" s="244">
        <v>43966</v>
      </c>
      <c r="BZ97" s="244">
        <v>43967</v>
      </c>
      <c r="CA97" s="244">
        <v>43968</v>
      </c>
      <c r="CB97" s="244">
        <v>43969</v>
      </c>
      <c r="CC97" s="244">
        <v>43970</v>
      </c>
      <c r="CD97" s="244">
        <v>43971</v>
      </c>
      <c r="CE97" s="244">
        <v>43972</v>
      </c>
      <c r="CF97" s="244">
        <v>43973</v>
      </c>
      <c r="CG97" s="244">
        <v>43974</v>
      </c>
      <c r="CH97" s="244">
        <v>43975</v>
      </c>
      <c r="CI97" s="244">
        <v>43976</v>
      </c>
      <c r="CJ97" s="244">
        <v>43977</v>
      </c>
      <c r="CK97" s="244">
        <v>43978</v>
      </c>
      <c r="CL97" s="244">
        <v>43979</v>
      </c>
      <c r="CM97" s="244">
        <v>43980</v>
      </c>
      <c r="CN97" s="244">
        <v>43981</v>
      </c>
      <c r="CO97" s="244">
        <v>43982</v>
      </c>
      <c r="CP97" s="244">
        <v>43983</v>
      </c>
      <c r="CQ97" s="244">
        <v>43984</v>
      </c>
      <c r="CR97" s="244">
        <v>43985</v>
      </c>
      <c r="CS97" s="244">
        <v>43986</v>
      </c>
      <c r="CT97" s="244">
        <v>43987</v>
      </c>
      <c r="CU97" s="244">
        <v>43988</v>
      </c>
      <c r="CV97" s="244">
        <v>43989</v>
      </c>
      <c r="CW97" s="244">
        <v>43990</v>
      </c>
      <c r="CX97" s="244">
        <v>43991</v>
      </c>
      <c r="CY97" s="244">
        <v>43992</v>
      </c>
      <c r="CZ97" s="244">
        <v>43993</v>
      </c>
      <c r="DA97" s="244">
        <v>43994</v>
      </c>
      <c r="DB97" s="244">
        <v>43995</v>
      </c>
      <c r="DC97" s="244">
        <v>43996</v>
      </c>
      <c r="DD97" s="244">
        <v>43997</v>
      </c>
      <c r="DE97" s="244">
        <v>43998</v>
      </c>
      <c r="DF97" s="244">
        <v>43999</v>
      </c>
      <c r="DG97" s="244">
        <v>44000</v>
      </c>
      <c r="DH97" s="244">
        <v>44001</v>
      </c>
      <c r="DI97" s="244">
        <v>44002</v>
      </c>
      <c r="DJ97" s="244">
        <v>44003</v>
      </c>
      <c r="DK97" s="244">
        <v>44004</v>
      </c>
      <c r="DL97" s="244">
        <v>44005</v>
      </c>
      <c r="DM97" s="244">
        <v>44006</v>
      </c>
      <c r="DN97" s="244">
        <v>44007</v>
      </c>
      <c r="DO97" s="244">
        <v>44008</v>
      </c>
      <c r="DP97" s="244">
        <v>44009</v>
      </c>
      <c r="DQ97" s="244">
        <v>44010</v>
      </c>
      <c r="DR97" s="244">
        <v>44011</v>
      </c>
      <c r="DS97" s="244">
        <v>44012</v>
      </c>
      <c r="DT97" s="244">
        <v>44013</v>
      </c>
      <c r="DU97" s="244">
        <v>44014</v>
      </c>
      <c r="DV97" s="244">
        <v>44015</v>
      </c>
      <c r="DW97" s="244">
        <v>44016</v>
      </c>
      <c r="DX97" s="244">
        <v>44017</v>
      </c>
      <c r="DY97" s="244">
        <v>44018</v>
      </c>
      <c r="DZ97" s="244">
        <v>44019</v>
      </c>
      <c r="EA97" s="244">
        <v>44020</v>
      </c>
      <c r="EB97" s="244">
        <v>44021</v>
      </c>
      <c r="EC97" s="244">
        <v>44022</v>
      </c>
      <c r="ED97" s="244">
        <v>44023</v>
      </c>
      <c r="EE97" s="244">
        <v>44024</v>
      </c>
      <c r="EF97" s="244">
        <v>44025</v>
      </c>
      <c r="EG97" s="244">
        <v>44026</v>
      </c>
      <c r="EH97" s="244">
        <v>44027</v>
      </c>
      <c r="EI97" s="244">
        <v>44028</v>
      </c>
      <c r="EJ97" s="244">
        <v>44029</v>
      </c>
      <c r="EK97" s="244">
        <v>44030</v>
      </c>
      <c r="EL97" s="244">
        <v>44031</v>
      </c>
      <c r="EM97" s="244">
        <v>44032</v>
      </c>
      <c r="EN97" s="244">
        <v>44033</v>
      </c>
      <c r="EO97" s="244">
        <v>44034</v>
      </c>
      <c r="EP97" s="244">
        <v>44035</v>
      </c>
      <c r="EQ97" s="244">
        <v>44036</v>
      </c>
      <c r="ER97" s="244">
        <v>44037</v>
      </c>
      <c r="ES97" s="244">
        <v>44038</v>
      </c>
      <c r="ET97" s="244">
        <v>44039</v>
      </c>
      <c r="EU97" s="244">
        <v>44040</v>
      </c>
      <c r="EV97" s="244">
        <v>44041</v>
      </c>
      <c r="EW97" s="244">
        <v>44042</v>
      </c>
      <c r="EX97" s="244">
        <v>44043</v>
      </c>
      <c r="EY97" s="244">
        <v>44044</v>
      </c>
      <c r="EZ97" s="244">
        <v>44045</v>
      </c>
      <c r="FA97" s="244">
        <v>44046</v>
      </c>
      <c r="FB97" s="244">
        <v>44047</v>
      </c>
      <c r="FC97" s="244">
        <v>44048</v>
      </c>
      <c r="FD97" s="244">
        <v>44049</v>
      </c>
      <c r="FE97" s="244">
        <v>44050</v>
      </c>
      <c r="FF97" s="244">
        <v>44051</v>
      </c>
      <c r="FG97" s="244">
        <v>44052</v>
      </c>
      <c r="FH97" s="244">
        <v>44053</v>
      </c>
      <c r="FI97" s="244">
        <v>44054</v>
      </c>
      <c r="FJ97" s="244">
        <v>44055</v>
      </c>
      <c r="FK97" s="244">
        <v>44056</v>
      </c>
      <c r="FL97" s="244">
        <v>44057</v>
      </c>
      <c r="FM97" s="244">
        <v>44058</v>
      </c>
      <c r="FN97" s="244">
        <v>44059</v>
      </c>
      <c r="FO97" s="244">
        <v>44060</v>
      </c>
      <c r="FP97" s="244">
        <v>44061</v>
      </c>
      <c r="FQ97" s="244">
        <v>44062</v>
      </c>
      <c r="FR97" s="244">
        <v>44063</v>
      </c>
      <c r="FS97" s="244">
        <v>44064</v>
      </c>
      <c r="FT97" s="244">
        <v>44065</v>
      </c>
      <c r="FU97" s="244">
        <v>44066</v>
      </c>
      <c r="FV97" s="244">
        <v>44067</v>
      </c>
      <c r="FW97" s="244">
        <v>44068</v>
      </c>
      <c r="FX97" s="244">
        <v>44069</v>
      </c>
      <c r="FY97" s="244">
        <v>44070</v>
      </c>
      <c r="FZ97" s="244">
        <v>44071</v>
      </c>
      <c r="GA97" s="244">
        <v>44072</v>
      </c>
      <c r="GB97" s="244">
        <v>44073</v>
      </c>
      <c r="GC97" s="244">
        <v>44074</v>
      </c>
      <c r="GD97" s="244">
        <v>44075</v>
      </c>
      <c r="GE97" s="244">
        <v>44076</v>
      </c>
      <c r="GF97" s="244">
        <v>44077</v>
      </c>
      <c r="GG97" s="244">
        <v>44078</v>
      </c>
      <c r="GH97" s="244">
        <v>44079</v>
      </c>
      <c r="GI97" s="244">
        <v>44080</v>
      </c>
      <c r="GJ97" s="244">
        <v>44081</v>
      </c>
      <c r="GK97" s="244">
        <v>44082</v>
      </c>
      <c r="GL97" s="244">
        <v>44083</v>
      </c>
      <c r="GM97" s="244">
        <v>44084</v>
      </c>
      <c r="GN97" s="244">
        <v>44085</v>
      </c>
      <c r="GO97" s="244">
        <v>44086</v>
      </c>
      <c r="GP97" s="244">
        <v>44087</v>
      </c>
      <c r="GQ97" s="244">
        <v>44088</v>
      </c>
      <c r="GR97" s="244">
        <v>44089</v>
      </c>
      <c r="GS97" s="244">
        <v>44090</v>
      </c>
      <c r="GT97" s="244">
        <v>44091</v>
      </c>
      <c r="GU97" s="244">
        <v>44092</v>
      </c>
      <c r="GV97" s="244">
        <v>44093</v>
      </c>
      <c r="GW97" s="244">
        <v>44094</v>
      </c>
      <c r="GX97" s="244">
        <v>44095</v>
      </c>
      <c r="GY97" s="244">
        <v>44096</v>
      </c>
      <c r="GZ97" s="244">
        <v>44097</v>
      </c>
      <c r="HA97" s="244">
        <v>44098</v>
      </c>
      <c r="HB97" s="244">
        <v>44099</v>
      </c>
      <c r="HC97" s="244">
        <v>44100</v>
      </c>
      <c r="HD97" s="244">
        <v>44101</v>
      </c>
      <c r="HE97" s="244">
        <v>44102</v>
      </c>
      <c r="HF97" s="244">
        <v>44103</v>
      </c>
      <c r="HG97" s="244">
        <v>44104</v>
      </c>
      <c r="HH97" s="244">
        <v>44105</v>
      </c>
      <c r="HI97" s="244">
        <v>44106</v>
      </c>
      <c r="HJ97" s="244">
        <v>44107</v>
      </c>
      <c r="HK97" s="244">
        <v>44108</v>
      </c>
      <c r="HL97" s="244">
        <v>44109</v>
      </c>
      <c r="HM97" s="244">
        <v>44110</v>
      </c>
      <c r="HN97" s="244">
        <v>44111</v>
      </c>
      <c r="HO97" s="244">
        <v>44112</v>
      </c>
      <c r="HP97" s="244">
        <v>44113</v>
      </c>
      <c r="HQ97" s="244">
        <v>44114</v>
      </c>
    </row>
    <row r="98" spans="1:225" s="100" customFormat="1" x14ac:dyDescent="0.25">
      <c r="A98" s="240"/>
      <c r="B98" s="240"/>
      <c r="C98" s="254" t="s">
        <v>7</v>
      </c>
      <c r="G98" s="100">
        <f t="shared" ref="G98:G109" si="83">SUM(E82:G82)/3</f>
        <v>5.666666666666667</v>
      </c>
      <c r="H98" s="99">
        <f t="shared" ref="H98:H109" si="84">SUM(F82:H82)/3</f>
        <v>7.333333333333333</v>
      </c>
      <c r="I98" s="99">
        <f t="shared" ref="I98:I109" si="85">SUM(G82:I82)/3</f>
        <v>6.333333333333333</v>
      </c>
      <c r="J98" s="99">
        <f t="shared" ref="J98:J109" si="86">SUM(H82:J82)/3</f>
        <v>5.333333333333333</v>
      </c>
      <c r="K98" s="99">
        <f t="shared" ref="K98:K109" si="87">SUM(I82:K82)/3</f>
        <v>5.666666666666667</v>
      </c>
      <c r="L98" s="99">
        <f t="shared" ref="L98:L109" si="88">SUM(F82:L82)/7</f>
        <v>6.1428571428571432</v>
      </c>
      <c r="M98" s="99">
        <f t="shared" ref="M98:M109" si="89">SUM(G82:M82)/7</f>
        <v>7.2857142857142856</v>
      </c>
      <c r="N98" s="99">
        <f t="shared" ref="N98:N109" si="90">SUM(H82:N82)/7</f>
        <v>9</v>
      </c>
      <c r="O98" s="99">
        <f t="shared" ref="O98:O109" si="91">SUM(I82:O82)/7</f>
        <v>9.7142857142857135</v>
      </c>
      <c r="P98" s="99">
        <f t="shared" ref="P98:P109" si="92">SUM(J82:P82)/7</f>
        <v>12</v>
      </c>
      <c r="Q98" s="99">
        <f t="shared" ref="Q98:Q109" si="93">SUM(K82:Q82)/7</f>
        <v>15.571428571428571</v>
      </c>
      <c r="R98" s="99">
        <f t="shared" ref="R98:R109" si="94">SUM(L82:R82)/7</f>
        <v>20</v>
      </c>
      <c r="S98" s="99">
        <f t="shared" ref="S98:S109" si="95">SUM(M82:S82)/7</f>
        <v>27.285714285714285</v>
      </c>
      <c r="T98" s="99">
        <f t="shared" ref="T98:T109" si="96">SUM(N82:T82)/7</f>
        <v>35.571428571428569</v>
      </c>
      <c r="U98" s="99">
        <f t="shared" ref="U98:U109" si="97">SUM(O82:U82)/7</f>
        <v>65.142857142857139</v>
      </c>
      <c r="V98" s="99">
        <f t="shared" ref="V98:V109" si="98">SUM(P82:V82)/7</f>
        <v>56.285714285714285</v>
      </c>
      <c r="W98" s="99">
        <f t="shared" ref="W98:W109" si="99">SUM(Q82:W82)/7</f>
        <v>68</v>
      </c>
      <c r="X98" s="99">
        <f t="shared" ref="X98:X109" si="100">SUM(R82:X82)/7</f>
        <v>72.571428571428569</v>
      </c>
      <c r="Y98" s="99">
        <f t="shared" ref="Y98:Y109" si="101">SUM(S82:Y82)/7</f>
        <v>83</v>
      </c>
      <c r="Z98" s="99">
        <f t="shared" ref="Z98:Z109" si="102">SUM(T82:Z82)/7</f>
        <v>93.428571428571431</v>
      </c>
      <c r="AA98" s="99">
        <f t="shared" ref="AA98:AA109" si="103">SUM(U82:AA82)/7</f>
        <v>105.42857142857143</v>
      </c>
      <c r="AB98" s="99">
        <f t="shared" ref="AB98:AB109" si="104">SUM(V82:AB82)/7</f>
        <v>102.57142857142857</v>
      </c>
      <c r="AC98" s="99">
        <f t="shared" ref="AC98:AC109" si="105">SUM(W82:AC82)/7</f>
        <v>146.28571428571428</v>
      </c>
      <c r="AD98" s="99">
        <f t="shared" ref="AD98:AD109" si="106">SUM(X82:AD82)/7</f>
        <v>154.85714285714286</v>
      </c>
      <c r="AE98" s="99">
        <f t="shared" ref="AE98:AE109" si="107">SUM(Y82:AE82)/7</f>
        <v>166.28571428571428</v>
      </c>
      <c r="AF98" s="99">
        <f t="shared" ref="AF98:AF109" si="108">SUM(Z82:AF82)/7</f>
        <v>169.85714285714286</v>
      </c>
      <c r="AG98" s="99">
        <f t="shared" ref="AG98:AG109" si="109">SUM(AA82:AG82)/7</f>
        <v>187</v>
      </c>
      <c r="AH98" s="99">
        <f t="shared" ref="AH98:AH109" si="110">SUM(AB82:AH82)/7</f>
        <v>196.57142857142858</v>
      </c>
      <c r="AI98" s="99">
        <f t="shared" ref="AI98:AI109" si="111">SUM(AC82:AI82)/7</f>
        <v>196.28571428571428</v>
      </c>
      <c r="AJ98" s="99">
        <f t="shared" ref="AJ98:AJ109" si="112">SUM(AD82:AJ82)/7</f>
        <v>187.42857142857142</v>
      </c>
      <c r="AK98" s="99">
        <f t="shared" ref="AK98:AK109" si="113">SUM(AE82:AK82)/7</f>
        <v>207.14285714285714</v>
      </c>
      <c r="AL98" s="99">
        <f t="shared" ref="AL98:AL109" si="114">SUM(AF82:AL82)/7</f>
        <v>222.14285714285714</v>
      </c>
      <c r="AM98" s="99">
        <f t="shared" ref="AM98:AM109" si="115">SUM(AG82:AM82)/7</f>
        <v>222.14285714285714</v>
      </c>
      <c r="AN98" s="99">
        <f t="shared" ref="AN98:AN109" si="116">SUM(AH82:AN82)/7</f>
        <v>221.57142857142858</v>
      </c>
      <c r="AO98" s="99">
        <f t="shared" ref="AO98:AO109" si="117">SUM(AI82:AO82)/7</f>
        <v>235.14285714285714</v>
      </c>
      <c r="AP98" s="99">
        <f t="shared" ref="AP98:AP109" si="118">SUM(AJ82:AP82)/7</f>
        <v>235.85714285714286</v>
      </c>
      <c r="AQ98" s="99">
        <f t="shared" ref="AQ98:AQ109" si="119">SUM(AK82:AQ82)/7</f>
        <v>266.57142857142856</v>
      </c>
      <c r="AR98" s="99">
        <f t="shared" ref="AR98:AR109" si="120">SUM(AL82:AR82)/7</f>
        <v>256</v>
      </c>
      <c r="AS98" s="99">
        <f t="shared" ref="AS98:AS109" si="121">SUM(AM82:AS82)/7</f>
        <v>257.85714285714283</v>
      </c>
      <c r="AT98" s="99">
        <f t="shared" ref="AT98:AT109" si="122">SUM(AN82:AT82)/7</f>
        <v>258.14285714285717</v>
      </c>
      <c r="AU98" s="99">
        <f t="shared" ref="AU98:AU109" si="123">SUM(AO82:AU82)/7</f>
        <v>251.14285714285714</v>
      </c>
      <c r="AV98" s="99">
        <f t="shared" ref="AV98:AX109" si="124">SUM(AP82:AV82)/7</f>
        <v>245</v>
      </c>
      <c r="AW98" s="99">
        <f t="shared" si="124"/>
        <v>252.14285714285714</v>
      </c>
      <c r="AX98" s="99">
        <f t="shared" si="124"/>
        <v>236.85714285714286</v>
      </c>
      <c r="AY98" s="99">
        <f t="shared" ref="AY98:AY109" si="125">SUM(AS82:AY82)/7</f>
        <v>242.14285714285714</v>
      </c>
      <c r="AZ98" s="99">
        <f t="shared" ref="AZ98:BU109" si="126">SUM(AT82:AZ82)/7</f>
        <v>225.14285714285714</v>
      </c>
      <c r="BA98" s="99">
        <f t="shared" si="126"/>
        <v>225.71428571428572</v>
      </c>
      <c r="BB98" s="99">
        <f t="shared" si="126"/>
        <v>221.42857142857142</v>
      </c>
      <c r="BC98" s="99">
        <f t="shared" si="126"/>
        <v>212.42857142857142</v>
      </c>
      <c r="BD98" s="99">
        <f t="shared" si="126"/>
        <v>201.28571428571428</v>
      </c>
      <c r="BE98" s="99">
        <f t="shared" si="126"/>
        <v>184.42857142857142</v>
      </c>
      <c r="BF98" s="99">
        <f t="shared" si="126"/>
        <v>167.42857142857142</v>
      </c>
      <c r="BG98" s="99">
        <f t="shared" si="126"/>
        <v>161</v>
      </c>
      <c r="BH98" s="99">
        <f t="shared" si="126"/>
        <v>143</v>
      </c>
      <c r="BI98" s="99">
        <f t="shared" si="126"/>
        <v>133.14285714285714</v>
      </c>
      <c r="BJ98" s="99">
        <f t="shared" si="126"/>
        <v>122.71428571428571</v>
      </c>
      <c r="BK98" s="99">
        <f t="shared" si="126"/>
        <v>113.57142857142857</v>
      </c>
      <c r="BL98" s="99">
        <f t="shared" si="126"/>
        <v>100.42857142857143</v>
      </c>
      <c r="BM98" s="99">
        <f t="shared" si="126"/>
        <v>93</v>
      </c>
      <c r="BN98" s="99">
        <f t="shared" si="126"/>
        <v>83.714285714285708</v>
      </c>
      <c r="BO98" s="99">
        <f t="shared" si="126"/>
        <v>92.142857142857139</v>
      </c>
      <c r="BP98" s="99">
        <f t="shared" si="126"/>
        <v>86.285714285714292</v>
      </c>
      <c r="BQ98" s="99">
        <f t="shared" si="126"/>
        <v>80.428571428571431</v>
      </c>
      <c r="BR98" s="99">
        <f t="shared" si="126"/>
        <v>75</v>
      </c>
      <c r="BS98" s="99">
        <f t="shared" si="126"/>
        <v>73.428571428571431</v>
      </c>
      <c r="BT98" s="99">
        <f t="shared" si="126"/>
        <v>70.428571428571431</v>
      </c>
      <c r="BU98" s="99">
        <f t="shared" si="126"/>
        <v>72.571428571428569</v>
      </c>
      <c r="BV98" s="99">
        <f t="shared" ref="BV98:CG107" si="127">SUM(BP82:BV82)/7</f>
        <v>70.142857142857139</v>
      </c>
      <c r="BW98" s="99">
        <f t="shared" si="127"/>
        <v>76.142857142857139</v>
      </c>
      <c r="BX98" s="99">
        <f t="shared" si="127"/>
        <v>74.714285714285708</v>
      </c>
      <c r="BY98" s="99">
        <f t="shared" si="127"/>
        <v>71.285714285714292</v>
      </c>
      <c r="BZ98" s="99">
        <f t="shared" si="127"/>
        <v>67.428571428571431</v>
      </c>
      <c r="CA98" s="99">
        <f t="shared" si="127"/>
        <v>63.142857142857146</v>
      </c>
      <c r="CB98" s="99">
        <f t="shared" si="127"/>
        <v>65.428571428571431</v>
      </c>
      <c r="CC98" s="99">
        <f t="shared" si="127"/>
        <v>61.714285714285715</v>
      </c>
      <c r="CD98" s="99">
        <f t="shared" si="127"/>
        <v>56.285714285714285</v>
      </c>
      <c r="CE98" s="99">
        <f t="shared" si="127"/>
        <v>57</v>
      </c>
      <c r="CF98" s="99">
        <f t="shared" si="127"/>
        <v>56</v>
      </c>
      <c r="CG98" s="99">
        <f t="shared" si="127"/>
        <v>53.285714285714285</v>
      </c>
      <c r="CH98" s="99">
        <f t="shared" ref="CH98:CK109" si="128">SUM(CB82:CH82)/7</f>
        <v>54.142857142857146</v>
      </c>
      <c r="CI98" s="99">
        <f t="shared" si="128"/>
        <v>52.428571428571431</v>
      </c>
      <c r="CJ98" s="99">
        <f t="shared" si="128"/>
        <v>51.857142857142854</v>
      </c>
      <c r="CK98" s="99">
        <f t="shared" si="128"/>
        <v>52.714285714285715</v>
      </c>
      <c r="CL98" s="99">
        <f t="shared" ref="CL98:CL109" si="129">SUM(CF82:CL82)/7</f>
        <v>45.142857142857146</v>
      </c>
      <c r="CM98" s="99">
        <f t="shared" ref="CM98:CM109" si="130">SUM(CG82:CM82)/7</f>
        <v>44.142857142857146</v>
      </c>
      <c r="CN98" s="99">
        <f t="shared" ref="CN98:CU109" si="131">SUM(CH82:CN82)/7</f>
        <v>42.857142857142854</v>
      </c>
      <c r="CO98" s="99">
        <f t="shared" si="131"/>
        <v>40.857142857142854</v>
      </c>
      <c r="CP98" s="99">
        <f t="shared" si="131"/>
        <v>38.714285714285715</v>
      </c>
      <c r="CQ98" s="99">
        <f t="shared" si="131"/>
        <v>37.714285714285715</v>
      </c>
      <c r="CR98" s="99">
        <f t="shared" si="131"/>
        <v>32.142857142857146</v>
      </c>
      <c r="CS98" s="99">
        <f t="shared" si="131"/>
        <v>36</v>
      </c>
      <c r="CT98" s="99">
        <f t="shared" si="131"/>
        <v>38.714285714285715</v>
      </c>
      <c r="CU98" s="99">
        <f t="shared" si="131"/>
        <v>44.714285714285715</v>
      </c>
      <c r="CV98" s="99">
        <f t="shared" ref="CV98:CV109" si="132">SUM(CP82:CV82)/7</f>
        <v>48.571428571428569</v>
      </c>
      <c r="CW98" s="99">
        <f t="shared" ref="CW98:CZ109" si="133">SUM(CQ82:CW82)/7</f>
        <v>49</v>
      </c>
      <c r="CX98" s="99">
        <f t="shared" si="133"/>
        <v>56.428571428571431</v>
      </c>
      <c r="CY98" s="99">
        <f t="shared" si="133"/>
        <v>59.857142857142854</v>
      </c>
      <c r="CZ98" s="99">
        <f t="shared" si="133"/>
        <v>58.428571428571431</v>
      </c>
      <c r="DA98" s="99">
        <f t="shared" ref="DA98:DA109" si="134">SUM(CU82:DA82)/7</f>
        <v>61.714285714285715</v>
      </c>
      <c r="DB98" s="99">
        <f t="shared" ref="DB98:DB109" si="135">SUM(CV82:DB82)/7</f>
        <v>59.571428571428569</v>
      </c>
      <c r="DC98" s="99">
        <f t="shared" ref="DC98:DE109" si="136">SUM(CW82:DC82)/7</f>
        <v>57.142857142857146</v>
      </c>
      <c r="DD98" s="99">
        <f t="shared" si="136"/>
        <v>58.142857142857146</v>
      </c>
      <c r="DE98" s="99">
        <f t="shared" si="136"/>
        <v>54</v>
      </c>
      <c r="DF98" s="99">
        <f t="shared" ref="DF98:DF109" si="137">SUM(CZ82:DF82)/7</f>
        <v>52.571428571428569</v>
      </c>
      <c r="DG98" s="99">
        <f t="shared" ref="DG98:DG109" si="138">SUM(DA82:DG82)/7</f>
        <v>51.285714285714285</v>
      </c>
      <c r="DH98" s="99">
        <f t="shared" ref="DH98:DH109" si="139">SUM(DB82:DH82)/7</f>
        <v>44.857142857142854</v>
      </c>
      <c r="DI98" s="99">
        <f t="shared" ref="DI98:DI109" si="140">SUM(DC82:DI82)/7</f>
        <v>41.857142857142854</v>
      </c>
      <c r="DJ98" s="99">
        <f t="shared" ref="DJ98:DJ109" si="141">SUM(DD82:DJ82)/7</f>
        <v>39.571428571428569</v>
      </c>
      <c r="DK98" s="99">
        <f t="shared" ref="DK98:DK109" si="142">SUM(DE82:DK82)/7</f>
        <v>36.714285714285715</v>
      </c>
      <c r="DL98" s="99">
        <f t="shared" ref="DL98:DL109" si="143">SUM(DF82:DL82)/7</f>
        <v>33.571428571428569</v>
      </c>
      <c r="DM98" s="99">
        <f t="shared" ref="DM98:DM109" si="144">SUM(DG82:DM82)/7</f>
        <v>31.428571428571427</v>
      </c>
      <c r="DN98" s="99">
        <f t="shared" ref="DN98:DN109" si="145">SUM(DH82:DN82)/7</f>
        <v>30.714285714285715</v>
      </c>
      <c r="DO98" s="99">
        <f t="shared" ref="DO98:DO109" si="146">SUM(DI82:DO82)/7</f>
        <v>30.571428571428573</v>
      </c>
      <c r="DP98" s="99">
        <f t="shared" ref="DP98:DP109" si="147">SUM(DJ82:DP82)/7</f>
        <v>28.857142857142858</v>
      </c>
      <c r="DQ98" s="99">
        <f t="shared" ref="DQ98:DQ109" si="148">SUM(DK82:DQ82)/7</f>
        <v>30.571428571428573</v>
      </c>
      <c r="DR98" s="99">
        <f t="shared" ref="DR98:DR109" si="149">SUM(DL82:DR82)/7</f>
        <v>31.857142857142858</v>
      </c>
      <c r="DS98" s="99">
        <f t="shared" ref="DS98:DS109" si="150">SUM(DM82:DS82)/7</f>
        <v>32.142857142857146</v>
      </c>
      <c r="DT98" s="99">
        <f t="shared" ref="DT98:DT109" si="151">SUM(DN82:DT82)/7</f>
        <v>32.285714285714285</v>
      </c>
      <c r="DU98" s="99">
        <f t="shared" ref="DU98:DU109" si="152">SUM(DO82:DU82)/7</f>
        <v>30.857142857142858</v>
      </c>
      <c r="DV98" s="99">
        <f t="shared" ref="DV98:DV109" si="153">SUM(DP82:DV82)/7</f>
        <v>30</v>
      </c>
      <c r="DW98" s="99">
        <f t="shared" ref="DW98:DW109" si="154">SUM(DQ82:DW82)/7</f>
        <v>29.857142857142858</v>
      </c>
      <c r="DX98" s="99">
        <f t="shared" ref="DX98:DX109" si="155">SUM(DR82:DX82)/7</f>
        <v>28.428571428571427</v>
      </c>
      <c r="DY98" s="99">
        <f>SUM(DS82:DY82)/7</f>
        <v>26.285714285714285</v>
      </c>
      <c r="DZ98" s="99">
        <f>SUM(DT82:DZ82)/7</f>
        <v>23.857142857142858</v>
      </c>
      <c r="EA98" s="99">
        <f t="shared" ref="EA98:EG109" si="156">SUM(DU82:EA82)/7</f>
        <v>22.714285714285715</v>
      </c>
      <c r="EB98" s="99">
        <f t="shared" si="156"/>
        <v>21.571428571428573</v>
      </c>
      <c r="EC98" s="99">
        <f t="shared" si="156"/>
        <v>19.571428571428573</v>
      </c>
      <c r="ED98" s="99">
        <f t="shared" si="156"/>
        <v>21.571428571428573</v>
      </c>
      <c r="EE98" s="99">
        <f t="shared" si="156"/>
        <v>24.857142857142858</v>
      </c>
      <c r="EF98" s="99">
        <f t="shared" si="156"/>
        <v>25.714285714285715</v>
      </c>
      <c r="EG98" s="99">
        <f t="shared" si="156"/>
        <v>31.714285714285715</v>
      </c>
      <c r="EH98" s="99">
        <f t="shared" ref="EH98:EH109" si="157">SUM(EB82:EH82)/7</f>
        <v>36</v>
      </c>
      <c r="EI98" s="99">
        <f t="shared" ref="EI98:EI109" si="158">SUM(EC82:EI82)/7</f>
        <v>39.285714285714285</v>
      </c>
      <c r="EJ98" s="99">
        <f t="shared" ref="EJ98:EJ109" si="159">SUM(ED82:EJ82)/7</f>
        <v>43.428571428571431</v>
      </c>
      <c r="EK98" s="99">
        <f t="shared" ref="EK98:EK109" si="160">SUM(EE82:EK82)/7</f>
        <v>45.428571428571431</v>
      </c>
      <c r="EL98" s="99">
        <f t="shared" ref="EL98:EL109" si="161">SUM(EF82:EL82)/7</f>
        <v>45.714285714285715</v>
      </c>
      <c r="EM98" s="99">
        <f t="shared" ref="EM98:EM109" si="162">SUM(EG82:EM82)/7</f>
        <v>52.714285714285715</v>
      </c>
      <c r="EN98" s="99">
        <f t="shared" ref="EN98:EN109" si="163">SUM(EH82:EN82)/7</f>
        <v>56.714285714285715</v>
      </c>
      <c r="EO98" s="99">
        <f t="shared" ref="EO98:EO109" si="164">SUM(EI82:EO82)/7</f>
        <v>60.571428571428569</v>
      </c>
      <c r="EP98" s="99">
        <f t="shared" ref="EP98:EP109" si="165">SUM(EJ82:EP82)/7</f>
        <v>67</v>
      </c>
      <c r="EQ98" s="99">
        <f t="shared" ref="EQ98:EQ109" si="166">SUM(EK82:EQ82)/7</f>
        <v>74.714285714285708</v>
      </c>
      <c r="ER98" s="99">
        <f t="shared" ref="ER98:ER109" si="167">SUM(EL82:ER82)/7</f>
        <v>74.428571428571431</v>
      </c>
      <c r="ES98" s="99">
        <f t="shared" ref="ES98:ES109" si="168">SUM(EM82:ES82)/7</f>
        <v>81.142857142857139</v>
      </c>
      <c r="ET98" s="99">
        <f t="shared" ref="ET98:ET109" si="169">SUM(EN82:ET82)/7</f>
        <v>83.857142857142861</v>
      </c>
      <c r="EU98" s="99">
        <f t="shared" ref="EU98:EU109" si="170">SUM(EO82:EU82)/7</f>
        <v>88.285714285714292</v>
      </c>
      <c r="EV98" s="99">
        <f t="shared" ref="EV98:EV109" si="171">SUM(EP82:EV82)/7</f>
        <v>93.428571428571431</v>
      </c>
      <c r="EW98" s="99">
        <f t="shared" ref="EW98:EW109" si="172">SUM(EQ82:EW82)/7</f>
        <v>101.57142857142857</v>
      </c>
      <c r="EX98" s="99">
        <f t="shared" ref="EX98:EX109" si="173">SUM(ER82:EX82)/7</f>
        <v>109.28571428571429</v>
      </c>
      <c r="EY98" s="99">
        <f t="shared" ref="EY98:EY109" si="174">SUM(ES82:EY82)/7</f>
        <v>132.14285714285714</v>
      </c>
      <c r="EZ98" s="99">
        <f t="shared" ref="EZ98:EZ109" si="175">SUM(ET82:EZ82)/7</f>
        <v>144.14285714285714</v>
      </c>
      <c r="FA98" s="99">
        <f t="shared" ref="FA98:FA109" si="176">SUM(EU82:FA82)/7</f>
        <v>158.85714285714286</v>
      </c>
      <c r="FB98" s="99">
        <f t="shared" ref="FB98:FB109" si="177">SUM(EV82:FB82)/7</f>
        <v>170.42857142857142</v>
      </c>
      <c r="FC98" s="99">
        <f t="shared" ref="FC98:FC109" si="178">SUM(EW82:FC82)/7</f>
        <v>185.57142857142858</v>
      </c>
      <c r="FD98" s="99">
        <f t="shared" ref="FD98:FD109" si="179">SUM(EX82:FD82)/7</f>
        <v>198.71428571428572</v>
      </c>
      <c r="FE98" s="99">
        <f t="shared" ref="FE98:FE109" si="180">SUM(EY82:FE82)/7</f>
        <v>208.14285714285714</v>
      </c>
      <c r="FF98" s="99">
        <f t="shared" ref="FF98:FF109" si="181">SUM(EZ82:FF82)/7</f>
        <v>204.71428571428572</v>
      </c>
      <c r="FG98" s="99">
        <f t="shared" ref="FG98:FG109" si="182">SUM(FA82:FG82)/7</f>
        <v>213.28571428571428</v>
      </c>
      <c r="FH98" s="99">
        <f t="shared" ref="FH98:FH109" si="183">SUM(FB82:FH82)/7</f>
        <v>221.71428571428572</v>
      </c>
      <c r="FI98" s="99">
        <f t="shared" ref="FI98:FI109" si="184">SUM(FC82:FI82)/7</f>
        <v>235.42857142857142</v>
      </c>
      <c r="FJ98" s="99">
        <f t="shared" ref="FJ98:FJ109" si="185">SUM(FD82:FJ82)/7</f>
        <v>246.85714285714286</v>
      </c>
      <c r="FK98" s="99">
        <f t="shared" ref="FK98:FK109" si="186">SUM(FE82:FK82)/7</f>
        <v>248.28571428571428</v>
      </c>
      <c r="FL98" s="99">
        <f t="shared" ref="FL98:FL109" si="187">SUM(FF82:FL82)/7</f>
        <v>249.42857142857142</v>
      </c>
      <c r="FM98" s="99">
        <f t="shared" ref="FM98:FM109" si="188">SUM(FG82:FM82)/7</f>
        <v>261.85714285714283</v>
      </c>
      <c r="FN98" s="99">
        <f t="shared" ref="FN98:FN109" si="189">SUM(FH82:FN82)/7</f>
        <v>251.14285714285714</v>
      </c>
      <c r="FO98" s="99">
        <f t="shared" ref="FO98:FO109" si="190">SUM(FI82:FO82)/7</f>
        <v>237.14285714285714</v>
      </c>
      <c r="FP98" s="99">
        <f t="shared" ref="FP98:FP109" si="191">SUM(FJ82:FP82)/7</f>
        <v>219</v>
      </c>
      <c r="FQ98" s="99">
        <f t="shared" ref="FQ98:FY98" si="192">SUM(FK82:FQ82)/7</f>
        <v>203.42857142857142</v>
      </c>
      <c r="FR98" s="99">
        <f t="shared" si="192"/>
        <v>193.42857142857142</v>
      </c>
      <c r="FS98" s="99">
        <f t="shared" si="192"/>
        <v>183.71428571428572</v>
      </c>
      <c r="FT98" s="99">
        <f t="shared" si="192"/>
        <v>172.57142857142858</v>
      </c>
      <c r="FU98" s="99">
        <f t="shared" si="192"/>
        <v>166.71428571428572</v>
      </c>
      <c r="FV98" s="99">
        <f t="shared" si="192"/>
        <v>171</v>
      </c>
      <c r="FW98" s="99">
        <f t="shared" si="192"/>
        <v>161.85714285714286</v>
      </c>
      <c r="FX98" s="99">
        <f t="shared" si="192"/>
        <v>164.42857142857142</v>
      </c>
      <c r="FY98" s="99">
        <f t="shared" si="192"/>
        <v>162.14285714285714</v>
      </c>
      <c r="FZ98" s="99">
        <f t="shared" ref="FZ98:FZ109" si="193">SUM(FT82:FZ82)/7</f>
        <v>160.71428571428572</v>
      </c>
      <c r="GA98" s="99">
        <f t="shared" ref="GA98:GH109" si="194">SUM(FU82:GA82)/7</f>
        <v>153</v>
      </c>
      <c r="GB98" s="99">
        <f t="shared" si="194"/>
        <v>164.28571428571428</v>
      </c>
      <c r="GC98" s="99">
        <f t="shared" si="194"/>
        <v>161.14285714285714</v>
      </c>
      <c r="GD98" s="99">
        <f t="shared" si="194"/>
        <v>172.57142857142858</v>
      </c>
      <c r="GE98" s="99">
        <f t="shared" si="194"/>
        <v>184.28571428571428</v>
      </c>
      <c r="GF98" s="99">
        <f t="shared" si="194"/>
        <v>196.28571428571428</v>
      </c>
      <c r="GG98" s="99">
        <f t="shared" si="194"/>
        <v>214.57142857142858</v>
      </c>
      <c r="GH98" s="99">
        <f t="shared" si="194"/>
        <v>223.71428571428572</v>
      </c>
      <c r="GI98" s="99">
        <f t="shared" ref="GI98:GI109" si="195">SUM(GC82:GI82)/7</f>
        <v>248</v>
      </c>
      <c r="GJ98" s="99">
        <f>SUM(GD82:GJ82)/7</f>
        <v>261.57142857142856</v>
      </c>
      <c r="GK98" s="99">
        <f>SUM(GE82:GK82)/7</f>
        <v>283.42857142857144</v>
      </c>
      <c r="GL98" s="99">
        <f>SUM(GF82:GL82)/7</f>
        <v>307.28571428571428</v>
      </c>
      <c r="GM98" s="99">
        <f>SUM(GG82:GM82)/7</f>
        <v>311.42857142857144</v>
      </c>
      <c r="GN98" s="99">
        <f>SUM(GH82:GN82)/7</f>
        <v>347.71428571428572</v>
      </c>
    </row>
    <row r="99" spans="1:225" s="100" customFormat="1" x14ac:dyDescent="0.25">
      <c r="A99" s="240"/>
      <c r="B99" s="240"/>
      <c r="C99" s="254" t="s">
        <v>10</v>
      </c>
      <c r="G99" s="100">
        <f t="shared" si="83"/>
        <v>9.6666666666666661</v>
      </c>
      <c r="H99" s="99">
        <f t="shared" si="84"/>
        <v>14.666666666666666</v>
      </c>
      <c r="I99" s="99">
        <f t="shared" si="85"/>
        <v>23.333333333333332</v>
      </c>
      <c r="J99" s="99">
        <f t="shared" si="86"/>
        <v>33.333333333333336</v>
      </c>
      <c r="K99" s="99">
        <f t="shared" si="87"/>
        <v>35.666666666666664</v>
      </c>
      <c r="L99" s="99">
        <f t="shared" si="88"/>
        <v>27.857142857142858</v>
      </c>
      <c r="M99" s="99">
        <f t="shared" si="89"/>
        <v>34.142857142857146</v>
      </c>
      <c r="N99" s="99">
        <f t="shared" si="90"/>
        <v>3.5714285714285716</v>
      </c>
      <c r="O99" s="99">
        <f t="shared" si="91"/>
        <v>4</v>
      </c>
      <c r="P99" s="99">
        <f t="shared" si="92"/>
        <v>0.7142857142857143</v>
      </c>
      <c r="Q99" s="99">
        <f t="shared" si="93"/>
        <v>-1.7142857142857142</v>
      </c>
      <c r="R99" s="99">
        <f t="shared" si="94"/>
        <v>-0.2857142857142857</v>
      </c>
      <c r="S99" s="99">
        <f t="shared" si="95"/>
        <v>-2.5714285714285716</v>
      </c>
      <c r="T99" s="99">
        <f t="shared" si="96"/>
        <v>0</v>
      </c>
      <c r="U99" s="99">
        <f t="shared" si="97"/>
        <v>60.857142857142854</v>
      </c>
      <c r="V99" s="99">
        <f t="shared" si="98"/>
        <v>52.857142857142854</v>
      </c>
      <c r="W99" s="99">
        <f t="shared" si="99"/>
        <v>61.714285714285715</v>
      </c>
      <c r="X99" s="99">
        <f t="shared" si="100"/>
        <v>67.142857142857139</v>
      </c>
      <c r="Y99" s="99">
        <f t="shared" si="101"/>
        <v>81.714285714285708</v>
      </c>
      <c r="Z99" s="99">
        <f t="shared" si="102"/>
        <v>96.285714285714292</v>
      </c>
      <c r="AA99" s="99">
        <f t="shared" si="103"/>
        <v>108.85714285714286</v>
      </c>
      <c r="AB99" s="99">
        <f t="shared" si="104"/>
        <v>105.71428571428571</v>
      </c>
      <c r="AC99" s="99">
        <f t="shared" si="105"/>
        <v>134.28571428571428</v>
      </c>
      <c r="AD99" s="99">
        <f t="shared" si="106"/>
        <v>145.57142857142858</v>
      </c>
      <c r="AE99" s="99">
        <f t="shared" si="107"/>
        <v>157.14285714285714</v>
      </c>
      <c r="AF99" s="99">
        <f t="shared" si="108"/>
        <v>158</v>
      </c>
      <c r="AG99" s="99">
        <f t="shared" si="109"/>
        <v>163.85714285714286</v>
      </c>
      <c r="AH99" s="99">
        <f t="shared" si="110"/>
        <v>167.42857142857142</v>
      </c>
      <c r="AI99" s="99">
        <f t="shared" si="111"/>
        <v>162.57142857142858</v>
      </c>
      <c r="AJ99" s="99">
        <f t="shared" si="112"/>
        <v>163.42857142857142</v>
      </c>
      <c r="AK99" s="99">
        <f t="shared" si="113"/>
        <v>174.28571428571428</v>
      </c>
      <c r="AL99" s="99">
        <f t="shared" si="114"/>
        <v>169.85714285714286</v>
      </c>
      <c r="AM99" s="99">
        <f t="shared" si="115"/>
        <v>166.71428571428572</v>
      </c>
      <c r="AN99" s="99">
        <f t="shared" si="116"/>
        <v>160.85714285714286</v>
      </c>
      <c r="AO99" s="99">
        <f t="shared" si="117"/>
        <v>159.85714285714286</v>
      </c>
      <c r="AP99" s="99">
        <f t="shared" si="118"/>
        <v>168.57142857142858</v>
      </c>
      <c r="AQ99" s="99">
        <f t="shared" si="119"/>
        <v>166.28571428571428</v>
      </c>
      <c r="AR99" s="99">
        <f t="shared" si="120"/>
        <v>159.85714285714286</v>
      </c>
      <c r="AS99" s="99">
        <f t="shared" si="121"/>
        <v>157</v>
      </c>
      <c r="AT99" s="99">
        <f t="shared" si="122"/>
        <v>153.71428571428572</v>
      </c>
      <c r="AU99" s="99">
        <f t="shared" si="123"/>
        <v>150.42857142857142</v>
      </c>
      <c r="AV99" s="99">
        <f t="shared" si="124"/>
        <v>144.14285714285714</v>
      </c>
      <c r="AW99" s="99">
        <f t="shared" si="124"/>
        <v>140.42857142857142</v>
      </c>
      <c r="AX99" s="99">
        <f t="shared" si="124"/>
        <v>140.14285714285714</v>
      </c>
      <c r="AY99" s="99">
        <f t="shared" si="125"/>
        <v>132.42857142857142</v>
      </c>
      <c r="AZ99" s="99">
        <f t="shared" si="126"/>
        <v>132.85714285714286</v>
      </c>
      <c r="BA99" s="99">
        <f t="shared" si="126"/>
        <v>133</v>
      </c>
      <c r="BB99" s="99">
        <f t="shared" si="126"/>
        <v>133</v>
      </c>
      <c r="BC99" s="99">
        <f t="shared" si="126"/>
        <v>134.14285714285714</v>
      </c>
      <c r="BD99" s="99">
        <f t="shared" si="126"/>
        <v>116.71428571428571</v>
      </c>
      <c r="BE99" s="99">
        <f t="shared" si="126"/>
        <v>105.14285714285714</v>
      </c>
      <c r="BF99" s="99">
        <f t="shared" si="126"/>
        <v>99.428571428571431</v>
      </c>
      <c r="BG99" s="99">
        <f t="shared" si="126"/>
        <v>91.714285714285708</v>
      </c>
      <c r="BH99" s="99">
        <f t="shared" si="126"/>
        <v>82.285714285714292</v>
      </c>
      <c r="BI99" s="99">
        <f t="shared" si="126"/>
        <v>76.857142857142861</v>
      </c>
      <c r="BJ99" s="99">
        <f t="shared" si="126"/>
        <v>64</v>
      </c>
      <c r="BK99" s="99">
        <f t="shared" si="126"/>
        <v>63.285714285714285</v>
      </c>
      <c r="BL99" s="99">
        <f t="shared" si="126"/>
        <v>62.857142857142854</v>
      </c>
      <c r="BM99" s="99">
        <f t="shared" si="126"/>
        <v>54.857142857142854</v>
      </c>
      <c r="BN99" s="99">
        <f t="shared" si="126"/>
        <v>51.714285714285715</v>
      </c>
      <c r="BO99" s="99">
        <f t="shared" ref="BO99:CG99" si="196">SUM(BI83:BO83)/7</f>
        <v>56.714285714285715</v>
      </c>
      <c r="BP99" s="99">
        <f t="shared" si="196"/>
        <v>55.142857142857146</v>
      </c>
      <c r="BQ99" s="99">
        <f t="shared" si="196"/>
        <v>55</v>
      </c>
      <c r="BR99" s="99">
        <f t="shared" si="196"/>
        <v>49.714285714285715</v>
      </c>
      <c r="BS99" s="99">
        <f t="shared" si="196"/>
        <v>46.571428571428569</v>
      </c>
      <c r="BT99" s="99">
        <f t="shared" si="196"/>
        <v>47.428571428571431</v>
      </c>
      <c r="BU99" s="99">
        <f t="shared" si="196"/>
        <v>49.142857142857146</v>
      </c>
      <c r="BV99" s="99">
        <f t="shared" si="196"/>
        <v>42.714285714285715</v>
      </c>
      <c r="BW99" s="99">
        <f t="shared" si="196"/>
        <v>39.142857142857146</v>
      </c>
      <c r="BX99" s="99">
        <f t="shared" si="196"/>
        <v>39.714285714285715</v>
      </c>
      <c r="BY99" s="99">
        <f t="shared" si="196"/>
        <v>39.285714285714285</v>
      </c>
      <c r="BZ99" s="99">
        <f t="shared" si="196"/>
        <v>36</v>
      </c>
      <c r="CA99" s="99">
        <f t="shared" si="196"/>
        <v>32.285714285714285</v>
      </c>
      <c r="CB99" s="99">
        <f t="shared" si="196"/>
        <v>29.571428571428573</v>
      </c>
      <c r="CC99" s="99">
        <f t="shared" si="196"/>
        <v>28.428571428571427</v>
      </c>
      <c r="CD99" s="99">
        <f t="shared" si="196"/>
        <v>28</v>
      </c>
      <c r="CE99" s="99">
        <f t="shared" si="196"/>
        <v>24.857142857142858</v>
      </c>
      <c r="CF99" s="99">
        <f t="shared" si="196"/>
        <v>24.285714285714285</v>
      </c>
      <c r="CG99" s="99">
        <f t="shared" si="196"/>
        <v>23.714285714285715</v>
      </c>
      <c r="CH99" s="99">
        <f t="shared" si="128"/>
        <v>23.428571428571427</v>
      </c>
      <c r="CI99" s="99">
        <f t="shared" si="128"/>
        <v>22.571428571428573</v>
      </c>
      <c r="CJ99" s="99">
        <f t="shared" si="128"/>
        <v>21.142857142857142</v>
      </c>
      <c r="CK99" s="99">
        <f t="shared" si="128"/>
        <v>20.857142857142858</v>
      </c>
      <c r="CL99" s="99">
        <f t="shared" si="129"/>
        <v>17.857142857142858</v>
      </c>
      <c r="CM99" s="99">
        <f t="shared" si="130"/>
        <v>14.857142857142858</v>
      </c>
      <c r="CN99" s="99">
        <f t="shared" si="131"/>
        <v>14.714285714285714</v>
      </c>
      <c r="CO99" s="99">
        <f t="shared" si="131"/>
        <v>16.285714285714285</v>
      </c>
      <c r="CP99" s="99">
        <f t="shared" si="131"/>
        <v>16.142857142857142</v>
      </c>
      <c r="CQ99" s="99">
        <f t="shared" si="131"/>
        <v>15.857142857142858</v>
      </c>
      <c r="CR99" s="99">
        <f t="shared" si="131"/>
        <v>13</v>
      </c>
      <c r="CS99" s="99">
        <f t="shared" si="131"/>
        <v>13</v>
      </c>
      <c r="CT99" s="99">
        <f t="shared" si="131"/>
        <v>12.571428571428571</v>
      </c>
      <c r="CU99" s="99">
        <f t="shared" si="131"/>
        <v>10.857142857142858</v>
      </c>
      <c r="CV99" s="99">
        <f t="shared" si="132"/>
        <v>19.428571428571427</v>
      </c>
      <c r="CW99" s="99">
        <f t="shared" si="133"/>
        <v>22.142857142857142</v>
      </c>
      <c r="CX99" s="99">
        <f t="shared" si="133"/>
        <v>23.428571428571427</v>
      </c>
      <c r="CY99" s="99">
        <f t="shared" si="133"/>
        <v>27</v>
      </c>
      <c r="CZ99" s="99">
        <f t="shared" si="133"/>
        <v>29.571428571428573</v>
      </c>
      <c r="DA99" s="99">
        <f t="shared" si="134"/>
        <v>30.142857142857142</v>
      </c>
      <c r="DB99" s="99">
        <f t="shared" si="135"/>
        <v>33.285714285714285</v>
      </c>
      <c r="DC99" s="99">
        <f t="shared" si="136"/>
        <v>24.571428571428573</v>
      </c>
      <c r="DD99" s="99">
        <f t="shared" si="136"/>
        <v>24.142857142857142</v>
      </c>
      <c r="DE99" s="99">
        <f t="shared" si="136"/>
        <v>26.571428571428573</v>
      </c>
      <c r="DF99" s="99">
        <f t="shared" si="137"/>
        <v>24.857142857142858</v>
      </c>
      <c r="DG99" s="99">
        <f t="shared" si="138"/>
        <v>24.142857142857142</v>
      </c>
      <c r="DH99" s="99">
        <f t="shared" si="139"/>
        <v>23.714285714285715</v>
      </c>
      <c r="DI99" s="99">
        <f t="shared" si="140"/>
        <v>20.714285714285715</v>
      </c>
      <c r="DJ99" s="99">
        <f t="shared" si="141"/>
        <v>18.285714285714285</v>
      </c>
      <c r="DK99" s="99">
        <f t="shared" si="142"/>
        <v>15.714285714285714</v>
      </c>
      <c r="DL99" s="99">
        <f t="shared" si="143"/>
        <v>13</v>
      </c>
      <c r="DM99" s="99">
        <f t="shared" si="144"/>
        <v>12.428571428571429</v>
      </c>
      <c r="DN99" s="99">
        <f t="shared" si="145"/>
        <v>10.428571428571429</v>
      </c>
      <c r="DO99" s="99">
        <f t="shared" si="146"/>
        <v>11.285714285714286</v>
      </c>
      <c r="DP99" s="99">
        <f t="shared" si="147"/>
        <v>11.714285714285714</v>
      </c>
      <c r="DQ99" s="99">
        <f t="shared" si="148"/>
        <v>12.571428571428571</v>
      </c>
      <c r="DR99" s="99">
        <f t="shared" si="149"/>
        <v>12.857142857142858</v>
      </c>
      <c r="DS99" s="99">
        <f t="shared" si="150"/>
        <v>12.428571428571429</v>
      </c>
      <c r="DT99" s="99">
        <f t="shared" si="151"/>
        <v>11.714285714285714</v>
      </c>
      <c r="DU99" s="99">
        <f t="shared" si="152"/>
        <v>13</v>
      </c>
      <c r="DV99" s="99">
        <f t="shared" si="153"/>
        <v>13.285714285714286</v>
      </c>
      <c r="DW99" s="99">
        <f t="shared" si="154"/>
        <v>13.142857142857142</v>
      </c>
      <c r="DX99" s="99">
        <f t="shared" si="155"/>
        <v>13</v>
      </c>
      <c r="DY99" s="99">
        <f t="shared" ref="DY99:DY109" si="197">SUM(DS83:DY83)/7</f>
        <v>12.428571428571429</v>
      </c>
      <c r="DZ99" s="99">
        <f t="shared" ref="DZ99:DZ109" si="198">SUM(DT83:DZ83)/7</f>
        <v>12.142857142857142</v>
      </c>
      <c r="EA99" s="99">
        <f t="shared" si="156"/>
        <v>12.142857142857142</v>
      </c>
      <c r="EB99" s="99">
        <f t="shared" si="156"/>
        <v>10.428571428571429</v>
      </c>
      <c r="EC99" s="99">
        <f t="shared" si="156"/>
        <v>9.4285714285714288</v>
      </c>
      <c r="ED99" s="99">
        <f t="shared" si="156"/>
        <v>9.5714285714285712</v>
      </c>
      <c r="EE99" s="99">
        <f t="shared" si="156"/>
        <v>9.4285714285714288</v>
      </c>
      <c r="EF99" s="99">
        <f t="shared" si="156"/>
        <v>11</v>
      </c>
      <c r="EG99" s="99">
        <f t="shared" si="156"/>
        <v>11.142857142857142</v>
      </c>
      <c r="EH99" s="99">
        <f t="shared" si="157"/>
        <v>11.428571428571429</v>
      </c>
      <c r="EI99" s="99">
        <f t="shared" si="158"/>
        <v>13.857142857142858</v>
      </c>
      <c r="EJ99" s="99">
        <f t="shared" si="159"/>
        <v>14.714285714285714</v>
      </c>
      <c r="EK99" s="99">
        <f t="shared" si="160"/>
        <v>15.857142857142858</v>
      </c>
      <c r="EL99" s="99">
        <f t="shared" si="161"/>
        <v>20.714285714285715</v>
      </c>
      <c r="EM99" s="99">
        <f t="shared" si="162"/>
        <v>23.428571428571427</v>
      </c>
      <c r="EN99" s="99">
        <f t="shared" si="163"/>
        <v>27.428571428571427</v>
      </c>
      <c r="EO99" s="99">
        <f t="shared" si="164"/>
        <v>30.571428571428573</v>
      </c>
      <c r="EP99" s="99">
        <f t="shared" si="165"/>
        <v>31.714285714285715</v>
      </c>
      <c r="EQ99" s="99">
        <f t="shared" si="166"/>
        <v>34.714285714285715</v>
      </c>
      <c r="ER99" s="99">
        <f t="shared" si="167"/>
        <v>36.142857142857146</v>
      </c>
      <c r="ES99" s="99">
        <f t="shared" si="168"/>
        <v>36.714285714285715</v>
      </c>
      <c r="ET99" s="99">
        <f t="shared" si="169"/>
        <v>40.428571428571431</v>
      </c>
      <c r="EU99" s="99">
        <f t="shared" si="170"/>
        <v>42.285714285714285</v>
      </c>
      <c r="EV99" s="99">
        <f t="shared" si="171"/>
        <v>43.571428571428569</v>
      </c>
      <c r="EW99" s="99">
        <f t="shared" si="172"/>
        <v>52.571428571428569</v>
      </c>
      <c r="EX99" s="99">
        <f t="shared" si="173"/>
        <v>57.142857142857146</v>
      </c>
      <c r="EY99" s="99">
        <f t="shared" si="174"/>
        <v>66.285714285714292</v>
      </c>
      <c r="EZ99" s="99">
        <f t="shared" si="175"/>
        <v>68</v>
      </c>
      <c r="FA99" s="99">
        <f t="shared" si="176"/>
        <v>69.571428571428569</v>
      </c>
      <c r="FB99" s="99">
        <f t="shared" si="177"/>
        <v>88</v>
      </c>
      <c r="FC99" s="99">
        <f t="shared" si="178"/>
        <v>94.857142857142861</v>
      </c>
      <c r="FD99" s="99">
        <f t="shared" si="179"/>
        <v>109.57142857142857</v>
      </c>
      <c r="FE99" s="99">
        <f t="shared" si="180"/>
        <v>116</v>
      </c>
      <c r="FF99" s="99">
        <f t="shared" si="181"/>
        <v>121.71428571428571</v>
      </c>
      <c r="FG99" s="99">
        <f t="shared" si="182"/>
        <v>131.57142857142858</v>
      </c>
      <c r="FH99" s="99">
        <f t="shared" si="183"/>
        <v>151.42857142857142</v>
      </c>
      <c r="FI99" s="99">
        <f t="shared" si="184"/>
        <v>152.14285714285714</v>
      </c>
      <c r="FJ99" s="99">
        <f t="shared" si="185"/>
        <v>161.14285714285714</v>
      </c>
      <c r="FK99" s="99">
        <f t="shared" si="186"/>
        <v>150.14285714285714</v>
      </c>
      <c r="FL99" s="99">
        <f t="shared" si="187"/>
        <v>161.28571428571428</v>
      </c>
      <c r="FM99" s="99">
        <f t="shared" si="188"/>
        <v>169.71428571428572</v>
      </c>
      <c r="FN99" s="99">
        <f t="shared" si="189"/>
        <v>170.14285714285714</v>
      </c>
      <c r="FO99" s="99">
        <f t="shared" si="190"/>
        <v>163.14285714285714</v>
      </c>
      <c r="FP99" s="99">
        <f t="shared" si="191"/>
        <v>159.42857142857142</v>
      </c>
      <c r="FQ99" s="99">
        <f t="shared" ref="FQ99:FY109" si="199">SUM(FK83:FQ83)/7</f>
        <v>160.28571428571428</v>
      </c>
      <c r="FR99" s="99">
        <f t="shared" si="199"/>
        <v>166.28571428571428</v>
      </c>
      <c r="FS99" s="99">
        <f t="shared" si="199"/>
        <v>158.57142857142858</v>
      </c>
      <c r="FT99" s="99">
        <f t="shared" si="199"/>
        <v>143.42857142857142</v>
      </c>
      <c r="FU99" s="99">
        <f t="shared" si="199"/>
        <v>140.28571428571428</v>
      </c>
      <c r="FV99" s="99">
        <f t="shared" si="199"/>
        <v>140.85714285714286</v>
      </c>
      <c r="FW99" s="99">
        <f t="shared" si="199"/>
        <v>138.85714285714286</v>
      </c>
      <c r="FX99" s="99">
        <f t="shared" si="199"/>
        <v>134.57142857142858</v>
      </c>
      <c r="FY99" s="99">
        <f t="shared" si="199"/>
        <v>130.28571428571428</v>
      </c>
      <c r="FZ99" s="99">
        <f t="shared" si="193"/>
        <v>129.14285714285714</v>
      </c>
      <c r="GA99" s="99">
        <f t="shared" si="194"/>
        <v>134.71428571428572</v>
      </c>
      <c r="GB99" s="99">
        <f t="shared" si="194"/>
        <v>134</v>
      </c>
      <c r="GC99" s="99">
        <f t="shared" si="194"/>
        <v>133.14285714285714</v>
      </c>
      <c r="GD99" s="99">
        <f t="shared" si="194"/>
        <v>131.57142857142858</v>
      </c>
      <c r="GE99" s="99">
        <f t="shared" si="194"/>
        <v>141.28571428571428</v>
      </c>
      <c r="GF99" s="99">
        <f t="shared" si="194"/>
        <v>144.14285714285714</v>
      </c>
      <c r="GG99" s="99">
        <f t="shared" si="194"/>
        <v>154.85714285714286</v>
      </c>
      <c r="GH99" s="99">
        <f t="shared" si="194"/>
        <v>163</v>
      </c>
      <c r="GI99" s="99">
        <f t="shared" si="195"/>
        <v>178</v>
      </c>
      <c r="GJ99" s="99">
        <f t="shared" ref="GJ99:GN109" si="200">SUM(GD83:GJ83)/7</f>
        <v>186.14285714285714</v>
      </c>
      <c r="GK99" s="99">
        <f t="shared" si="200"/>
        <v>210.71428571428572</v>
      </c>
      <c r="GL99" s="99">
        <f t="shared" si="200"/>
        <v>220.28571428571428</v>
      </c>
      <c r="GM99" s="99">
        <f t="shared" si="200"/>
        <v>230.14285714285714</v>
      </c>
      <c r="GN99" s="99">
        <f t="shared" si="200"/>
        <v>244.28571428571428</v>
      </c>
    </row>
    <row r="100" spans="1:225" s="100" customFormat="1" x14ac:dyDescent="0.25">
      <c r="A100" s="240"/>
      <c r="B100" s="240"/>
      <c r="C100" s="254" t="s">
        <v>5</v>
      </c>
      <c r="G100" s="100">
        <f t="shared" si="83"/>
        <v>2</v>
      </c>
      <c r="H100" s="99">
        <f t="shared" si="84"/>
        <v>3.3333333333333335</v>
      </c>
      <c r="I100" s="99">
        <f t="shared" si="85"/>
        <v>4.333333333333333</v>
      </c>
      <c r="J100" s="99">
        <f t="shared" si="86"/>
        <v>4.333333333333333</v>
      </c>
      <c r="K100" s="99">
        <f t="shared" si="87"/>
        <v>4</v>
      </c>
      <c r="L100" s="99">
        <f t="shared" si="88"/>
        <v>6</v>
      </c>
      <c r="M100" s="99">
        <f t="shared" si="89"/>
        <v>4.7142857142857144</v>
      </c>
      <c r="N100" s="99">
        <f t="shared" si="90"/>
        <v>52.428571428571431</v>
      </c>
      <c r="O100" s="99">
        <f t="shared" si="91"/>
        <v>58.142857142857146</v>
      </c>
      <c r="P100" s="99">
        <f t="shared" si="92"/>
        <v>65</v>
      </c>
      <c r="Q100" s="99">
        <f t="shared" si="93"/>
        <v>80.857142857142861</v>
      </c>
      <c r="R100" s="99">
        <f t="shared" si="94"/>
        <v>90.428571428571431</v>
      </c>
      <c r="S100" s="99">
        <f t="shared" si="95"/>
        <v>101.42857142857143</v>
      </c>
      <c r="T100" s="99">
        <f t="shared" si="96"/>
        <v>118.28571428571429</v>
      </c>
      <c r="U100" s="99">
        <f t="shared" si="97"/>
        <v>109.57142857142857</v>
      </c>
      <c r="V100" s="99">
        <f t="shared" si="98"/>
        <v>107.85714285714286</v>
      </c>
      <c r="W100" s="99">
        <f t="shared" si="99"/>
        <v>132.28571428571428</v>
      </c>
      <c r="X100" s="99">
        <f t="shared" si="100"/>
        <v>138.42857142857142</v>
      </c>
      <c r="Y100" s="99">
        <f t="shared" si="101"/>
        <v>153.85714285714286</v>
      </c>
      <c r="Z100" s="99">
        <f t="shared" si="102"/>
        <v>165.28571428571428</v>
      </c>
      <c r="AA100" s="99">
        <f t="shared" si="103"/>
        <v>184.71428571428572</v>
      </c>
      <c r="AB100" s="99">
        <f t="shared" si="104"/>
        <v>192.28571428571428</v>
      </c>
      <c r="AC100" s="99">
        <f t="shared" si="105"/>
        <v>224.42857142857142</v>
      </c>
      <c r="AD100" s="99">
        <f t="shared" si="106"/>
        <v>231</v>
      </c>
      <c r="AE100" s="99">
        <f t="shared" si="107"/>
        <v>239.57142857142858</v>
      </c>
      <c r="AF100" s="99">
        <f t="shared" si="108"/>
        <v>239.42857142857142</v>
      </c>
      <c r="AG100" s="99">
        <f t="shared" si="109"/>
        <v>235.28571428571428</v>
      </c>
      <c r="AH100" s="99">
        <f t="shared" si="110"/>
        <v>232.71428571428572</v>
      </c>
      <c r="AI100" s="99">
        <f t="shared" si="111"/>
        <v>208.28571428571428</v>
      </c>
      <c r="AJ100" s="99">
        <f t="shared" si="112"/>
        <v>190.71428571428572</v>
      </c>
      <c r="AK100" s="99">
        <f t="shared" si="113"/>
        <v>177.42857142857142</v>
      </c>
      <c r="AL100" s="99">
        <f t="shared" si="114"/>
        <v>174.28571428571428</v>
      </c>
      <c r="AM100" s="99">
        <f t="shared" si="115"/>
        <v>170.85714285714286</v>
      </c>
      <c r="AN100" s="99">
        <f t="shared" si="116"/>
        <v>176</v>
      </c>
      <c r="AO100" s="99">
        <f t="shared" si="117"/>
        <v>173.85714285714286</v>
      </c>
      <c r="AP100" s="99">
        <f t="shared" si="118"/>
        <v>187.57142857142858</v>
      </c>
      <c r="AQ100" s="99">
        <f t="shared" si="119"/>
        <v>197.14285714285714</v>
      </c>
      <c r="AR100" s="99">
        <f t="shared" si="120"/>
        <v>208</v>
      </c>
      <c r="AS100" s="99">
        <f t="shared" si="121"/>
        <v>200.14285714285714</v>
      </c>
      <c r="AT100" s="99">
        <f t="shared" si="122"/>
        <v>202.57142857142858</v>
      </c>
      <c r="AU100" s="99">
        <f t="shared" si="123"/>
        <v>192.71428571428572</v>
      </c>
      <c r="AV100" s="99">
        <f t="shared" si="124"/>
        <v>191.85714285714286</v>
      </c>
      <c r="AW100" s="99">
        <f>SUM(AQ84:AW84)/7</f>
        <v>180.85714285714286</v>
      </c>
      <c r="AX100" s="99">
        <f>SUM(AR84:AX84)/7</f>
        <v>179.71428571428572</v>
      </c>
      <c r="AY100" s="99">
        <f t="shared" si="125"/>
        <v>168.57142857142858</v>
      </c>
      <c r="AZ100" s="99">
        <f t="shared" si="126"/>
        <v>171.28571428571428</v>
      </c>
      <c r="BA100" s="99">
        <f t="shared" si="126"/>
        <v>166.42857142857142</v>
      </c>
      <c r="BB100" s="99">
        <f t="shared" si="126"/>
        <v>167.28571428571428</v>
      </c>
      <c r="BC100" s="99">
        <f t="shared" si="126"/>
        <v>155.71428571428572</v>
      </c>
      <c r="BD100" s="99">
        <f t="shared" si="126"/>
        <v>153.14285714285714</v>
      </c>
      <c r="BE100" s="99">
        <f t="shared" si="126"/>
        <v>143</v>
      </c>
      <c r="BF100" s="99">
        <f t="shared" si="126"/>
        <v>139</v>
      </c>
      <c r="BG100" s="99">
        <f t="shared" si="126"/>
        <v>130.57142857142858</v>
      </c>
      <c r="BH100" s="99">
        <f t="shared" si="126"/>
        <v>115.57142857142857</v>
      </c>
      <c r="BI100" s="99">
        <f t="shared" si="126"/>
        <v>103</v>
      </c>
      <c r="BJ100" s="99">
        <f t="shared" si="126"/>
        <v>99.142857142857139</v>
      </c>
      <c r="BK100" s="99">
        <f t="shared" si="126"/>
        <v>89.428571428571431</v>
      </c>
      <c r="BL100" s="99">
        <f t="shared" si="126"/>
        <v>82.714285714285708</v>
      </c>
      <c r="BM100" s="99">
        <f t="shared" si="126"/>
        <v>72.142857142857139</v>
      </c>
      <c r="BN100" s="99">
        <f t="shared" si="126"/>
        <v>62.571428571428569</v>
      </c>
      <c r="BO100" s="99">
        <f t="shared" si="126"/>
        <v>62.428571428571431</v>
      </c>
      <c r="BP100" s="99">
        <f t="shared" si="126"/>
        <v>60</v>
      </c>
      <c r="BQ100" s="99">
        <f t="shared" si="126"/>
        <v>53.142857142857146</v>
      </c>
      <c r="BR100" s="99">
        <f t="shared" si="126"/>
        <v>45.714285714285715</v>
      </c>
      <c r="BS100" s="99">
        <f t="shared" si="126"/>
        <v>42.285714285714285</v>
      </c>
      <c r="BT100" s="99">
        <f t="shared" si="126"/>
        <v>36</v>
      </c>
      <c r="BU100" s="99">
        <f t="shared" si="126"/>
        <v>34.285714285714285</v>
      </c>
      <c r="BV100" s="99">
        <f t="shared" si="127"/>
        <v>35</v>
      </c>
      <c r="BW100" s="99">
        <f t="shared" si="127"/>
        <v>35.142857142857146</v>
      </c>
      <c r="BX100" s="99">
        <f t="shared" si="127"/>
        <v>34.285714285714285</v>
      </c>
      <c r="BY100" s="99">
        <f t="shared" si="127"/>
        <v>32.142857142857146</v>
      </c>
      <c r="BZ100" s="99">
        <f t="shared" si="127"/>
        <v>29.142857142857142</v>
      </c>
      <c r="CA100" s="99">
        <f t="shared" si="127"/>
        <v>26.428571428571427</v>
      </c>
      <c r="CB100" s="99">
        <f t="shared" si="127"/>
        <v>26.285714285714285</v>
      </c>
      <c r="CC100" s="99">
        <f t="shared" si="127"/>
        <v>23.714285714285715</v>
      </c>
      <c r="CD100" s="99">
        <f t="shared" si="127"/>
        <v>25.285714285714285</v>
      </c>
      <c r="CE100" s="99">
        <f t="shared" si="127"/>
        <v>21.714285714285715</v>
      </c>
      <c r="CF100" s="99">
        <f t="shared" si="127"/>
        <v>20.857142857142858</v>
      </c>
      <c r="CG100" s="99">
        <f t="shared" si="127"/>
        <v>20.857142857142858</v>
      </c>
      <c r="CH100" s="99">
        <f t="shared" si="128"/>
        <v>22.714285714285715</v>
      </c>
      <c r="CI100" s="99">
        <f t="shared" si="128"/>
        <v>23</v>
      </c>
      <c r="CJ100" s="99">
        <f t="shared" si="128"/>
        <v>23.714285714285715</v>
      </c>
      <c r="CK100" s="99">
        <f t="shared" si="128"/>
        <v>22.714285714285715</v>
      </c>
      <c r="CL100" s="99">
        <f t="shared" si="129"/>
        <v>26.142857142857142</v>
      </c>
      <c r="CM100" s="99">
        <f t="shared" si="130"/>
        <v>27.142857142857142</v>
      </c>
      <c r="CN100" s="99">
        <f t="shared" si="131"/>
        <v>25.857142857142858</v>
      </c>
      <c r="CO100" s="99">
        <f t="shared" si="131"/>
        <v>27.857142857142858</v>
      </c>
      <c r="CP100" s="99">
        <f t="shared" si="131"/>
        <v>25.857142857142858</v>
      </c>
      <c r="CQ100" s="99">
        <f t="shared" si="131"/>
        <v>25.285714285714285</v>
      </c>
      <c r="CR100" s="99">
        <f t="shared" si="131"/>
        <v>24.857142857142858</v>
      </c>
      <c r="CS100" s="99">
        <f t="shared" si="131"/>
        <v>25.428571428571427</v>
      </c>
      <c r="CT100" s="99">
        <f t="shared" si="131"/>
        <v>28.285714285714285</v>
      </c>
      <c r="CU100" s="99">
        <f t="shared" si="131"/>
        <v>29</v>
      </c>
      <c r="CV100" s="99">
        <f t="shared" si="132"/>
        <v>26.571428571428573</v>
      </c>
      <c r="CW100" s="99">
        <f t="shared" si="133"/>
        <v>31</v>
      </c>
      <c r="CX100" s="99">
        <f t="shared" si="133"/>
        <v>31.142857142857142</v>
      </c>
      <c r="CY100" s="99">
        <f t="shared" si="133"/>
        <v>32.428571428571431</v>
      </c>
      <c r="CZ100" s="99">
        <f t="shared" si="133"/>
        <v>29.428571428571427</v>
      </c>
      <c r="DA100" s="99">
        <f t="shared" si="134"/>
        <v>29.285714285714285</v>
      </c>
      <c r="DB100" s="99">
        <f t="shared" si="135"/>
        <v>31.142857142857142</v>
      </c>
      <c r="DC100" s="99">
        <f t="shared" si="136"/>
        <v>31.714285714285715</v>
      </c>
      <c r="DD100" s="99">
        <f t="shared" si="136"/>
        <v>28</v>
      </c>
      <c r="DE100" s="99">
        <f t="shared" si="136"/>
        <v>29</v>
      </c>
      <c r="DF100" s="99">
        <f t="shared" si="137"/>
        <v>28.285714285714285</v>
      </c>
      <c r="DG100" s="99">
        <f t="shared" si="138"/>
        <v>26.285714285714285</v>
      </c>
      <c r="DH100" s="99">
        <f t="shared" si="139"/>
        <v>23.142857142857142</v>
      </c>
      <c r="DI100" s="99">
        <f t="shared" si="140"/>
        <v>17.714285714285715</v>
      </c>
      <c r="DJ100" s="99">
        <f t="shared" si="141"/>
        <v>16.571428571428573</v>
      </c>
      <c r="DK100" s="99">
        <f t="shared" si="142"/>
        <v>16.142857142857142</v>
      </c>
      <c r="DL100" s="99">
        <f t="shared" si="143"/>
        <v>13.428571428571429</v>
      </c>
      <c r="DM100" s="99">
        <f t="shared" si="144"/>
        <v>12.714285714285714</v>
      </c>
      <c r="DN100" s="99">
        <f t="shared" si="145"/>
        <v>13</v>
      </c>
      <c r="DO100" s="99">
        <f t="shared" si="146"/>
        <v>11.714285714285714</v>
      </c>
      <c r="DP100" s="99">
        <f t="shared" si="147"/>
        <v>12.285714285714286</v>
      </c>
      <c r="DQ100" s="99">
        <f t="shared" si="148"/>
        <v>10.285714285714286</v>
      </c>
      <c r="DR100" s="99">
        <f t="shared" si="149"/>
        <v>10.571428571428571</v>
      </c>
      <c r="DS100" s="99">
        <f t="shared" si="150"/>
        <v>9.8571428571428577</v>
      </c>
      <c r="DT100" s="99">
        <f t="shared" si="151"/>
        <v>8.5714285714285712</v>
      </c>
      <c r="DU100" s="99">
        <f t="shared" si="152"/>
        <v>7.5714285714285712</v>
      </c>
      <c r="DV100" s="99">
        <f t="shared" si="153"/>
        <v>7</v>
      </c>
      <c r="DW100" s="99">
        <f t="shared" si="154"/>
        <v>7.7142857142857144</v>
      </c>
      <c r="DX100" s="99">
        <f t="shared" si="155"/>
        <v>8.7142857142857135</v>
      </c>
      <c r="DY100" s="99">
        <f t="shared" si="197"/>
        <v>7.7142857142857144</v>
      </c>
      <c r="DZ100" s="99">
        <f t="shared" si="198"/>
        <v>8.5714285714285712</v>
      </c>
      <c r="EA100" s="99">
        <f t="shared" si="156"/>
        <v>8.8571428571428577</v>
      </c>
      <c r="EB100" s="99">
        <f t="shared" si="156"/>
        <v>8.7142857142857135</v>
      </c>
      <c r="EC100" s="99">
        <f t="shared" si="156"/>
        <v>9.4285714285714288</v>
      </c>
      <c r="ED100" s="99">
        <f t="shared" si="156"/>
        <v>9.5714285714285712</v>
      </c>
      <c r="EE100" s="99">
        <f t="shared" si="156"/>
        <v>11.285714285714286</v>
      </c>
      <c r="EF100" s="99">
        <f t="shared" si="156"/>
        <v>12.714285714285714</v>
      </c>
      <c r="EG100" s="99">
        <f t="shared" si="156"/>
        <v>8.1428571428571423</v>
      </c>
      <c r="EH100" s="99">
        <f t="shared" si="157"/>
        <v>7.4285714285714288</v>
      </c>
      <c r="EI100" s="99">
        <f t="shared" si="158"/>
        <v>8.2857142857142865</v>
      </c>
      <c r="EJ100" s="99">
        <f t="shared" si="159"/>
        <v>9</v>
      </c>
      <c r="EK100" s="99">
        <f t="shared" si="160"/>
        <v>9.2857142857142865</v>
      </c>
      <c r="EL100" s="99">
        <f t="shared" si="161"/>
        <v>9</v>
      </c>
      <c r="EM100" s="99">
        <f t="shared" si="162"/>
        <v>10.428571428571429</v>
      </c>
      <c r="EN100" s="99">
        <f t="shared" si="163"/>
        <v>15.428571428571429</v>
      </c>
      <c r="EO100" s="99">
        <f t="shared" si="164"/>
        <v>18.428571428571427</v>
      </c>
      <c r="EP100" s="99">
        <f t="shared" si="165"/>
        <v>17.857142857142858</v>
      </c>
      <c r="EQ100" s="99">
        <f t="shared" si="166"/>
        <v>18.714285714285715</v>
      </c>
      <c r="ER100" s="99">
        <f t="shared" si="167"/>
        <v>18.428571428571427</v>
      </c>
      <c r="ES100" s="99">
        <f t="shared" si="168"/>
        <v>19.571428571428573</v>
      </c>
      <c r="ET100" s="99">
        <f t="shared" si="169"/>
        <v>18.571428571428573</v>
      </c>
      <c r="EU100" s="99">
        <f t="shared" si="170"/>
        <v>21.571428571428573</v>
      </c>
      <c r="EV100" s="99">
        <f t="shared" si="171"/>
        <v>23.428571428571427</v>
      </c>
      <c r="EW100" s="99">
        <f t="shared" si="172"/>
        <v>28.428571428571427</v>
      </c>
      <c r="EX100" s="99">
        <f t="shared" si="173"/>
        <v>30.428571428571427</v>
      </c>
      <c r="EY100" s="99">
        <f t="shared" si="174"/>
        <v>35.571428571428569</v>
      </c>
      <c r="EZ100" s="99">
        <f t="shared" si="175"/>
        <v>40.428571428571431</v>
      </c>
      <c r="FA100" s="99">
        <f t="shared" si="176"/>
        <v>45.714285714285715</v>
      </c>
      <c r="FB100" s="99">
        <f t="shared" si="177"/>
        <v>48</v>
      </c>
      <c r="FC100" s="99">
        <f t="shared" si="178"/>
        <v>50</v>
      </c>
      <c r="FD100" s="99">
        <f t="shared" si="179"/>
        <v>52.142857142857146</v>
      </c>
      <c r="FE100" s="99">
        <f t="shared" si="180"/>
        <v>56.857142857142854</v>
      </c>
      <c r="FF100" s="99">
        <f t="shared" si="181"/>
        <v>60</v>
      </c>
      <c r="FG100" s="99">
        <f t="shared" si="182"/>
        <v>63.571428571428569</v>
      </c>
      <c r="FH100" s="99">
        <f t="shared" si="183"/>
        <v>65.285714285714292</v>
      </c>
      <c r="FI100" s="99">
        <f t="shared" si="184"/>
        <v>73.285714285714292</v>
      </c>
      <c r="FJ100" s="99">
        <f t="shared" si="185"/>
        <v>74</v>
      </c>
      <c r="FK100" s="99">
        <f t="shared" si="186"/>
        <v>73.428571428571431</v>
      </c>
      <c r="FL100" s="99">
        <f t="shared" si="187"/>
        <v>73.428571428571431</v>
      </c>
      <c r="FM100" s="99">
        <f t="shared" si="188"/>
        <v>73.142857142857139</v>
      </c>
      <c r="FN100" s="99">
        <f t="shared" si="189"/>
        <v>71.857142857142861</v>
      </c>
      <c r="FO100" s="99">
        <f t="shared" si="190"/>
        <v>71.142857142857139</v>
      </c>
      <c r="FP100" s="99">
        <f t="shared" si="191"/>
        <v>65.714285714285708</v>
      </c>
      <c r="FQ100" s="99">
        <f t="shared" si="199"/>
        <v>66.857142857142861</v>
      </c>
      <c r="FR100" s="99">
        <f t="shared" si="199"/>
        <v>66</v>
      </c>
      <c r="FS100" s="99">
        <f t="shared" si="199"/>
        <v>67.571428571428569</v>
      </c>
      <c r="FT100" s="99">
        <f t="shared" si="199"/>
        <v>66.428571428571431</v>
      </c>
      <c r="FU100" s="99">
        <f t="shared" si="199"/>
        <v>65.142857142857139</v>
      </c>
      <c r="FV100" s="99">
        <f t="shared" si="199"/>
        <v>68.857142857142861</v>
      </c>
      <c r="FW100" s="99">
        <f t="shared" si="199"/>
        <v>67.142857142857139</v>
      </c>
      <c r="FX100" s="99">
        <f t="shared" si="199"/>
        <v>71.857142857142861</v>
      </c>
      <c r="FY100" s="99">
        <f t="shared" si="199"/>
        <v>75.142857142857139</v>
      </c>
      <c r="FZ100" s="99">
        <f t="shared" si="193"/>
        <v>76.142857142857139</v>
      </c>
      <c r="GA100" s="99">
        <f t="shared" si="194"/>
        <v>79.571428571428569</v>
      </c>
      <c r="GB100" s="99">
        <f t="shared" si="194"/>
        <v>79.142857142857139</v>
      </c>
      <c r="GC100" s="99">
        <f t="shared" si="194"/>
        <v>76.857142857142861</v>
      </c>
      <c r="GD100" s="99">
        <f t="shared" si="194"/>
        <v>76</v>
      </c>
      <c r="GE100" s="99">
        <f t="shared" si="194"/>
        <v>71.714285714285708</v>
      </c>
      <c r="GF100" s="99">
        <f t="shared" si="194"/>
        <v>70.428571428571431</v>
      </c>
      <c r="GG100" s="99">
        <f t="shared" si="194"/>
        <v>69</v>
      </c>
      <c r="GH100" s="99">
        <f t="shared" si="194"/>
        <v>68.285714285714292</v>
      </c>
      <c r="GI100" s="99">
        <f t="shared" si="195"/>
        <v>72.714285714285708</v>
      </c>
      <c r="GJ100" s="99">
        <f t="shared" si="200"/>
        <v>75</v>
      </c>
      <c r="GK100" s="99">
        <f t="shared" si="200"/>
        <v>80.571428571428569</v>
      </c>
      <c r="GL100" s="99">
        <f t="shared" si="200"/>
        <v>87.285714285714292</v>
      </c>
      <c r="GM100" s="99">
        <f t="shared" si="200"/>
        <v>90.285714285714292</v>
      </c>
      <c r="GN100" s="99">
        <f t="shared" si="200"/>
        <v>93.428571428571431</v>
      </c>
    </row>
    <row r="101" spans="1:225" s="100" customFormat="1" x14ac:dyDescent="0.25">
      <c r="A101" s="253"/>
      <c r="B101" s="240"/>
      <c r="C101" s="255" t="s">
        <v>8</v>
      </c>
      <c r="G101" s="100">
        <f t="shared" si="83"/>
        <v>3.3333333333333335</v>
      </c>
      <c r="H101" s="99">
        <f t="shared" si="84"/>
        <v>4</v>
      </c>
      <c r="I101" s="99">
        <f t="shared" si="85"/>
        <v>7</v>
      </c>
      <c r="J101" s="99">
        <f t="shared" si="86"/>
        <v>5.666666666666667</v>
      </c>
      <c r="K101" s="99">
        <f t="shared" si="87"/>
        <v>5.666666666666667</v>
      </c>
      <c r="L101" s="99">
        <f t="shared" si="88"/>
        <v>4.7142857142857144</v>
      </c>
      <c r="M101" s="99">
        <f t="shared" si="89"/>
        <v>7.4285714285714288</v>
      </c>
      <c r="N101" s="99">
        <f t="shared" si="90"/>
        <v>7.7142857142857144</v>
      </c>
      <c r="O101" s="99">
        <f t="shared" si="91"/>
        <v>9.1428571428571423</v>
      </c>
      <c r="P101" s="99">
        <f t="shared" si="92"/>
        <v>11.142857142857142</v>
      </c>
      <c r="Q101" s="99">
        <f t="shared" si="93"/>
        <v>15.571428571428571</v>
      </c>
      <c r="R101" s="99">
        <f t="shared" si="94"/>
        <v>20.857142857142858</v>
      </c>
      <c r="S101" s="99">
        <f t="shared" si="95"/>
        <v>26</v>
      </c>
      <c r="T101" s="99">
        <f t="shared" si="96"/>
        <v>28</v>
      </c>
      <c r="U101" s="99">
        <f t="shared" si="97"/>
        <v>44.285714285714285</v>
      </c>
      <c r="V101" s="99">
        <f t="shared" si="98"/>
        <v>42.857142857142854</v>
      </c>
      <c r="W101" s="99">
        <f t="shared" si="99"/>
        <v>48.285714285714285</v>
      </c>
      <c r="X101" s="99">
        <f t="shared" si="100"/>
        <v>55.142857142857146</v>
      </c>
      <c r="Y101" s="99">
        <f t="shared" si="101"/>
        <v>59.857142857142854</v>
      </c>
      <c r="Z101" s="99">
        <f t="shared" si="102"/>
        <v>69.285714285714292</v>
      </c>
      <c r="AA101" s="99">
        <f t="shared" si="103"/>
        <v>82.285714285714292</v>
      </c>
      <c r="AB101" s="99">
        <f t="shared" si="104"/>
        <v>83.428571428571431</v>
      </c>
      <c r="AC101" s="99">
        <f t="shared" si="105"/>
        <v>102</v>
      </c>
      <c r="AD101" s="99">
        <f t="shared" si="106"/>
        <v>119.28571428571429</v>
      </c>
      <c r="AE101" s="99">
        <f t="shared" si="107"/>
        <v>122.28571428571429</v>
      </c>
      <c r="AF101" s="99">
        <f t="shared" si="108"/>
        <v>126.14285714285714</v>
      </c>
      <c r="AG101" s="99">
        <f t="shared" si="109"/>
        <v>131</v>
      </c>
      <c r="AH101" s="99">
        <f t="shared" si="110"/>
        <v>129.42857142857142</v>
      </c>
      <c r="AI101" s="99">
        <f t="shared" si="111"/>
        <v>132.28571428571428</v>
      </c>
      <c r="AJ101" s="99">
        <f t="shared" si="112"/>
        <v>127.71428571428571</v>
      </c>
      <c r="AK101" s="99">
        <f t="shared" si="113"/>
        <v>120</v>
      </c>
      <c r="AL101" s="99">
        <f t="shared" si="114"/>
        <v>118.85714285714286</v>
      </c>
      <c r="AM101" s="99">
        <f t="shared" si="115"/>
        <v>117.57142857142857</v>
      </c>
      <c r="AN101" s="99">
        <f t="shared" si="116"/>
        <v>110.57142857142857</v>
      </c>
      <c r="AO101" s="99">
        <f t="shared" si="117"/>
        <v>114</v>
      </c>
      <c r="AP101" s="99">
        <f t="shared" si="118"/>
        <v>115.42857142857143</v>
      </c>
      <c r="AQ101" s="99">
        <f t="shared" si="119"/>
        <v>123.14285714285714</v>
      </c>
      <c r="AR101" s="99">
        <f t="shared" si="120"/>
        <v>128.71428571428572</v>
      </c>
      <c r="AS101" s="99">
        <f t="shared" si="121"/>
        <v>145</v>
      </c>
      <c r="AT101" s="99">
        <f t="shared" si="122"/>
        <v>148.57142857142858</v>
      </c>
      <c r="AU101" s="99">
        <f t="shared" si="123"/>
        <v>152.14285714285714</v>
      </c>
      <c r="AV101" s="99">
        <f t="shared" si="124"/>
        <v>149.85714285714286</v>
      </c>
      <c r="AW101" s="99">
        <f t="shared" si="124"/>
        <v>150</v>
      </c>
      <c r="AX101" s="99">
        <f t="shared" si="124"/>
        <v>150.71428571428572</v>
      </c>
      <c r="AY101" s="99">
        <f t="shared" si="125"/>
        <v>155.85714285714286</v>
      </c>
      <c r="AZ101" s="99">
        <f t="shared" si="126"/>
        <v>146.85714285714286</v>
      </c>
      <c r="BA101" s="99">
        <f t="shared" si="126"/>
        <v>144.28571428571428</v>
      </c>
      <c r="BB101" s="99">
        <f t="shared" si="126"/>
        <v>140.14285714285714</v>
      </c>
      <c r="BC101" s="99">
        <f t="shared" si="126"/>
        <v>142.14285714285714</v>
      </c>
      <c r="BD101" s="99">
        <f t="shared" si="126"/>
        <v>134.71428571428572</v>
      </c>
      <c r="BE101" s="99">
        <f t="shared" si="126"/>
        <v>125.28571428571429</v>
      </c>
      <c r="BF101" s="99">
        <f t="shared" si="126"/>
        <v>106.71428571428571</v>
      </c>
      <c r="BG101" s="99">
        <f t="shared" si="126"/>
        <v>91.571428571428569</v>
      </c>
      <c r="BH101" s="99">
        <f t="shared" si="126"/>
        <v>80.714285714285708</v>
      </c>
      <c r="BI101" s="99">
        <f t="shared" si="126"/>
        <v>78.857142857142861</v>
      </c>
      <c r="BJ101" s="99">
        <f t="shared" si="126"/>
        <v>67.714285714285708</v>
      </c>
      <c r="BK101" s="99">
        <f t="shared" si="126"/>
        <v>62</v>
      </c>
      <c r="BL101" s="99">
        <f t="shared" si="126"/>
        <v>58.428571428571431</v>
      </c>
      <c r="BM101" s="99">
        <f t="shared" si="126"/>
        <v>56.571428571428569</v>
      </c>
      <c r="BN101" s="99">
        <f t="shared" si="126"/>
        <v>54.142857142857146</v>
      </c>
      <c r="BO101" s="99">
        <f t="shared" si="126"/>
        <v>55.285714285714285</v>
      </c>
      <c r="BP101" s="99">
        <f t="shared" si="126"/>
        <v>49.428571428571431</v>
      </c>
      <c r="BQ101" s="99">
        <f t="shared" si="126"/>
        <v>44.857142857142854</v>
      </c>
      <c r="BR101" s="99">
        <f t="shared" si="126"/>
        <v>39.714285714285715</v>
      </c>
      <c r="BS101" s="99">
        <f t="shared" si="126"/>
        <v>32.142857142857146</v>
      </c>
      <c r="BT101" s="99">
        <f t="shared" si="126"/>
        <v>27</v>
      </c>
      <c r="BU101" s="99">
        <f t="shared" si="126"/>
        <v>27</v>
      </c>
      <c r="BV101" s="99">
        <f t="shared" si="127"/>
        <v>26.142857142857142</v>
      </c>
      <c r="BW101" s="99">
        <f t="shared" si="127"/>
        <v>24.142857142857142</v>
      </c>
      <c r="BX101" s="99">
        <f t="shared" si="127"/>
        <v>23.857142857142858</v>
      </c>
      <c r="BY101" s="99">
        <f t="shared" si="127"/>
        <v>21</v>
      </c>
      <c r="BZ101" s="99">
        <f t="shared" si="127"/>
        <v>21</v>
      </c>
      <c r="CA101" s="99">
        <f t="shared" si="127"/>
        <v>21.142857142857142</v>
      </c>
      <c r="CB101" s="99">
        <f t="shared" si="127"/>
        <v>19.428571428571427</v>
      </c>
      <c r="CC101" s="99">
        <f t="shared" si="127"/>
        <v>18.142857142857142</v>
      </c>
      <c r="CD101" s="99">
        <f t="shared" si="127"/>
        <v>20.857142857142858</v>
      </c>
      <c r="CE101" s="99">
        <f t="shared" si="127"/>
        <v>23.285714285714285</v>
      </c>
      <c r="CF101" s="99">
        <f t="shared" si="127"/>
        <v>25.428571428571427</v>
      </c>
      <c r="CG101" s="99">
        <f t="shared" si="127"/>
        <v>25.857142857142858</v>
      </c>
      <c r="CH101" s="99">
        <f t="shared" si="128"/>
        <v>29.571428571428573</v>
      </c>
      <c r="CI101" s="99">
        <f t="shared" si="128"/>
        <v>38.714285714285715</v>
      </c>
      <c r="CJ101" s="99">
        <f t="shared" si="128"/>
        <v>42.428571428571431</v>
      </c>
      <c r="CK101" s="99">
        <f t="shared" si="128"/>
        <v>41.857142857142854</v>
      </c>
      <c r="CL101" s="99">
        <f t="shared" si="129"/>
        <v>41.428571428571431</v>
      </c>
      <c r="CM101" s="99">
        <f t="shared" si="130"/>
        <v>43.571428571428569</v>
      </c>
      <c r="CN101" s="99">
        <f t="shared" si="131"/>
        <v>45.285714285714285</v>
      </c>
      <c r="CO101" s="99">
        <f t="shared" si="131"/>
        <v>41.714285714285715</v>
      </c>
      <c r="CP101" s="99">
        <f t="shared" si="131"/>
        <v>34.285714285714285</v>
      </c>
      <c r="CQ101" s="99">
        <f t="shared" si="131"/>
        <v>30.714285714285715</v>
      </c>
      <c r="CR101" s="99">
        <f t="shared" si="131"/>
        <v>27.142857142857142</v>
      </c>
      <c r="CS101" s="99">
        <f t="shared" si="131"/>
        <v>24.714285714285715</v>
      </c>
      <c r="CT101" s="99">
        <f t="shared" si="131"/>
        <v>23.428571428571427</v>
      </c>
      <c r="CU101" s="99">
        <f t="shared" si="131"/>
        <v>22.714285714285715</v>
      </c>
      <c r="CV101" s="99">
        <f t="shared" si="132"/>
        <v>23</v>
      </c>
      <c r="CW101" s="99">
        <f t="shared" si="133"/>
        <v>24.857142857142858</v>
      </c>
      <c r="CX101" s="99">
        <f t="shared" si="133"/>
        <v>25.428571428571427</v>
      </c>
      <c r="CY101" s="99">
        <f t="shared" si="133"/>
        <v>28.571428571428573</v>
      </c>
      <c r="CZ101" s="99">
        <f t="shared" si="133"/>
        <v>28.285714285714285</v>
      </c>
      <c r="DA101" s="99">
        <f t="shared" si="134"/>
        <v>27.571428571428573</v>
      </c>
      <c r="DB101" s="99">
        <f t="shared" si="135"/>
        <v>26.857142857142858</v>
      </c>
      <c r="DC101" s="99">
        <f t="shared" si="136"/>
        <v>25.285714285714285</v>
      </c>
      <c r="DD101" s="99">
        <f t="shared" si="136"/>
        <v>25.714285714285715</v>
      </c>
      <c r="DE101" s="99">
        <f t="shared" si="136"/>
        <v>23.428571428571427</v>
      </c>
      <c r="DF101" s="99">
        <f t="shared" si="137"/>
        <v>20.285714285714285</v>
      </c>
      <c r="DG101" s="99">
        <f t="shared" si="138"/>
        <v>19.571428571428573</v>
      </c>
      <c r="DH101" s="99">
        <f t="shared" si="139"/>
        <v>17.571428571428573</v>
      </c>
      <c r="DI101" s="99">
        <f t="shared" si="140"/>
        <v>16</v>
      </c>
      <c r="DJ101" s="99">
        <f t="shared" si="141"/>
        <v>15.285714285714286</v>
      </c>
      <c r="DK101" s="99">
        <f t="shared" si="142"/>
        <v>11.142857142857142</v>
      </c>
      <c r="DL101" s="99">
        <f t="shared" si="143"/>
        <v>11.285714285714286</v>
      </c>
      <c r="DM101" s="99">
        <f t="shared" si="144"/>
        <v>10.428571428571429</v>
      </c>
      <c r="DN101" s="99">
        <f t="shared" si="145"/>
        <v>10.571428571428571</v>
      </c>
      <c r="DO101" s="99">
        <f t="shared" si="146"/>
        <v>9.4285714285714288</v>
      </c>
      <c r="DP101" s="99">
        <f t="shared" si="147"/>
        <v>10.285714285714286</v>
      </c>
      <c r="DQ101" s="99">
        <f t="shared" si="148"/>
        <v>9.2857142857142865</v>
      </c>
      <c r="DR101" s="99">
        <f t="shared" si="149"/>
        <v>9</v>
      </c>
      <c r="DS101" s="99">
        <f t="shared" si="150"/>
        <v>8.4285714285714288</v>
      </c>
      <c r="DT101" s="99">
        <f t="shared" si="151"/>
        <v>8.8571428571428577</v>
      </c>
      <c r="DU101" s="99">
        <f t="shared" si="152"/>
        <v>7.5714285714285712</v>
      </c>
      <c r="DV101" s="99">
        <f t="shared" si="153"/>
        <v>6.5714285714285712</v>
      </c>
      <c r="DW101" s="99">
        <f t="shared" si="154"/>
        <v>4.4285714285714288</v>
      </c>
      <c r="DX101" s="99">
        <f t="shared" si="155"/>
        <v>4.1428571428571432</v>
      </c>
      <c r="DY101" s="99">
        <f t="shared" si="197"/>
        <v>3.1428571428571428</v>
      </c>
      <c r="DZ101" s="99">
        <f t="shared" si="198"/>
        <v>3.1428571428571428</v>
      </c>
      <c r="EA101" s="99">
        <f t="shared" si="156"/>
        <v>3</v>
      </c>
      <c r="EB101" s="99">
        <f t="shared" si="156"/>
        <v>2.4285714285714284</v>
      </c>
      <c r="EC101" s="99">
        <f t="shared" si="156"/>
        <v>2.7142857142857144</v>
      </c>
      <c r="ED101" s="99">
        <f t="shared" si="156"/>
        <v>2.8571428571428572</v>
      </c>
      <c r="EE101" s="99">
        <f t="shared" si="156"/>
        <v>3</v>
      </c>
      <c r="EF101" s="99">
        <f t="shared" si="156"/>
        <v>3.2857142857142856</v>
      </c>
      <c r="EG101" s="99">
        <f t="shared" si="156"/>
        <v>4.2857142857142856</v>
      </c>
      <c r="EH101" s="99">
        <f t="shared" si="157"/>
        <v>4.2857142857142856</v>
      </c>
      <c r="EI101" s="99">
        <f t="shared" si="158"/>
        <v>2.4285714285714284</v>
      </c>
      <c r="EJ101" s="99">
        <f t="shared" si="159"/>
        <v>1.5714285714285714</v>
      </c>
      <c r="EK101" s="99">
        <f t="shared" si="160"/>
        <v>2.1428571428571428</v>
      </c>
      <c r="EL101" s="99">
        <f t="shared" si="161"/>
        <v>1.8571428571428572</v>
      </c>
      <c r="EM101" s="99">
        <f t="shared" si="162"/>
        <v>2.2857142857142856</v>
      </c>
      <c r="EN101" s="99">
        <f t="shared" si="163"/>
        <v>2.5714285714285716</v>
      </c>
      <c r="EO101" s="99">
        <f t="shared" si="164"/>
        <v>2.7142857142857144</v>
      </c>
      <c r="EP101" s="99">
        <f t="shared" si="165"/>
        <v>4.7142857142857144</v>
      </c>
      <c r="EQ101" s="99">
        <f t="shared" si="166"/>
        <v>5.8571428571428568</v>
      </c>
      <c r="ER101" s="99">
        <f t="shared" si="167"/>
        <v>5.8571428571428568</v>
      </c>
      <c r="ES101" s="99">
        <f t="shared" si="168"/>
        <v>7.1428571428571432</v>
      </c>
      <c r="ET101" s="99">
        <f t="shared" si="169"/>
        <v>7</v>
      </c>
      <c r="EU101" s="99">
        <f t="shared" si="170"/>
        <v>6.2857142857142856</v>
      </c>
      <c r="EV101" s="99">
        <f t="shared" si="171"/>
        <v>6.1428571428571432</v>
      </c>
      <c r="EW101" s="99">
        <f t="shared" si="172"/>
        <v>7.4285714285714288</v>
      </c>
      <c r="EX101" s="99">
        <f t="shared" si="173"/>
        <v>8.7142857142857135</v>
      </c>
      <c r="EY101" s="99">
        <f t="shared" si="174"/>
        <v>11.285714285714286</v>
      </c>
      <c r="EZ101" s="99">
        <f t="shared" si="175"/>
        <v>11.571428571428571</v>
      </c>
      <c r="FA101" s="99">
        <f t="shared" si="176"/>
        <v>10.857142857142858</v>
      </c>
      <c r="FB101" s="99">
        <f t="shared" si="177"/>
        <v>11.285714285714286</v>
      </c>
      <c r="FC101" s="99">
        <f t="shared" si="178"/>
        <v>11.571428571428571</v>
      </c>
      <c r="FD101" s="99">
        <f t="shared" si="179"/>
        <v>12.571428571428571</v>
      </c>
      <c r="FE101" s="99">
        <f t="shared" si="180"/>
        <v>13.714285714285714</v>
      </c>
      <c r="FF101" s="99">
        <f t="shared" si="181"/>
        <v>13</v>
      </c>
      <c r="FG101" s="99">
        <f t="shared" si="182"/>
        <v>16.571428571428573</v>
      </c>
      <c r="FH101" s="99">
        <f t="shared" si="183"/>
        <v>19.428571428571427</v>
      </c>
      <c r="FI101" s="99">
        <f t="shared" si="184"/>
        <v>23.285714285714285</v>
      </c>
      <c r="FJ101" s="99">
        <f t="shared" si="185"/>
        <v>26.857142857142858</v>
      </c>
      <c r="FK101" s="99">
        <f t="shared" si="186"/>
        <v>27.714285714285715</v>
      </c>
      <c r="FL101" s="99">
        <f t="shared" si="187"/>
        <v>28.142857142857142</v>
      </c>
      <c r="FM101" s="99">
        <f t="shared" si="188"/>
        <v>28.571428571428573</v>
      </c>
      <c r="FN101" s="99">
        <f t="shared" si="189"/>
        <v>27.428571428571427</v>
      </c>
      <c r="FO101" s="99">
        <f t="shared" si="190"/>
        <v>27.142857142857142</v>
      </c>
      <c r="FP101" s="99">
        <f t="shared" si="191"/>
        <v>25.142857142857142</v>
      </c>
      <c r="FQ101" s="99">
        <f t="shared" si="199"/>
        <v>25.285714285714285</v>
      </c>
      <c r="FR101" s="99">
        <f t="shared" si="199"/>
        <v>25.428571428571427</v>
      </c>
      <c r="FS101" s="99">
        <f t="shared" si="199"/>
        <v>27</v>
      </c>
      <c r="FT101" s="99">
        <f t="shared" si="199"/>
        <v>28.142857142857142</v>
      </c>
      <c r="FU101" s="99">
        <f t="shared" si="199"/>
        <v>29.714285714285715</v>
      </c>
      <c r="FV101" s="99">
        <f t="shared" si="199"/>
        <v>34.285714285714285</v>
      </c>
      <c r="FW101" s="99">
        <f t="shared" si="199"/>
        <v>36.714285714285715</v>
      </c>
      <c r="FX101" s="99">
        <f t="shared" si="199"/>
        <v>36.857142857142854</v>
      </c>
      <c r="FY101" s="99">
        <f t="shared" si="199"/>
        <v>38.142857142857146</v>
      </c>
      <c r="FZ101" s="99">
        <f t="shared" si="193"/>
        <v>39.142857142857146</v>
      </c>
      <c r="GA101" s="99">
        <f t="shared" si="194"/>
        <v>39.428571428571431</v>
      </c>
      <c r="GB101" s="99">
        <f t="shared" si="194"/>
        <v>38.428571428571431</v>
      </c>
      <c r="GC101" s="99">
        <f t="shared" si="194"/>
        <v>35.142857142857146</v>
      </c>
      <c r="GD101" s="99">
        <f t="shared" si="194"/>
        <v>33.714285714285715</v>
      </c>
      <c r="GE101" s="99">
        <f t="shared" si="194"/>
        <v>34.714285714285715</v>
      </c>
      <c r="GF101" s="99">
        <f t="shared" si="194"/>
        <v>34.428571428571431</v>
      </c>
      <c r="GG101" s="99">
        <f t="shared" si="194"/>
        <v>33.714285714285715</v>
      </c>
      <c r="GH101" s="99">
        <f t="shared" si="194"/>
        <v>35.571428571428569</v>
      </c>
      <c r="GI101" s="99">
        <f t="shared" si="195"/>
        <v>41</v>
      </c>
      <c r="GJ101" s="99">
        <f t="shared" si="200"/>
        <v>46.857142857142854</v>
      </c>
      <c r="GK101" s="99">
        <f t="shared" si="200"/>
        <v>52.714285714285715</v>
      </c>
      <c r="GL101" s="99">
        <f t="shared" si="200"/>
        <v>59.428571428571431</v>
      </c>
      <c r="GM101" s="99">
        <f t="shared" si="200"/>
        <v>68</v>
      </c>
      <c r="GN101" s="99">
        <f t="shared" si="200"/>
        <v>75.285714285714292</v>
      </c>
    </row>
    <row r="102" spans="1:225" s="100" customFormat="1" x14ac:dyDescent="0.25">
      <c r="A102" s="253"/>
      <c r="B102" s="240"/>
      <c r="C102" s="255" t="s">
        <v>6</v>
      </c>
      <c r="G102" s="100">
        <f t="shared" si="83"/>
        <v>2</v>
      </c>
      <c r="H102" s="99">
        <f t="shared" si="84"/>
        <v>3</v>
      </c>
      <c r="I102" s="99">
        <f t="shared" si="85"/>
        <v>3</v>
      </c>
      <c r="J102" s="99">
        <f t="shared" si="86"/>
        <v>4</v>
      </c>
      <c r="K102" s="99">
        <f t="shared" si="87"/>
        <v>4.333333333333333</v>
      </c>
      <c r="L102" s="99">
        <f t="shared" si="88"/>
        <v>6.8571428571428568</v>
      </c>
      <c r="M102" s="99">
        <f t="shared" si="89"/>
        <v>6.5714285714285712</v>
      </c>
      <c r="N102" s="99">
        <f t="shared" si="90"/>
        <v>11</v>
      </c>
      <c r="O102" s="99">
        <f t="shared" si="91"/>
        <v>11.285714285714286</v>
      </c>
      <c r="P102" s="99">
        <f t="shared" si="92"/>
        <v>14.285714285714286</v>
      </c>
      <c r="Q102" s="99">
        <f t="shared" si="93"/>
        <v>17.714285714285715</v>
      </c>
      <c r="R102" s="99">
        <f t="shared" si="94"/>
        <v>22</v>
      </c>
      <c r="S102" s="99">
        <f t="shared" si="95"/>
        <v>21.857142857142858</v>
      </c>
      <c r="T102" s="99">
        <f t="shared" si="96"/>
        <v>27.428571428571427</v>
      </c>
      <c r="U102" s="99">
        <f t="shared" si="97"/>
        <v>37</v>
      </c>
      <c r="V102" s="99">
        <f t="shared" si="98"/>
        <v>33.571428571428569</v>
      </c>
      <c r="W102" s="99">
        <f t="shared" si="99"/>
        <v>34.714285714285715</v>
      </c>
      <c r="X102" s="99">
        <f t="shared" si="100"/>
        <v>39.142857142857146</v>
      </c>
      <c r="Y102" s="99">
        <f t="shared" si="101"/>
        <v>43.285714285714285</v>
      </c>
      <c r="Z102" s="99">
        <f t="shared" si="102"/>
        <v>53</v>
      </c>
      <c r="AA102" s="99">
        <f t="shared" si="103"/>
        <v>59.285714285714285</v>
      </c>
      <c r="AB102" s="99">
        <f t="shared" si="104"/>
        <v>57.142857142857146</v>
      </c>
      <c r="AC102" s="99">
        <f t="shared" si="105"/>
        <v>71.285714285714292</v>
      </c>
      <c r="AD102" s="99">
        <f t="shared" si="106"/>
        <v>79.714285714285708</v>
      </c>
      <c r="AE102" s="99">
        <f t="shared" si="107"/>
        <v>80.714285714285708</v>
      </c>
      <c r="AF102" s="99">
        <f t="shared" si="108"/>
        <v>80.714285714285708</v>
      </c>
      <c r="AG102" s="99">
        <f t="shared" si="109"/>
        <v>76.285714285714292</v>
      </c>
      <c r="AH102" s="99">
        <f t="shared" si="110"/>
        <v>77.142857142857139</v>
      </c>
      <c r="AI102" s="99">
        <f t="shared" si="111"/>
        <v>75.142857142857139</v>
      </c>
      <c r="AJ102" s="99">
        <f t="shared" si="112"/>
        <v>72.571428571428569</v>
      </c>
      <c r="AK102" s="99">
        <f t="shared" si="113"/>
        <v>73</v>
      </c>
      <c r="AL102" s="99">
        <f t="shared" si="114"/>
        <v>70.714285714285708</v>
      </c>
      <c r="AM102" s="99">
        <f t="shared" si="115"/>
        <v>69.428571428571431</v>
      </c>
      <c r="AN102" s="99">
        <f t="shared" si="116"/>
        <v>71.142857142857139</v>
      </c>
      <c r="AO102" s="99">
        <f t="shared" si="117"/>
        <v>66.857142857142861</v>
      </c>
      <c r="AP102" s="99">
        <f t="shared" si="118"/>
        <v>65.428571428571431</v>
      </c>
      <c r="AQ102" s="99">
        <f t="shared" si="119"/>
        <v>64.142857142857139</v>
      </c>
      <c r="AR102" s="99">
        <f t="shared" si="120"/>
        <v>62.428571428571431</v>
      </c>
      <c r="AS102" s="99">
        <f t="shared" si="121"/>
        <v>64.857142857142861</v>
      </c>
      <c r="AT102" s="99">
        <f t="shared" si="122"/>
        <v>64.857142857142861</v>
      </c>
      <c r="AU102" s="99">
        <f t="shared" si="123"/>
        <v>63.857142857142854</v>
      </c>
      <c r="AV102" s="99">
        <f t="shared" si="124"/>
        <v>64.857142857142861</v>
      </c>
      <c r="AW102" s="99">
        <f t="shared" si="124"/>
        <v>65.571428571428569</v>
      </c>
      <c r="AX102" s="99">
        <f t="shared" si="124"/>
        <v>67.857142857142861</v>
      </c>
      <c r="AY102" s="99">
        <f t="shared" si="125"/>
        <v>64.285714285714292</v>
      </c>
      <c r="AZ102" s="99">
        <f t="shared" si="126"/>
        <v>60.714285714285715</v>
      </c>
      <c r="BA102" s="99">
        <f t="shared" si="126"/>
        <v>60.714285714285715</v>
      </c>
      <c r="BB102" s="99">
        <f t="shared" si="126"/>
        <v>58.285714285714285</v>
      </c>
      <c r="BC102" s="99">
        <f t="shared" si="126"/>
        <v>58</v>
      </c>
      <c r="BD102" s="99">
        <f t="shared" si="126"/>
        <v>58.142857142857146</v>
      </c>
      <c r="BE102" s="99">
        <f t="shared" si="126"/>
        <v>54.571428571428569</v>
      </c>
      <c r="BF102" s="99">
        <f t="shared" si="126"/>
        <v>57</v>
      </c>
      <c r="BG102" s="99">
        <f t="shared" si="126"/>
        <v>54.285714285714285</v>
      </c>
      <c r="BH102" s="99">
        <f t="shared" si="126"/>
        <v>49.714285714285715</v>
      </c>
      <c r="BI102" s="99">
        <f t="shared" si="126"/>
        <v>45.428571428571431</v>
      </c>
      <c r="BJ102" s="99">
        <f t="shared" si="126"/>
        <v>42.857142857142854</v>
      </c>
      <c r="BK102" s="99">
        <f t="shared" si="126"/>
        <v>38.142857142857146</v>
      </c>
      <c r="BL102" s="99">
        <f t="shared" si="126"/>
        <v>36</v>
      </c>
      <c r="BM102" s="99">
        <f t="shared" si="126"/>
        <v>29.142857142857142</v>
      </c>
      <c r="BN102" s="99">
        <f t="shared" si="126"/>
        <v>27.714285714285715</v>
      </c>
      <c r="BO102" s="99">
        <f t="shared" si="126"/>
        <v>31.857142857142858</v>
      </c>
      <c r="BP102" s="99">
        <f t="shared" si="126"/>
        <v>29.571428571428573</v>
      </c>
      <c r="BQ102" s="99">
        <f t="shared" si="126"/>
        <v>47.428571428571431</v>
      </c>
      <c r="BR102" s="99">
        <f t="shared" si="126"/>
        <v>45.571428571428569</v>
      </c>
      <c r="BS102" s="99">
        <f t="shared" si="126"/>
        <v>45.285714285714285</v>
      </c>
      <c r="BT102" s="99">
        <f t="shared" si="126"/>
        <v>45</v>
      </c>
      <c r="BU102" s="99">
        <f t="shared" si="126"/>
        <v>44.428571428571431</v>
      </c>
      <c r="BV102" s="99">
        <f t="shared" si="127"/>
        <v>38.571428571428569</v>
      </c>
      <c r="BW102" s="99">
        <f t="shared" si="127"/>
        <v>40.857142857142854</v>
      </c>
      <c r="BX102" s="99">
        <f t="shared" si="127"/>
        <v>19.428571428571427</v>
      </c>
      <c r="BY102" s="99">
        <f t="shared" si="127"/>
        <v>18.142857142857142</v>
      </c>
      <c r="BZ102" s="99">
        <f t="shared" si="127"/>
        <v>17.857142857142858</v>
      </c>
      <c r="CA102" s="99">
        <f t="shared" si="127"/>
        <v>16.857142857142858</v>
      </c>
      <c r="CB102" s="99">
        <f t="shared" si="127"/>
        <v>17.571428571428573</v>
      </c>
      <c r="CC102" s="99">
        <f t="shared" si="127"/>
        <v>17.571428571428573</v>
      </c>
      <c r="CD102" s="99">
        <f t="shared" si="127"/>
        <v>17.285714285714285</v>
      </c>
      <c r="CE102" s="99">
        <f t="shared" si="127"/>
        <v>17.857142857142858</v>
      </c>
      <c r="CF102" s="99">
        <f t="shared" si="127"/>
        <v>19.142857142857142</v>
      </c>
      <c r="CG102" s="99">
        <f t="shared" si="127"/>
        <v>18.285714285714285</v>
      </c>
      <c r="CH102" s="99">
        <f t="shared" si="128"/>
        <v>18.714285714285715</v>
      </c>
      <c r="CI102" s="99">
        <f t="shared" si="128"/>
        <v>19.571428571428573</v>
      </c>
      <c r="CJ102" s="99">
        <f t="shared" si="128"/>
        <v>19.428571428571427</v>
      </c>
      <c r="CK102" s="99">
        <f t="shared" si="128"/>
        <v>20</v>
      </c>
      <c r="CL102" s="99">
        <f t="shared" si="129"/>
        <v>19.571428571428573</v>
      </c>
      <c r="CM102" s="99">
        <f t="shared" si="130"/>
        <v>19.428571428571427</v>
      </c>
      <c r="CN102" s="99">
        <f t="shared" si="131"/>
        <v>18.571428571428573</v>
      </c>
      <c r="CO102" s="99">
        <f t="shared" si="131"/>
        <v>21.285714285714285</v>
      </c>
      <c r="CP102" s="99">
        <f t="shared" si="131"/>
        <v>20.285714285714285</v>
      </c>
      <c r="CQ102" s="99">
        <f t="shared" si="131"/>
        <v>22.285714285714285</v>
      </c>
      <c r="CR102" s="99">
        <f t="shared" si="131"/>
        <v>20.857142857142858</v>
      </c>
      <c r="CS102" s="99">
        <f t="shared" si="131"/>
        <v>22</v>
      </c>
      <c r="CT102" s="99">
        <f t="shared" si="131"/>
        <v>22.714285714285715</v>
      </c>
      <c r="CU102" s="99">
        <f t="shared" si="131"/>
        <v>23.571428571428573</v>
      </c>
      <c r="CV102" s="99">
        <f t="shared" si="132"/>
        <v>21.285714285714285</v>
      </c>
      <c r="CW102" s="99">
        <f t="shared" si="133"/>
        <v>20.714285714285715</v>
      </c>
      <c r="CX102" s="99">
        <f t="shared" si="133"/>
        <v>19.571428571428573</v>
      </c>
      <c r="CY102" s="99">
        <f t="shared" si="133"/>
        <v>21.142857142857142</v>
      </c>
      <c r="CZ102" s="99">
        <f t="shared" si="133"/>
        <v>19</v>
      </c>
      <c r="DA102" s="99">
        <f t="shared" si="134"/>
        <v>18.142857142857142</v>
      </c>
      <c r="DB102" s="99">
        <f t="shared" si="135"/>
        <v>16.857142857142858</v>
      </c>
      <c r="DC102" s="99">
        <f t="shared" si="136"/>
        <v>15.428571428571429</v>
      </c>
      <c r="DD102" s="99">
        <f t="shared" si="136"/>
        <v>16.285714285714285</v>
      </c>
      <c r="DE102" s="99">
        <f t="shared" si="136"/>
        <v>16.428571428571427</v>
      </c>
      <c r="DF102" s="99">
        <f t="shared" si="137"/>
        <v>14.857142857142858</v>
      </c>
      <c r="DG102" s="99">
        <f t="shared" si="138"/>
        <v>12.571428571428571</v>
      </c>
      <c r="DH102" s="99">
        <f t="shared" si="139"/>
        <v>10.714285714285714</v>
      </c>
      <c r="DI102" s="99">
        <f t="shared" si="140"/>
        <v>10.714285714285714</v>
      </c>
      <c r="DJ102" s="99">
        <f t="shared" si="141"/>
        <v>11</v>
      </c>
      <c r="DK102" s="99">
        <f t="shared" si="142"/>
        <v>9.4285714285714288</v>
      </c>
      <c r="DL102" s="99">
        <f t="shared" si="143"/>
        <v>8.5714285714285712</v>
      </c>
      <c r="DM102" s="99">
        <f t="shared" si="144"/>
        <v>7.5714285714285712</v>
      </c>
      <c r="DN102" s="99">
        <f t="shared" si="145"/>
        <v>10.142857142857142</v>
      </c>
      <c r="DO102" s="99">
        <f t="shared" si="146"/>
        <v>10.142857142857142</v>
      </c>
      <c r="DP102" s="99">
        <f t="shared" si="147"/>
        <v>9.5714285714285712</v>
      </c>
      <c r="DQ102" s="99">
        <f t="shared" si="148"/>
        <v>8.7142857142857135</v>
      </c>
      <c r="DR102" s="99">
        <f t="shared" si="149"/>
        <v>9</v>
      </c>
      <c r="DS102" s="99">
        <f t="shared" si="150"/>
        <v>8.2857142857142865</v>
      </c>
      <c r="DT102" s="99">
        <f t="shared" si="151"/>
        <v>8.1428571428571423</v>
      </c>
      <c r="DU102" s="99">
        <f t="shared" si="152"/>
        <v>5.8571428571428568</v>
      </c>
      <c r="DV102" s="99">
        <f t="shared" si="153"/>
        <v>5</v>
      </c>
      <c r="DW102" s="99">
        <f t="shared" si="154"/>
        <v>5.7142857142857144</v>
      </c>
      <c r="DX102" s="99">
        <f t="shared" si="155"/>
        <v>6.4285714285714288</v>
      </c>
      <c r="DY102" s="99">
        <f t="shared" si="197"/>
        <v>6</v>
      </c>
      <c r="DZ102" s="99">
        <f t="shared" si="198"/>
        <v>5.7142857142857144</v>
      </c>
      <c r="EA102" s="99">
        <f t="shared" si="156"/>
        <v>5.1428571428571432</v>
      </c>
      <c r="EB102" s="99">
        <f t="shared" si="156"/>
        <v>6.7142857142857144</v>
      </c>
      <c r="EC102" s="99">
        <f t="shared" si="156"/>
        <v>6</v>
      </c>
      <c r="ED102" s="99">
        <f t="shared" si="156"/>
        <v>5.8571428571428568</v>
      </c>
      <c r="EE102" s="99">
        <f t="shared" si="156"/>
        <v>5.1428571428571432</v>
      </c>
      <c r="EF102" s="99">
        <f t="shared" si="156"/>
        <v>5.5714285714285712</v>
      </c>
      <c r="EG102" s="99">
        <f t="shared" si="156"/>
        <v>6</v>
      </c>
      <c r="EH102" s="99">
        <f t="shared" si="157"/>
        <v>8</v>
      </c>
      <c r="EI102" s="99">
        <f t="shared" si="158"/>
        <v>8.2857142857142865</v>
      </c>
      <c r="EJ102" s="99">
        <f t="shared" si="159"/>
        <v>10</v>
      </c>
      <c r="EK102" s="99">
        <f t="shared" si="160"/>
        <v>10</v>
      </c>
      <c r="EL102" s="99">
        <f t="shared" si="161"/>
        <v>11</v>
      </c>
      <c r="EM102" s="99">
        <f t="shared" si="162"/>
        <v>13.285714285714286</v>
      </c>
      <c r="EN102" s="99">
        <f t="shared" si="163"/>
        <v>14</v>
      </c>
      <c r="EO102" s="99">
        <f t="shared" si="164"/>
        <v>13.857142857142858</v>
      </c>
      <c r="EP102" s="99">
        <f t="shared" si="165"/>
        <v>14.142857142857142</v>
      </c>
      <c r="EQ102" s="99">
        <f t="shared" si="166"/>
        <v>13.428571428571429</v>
      </c>
      <c r="ER102" s="99">
        <f t="shared" si="167"/>
        <v>14.857142857142858</v>
      </c>
      <c r="ES102" s="99">
        <f t="shared" si="168"/>
        <v>15</v>
      </c>
      <c r="ET102" s="99">
        <f t="shared" si="169"/>
        <v>12.714285714285714</v>
      </c>
      <c r="EU102" s="99">
        <f t="shared" si="170"/>
        <v>12.428571428571429</v>
      </c>
      <c r="EV102" s="99">
        <f t="shared" si="171"/>
        <v>14</v>
      </c>
      <c r="EW102" s="99">
        <f t="shared" si="172"/>
        <v>15.142857142857142</v>
      </c>
      <c r="EX102" s="99">
        <f t="shared" si="173"/>
        <v>19.571428571428573</v>
      </c>
      <c r="EY102" s="99">
        <f t="shared" si="174"/>
        <v>20.142857142857142</v>
      </c>
      <c r="EZ102" s="99">
        <f t="shared" si="175"/>
        <v>21.285714285714285</v>
      </c>
      <c r="FA102" s="99">
        <f t="shared" si="176"/>
        <v>22.428571428571427</v>
      </c>
      <c r="FB102" s="99">
        <f t="shared" si="177"/>
        <v>25</v>
      </c>
      <c r="FC102" s="99">
        <f t="shared" si="178"/>
        <v>25.142857142857142</v>
      </c>
      <c r="FD102" s="99">
        <f t="shared" si="179"/>
        <v>29</v>
      </c>
      <c r="FE102" s="99">
        <f t="shared" si="180"/>
        <v>31</v>
      </c>
      <c r="FF102" s="99">
        <f t="shared" si="181"/>
        <v>32.714285714285715</v>
      </c>
      <c r="FG102" s="99">
        <f t="shared" si="182"/>
        <v>34.142857142857146</v>
      </c>
      <c r="FH102" s="99">
        <f t="shared" si="183"/>
        <v>36.428571428571431</v>
      </c>
      <c r="FI102" s="99">
        <f t="shared" si="184"/>
        <v>39</v>
      </c>
      <c r="FJ102" s="99">
        <f t="shared" si="185"/>
        <v>41.857142857142854</v>
      </c>
      <c r="FK102" s="99">
        <f t="shared" si="186"/>
        <v>42</v>
      </c>
      <c r="FL102" s="99">
        <f t="shared" si="187"/>
        <v>40.142857142857146</v>
      </c>
      <c r="FM102" s="99">
        <f t="shared" si="188"/>
        <v>39.285714285714285</v>
      </c>
      <c r="FN102" s="99">
        <f t="shared" si="189"/>
        <v>39.571428571428569</v>
      </c>
      <c r="FO102" s="99">
        <f t="shared" si="190"/>
        <v>39.285714285714285</v>
      </c>
      <c r="FP102" s="99">
        <f t="shared" si="191"/>
        <v>36.142857142857146</v>
      </c>
      <c r="FQ102" s="99">
        <f t="shared" si="199"/>
        <v>36</v>
      </c>
      <c r="FR102" s="99">
        <f t="shared" si="199"/>
        <v>33.285714285714285</v>
      </c>
      <c r="FS102" s="99">
        <f t="shared" si="199"/>
        <v>33</v>
      </c>
      <c r="FT102" s="99">
        <f t="shared" si="199"/>
        <v>35.571428571428569</v>
      </c>
      <c r="FU102" s="99">
        <f t="shared" si="199"/>
        <v>35</v>
      </c>
      <c r="FV102" s="99">
        <f t="shared" si="199"/>
        <v>35.285714285714285</v>
      </c>
      <c r="FW102" s="99">
        <f t="shared" si="199"/>
        <v>35.428571428571431</v>
      </c>
      <c r="FX102" s="99">
        <f t="shared" si="199"/>
        <v>34.571428571428569</v>
      </c>
      <c r="FY102" s="99">
        <f t="shared" si="199"/>
        <v>36.857142857142854</v>
      </c>
      <c r="FZ102" s="99">
        <f t="shared" si="193"/>
        <v>37</v>
      </c>
      <c r="GA102" s="99">
        <f t="shared" si="194"/>
        <v>35.714285714285715</v>
      </c>
      <c r="GB102" s="99">
        <f t="shared" si="194"/>
        <v>38.142857142857146</v>
      </c>
      <c r="GC102" s="99">
        <f t="shared" si="194"/>
        <v>40.571428571428569</v>
      </c>
      <c r="GD102" s="99">
        <f t="shared" si="194"/>
        <v>42.285714285714285</v>
      </c>
      <c r="GE102" s="99">
        <f t="shared" si="194"/>
        <v>47.285714285714285</v>
      </c>
      <c r="GF102" s="99">
        <f t="shared" si="194"/>
        <v>45.142857142857146</v>
      </c>
      <c r="GG102" s="99">
        <f t="shared" si="194"/>
        <v>50.571428571428569</v>
      </c>
      <c r="GH102" s="99">
        <f t="shared" si="194"/>
        <v>54.285714285714285</v>
      </c>
      <c r="GI102" s="99">
        <f t="shared" si="195"/>
        <v>57.285714285714285</v>
      </c>
      <c r="GJ102" s="99">
        <f t="shared" si="200"/>
        <v>62.285714285714285</v>
      </c>
      <c r="GK102" s="99">
        <f t="shared" si="200"/>
        <v>71.428571428571431</v>
      </c>
      <c r="GL102" s="99">
        <f t="shared" si="200"/>
        <v>75.571428571428569</v>
      </c>
      <c r="GM102" s="99">
        <f t="shared" si="200"/>
        <v>77</v>
      </c>
      <c r="GN102" s="99">
        <f t="shared" si="200"/>
        <v>80.428571428571431</v>
      </c>
    </row>
    <row r="103" spans="1:225" s="100" customFormat="1" x14ac:dyDescent="0.25">
      <c r="A103" s="253"/>
      <c r="B103" s="240"/>
      <c r="C103" s="255" t="s">
        <v>9</v>
      </c>
      <c r="G103" s="100">
        <f t="shared" si="83"/>
        <v>7</v>
      </c>
      <c r="H103" s="99">
        <f t="shared" si="84"/>
        <v>11</v>
      </c>
      <c r="I103" s="99">
        <f t="shared" si="85"/>
        <v>7</v>
      </c>
      <c r="J103" s="99">
        <f t="shared" si="86"/>
        <v>5.333333333333333</v>
      </c>
      <c r="K103" s="99">
        <f t="shared" si="87"/>
        <v>2</v>
      </c>
      <c r="L103" s="99">
        <f t="shared" si="88"/>
        <v>8.5714285714285712</v>
      </c>
      <c r="M103" s="99">
        <f t="shared" si="89"/>
        <v>9</v>
      </c>
      <c r="N103" s="99">
        <f t="shared" si="90"/>
        <v>6.7142857142857144</v>
      </c>
      <c r="O103" s="99">
        <f t="shared" si="91"/>
        <v>10</v>
      </c>
      <c r="P103" s="99">
        <f t="shared" si="92"/>
        <v>13.285714285714286</v>
      </c>
      <c r="Q103" s="99">
        <f t="shared" si="93"/>
        <v>16.142857142857142</v>
      </c>
      <c r="R103" s="99">
        <f t="shared" si="94"/>
        <v>23</v>
      </c>
      <c r="S103" s="99">
        <f t="shared" si="95"/>
        <v>28.857142857142858</v>
      </c>
      <c r="T103" s="99">
        <f t="shared" si="96"/>
        <v>31.571428571428573</v>
      </c>
      <c r="U103" s="99">
        <f t="shared" si="97"/>
        <v>47.714285714285715</v>
      </c>
      <c r="V103" s="99">
        <f t="shared" si="98"/>
        <v>44.571428571428569</v>
      </c>
      <c r="W103" s="99">
        <f t="shared" si="99"/>
        <v>45.428571428571431</v>
      </c>
      <c r="X103" s="99">
        <f t="shared" si="100"/>
        <v>49.714285714285715</v>
      </c>
      <c r="Y103" s="99">
        <f t="shared" si="101"/>
        <v>69.142857142857139</v>
      </c>
      <c r="Z103" s="99">
        <f t="shared" si="102"/>
        <v>73.857142857142861</v>
      </c>
      <c r="AA103" s="99">
        <f t="shared" si="103"/>
        <v>82.142857142857139</v>
      </c>
      <c r="AB103" s="99">
        <f t="shared" si="104"/>
        <v>80.285714285714292</v>
      </c>
      <c r="AC103" s="99">
        <f t="shared" si="105"/>
        <v>96.571428571428569</v>
      </c>
      <c r="AD103" s="99">
        <f t="shared" si="106"/>
        <v>106</v>
      </c>
      <c r="AE103" s="99">
        <f t="shared" si="107"/>
        <v>115</v>
      </c>
      <c r="AF103" s="99">
        <f t="shared" si="108"/>
        <v>105.28571428571429</v>
      </c>
      <c r="AG103" s="99">
        <f t="shared" si="109"/>
        <v>104.14285714285714</v>
      </c>
      <c r="AH103" s="99">
        <f t="shared" si="110"/>
        <v>103</v>
      </c>
      <c r="AI103" s="99">
        <f t="shared" si="111"/>
        <v>106</v>
      </c>
      <c r="AJ103" s="99">
        <f t="shared" si="112"/>
        <v>95.142857142857139</v>
      </c>
      <c r="AK103" s="99">
        <f t="shared" si="113"/>
        <v>101.71428571428571</v>
      </c>
      <c r="AL103" s="99">
        <f t="shared" si="114"/>
        <v>100.57142857142857</v>
      </c>
      <c r="AM103" s="99">
        <f t="shared" si="115"/>
        <v>96.571428571428569</v>
      </c>
      <c r="AN103" s="99">
        <f t="shared" si="116"/>
        <v>95.714285714285708</v>
      </c>
      <c r="AO103" s="99">
        <f t="shared" si="117"/>
        <v>101.14285714285714</v>
      </c>
      <c r="AP103" s="99">
        <f t="shared" si="118"/>
        <v>99.857142857142861</v>
      </c>
      <c r="AQ103" s="99">
        <f t="shared" si="119"/>
        <v>110.42857142857143</v>
      </c>
      <c r="AR103" s="99">
        <f t="shared" si="120"/>
        <v>106.71428571428571</v>
      </c>
      <c r="AS103" s="99">
        <f t="shared" si="121"/>
        <v>97.714285714285708</v>
      </c>
      <c r="AT103" s="99">
        <f t="shared" si="122"/>
        <v>111.42857142857143</v>
      </c>
      <c r="AU103" s="99">
        <f t="shared" si="123"/>
        <v>105.85714285714286</v>
      </c>
      <c r="AV103" s="99">
        <f t="shared" si="124"/>
        <v>102.14285714285714</v>
      </c>
      <c r="AW103" s="99">
        <f t="shared" si="124"/>
        <v>106.85714285714286</v>
      </c>
      <c r="AX103" s="99">
        <f t="shared" si="124"/>
        <v>105.42857142857143</v>
      </c>
      <c r="AY103" s="99">
        <f t="shared" si="125"/>
        <v>103</v>
      </c>
      <c r="AZ103" s="99">
        <f t="shared" si="126"/>
        <v>108.71428571428571</v>
      </c>
      <c r="BA103" s="99">
        <f t="shared" si="126"/>
        <v>94.428571428571431</v>
      </c>
      <c r="BB103" s="99">
        <f t="shared" si="126"/>
        <v>101.71428571428571</v>
      </c>
      <c r="BC103" s="99">
        <f t="shared" si="126"/>
        <v>98.714285714285708</v>
      </c>
      <c r="BD103" s="99">
        <f t="shared" si="126"/>
        <v>94</v>
      </c>
      <c r="BE103" s="99">
        <f t="shared" si="126"/>
        <v>84.285714285714292</v>
      </c>
      <c r="BF103" s="99">
        <f t="shared" si="126"/>
        <v>77.571428571428569</v>
      </c>
      <c r="BG103" s="99">
        <f t="shared" si="126"/>
        <v>74.857142857142861</v>
      </c>
      <c r="BH103" s="99">
        <f t="shared" si="126"/>
        <v>65.142857142857139</v>
      </c>
      <c r="BI103" s="99">
        <f t="shared" si="126"/>
        <v>58.714285714285715</v>
      </c>
      <c r="BJ103" s="99">
        <f t="shared" si="126"/>
        <v>56.285714285714285</v>
      </c>
      <c r="BK103" s="99">
        <f t="shared" si="126"/>
        <v>47.142857142857146</v>
      </c>
      <c r="BL103" s="99">
        <f t="shared" si="126"/>
        <v>47.428571428571431</v>
      </c>
      <c r="BM103" s="99">
        <f t="shared" si="126"/>
        <v>43.571428571428569</v>
      </c>
      <c r="BN103" s="99">
        <f t="shared" si="126"/>
        <v>40.571428571428569</v>
      </c>
      <c r="BO103" s="99">
        <f t="shared" si="126"/>
        <v>40.142857142857146</v>
      </c>
      <c r="BP103" s="99">
        <f t="shared" si="126"/>
        <v>36.142857142857146</v>
      </c>
      <c r="BQ103" s="99">
        <f t="shared" si="126"/>
        <v>31</v>
      </c>
      <c r="BR103" s="99">
        <f t="shared" si="126"/>
        <v>31.714285714285715</v>
      </c>
      <c r="BS103" s="99">
        <f t="shared" si="126"/>
        <v>28</v>
      </c>
      <c r="BT103" s="99">
        <f t="shared" si="126"/>
        <v>28.142857142857142</v>
      </c>
      <c r="BU103" s="99">
        <f t="shared" si="126"/>
        <v>24.428571428571427</v>
      </c>
      <c r="BV103" s="99">
        <f t="shared" si="127"/>
        <v>23.714285714285715</v>
      </c>
      <c r="BW103" s="99">
        <f t="shared" si="127"/>
        <v>23.857142857142858</v>
      </c>
      <c r="BX103" s="99">
        <f t="shared" si="127"/>
        <v>23.142857142857142</v>
      </c>
      <c r="BY103" s="99">
        <f t="shared" si="127"/>
        <v>22</v>
      </c>
      <c r="BZ103" s="99">
        <f t="shared" si="127"/>
        <v>21</v>
      </c>
      <c r="CA103" s="99">
        <f t="shared" si="127"/>
        <v>18.285714285714285</v>
      </c>
      <c r="CB103" s="99">
        <f t="shared" si="127"/>
        <v>17.285714285714285</v>
      </c>
      <c r="CC103" s="99">
        <f t="shared" si="127"/>
        <v>16.285714285714285</v>
      </c>
      <c r="CD103" s="99">
        <f t="shared" si="127"/>
        <v>13.857142857142858</v>
      </c>
      <c r="CE103" s="99">
        <f t="shared" si="127"/>
        <v>13.571428571428571</v>
      </c>
      <c r="CF103" s="99">
        <f t="shared" si="127"/>
        <v>11</v>
      </c>
      <c r="CG103" s="99">
        <f t="shared" si="127"/>
        <v>13</v>
      </c>
      <c r="CH103" s="99">
        <f t="shared" si="128"/>
        <v>12.857142857142858</v>
      </c>
      <c r="CI103" s="99">
        <f t="shared" si="128"/>
        <v>13.714285714285714</v>
      </c>
      <c r="CJ103" s="99">
        <f t="shared" si="128"/>
        <v>14.285714285714286</v>
      </c>
      <c r="CK103" s="99">
        <f t="shared" si="128"/>
        <v>14.428571428571429</v>
      </c>
      <c r="CL103" s="99">
        <f t="shared" si="129"/>
        <v>14</v>
      </c>
      <c r="CM103" s="99">
        <f t="shared" si="130"/>
        <v>13</v>
      </c>
      <c r="CN103" s="99">
        <f t="shared" si="131"/>
        <v>9.5714285714285712</v>
      </c>
      <c r="CO103" s="99">
        <f t="shared" si="131"/>
        <v>9.8571428571428577</v>
      </c>
      <c r="CP103" s="99">
        <f t="shared" si="131"/>
        <v>8.7142857142857135</v>
      </c>
      <c r="CQ103" s="99">
        <f t="shared" si="131"/>
        <v>8.7142857142857135</v>
      </c>
      <c r="CR103" s="99">
        <f t="shared" si="131"/>
        <v>9.2857142857142865</v>
      </c>
      <c r="CS103" s="99">
        <f t="shared" si="131"/>
        <v>8.2857142857142865</v>
      </c>
      <c r="CT103" s="99">
        <f t="shared" si="131"/>
        <v>9.2857142857142865</v>
      </c>
      <c r="CU103" s="99">
        <f t="shared" si="131"/>
        <v>10.571428571428571</v>
      </c>
      <c r="CV103" s="99">
        <f t="shared" si="132"/>
        <v>11.285714285714286</v>
      </c>
      <c r="CW103" s="99">
        <f t="shared" si="133"/>
        <v>11.285714285714286</v>
      </c>
      <c r="CX103" s="99">
        <f t="shared" si="133"/>
        <v>11.714285714285714</v>
      </c>
      <c r="CY103" s="99">
        <f t="shared" si="133"/>
        <v>11.285714285714286</v>
      </c>
      <c r="CZ103" s="99">
        <f t="shared" si="133"/>
        <v>11.428571428571429</v>
      </c>
      <c r="DA103" s="99">
        <f t="shared" si="134"/>
        <v>10</v>
      </c>
      <c r="DB103" s="99">
        <f t="shared" si="135"/>
        <v>9.5714285714285712</v>
      </c>
      <c r="DC103" s="99">
        <f t="shared" si="136"/>
        <v>8.8571428571428577</v>
      </c>
      <c r="DD103" s="99">
        <f t="shared" si="136"/>
        <v>8</v>
      </c>
      <c r="DE103" s="99">
        <f t="shared" si="136"/>
        <v>7.2857142857142856</v>
      </c>
      <c r="DF103" s="99">
        <f t="shared" si="137"/>
        <v>7.1428571428571432</v>
      </c>
      <c r="DG103" s="99">
        <f t="shared" si="138"/>
        <v>6.8571428571428568</v>
      </c>
      <c r="DH103" s="99">
        <f t="shared" si="139"/>
        <v>6.1428571428571432</v>
      </c>
      <c r="DI103" s="99">
        <f t="shared" si="140"/>
        <v>4.8571428571428568</v>
      </c>
      <c r="DJ103" s="99">
        <f t="shared" si="141"/>
        <v>4.2857142857142856</v>
      </c>
      <c r="DK103" s="99">
        <f t="shared" si="142"/>
        <v>4.1428571428571432</v>
      </c>
      <c r="DL103" s="99">
        <f t="shared" si="143"/>
        <v>3.7142857142857144</v>
      </c>
      <c r="DM103" s="99">
        <f t="shared" si="144"/>
        <v>3.4285714285714284</v>
      </c>
      <c r="DN103" s="99">
        <f t="shared" si="145"/>
        <v>3.1428571428571428</v>
      </c>
      <c r="DO103" s="99">
        <f t="shared" si="146"/>
        <v>2.8571428571428572</v>
      </c>
      <c r="DP103" s="99">
        <f t="shared" si="147"/>
        <v>2.4285714285714284</v>
      </c>
      <c r="DQ103" s="99">
        <f t="shared" si="148"/>
        <v>1.8571428571428572</v>
      </c>
      <c r="DR103" s="99">
        <f t="shared" si="149"/>
        <v>1.7142857142857142</v>
      </c>
      <c r="DS103" s="99">
        <f t="shared" si="150"/>
        <v>1.4285714285714286</v>
      </c>
      <c r="DT103" s="99">
        <f t="shared" si="151"/>
        <v>1.4285714285714286</v>
      </c>
      <c r="DU103" s="99">
        <f t="shared" si="152"/>
        <v>1.2857142857142858</v>
      </c>
      <c r="DV103" s="99">
        <f t="shared" si="153"/>
        <v>1.8571428571428572</v>
      </c>
      <c r="DW103" s="99">
        <f t="shared" si="154"/>
        <v>2</v>
      </c>
      <c r="DX103" s="99">
        <f t="shared" si="155"/>
        <v>2</v>
      </c>
      <c r="DY103" s="99">
        <f t="shared" si="197"/>
        <v>2</v>
      </c>
      <c r="DZ103" s="99">
        <f t="shared" si="198"/>
        <v>2.1428571428571428</v>
      </c>
      <c r="EA103" s="99">
        <f t="shared" si="156"/>
        <v>1.8571428571428572</v>
      </c>
      <c r="EB103" s="99">
        <f t="shared" si="156"/>
        <v>1.7142857142857142</v>
      </c>
      <c r="EC103" s="99">
        <f t="shared" si="156"/>
        <v>1.1428571428571428</v>
      </c>
      <c r="ED103" s="99">
        <f t="shared" si="156"/>
        <v>1</v>
      </c>
      <c r="EE103" s="99">
        <f t="shared" si="156"/>
        <v>1.2857142857142858</v>
      </c>
      <c r="EF103" s="99">
        <f t="shared" si="156"/>
        <v>1.2857142857142858</v>
      </c>
      <c r="EG103" s="99">
        <f t="shared" si="156"/>
        <v>-0.14285714285714285</v>
      </c>
      <c r="EH103" s="99">
        <f t="shared" si="157"/>
        <v>0.42857142857142855</v>
      </c>
      <c r="EI103" s="99">
        <f t="shared" si="158"/>
        <v>0.2857142857142857</v>
      </c>
      <c r="EJ103" s="99">
        <f t="shared" si="159"/>
        <v>0.2857142857142857</v>
      </c>
      <c r="EK103" s="99">
        <f t="shared" si="160"/>
        <v>1</v>
      </c>
      <c r="EL103" s="99">
        <f t="shared" si="161"/>
        <v>0.7142857142857143</v>
      </c>
      <c r="EM103" s="99">
        <f t="shared" si="162"/>
        <v>1.1428571428571428</v>
      </c>
      <c r="EN103" s="99">
        <f t="shared" si="163"/>
        <v>2.8571428571428572</v>
      </c>
      <c r="EO103" s="99">
        <f t="shared" si="164"/>
        <v>2.2857142857142856</v>
      </c>
      <c r="EP103" s="99">
        <f t="shared" si="165"/>
        <v>2.1428571428571428</v>
      </c>
      <c r="EQ103" s="99">
        <f t="shared" si="166"/>
        <v>2.5714285714285716</v>
      </c>
      <c r="ER103" s="99">
        <f t="shared" si="167"/>
        <v>2.2857142857142856</v>
      </c>
      <c r="ES103" s="99">
        <f t="shared" si="168"/>
        <v>2.4285714285714284</v>
      </c>
      <c r="ET103" s="99">
        <f t="shared" si="169"/>
        <v>2.4285714285714284</v>
      </c>
      <c r="EU103" s="99">
        <f t="shared" si="170"/>
        <v>2.2857142857142856</v>
      </c>
      <c r="EV103" s="99">
        <f t="shared" si="171"/>
        <v>2.5714285714285716</v>
      </c>
      <c r="EW103" s="99">
        <f t="shared" si="172"/>
        <v>3.1428571428571428</v>
      </c>
      <c r="EX103" s="99">
        <f t="shared" si="173"/>
        <v>2.8571428571428572</v>
      </c>
      <c r="EY103" s="99">
        <f t="shared" si="174"/>
        <v>3.4285714285714284</v>
      </c>
      <c r="EZ103" s="99">
        <f t="shared" si="175"/>
        <v>3.5714285714285716</v>
      </c>
      <c r="FA103" s="99">
        <f t="shared" si="176"/>
        <v>3.7142857142857144</v>
      </c>
      <c r="FB103" s="99">
        <f t="shared" si="177"/>
        <v>4</v>
      </c>
      <c r="FC103" s="99">
        <f t="shared" si="178"/>
        <v>4.5714285714285712</v>
      </c>
      <c r="FD103" s="99">
        <f t="shared" si="179"/>
        <v>4.2857142857142856</v>
      </c>
      <c r="FE103" s="99">
        <f t="shared" si="180"/>
        <v>5.2857142857142856</v>
      </c>
      <c r="FF103" s="99">
        <f t="shared" si="181"/>
        <v>5.2857142857142856</v>
      </c>
      <c r="FG103" s="99">
        <f t="shared" si="182"/>
        <v>7.2857142857142856</v>
      </c>
      <c r="FH103" s="99">
        <f t="shared" si="183"/>
        <v>8.2857142857142865</v>
      </c>
      <c r="FI103" s="99">
        <f t="shared" si="184"/>
        <v>10.714285714285714</v>
      </c>
      <c r="FJ103" s="99">
        <f t="shared" si="185"/>
        <v>11.571428571428571</v>
      </c>
      <c r="FK103" s="99">
        <f t="shared" si="186"/>
        <v>13.714285714285714</v>
      </c>
      <c r="FL103" s="99">
        <f t="shared" si="187"/>
        <v>15</v>
      </c>
      <c r="FM103" s="99">
        <f t="shared" si="188"/>
        <v>19.142857142857142</v>
      </c>
      <c r="FN103" s="99">
        <f t="shared" si="189"/>
        <v>19.714285714285715</v>
      </c>
      <c r="FO103" s="99">
        <f t="shared" si="190"/>
        <v>18.857142857142858</v>
      </c>
      <c r="FP103" s="99">
        <f t="shared" si="191"/>
        <v>17.428571428571427</v>
      </c>
      <c r="FQ103" s="99">
        <f t="shared" si="199"/>
        <v>17.428571428571427</v>
      </c>
      <c r="FR103" s="99">
        <f t="shared" si="199"/>
        <v>18.285714285714285</v>
      </c>
      <c r="FS103" s="99">
        <f t="shared" si="199"/>
        <v>19</v>
      </c>
      <c r="FT103" s="99">
        <f t="shared" si="199"/>
        <v>17.142857142857142</v>
      </c>
      <c r="FU103" s="99">
        <f t="shared" si="199"/>
        <v>18.285714285714285</v>
      </c>
      <c r="FV103" s="99">
        <f t="shared" si="199"/>
        <v>20.285714285714285</v>
      </c>
      <c r="FW103" s="99">
        <f t="shared" si="199"/>
        <v>22.285714285714285</v>
      </c>
      <c r="FX103" s="99">
        <f t="shared" si="199"/>
        <v>23.714285714285715</v>
      </c>
      <c r="FY103" s="99">
        <f t="shared" si="199"/>
        <v>23.571428571428573</v>
      </c>
      <c r="FZ103" s="99">
        <f t="shared" si="193"/>
        <v>23</v>
      </c>
      <c r="GA103" s="99">
        <f t="shared" si="194"/>
        <v>23.428571428571427</v>
      </c>
      <c r="GB103" s="99">
        <f t="shared" si="194"/>
        <v>21.714285714285715</v>
      </c>
      <c r="GC103" s="99">
        <f t="shared" si="194"/>
        <v>22.285714285714285</v>
      </c>
      <c r="GD103" s="99">
        <f t="shared" si="194"/>
        <v>21.428571428571427</v>
      </c>
      <c r="GE103" s="99">
        <f t="shared" si="194"/>
        <v>21.428571428571427</v>
      </c>
      <c r="GF103" s="99">
        <f t="shared" si="194"/>
        <v>20.714285714285715</v>
      </c>
      <c r="GG103" s="99">
        <f t="shared" si="194"/>
        <v>22</v>
      </c>
      <c r="GH103" s="99">
        <f t="shared" si="194"/>
        <v>21.428571428571427</v>
      </c>
      <c r="GI103" s="99">
        <f t="shared" si="195"/>
        <v>22.714285714285715</v>
      </c>
      <c r="GJ103" s="99">
        <f t="shared" si="200"/>
        <v>21.857142857142858</v>
      </c>
      <c r="GK103" s="99">
        <f t="shared" si="200"/>
        <v>21.714285714285715</v>
      </c>
      <c r="GL103" s="99">
        <f t="shared" si="200"/>
        <v>22.142857142857142</v>
      </c>
      <c r="GM103" s="99">
        <f t="shared" si="200"/>
        <v>24.142857142857142</v>
      </c>
      <c r="GN103" s="99">
        <f t="shared" si="200"/>
        <v>25.285714285714285</v>
      </c>
    </row>
    <row r="104" spans="1:225" s="100" customFormat="1" x14ac:dyDescent="0.25">
      <c r="A104" s="253"/>
      <c r="B104" s="240"/>
      <c r="C104" s="255" t="s">
        <v>11</v>
      </c>
      <c r="G104" s="100">
        <f t="shared" si="83"/>
        <v>0.33333333333333331</v>
      </c>
      <c r="H104" s="99">
        <f t="shared" si="84"/>
        <v>1.3333333333333333</v>
      </c>
      <c r="I104" s="99">
        <f t="shared" si="85"/>
        <v>2.6666666666666665</v>
      </c>
      <c r="J104" s="99">
        <f t="shared" si="86"/>
        <v>3</v>
      </c>
      <c r="K104" s="99">
        <f t="shared" si="87"/>
        <v>2</v>
      </c>
      <c r="L104" s="99">
        <f t="shared" si="88"/>
        <v>1.7142857142857142</v>
      </c>
      <c r="M104" s="99">
        <f t="shared" si="89"/>
        <v>1.7142857142857142</v>
      </c>
      <c r="N104" s="99">
        <f t="shared" si="90"/>
        <v>2.4285714285714284</v>
      </c>
      <c r="O104" s="99">
        <f t="shared" si="91"/>
        <v>2.8571428571428572</v>
      </c>
      <c r="P104" s="99">
        <f t="shared" si="92"/>
        <v>2.8571428571428572</v>
      </c>
      <c r="Q104" s="99">
        <f t="shared" si="93"/>
        <v>3.8571428571428572</v>
      </c>
      <c r="R104" s="99">
        <f t="shared" si="94"/>
        <v>5.1428571428571432</v>
      </c>
      <c r="S104" s="99">
        <f t="shared" si="95"/>
        <v>6.8571428571428568</v>
      </c>
      <c r="T104" s="99">
        <f t="shared" si="96"/>
        <v>9</v>
      </c>
      <c r="U104" s="99">
        <f t="shared" si="97"/>
        <v>16.857142857142858</v>
      </c>
      <c r="V104" s="99">
        <f t="shared" si="98"/>
        <v>20.142857142857142</v>
      </c>
      <c r="W104" s="99">
        <f t="shared" si="99"/>
        <v>23.285714285714285</v>
      </c>
      <c r="X104" s="99">
        <f t="shared" si="100"/>
        <v>26.285714285714285</v>
      </c>
      <c r="Y104" s="99">
        <f t="shared" si="101"/>
        <v>29.428571428571427</v>
      </c>
      <c r="Z104" s="99">
        <f t="shared" si="102"/>
        <v>37.285714285714285</v>
      </c>
      <c r="AA104" s="99">
        <f t="shared" si="103"/>
        <v>45.285714285714285</v>
      </c>
      <c r="AB104" s="99">
        <f t="shared" si="104"/>
        <v>45.285714285714285</v>
      </c>
      <c r="AC104" s="99">
        <f t="shared" si="105"/>
        <v>50.857142857142854</v>
      </c>
      <c r="AD104" s="99">
        <f t="shared" si="106"/>
        <v>57.571428571428569</v>
      </c>
      <c r="AE104" s="99">
        <f t="shared" si="107"/>
        <v>61.571428571428569</v>
      </c>
      <c r="AF104" s="99">
        <f t="shared" si="108"/>
        <v>63</v>
      </c>
      <c r="AG104" s="99">
        <f t="shared" si="109"/>
        <v>64.571428571428569</v>
      </c>
      <c r="AH104" s="99">
        <f t="shared" si="110"/>
        <v>66.714285714285708</v>
      </c>
      <c r="AI104" s="99">
        <f t="shared" si="111"/>
        <v>69.428571428571431</v>
      </c>
      <c r="AJ104" s="99">
        <f t="shared" si="112"/>
        <v>75.714285714285708</v>
      </c>
      <c r="AK104" s="99">
        <f t="shared" si="113"/>
        <v>76.857142857142861</v>
      </c>
      <c r="AL104" s="99">
        <f t="shared" si="114"/>
        <v>79.142857142857139</v>
      </c>
      <c r="AM104" s="99">
        <f t="shared" si="115"/>
        <v>82.571428571428569</v>
      </c>
      <c r="AN104" s="99">
        <f t="shared" si="116"/>
        <v>80.714285714285708</v>
      </c>
      <c r="AO104" s="99">
        <f t="shared" si="117"/>
        <v>79.428571428571431</v>
      </c>
      <c r="AP104" s="99">
        <f t="shared" si="118"/>
        <v>95.428571428571431</v>
      </c>
      <c r="AQ104" s="99">
        <f t="shared" si="119"/>
        <v>93.142857142857139</v>
      </c>
      <c r="AR104" s="99">
        <f t="shared" si="120"/>
        <v>91.857142857142861</v>
      </c>
      <c r="AS104" s="99">
        <f t="shared" si="121"/>
        <v>89.428571428571431</v>
      </c>
      <c r="AT104" s="99">
        <f t="shared" si="122"/>
        <v>88.285714285714292</v>
      </c>
      <c r="AU104" s="99">
        <f t="shared" si="123"/>
        <v>86.142857142857139</v>
      </c>
      <c r="AV104" s="99">
        <f t="shared" si="124"/>
        <v>88</v>
      </c>
      <c r="AW104" s="99">
        <f t="shared" si="124"/>
        <v>77.428571428571431</v>
      </c>
      <c r="AX104" s="99">
        <f t="shared" si="124"/>
        <v>71.285714285714292</v>
      </c>
      <c r="AY104" s="99">
        <f t="shared" si="125"/>
        <v>71.571428571428569</v>
      </c>
      <c r="AZ104" s="99">
        <f t="shared" si="126"/>
        <v>70.428571428571431</v>
      </c>
      <c r="BA104" s="99">
        <f t="shared" si="126"/>
        <v>71.428571428571431</v>
      </c>
      <c r="BB104" s="99">
        <f t="shared" si="126"/>
        <v>69.428571428571431</v>
      </c>
      <c r="BC104" s="99">
        <f t="shared" si="126"/>
        <v>65.142857142857139</v>
      </c>
      <c r="BD104" s="99">
        <f t="shared" si="126"/>
        <v>55.285714285714285</v>
      </c>
      <c r="BE104" s="99">
        <f t="shared" si="126"/>
        <v>53.142857142857146</v>
      </c>
      <c r="BF104" s="99">
        <f t="shared" si="126"/>
        <v>49.142857142857146</v>
      </c>
      <c r="BG104" s="99">
        <f t="shared" si="126"/>
        <v>43.571428571428569</v>
      </c>
      <c r="BH104" s="99">
        <f t="shared" si="126"/>
        <v>35.142857142857146</v>
      </c>
      <c r="BI104" s="99">
        <f t="shared" si="126"/>
        <v>34</v>
      </c>
      <c r="BJ104" s="99">
        <f t="shared" si="126"/>
        <v>30.571428571428573</v>
      </c>
      <c r="BK104" s="99">
        <f t="shared" si="126"/>
        <v>26.285714285714285</v>
      </c>
      <c r="BL104" s="99">
        <f t="shared" si="126"/>
        <v>24.571428571428573</v>
      </c>
      <c r="BM104" s="99">
        <f t="shared" si="126"/>
        <v>20.857142857142858</v>
      </c>
      <c r="BN104" s="99">
        <f t="shared" si="126"/>
        <v>21.285714285714285</v>
      </c>
      <c r="BO104" s="99">
        <f t="shared" si="126"/>
        <v>22.857142857142858</v>
      </c>
      <c r="BP104" s="99">
        <f t="shared" si="126"/>
        <v>19.857142857142858</v>
      </c>
      <c r="BQ104" s="99">
        <f t="shared" si="126"/>
        <v>17.142857142857142</v>
      </c>
      <c r="BR104" s="99">
        <f t="shared" si="126"/>
        <v>17.571428571428573</v>
      </c>
      <c r="BS104" s="99">
        <f t="shared" si="126"/>
        <v>16.285714285714285</v>
      </c>
      <c r="BT104" s="99">
        <f t="shared" si="126"/>
        <v>14.285714285714286</v>
      </c>
      <c r="BU104" s="99">
        <f t="shared" si="126"/>
        <v>11.714285714285714</v>
      </c>
      <c r="BV104" s="99">
        <f t="shared" si="127"/>
        <v>11.142857142857142</v>
      </c>
      <c r="BW104" s="99">
        <f t="shared" si="127"/>
        <v>11.714285714285714</v>
      </c>
      <c r="BX104" s="99">
        <f t="shared" si="127"/>
        <v>10.857142857142858</v>
      </c>
      <c r="BY104" s="99">
        <f t="shared" si="127"/>
        <v>8.5714285714285712</v>
      </c>
      <c r="BZ104" s="99">
        <f t="shared" si="127"/>
        <v>7.7142857142857144</v>
      </c>
      <c r="CA104" s="99">
        <f t="shared" si="127"/>
        <v>7.2857142857142856</v>
      </c>
      <c r="CB104" s="99">
        <f t="shared" si="127"/>
        <v>8.2857142857142865</v>
      </c>
      <c r="CC104" s="99">
        <f t="shared" si="127"/>
        <v>7.4285714285714288</v>
      </c>
      <c r="CD104" s="99">
        <f t="shared" si="127"/>
        <v>6.7142857142857144</v>
      </c>
      <c r="CE104" s="99">
        <f t="shared" si="127"/>
        <v>6.1428571428571432</v>
      </c>
      <c r="CF104" s="99">
        <f t="shared" si="127"/>
        <v>6.4285714285714288</v>
      </c>
      <c r="CG104" s="99">
        <f t="shared" si="127"/>
        <v>6.1428571428571432</v>
      </c>
      <c r="CH104" s="99">
        <f t="shared" si="128"/>
        <v>6.5714285714285712</v>
      </c>
      <c r="CI104" s="99">
        <f t="shared" si="128"/>
        <v>7.1428571428571432</v>
      </c>
      <c r="CJ104" s="99">
        <f t="shared" si="128"/>
        <v>7.1428571428571432</v>
      </c>
      <c r="CK104" s="99">
        <f t="shared" si="128"/>
        <v>6.8571428571428568</v>
      </c>
      <c r="CL104" s="99">
        <f t="shared" si="129"/>
        <v>6.4285714285714288</v>
      </c>
      <c r="CM104" s="99">
        <f t="shared" si="130"/>
        <v>5.7142857142857144</v>
      </c>
      <c r="CN104" s="99">
        <f t="shared" si="131"/>
        <v>4.8571428571428568</v>
      </c>
      <c r="CO104" s="99">
        <f t="shared" si="131"/>
        <v>4.4285714285714288</v>
      </c>
      <c r="CP104" s="99">
        <f t="shared" si="131"/>
        <v>3.8571428571428572</v>
      </c>
      <c r="CQ104" s="99">
        <f t="shared" si="131"/>
        <v>3</v>
      </c>
      <c r="CR104" s="99">
        <f t="shared" si="131"/>
        <v>2.1428571428571428</v>
      </c>
      <c r="CS104" s="99">
        <f t="shared" si="131"/>
        <v>2.1428571428571428</v>
      </c>
      <c r="CT104" s="99">
        <f t="shared" si="131"/>
        <v>2.4285714285714284</v>
      </c>
      <c r="CU104" s="99">
        <f t="shared" si="131"/>
        <v>3</v>
      </c>
      <c r="CV104" s="99">
        <f t="shared" si="132"/>
        <v>3</v>
      </c>
      <c r="CW104" s="99">
        <f t="shared" si="133"/>
        <v>3.4285714285714284</v>
      </c>
      <c r="CX104" s="99">
        <f t="shared" si="133"/>
        <v>4</v>
      </c>
      <c r="CY104" s="99">
        <f t="shared" si="133"/>
        <v>4.5714285714285712</v>
      </c>
      <c r="CZ104" s="99">
        <f t="shared" si="133"/>
        <v>4.1428571428571432</v>
      </c>
      <c r="DA104" s="99">
        <f t="shared" si="134"/>
        <v>3.7142857142857144</v>
      </c>
      <c r="DB104" s="99">
        <f t="shared" si="135"/>
        <v>2.7142857142857144</v>
      </c>
      <c r="DC104" s="99">
        <f t="shared" si="136"/>
        <v>3.4285714285714284</v>
      </c>
      <c r="DD104" s="99">
        <f t="shared" si="136"/>
        <v>4.5714285714285712</v>
      </c>
      <c r="DE104" s="99">
        <f t="shared" si="136"/>
        <v>4.8571428571428568</v>
      </c>
      <c r="DF104" s="99">
        <f t="shared" si="137"/>
        <v>4.4285714285714288</v>
      </c>
      <c r="DG104" s="99">
        <f t="shared" si="138"/>
        <v>4.5714285714285712</v>
      </c>
      <c r="DH104" s="99">
        <f t="shared" si="139"/>
        <v>5</v>
      </c>
      <c r="DI104" s="99">
        <f t="shared" si="140"/>
        <v>5.5714285714285712</v>
      </c>
      <c r="DJ104" s="99">
        <f t="shared" si="141"/>
        <v>6.1428571428571432</v>
      </c>
      <c r="DK104" s="99">
        <f t="shared" si="142"/>
        <v>5</v>
      </c>
      <c r="DL104" s="99">
        <f t="shared" si="143"/>
        <v>4.2857142857142856</v>
      </c>
      <c r="DM104" s="99">
        <f t="shared" si="144"/>
        <v>4.5714285714285712</v>
      </c>
      <c r="DN104" s="99">
        <f t="shared" si="145"/>
        <v>4.4285714285714288</v>
      </c>
      <c r="DO104" s="99">
        <f t="shared" si="146"/>
        <v>4.5714285714285712</v>
      </c>
      <c r="DP104" s="99">
        <f t="shared" si="147"/>
        <v>4.1428571428571432</v>
      </c>
      <c r="DQ104" s="99">
        <f t="shared" si="148"/>
        <v>3.1428571428571428</v>
      </c>
      <c r="DR104" s="99">
        <f t="shared" si="149"/>
        <v>3.1428571428571428</v>
      </c>
      <c r="DS104" s="99">
        <f t="shared" si="150"/>
        <v>3.4285714285714284</v>
      </c>
      <c r="DT104" s="99">
        <f t="shared" si="151"/>
        <v>3.2857142857142856</v>
      </c>
      <c r="DU104" s="99">
        <f t="shared" si="152"/>
        <v>3.2857142857142856</v>
      </c>
      <c r="DV104" s="99">
        <f t="shared" si="153"/>
        <v>3.2857142857142856</v>
      </c>
      <c r="DW104" s="99">
        <f t="shared" si="154"/>
        <v>3.1428571428571428</v>
      </c>
      <c r="DX104" s="99">
        <f t="shared" si="155"/>
        <v>2.7142857142857144</v>
      </c>
      <c r="DY104" s="99">
        <f t="shared" si="197"/>
        <v>2.2857142857142856</v>
      </c>
      <c r="DZ104" s="99">
        <f t="shared" si="198"/>
        <v>2.4285714285714284</v>
      </c>
      <c r="EA104" s="99">
        <f t="shared" si="156"/>
        <v>2.4285714285714284</v>
      </c>
      <c r="EB104" s="99">
        <f t="shared" si="156"/>
        <v>1.7142857142857142</v>
      </c>
      <c r="EC104" s="99">
        <f t="shared" si="156"/>
        <v>1.1428571428571428</v>
      </c>
      <c r="ED104" s="99">
        <f t="shared" si="156"/>
        <v>1.7142857142857142</v>
      </c>
      <c r="EE104" s="99">
        <f t="shared" si="156"/>
        <v>1.8571428571428572</v>
      </c>
      <c r="EF104" s="99">
        <f t="shared" si="156"/>
        <v>1.8571428571428572</v>
      </c>
      <c r="EG104" s="99">
        <f t="shared" si="156"/>
        <v>1.4285714285714286</v>
      </c>
      <c r="EH104" s="99">
        <f t="shared" si="157"/>
        <v>1.8571428571428572</v>
      </c>
      <c r="EI104" s="99">
        <f t="shared" si="158"/>
        <v>2.5714285714285716</v>
      </c>
      <c r="EJ104" s="99">
        <f t="shared" si="159"/>
        <v>3</v>
      </c>
      <c r="EK104" s="99">
        <f t="shared" si="160"/>
        <v>2.7142857142857144</v>
      </c>
      <c r="EL104" s="99">
        <f t="shared" si="161"/>
        <v>2.7142857142857144</v>
      </c>
      <c r="EM104" s="99">
        <f t="shared" si="162"/>
        <v>4</v>
      </c>
      <c r="EN104" s="99">
        <f t="shared" si="163"/>
        <v>4.2857142857142856</v>
      </c>
      <c r="EO104" s="99">
        <f t="shared" si="164"/>
        <v>4.1428571428571432</v>
      </c>
      <c r="EP104" s="99">
        <f t="shared" si="165"/>
        <v>3.8571428571428572</v>
      </c>
      <c r="EQ104" s="99">
        <f t="shared" si="166"/>
        <v>3.4285714285714284</v>
      </c>
      <c r="ER104" s="99">
        <f t="shared" si="167"/>
        <v>3.4285714285714284</v>
      </c>
      <c r="ES104" s="99">
        <f t="shared" si="168"/>
        <v>3</v>
      </c>
      <c r="ET104" s="99">
        <f t="shared" si="169"/>
        <v>2.1428571428571428</v>
      </c>
      <c r="EU104" s="99">
        <f t="shared" si="170"/>
        <v>1.7142857142857142</v>
      </c>
      <c r="EV104" s="99">
        <f t="shared" si="171"/>
        <v>2</v>
      </c>
      <c r="EW104" s="99">
        <f t="shared" si="172"/>
        <v>2</v>
      </c>
      <c r="EX104" s="99">
        <f t="shared" si="173"/>
        <v>2.2857142857142856</v>
      </c>
      <c r="EY104" s="99">
        <f t="shared" si="174"/>
        <v>3</v>
      </c>
      <c r="EZ104" s="99">
        <f t="shared" si="175"/>
        <v>3.2857142857142856</v>
      </c>
      <c r="FA104" s="99">
        <f t="shared" si="176"/>
        <v>3.7142857142857144</v>
      </c>
      <c r="FB104" s="99">
        <f t="shared" si="177"/>
        <v>4.1428571428571432</v>
      </c>
      <c r="FC104" s="99">
        <f t="shared" si="178"/>
        <v>4</v>
      </c>
      <c r="FD104" s="99">
        <f t="shared" si="179"/>
        <v>5.5714285714285712</v>
      </c>
      <c r="FE104" s="99">
        <f t="shared" si="180"/>
        <v>6.8571428571428568</v>
      </c>
      <c r="FF104" s="99">
        <f t="shared" si="181"/>
        <v>7.2857142857142856</v>
      </c>
      <c r="FG104" s="99">
        <f t="shared" si="182"/>
        <v>7.5714285714285712</v>
      </c>
      <c r="FH104" s="99">
        <f t="shared" si="183"/>
        <v>7.7142857142857144</v>
      </c>
      <c r="FI104" s="99">
        <f t="shared" si="184"/>
        <v>8.2857142857142865</v>
      </c>
      <c r="FJ104" s="99">
        <f t="shared" si="185"/>
        <v>9.5714285714285712</v>
      </c>
      <c r="FK104" s="99">
        <f t="shared" si="186"/>
        <v>10.428571428571429</v>
      </c>
      <c r="FL104" s="99">
        <f t="shared" si="187"/>
        <v>11.142857142857142</v>
      </c>
      <c r="FM104" s="99">
        <f t="shared" si="188"/>
        <v>10.714285714285714</v>
      </c>
      <c r="FN104" s="99">
        <f t="shared" si="189"/>
        <v>11.571428571428571</v>
      </c>
      <c r="FO104" s="99">
        <f t="shared" si="190"/>
        <v>11.714285714285714</v>
      </c>
      <c r="FP104" s="99">
        <f t="shared" si="191"/>
        <v>12.571428571428571</v>
      </c>
      <c r="FQ104" s="99">
        <f t="shared" si="199"/>
        <v>11.714285714285714</v>
      </c>
      <c r="FR104" s="99">
        <f t="shared" si="199"/>
        <v>11.857142857142858</v>
      </c>
      <c r="FS104" s="99">
        <f t="shared" si="199"/>
        <v>12.857142857142858</v>
      </c>
      <c r="FT104" s="99">
        <f t="shared" si="199"/>
        <v>14.142857142857142</v>
      </c>
      <c r="FU104" s="99">
        <f t="shared" si="199"/>
        <v>14.428571428571429</v>
      </c>
      <c r="FV104" s="99">
        <f t="shared" si="199"/>
        <v>14.857142857142858</v>
      </c>
      <c r="FW104" s="99">
        <f t="shared" si="199"/>
        <v>13.714285714285714</v>
      </c>
      <c r="FX104" s="99">
        <f t="shared" si="199"/>
        <v>14.857142857142858</v>
      </c>
      <c r="FY104" s="99">
        <f t="shared" si="199"/>
        <v>13.142857142857142</v>
      </c>
      <c r="FZ104" s="99">
        <f t="shared" si="193"/>
        <v>10.714285714285714</v>
      </c>
      <c r="GA104" s="99">
        <f t="shared" si="194"/>
        <v>10.285714285714286</v>
      </c>
      <c r="GB104" s="99">
        <f t="shared" si="194"/>
        <v>10.142857142857142</v>
      </c>
      <c r="GC104" s="99">
        <f t="shared" si="194"/>
        <v>9.8571428571428577</v>
      </c>
      <c r="GD104" s="99">
        <f t="shared" si="194"/>
        <v>9.5714285714285712</v>
      </c>
      <c r="GE104" s="99">
        <f t="shared" si="194"/>
        <v>9.8571428571428577</v>
      </c>
      <c r="GF104" s="99">
        <f t="shared" si="194"/>
        <v>11.285714285714286</v>
      </c>
      <c r="GG104" s="99">
        <f t="shared" si="194"/>
        <v>11.571428571428571</v>
      </c>
      <c r="GH104" s="99">
        <f t="shared" si="194"/>
        <v>12.142857142857142</v>
      </c>
      <c r="GI104" s="99">
        <f t="shared" si="195"/>
        <v>13.857142857142858</v>
      </c>
      <c r="GJ104" s="99">
        <f t="shared" si="200"/>
        <v>14.571428571428571</v>
      </c>
      <c r="GK104" s="99">
        <f t="shared" si="200"/>
        <v>16</v>
      </c>
      <c r="GL104" s="99">
        <f t="shared" si="200"/>
        <v>17.285714285714285</v>
      </c>
      <c r="GM104" s="99">
        <f t="shared" si="200"/>
        <v>18.428571428571427</v>
      </c>
      <c r="GN104" s="99">
        <f t="shared" si="200"/>
        <v>21.857142857142858</v>
      </c>
    </row>
    <row r="105" spans="1:225" s="100" customFormat="1" x14ac:dyDescent="0.25">
      <c r="A105" s="253"/>
      <c r="B105" s="240"/>
      <c r="C105" s="255" t="s">
        <v>14</v>
      </c>
      <c r="G105" s="100">
        <f t="shared" si="83"/>
        <v>0.66666666666666663</v>
      </c>
      <c r="H105" s="99">
        <f t="shared" si="84"/>
        <v>0.66666666666666663</v>
      </c>
      <c r="I105" s="99">
        <f t="shared" si="85"/>
        <v>0.33333333333333331</v>
      </c>
      <c r="J105" s="99">
        <f t="shared" si="86"/>
        <v>0</v>
      </c>
      <c r="K105" s="99">
        <f t="shared" si="87"/>
        <v>0</v>
      </c>
      <c r="L105" s="99">
        <f t="shared" si="88"/>
        <v>0.5714285714285714</v>
      </c>
      <c r="M105" s="99">
        <f t="shared" si="89"/>
        <v>0.2857142857142857</v>
      </c>
      <c r="N105" s="99">
        <f t="shared" si="90"/>
        <v>0.7142857142857143</v>
      </c>
      <c r="O105" s="99">
        <f t="shared" si="91"/>
        <v>1.7142857142857142</v>
      </c>
      <c r="P105" s="99">
        <f t="shared" si="92"/>
        <v>2.7142857142857144</v>
      </c>
      <c r="Q105" s="99">
        <f t="shared" si="93"/>
        <v>3</v>
      </c>
      <c r="R105" s="99">
        <f t="shared" si="94"/>
        <v>3.2857142857142856</v>
      </c>
      <c r="S105" s="99">
        <f t="shared" si="95"/>
        <v>3.8571428571428572</v>
      </c>
      <c r="T105" s="99">
        <f t="shared" si="96"/>
        <v>5</v>
      </c>
      <c r="U105" s="99">
        <f t="shared" si="97"/>
        <v>6.4285714285714288</v>
      </c>
      <c r="V105" s="99">
        <f t="shared" si="98"/>
        <v>5.4285714285714288</v>
      </c>
      <c r="W105" s="99">
        <f t="shared" si="99"/>
        <v>5.4285714285714288</v>
      </c>
      <c r="X105" s="99">
        <f t="shared" si="100"/>
        <v>6.1428571428571432</v>
      </c>
      <c r="Y105" s="99">
        <f t="shared" si="101"/>
        <v>6.8571428571428568</v>
      </c>
      <c r="Z105" s="99">
        <f t="shared" si="102"/>
        <v>7.5714285714285712</v>
      </c>
      <c r="AA105" s="99">
        <f t="shared" si="103"/>
        <v>8</v>
      </c>
      <c r="AB105" s="99">
        <f t="shared" si="104"/>
        <v>7.8571428571428568</v>
      </c>
      <c r="AC105" s="99">
        <f t="shared" si="105"/>
        <v>9.5714285714285712</v>
      </c>
      <c r="AD105" s="99">
        <f t="shared" si="106"/>
        <v>11.142857142857142</v>
      </c>
      <c r="AE105" s="99">
        <f t="shared" si="107"/>
        <v>11.142857142857142</v>
      </c>
      <c r="AF105" s="99">
        <f t="shared" si="108"/>
        <v>12.857142857142858</v>
      </c>
      <c r="AG105" s="99">
        <f t="shared" si="109"/>
        <v>14.571428571428571</v>
      </c>
      <c r="AH105" s="99">
        <f t="shared" si="110"/>
        <v>15.142857142857142</v>
      </c>
      <c r="AI105" s="99">
        <f t="shared" si="111"/>
        <v>16.428571428571427</v>
      </c>
      <c r="AJ105" s="99">
        <f t="shared" si="112"/>
        <v>16</v>
      </c>
      <c r="AK105" s="99">
        <f t="shared" si="113"/>
        <v>16.142857142857142</v>
      </c>
      <c r="AL105" s="99">
        <f t="shared" si="114"/>
        <v>16.571428571428573</v>
      </c>
      <c r="AM105" s="99">
        <f t="shared" si="115"/>
        <v>15.428571428571429</v>
      </c>
      <c r="AN105" s="99">
        <f t="shared" si="116"/>
        <v>14.857142857142858</v>
      </c>
      <c r="AO105" s="99">
        <f t="shared" si="117"/>
        <v>14.714285714285714</v>
      </c>
      <c r="AP105" s="99">
        <f t="shared" si="118"/>
        <v>15.571428571428571</v>
      </c>
      <c r="AQ105" s="99">
        <f t="shared" si="119"/>
        <v>19.714285714285715</v>
      </c>
      <c r="AR105" s="99">
        <f t="shared" si="120"/>
        <v>19.285714285714285</v>
      </c>
      <c r="AS105" s="99">
        <f t="shared" si="121"/>
        <v>22.714285714285715</v>
      </c>
      <c r="AT105" s="99">
        <f t="shared" si="122"/>
        <v>22.285714285714285</v>
      </c>
      <c r="AU105" s="99">
        <f t="shared" si="123"/>
        <v>21.428571428571427</v>
      </c>
      <c r="AV105" s="99">
        <f t="shared" si="124"/>
        <v>22.571428571428573</v>
      </c>
      <c r="AW105" s="99">
        <f t="shared" si="124"/>
        <v>25.571428571428573</v>
      </c>
      <c r="AX105" s="99">
        <f t="shared" si="124"/>
        <v>26.714285714285715</v>
      </c>
      <c r="AY105" s="99">
        <f t="shared" si="125"/>
        <v>27.428571428571427</v>
      </c>
      <c r="AZ105" s="99">
        <f t="shared" si="126"/>
        <v>23.428571428571427</v>
      </c>
      <c r="BA105" s="99">
        <f t="shared" si="126"/>
        <v>25.571428571428573</v>
      </c>
      <c r="BB105" s="99">
        <f t="shared" si="126"/>
        <v>26.428571428571427</v>
      </c>
      <c r="BC105" s="99">
        <f t="shared" si="126"/>
        <v>27.428571428571427</v>
      </c>
      <c r="BD105" s="99">
        <f t="shared" si="126"/>
        <v>22.142857142857142</v>
      </c>
      <c r="BE105" s="99">
        <f t="shared" si="126"/>
        <v>19.142857142857142</v>
      </c>
      <c r="BF105" s="99">
        <f t="shared" si="126"/>
        <v>19.142857142857142</v>
      </c>
      <c r="BG105" s="99">
        <f t="shared" si="126"/>
        <v>19</v>
      </c>
      <c r="BH105" s="99">
        <f t="shared" si="126"/>
        <v>16.142857142857142</v>
      </c>
      <c r="BI105" s="99">
        <f t="shared" si="126"/>
        <v>14.428571428571429</v>
      </c>
      <c r="BJ105" s="99">
        <f t="shared" si="126"/>
        <v>11.714285714285714</v>
      </c>
      <c r="BK105" s="99">
        <f t="shared" si="126"/>
        <v>12</v>
      </c>
      <c r="BL105" s="99">
        <f t="shared" si="126"/>
        <v>10.571428571428571</v>
      </c>
      <c r="BM105" s="99">
        <f t="shared" si="126"/>
        <v>7.8571428571428568</v>
      </c>
      <c r="BN105" s="99">
        <f t="shared" si="126"/>
        <v>8</v>
      </c>
      <c r="BO105" s="99">
        <f t="shared" si="126"/>
        <v>9.7142857142857135</v>
      </c>
      <c r="BP105" s="99">
        <f t="shared" si="126"/>
        <v>11.142857142857142</v>
      </c>
      <c r="BQ105" s="99">
        <f t="shared" si="126"/>
        <v>10.571428571428571</v>
      </c>
      <c r="BR105" s="99">
        <f t="shared" si="126"/>
        <v>10.285714285714286</v>
      </c>
      <c r="BS105" s="99">
        <f t="shared" si="126"/>
        <v>10.142857142857142</v>
      </c>
      <c r="BT105" s="99">
        <f t="shared" si="126"/>
        <v>12</v>
      </c>
      <c r="BU105" s="99">
        <f t="shared" si="126"/>
        <v>11.285714285714286</v>
      </c>
      <c r="BV105" s="99">
        <f t="shared" si="127"/>
        <v>10.285714285714286</v>
      </c>
      <c r="BW105" s="99">
        <f t="shared" si="127"/>
        <v>8.2857142857142865</v>
      </c>
      <c r="BX105" s="99">
        <f t="shared" si="127"/>
        <v>7.8571428571428568</v>
      </c>
      <c r="BY105" s="99">
        <f t="shared" si="127"/>
        <v>7</v>
      </c>
      <c r="BZ105" s="99">
        <f t="shared" si="127"/>
        <v>5.5714285714285712</v>
      </c>
      <c r="CA105" s="99">
        <f t="shared" si="127"/>
        <v>4.2857142857142856</v>
      </c>
      <c r="CB105" s="99">
        <f t="shared" si="127"/>
        <v>4.4285714285714288</v>
      </c>
      <c r="CC105" s="99">
        <f t="shared" si="127"/>
        <v>3.4285714285714284</v>
      </c>
      <c r="CD105" s="99">
        <f t="shared" si="127"/>
        <v>3.8571428571428572</v>
      </c>
      <c r="CE105" s="99">
        <f t="shared" si="127"/>
        <v>4.2857142857142856</v>
      </c>
      <c r="CF105" s="99">
        <f t="shared" si="127"/>
        <v>4</v>
      </c>
      <c r="CG105" s="99">
        <f t="shared" si="127"/>
        <v>3.4285714285714284</v>
      </c>
      <c r="CH105" s="99">
        <f t="shared" si="128"/>
        <v>2.8571428571428572</v>
      </c>
      <c r="CI105" s="99">
        <f t="shared" si="128"/>
        <v>2.7142857142857144</v>
      </c>
      <c r="CJ105" s="99">
        <f t="shared" si="128"/>
        <v>3.4285714285714284</v>
      </c>
      <c r="CK105" s="99">
        <f t="shared" si="128"/>
        <v>3.2857142857142856</v>
      </c>
      <c r="CL105" s="99">
        <f t="shared" si="129"/>
        <v>3.1428571428571428</v>
      </c>
      <c r="CM105" s="99">
        <f t="shared" si="130"/>
        <v>3</v>
      </c>
      <c r="CN105" s="99">
        <f t="shared" si="131"/>
        <v>3.2857142857142856</v>
      </c>
      <c r="CO105" s="99">
        <f t="shared" si="131"/>
        <v>3.8571428571428572</v>
      </c>
      <c r="CP105" s="99">
        <f t="shared" si="131"/>
        <v>4</v>
      </c>
      <c r="CQ105" s="99">
        <f t="shared" si="131"/>
        <v>3.1428571428571428</v>
      </c>
      <c r="CR105" s="99">
        <f t="shared" si="131"/>
        <v>2.7142857142857144</v>
      </c>
      <c r="CS105" s="99">
        <f t="shared" si="131"/>
        <v>3.2857142857142856</v>
      </c>
      <c r="CT105" s="99">
        <f t="shared" si="131"/>
        <v>3.2857142857142856</v>
      </c>
      <c r="CU105" s="99">
        <f t="shared" si="131"/>
        <v>3.5714285714285716</v>
      </c>
      <c r="CV105" s="99">
        <f t="shared" si="132"/>
        <v>3</v>
      </c>
      <c r="CW105" s="99">
        <f t="shared" si="133"/>
        <v>2.7142857142857144</v>
      </c>
      <c r="CX105" s="99">
        <f t="shared" si="133"/>
        <v>2.8571428571428572</v>
      </c>
      <c r="CY105" s="99">
        <f t="shared" si="133"/>
        <v>3</v>
      </c>
      <c r="CZ105" s="99">
        <f t="shared" si="133"/>
        <v>2</v>
      </c>
      <c r="DA105" s="99">
        <f t="shared" si="134"/>
        <v>2</v>
      </c>
      <c r="DB105" s="99">
        <f t="shared" si="135"/>
        <v>1.5714285714285714</v>
      </c>
      <c r="DC105" s="99">
        <f t="shared" si="136"/>
        <v>1.5714285714285714</v>
      </c>
      <c r="DD105" s="99">
        <f t="shared" si="136"/>
        <v>2.5714285714285716</v>
      </c>
      <c r="DE105" s="99">
        <f t="shared" si="136"/>
        <v>2.5714285714285716</v>
      </c>
      <c r="DF105" s="99">
        <f t="shared" si="137"/>
        <v>2.4285714285714284</v>
      </c>
      <c r="DG105" s="99">
        <f t="shared" si="138"/>
        <v>2.7142857142857144</v>
      </c>
      <c r="DH105" s="99">
        <f t="shared" si="139"/>
        <v>2.7142857142857144</v>
      </c>
      <c r="DI105" s="99">
        <f t="shared" si="140"/>
        <v>2.5714285714285716</v>
      </c>
      <c r="DJ105" s="99">
        <f t="shared" si="141"/>
        <v>2.2857142857142856</v>
      </c>
      <c r="DK105" s="99">
        <f t="shared" si="142"/>
        <v>1.2857142857142858</v>
      </c>
      <c r="DL105" s="99">
        <f t="shared" si="143"/>
        <v>0.8571428571428571</v>
      </c>
      <c r="DM105" s="99">
        <f t="shared" si="144"/>
        <v>1.1428571428571428</v>
      </c>
      <c r="DN105" s="99">
        <f t="shared" si="145"/>
        <v>0.8571428571428571</v>
      </c>
      <c r="DO105" s="99">
        <f t="shared" si="146"/>
        <v>0.42857142857142855</v>
      </c>
      <c r="DP105" s="99">
        <f t="shared" si="147"/>
        <v>0.7142857142857143</v>
      </c>
      <c r="DQ105" s="99">
        <f t="shared" si="148"/>
        <v>1</v>
      </c>
      <c r="DR105" s="99">
        <f t="shared" si="149"/>
        <v>1</v>
      </c>
      <c r="DS105" s="99">
        <f t="shared" si="150"/>
        <v>1.7142857142857142</v>
      </c>
      <c r="DT105" s="99">
        <f t="shared" si="151"/>
        <v>1.2857142857142858</v>
      </c>
      <c r="DU105" s="99">
        <f t="shared" si="152"/>
        <v>1.1428571428571428</v>
      </c>
      <c r="DV105" s="99">
        <f t="shared" si="153"/>
        <v>1.2857142857142858</v>
      </c>
      <c r="DW105" s="99">
        <f t="shared" si="154"/>
        <v>1.2857142857142858</v>
      </c>
      <c r="DX105" s="99">
        <f t="shared" si="155"/>
        <v>1</v>
      </c>
      <c r="DY105" s="99">
        <f t="shared" si="197"/>
        <v>1</v>
      </c>
      <c r="DZ105" s="99">
        <f t="shared" si="198"/>
        <v>0.5714285714285714</v>
      </c>
      <c r="EA105" s="99">
        <f t="shared" si="156"/>
        <v>0.42857142857142855</v>
      </c>
      <c r="EB105" s="99">
        <f t="shared" si="156"/>
        <v>0.42857142857142855</v>
      </c>
      <c r="EC105" s="99">
        <f t="shared" si="156"/>
        <v>-0.5714285714285714</v>
      </c>
      <c r="ED105" s="99">
        <f t="shared" si="156"/>
        <v>-0.8571428571428571</v>
      </c>
      <c r="EE105" s="99">
        <f t="shared" si="156"/>
        <v>-0.8571428571428571</v>
      </c>
      <c r="EF105" s="99">
        <f t="shared" si="156"/>
        <v>-0.8571428571428571</v>
      </c>
      <c r="EG105" s="99">
        <f t="shared" si="156"/>
        <v>-0.8571428571428571</v>
      </c>
      <c r="EH105" s="99">
        <f t="shared" si="157"/>
        <v>-0.8571428571428571</v>
      </c>
      <c r="EI105" s="99">
        <f t="shared" si="158"/>
        <v>-0.8571428571428571</v>
      </c>
      <c r="EJ105" s="99">
        <f t="shared" si="159"/>
        <v>-0.14285714285714285</v>
      </c>
      <c r="EK105" s="99">
        <f t="shared" si="160"/>
        <v>-0.14285714285714285</v>
      </c>
      <c r="EL105" s="99">
        <f t="shared" si="161"/>
        <v>-0.14285714285714285</v>
      </c>
      <c r="EM105" s="99">
        <f t="shared" si="162"/>
        <v>0</v>
      </c>
      <c r="EN105" s="99">
        <f t="shared" si="163"/>
        <v>0.14285714285714285</v>
      </c>
      <c r="EO105" s="99">
        <f t="shared" si="164"/>
        <v>0.14285714285714285</v>
      </c>
      <c r="EP105" s="99">
        <f t="shared" si="165"/>
        <v>0.2857142857142857</v>
      </c>
      <c r="EQ105" s="99">
        <f t="shared" si="166"/>
        <v>0.7142857142857143</v>
      </c>
      <c r="ER105" s="99">
        <f t="shared" si="167"/>
        <v>1.1428571428571428</v>
      </c>
      <c r="ES105" s="99">
        <f t="shared" si="168"/>
        <v>1.2857142857142858</v>
      </c>
      <c r="ET105" s="99">
        <f t="shared" si="169"/>
        <v>1.2857142857142858</v>
      </c>
      <c r="EU105" s="99">
        <f t="shared" si="170"/>
        <v>1.4285714285714286</v>
      </c>
      <c r="EV105" s="99">
        <f t="shared" si="171"/>
        <v>2</v>
      </c>
      <c r="EW105" s="99">
        <f t="shared" si="172"/>
        <v>2</v>
      </c>
      <c r="EX105" s="99">
        <f t="shared" si="173"/>
        <v>3</v>
      </c>
      <c r="EY105" s="99">
        <f t="shared" si="174"/>
        <v>3.7142857142857144</v>
      </c>
      <c r="EZ105" s="99">
        <f t="shared" si="175"/>
        <v>4.1428571428571432</v>
      </c>
      <c r="FA105" s="99">
        <f t="shared" si="176"/>
        <v>5.1428571428571432</v>
      </c>
      <c r="FB105" s="99">
        <f t="shared" si="177"/>
        <v>5.7142857142857144</v>
      </c>
      <c r="FC105" s="99">
        <f t="shared" si="178"/>
        <v>5.5714285714285712</v>
      </c>
      <c r="FD105" s="99">
        <f t="shared" si="179"/>
        <v>6.1428571428571432</v>
      </c>
      <c r="FE105" s="99">
        <f t="shared" si="180"/>
        <v>5.5714285714285712</v>
      </c>
      <c r="FF105" s="99">
        <f t="shared" si="181"/>
        <v>5</v>
      </c>
      <c r="FG105" s="99">
        <f t="shared" si="182"/>
        <v>5.1428571428571432</v>
      </c>
      <c r="FH105" s="99">
        <f t="shared" si="183"/>
        <v>4.2857142857142856</v>
      </c>
      <c r="FI105" s="99">
        <f t="shared" si="184"/>
        <v>10</v>
      </c>
      <c r="FJ105" s="99">
        <f t="shared" si="185"/>
        <v>11</v>
      </c>
      <c r="FK105" s="99">
        <f t="shared" si="186"/>
        <v>11.571428571428571</v>
      </c>
      <c r="FL105" s="99">
        <f t="shared" si="187"/>
        <v>13.571428571428571</v>
      </c>
      <c r="FM105" s="99">
        <f t="shared" si="188"/>
        <v>13.857142857142858</v>
      </c>
      <c r="FN105" s="99">
        <f t="shared" si="189"/>
        <v>14.571428571428571</v>
      </c>
      <c r="FO105" s="99">
        <f t="shared" si="190"/>
        <v>16.142857142857142</v>
      </c>
      <c r="FP105" s="99">
        <f t="shared" si="191"/>
        <v>10.571428571428571</v>
      </c>
      <c r="FQ105" s="99">
        <f t="shared" si="199"/>
        <v>11.285714285714286</v>
      </c>
      <c r="FR105" s="99">
        <f t="shared" si="199"/>
        <v>11.857142857142858</v>
      </c>
      <c r="FS105" s="99">
        <f t="shared" si="199"/>
        <v>11.142857142857142</v>
      </c>
      <c r="FT105" s="99">
        <f t="shared" si="199"/>
        <v>12.571428571428571</v>
      </c>
      <c r="FU105" s="99">
        <f t="shared" si="199"/>
        <v>12.714285714285714</v>
      </c>
      <c r="FV105" s="99">
        <f t="shared" si="199"/>
        <v>11.714285714285714</v>
      </c>
      <c r="FW105" s="99">
        <f t="shared" si="199"/>
        <v>12.428571428571429</v>
      </c>
      <c r="FX105" s="99">
        <f t="shared" si="199"/>
        <v>11.428571428571429</v>
      </c>
      <c r="FY105" s="99">
        <f t="shared" si="199"/>
        <v>10.857142857142858</v>
      </c>
      <c r="FZ105" s="99">
        <f t="shared" si="193"/>
        <v>10.571428571428571</v>
      </c>
      <c r="GA105" s="99">
        <f t="shared" si="194"/>
        <v>10.571428571428571</v>
      </c>
      <c r="GB105" s="99">
        <f t="shared" si="194"/>
        <v>10.142857142857142</v>
      </c>
      <c r="GC105" s="99">
        <f t="shared" si="194"/>
        <v>9.7142857142857135</v>
      </c>
      <c r="GD105" s="99">
        <f t="shared" si="194"/>
        <v>9.8571428571428577</v>
      </c>
      <c r="GE105" s="99">
        <f t="shared" si="194"/>
        <v>10.714285714285714</v>
      </c>
      <c r="GF105" s="99">
        <f t="shared" si="194"/>
        <v>11.857142857142858</v>
      </c>
      <c r="GG105" s="99">
        <f t="shared" si="194"/>
        <v>11.285714285714286</v>
      </c>
      <c r="GH105" s="99">
        <f t="shared" si="194"/>
        <v>11.428571428571429</v>
      </c>
      <c r="GI105" s="99">
        <f t="shared" si="195"/>
        <v>13.714285714285714</v>
      </c>
      <c r="GJ105" s="99">
        <f t="shared" si="200"/>
        <v>15.857142857142858</v>
      </c>
      <c r="GK105" s="99">
        <f t="shared" si="200"/>
        <v>16.714285714285715</v>
      </c>
      <c r="GL105" s="99">
        <f t="shared" si="200"/>
        <v>18.571428571428573</v>
      </c>
      <c r="GM105" s="99">
        <f t="shared" si="200"/>
        <v>18.428571428571427</v>
      </c>
      <c r="GN105" s="99">
        <f t="shared" si="200"/>
        <v>20.857142857142858</v>
      </c>
    </row>
    <row r="106" spans="1:225" s="100" customFormat="1" x14ac:dyDescent="0.25">
      <c r="A106" s="253"/>
      <c r="B106" s="240"/>
      <c r="C106" s="255" t="s">
        <v>13</v>
      </c>
      <c r="G106" s="100">
        <f t="shared" si="83"/>
        <v>1</v>
      </c>
      <c r="H106" s="99">
        <f t="shared" si="84"/>
        <v>0.66666666666666663</v>
      </c>
      <c r="I106" s="99">
        <f t="shared" si="85"/>
        <v>0.66666666666666663</v>
      </c>
      <c r="J106" s="99">
        <f t="shared" si="86"/>
        <v>-0.33333333333333331</v>
      </c>
      <c r="K106" s="99">
        <f t="shared" si="87"/>
        <v>0.66666666666666663</v>
      </c>
      <c r="L106" s="99">
        <f t="shared" si="88"/>
        <v>1.1428571428571428</v>
      </c>
      <c r="M106" s="99">
        <f t="shared" si="89"/>
        <v>1.2857142857142858</v>
      </c>
      <c r="N106" s="99">
        <f t="shared" si="90"/>
        <v>0.8571428571428571</v>
      </c>
      <c r="O106" s="99">
        <f t="shared" si="91"/>
        <v>1.1428571428571428</v>
      </c>
      <c r="P106" s="99">
        <f t="shared" si="92"/>
        <v>1.4285714285714286</v>
      </c>
      <c r="Q106" s="99">
        <f t="shared" si="93"/>
        <v>2.1428571428571428</v>
      </c>
      <c r="R106" s="99">
        <f t="shared" si="94"/>
        <v>2.2857142857142856</v>
      </c>
      <c r="S106" s="99">
        <f t="shared" si="95"/>
        <v>2.5714285714285716</v>
      </c>
      <c r="T106" s="99">
        <f t="shared" si="96"/>
        <v>3.1428571428571428</v>
      </c>
      <c r="U106" s="99">
        <f t="shared" si="97"/>
        <v>5.1428571428571432</v>
      </c>
      <c r="V106" s="99">
        <f t="shared" si="98"/>
        <v>5.2857142857142856</v>
      </c>
      <c r="W106" s="99">
        <f t="shared" si="99"/>
        <v>5.2857142857142856</v>
      </c>
      <c r="X106" s="99">
        <f t="shared" si="100"/>
        <v>5.4285714285714288</v>
      </c>
      <c r="Y106" s="99">
        <f t="shared" si="101"/>
        <v>6.1428571428571432</v>
      </c>
      <c r="Z106" s="99">
        <f t="shared" si="102"/>
        <v>7.2857142857142856</v>
      </c>
      <c r="AA106" s="99">
        <f t="shared" si="103"/>
        <v>8.5714285714285712</v>
      </c>
      <c r="AB106" s="99">
        <f t="shared" si="104"/>
        <v>9.1428571428571423</v>
      </c>
      <c r="AC106" s="99">
        <f t="shared" si="105"/>
        <v>10.571428571428571</v>
      </c>
      <c r="AD106" s="99">
        <f t="shared" si="106"/>
        <v>12.142857142857142</v>
      </c>
      <c r="AE106" s="99">
        <f t="shared" si="107"/>
        <v>13.285714285714286</v>
      </c>
      <c r="AF106" s="99">
        <f t="shared" si="108"/>
        <v>14</v>
      </c>
      <c r="AG106" s="99">
        <f t="shared" si="109"/>
        <v>14.428571428571429</v>
      </c>
      <c r="AH106" s="99">
        <f t="shared" si="110"/>
        <v>14.714285714285714</v>
      </c>
      <c r="AI106" s="99">
        <f t="shared" si="111"/>
        <v>15.428571428571429</v>
      </c>
      <c r="AJ106" s="99">
        <f t="shared" si="112"/>
        <v>16.428571428571427</v>
      </c>
      <c r="AK106" s="99">
        <f t="shared" si="113"/>
        <v>15.571428571428571</v>
      </c>
      <c r="AL106" s="99">
        <f t="shared" si="114"/>
        <v>18.857142857142858</v>
      </c>
      <c r="AM106" s="99">
        <f t="shared" si="115"/>
        <v>21.714285714285715</v>
      </c>
      <c r="AN106" s="99">
        <f t="shared" si="116"/>
        <v>22</v>
      </c>
      <c r="AO106" s="99">
        <f t="shared" si="117"/>
        <v>24</v>
      </c>
      <c r="AP106" s="99">
        <f t="shared" si="118"/>
        <v>24.428571428571427</v>
      </c>
      <c r="AQ106" s="99">
        <f t="shared" si="119"/>
        <v>25.571428571428573</v>
      </c>
      <c r="AR106" s="99">
        <f t="shared" si="120"/>
        <v>26.714285714285715</v>
      </c>
      <c r="AS106" s="99">
        <f t="shared" si="121"/>
        <v>25.142857142857142</v>
      </c>
      <c r="AT106" s="99">
        <f t="shared" si="122"/>
        <v>23</v>
      </c>
      <c r="AU106" s="99">
        <f t="shared" si="123"/>
        <v>21</v>
      </c>
      <c r="AV106" s="99">
        <f t="shared" si="124"/>
        <v>17</v>
      </c>
      <c r="AW106" s="99">
        <f t="shared" si="124"/>
        <v>16.142857142857142</v>
      </c>
      <c r="AX106" s="99">
        <f t="shared" si="124"/>
        <v>13.857142857142858</v>
      </c>
      <c r="AY106" s="99">
        <f t="shared" si="125"/>
        <v>13.571428571428571</v>
      </c>
      <c r="AZ106" s="99">
        <f t="shared" si="126"/>
        <v>10.857142857142858</v>
      </c>
      <c r="BA106" s="99">
        <f t="shared" si="126"/>
        <v>8.8571428571428577</v>
      </c>
      <c r="BB106" s="99">
        <f t="shared" si="126"/>
        <v>9.2857142857142865</v>
      </c>
      <c r="BC106" s="99">
        <f t="shared" si="126"/>
        <v>11</v>
      </c>
      <c r="BD106" s="99">
        <f t="shared" si="126"/>
        <v>8.5714285714285712</v>
      </c>
      <c r="BE106" s="99">
        <f t="shared" si="126"/>
        <v>7.4285714285714288</v>
      </c>
      <c r="BF106" s="99">
        <f t="shared" si="126"/>
        <v>6.1428571428571432</v>
      </c>
      <c r="BG106" s="99">
        <f t="shared" si="126"/>
        <v>5.4285714285714288</v>
      </c>
      <c r="BH106" s="99">
        <f t="shared" si="126"/>
        <v>6.2857142857142856</v>
      </c>
      <c r="BI106" s="99">
        <f t="shared" si="126"/>
        <v>5.2857142857142856</v>
      </c>
      <c r="BJ106" s="99">
        <f t="shared" si="126"/>
        <v>3.7142857142857144</v>
      </c>
      <c r="BK106" s="99">
        <f t="shared" si="126"/>
        <v>3.7142857142857144</v>
      </c>
      <c r="BL106" s="99">
        <f t="shared" si="126"/>
        <v>3.7142857142857144</v>
      </c>
      <c r="BM106" s="99">
        <f t="shared" si="126"/>
        <v>3.4285714285714284</v>
      </c>
      <c r="BN106" s="99">
        <f t="shared" si="126"/>
        <v>3.8571428571428572</v>
      </c>
      <c r="BO106" s="99">
        <f t="shared" si="126"/>
        <v>2.7142857142857144</v>
      </c>
      <c r="BP106" s="99">
        <f t="shared" si="126"/>
        <v>4.2857142857142856</v>
      </c>
      <c r="BQ106" s="99">
        <f t="shared" si="126"/>
        <v>5</v>
      </c>
      <c r="BR106" s="99">
        <f t="shared" si="126"/>
        <v>5.2857142857142856</v>
      </c>
      <c r="BS106" s="99">
        <f t="shared" si="126"/>
        <v>5</v>
      </c>
      <c r="BT106" s="99">
        <f t="shared" si="126"/>
        <v>5.1428571428571432</v>
      </c>
      <c r="BU106" s="99">
        <f t="shared" si="126"/>
        <v>4.7142857142857144</v>
      </c>
      <c r="BV106" s="99">
        <f t="shared" si="127"/>
        <v>4.5714285714285712</v>
      </c>
      <c r="BW106" s="99">
        <f t="shared" si="127"/>
        <v>3</v>
      </c>
      <c r="BX106" s="99">
        <f t="shared" si="127"/>
        <v>2.1428571428571428</v>
      </c>
      <c r="BY106" s="99">
        <f t="shared" si="127"/>
        <v>2</v>
      </c>
      <c r="BZ106" s="99">
        <f t="shared" si="127"/>
        <v>1.8571428571428572</v>
      </c>
      <c r="CA106" s="99">
        <f t="shared" si="127"/>
        <v>1.5714285714285714</v>
      </c>
      <c r="CB106" s="99">
        <f t="shared" si="127"/>
        <v>1.8571428571428572</v>
      </c>
      <c r="CC106" s="99">
        <f t="shared" si="127"/>
        <v>1.8571428571428572</v>
      </c>
      <c r="CD106" s="99">
        <f t="shared" si="127"/>
        <v>2.1428571428571428</v>
      </c>
      <c r="CE106" s="99">
        <f t="shared" si="127"/>
        <v>3</v>
      </c>
      <c r="CF106" s="99">
        <f t="shared" si="127"/>
        <v>2.7142857142857144</v>
      </c>
      <c r="CG106" s="99">
        <f t="shared" si="127"/>
        <v>3.2857142857142856</v>
      </c>
      <c r="CH106" s="99">
        <f t="shared" si="128"/>
        <v>3.7142857142857144</v>
      </c>
      <c r="CI106" s="99">
        <f t="shared" si="128"/>
        <v>4</v>
      </c>
      <c r="CJ106" s="99">
        <f t="shared" si="128"/>
        <v>4</v>
      </c>
      <c r="CK106" s="99">
        <f t="shared" si="128"/>
        <v>4</v>
      </c>
      <c r="CL106" s="99">
        <f t="shared" si="129"/>
        <v>3.2857142857142856</v>
      </c>
      <c r="CM106" s="99">
        <f t="shared" si="130"/>
        <v>4.7142857142857144</v>
      </c>
      <c r="CN106" s="99">
        <f t="shared" si="131"/>
        <v>4.2857142857142856</v>
      </c>
      <c r="CO106" s="99">
        <f t="shared" si="131"/>
        <v>4.4285714285714288</v>
      </c>
      <c r="CP106" s="99">
        <f t="shared" si="131"/>
        <v>3.7142857142857144</v>
      </c>
      <c r="CQ106" s="99">
        <f t="shared" si="131"/>
        <v>4.1428571428571432</v>
      </c>
      <c r="CR106" s="99">
        <f t="shared" si="131"/>
        <v>4</v>
      </c>
      <c r="CS106" s="99">
        <f t="shared" si="131"/>
        <v>4.4285714285714288</v>
      </c>
      <c r="CT106" s="99">
        <f t="shared" si="131"/>
        <v>3.1428571428571428</v>
      </c>
      <c r="CU106" s="99">
        <f t="shared" si="131"/>
        <v>3.1428571428571428</v>
      </c>
      <c r="CV106" s="99">
        <f t="shared" si="132"/>
        <v>2.7142857142857144</v>
      </c>
      <c r="CW106" s="99">
        <f t="shared" si="133"/>
        <v>2.5714285714285716</v>
      </c>
      <c r="CX106" s="99">
        <f t="shared" si="133"/>
        <v>2</v>
      </c>
      <c r="CY106" s="99">
        <f t="shared" si="133"/>
        <v>2.4285714285714284</v>
      </c>
      <c r="CZ106" s="99">
        <f t="shared" si="133"/>
        <v>1.7142857142857142</v>
      </c>
      <c r="DA106" s="99">
        <f t="shared" si="134"/>
        <v>1.4285714285714286</v>
      </c>
      <c r="DB106" s="99">
        <f t="shared" si="135"/>
        <v>1.7142857142857142</v>
      </c>
      <c r="DC106" s="99">
        <f t="shared" si="136"/>
        <v>1.5714285714285714</v>
      </c>
      <c r="DD106" s="99">
        <f t="shared" si="136"/>
        <v>1.8571428571428572</v>
      </c>
      <c r="DE106" s="99">
        <f t="shared" si="136"/>
        <v>1.8571428571428572</v>
      </c>
      <c r="DF106" s="99">
        <f t="shared" si="137"/>
        <v>1.1428571428571428</v>
      </c>
      <c r="DG106" s="99">
        <f t="shared" si="138"/>
        <v>1.2857142857142858</v>
      </c>
      <c r="DH106" s="99">
        <f t="shared" si="139"/>
        <v>1.1428571428571428</v>
      </c>
      <c r="DI106" s="99">
        <f t="shared" si="140"/>
        <v>0.8571428571428571</v>
      </c>
      <c r="DJ106" s="99">
        <f t="shared" si="141"/>
        <v>0.7142857142857143</v>
      </c>
      <c r="DK106" s="99">
        <f t="shared" si="142"/>
        <v>0.5714285714285714</v>
      </c>
      <c r="DL106" s="99">
        <f t="shared" si="143"/>
        <v>0.7142857142857143</v>
      </c>
      <c r="DM106" s="99">
        <f t="shared" si="144"/>
        <v>0.8571428571428571</v>
      </c>
      <c r="DN106" s="99">
        <f t="shared" si="145"/>
        <v>0.7142857142857143</v>
      </c>
      <c r="DO106" s="99">
        <f t="shared" si="146"/>
        <v>0.8571428571428571</v>
      </c>
      <c r="DP106" s="99">
        <f t="shared" si="147"/>
        <v>0.7142857142857143</v>
      </c>
      <c r="DQ106" s="99">
        <f t="shared" si="148"/>
        <v>0.7142857142857143</v>
      </c>
      <c r="DR106" s="99">
        <f t="shared" si="149"/>
        <v>0.5714285714285714</v>
      </c>
      <c r="DS106" s="99">
        <f t="shared" si="150"/>
        <v>0.42857142857142855</v>
      </c>
      <c r="DT106" s="99">
        <f t="shared" si="151"/>
        <v>0.2857142857142857</v>
      </c>
      <c r="DU106" s="99">
        <f t="shared" si="152"/>
        <v>0.42857142857142855</v>
      </c>
      <c r="DV106" s="99">
        <f t="shared" si="153"/>
        <v>0.42857142857142855</v>
      </c>
      <c r="DW106" s="99">
        <f t="shared" si="154"/>
        <v>0.5714285714285714</v>
      </c>
      <c r="DX106" s="99">
        <f t="shared" si="155"/>
        <v>1</v>
      </c>
      <c r="DY106" s="99">
        <f t="shared" si="197"/>
        <v>1</v>
      </c>
      <c r="DZ106" s="99">
        <f t="shared" si="198"/>
        <v>1</v>
      </c>
      <c r="EA106" s="99">
        <f t="shared" si="156"/>
        <v>1.1428571428571428</v>
      </c>
      <c r="EB106" s="99">
        <f t="shared" si="156"/>
        <v>0.8571428571428571</v>
      </c>
      <c r="EC106" s="99">
        <f t="shared" si="156"/>
        <v>0.7142857142857143</v>
      </c>
      <c r="ED106" s="99">
        <f t="shared" si="156"/>
        <v>0.8571428571428571</v>
      </c>
      <c r="EE106" s="99">
        <f t="shared" si="156"/>
        <v>0.42857142857142855</v>
      </c>
      <c r="EF106" s="99">
        <f t="shared" si="156"/>
        <v>0.7142857142857143</v>
      </c>
      <c r="EG106" s="99">
        <f t="shared" si="156"/>
        <v>1.7142857142857142</v>
      </c>
      <c r="EH106" s="99">
        <f t="shared" si="157"/>
        <v>2.7142857142857144</v>
      </c>
      <c r="EI106" s="99">
        <f t="shared" si="158"/>
        <v>3.5714285714285716</v>
      </c>
      <c r="EJ106" s="99">
        <f t="shared" si="159"/>
        <v>4.4285714285714288</v>
      </c>
      <c r="EK106" s="99">
        <f t="shared" si="160"/>
        <v>6.1428571428571432</v>
      </c>
      <c r="EL106" s="99">
        <f t="shared" si="161"/>
        <v>7</v>
      </c>
      <c r="EM106" s="99">
        <f t="shared" si="162"/>
        <v>7.5714285714285712</v>
      </c>
      <c r="EN106" s="99">
        <f t="shared" si="163"/>
        <v>7</v>
      </c>
      <c r="EO106" s="99">
        <f t="shared" si="164"/>
        <v>6.2857142857142856</v>
      </c>
      <c r="EP106" s="99">
        <f t="shared" si="165"/>
        <v>6.2857142857142856</v>
      </c>
      <c r="EQ106" s="99">
        <f t="shared" si="166"/>
        <v>6.2857142857142856</v>
      </c>
      <c r="ER106" s="99">
        <f t="shared" si="167"/>
        <v>5.2857142857142856</v>
      </c>
      <c r="ES106" s="99">
        <f t="shared" si="168"/>
        <v>5.1428571428571432</v>
      </c>
      <c r="ET106" s="99">
        <f t="shared" si="169"/>
        <v>5.4285714285714288</v>
      </c>
      <c r="EU106" s="99">
        <f t="shared" si="170"/>
        <v>6.1428571428571432</v>
      </c>
      <c r="EV106" s="99">
        <f t="shared" si="171"/>
        <v>6.8571428571428568</v>
      </c>
      <c r="EW106" s="99">
        <f t="shared" si="172"/>
        <v>7.1428571428571432</v>
      </c>
      <c r="EX106" s="99">
        <f t="shared" si="173"/>
        <v>6.8571428571428568</v>
      </c>
      <c r="EY106" s="99">
        <f t="shared" si="174"/>
        <v>6.4285714285714288</v>
      </c>
      <c r="EZ106" s="99">
        <f t="shared" si="175"/>
        <v>6.4285714285714288</v>
      </c>
      <c r="FA106" s="99">
        <f t="shared" si="176"/>
        <v>6.4285714285714288</v>
      </c>
      <c r="FB106" s="99">
        <f t="shared" si="177"/>
        <v>6.7142857142857144</v>
      </c>
      <c r="FC106" s="99">
        <f t="shared" si="178"/>
        <v>6.4285714285714288</v>
      </c>
      <c r="FD106" s="99">
        <f t="shared" si="179"/>
        <v>6</v>
      </c>
      <c r="FE106" s="99">
        <f t="shared" si="180"/>
        <v>6</v>
      </c>
      <c r="FF106" s="99">
        <f t="shared" si="181"/>
        <v>6.4285714285714288</v>
      </c>
      <c r="FG106" s="99">
        <f t="shared" si="182"/>
        <v>6.5714285714285712</v>
      </c>
      <c r="FH106" s="99">
        <f t="shared" si="183"/>
        <v>5.4285714285714288</v>
      </c>
      <c r="FI106" s="99">
        <f t="shared" si="184"/>
        <v>7.7142857142857144</v>
      </c>
      <c r="FJ106" s="99">
        <f t="shared" si="185"/>
        <v>7.7142857142857144</v>
      </c>
      <c r="FK106" s="99">
        <f t="shared" si="186"/>
        <v>7.5714285714285712</v>
      </c>
      <c r="FL106" s="99">
        <f t="shared" si="187"/>
        <v>7.4285714285714288</v>
      </c>
      <c r="FM106" s="99">
        <f t="shared" si="188"/>
        <v>7.1428571428571432</v>
      </c>
      <c r="FN106" s="99">
        <f t="shared" si="189"/>
        <v>7</v>
      </c>
      <c r="FO106" s="99">
        <f t="shared" si="190"/>
        <v>7.1428571428571432</v>
      </c>
      <c r="FP106" s="99">
        <f t="shared" si="191"/>
        <v>3.8571428571428572</v>
      </c>
      <c r="FQ106" s="99">
        <f t="shared" si="199"/>
        <v>4.2857142857142856</v>
      </c>
      <c r="FR106" s="99">
        <f t="shared" si="199"/>
        <v>4.7142857142857144</v>
      </c>
      <c r="FS106" s="99">
        <f t="shared" si="199"/>
        <v>5.2857142857142856</v>
      </c>
      <c r="FT106" s="99">
        <f t="shared" si="199"/>
        <v>6.7142857142857144</v>
      </c>
      <c r="FU106" s="99">
        <f t="shared" si="199"/>
        <v>7.2857142857142856</v>
      </c>
      <c r="FV106" s="99">
        <f t="shared" si="199"/>
        <v>7.8571428571428568</v>
      </c>
      <c r="FW106" s="99">
        <f t="shared" si="199"/>
        <v>7.7142857142857144</v>
      </c>
      <c r="FX106" s="99">
        <f t="shared" si="199"/>
        <v>6.5714285714285712</v>
      </c>
      <c r="FY106" s="99">
        <f t="shared" si="199"/>
        <v>6.5714285714285712</v>
      </c>
      <c r="FZ106" s="99">
        <f t="shared" si="193"/>
        <v>6.1428571428571432</v>
      </c>
      <c r="GA106" s="99">
        <f t="shared" si="194"/>
        <v>5.7142857142857144</v>
      </c>
      <c r="GB106" s="99">
        <f t="shared" si="194"/>
        <v>4.8571428571428568</v>
      </c>
      <c r="GC106" s="99">
        <f t="shared" si="194"/>
        <v>4.5714285714285712</v>
      </c>
      <c r="GD106" s="99">
        <f t="shared" si="194"/>
        <v>4.2857142857142856</v>
      </c>
      <c r="GE106" s="99">
        <f t="shared" si="194"/>
        <v>4.4285714285714288</v>
      </c>
      <c r="GF106" s="99">
        <f t="shared" si="194"/>
        <v>3.8571428571428572</v>
      </c>
      <c r="GG106" s="99">
        <f t="shared" si="194"/>
        <v>4.1428571428571432</v>
      </c>
      <c r="GH106" s="99">
        <f t="shared" si="194"/>
        <v>3.8571428571428572</v>
      </c>
      <c r="GI106" s="99">
        <f t="shared" si="195"/>
        <v>5.1428571428571432</v>
      </c>
      <c r="GJ106" s="99">
        <f t="shared" si="200"/>
        <v>5.1428571428571432</v>
      </c>
      <c r="GK106" s="99">
        <f t="shared" si="200"/>
        <v>6.1428571428571432</v>
      </c>
      <c r="GL106" s="99">
        <f t="shared" si="200"/>
        <v>6.4285714285714288</v>
      </c>
      <c r="GM106" s="99">
        <f t="shared" si="200"/>
        <v>6.1428571428571432</v>
      </c>
      <c r="GN106" s="99">
        <f t="shared" si="200"/>
        <v>7.1428571428571432</v>
      </c>
    </row>
    <row r="107" spans="1:225" s="100" customFormat="1" x14ac:dyDescent="0.25">
      <c r="A107" s="253"/>
      <c r="B107" s="240"/>
      <c r="C107" s="255" t="s">
        <v>17</v>
      </c>
      <c r="G107" s="100">
        <f t="shared" si="83"/>
        <v>2</v>
      </c>
      <c r="H107" s="99">
        <f t="shared" si="84"/>
        <v>2.6666666666666665</v>
      </c>
      <c r="I107" s="99">
        <f t="shared" si="85"/>
        <v>1.6666666666666667</v>
      </c>
      <c r="J107" s="99">
        <f t="shared" si="86"/>
        <v>1.6666666666666667</v>
      </c>
      <c r="K107" s="99">
        <f t="shared" si="87"/>
        <v>2.3333333333333335</v>
      </c>
      <c r="L107" s="99">
        <f t="shared" si="88"/>
        <v>0.7142857142857143</v>
      </c>
      <c r="M107" s="99">
        <f t="shared" si="89"/>
        <v>0.5714285714285714</v>
      </c>
      <c r="N107" s="99">
        <f t="shared" si="90"/>
        <v>0.2857142857142857</v>
      </c>
      <c r="O107" s="99">
        <f t="shared" si="91"/>
        <v>0.14285714285714285</v>
      </c>
      <c r="P107" s="99">
        <f t="shared" si="92"/>
        <v>0.2857142857142857</v>
      </c>
      <c r="Q107" s="99">
        <f t="shared" si="93"/>
        <v>0.42857142857142855</v>
      </c>
      <c r="R107" s="99">
        <f t="shared" si="94"/>
        <v>0</v>
      </c>
      <c r="S107" s="99">
        <f t="shared" si="95"/>
        <v>2</v>
      </c>
      <c r="T107" s="99">
        <f t="shared" si="96"/>
        <v>1.8571428571428572</v>
      </c>
      <c r="U107" s="99">
        <f t="shared" si="97"/>
        <v>4.4285714285714288</v>
      </c>
      <c r="V107" s="99">
        <f t="shared" si="98"/>
        <v>3.4285714285714284</v>
      </c>
      <c r="W107" s="99">
        <f t="shared" si="99"/>
        <v>3.2857142857142856</v>
      </c>
      <c r="X107" s="99">
        <f t="shared" si="100"/>
        <v>3.5714285714285716</v>
      </c>
      <c r="Y107" s="99">
        <f t="shared" si="101"/>
        <v>3.8571428571428572</v>
      </c>
      <c r="Z107" s="99">
        <f t="shared" si="102"/>
        <v>4.7142857142857144</v>
      </c>
      <c r="AA107" s="99">
        <f t="shared" si="103"/>
        <v>7</v>
      </c>
      <c r="AB107" s="99">
        <f t="shared" si="104"/>
        <v>6.1428571428571432</v>
      </c>
      <c r="AC107" s="99">
        <f t="shared" si="105"/>
        <v>9</v>
      </c>
      <c r="AD107" s="99">
        <f t="shared" si="106"/>
        <v>12.142857142857142</v>
      </c>
      <c r="AE107" s="99">
        <f t="shared" si="107"/>
        <v>12.142857142857142</v>
      </c>
      <c r="AF107" s="99">
        <f t="shared" si="108"/>
        <v>12.714285714285714</v>
      </c>
      <c r="AG107" s="99">
        <f t="shared" si="109"/>
        <v>13.285714285714286</v>
      </c>
      <c r="AH107" s="99">
        <f t="shared" si="110"/>
        <v>13.714285714285714</v>
      </c>
      <c r="AI107" s="99">
        <f t="shared" si="111"/>
        <v>14.285714285714286</v>
      </c>
      <c r="AJ107" s="99">
        <f t="shared" si="112"/>
        <v>14.714285714285714</v>
      </c>
      <c r="AK107" s="99">
        <f t="shared" si="113"/>
        <v>14</v>
      </c>
      <c r="AL107" s="99">
        <f t="shared" si="114"/>
        <v>14.428571428571429</v>
      </c>
      <c r="AM107" s="99">
        <f t="shared" si="115"/>
        <v>14.142857142857142</v>
      </c>
      <c r="AN107" s="99">
        <f t="shared" si="116"/>
        <v>16.857142857142858</v>
      </c>
      <c r="AO107" s="99">
        <f t="shared" si="117"/>
        <v>19.142857142857142</v>
      </c>
      <c r="AP107" s="99">
        <f t="shared" si="118"/>
        <v>21.428571428571427</v>
      </c>
      <c r="AQ107" s="99">
        <f t="shared" si="119"/>
        <v>21.142857142857142</v>
      </c>
      <c r="AR107" s="99">
        <f t="shared" si="120"/>
        <v>21.142857142857142</v>
      </c>
      <c r="AS107" s="99">
        <f t="shared" si="121"/>
        <v>21.857142857142858</v>
      </c>
      <c r="AT107" s="99">
        <f t="shared" si="122"/>
        <v>22.285714285714285</v>
      </c>
      <c r="AU107" s="99">
        <f t="shared" si="123"/>
        <v>19</v>
      </c>
      <c r="AV107" s="99">
        <f t="shared" si="124"/>
        <v>18</v>
      </c>
      <c r="AW107" s="99">
        <f t="shared" si="124"/>
        <v>16.571428571428573</v>
      </c>
      <c r="AX107" s="99">
        <f t="shared" si="124"/>
        <v>15.857142857142858</v>
      </c>
      <c r="AY107" s="99">
        <f t="shared" si="125"/>
        <v>15.285714285714286</v>
      </c>
      <c r="AZ107" s="99">
        <f t="shared" si="126"/>
        <v>13.857142857142858</v>
      </c>
      <c r="BA107" s="99">
        <f t="shared" si="126"/>
        <v>13.571428571428571</v>
      </c>
      <c r="BB107" s="99">
        <f t="shared" si="126"/>
        <v>13.857142857142858</v>
      </c>
      <c r="BC107" s="99">
        <f t="shared" si="126"/>
        <v>10.714285714285714</v>
      </c>
      <c r="BD107" s="99">
        <f t="shared" si="126"/>
        <v>9.2857142857142865</v>
      </c>
      <c r="BE107" s="99">
        <f t="shared" si="126"/>
        <v>8.4285714285714288</v>
      </c>
      <c r="BF107" s="99">
        <f t="shared" si="126"/>
        <v>7</v>
      </c>
      <c r="BG107" s="99">
        <f t="shared" si="126"/>
        <v>6.7142857142857144</v>
      </c>
      <c r="BH107" s="99">
        <f t="shared" si="126"/>
        <v>6.2857142857142856</v>
      </c>
      <c r="BI107" s="99">
        <f t="shared" si="126"/>
        <v>5</v>
      </c>
      <c r="BJ107" s="99">
        <f t="shared" si="126"/>
        <v>4.2857142857142856</v>
      </c>
      <c r="BK107" s="99">
        <f t="shared" si="126"/>
        <v>3</v>
      </c>
      <c r="BL107" s="99">
        <f t="shared" si="126"/>
        <v>3.1428571428571428</v>
      </c>
      <c r="BM107" s="99">
        <f t="shared" si="126"/>
        <v>2.5714285714285716</v>
      </c>
      <c r="BN107" s="99">
        <f t="shared" si="126"/>
        <v>2.7142857142857144</v>
      </c>
      <c r="BO107" s="99">
        <f t="shared" si="126"/>
        <v>2.2857142857142856</v>
      </c>
      <c r="BP107" s="99">
        <f t="shared" si="126"/>
        <v>2.5714285714285716</v>
      </c>
      <c r="BQ107" s="99">
        <f t="shared" si="126"/>
        <v>2.5714285714285716</v>
      </c>
      <c r="BR107" s="99">
        <f t="shared" si="126"/>
        <v>4.8571428571428568</v>
      </c>
      <c r="BS107" s="99">
        <f t="shared" si="126"/>
        <v>4.7142857142857144</v>
      </c>
      <c r="BT107" s="99">
        <f t="shared" si="126"/>
        <v>5.4285714285714288</v>
      </c>
      <c r="BU107" s="99">
        <f t="shared" si="126"/>
        <v>6</v>
      </c>
      <c r="BV107" s="99">
        <f t="shared" si="127"/>
        <v>6.8571428571428568</v>
      </c>
      <c r="BW107" s="99">
        <f t="shared" si="127"/>
        <v>6.4285714285714288</v>
      </c>
      <c r="BX107" s="99">
        <f t="shared" si="127"/>
        <v>6.2857142857142856</v>
      </c>
      <c r="BY107" s="99">
        <f t="shared" si="127"/>
        <v>3.8571428571428572</v>
      </c>
      <c r="BZ107" s="99">
        <f t="shared" si="127"/>
        <v>3.5714285714285716</v>
      </c>
      <c r="CA107" s="99">
        <f t="shared" si="127"/>
        <v>3</v>
      </c>
      <c r="CB107" s="99">
        <f t="shared" si="127"/>
        <v>2.4285714285714284</v>
      </c>
      <c r="CC107" s="99">
        <f t="shared" si="127"/>
        <v>1.5714285714285714</v>
      </c>
      <c r="CD107" s="99">
        <f t="shared" si="127"/>
        <v>1.5714285714285714</v>
      </c>
      <c r="CE107" s="99">
        <f t="shared" si="127"/>
        <v>1.5714285714285714</v>
      </c>
      <c r="CF107" s="99">
        <f t="shared" si="127"/>
        <v>1.5714285714285714</v>
      </c>
      <c r="CG107" s="99">
        <f t="shared" si="127"/>
        <v>1.2857142857142858</v>
      </c>
      <c r="CH107" s="99">
        <f t="shared" si="128"/>
        <v>1.2857142857142858</v>
      </c>
      <c r="CI107" s="99">
        <f t="shared" si="128"/>
        <v>1</v>
      </c>
      <c r="CJ107" s="99">
        <f t="shared" si="128"/>
        <v>1</v>
      </c>
      <c r="CK107" s="99">
        <f t="shared" si="128"/>
        <v>0.8571428571428571</v>
      </c>
      <c r="CL107" s="99">
        <f t="shared" si="129"/>
        <v>0.5714285714285714</v>
      </c>
      <c r="CM107" s="99">
        <f t="shared" si="130"/>
        <v>0.5714285714285714</v>
      </c>
      <c r="CN107" s="99">
        <f t="shared" si="131"/>
        <v>0.7142857142857143</v>
      </c>
      <c r="CO107" s="99">
        <f t="shared" si="131"/>
        <v>0.5714285714285714</v>
      </c>
      <c r="CP107" s="99">
        <f t="shared" si="131"/>
        <v>0.5714285714285714</v>
      </c>
      <c r="CQ107" s="99">
        <f t="shared" si="131"/>
        <v>0.5714285714285714</v>
      </c>
      <c r="CR107" s="99">
        <f t="shared" si="131"/>
        <v>0.42857142857142855</v>
      </c>
      <c r="CS107" s="99">
        <f t="shared" si="131"/>
        <v>0.8571428571428571</v>
      </c>
      <c r="CT107" s="99">
        <f t="shared" si="131"/>
        <v>0.7142857142857143</v>
      </c>
      <c r="CU107" s="99">
        <f t="shared" si="131"/>
        <v>0.5714285714285714</v>
      </c>
      <c r="CV107" s="99">
        <f t="shared" si="132"/>
        <v>0.7142857142857143</v>
      </c>
      <c r="CW107" s="99">
        <f t="shared" si="133"/>
        <v>0.7142857142857143</v>
      </c>
      <c r="CX107" s="99">
        <f t="shared" si="133"/>
        <v>1</v>
      </c>
      <c r="CY107" s="99">
        <f t="shared" si="133"/>
        <v>1.1428571428571428</v>
      </c>
      <c r="CZ107" s="99">
        <f t="shared" si="133"/>
        <v>1</v>
      </c>
      <c r="DA107" s="99">
        <f t="shared" si="134"/>
        <v>1.4285714285714286</v>
      </c>
      <c r="DB107" s="99">
        <f t="shared" si="135"/>
        <v>2</v>
      </c>
      <c r="DC107" s="99">
        <f t="shared" si="136"/>
        <v>1.8571428571428572</v>
      </c>
      <c r="DD107" s="99">
        <f t="shared" si="136"/>
        <v>2</v>
      </c>
      <c r="DE107" s="99">
        <f t="shared" si="136"/>
        <v>1.7142857142857142</v>
      </c>
      <c r="DF107" s="99">
        <f t="shared" si="137"/>
        <v>1.8571428571428572</v>
      </c>
      <c r="DG107" s="99">
        <f t="shared" si="138"/>
        <v>1.5714285714285714</v>
      </c>
      <c r="DH107" s="99">
        <f t="shared" si="139"/>
        <v>1.1428571428571428</v>
      </c>
      <c r="DI107" s="99">
        <f t="shared" si="140"/>
        <v>0.42857142857142855</v>
      </c>
      <c r="DJ107" s="99">
        <f t="shared" si="141"/>
        <v>0.42857142857142855</v>
      </c>
      <c r="DK107" s="99">
        <f t="shared" si="142"/>
        <v>0.2857142857142857</v>
      </c>
      <c r="DL107" s="99">
        <f t="shared" si="143"/>
        <v>0.2857142857142857</v>
      </c>
      <c r="DM107" s="99">
        <f t="shared" si="144"/>
        <v>0.14285714285714285</v>
      </c>
      <c r="DN107" s="99">
        <f t="shared" si="145"/>
        <v>0.42857142857142855</v>
      </c>
      <c r="DO107" s="99">
        <f t="shared" si="146"/>
        <v>0.2857142857142857</v>
      </c>
      <c r="DP107" s="99">
        <f t="shared" si="147"/>
        <v>0.5714285714285714</v>
      </c>
      <c r="DQ107" s="99">
        <f t="shared" si="148"/>
        <v>0.5714285714285714</v>
      </c>
      <c r="DR107" s="99">
        <f t="shared" si="149"/>
        <v>0.5714285714285714</v>
      </c>
      <c r="DS107" s="99">
        <f t="shared" si="150"/>
        <v>0.14285714285714285</v>
      </c>
      <c r="DT107" s="99">
        <f t="shared" si="151"/>
        <v>0</v>
      </c>
      <c r="DU107" s="99">
        <f t="shared" si="152"/>
        <v>0</v>
      </c>
      <c r="DV107" s="99">
        <f t="shared" si="153"/>
        <v>0</v>
      </c>
      <c r="DW107" s="99">
        <f t="shared" si="154"/>
        <v>0</v>
      </c>
      <c r="DX107" s="99">
        <f t="shared" si="155"/>
        <v>0.14285714285714285</v>
      </c>
      <c r="DY107" s="99">
        <f t="shared" si="197"/>
        <v>0.14285714285714285</v>
      </c>
      <c r="DZ107" s="99">
        <f t="shared" si="198"/>
        <v>0.5714285714285714</v>
      </c>
      <c r="EA107" s="99">
        <f t="shared" si="156"/>
        <v>0.7142857142857143</v>
      </c>
      <c r="EB107" s="99">
        <f t="shared" si="156"/>
        <v>0.42857142857142855</v>
      </c>
      <c r="EC107" s="99">
        <f t="shared" si="156"/>
        <v>0.5714285714285714</v>
      </c>
      <c r="ED107" s="99">
        <f t="shared" si="156"/>
        <v>0.42857142857142855</v>
      </c>
      <c r="EE107" s="99">
        <f t="shared" si="156"/>
        <v>0.42857142857142855</v>
      </c>
      <c r="EF107" s="99">
        <f t="shared" si="156"/>
        <v>0.42857142857142855</v>
      </c>
      <c r="EG107" s="99">
        <f t="shared" si="156"/>
        <v>0.5714285714285714</v>
      </c>
      <c r="EH107" s="99">
        <f t="shared" si="157"/>
        <v>0.42857142857142855</v>
      </c>
      <c r="EI107" s="99">
        <f t="shared" si="158"/>
        <v>0.7142857142857143</v>
      </c>
      <c r="EJ107" s="99">
        <f t="shared" si="159"/>
        <v>0.7142857142857143</v>
      </c>
      <c r="EK107" s="99">
        <f t="shared" si="160"/>
        <v>0.8571428571428571</v>
      </c>
      <c r="EL107" s="99">
        <f t="shared" si="161"/>
        <v>0.7142857142857143</v>
      </c>
      <c r="EM107" s="99">
        <f t="shared" si="162"/>
        <v>0.7142857142857143</v>
      </c>
      <c r="EN107" s="99">
        <f t="shared" si="163"/>
        <v>0.5714285714285714</v>
      </c>
      <c r="EO107" s="99">
        <f t="shared" si="164"/>
        <v>0.8571428571428571</v>
      </c>
      <c r="EP107" s="99">
        <f t="shared" si="165"/>
        <v>0.5714285714285714</v>
      </c>
      <c r="EQ107" s="99">
        <f t="shared" si="166"/>
        <v>0.7142857142857143</v>
      </c>
      <c r="ER107" s="99">
        <f t="shared" si="167"/>
        <v>0.5714285714285714</v>
      </c>
      <c r="ES107" s="99">
        <f t="shared" si="168"/>
        <v>0.5714285714285714</v>
      </c>
      <c r="ET107" s="99">
        <f t="shared" si="169"/>
        <v>0.7142857142857143</v>
      </c>
      <c r="EU107" s="99">
        <f t="shared" si="170"/>
        <v>0.7142857142857143</v>
      </c>
      <c r="EV107" s="99">
        <f t="shared" si="171"/>
        <v>0.5714285714285714</v>
      </c>
      <c r="EW107" s="99">
        <f t="shared" si="172"/>
        <v>0.7142857142857143</v>
      </c>
      <c r="EX107" s="99">
        <f t="shared" si="173"/>
        <v>0.7142857142857143</v>
      </c>
      <c r="EY107" s="99">
        <f t="shared" si="174"/>
        <v>0.8571428571428571</v>
      </c>
      <c r="EZ107" s="99">
        <f t="shared" si="175"/>
        <v>1.4285714285714286</v>
      </c>
      <c r="FA107" s="99">
        <f t="shared" si="176"/>
        <v>1.4285714285714286</v>
      </c>
      <c r="FB107" s="99">
        <f t="shared" si="177"/>
        <v>1.2857142857142858</v>
      </c>
      <c r="FC107" s="99">
        <f t="shared" si="178"/>
        <v>1.1428571428571428</v>
      </c>
      <c r="FD107" s="99">
        <f t="shared" si="179"/>
        <v>1</v>
      </c>
      <c r="FE107" s="99">
        <f t="shared" si="180"/>
        <v>0.8571428571428571</v>
      </c>
      <c r="FF107" s="99">
        <f t="shared" si="181"/>
        <v>1.1428571428571428</v>
      </c>
      <c r="FG107" s="99">
        <f t="shared" si="182"/>
        <v>0.8571428571428571</v>
      </c>
      <c r="FH107" s="99">
        <f t="shared" si="183"/>
        <v>2.7142857142857144</v>
      </c>
      <c r="FI107" s="99">
        <f t="shared" si="184"/>
        <v>4.8571428571428568</v>
      </c>
      <c r="FJ107" s="99">
        <f t="shared" si="185"/>
        <v>6.4285714285714288</v>
      </c>
      <c r="FK107" s="99">
        <f t="shared" si="186"/>
        <v>7.7142857142857144</v>
      </c>
      <c r="FL107" s="99">
        <f t="shared" si="187"/>
        <v>9</v>
      </c>
      <c r="FM107" s="99">
        <f t="shared" si="188"/>
        <v>9.2857142857142865</v>
      </c>
      <c r="FN107" s="99">
        <f t="shared" si="189"/>
        <v>9.8571428571428577</v>
      </c>
      <c r="FO107" s="99">
        <f t="shared" si="190"/>
        <v>9.4285714285714288</v>
      </c>
      <c r="FP107" s="99">
        <f t="shared" si="191"/>
        <v>9.1428571428571423</v>
      </c>
      <c r="FQ107" s="99">
        <f t="shared" si="199"/>
        <v>8.7142857142857135</v>
      </c>
      <c r="FR107" s="99">
        <f t="shared" si="199"/>
        <v>8</v>
      </c>
      <c r="FS107" s="99">
        <f t="shared" si="199"/>
        <v>7.1428571428571432</v>
      </c>
      <c r="FT107" s="99">
        <f t="shared" si="199"/>
        <v>7.2857142857142856</v>
      </c>
      <c r="FU107" s="99">
        <f t="shared" si="199"/>
        <v>7.4285714285714288</v>
      </c>
      <c r="FV107" s="99">
        <f t="shared" si="199"/>
        <v>6.5714285714285712</v>
      </c>
      <c r="FW107" s="99">
        <f t="shared" si="199"/>
        <v>5.4285714285714288</v>
      </c>
      <c r="FX107" s="99">
        <f t="shared" si="199"/>
        <v>5.4285714285714288</v>
      </c>
      <c r="FY107" s="99">
        <f t="shared" si="199"/>
        <v>5.2857142857142856</v>
      </c>
      <c r="FZ107" s="99">
        <f t="shared" si="193"/>
        <v>5.1428571428571432</v>
      </c>
      <c r="GA107" s="99">
        <f t="shared" si="194"/>
        <v>5.2857142857142856</v>
      </c>
      <c r="GB107" s="99">
        <f t="shared" si="194"/>
        <v>5</v>
      </c>
      <c r="GC107" s="99">
        <f t="shared" si="194"/>
        <v>5</v>
      </c>
      <c r="GD107" s="99">
        <f t="shared" si="194"/>
        <v>4.5714285714285712</v>
      </c>
      <c r="GE107" s="99">
        <f t="shared" si="194"/>
        <v>3.7142857142857144</v>
      </c>
      <c r="GF107" s="99">
        <f t="shared" si="194"/>
        <v>4</v>
      </c>
      <c r="GG107" s="99">
        <f t="shared" si="194"/>
        <v>4.4285714285714288</v>
      </c>
      <c r="GH107" s="99">
        <f t="shared" si="194"/>
        <v>3.7142857142857144</v>
      </c>
      <c r="GI107" s="99">
        <f t="shared" si="195"/>
        <v>3.8571428571428572</v>
      </c>
      <c r="GJ107" s="99">
        <f t="shared" si="200"/>
        <v>4.2857142857142856</v>
      </c>
      <c r="GK107" s="99">
        <f t="shared" si="200"/>
        <v>4.2857142857142856</v>
      </c>
      <c r="GL107" s="99">
        <f t="shared" si="200"/>
        <v>5.2857142857142856</v>
      </c>
      <c r="GM107" s="99">
        <f t="shared" si="200"/>
        <v>5.2857142857142856</v>
      </c>
      <c r="GN107" s="99">
        <f t="shared" si="200"/>
        <v>5.2857142857142856</v>
      </c>
    </row>
    <row r="108" spans="1:225" s="100" customFormat="1" x14ac:dyDescent="0.25">
      <c r="A108" s="253"/>
      <c r="B108" s="240"/>
      <c r="C108" s="255" t="s">
        <v>15</v>
      </c>
      <c r="G108" s="100">
        <f t="shared" si="83"/>
        <v>0.33333333333333331</v>
      </c>
      <c r="H108" s="99">
        <f t="shared" si="84"/>
        <v>0.33333333333333331</v>
      </c>
      <c r="I108" s="99">
        <f t="shared" si="85"/>
        <v>1.6666666666666667</v>
      </c>
      <c r="J108" s="99">
        <f t="shared" si="86"/>
        <v>2.3333333333333335</v>
      </c>
      <c r="K108" s="99">
        <f t="shared" si="87"/>
        <v>3</v>
      </c>
      <c r="L108" s="99">
        <f t="shared" si="88"/>
        <v>1.4285714285714286</v>
      </c>
      <c r="M108" s="99">
        <f t="shared" si="89"/>
        <v>1.4285714285714286</v>
      </c>
      <c r="N108" s="99">
        <f t="shared" si="90"/>
        <v>0.14285714285714285</v>
      </c>
      <c r="O108" s="99">
        <f t="shared" si="91"/>
        <v>0.2857142857142857</v>
      </c>
      <c r="P108" s="99">
        <f t="shared" si="92"/>
        <v>0.2857142857142857</v>
      </c>
      <c r="Q108" s="99">
        <f t="shared" si="93"/>
        <v>0.14285714285714285</v>
      </c>
      <c r="R108" s="99">
        <f t="shared" si="94"/>
        <v>-0.14285714285714285</v>
      </c>
      <c r="S108" s="99">
        <f t="shared" si="95"/>
        <v>0.42857142857142855</v>
      </c>
      <c r="T108" s="99">
        <f t="shared" si="96"/>
        <v>2.2857142857142856</v>
      </c>
      <c r="U108" s="99">
        <f t="shared" si="97"/>
        <v>5.7142857142857144</v>
      </c>
      <c r="V108" s="99">
        <f t="shared" si="98"/>
        <v>6.1428571428571432</v>
      </c>
      <c r="W108" s="99">
        <f t="shared" si="99"/>
        <v>6.8571428571428568</v>
      </c>
      <c r="X108" s="99">
        <f t="shared" si="100"/>
        <v>8.2857142857142865</v>
      </c>
      <c r="Y108" s="99">
        <f t="shared" si="101"/>
        <v>8.2857142857142865</v>
      </c>
      <c r="Z108" s="99">
        <f t="shared" si="102"/>
        <v>9.7142857142857135</v>
      </c>
      <c r="AA108" s="99">
        <f t="shared" si="103"/>
        <v>12</v>
      </c>
      <c r="AB108" s="99">
        <f t="shared" si="104"/>
        <v>11.428571428571429</v>
      </c>
      <c r="AC108" s="99">
        <f t="shared" si="105"/>
        <v>12.428571428571429</v>
      </c>
      <c r="AD108" s="99">
        <f t="shared" si="106"/>
        <v>12.142857142857142</v>
      </c>
      <c r="AE108" s="99">
        <f t="shared" si="107"/>
        <v>11.285714285714286</v>
      </c>
      <c r="AF108" s="99">
        <f t="shared" si="108"/>
        <v>12.857142857142858</v>
      </c>
      <c r="AG108" s="99">
        <f t="shared" si="109"/>
        <v>12</v>
      </c>
      <c r="AH108" s="99">
        <f t="shared" si="110"/>
        <v>8.5714285714285712</v>
      </c>
      <c r="AI108" s="99">
        <f t="shared" si="111"/>
        <v>7.8571428571428568</v>
      </c>
      <c r="AJ108" s="99">
        <f t="shared" si="112"/>
        <v>7.2857142857142856</v>
      </c>
      <c r="AK108" s="99">
        <f t="shared" si="113"/>
        <v>8</v>
      </c>
      <c r="AL108" s="99">
        <f t="shared" si="114"/>
        <v>7.8571428571428568</v>
      </c>
      <c r="AM108" s="99">
        <f t="shared" si="115"/>
        <v>7.2857142857142856</v>
      </c>
      <c r="AN108" s="99">
        <f t="shared" si="116"/>
        <v>8</v>
      </c>
      <c r="AO108" s="99">
        <f t="shared" si="117"/>
        <v>8.2857142857142865</v>
      </c>
      <c r="AP108" s="99">
        <f t="shared" si="118"/>
        <v>9.1428571428571423</v>
      </c>
      <c r="AQ108" s="99">
        <f t="shared" si="119"/>
        <v>10.142857142857142</v>
      </c>
      <c r="AR108" s="99">
        <f t="shared" si="120"/>
        <v>9.7142857142857135</v>
      </c>
      <c r="AS108" s="99">
        <f t="shared" si="121"/>
        <v>10.285714285714286</v>
      </c>
      <c r="AT108" s="99">
        <f t="shared" si="122"/>
        <v>9.4285714285714288</v>
      </c>
      <c r="AU108" s="99">
        <f t="shared" si="123"/>
        <v>8.2857142857142865</v>
      </c>
      <c r="AV108" s="99">
        <f t="shared" si="124"/>
        <v>7.8571428571428568</v>
      </c>
      <c r="AW108" s="99">
        <f t="shared" si="124"/>
        <v>7</v>
      </c>
      <c r="AX108" s="99">
        <f t="shared" si="124"/>
        <v>5.4285714285714288</v>
      </c>
      <c r="AY108" s="99">
        <f t="shared" si="125"/>
        <v>4.7142857142857144</v>
      </c>
      <c r="AZ108" s="99">
        <f t="shared" si="126"/>
        <v>4.1428571428571432</v>
      </c>
      <c r="BA108" s="99">
        <f t="shared" si="126"/>
        <v>4.5714285714285712</v>
      </c>
      <c r="BB108" s="99">
        <f t="shared" si="126"/>
        <v>4.2857142857142856</v>
      </c>
      <c r="BC108" s="99">
        <f t="shared" si="126"/>
        <v>4.1428571428571432</v>
      </c>
      <c r="BD108" s="99">
        <f t="shared" si="126"/>
        <v>4.5714285714285712</v>
      </c>
      <c r="BE108" s="99">
        <f t="shared" si="126"/>
        <v>4.5714285714285712</v>
      </c>
      <c r="BF108" s="99">
        <f t="shared" si="126"/>
        <v>3.8571428571428572</v>
      </c>
      <c r="BG108" s="99">
        <f t="shared" si="126"/>
        <v>3.2857142857142856</v>
      </c>
      <c r="BH108" s="99">
        <f t="shared" si="126"/>
        <v>2.7142857142857144</v>
      </c>
      <c r="BI108" s="99">
        <f t="shared" si="126"/>
        <v>2.4285714285714284</v>
      </c>
      <c r="BJ108" s="99">
        <f t="shared" si="126"/>
        <v>2.2857142857142856</v>
      </c>
      <c r="BK108" s="99">
        <f t="shared" si="126"/>
        <v>1.4285714285714286</v>
      </c>
      <c r="BL108" s="99">
        <f t="shared" si="126"/>
        <v>1</v>
      </c>
      <c r="BM108" s="99">
        <f t="shared" si="126"/>
        <v>1</v>
      </c>
      <c r="BN108" s="99">
        <f t="shared" si="126"/>
        <v>1.1428571428571428</v>
      </c>
      <c r="BO108" s="99">
        <f t="shared" si="126"/>
        <v>1.5714285714285714</v>
      </c>
      <c r="BP108" s="99">
        <f t="shared" si="126"/>
        <v>1.5714285714285714</v>
      </c>
      <c r="BQ108" s="99">
        <f t="shared" si="126"/>
        <v>1.2857142857142858</v>
      </c>
      <c r="BR108" s="99">
        <f t="shared" si="126"/>
        <v>0.8571428571428571</v>
      </c>
      <c r="BS108" s="99">
        <f t="shared" si="126"/>
        <v>0.8571428571428571</v>
      </c>
      <c r="BT108" s="99">
        <f t="shared" si="126"/>
        <v>1</v>
      </c>
      <c r="BU108" s="99">
        <f t="shared" ref="BU108:CG109" si="201">SUM(BO92:BU92)/7</f>
        <v>1.2857142857142858</v>
      </c>
      <c r="BV108" s="99">
        <f t="shared" si="201"/>
        <v>0.8571428571428571</v>
      </c>
      <c r="BW108" s="99">
        <f t="shared" si="201"/>
        <v>0.7142857142857143</v>
      </c>
      <c r="BX108" s="99">
        <f t="shared" si="201"/>
        <v>0.7142857142857143</v>
      </c>
      <c r="BY108" s="99">
        <f t="shared" si="201"/>
        <v>0.7142857142857143</v>
      </c>
      <c r="BZ108" s="99">
        <f t="shared" si="201"/>
        <v>0.7142857142857143</v>
      </c>
      <c r="CA108" s="99">
        <f t="shared" si="201"/>
        <v>0.5714285714285714</v>
      </c>
      <c r="CB108" s="99">
        <f t="shared" si="201"/>
        <v>0.14285714285714285</v>
      </c>
      <c r="CC108" s="99">
        <f t="shared" si="201"/>
        <v>0.14285714285714285</v>
      </c>
      <c r="CD108" s="99">
        <f t="shared" si="201"/>
        <v>0.14285714285714285</v>
      </c>
      <c r="CE108" s="99">
        <f t="shared" si="201"/>
        <v>0.2857142857142857</v>
      </c>
      <c r="CF108" s="99">
        <f t="shared" si="201"/>
        <v>0.2857142857142857</v>
      </c>
      <c r="CG108" s="99">
        <f t="shared" si="201"/>
        <v>0.2857142857142857</v>
      </c>
      <c r="CH108" s="99">
        <f t="shared" si="128"/>
        <v>0.2857142857142857</v>
      </c>
      <c r="CI108" s="99">
        <f t="shared" si="128"/>
        <v>0.2857142857142857</v>
      </c>
      <c r="CJ108" s="99">
        <f t="shared" si="128"/>
        <v>0.2857142857142857</v>
      </c>
      <c r="CK108" s="99">
        <f t="shared" si="128"/>
        <v>0.2857142857142857</v>
      </c>
      <c r="CL108" s="99">
        <f t="shared" si="129"/>
        <v>0.14285714285714285</v>
      </c>
      <c r="CM108" s="99">
        <f t="shared" si="130"/>
        <v>0.14285714285714285</v>
      </c>
      <c r="CN108" s="99">
        <f t="shared" si="131"/>
        <v>0.2857142857142857</v>
      </c>
      <c r="CO108" s="99">
        <f t="shared" si="131"/>
        <v>0.42857142857142855</v>
      </c>
      <c r="CP108" s="99">
        <f t="shared" si="131"/>
        <v>0.42857142857142855</v>
      </c>
      <c r="CQ108" s="99">
        <f t="shared" si="131"/>
        <v>0.42857142857142855</v>
      </c>
      <c r="CR108" s="99">
        <f t="shared" si="131"/>
        <v>0.42857142857142855</v>
      </c>
      <c r="CS108" s="99">
        <f t="shared" si="131"/>
        <v>0.42857142857142855</v>
      </c>
      <c r="CT108" s="99">
        <f t="shared" si="131"/>
        <v>0.42857142857142855</v>
      </c>
      <c r="CU108" s="99">
        <f t="shared" si="131"/>
        <v>0.5714285714285714</v>
      </c>
      <c r="CV108" s="99">
        <f t="shared" si="132"/>
        <v>0.42857142857142855</v>
      </c>
      <c r="CW108" s="99">
        <f t="shared" si="133"/>
        <v>0.42857142857142855</v>
      </c>
      <c r="CX108" s="99">
        <f t="shared" si="133"/>
        <v>0.42857142857142855</v>
      </c>
      <c r="CY108" s="99">
        <f t="shared" si="133"/>
        <v>0.42857142857142855</v>
      </c>
      <c r="CZ108" s="99">
        <f t="shared" si="133"/>
        <v>0.42857142857142855</v>
      </c>
      <c r="DA108" s="99">
        <f t="shared" si="134"/>
        <v>0.5714285714285714</v>
      </c>
      <c r="DB108" s="99">
        <f t="shared" si="135"/>
        <v>0.2857142857142857</v>
      </c>
      <c r="DC108" s="99">
        <f t="shared" si="136"/>
        <v>0.5714285714285714</v>
      </c>
      <c r="DD108" s="99">
        <f t="shared" si="136"/>
        <v>0.5714285714285714</v>
      </c>
      <c r="DE108" s="99">
        <f t="shared" si="136"/>
        <v>0.5714285714285714</v>
      </c>
      <c r="DF108" s="99">
        <f t="shared" si="137"/>
        <v>0.7142857142857143</v>
      </c>
      <c r="DG108" s="99">
        <f t="shared" si="138"/>
        <v>0.8571428571428571</v>
      </c>
      <c r="DH108" s="99">
        <f t="shared" si="139"/>
        <v>0.7142857142857143</v>
      </c>
      <c r="DI108" s="99">
        <f t="shared" si="140"/>
        <v>0.7142857142857143</v>
      </c>
      <c r="DJ108" s="99">
        <f t="shared" si="141"/>
        <v>0.42857142857142855</v>
      </c>
      <c r="DK108" s="99">
        <f t="shared" si="142"/>
        <v>0.42857142857142855</v>
      </c>
      <c r="DL108" s="99">
        <f t="shared" si="143"/>
        <v>0.42857142857142855</v>
      </c>
      <c r="DM108" s="99">
        <f t="shared" si="144"/>
        <v>0.7142857142857143</v>
      </c>
      <c r="DN108" s="99">
        <f t="shared" si="145"/>
        <v>0.42857142857142855</v>
      </c>
      <c r="DO108" s="99">
        <f t="shared" si="146"/>
        <v>0.42857142857142855</v>
      </c>
      <c r="DP108" s="99">
        <f t="shared" si="147"/>
        <v>0.42857142857142855</v>
      </c>
      <c r="DQ108" s="99">
        <f t="shared" si="148"/>
        <v>0.42857142857142855</v>
      </c>
      <c r="DR108" s="99">
        <f t="shared" si="149"/>
        <v>0.42857142857142855</v>
      </c>
      <c r="DS108" s="99">
        <f t="shared" si="150"/>
        <v>0.42857142857142855</v>
      </c>
      <c r="DT108" s="99">
        <f t="shared" si="151"/>
        <v>0</v>
      </c>
      <c r="DU108" s="99">
        <f t="shared" si="152"/>
        <v>0</v>
      </c>
      <c r="DV108" s="99">
        <f t="shared" si="153"/>
        <v>0</v>
      </c>
      <c r="DW108" s="99">
        <f t="shared" si="154"/>
        <v>0</v>
      </c>
      <c r="DX108" s="99">
        <f t="shared" si="155"/>
        <v>0.2857142857142857</v>
      </c>
      <c r="DY108" s="99">
        <f t="shared" si="197"/>
        <v>0.2857142857142857</v>
      </c>
      <c r="DZ108" s="99">
        <f t="shared" si="198"/>
        <v>0.2857142857142857</v>
      </c>
      <c r="EA108" s="99">
        <f t="shared" si="156"/>
        <v>0.42857142857142855</v>
      </c>
      <c r="EB108" s="99">
        <f t="shared" si="156"/>
        <v>0.5714285714285714</v>
      </c>
      <c r="EC108" s="99">
        <f t="shared" si="156"/>
        <v>0.5714285714285714</v>
      </c>
      <c r="ED108" s="99">
        <f t="shared" si="156"/>
        <v>0.7142857142857143</v>
      </c>
      <c r="EE108" s="99">
        <f t="shared" si="156"/>
        <v>0.42857142857142855</v>
      </c>
      <c r="EF108" s="99">
        <f t="shared" si="156"/>
        <v>0.42857142857142855</v>
      </c>
      <c r="EG108" s="99">
        <f t="shared" si="156"/>
        <v>0.42857142857142855</v>
      </c>
      <c r="EH108" s="99">
        <f t="shared" si="157"/>
        <v>0.2857142857142857</v>
      </c>
      <c r="EI108" s="99">
        <f t="shared" si="158"/>
        <v>0.14285714285714285</v>
      </c>
      <c r="EJ108" s="99">
        <f t="shared" si="159"/>
        <v>0.14285714285714285</v>
      </c>
      <c r="EK108" s="99">
        <f t="shared" si="160"/>
        <v>0</v>
      </c>
      <c r="EL108" s="99">
        <f t="shared" si="161"/>
        <v>0.14285714285714285</v>
      </c>
      <c r="EM108" s="99">
        <f t="shared" si="162"/>
        <v>0.14285714285714285</v>
      </c>
      <c r="EN108" s="99">
        <f t="shared" si="163"/>
        <v>0.2857142857142857</v>
      </c>
      <c r="EO108" s="99">
        <f t="shared" si="164"/>
        <v>0.2857142857142857</v>
      </c>
      <c r="EP108" s="99">
        <f t="shared" si="165"/>
        <v>0.2857142857142857</v>
      </c>
      <c r="EQ108" s="99">
        <f t="shared" si="166"/>
        <v>0.42857142857142855</v>
      </c>
      <c r="ER108" s="99">
        <f t="shared" si="167"/>
        <v>0.7142857142857143</v>
      </c>
      <c r="ES108" s="99">
        <f t="shared" si="168"/>
        <v>1</v>
      </c>
      <c r="ET108" s="99">
        <f t="shared" si="169"/>
        <v>1.2857142857142858</v>
      </c>
      <c r="EU108" s="99">
        <f t="shared" si="170"/>
        <v>1.4285714285714286</v>
      </c>
      <c r="EV108" s="99">
        <f t="shared" si="171"/>
        <v>1.5714285714285714</v>
      </c>
      <c r="EW108" s="99">
        <f t="shared" si="172"/>
        <v>1.8571428571428572</v>
      </c>
      <c r="EX108" s="99">
        <f t="shared" si="173"/>
        <v>2.1428571428571428</v>
      </c>
      <c r="EY108" s="99">
        <f t="shared" si="174"/>
        <v>2.2857142857142856</v>
      </c>
      <c r="EZ108" s="99">
        <f t="shared" si="175"/>
        <v>2.5714285714285716</v>
      </c>
      <c r="FA108" s="99">
        <f t="shared" si="176"/>
        <v>2.7142857142857144</v>
      </c>
      <c r="FB108" s="99">
        <f t="shared" si="177"/>
        <v>3.4285714285714284</v>
      </c>
      <c r="FC108" s="99">
        <f t="shared" si="178"/>
        <v>4</v>
      </c>
      <c r="FD108" s="99">
        <f t="shared" si="179"/>
        <v>4.5714285714285712</v>
      </c>
      <c r="FE108" s="99">
        <f t="shared" si="180"/>
        <v>5.1428571428571432</v>
      </c>
      <c r="FF108" s="99">
        <f t="shared" si="181"/>
        <v>5.7142857142857144</v>
      </c>
      <c r="FG108" s="99">
        <f t="shared" si="182"/>
        <v>6</v>
      </c>
      <c r="FH108" s="99">
        <f t="shared" si="183"/>
        <v>6.8571428571428568</v>
      </c>
      <c r="FI108" s="99">
        <f t="shared" si="184"/>
        <v>6.5714285714285712</v>
      </c>
      <c r="FJ108" s="99">
        <f t="shared" si="185"/>
        <v>7.2857142857142856</v>
      </c>
      <c r="FK108" s="99">
        <f t="shared" si="186"/>
        <v>8.2857142857142865</v>
      </c>
      <c r="FL108" s="99">
        <f t="shared" si="187"/>
        <v>9</v>
      </c>
      <c r="FM108" s="99">
        <f t="shared" si="188"/>
        <v>9.1428571428571423</v>
      </c>
      <c r="FN108" s="99">
        <f t="shared" si="189"/>
        <v>9.5714285714285712</v>
      </c>
      <c r="FO108" s="99">
        <f t="shared" si="190"/>
        <v>9.7142857142857135</v>
      </c>
      <c r="FP108" s="99">
        <f t="shared" si="191"/>
        <v>10.571428571428571</v>
      </c>
      <c r="FQ108" s="99">
        <f t="shared" si="199"/>
        <v>9.8571428571428577</v>
      </c>
      <c r="FR108" s="99">
        <f t="shared" si="199"/>
        <v>9.1428571428571423</v>
      </c>
      <c r="FS108" s="99">
        <f t="shared" si="199"/>
        <v>8.4285714285714288</v>
      </c>
      <c r="FT108" s="99">
        <f t="shared" si="199"/>
        <v>8.5714285714285712</v>
      </c>
      <c r="FU108" s="99">
        <f t="shared" si="199"/>
        <v>8</v>
      </c>
      <c r="FV108" s="99">
        <f t="shared" si="199"/>
        <v>7</v>
      </c>
      <c r="FW108" s="99">
        <f t="shared" si="199"/>
        <v>6.1428571428571432</v>
      </c>
      <c r="FX108" s="99">
        <f t="shared" si="199"/>
        <v>6.1428571428571432</v>
      </c>
      <c r="FY108" s="99">
        <f t="shared" si="199"/>
        <v>5.8571428571428568</v>
      </c>
      <c r="FZ108" s="99">
        <f t="shared" si="193"/>
        <v>6.2857142857142856</v>
      </c>
      <c r="GA108" s="99">
        <f t="shared" si="194"/>
        <v>5.5714285714285712</v>
      </c>
      <c r="GB108" s="99">
        <f t="shared" si="194"/>
        <v>5</v>
      </c>
      <c r="GC108" s="99">
        <f t="shared" si="194"/>
        <v>5.7142857142857144</v>
      </c>
      <c r="GD108" s="99">
        <f t="shared" si="194"/>
        <v>5.2857142857142856</v>
      </c>
      <c r="GE108" s="99">
        <f t="shared" si="194"/>
        <v>5.1428571428571432</v>
      </c>
      <c r="GF108" s="99">
        <f t="shared" si="194"/>
        <v>5.4285714285714288</v>
      </c>
      <c r="GG108" s="99">
        <f t="shared" si="194"/>
        <v>5</v>
      </c>
      <c r="GH108" s="99">
        <f t="shared" si="194"/>
        <v>5.4285714285714288</v>
      </c>
      <c r="GI108" s="99">
        <f t="shared" si="195"/>
        <v>6</v>
      </c>
      <c r="GJ108" s="99">
        <f t="shared" si="200"/>
        <v>6.5714285714285712</v>
      </c>
      <c r="GK108" s="99">
        <f t="shared" si="200"/>
        <v>8.1428571428571423</v>
      </c>
      <c r="GL108" s="99">
        <f t="shared" si="200"/>
        <v>9.8571428571428577</v>
      </c>
      <c r="GM108" s="99">
        <f t="shared" si="200"/>
        <v>11.142857142857142</v>
      </c>
      <c r="GN108" s="99">
        <f t="shared" si="200"/>
        <v>14.285714285714286</v>
      </c>
    </row>
    <row r="109" spans="1:225" s="100" customFormat="1" ht="15.75" thickBot="1" x14ac:dyDescent="0.3">
      <c r="A109" s="253"/>
      <c r="B109" s="240"/>
      <c r="C109" s="256" t="s">
        <v>12</v>
      </c>
      <c r="G109" s="100">
        <f t="shared" si="83"/>
        <v>0</v>
      </c>
      <c r="H109" s="99">
        <f t="shared" si="84"/>
        <v>0</v>
      </c>
      <c r="I109" s="99">
        <f t="shared" si="85"/>
        <v>0</v>
      </c>
      <c r="J109" s="99">
        <f t="shared" si="86"/>
        <v>0</v>
      </c>
      <c r="K109" s="99">
        <f t="shared" si="87"/>
        <v>0</v>
      </c>
      <c r="L109" s="99">
        <f t="shared" si="88"/>
        <v>0</v>
      </c>
      <c r="M109" s="99">
        <f t="shared" si="89"/>
        <v>0.42857142857142855</v>
      </c>
      <c r="N109" s="99">
        <f t="shared" si="90"/>
        <v>2</v>
      </c>
      <c r="O109" s="99">
        <f t="shared" si="91"/>
        <v>2.2857142857142856</v>
      </c>
      <c r="P109" s="99">
        <f t="shared" si="92"/>
        <v>2.2857142857142856</v>
      </c>
      <c r="Q109" s="99">
        <f t="shared" si="93"/>
        <v>2.4285714285714284</v>
      </c>
      <c r="R109" s="99">
        <f t="shared" si="94"/>
        <v>2.7142857142857144</v>
      </c>
      <c r="S109" s="99">
        <f t="shared" si="95"/>
        <v>3.4285714285714284</v>
      </c>
      <c r="T109" s="99">
        <f t="shared" si="96"/>
        <v>3.4285714285714284</v>
      </c>
      <c r="U109" s="99">
        <f t="shared" si="97"/>
        <v>3.5714285714285716</v>
      </c>
      <c r="V109" s="99">
        <f t="shared" si="98"/>
        <v>3.2857142857142856</v>
      </c>
      <c r="W109" s="99">
        <f t="shared" si="99"/>
        <v>3.8571428571428572</v>
      </c>
      <c r="X109" s="99">
        <f t="shared" si="100"/>
        <v>4.7142857142857144</v>
      </c>
      <c r="Y109" s="99">
        <f t="shared" si="101"/>
        <v>5.2857142857142856</v>
      </c>
      <c r="Z109" s="99">
        <f t="shared" si="102"/>
        <v>5.2857142857142856</v>
      </c>
      <c r="AA109" s="99">
        <f t="shared" si="103"/>
        <v>6.5714285714285712</v>
      </c>
      <c r="AB109" s="99">
        <f t="shared" si="104"/>
        <v>6.1428571428571432</v>
      </c>
      <c r="AC109" s="99">
        <f t="shared" si="105"/>
        <v>8.5714285714285712</v>
      </c>
      <c r="AD109" s="99">
        <f t="shared" si="106"/>
        <v>10.142857142857142</v>
      </c>
      <c r="AE109" s="99">
        <f t="shared" si="107"/>
        <v>9.7142857142857135</v>
      </c>
      <c r="AF109" s="99">
        <f t="shared" si="108"/>
        <v>10.142857142857142</v>
      </c>
      <c r="AG109" s="99">
        <f t="shared" si="109"/>
        <v>12.428571428571429</v>
      </c>
      <c r="AH109" s="99">
        <f t="shared" si="110"/>
        <v>12.857142857142858</v>
      </c>
      <c r="AI109" s="99">
        <f t="shared" si="111"/>
        <v>13.142857142857142</v>
      </c>
      <c r="AJ109" s="99">
        <f t="shared" si="112"/>
        <v>13.571428571428571</v>
      </c>
      <c r="AK109" s="99">
        <f t="shared" si="113"/>
        <v>13.714285714285714</v>
      </c>
      <c r="AL109" s="99">
        <f t="shared" si="114"/>
        <v>14.285714285714286</v>
      </c>
      <c r="AM109" s="99">
        <f t="shared" si="115"/>
        <v>13.428571428571429</v>
      </c>
      <c r="AN109" s="99">
        <f t="shared" si="116"/>
        <v>12.428571428571429</v>
      </c>
      <c r="AO109" s="99">
        <f t="shared" si="117"/>
        <v>12.857142857142858</v>
      </c>
      <c r="AP109" s="99">
        <f t="shared" si="118"/>
        <v>14.714285714285714</v>
      </c>
      <c r="AQ109" s="99">
        <f t="shared" si="119"/>
        <v>14.857142857142858</v>
      </c>
      <c r="AR109" s="99">
        <f t="shared" si="120"/>
        <v>14.714285714285714</v>
      </c>
      <c r="AS109" s="99">
        <f t="shared" si="121"/>
        <v>14.857142857142858</v>
      </c>
      <c r="AT109" s="99">
        <f t="shared" si="122"/>
        <v>15.285714285714286</v>
      </c>
      <c r="AU109" s="99">
        <f t="shared" si="123"/>
        <v>14.285714285714286</v>
      </c>
      <c r="AV109" s="99">
        <f t="shared" si="124"/>
        <v>13.285714285714286</v>
      </c>
      <c r="AW109" s="99">
        <f t="shared" si="124"/>
        <v>11.714285714285714</v>
      </c>
      <c r="AX109" s="99">
        <f t="shared" si="124"/>
        <v>11.285714285714286</v>
      </c>
      <c r="AY109" s="99">
        <f t="shared" si="125"/>
        <v>10.857142857142858</v>
      </c>
      <c r="AZ109" s="99">
        <f t="shared" si="126"/>
        <v>10.857142857142858</v>
      </c>
      <c r="BA109" s="99">
        <f t="shared" si="126"/>
        <v>10.714285714285714</v>
      </c>
      <c r="BB109" s="99">
        <f t="shared" si="126"/>
        <v>10.428571428571429</v>
      </c>
      <c r="BC109" s="99">
        <f t="shared" si="126"/>
        <v>11.142857142857142</v>
      </c>
      <c r="BD109" s="99">
        <f t="shared" si="126"/>
        <v>11.571428571428571</v>
      </c>
      <c r="BE109" s="99">
        <f t="shared" si="126"/>
        <v>10.714285714285714</v>
      </c>
      <c r="BF109" s="99">
        <f t="shared" si="126"/>
        <v>9</v>
      </c>
      <c r="BG109" s="99">
        <f t="shared" si="126"/>
        <v>9.4285714285714288</v>
      </c>
      <c r="BH109" s="99">
        <f t="shared" si="126"/>
        <v>8.7142857142857135</v>
      </c>
      <c r="BI109" s="99">
        <f t="shared" si="126"/>
        <v>8.5714285714285712</v>
      </c>
      <c r="BJ109" s="99">
        <f t="shared" si="126"/>
        <v>7.1428571428571432</v>
      </c>
      <c r="BK109" s="99">
        <f t="shared" si="126"/>
        <v>5.1428571428571432</v>
      </c>
      <c r="BL109" s="99">
        <f t="shared" si="126"/>
        <v>4.2857142857142856</v>
      </c>
      <c r="BM109" s="99">
        <f t="shared" si="126"/>
        <v>4.4285714285714288</v>
      </c>
      <c r="BN109" s="99">
        <f t="shared" si="126"/>
        <v>3.2857142857142856</v>
      </c>
      <c r="BO109" s="99">
        <f t="shared" si="126"/>
        <v>3.8571428571428572</v>
      </c>
      <c r="BP109" s="99">
        <f t="shared" si="126"/>
        <v>3.5714285714285716</v>
      </c>
      <c r="BQ109" s="99">
        <f t="shared" si="126"/>
        <v>2.7142857142857144</v>
      </c>
      <c r="BR109" s="99">
        <f t="shared" si="126"/>
        <v>2.5714285714285716</v>
      </c>
      <c r="BS109" s="99">
        <f t="shared" si="126"/>
        <v>1.8571428571428572</v>
      </c>
      <c r="BT109" s="99">
        <f t="shared" si="126"/>
        <v>1.8571428571428572</v>
      </c>
      <c r="BU109" s="99">
        <f t="shared" si="201"/>
        <v>1.4285714285714286</v>
      </c>
      <c r="BV109" s="99">
        <f t="shared" si="201"/>
        <v>1</v>
      </c>
      <c r="BW109" s="99">
        <f t="shared" si="201"/>
        <v>0.8571428571428571</v>
      </c>
      <c r="BX109" s="99">
        <f t="shared" si="201"/>
        <v>0.8571428571428571</v>
      </c>
      <c r="BY109" s="99">
        <f t="shared" si="201"/>
        <v>0.8571428571428571</v>
      </c>
      <c r="BZ109" s="99">
        <f t="shared" si="201"/>
        <v>0.7142857142857143</v>
      </c>
      <c r="CA109" s="257">
        <f t="shared" si="201"/>
        <v>0.5714285714285714</v>
      </c>
      <c r="CB109" s="95">
        <f t="shared" si="201"/>
        <v>0.5714285714285714</v>
      </c>
      <c r="CC109" s="95">
        <f t="shared" si="201"/>
        <v>0.42857142857142855</v>
      </c>
      <c r="CD109" s="95">
        <f t="shared" si="201"/>
        <v>0.5714285714285714</v>
      </c>
      <c r="CE109" s="95">
        <f t="shared" si="201"/>
        <v>0.5714285714285714</v>
      </c>
      <c r="CF109" s="95">
        <f t="shared" si="201"/>
        <v>0.7142857142857143</v>
      </c>
      <c r="CG109" s="95">
        <f t="shared" si="201"/>
        <v>1.1428571428571428</v>
      </c>
      <c r="CH109" s="95">
        <f t="shared" si="128"/>
        <v>1.1428571428571428</v>
      </c>
      <c r="CI109" s="95">
        <f t="shared" si="128"/>
        <v>1.1428571428571428</v>
      </c>
      <c r="CJ109" s="95">
        <f t="shared" si="128"/>
        <v>1.1428571428571428</v>
      </c>
      <c r="CK109" s="95">
        <f t="shared" si="128"/>
        <v>0.8571428571428571</v>
      </c>
      <c r="CL109" s="95">
        <f t="shared" si="129"/>
        <v>0.8571428571428571</v>
      </c>
      <c r="CM109" s="95">
        <f t="shared" si="130"/>
        <v>0.5714285714285714</v>
      </c>
      <c r="CN109" s="95">
        <f t="shared" si="131"/>
        <v>0.14285714285714285</v>
      </c>
      <c r="CO109" s="95">
        <f t="shared" si="131"/>
        <v>0.7142857142857143</v>
      </c>
      <c r="CP109" s="95">
        <f t="shared" si="131"/>
        <v>0.5714285714285714</v>
      </c>
      <c r="CQ109" s="95">
        <f t="shared" si="131"/>
        <v>0.8571428571428571</v>
      </c>
      <c r="CR109" s="95">
        <f t="shared" si="131"/>
        <v>0.8571428571428571</v>
      </c>
      <c r="CS109" s="95">
        <f t="shared" si="131"/>
        <v>1.1428571428571428</v>
      </c>
      <c r="CT109" s="95">
        <f t="shared" si="131"/>
        <v>1.5714285714285714</v>
      </c>
      <c r="CU109" s="95">
        <f t="shared" si="131"/>
        <v>1.7142857142857142</v>
      </c>
      <c r="CV109" s="95">
        <f t="shared" si="132"/>
        <v>1.7142857142857142</v>
      </c>
      <c r="CW109" s="95">
        <f t="shared" si="133"/>
        <v>1.7142857142857142</v>
      </c>
      <c r="CX109" s="95">
        <f t="shared" si="133"/>
        <v>1.4285714285714286</v>
      </c>
      <c r="CY109" s="95">
        <f t="shared" si="133"/>
        <v>1.5714285714285714</v>
      </c>
      <c r="CZ109" s="95">
        <f t="shared" si="133"/>
        <v>1.5714285714285714</v>
      </c>
      <c r="DA109" s="95">
        <f t="shared" si="134"/>
        <v>1</v>
      </c>
      <c r="DB109" s="95">
        <f t="shared" si="135"/>
        <v>0.8571428571428571</v>
      </c>
      <c r="DC109" s="95">
        <f t="shared" si="136"/>
        <v>0.7142857142857143</v>
      </c>
      <c r="DD109" s="95">
        <f t="shared" si="136"/>
        <v>0.8571428571428571</v>
      </c>
      <c r="DE109" s="95">
        <f t="shared" si="136"/>
        <v>0.8571428571428571</v>
      </c>
      <c r="DF109" s="95">
        <f t="shared" si="137"/>
        <v>1</v>
      </c>
      <c r="DG109" s="95">
        <f t="shared" si="138"/>
        <v>0.8571428571428571</v>
      </c>
      <c r="DH109" s="95">
        <f t="shared" si="139"/>
        <v>1</v>
      </c>
      <c r="DI109" s="95">
        <f t="shared" si="140"/>
        <v>1.1428571428571428</v>
      </c>
      <c r="DJ109" s="95">
        <f t="shared" si="141"/>
        <v>0.7142857142857143</v>
      </c>
      <c r="DK109" s="95">
        <f t="shared" si="142"/>
        <v>0.5714285714285714</v>
      </c>
      <c r="DL109" s="95">
        <f t="shared" si="143"/>
        <v>0.5714285714285714</v>
      </c>
      <c r="DM109" s="95">
        <f t="shared" si="144"/>
        <v>0.2857142857142857</v>
      </c>
      <c r="DN109" s="95">
        <f t="shared" si="145"/>
        <v>0.14285714285714285</v>
      </c>
      <c r="DO109" s="95">
        <f t="shared" si="146"/>
        <v>0.14285714285714285</v>
      </c>
      <c r="DP109" s="95">
        <f t="shared" si="147"/>
        <v>0</v>
      </c>
      <c r="DQ109" s="95">
        <f t="shared" si="148"/>
        <v>0</v>
      </c>
      <c r="DR109" s="95">
        <f t="shared" si="149"/>
        <v>0</v>
      </c>
      <c r="DS109" s="95">
        <f t="shared" si="150"/>
        <v>0</v>
      </c>
      <c r="DT109" s="95">
        <f t="shared" si="151"/>
        <v>0</v>
      </c>
      <c r="DU109" s="95">
        <f t="shared" si="152"/>
        <v>0.14285714285714285</v>
      </c>
      <c r="DV109" s="95">
        <f t="shared" si="153"/>
        <v>0.14285714285714285</v>
      </c>
      <c r="DW109" s="95">
        <f t="shared" si="154"/>
        <v>-0.14285714285714285</v>
      </c>
      <c r="DX109" s="95">
        <f t="shared" si="155"/>
        <v>-0.14285714285714285</v>
      </c>
      <c r="DY109" s="95">
        <f t="shared" si="197"/>
        <v>-0.2857142857142857</v>
      </c>
      <c r="DZ109" s="95">
        <f t="shared" si="198"/>
        <v>-0.2857142857142857</v>
      </c>
      <c r="EA109" s="95">
        <f t="shared" si="156"/>
        <v>-0.14285714285714285</v>
      </c>
      <c r="EB109" s="95">
        <f t="shared" si="156"/>
        <v>-0.42857142857142855</v>
      </c>
      <c r="EC109" s="95">
        <f t="shared" si="156"/>
        <v>-0.2857142857142857</v>
      </c>
      <c r="ED109" s="95">
        <f t="shared" si="156"/>
        <v>0</v>
      </c>
      <c r="EE109" s="95">
        <f t="shared" si="156"/>
        <v>0</v>
      </c>
      <c r="EF109" s="99">
        <f t="shared" si="156"/>
        <v>0.14285714285714285</v>
      </c>
      <c r="EG109" s="99">
        <f t="shared" si="156"/>
        <v>0.14285714285714285</v>
      </c>
      <c r="EH109" s="99">
        <f t="shared" si="157"/>
        <v>0.2857142857142857</v>
      </c>
      <c r="EI109" s="99">
        <f t="shared" si="158"/>
        <v>0.42857142857142855</v>
      </c>
      <c r="EJ109" s="99">
        <f t="shared" si="159"/>
        <v>0.5714285714285714</v>
      </c>
      <c r="EK109" s="99">
        <f t="shared" si="160"/>
        <v>1</v>
      </c>
      <c r="EL109" s="99">
        <f t="shared" si="161"/>
        <v>1</v>
      </c>
      <c r="EM109" s="99">
        <f t="shared" si="162"/>
        <v>1</v>
      </c>
      <c r="EN109" s="99">
        <f t="shared" si="163"/>
        <v>1.1428571428571428</v>
      </c>
      <c r="EO109" s="99">
        <f t="shared" si="164"/>
        <v>1.1428571428571428</v>
      </c>
      <c r="EP109" s="99">
        <f t="shared" si="165"/>
        <v>1.5714285714285714</v>
      </c>
      <c r="EQ109" s="99">
        <f t="shared" si="166"/>
        <v>1.4285714285714286</v>
      </c>
      <c r="ER109" s="99">
        <f t="shared" si="167"/>
        <v>1.2857142857142858</v>
      </c>
      <c r="ES109" s="99">
        <f t="shared" si="168"/>
        <v>1.4285714285714286</v>
      </c>
      <c r="ET109" s="99">
        <f t="shared" si="169"/>
        <v>1.4285714285714286</v>
      </c>
      <c r="EU109" s="99">
        <f t="shared" si="170"/>
        <v>1.2857142857142858</v>
      </c>
      <c r="EV109" s="99">
        <f t="shared" si="171"/>
        <v>1</v>
      </c>
      <c r="EW109" s="99">
        <f t="shared" si="172"/>
        <v>0.7142857142857143</v>
      </c>
      <c r="EX109" s="99">
        <f t="shared" si="173"/>
        <v>0.7142857142857143</v>
      </c>
      <c r="EY109" s="99">
        <f t="shared" si="174"/>
        <v>0.5714285714285714</v>
      </c>
      <c r="EZ109" s="99">
        <f t="shared" si="175"/>
        <v>0.5714285714285714</v>
      </c>
      <c r="FA109" s="99">
        <f t="shared" si="176"/>
        <v>0.7142857142857143</v>
      </c>
      <c r="FB109" s="99">
        <f t="shared" si="177"/>
        <v>0.7142857142857143</v>
      </c>
      <c r="FC109" s="99">
        <f t="shared" si="178"/>
        <v>1.4285714285714286</v>
      </c>
      <c r="FD109" s="99">
        <f t="shared" si="179"/>
        <v>1.7142857142857142</v>
      </c>
      <c r="FE109" s="99">
        <f t="shared" si="180"/>
        <v>1.7142857142857142</v>
      </c>
      <c r="FF109" s="99">
        <f t="shared" si="181"/>
        <v>2</v>
      </c>
      <c r="FG109" s="99">
        <f t="shared" si="182"/>
        <v>2.5714285714285716</v>
      </c>
      <c r="FH109" s="99">
        <f t="shared" si="183"/>
        <v>2.4285714285714284</v>
      </c>
      <c r="FI109" s="99">
        <f t="shared" si="184"/>
        <v>2.7142857142857144</v>
      </c>
      <c r="FJ109" s="99">
        <f t="shared" si="185"/>
        <v>2.2857142857142856</v>
      </c>
      <c r="FK109" s="99">
        <f t="shared" si="186"/>
        <v>2.2857142857142856</v>
      </c>
      <c r="FL109" s="99">
        <f t="shared" si="187"/>
        <v>2.2857142857142856</v>
      </c>
      <c r="FM109" s="99">
        <f t="shared" si="188"/>
        <v>2.1428571428571428</v>
      </c>
      <c r="FN109" s="99">
        <f t="shared" si="189"/>
        <v>1.5714285714285714</v>
      </c>
      <c r="FO109" s="99">
        <f t="shared" si="190"/>
        <v>2</v>
      </c>
      <c r="FP109" s="99">
        <f t="shared" si="191"/>
        <v>1.8571428571428572</v>
      </c>
      <c r="FQ109" s="99">
        <f t="shared" si="199"/>
        <v>1.7142857142857142</v>
      </c>
      <c r="FR109" s="99">
        <f t="shared" si="199"/>
        <v>1.7142857142857142</v>
      </c>
      <c r="FS109" s="99">
        <f t="shared" si="199"/>
        <v>1.8571428571428572</v>
      </c>
      <c r="FT109" s="99">
        <f t="shared" si="199"/>
        <v>2</v>
      </c>
      <c r="FU109" s="99">
        <f t="shared" si="199"/>
        <v>2.4285714285714284</v>
      </c>
      <c r="FV109" s="99">
        <f t="shared" si="199"/>
        <v>2</v>
      </c>
      <c r="FW109" s="99">
        <f t="shared" si="199"/>
        <v>2.2857142857142856</v>
      </c>
      <c r="FX109" s="99">
        <f t="shared" si="199"/>
        <v>2.2857142857142856</v>
      </c>
      <c r="FY109" s="99">
        <f t="shared" si="199"/>
        <v>2.1428571428571428</v>
      </c>
      <c r="FZ109" s="99">
        <f t="shared" si="193"/>
        <v>2</v>
      </c>
      <c r="GA109" s="99">
        <f t="shared" si="194"/>
        <v>1.7142857142857142</v>
      </c>
      <c r="GB109" s="99">
        <f t="shared" si="194"/>
        <v>1.4285714285714286</v>
      </c>
      <c r="GC109" s="99">
        <f t="shared" si="194"/>
        <v>1.5714285714285714</v>
      </c>
      <c r="GD109" s="99">
        <f t="shared" si="194"/>
        <v>1.1428571428571428</v>
      </c>
      <c r="GE109" s="99">
        <f t="shared" si="194"/>
        <v>1</v>
      </c>
      <c r="GF109" s="99">
        <f t="shared" si="194"/>
        <v>1</v>
      </c>
      <c r="GG109" s="99">
        <f t="shared" si="194"/>
        <v>1.2857142857142858</v>
      </c>
      <c r="GH109" s="99">
        <f t="shared" si="194"/>
        <v>1.4285714285714286</v>
      </c>
      <c r="GI109" s="99">
        <f t="shared" si="195"/>
        <v>1.5714285714285714</v>
      </c>
      <c r="GJ109" s="99">
        <f t="shared" si="200"/>
        <v>2.2857142857142856</v>
      </c>
      <c r="GK109" s="99">
        <f t="shared" si="200"/>
        <v>2.2857142857142856</v>
      </c>
      <c r="GL109" s="99">
        <f t="shared" si="200"/>
        <v>2.7142857142857144</v>
      </c>
      <c r="GM109" s="99">
        <f t="shared" si="200"/>
        <v>3.4285714285714284</v>
      </c>
      <c r="GN109" s="99">
        <f t="shared" si="200"/>
        <v>3.1428571428571428</v>
      </c>
    </row>
    <row r="110" spans="1:225" s="100" customFormat="1" x14ac:dyDescent="0.25">
      <c r="A110" s="240"/>
      <c r="B110" s="240"/>
    </row>
    <row r="111" spans="1:225" x14ac:dyDescent="0.25">
      <c r="A111" s="17"/>
      <c r="B111" s="17"/>
    </row>
    <row r="112" spans="1:225" x14ac:dyDescent="0.25">
      <c r="A112" s="17"/>
      <c r="B112" s="17"/>
    </row>
    <row r="113" spans="1:29" x14ac:dyDescent="0.25">
      <c r="A113" s="17"/>
      <c r="B113" s="17"/>
    </row>
    <row r="114" spans="1:29" x14ac:dyDescent="0.25">
      <c r="A114" s="17"/>
      <c r="B114" s="17"/>
    </row>
    <row r="115" spans="1:29" x14ac:dyDescent="0.25">
      <c r="A115" s="17"/>
      <c r="B115" s="17"/>
    </row>
    <row r="116" spans="1:29" ht="15.75" thickBot="1" x14ac:dyDescent="0.3"/>
    <row r="117" spans="1:29" ht="83.25" x14ac:dyDescent="0.35">
      <c r="D117" s="153" t="s">
        <v>130</v>
      </c>
      <c r="E117" s="154" t="s">
        <v>131</v>
      </c>
      <c r="F117" s="154" t="s">
        <v>132</v>
      </c>
      <c r="G117" s="154" t="s">
        <v>133</v>
      </c>
      <c r="H117" s="154" t="s">
        <v>8</v>
      </c>
      <c r="I117" s="154" t="s">
        <v>9</v>
      </c>
      <c r="J117" s="154" t="s">
        <v>6</v>
      </c>
      <c r="K117" s="154" t="s">
        <v>11</v>
      </c>
      <c r="L117" s="154" t="s">
        <v>14</v>
      </c>
      <c r="M117" s="154" t="s">
        <v>13</v>
      </c>
      <c r="N117" s="154" t="s">
        <v>17</v>
      </c>
      <c r="O117" s="154" t="s">
        <v>12</v>
      </c>
      <c r="P117" s="155" t="s">
        <v>15</v>
      </c>
    </row>
    <row r="118" spans="1:29" s="132" customFormat="1" ht="15.75" x14ac:dyDescent="0.25">
      <c r="D118" s="136"/>
      <c r="E118" s="156"/>
      <c r="F118" s="156"/>
      <c r="G118" s="156"/>
      <c r="H118" s="156"/>
      <c r="I118" s="156"/>
      <c r="J118" s="156"/>
      <c r="K118" s="156"/>
      <c r="L118" s="156"/>
      <c r="M118" s="156"/>
      <c r="N118" s="156"/>
      <c r="O118" s="156"/>
      <c r="P118" s="157"/>
    </row>
    <row r="119" spans="1:29" s="132" customFormat="1" ht="15.75" x14ac:dyDescent="0.25">
      <c r="D119" s="136">
        <v>43894</v>
      </c>
      <c r="E119" s="158">
        <v>4</v>
      </c>
      <c r="F119" s="158">
        <v>5</v>
      </c>
      <c r="G119" s="158">
        <v>3</v>
      </c>
      <c r="H119" s="158">
        <v>1</v>
      </c>
      <c r="I119" s="158">
        <v>0</v>
      </c>
      <c r="J119" s="158">
        <v>0</v>
      </c>
      <c r="K119" s="158">
        <v>0</v>
      </c>
      <c r="L119" s="158">
        <v>0</v>
      </c>
      <c r="M119" s="158">
        <v>0</v>
      </c>
      <c r="N119" s="158">
        <v>0</v>
      </c>
      <c r="O119" s="158">
        <v>0</v>
      </c>
      <c r="P119" s="159">
        <v>0</v>
      </c>
      <c r="R119"/>
      <c r="S119"/>
      <c r="T119"/>
      <c r="U119"/>
      <c r="V119"/>
      <c r="W119"/>
      <c r="X119"/>
      <c r="Y119"/>
      <c r="Z119"/>
      <c r="AA119"/>
      <c r="AB119"/>
      <c r="AC119"/>
    </row>
    <row r="120" spans="1:29" s="132" customFormat="1" ht="15.75" x14ac:dyDescent="0.25">
      <c r="D120" s="136">
        <v>43895</v>
      </c>
      <c r="E120" s="158">
        <v>5</v>
      </c>
      <c r="F120" s="158">
        <v>9</v>
      </c>
      <c r="G120" s="158">
        <v>2</v>
      </c>
      <c r="H120" s="158">
        <v>1</v>
      </c>
      <c r="I120" s="158">
        <v>2</v>
      </c>
      <c r="J120" s="158">
        <v>14</v>
      </c>
      <c r="K120" s="158">
        <v>1</v>
      </c>
      <c r="L120" s="158">
        <v>1</v>
      </c>
      <c r="M120" s="158">
        <v>0</v>
      </c>
      <c r="N120" s="158">
        <v>4</v>
      </c>
      <c r="O120" s="158">
        <v>1</v>
      </c>
      <c r="P120" s="159">
        <v>0</v>
      </c>
    </row>
    <row r="121" spans="1:29" s="132" customFormat="1" ht="15.75" x14ac:dyDescent="0.25">
      <c r="D121" s="136">
        <v>43896</v>
      </c>
      <c r="E121" s="158">
        <v>8</v>
      </c>
      <c r="F121" s="158">
        <v>15</v>
      </c>
      <c r="G121" s="158">
        <v>1</v>
      </c>
      <c r="H121" s="158">
        <v>8</v>
      </c>
      <c r="I121" s="158">
        <v>4</v>
      </c>
      <c r="J121" s="158">
        <v>7</v>
      </c>
      <c r="K121" s="158">
        <v>0</v>
      </c>
      <c r="L121" s="158">
        <v>1</v>
      </c>
      <c r="M121" s="158">
        <v>3</v>
      </c>
      <c r="N121" s="158">
        <v>2</v>
      </c>
      <c r="O121" s="158">
        <v>0</v>
      </c>
      <c r="P121" s="159">
        <v>0</v>
      </c>
    </row>
    <row r="122" spans="1:29" s="132" customFormat="1" ht="15.75" x14ac:dyDescent="0.25">
      <c r="D122" s="136">
        <v>43897</v>
      </c>
      <c r="E122" s="158">
        <v>9</v>
      </c>
      <c r="F122" s="158">
        <v>20</v>
      </c>
      <c r="G122" s="158">
        <v>7</v>
      </c>
      <c r="H122" s="158">
        <v>3</v>
      </c>
      <c r="I122" s="158">
        <v>3</v>
      </c>
      <c r="J122" s="158">
        <v>12</v>
      </c>
      <c r="K122" s="158">
        <v>3</v>
      </c>
      <c r="L122" s="158">
        <v>0</v>
      </c>
      <c r="M122" s="160">
        <v>-1</v>
      </c>
      <c r="N122" s="158">
        <v>2</v>
      </c>
      <c r="O122" s="158">
        <v>0</v>
      </c>
      <c r="P122" s="159">
        <v>0</v>
      </c>
    </row>
    <row r="123" spans="1:29" s="132" customFormat="1" ht="15.75" x14ac:dyDescent="0.25">
      <c r="D123" s="136">
        <v>43898</v>
      </c>
      <c r="E123" s="158">
        <v>2</v>
      </c>
      <c r="F123" s="158">
        <v>35</v>
      </c>
      <c r="G123" s="158">
        <v>5</v>
      </c>
      <c r="H123" s="158">
        <v>10</v>
      </c>
      <c r="I123" s="158">
        <v>2</v>
      </c>
      <c r="J123" s="158">
        <v>2</v>
      </c>
      <c r="K123" s="158">
        <v>5</v>
      </c>
      <c r="L123" s="158">
        <v>0</v>
      </c>
      <c r="M123" s="158">
        <v>0</v>
      </c>
      <c r="N123" s="158">
        <v>1</v>
      </c>
      <c r="O123" s="160">
        <v>5</v>
      </c>
      <c r="P123" s="159">
        <v>0</v>
      </c>
    </row>
    <row r="124" spans="1:29" s="132" customFormat="1" ht="15.75" x14ac:dyDescent="0.25">
      <c r="D124" s="136">
        <v>43899</v>
      </c>
      <c r="E124" s="158">
        <v>5</v>
      </c>
      <c r="F124" s="158">
        <v>45</v>
      </c>
      <c r="G124" s="158">
        <v>1</v>
      </c>
      <c r="H124" s="158">
        <v>4</v>
      </c>
      <c r="I124" s="158">
        <v>7</v>
      </c>
      <c r="J124" s="158">
        <v>2</v>
      </c>
      <c r="K124" s="158">
        <v>1</v>
      </c>
      <c r="L124" s="158">
        <v>0</v>
      </c>
      <c r="M124" s="158">
        <v>0</v>
      </c>
      <c r="N124" s="158">
        <v>2</v>
      </c>
      <c r="O124" s="158">
        <v>2</v>
      </c>
      <c r="P124" s="159">
        <v>0</v>
      </c>
    </row>
    <row r="125" spans="1:29" s="132" customFormat="1" ht="15.75" x14ac:dyDescent="0.25">
      <c r="D125" s="136">
        <v>43900</v>
      </c>
      <c r="E125" s="158">
        <v>10</v>
      </c>
      <c r="F125" s="158">
        <v>27</v>
      </c>
      <c r="G125" s="158">
        <v>6</v>
      </c>
      <c r="H125" s="158">
        <v>3</v>
      </c>
      <c r="I125" s="158">
        <v>4</v>
      </c>
      <c r="J125" s="158">
        <v>2</v>
      </c>
      <c r="K125" s="158">
        <v>0</v>
      </c>
      <c r="L125" s="158">
        <v>0</v>
      </c>
      <c r="M125" s="158">
        <v>2</v>
      </c>
      <c r="N125" s="158">
        <v>4</v>
      </c>
      <c r="O125" s="158">
        <v>2</v>
      </c>
      <c r="P125" s="159">
        <v>0</v>
      </c>
    </row>
    <row r="126" spans="1:29" s="132" customFormat="1" ht="15.75" x14ac:dyDescent="0.25">
      <c r="D126" s="136">
        <v>43901</v>
      </c>
      <c r="E126" s="158">
        <v>4</v>
      </c>
      <c r="F126" s="158">
        <v>44</v>
      </c>
      <c r="G126" s="158">
        <v>20</v>
      </c>
      <c r="H126" s="158">
        <v>4</v>
      </c>
      <c r="I126" s="158">
        <v>26</v>
      </c>
      <c r="J126" s="158">
        <v>21</v>
      </c>
      <c r="K126" s="158">
        <v>2</v>
      </c>
      <c r="L126" s="158">
        <v>2</v>
      </c>
      <c r="M126" s="158">
        <v>4</v>
      </c>
      <c r="N126" s="160">
        <v>-10</v>
      </c>
      <c r="O126" s="158">
        <v>0</v>
      </c>
      <c r="P126" s="159">
        <v>0</v>
      </c>
    </row>
    <row r="127" spans="1:29" ht="15.75" x14ac:dyDescent="0.25">
      <c r="D127" s="136">
        <v>43902</v>
      </c>
      <c r="E127" s="158">
        <v>13</v>
      </c>
      <c r="F127" s="158">
        <v>53</v>
      </c>
      <c r="G127" s="160">
        <v>-7</v>
      </c>
      <c r="H127" s="158">
        <v>20</v>
      </c>
      <c r="I127" s="158">
        <v>0</v>
      </c>
      <c r="J127" s="158">
        <v>17</v>
      </c>
      <c r="K127" s="158">
        <v>1</v>
      </c>
      <c r="L127" s="160">
        <v>-1</v>
      </c>
      <c r="M127" s="158">
        <v>1</v>
      </c>
      <c r="N127" s="158">
        <v>3</v>
      </c>
      <c r="O127" s="158">
        <v>1</v>
      </c>
      <c r="P127" s="159">
        <v>3</v>
      </c>
      <c r="R127" s="132"/>
      <c r="S127" s="132"/>
      <c r="T127" s="132"/>
      <c r="U127" s="132"/>
      <c r="V127" s="132"/>
      <c r="W127" s="132"/>
      <c r="X127" s="132"/>
      <c r="Y127" s="132"/>
      <c r="Z127" s="132"/>
      <c r="AA127" s="132"/>
      <c r="AB127" s="132"/>
      <c r="AC127" s="132"/>
    </row>
    <row r="128" spans="1:29" s="132" customFormat="1" ht="15.75" x14ac:dyDescent="0.25">
      <c r="D128" s="136">
        <v>43903</v>
      </c>
      <c r="E128" s="158">
        <v>16</v>
      </c>
      <c r="F128" s="158">
        <v>95</v>
      </c>
      <c r="G128" s="158">
        <v>21</v>
      </c>
      <c r="H128" s="158">
        <v>10</v>
      </c>
      <c r="I128" s="158">
        <v>19</v>
      </c>
      <c r="J128" s="158">
        <v>3</v>
      </c>
      <c r="K128" s="158">
        <v>5</v>
      </c>
      <c r="L128" s="158">
        <v>4</v>
      </c>
      <c r="M128" s="158">
        <v>0</v>
      </c>
      <c r="N128" s="158">
        <v>1</v>
      </c>
      <c r="O128" s="158">
        <v>0</v>
      </c>
      <c r="P128" s="159">
        <v>1</v>
      </c>
    </row>
    <row r="129" spans="4:29" s="132" customFormat="1" ht="15.75" x14ac:dyDescent="0.25">
      <c r="D129" s="136">
        <v>43904</v>
      </c>
      <c r="E129" s="158">
        <v>16</v>
      </c>
      <c r="F129" s="158">
        <v>43</v>
      </c>
      <c r="G129" s="158">
        <v>20</v>
      </c>
      <c r="H129" s="158">
        <v>12</v>
      </c>
      <c r="I129" s="158">
        <v>37</v>
      </c>
      <c r="J129" s="158">
        <v>4</v>
      </c>
      <c r="K129" s="158">
        <v>5</v>
      </c>
      <c r="L129" s="158">
        <v>5</v>
      </c>
      <c r="M129" s="158">
        <v>1</v>
      </c>
      <c r="N129" s="158">
        <v>1</v>
      </c>
      <c r="O129" s="158">
        <v>2</v>
      </c>
      <c r="P129" s="159">
        <v>0</v>
      </c>
    </row>
    <row r="130" spans="4:29" s="132" customFormat="1" ht="15.75" x14ac:dyDescent="0.25">
      <c r="D130" s="136">
        <v>43905</v>
      </c>
      <c r="E130" s="158">
        <v>15</v>
      </c>
      <c r="F130" s="158">
        <v>43</v>
      </c>
      <c r="G130" s="158">
        <v>8</v>
      </c>
      <c r="H130" s="158">
        <v>23</v>
      </c>
      <c r="I130" s="158">
        <v>25</v>
      </c>
      <c r="J130" s="158">
        <v>22</v>
      </c>
      <c r="K130" s="158">
        <v>5</v>
      </c>
      <c r="L130" s="158">
        <v>5</v>
      </c>
      <c r="M130" s="158">
        <v>2</v>
      </c>
      <c r="N130" s="158">
        <v>2</v>
      </c>
      <c r="O130" s="158">
        <v>0</v>
      </c>
      <c r="P130" s="159">
        <v>5</v>
      </c>
    </row>
    <row r="131" spans="4:29" s="132" customFormat="1" ht="15.75" x14ac:dyDescent="0.25">
      <c r="D131" s="136">
        <v>43906</v>
      </c>
      <c r="E131" s="158">
        <v>26</v>
      </c>
      <c r="F131" s="158">
        <v>106</v>
      </c>
      <c r="G131" s="158">
        <v>24</v>
      </c>
      <c r="H131" s="158">
        <v>36</v>
      </c>
      <c r="I131" s="158">
        <v>20</v>
      </c>
      <c r="J131" s="158">
        <v>32</v>
      </c>
      <c r="K131" s="158">
        <v>10</v>
      </c>
      <c r="L131" s="158">
        <v>4</v>
      </c>
      <c r="M131" s="158">
        <v>5</v>
      </c>
      <c r="N131" s="158">
        <v>2</v>
      </c>
      <c r="O131" s="158">
        <v>0</v>
      </c>
      <c r="P131" s="159">
        <v>1</v>
      </c>
    </row>
    <row r="132" spans="4:29" s="132" customFormat="1" ht="15.75" x14ac:dyDescent="0.25">
      <c r="D132" s="136">
        <v>43907</v>
      </c>
      <c r="E132" s="158">
        <v>39</v>
      </c>
      <c r="F132" s="158">
        <v>117</v>
      </c>
      <c r="G132" s="158">
        <v>33</v>
      </c>
      <c r="H132" s="158">
        <v>39</v>
      </c>
      <c r="I132" s="158">
        <v>12</v>
      </c>
      <c r="J132" s="158">
        <v>16</v>
      </c>
      <c r="K132" s="158">
        <v>9</v>
      </c>
      <c r="L132" s="158">
        <v>2</v>
      </c>
      <c r="M132" s="158">
        <v>6</v>
      </c>
      <c r="N132" s="158">
        <v>15</v>
      </c>
      <c r="O132" s="158">
        <v>1</v>
      </c>
      <c r="P132" s="159">
        <v>1</v>
      </c>
    </row>
    <row r="133" spans="4:29" ht="15.75" x14ac:dyDescent="0.25">
      <c r="D133" s="136">
        <v>43908</v>
      </c>
      <c r="E133" s="158">
        <v>57</v>
      </c>
      <c r="F133" s="158">
        <v>101</v>
      </c>
      <c r="G133" s="158">
        <v>21</v>
      </c>
      <c r="H133" s="158">
        <v>37</v>
      </c>
      <c r="I133" s="158">
        <v>52</v>
      </c>
      <c r="J133" s="158">
        <v>24</v>
      </c>
      <c r="K133" s="158">
        <v>14</v>
      </c>
      <c r="L133" s="158">
        <v>6</v>
      </c>
      <c r="M133" s="158">
        <v>7</v>
      </c>
      <c r="N133" s="158">
        <v>5</v>
      </c>
      <c r="O133" s="158">
        <v>5</v>
      </c>
      <c r="P133" s="159">
        <v>5</v>
      </c>
      <c r="R133" s="132"/>
      <c r="S133" s="132"/>
      <c r="T133" s="132"/>
      <c r="U133" s="132"/>
      <c r="V133" s="132"/>
      <c r="W133" s="132"/>
      <c r="X133" s="132"/>
      <c r="Y133" s="132"/>
      <c r="Z133" s="132"/>
      <c r="AA133" s="132"/>
      <c r="AB133" s="132"/>
      <c r="AC133" s="132"/>
    </row>
    <row r="134" spans="4:29" ht="15.75" x14ac:dyDescent="0.25">
      <c r="D134" s="136">
        <v>43909</v>
      </c>
      <c r="E134" s="158">
        <v>69</v>
      </c>
      <c r="F134" s="158">
        <v>109</v>
      </c>
      <c r="G134" s="158">
        <v>70</v>
      </c>
      <c r="H134" s="158">
        <v>31</v>
      </c>
      <c r="I134" s="158">
        <v>37</v>
      </c>
      <c r="J134" s="158">
        <v>38</v>
      </c>
      <c r="K134" s="158">
        <v>16</v>
      </c>
      <c r="L134" s="158">
        <v>6</v>
      </c>
      <c r="M134" s="158">
        <v>6</v>
      </c>
      <c r="N134" s="158">
        <v>4</v>
      </c>
      <c r="O134" s="158">
        <v>3</v>
      </c>
      <c r="P134" s="159">
        <v>15</v>
      </c>
      <c r="R134" s="132"/>
      <c r="S134" s="132"/>
      <c r="T134" s="132"/>
      <c r="U134" s="132"/>
      <c r="V134" s="132"/>
      <c r="W134" s="132"/>
      <c r="X134" s="132"/>
      <c r="Y134" s="132"/>
      <c r="Z134" s="132"/>
      <c r="AA134" s="132"/>
      <c r="AB134" s="132"/>
      <c r="AC134" s="132"/>
    </row>
    <row r="135" spans="4:29" ht="15.75" x14ac:dyDescent="0.25">
      <c r="D135" s="136">
        <v>43910</v>
      </c>
      <c r="E135" s="137">
        <v>91</v>
      </c>
      <c r="F135" s="137">
        <v>132</v>
      </c>
      <c r="G135" s="137">
        <v>83</v>
      </c>
      <c r="H135" s="137">
        <v>65</v>
      </c>
      <c r="I135" s="137">
        <v>61</v>
      </c>
      <c r="J135" s="137">
        <v>31</v>
      </c>
      <c r="K135" s="137">
        <v>25</v>
      </c>
      <c r="L135" s="137">
        <v>5</v>
      </c>
      <c r="M135" s="137">
        <v>4</v>
      </c>
      <c r="N135" s="137">
        <v>2</v>
      </c>
      <c r="O135" s="137">
        <v>7</v>
      </c>
      <c r="P135" s="138">
        <v>5</v>
      </c>
      <c r="R135" s="132"/>
      <c r="S135" s="132"/>
      <c r="T135" s="132"/>
      <c r="U135" s="132"/>
      <c r="V135" s="132"/>
      <c r="W135" s="132"/>
      <c r="X135" s="132"/>
      <c r="Y135" s="132"/>
      <c r="Z135" s="132"/>
      <c r="AA135" s="132"/>
      <c r="AB135" s="132"/>
      <c r="AC135" s="132"/>
    </row>
    <row r="136" spans="4:29" ht="15.75" x14ac:dyDescent="0.25">
      <c r="D136" s="136">
        <v>43911</v>
      </c>
      <c r="E136" s="137">
        <v>71</v>
      </c>
      <c r="F136" s="137">
        <v>167</v>
      </c>
      <c r="G136" s="137">
        <v>100</v>
      </c>
      <c r="H136" s="137">
        <v>61</v>
      </c>
      <c r="I136" s="137">
        <v>54</v>
      </c>
      <c r="J136" s="137">
        <v>47</v>
      </c>
      <c r="K136" s="137">
        <v>63</v>
      </c>
      <c r="L136" s="137">
        <v>8</v>
      </c>
      <c r="M136" s="137">
        <v>9</v>
      </c>
      <c r="N136" s="137">
        <v>13</v>
      </c>
      <c r="O136" s="137">
        <v>6</v>
      </c>
      <c r="P136" s="138">
        <v>13</v>
      </c>
      <c r="R136" s="132"/>
      <c r="S136" s="132"/>
      <c r="T136" s="132"/>
      <c r="U136" s="132"/>
      <c r="V136" s="132"/>
      <c r="W136" s="132"/>
      <c r="X136" s="132"/>
      <c r="Y136" s="132"/>
      <c r="Z136" s="132"/>
      <c r="AA136" s="132"/>
      <c r="AB136" s="132"/>
      <c r="AC136" s="132"/>
    </row>
    <row r="137" spans="4:29" ht="15.75" x14ac:dyDescent="0.25">
      <c r="D137" s="136">
        <v>43912</v>
      </c>
      <c r="E137" s="137">
        <v>94</v>
      </c>
      <c r="F137" s="137">
        <v>215</v>
      </c>
      <c r="G137" s="137">
        <v>74</v>
      </c>
      <c r="H137" s="137">
        <v>60</v>
      </c>
      <c r="I137" s="137">
        <v>30</v>
      </c>
      <c r="J137" s="137">
        <v>30</v>
      </c>
      <c r="K137" s="137">
        <v>27</v>
      </c>
      <c r="L137" s="137">
        <v>7</v>
      </c>
      <c r="M137" s="137">
        <v>1</v>
      </c>
      <c r="N137" s="137">
        <v>4</v>
      </c>
      <c r="O137" s="137">
        <v>3</v>
      </c>
      <c r="P137" s="138">
        <v>10</v>
      </c>
      <c r="R137" s="132"/>
      <c r="S137" s="132"/>
      <c r="T137" s="132"/>
      <c r="U137" s="132"/>
      <c r="V137" s="132"/>
      <c r="W137" s="132"/>
      <c r="X137" s="132"/>
      <c r="Y137" s="132"/>
      <c r="Z137" s="132"/>
      <c r="AA137" s="132"/>
      <c r="AB137" s="132"/>
      <c r="AC137" s="132"/>
    </row>
    <row r="138" spans="4:29" ht="15.75" x14ac:dyDescent="0.25">
      <c r="D138" s="136">
        <v>43913</v>
      </c>
      <c r="E138" s="137">
        <v>60</v>
      </c>
      <c r="F138" s="137">
        <v>152</v>
      </c>
      <c r="G138" s="137">
        <v>59</v>
      </c>
      <c r="H138" s="137">
        <v>80</v>
      </c>
      <c r="I138" s="137">
        <v>38</v>
      </c>
      <c r="J138" s="137">
        <v>57</v>
      </c>
      <c r="K138" s="137">
        <v>33</v>
      </c>
      <c r="L138" s="137">
        <v>7</v>
      </c>
      <c r="M138" s="137">
        <v>7</v>
      </c>
      <c r="N138" s="137">
        <v>4</v>
      </c>
      <c r="O138" s="137">
        <v>7</v>
      </c>
      <c r="P138" s="138">
        <v>12</v>
      </c>
      <c r="R138" s="132"/>
      <c r="S138" s="132"/>
      <c r="T138" s="132"/>
      <c r="U138" s="132"/>
      <c r="V138" s="132"/>
      <c r="W138" s="132"/>
      <c r="X138" s="132"/>
      <c r="Y138" s="132"/>
      <c r="Z138" s="132"/>
      <c r="AA138" s="132"/>
      <c r="AB138" s="132"/>
      <c r="AC138" s="132"/>
    </row>
    <row r="139" spans="4:29" ht="15.75" x14ac:dyDescent="0.25">
      <c r="D139" s="136">
        <v>43914</v>
      </c>
      <c r="E139" s="137">
        <v>105</v>
      </c>
      <c r="F139" s="137">
        <v>200</v>
      </c>
      <c r="G139" s="137">
        <v>133</v>
      </c>
      <c r="H139" s="137">
        <v>76</v>
      </c>
      <c r="I139" s="137">
        <v>155</v>
      </c>
      <c r="J139" s="137">
        <v>51</v>
      </c>
      <c r="K139" s="137">
        <v>46</v>
      </c>
      <c r="L139" s="137">
        <v>6</v>
      </c>
      <c r="M139" s="137">
        <v>9</v>
      </c>
      <c r="N139" s="137">
        <v>7</v>
      </c>
      <c r="O139" s="137">
        <v>7</v>
      </c>
      <c r="P139" s="138">
        <v>0</v>
      </c>
      <c r="R139" s="132"/>
      <c r="S139" s="132"/>
      <c r="T139" s="132"/>
      <c r="U139" s="132"/>
      <c r="V139" s="132"/>
      <c r="W139" s="132"/>
      <c r="X139" s="132"/>
      <c r="Y139" s="132"/>
      <c r="Z139" s="132"/>
      <c r="AA139" s="132"/>
      <c r="AB139" s="132"/>
      <c r="AC139" s="132"/>
    </row>
    <row r="140" spans="4:29" ht="15.75" x14ac:dyDescent="0.25">
      <c r="D140" s="136">
        <v>43915</v>
      </c>
      <c r="E140" s="137">
        <v>124</v>
      </c>
      <c r="F140" s="137">
        <v>174</v>
      </c>
      <c r="G140" s="137">
        <v>126</v>
      </c>
      <c r="H140" s="137">
        <v>103</v>
      </c>
      <c r="I140" s="137">
        <v>99</v>
      </c>
      <c r="J140" s="137">
        <v>87</v>
      </c>
      <c r="K140" s="137">
        <v>72</v>
      </c>
      <c r="L140" s="137">
        <v>10</v>
      </c>
      <c r="M140" s="137">
        <v>12</v>
      </c>
      <c r="N140" s="137">
        <v>13</v>
      </c>
      <c r="O140" s="137">
        <v>6</v>
      </c>
      <c r="P140" s="138">
        <v>13</v>
      </c>
      <c r="R140" s="132"/>
      <c r="S140" s="132"/>
      <c r="T140" s="132"/>
      <c r="U140" s="132"/>
      <c r="V140" s="132"/>
      <c r="W140" s="132"/>
      <c r="X140" s="132"/>
      <c r="Y140" s="132"/>
      <c r="Z140" s="132"/>
      <c r="AA140" s="132"/>
      <c r="AB140" s="132"/>
      <c r="AC140" s="132"/>
    </row>
    <row r="141" spans="4:29" ht="15.75" x14ac:dyDescent="0.25">
      <c r="D141" s="136">
        <v>43916</v>
      </c>
      <c r="E141" s="137">
        <v>196</v>
      </c>
      <c r="F141" s="137">
        <v>242</v>
      </c>
      <c r="G141" s="137">
        <v>215</v>
      </c>
      <c r="H141" s="137">
        <v>135</v>
      </c>
      <c r="I141" s="137">
        <v>193</v>
      </c>
      <c r="J141" s="137">
        <v>134</v>
      </c>
      <c r="K141" s="137">
        <v>55</v>
      </c>
      <c r="L141" s="137">
        <v>17</v>
      </c>
      <c r="M141" s="137">
        <v>13</v>
      </c>
      <c r="N141" s="139">
        <v>-10</v>
      </c>
      <c r="O141" s="137">
        <v>12</v>
      </c>
      <c r="P141" s="138">
        <v>30</v>
      </c>
      <c r="R141" s="132"/>
      <c r="S141" s="132"/>
      <c r="T141" s="132"/>
      <c r="U141" s="132"/>
      <c r="V141" s="132"/>
      <c r="W141" s="132"/>
      <c r="X141" s="132"/>
      <c r="Y141" s="132"/>
      <c r="Z141" s="132"/>
      <c r="AA141" s="132"/>
      <c r="AB141" s="132"/>
      <c r="AC141" s="132"/>
    </row>
    <row r="142" spans="4:29" ht="15.75" x14ac:dyDescent="0.25">
      <c r="D142" s="136">
        <v>43917</v>
      </c>
      <c r="E142" s="137">
        <v>207</v>
      </c>
      <c r="F142" s="140">
        <v>327</v>
      </c>
      <c r="G142" s="137">
        <v>206</v>
      </c>
      <c r="H142" s="137">
        <v>131</v>
      </c>
      <c r="I142" s="137">
        <v>90</v>
      </c>
      <c r="J142" s="137">
        <v>87</v>
      </c>
      <c r="K142" s="137">
        <v>61</v>
      </c>
      <c r="L142" s="137">
        <v>13</v>
      </c>
      <c r="M142" s="137">
        <v>18</v>
      </c>
      <c r="N142" s="137">
        <v>12</v>
      </c>
      <c r="O142" s="137">
        <v>9</v>
      </c>
      <c r="P142" s="138">
        <v>11</v>
      </c>
      <c r="R142" s="132"/>
      <c r="S142" s="132"/>
      <c r="T142" s="132"/>
      <c r="U142" s="132"/>
      <c r="V142" s="132"/>
      <c r="W142" s="132"/>
      <c r="X142" s="132"/>
      <c r="Y142" s="132"/>
      <c r="Z142" s="132"/>
      <c r="AA142" s="132"/>
      <c r="AB142" s="132"/>
      <c r="AC142" s="132"/>
    </row>
    <row r="143" spans="4:29" ht="15.75" x14ac:dyDescent="0.25">
      <c r="D143" s="136">
        <v>43918</v>
      </c>
      <c r="E143" s="140">
        <v>259</v>
      </c>
      <c r="F143" s="140">
        <v>260</v>
      </c>
      <c r="G143" s="137">
        <v>166</v>
      </c>
      <c r="H143" s="137">
        <v>135</v>
      </c>
      <c r="I143" s="137">
        <v>127</v>
      </c>
      <c r="J143" s="137">
        <v>81</v>
      </c>
      <c r="K143" s="137">
        <v>66</v>
      </c>
      <c r="L143" s="137">
        <v>12</v>
      </c>
      <c r="M143" s="137">
        <v>11</v>
      </c>
      <c r="N143" s="137">
        <v>13</v>
      </c>
      <c r="O143" s="137">
        <v>17</v>
      </c>
      <c r="P143" s="138">
        <v>12</v>
      </c>
      <c r="R143" s="132"/>
      <c r="S143" s="132"/>
      <c r="T143" s="132"/>
      <c r="U143" s="132"/>
      <c r="V143" s="132"/>
      <c r="W143" s="132"/>
      <c r="X143" s="132"/>
      <c r="Y143" s="132"/>
      <c r="Z143" s="132"/>
      <c r="AA143" s="132"/>
      <c r="AB143" s="132"/>
      <c r="AC143" s="132"/>
    </row>
    <row r="144" spans="4:29" ht="15.75" x14ac:dyDescent="0.25">
      <c r="D144" s="136">
        <v>43919</v>
      </c>
      <c r="E144" s="137">
        <v>161</v>
      </c>
      <c r="F144" s="140">
        <v>269</v>
      </c>
      <c r="G144" s="137">
        <v>153</v>
      </c>
      <c r="H144" s="137">
        <v>182</v>
      </c>
      <c r="I144" s="137">
        <v>97</v>
      </c>
      <c r="J144" s="137">
        <v>90</v>
      </c>
      <c r="K144" s="137">
        <v>74</v>
      </c>
      <c r="L144" s="137">
        <v>19</v>
      </c>
      <c r="M144" s="137">
        <v>14</v>
      </c>
      <c r="N144" s="137">
        <v>22</v>
      </c>
      <c r="O144" s="137">
        <v>15</v>
      </c>
      <c r="P144" s="138">
        <v>8</v>
      </c>
      <c r="R144" s="132"/>
      <c r="S144" s="132"/>
      <c r="T144" s="132"/>
      <c r="U144" s="132"/>
      <c r="V144" s="132"/>
      <c r="W144" s="132"/>
      <c r="X144" s="132"/>
      <c r="Y144" s="132"/>
      <c r="Z144" s="132"/>
      <c r="AA144" s="132"/>
      <c r="AB144" s="132"/>
      <c r="AC144" s="132"/>
    </row>
    <row r="145" spans="4:42" ht="15.75" x14ac:dyDescent="0.25">
      <c r="D145" s="136">
        <v>43920</v>
      </c>
      <c r="E145" s="137">
        <v>141</v>
      </c>
      <c r="F145" s="137">
        <v>214</v>
      </c>
      <c r="G145" s="137">
        <v>148</v>
      </c>
      <c r="H145" s="137">
        <v>107</v>
      </c>
      <c r="I145" s="137">
        <v>115</v>
      </c>
      <c r="J145" s="137">
        <v>66</v>
      </c>
      <c r="K145" s="137">
        <v>58</v>
      </c>
      <c r="L145" s="137">
        <v>7</v>
      </c>
      <c r="M145" s="137">
        <v>14</v>
      </c>
      <c r="N145" s="137">
        <v>5</v>
      </c>
      <c r="O145" s="137">
        <v>4</v>
      </c>
      <c r="P145" s="138">
        <v>5</v>
      </c>
      <c r="R145" s="132"/>
      <c r="S145" s="132"/>
      <c r="T145" s="132"/>
      <c r="U145" s="132"/>
      <c r="V145" s="132"/>
      <c r="W145" s="132"/>
      <c r="X145" s="132"/>
      <c r="Y145" s="132"/>
      <c r="Z145" s="132"/>
      <c r="AA145" s="132"/>
      <c r="AB145" s="132"/>
      <c r="AC145" s="132"/>
    </row>
    <row r="146" spans="4:42" ht="15.75" x14ac:dyDescent="0.25">
      <c r="D146" s="136">
        <v>43921</v>
      </c>
      <c r="E146" s="137">
        <v>139</v>
      </c>
      <c r="F146" s="139">
        <v>181</v>
      </c>
      <c r="G146" s="137">
        <v>143</v>
      </c>
      <c r="H146" s="137">
        <v>98</v>
      </c>
      <c r="I146" s="137">
        <v>117</v>
      </c>
      <c r="J146" s="137">
        <v>66</v>
      </c>
      <c r="K146" s="137">
        <v>41</v>
      </c>
      <c r="L146" s="137">
        <v>20</v>
      </c>
      <c r="M146" s="137">
        <v>13</v>
      </c>
      <c r="N146" s="137">
        <v>7</v>
      </c>
      <c r="O146" s="137">
        <v>9</v>
      </c>
      <c r="P146" s="141">
        <v>11</v>
      </c>
      <c r="R146" s="132"/>
      <c r="S146" s="132"/>
      <c r="T146" s="132"/>
      <c r="U146" s="132"/>
      <c r="V146" s="132"/>
      <c r="W146" s="132"/>
      <c r="X146" s="132"/>
      <c r="Y146" s="132"/>
      <c r="Z146" s="132"/>
      <c r="AA146" s="132"/>
      <c r="AB146" s="132"/>
      <c r="AC146" s="132"/>
      <c r="AE146" s="6"/>
      <c r="AF146" s="6"/>
      <c r="AG146" s="6"/>
      <c r="AH146" s="6"/>
      <c r="AI146" s="6"/>
      <c r="AJ146" s="6"/>
      <c r="AK146" s="6"/>
      <c r="AL146" s="6"/>
      <c r="AM146" s="6"/>
      <c r="AN146" s="6"/>
      <c r="AO146" s="6"/>
      <c r="AP146" s="6"/>
    </row>
    <row r="147" spans="4:42" ht="15.75" x14ac:dyDescent="0.25">
      <c r="D147" s="136">
        <v>43922</v>
      </c>
      <c r="E147" s="137">
        <v>244</v>
      </c>
      <c r="F147" s="137">
        <v>148</v>
      </c>
      <c r="G147" s="137">
        <v>172</v>
      </c>
      <c r="H147" s="137">
        <v>140</v>
      </c>
      <c r="I147" s="137">
        <v>87</v>
      </c>
      <c r="J147" s="137">
        <v>65</v>
      </c>
      <c r="K147" s="137">
        <v>81</v>
      </c>
      <c r="L147" s="137">
        <v>23</v>
      </c>
      <c r="M147" s="137">
        <v>17</v>
      </c>
      <c r="N147" s="137">
        <v>14</v>
      </c>
      <c r="O147" s="137">
        <v>20</v>
      </c>
      <c r="P147" s="138">
        <v>8</v>
      </c>
      <c r="R147" s="132"/>
      <c r="S147" s="132"/>
      <c r="T147" s="132"/>
      <c r="U147" s="132"/>
      <c r="V147" s="132"/>
      <c r="W147" s="132"/>
      <c r="X147" s="132"/>
      <c r="Y147" s="132"/>
      <c r="Z147" s="132"/>
      <c r="AA147" s="132"/>
      <c r="AB147" s="132"/>
      <c r="AC147" s="132"/>
      <c r="AD147" s="132"/>
      <c r="AE147" s="6"/>
      <c r="AF147" s="6"/>
      <c r="AG147" s="6"/>
      <c r="AH147" s="6"/>
      <c r="AI147" s="6"/>
      <c r="AJ147" s="6"/>
      <c r="AK147" s="6"/>
      <c r="AL147" s="6"/>
      <c r="AM147" s="6"/>
      <c r="AN147" s="6"/>
      <c r="AO147" s="6"/>
      <c r="AP147" s="6"/>
    </row>
    <row r="148" spans="4:42" ht="15.75" x14ac:dyDescent="0.25">
      <c r="D148" s="136">
        <v>43923</v>
      </c>
      <c r="E148" s="137">
        <v>223</v>
      </c>
      <c r="F148" s="137">
        <v>230</v>
      </c>
      <c r="G148" s="137">
        <v>184</v>
      </c>
      <c r="H148" s="137">
        <v>112</v>
      </c>
      <c r="I148" s="137">
        <v>85</v>
      </c>
      <c r="J148" s="137">
        <v>89</v>
      </c>
      <c r="K148" s="137">
        <v>86</v>
      </c>
      <c r="L148" s="137">
        <v>14</v>
      </c>
      <c r="M148" s="137">
        <v>17</v>
      </c>
      <c r="N148" s="137">
        <v>21</v>
      </c>
      <c r="O148" s="137">
        <v>14</v>
      </c>
      <c r="P148" s="138">
        <v>8</v>
      </c>
      <c r="R148" s="132"/>
      <c r="S148" s="132"/>
      <c r="T148" s="132"/>
      <c r="U148" s="132"/>
      <c r="V148" s="132"/>
      <c r="W148" s="132"/>
      <c r="X148" s="132"/>
      <c r="Y148" s="132"/>
      <c r="Z148" s="132"/>
      <c r="AA148" s="132"/>
      <c r="AB148" s="132"/>
      <c r="AC148" s="132"/>
      <c r="AD148" s="132"/>
      <c r="AE148" s="6"/>
      <c r="AF148" s="6"/>
      <c r="AG148" s="6"/>
      <c r="AH148" s="6"/>
      <c r="AI148" s="6"/>
      <c r="AJ148" s="6"/>
      <c r="AK148" s="6"/>
      <c r="AL148" s="6"/>
      <c r="AM148" s="6"/>
      <c r="AN148" s="6"/>
      <c r="AO148" s="6"/>
      <c r="AP148" s="6"/>
    </row>
    <row r="149" spans="4:42" ht="15.75" x14ac:dyDescent="0.25">
      <c r="D149" s="136">
        <v>43924</v>
      </c>
      <c r="E149" s="137">
        <v>206</v>
      </c>
      <c r="F149" s="137">
        <v>156</v>
      </c>
      <c r="G149" s="137">
        <v>171</v>
      </c>
      <c r="H149" s="137">
        <v>155</v>
      </c>
      <c r="I149" s="137">
        <v>113</v>
      </c>
      <c r="J149" s="137">
        <v>69</v>
      </c>
      <c r="K149" s="137">
        <v>79</v>
      </c>
      <c r="L149" s="137">
        <v>22</v>
      </c>
      <c r="M149" s="137">
        <v>23</v>
      </c>
      <c r="N149" s="137">
        <v>15</v>
      </c>
      <c r="O149" s="137">
        <v>11</v>
      </c>
      <c r="P149" s="138">
        <v>6</v>
      </c>
      <c r="R149" s="132"/>
      <c r="S149" s="132"/>
      <c r="T149" s="132"/>
      <c r="U149" s="132"/>
      <c r="V149" s="132"/>
      <c r="W149" s="132"/>
      <c r="X149" s="132"/>
      <c r="Y149" s="132"/>
      <c r="Z149" s="132"/>
      <c r="AA149" s="132"/>
      <c r="AB149" s="132"/>
      <c r="AC149" s="132"/>
      <c r="AD149" s="132"/>
      <c r="AE149" s="6"/>
      <c r="AF149" s="6"/>
      <c r="AG149" s="6"/>
      <c r="AH149" s="6"/>
      <c r="AI149" s="6"/>
      <c r="AJ149" s="6"/>
      <c r="AK149" s="6"/>
      <c r="AL149" s="6"/>
      <c r="AM149" s="6"/>
      <c r="AN149" s="6"/>
      <c r="AO149" s="6"/>
      <c r="AP149" s="6"/>
    </row>
    <row r="150" spans="4:42" ht="15.75" x14ac:dyDescent="0.25">
      <c r="D150" s="136">
        <v>43925</v>
      </c>
      <c r="E150" s="137">
        <v>195</v>
      </c>
      <c r="F150" s="137">
        <v>138</v>
      </c>
      <c r="G150" s="137">
        <v>174</v>
      </c>
      <c r="H150" s="137">
        <v>103</v>
      </c>
      <c r="I150" s="137">
        <v>51</v>
      </c>
      <c r="J150" s="137">
        <v>61</v>
      </c>
      <c r="K150" s="137">
        <v>113</v>
      </c>
      <c r="L150" s="137">
        <v>9</v>
      </c>
      <c r="M150" s="137">
        <v>17</v>
      </c>
      <c r="N150" s="137">
        <v>17</v>
      </c>
      <c r="O150" s="137">
        <v>19</v>
      </c>
      <c r="P150" s="138">
        <v>7</v>
      </c>
      <c r="R150" s="132"/>
      <c r="S150" s="132"/>
      <c r="T150" s="132"/>
      <c r="U150" s="132"/>
      <c r="V150" s="132"/>
      <c r="W150" s="132"/>
      <c r="X150" s="132"/>
      <c r="Y150" s="132"/>
      <c r="Z150" s="132"/>
      <c r="AA150" s="132"/>
      <c r="AB150" s="132"/>
      <c r="AC150" s="132"/>
      <c r="AD150" s="132"/>
      <c r="AE150" s="6"/>
      <c r="AF150" s="6"/>
      <c r="AG150" s="6"/>
      <c r="AH150" s="6"/>
      <c r="AI150" s="6"/>
      <c r="AJ150" s="6"/>
      <c r="AK150" s="6"/>
      <c r="AL150" s="6"/>
      <c r="AM150" s="6"/>
      <c r="AN150" s="6"/>
      <c r="AO150" s="6"/>
      <c r="AP150" s="6"/>
    </row>
    <row r="151" spans="4:42" ht="15.75" x14ac:dyDescent="0.25">
      <c r="D151" s="136">
        <v>43926</v>
      </c>
      <c r="E151" s="140">
        <v>298</v>
      </c>
      <c r="F151" s="137">
        <v>179</v>
      </c>
      <c r="G151" s="137">
        <v>230</v>
      </c>
      <c r="H151" s="137">
        <v>125</v>
      </c>
      <c r="I151" s="137">
        <v>142</v>
      </c>
      <c r="J151" s="137">
        <v>94</v>
      </c>
      <c r="K151" s="137">
        <v>83</v>
      </c>
      <c r="L151" s="137">
        <v>20</v>
      </c>
      <c r="M151" s="137">
        <v>7</v>
      </c>
      <c r="N151" s="137">
        <v>17</v>
      </c>
      <c r="O151" s="137">
        <v>16</v>
      </c>
      <c r="P151" s="138">
        <v>13</v>
      </c>
      <c r="R151" s="132"/>
      <c r="S151" s="132"/>
      <c r="T151" s="132"/>
      <c r="U151" s="132"/>
      <c r="V151" s="132"/>
      <c r="W151" s="132"/>
      <c r="X151" s="132"/>
      <c r="Y151" s="132"/>
      <c r="Z151" s="132"/>
      <c r="AA151" s="132"/>
      <c r="AB151" s="132"/>
      <c r="AC151" s="132"/>
      <c r="AD151" s="132"/>
      <c r="AE151" s="6"/>
      <c r="AF151" s="6"/>
      <c r="AG151" s="6"/>
      <c r="AH151" s="6"/>
      <c r="AI151" s="6"/>
      <c r="AJ151" s="6"/>
      <c r="AK151" s="6"/>
      <c r="AL151" s="6"/>
      <c r="AM151" s="6"/>
      <c r="AN151" s="6"/>
      <c r="AO151" s="6"/>
      <c r="AP151" s="6"/>
    </row>
    <row r="152" spans="4:42" ht="15.75" x14ac:dyDescent="0.25">
      <c r="D152" s="136">
        <v>43927</v>
      </c>
      <c r="E152" s="137">
        <v>246</v>
      </c>
      <c r="F152" s="137">
        <v>193</v>
      </c>
      <c r="G152" s="137">
        <v>115</v>
      </c>
      <c r="H152" s="137">
        <v>100</v>
      </c>
      <c r="I152" s="137">
        <v>107</v>
      </c>
      <c r="J152" s="137">
        <v>52</v>
      </c>
      <c r="K152" s="137">
        <v>71</v>
      </c>
      <c r="L152" s="137">
        <v>10</v>
      </c>
      <c r="M152" s="137">
        <v>37</v>
      </c>
      <c r="N152" s="137">
        <v>8</v>
      </c>
      <c r="O152" s="137">
        <v>9</v>
      </c>
      <c r="P152" s="138">
        <v>4</v>
      </c>
      <c r="R152" s="132"/>
      <c r="S152" s="132"/>
      <c r="T152" s="132"/>
      <c r="U152" s="132"/>
      <c r="V152" s="132"/>
      <c r="W152" s="132"/>
      <c r="X152" s="132"/>
      <c r="Y152" s="132"/>
      <c r="Z152" s="132"/>
      <c r="AA152" s="132"/>
      <c r="AB152" s="132"/>
      <c r="AC152" s="132"/>
      <c r="AD152" s="132"/>
      <c r="AE152" s="6"/>
      <c r="AF152" s="6"/>
      <c r="AG152" s="6"/>
      <c r="AH152" s="6"/>
      <c r="AI152" s="6"/>
      <c r="AJ152" s="6"/>
      <c r="AK152" s="6"/>
      <c r="AL152" s="6"/>
      <c r="AM152" s="6"/>
      <c r="AN152" s="6"/>
      <c r="AO152" s="6"/>
      <c r="AP152" s="6"/>
    </row>
    <row r="153" spans="4:42" ht="15.75" x14ac:dyDescent="0.25">
      <c r="D153" s="136">
        <v>43928</v>
      </c>
      <c r="E153" s="137">
        <v>139</v>
      </c>
      <c r="F153" s="137">
        <v>158</v>
      </c>
      <c r="G153" s="137">
        <v>124</v>
      </c>
      <c r="H153" s="137">
        <v>90</v>
      </c>
      <c r="I153" s="137">
        <v>88</v>
      </c>
      <c r="J153" s="137">
        <v>52</v>
      </c>
      <c r="K153" s="137">
        <v>68</v>
      </c>
      <c r="L153" s="137">
        <v>10</v>
      </c>
      <c r="M153" s="137">
        <v>33</v>
      </c>
      <c r="N153" s="137">
        <v>5</v>
      </c>
      <c r="O153" s="137">
        <v>3</v>
      </c>
      <c r="P153" s="138">
        <v>7</v>
      </c>
      <c r="R153" s="132"/>
      <c r="S153" s="132"/>
      <c r="T153" s="132"/>
      <c r="U153" s="132"/>
      <c r="V153" s="132"/>
      <c r="W153" s="132"/>
      <c r="X153" s="132"/>
      <c r="Y153" s="132"/>
      <c r="Z153" s="132"/>
      <c r="AA153" s="132"/>
      <c r="AB153" s="132"/>
      <c r="AC153" s="132"/>
      <c r="AD153" s="132"/>
      <c r="AE153" s="6"/>
      <c r="AF153" s="6"/>
      <c r="AG153" s="6"/>
      <c r="AH153" s="6"/>
      <c r="AI153" s="6"/>
      <c r="AJ153" s="6"/>
      <c r="AK153" s="6"/>
      <c r="AL153" s="6"/>
      <c r="AM153" s="6"/>
      <c r="AN153" s="6"/>
      <c r="AO153" s="6"/>
      <c r="AP153" s="6"/>
    </row>
    <row r="154" spans="4:42" ht="15.75" x14ac:dyDescent="0.25">
      <c r="D154" s="136">
        <v>43929</v>
      </c>
      <c r="E154" s="137">
        <v>247</v>
      </c>
      <c r="F154" s="137">
        <v>185</v>
      </c>
      <c r="G154" s="137">
        <v>130</v>
      </c>
      <c r="H154" s="137">
        <v>91</v>
      </c>
      <c r="I154" s="137">
        <v>82</v>
      </c>
      <c r="J154" s="137">
        <v>71</v>
      </c>
      <c r="K154" s="137">
        <v>66</v>
      </c>
      <c r="L154" s="137">
        <v>19</v>
      </c>
      <c r="M154" s="137">
        <v>18</v>
      </c>
      <c r="N154" s="137">
        <v>33</v>
      </c>
      <c r="O154" s="137">
        <v>14</v>
      </c>
      <c r="P154" s="138">
        <v>13</v>
      </c>
      <c r="R154" s="132"/>
      <c r="S154" s="132"/>
      <c r="T154" s="132"/>
      <c r="U154" s="132"/>
      <c r="V154" s="132"/>
      <c r="W154" s="132"/>
      <c r="X154" s="132"/>
      <c r="Y154" s="132"/>
      <c r="Z154" s="132"/>
      <c r="AA154" s="132"/>
      <c r="AB154" s="132"/>
      <c r="AC154" s="132"/>
      <c r="AD154" s="132"/>
      <c r="AE154" s="6"/>
      <c r="AF154" s="6"/>
      <c r="AG154" s="6"/>
      <c r="AH154" s="6"/>
      <c r="AI154" s="6"/>
      <c r="AJ154" s="6"/>
      <c r="AK154" s="6"/>
      <c r="AL154" s="6"/>
      <c r="AM154" s="6"/>
      <c r="AN154" s="6"/>
      <c r="AO154" s="6"/>
      <c r="AP154" s="6"/>
    </row>
    <row r="155" spans="4:42" ht="15.75" x14ac:dyDescent="0.25">
      <c r="D155" s="136">
        <v>43930</v>
      </c>
      <c r="E155" s="140">
        <v>317</v>
      </c>
      <c r="F155" s="137">
        <v>212</v>
      </c>
      <c r="G155" s="137">
        <v>180</v>
      </c>
      <c r="H155" s="137">
        <v>135</v>
      </c>
      <c r="I155" s="137">
        <v>126</v>
      </c>
      <c r="J155" s="137">
        <v>60</v>
      </c>
      <c r="K155" s="139">
        <v>80</v>
      </c>
      <c r="L155" s="137">
        <v>10</v>
      </c>
      <c r="M155" s="137">
        <v>30</v>
      </c>
      <c r="N155" s="137">
        <v>37</v>
      </c>
      <c r="O155" s="137">
        <v>17</v>
      </c>
      <c r="P155" s="138">
        <v>9</v>
      </c>
      <c r="R155" s="132"/>
      <c r="S155" s="132"/>
      <c r="T155" s="132"/>
      <c r="U155" s="132"/>
      <c r="V155" s="132"/>
      <c r="W155" s="132"/>
      <c r="X155" s="132"/>
      <c r="Y155" s="132"/>
      <c r="Z155" s="132"/>
      <c r="AA155" s="132"/>
      <c r="AB155" s="132"/>
      <c r="AC155" s="132"/>
      <c r="AD155" s="132"/>
      <c r="AE155" s="6"/>
      <c r="AF155" s="6"/>
      <c r="AG155" s="6"/>
      <c r="AH155" s="6"/>
      <c r="AI155" s="6"/>
      <c r="AJ155" s="6"/>
      <c r="AK155" s="6"/>
      <c r="AL155" s="6"/>
      <c r="AM155" s="6"/>
      <c r="AN155" s="6"/>
      <c r="AO155" s="6"/>
      <c r="AP155" s="6"/>
    </row>
    <row r="156" spans="4:42" ht="15.75" x14ac:dyDescent="0.25">
      <c r="D156" s="136">
        <v>43931</v>
      </c>
      <c r="E156" s="137">
        <v>208</v>
      </c>
      <c r="F156" s="140">
        <v>253</v>
      </c>
      <c r="G156" s="137">
        <v>236</v>
      </c>
      <c r="H156" s="137">
        <v>164</v>
      </c>
      <c r="I156" s="137">
        <v>103</v>
      </c>
      <c r="J156" s="137">
        <v>60</v>
      </c>
      <c r="K156" s="137">
        <v>191</v>
      </c>
      <c r="L156" s="137">
        <v>25</v>
      </c>
      <c r="M156" s="137">
        <v>26</v>
      </c>
      <c r="N156" s="137">
        <v>29</v>
      </c>
      <c r="O156" s="137">
        <v>25</v>
      </c>
      <c r="P156" s="138">
        <v>15</v>
      </c>
      <c r="R156" s="132"/>
      <c r="S156" s="132"/>
      <c r="T156" s="132"/>
      <c r="U156" s="132"/>
      <c r="V156" s="132"/>
      <c r="W156" s="132"/>
      <c r="X156" s="132"/>
      <c r="Y156" s="132"/>
      <c r="Z156" s="132"/>
      <c r="AA156" s="132"/>
      <c r="AB156" s="132"/>
      <c r="AC156" s="132"/>
      <c r="AD156" s="132"/>
      <c r="AE156" s="6"/>
      <c r="AF156" s="6"/>
      <c r="AG156" s="6"/>
      <c r="AH156" s="6"/>
      <c r="AI156" s="6"/>
      <c r="AJ156" s="6"/>
      <c r="AK156" s="6"/>
      <c r="AL156" s="6"/>
      <c r="AM156" s="6"/>
      <c r="AN156" s="6"/>
      <c r="AO156" s="6"/>
      <c r="AP156" s="6"/>
    </row>
    <row r="157" spans="4:42" ht="15.75" x14ac:dyDescent="0.25">
      <c r="D157" s="136">
        <v>43932</v>
      </c>
      <c r="E157" s="140">
        <v>411</v>
      </c>
      <c r="F157" s="137">
        <v>203</v>
      </c>
      <c r="G157" s="137">
        <v>157</v>
      </c>
      <c r="H157" s="137">
        <v>155</v>
      </c>
      <c r="I157" s="137">
        <v>125</v>
      </c>
      <c r="J157" s="137">
        <v>53</v>
      </c>
      <c r="K157" s="137">
        <v>97</v>
      </c>
      <c r="L157" s="137">
        <v>39</v>
      </c>
      <c r="M157" s="137">
        <v>26</v>
      </c>
      <c r="N157" s="137">
        <v>15</v>
      </c>
      <c r="O157" s="137">
        <v>22</v>
      </c>
      <c r="P157" s="138">
        <v>13</v>
      </c>
      <c r="R157" s="132"/>
      <c r="S157" s="132"/>
      <c r="T157" s="132"/>
      <c r="U157" s="132"/>
      <c r="V157" s="132"/>
      <c r="W157" s="132"/>
      <c r="X157" s="132"/>
      <c r="Y157" s="132"/>
      <c r="Z157" s="132"/>
      <c r="AA157" s="132"/>
      <c r="AB157" s="132"/>
      <c r="AC157" s="132"/>
      <c r="AD157" s="132"/>
      <c r="AE157" s="132"/>
      <c r="AF157" s="132"/>
      <c r="AG157" s="132"/>
      <c r="AH157" s="132"/>
      <c r="AI157" s="132"/>
      <c r="AJ157" s="132"/>
      <c r="AK157" s="132"/>
      <c r="AL157" s="132"/>
      <c r="AM157" s="132"/>
      <c r="AN157" s="132"/>
      <c r="AO157" s="132"/>
      <c r="AP157" s="132"/>
    </row>
    <row r="158" spans="4:42" ht="15.75" x14ac:dyDescent="0.25">
      <c r="D158" s="136">
        <v>43933</v>
      </c>
      <c r="E158" s="137">
        <v>223</v>
      </c>
      <c r="F158" s="140">
        <v>254</v>
      </c>
      <c r="G158" s="137">
        <v>188</v>
      </c>
      <c r="H158" s="137">
        <v>170</v>
      </c>
      <c r="I158" s="137">
        <v>116</v>
      </c>
      <c r="J158" s="137">
        <v>80</v>
      </c>
      <c r="K158" s="137">
        <v>71</v>
      </c>
      <c r="L158" s="137">
        <v>14</v>
      </c>
      <c r="M158" s="137">
        <v>15</v>
      </c>
      <c r="N158" s="137">
        <v>19</v>
      </c>
      <c r="O158" s="137">
        <v>14</v>
      </c>
      <c r="P158" s="138">
        <v>10</v>
      </c>
      <c r="R158" s="132"/>
      <c r="S158" s="132"/>
      <c r="T158" s="132"/>
      <c r="U158" s="132"/>
      <c r="V158" s="132"/>
      <c r="W158" s="132"/>
      <c r="X158" s="132"/>
      <c r="Y158" s="132"/>
      <c r="Z158" s="132"/>
      <c r="AA158" s="132"/>
      <c r="AB158" s="132"/>
      <c r="AC158" s="132"/>
      <c r="AD158" s="132"/>
    </row>
    <row r="159" spans="4:42" ht="15.75" x14ac:dyDescent="0.25">
      <c r="D159" s="136">
        <v>43934</v>
      </c>
      <c r="E159" s="140">
        <v>263</v>
      </c>
      <c r="F159" s="137">
        <v>139</v>
      </c>
      <c r="G159" s="137">
        <v>94</v>
      </c>
      <c r="H159" s="137">
        <v>214</v>
      </c>
      <c r="I159" s="137">
        <v>45</v>
      </c>
      <c r="J159" s="137">
        <v>68</v>
      </c>
      <c r="K159" s="137">
        <v>51</v>
      </c>
      <c r="L159" s="137">
        <v>34</v>
      </c>
      <c r="M159" s="137">
        <v>26</v>
      </c>
      <c r="N159" s="137">
        <v>13</v>
      </c>
      <c r="O159" s="137">
        <v>9</v>
      </c>
      <c r="P159" s="138">
        <v>8</v>
      </c>
      <c r="R159" s="132"/>
      <c r="S159" s="132"/>
      <c r="T159" s="132"/>
      <c r="U159" s="132"/>
      <c r="V159" s="132"/>
      <c r="W159" s="132"/>
      <c r="X159" s="132"/>
      <c r="Y159" s="132"/>
      <c r="Z159" s="132"/>
      <c r="AA159" s="132"/>
      <c r="AB159" s="132"/>
      <c r="AC159" s="132"/>
      <c r="AD159" s="132"/>
    </row>
    <row r="160" spans="4:42" ht="15.75" x14ac:dyDescent="0.25">
      <c r="D160" s="136">
        <v>43935</v>
      </c>
      <c r="E160" s="137">
        <v>142</v>
      </c>
      <c r="F160" s="137">
        <v>173</v>
      </c>
      <c r="G160" s="137">
        <v>100</v>
      </c>
      <c r="H160" s="137">
        <v>115</v>
      </c>
      <c r="I160" s="137">
        <v>186</v>
      </c>
      <c r="J160" s="137">
        <v>27</v>
      </c>
      <c r="K160" s="137">
        <v>60</v>
      </c>
      <c r="L160" s="137">
        <v>7</v>
      </c>
      <c r="M160" s="137">
        <v>18</v>
      </c>
      <c r="N160" s="137">
        <v>8</v>
      </c>
      <c r="O160" s="137">
        <v>6</v>
      </c>
      <c r="P160" s="138">
        <v>1</v>
      </c>
      <c r="R160" s="132"/>
      <c r="S160" s="132"/>
      <c r="T160" s="132"/>
      <c r="U160" s="132"/>
      <c r="V160" s="132"/>
      <c r="W160" s="132"/>
      <c r="X160" s="132"/>
      <c r="Y160" s="132"/>
      <c r="Z160" s="132"/>
      <c r="AA160" s="132"/>
      <c r="AB160" s="132"/>
      <c r="AC160" s="132"/>
      <c r="AD160" s="132"/>
    </row>
    <row r="161" spans="4:30" ht="15.75" x14ac:dyDescent="0.25">
      <c r="D161" s="136">
        <v>43936</v>
      </c>
      <c r="E161" s="137">
        <v>193</v>
      </c>
      <c r="F161" s="137">
        <v>115</v>
      </c>
      <c r="G161" s="137">
        <v>111</v>
      </c>
      <c r="H161" s="137">
        <v>119</v>
      </c>
      <c r="I161" s="137">
        <v>39</v>
      </c>
      <c r="J161" s="137">
        <v>90</v>
      </c>
      <c r="K161" s="137">
        <v>52</v>
      </c>
      <c r="L161" s="137">
        <v>13</v>
      </c>
      <c r="M161" s="137">
        <v>5</v>
      </c>
      <c r="N161" s="139">
        <v>10</v>
      </c>
      <c r="O161" s="137">
        <v>7</v>
      </c>
      <c r="P161" s="138">
        <v>5</v>
      </c>
      <c r="R161" s="132"/>
      <c r="S161" s="132"/>
      <c r="T161" s="132"/>
      <c r="U161" s="132"/>
      <c r="V161" s="132"/>
      <c r="W161" s="132"/>
      <c r="X161" s="132"/>
      <c r="Y161" s="132"/>
      <c r="Z161" s="132"/>
      <c r="AA161" s="132"/>
      <c r="AB161" s="132"/>
      <c r="AC161" s="132"/>
      <c r="AD161" s="132"/>
    </row>
    <row r="162" spans="4:30" ht="15.75" x14ac:dyDescent="0.25">
      <c r="D162" s="136">
        <v>43937</v>
      </c>
      <c r="E162" s="140">
        <v>274</v>
      </c>
      <c r="F162" s="137">
        <v>206</v>
      </c>
      <c r="G162" s="137">
        <v>134</v>
      </c>
      <c r="H162" s="137">
        <v>120</v>
      </c>
      <c r="I162" s="137">
        <v>100</v>
      </c>
      <c r="J162" s="137">
        <v>66</v>
      </c>
      <c r="K162" s="137">
        <v>91</v>
      </c>
      <c r="L162" s="137">
        <v>21</v>
      </c>
      <c r="M162" s="137">
        <v>2</v>
      </c>
      <c r="N162" s="137">
        <v>29</v>
      </c>
      <c r="O162" s="137">
        <v>11</v>
      </c>
      <c r="P162" s="138">
        <v>7</v>
      </c>
      <c r="R162" s="132"/>
      <c r="S162" s="132"/>
      <c r="T162" s="132"/>
      <c r="U162" s="132"/>
      <c r="V162" s="132"/>
      <c r="W162" s="132"/>
      <c r="X162" s="132"/>
      <c r="Y162" s="132"/>
      <c r="Z162" s="132"/>
      <c r="AA162" s="132"/>
      <c r="AB162" s="132"/>
      <c r="AC162" s="132"/>
      <c r="AD162" s="132"/>
    </row>
    <row r="163" spans="4:30" ht="15.75" x14ac:dyDescent="0.25">
      <c r="D163" s="136">
        <v>43938</v>
      </c>
      <c r="E163" s="140">
        <v>258</v>
      </c>
      <c r="F163" s="137">
        <v>177</v>
      </c>
      <c r="G163" s="137">
        <v>203</v>
      </c>
      <c r="H163" s="137">
        <v>163</v>
      </c>
      <c r="I163" s="137">
        <v>135</v>
      </c>
      <c r="J163" s="137">
        <v>71</v>
      </c>
      <c r="K163" s="137">
        <v>124</v>
      </c>
      <c r="L163" s="137">
        <v>45</v>
      </c>
      <c r="M163" s="137">
        <v>20</v>
      </c>
      <c r="N163" s="137">
        <v>21</v>
      </c>
      <c r="O163" s="137">
        <v>14</v>
      </c>
      <c r="P163" s="138">
        <v>4</v>
      </c>
      <c r="R163" s="132"/>
      <c r="S163" s="132"/>
      <c r="T163" s="132"/>
      <c r="U163" s="132"/>
      <c r="V163" s="132"/>
      <c r="W163" s="132"/>
      <c r="X163" s="132"/>
      <c r="Y163" s="132"/>
      <c r="Z163" s="132"/>
      <c r="AA163" s="132"/>
      <c r="AB163" s="132"/>
      <c r="AC163" s="132"/>
      <c r="AD163" s="132"/>
    </row>
    <row r="164" spans="4:30" ht="15.75" x14ac:dyDescent="0.25">
      <c r="D164" s="136">
        <v>43939</v>
      </c>
      <c r="E164" s="140">
        <v>303</v>
      </c>
      <c r="F164" s="137">
        <v>197</v>
      </c>
      <c r="G164" s="137">
        <v>156</v>
      </c>
      <c r="H164" s="137">
        <v>161</v>
      </c>
      <c r="I164" s="137">
        <v>115</v>
      </c>
      <c r="J164" s="137">
        <v>69</v>
      </c>
      <c r="K164" s="137">
        <v>52</v>
      </c>
      <c r="L164" s="137">
        <v>45</v>
      </c>
      <c r="M164" s="137">
        <v>10</v>
      </c>
      <c r="N164" s="137">
        <v>11</v>
      </c>
      <c r="O164" s="137">
        <v>19</v>
      </c>
      <c r="P164" s="138">
        <v>2</v>
      </c>
      <c r="R164" s="132"/>
      <c r="S164" s="132"/>
      <c r="T164" s="132"/>
      <c r="U164" s="132"/>
      <c r="V164" s="132"/>
      <c r="W164" s="132"/>
      <c r="X164" s="132"/>
      <c r="Y164" s="132"/>
      <c r="Z164" s="132"/>
      <c r="AA164" s="132"/>
      <c r="AB164" s="132"/>
      <c r="AC164" s="132"/>
      <c r="AD164" s="132"/>
    </row>
    <row r="165" spans="4:30" ht="15.75" x14ac:dyDescent="0.25">
      <c r="D165" s="136">
        <v>43940</v>
      </c>
      <c r="E165" s="140">
        <v>262</v>
      </c>
      <c r="F165" s="137">
        <v>178</v>
      </c>
      <c r="G165" s="137">
        <v>131</v>
      </c>
      <c r="H165" s="137">
        <v>204</v>
      </c>
      <c r="I165" s="137">
        <v>99</v>
      </c>
      <c r="J165" s="137">
        <v>52</v>
      </c>
      <c r="K165" s="137">
        <v>76</v>
      </c>
      <c r="L165" s="137">
        <v>20</v>
      </c>
      <c r="M165" s="137">
        <v>13</v>
      </c>
      <c r="N165" s="137">
        <v>14</v>
      </c>
      <c r="O165" s="137">
        <v>13</v>
      </c>
      <c r="P165" s="138">
        <v>4</v>
      </c>
      <c r="R165" s="132"/>
      <c r="S165" s="132"/>
      <c r="T165" s="132"/>
      <c r="U165" s="132"/>
      <c r="V165" s="132"/>
      <c r="W165" s="132"/>
      <c r="X165" s="132"/>
      <c r="Y165" s="132"/>
      <c r="Z165" s="132"/>
      <c r="AA165" s="132"/>
      <c r="AB165" s="132"/>
      <c r="AC165" s="132"/>
      <c r="AD165" s="132"/>
    </row>
    <row r="166" spans="4:30" ht="15.75" x14ac:dyDescent="0.25">
      <c r="D166" s="136">
        <v>43941</v>
      </c>
      <c r="E166" s="137">
        <v>141</v>
      </c>
      <c r="F166" s="137">
        <v>163</v>
      </c>
      <c r="G166" s="137">
        <v>99</v>
      </c>
      <c r="H166" s="137">
        <v>147</v>
      </c>
      <c r="I166" s="137">
        <v>80</v>
      </c>
      <c r="J166" s="137">
        <v>44</v>
      </c>
      <c r="K166" s="137">
        <v>46</v>
      </c>
      <c r="L166" s="137">
        <v>6</v>
      </c>
      <c r="M166" s="137">
        <v>7</v>
      </c>
      <c r="N166" s="137">
        <v>3</v>
      </c>
      <c r="O166" s="137">
        <v>10</v>
      </c>
      <c r="P166" s="138">
        <v>4</v>
      </c>
      <c r="R166" s="132"/>
      <c r="S166" s="132"/>
      <c r="T166" s="132"/>
      <c r="U166" s="132"/>
      <c r="V166" s="132"/>
      <c r="W166" s="132"/>
      <c r="X166" s="132"/>
      <c r="Y166" s="132"/>
      <c r="Z166" s="132"/>
      <c r="AA166" s="132"/>
      <c r="AB166" s="132"/>
      <c r="AC166" s="132"/>
      <c r="AD166" s="132"/>
    </row>
    <row r="167" spans="4:30" ht="15.75" x14ac:dyDescent="0.25">
      <c r="D167" s="136">
        <v>43942</v>
      </c>
      <c r="E167" s="137">
        <v>144</v>
      </c>
      <c r="F167" s="137">
        <v>140</v>
      </c>
      <c r="G167" s="137">
        <v>99</v>
      </c>
      <c r="H167" s="137">
        <v>98</v>
      </c>
      <c r="I167" s="137">
        <v>87</v>
      </c>
      <c r="J167" s="137">
        <v>54</v>
      </c>
      <c r="K167" s="137">
        <v>65</v>
      </c>
      <c r="L167" s="137">
        <v>23</v>
      </c>
      <c r="M167" s="137">
        <v>4</v>
      </c>
      <c r="N167" s="137">
        <v>6</v>
      </c>
      <c r="O167" s="137">
        <v>4</v>
      </c>
      <c r="P167" s="138">
        <v>5</v>
      </c>
      <c r="R167" s="132"/>
      <c r="S167" s="132"/>
      <c r="T167" s="132"/>
      <c r="U167" s="132"/>
      <c r="V167" s="132"/>
      <c r="W167" s="132"/>
      <c r="X167" s="132"/>
      <c r="Y167" s="132"/>
      <c r="Z167" s="132"/>
      <c r="AA167" s="132"/>
      <c r="AB167" s="132"/>
      <c r="AC167" s="132"/>
      <c r="AD167" s="132"/>
    </row>
    <row r="168" spans="4:30" ht="15.75" x14ac:dyDescent="0.25">
      <c r="D168" s="136">
        <v>43943</v>
      </c>
      <c r="E168" s="137">
        <v>162</v>
      </c>
      <c r="F168" s="137">
        <v>122</v>
      </c>
      <c r="G168" s="137">
        <v>107</v>
      </c>
      <c r="H168" s="137">
        <v>90</v>
      </c>
      <c r="I168" s="137">
        <v>94</v>
      </c>
      <c r="J168" s="137">
        <v>51</v>
      </c>
      <c r="K168" s="137">
        <v>35</v>
      </c>
      <c r="L168" s="137">
        <v>18</v>
      </c>
      <c r="M168" s="137">
        <v>8</v>
      </c>
      <c r="N168" s="137">
        <v>13</v>
      </c>
      <c r="O168" s="137">
        <v>5</v>
      </c>
      <c r="P168" s="138">
        <v>3</v>
      </c>
      <c r="R168" s="132"/>
      <c r="S168" s="132"/>
      <c r="T168" s="132"/>
      <c r="U168" s="132"/>
      <c r="V168" s="132"/>
      <c r="W168" s="132"/>
      <c r="X168" s="132"/>
      <c r="Y168" s="132"/>
      <c r="Z168" s="132"/>
      <c r="AA168" s="132"/>
      <c r="AB168" s="132"/>
      <c r="AC168" s="132"/>
      <c r="AD168" s="132"/>
    </row>
    <row r="169" spans="4:30" ht="15.75" x14ac:dyDescent="0.25">
      <c r="D169" s="136">
        <v>43944</v>
      </c>
      <c r="E169" s="137">
        <v>211</v>
      </c>
      <c r="F169" s="137">
        <v>128</v>
      </c>
      <c r="G169" s="137">
        <v>143</v>
      </c>
      <c r="H169" s="137">
        <v>136</v>
      </c>
      <c r="I169" s="137">
        <v>75</v>
      </c>
      <c r="J169" s="137">
        <v>63</v>
      </c>
      <c r="K169" s="137">
        <v>62</v>
      </c>
      <c r="L169" s="137">
        <v>28</v>
      </c>
      <c r="M169" s="137">
        <v>14</v>
      </c>
      <c r="N169" s="137">
        <v>8</v>
      </c>
      <c r="O169" s="137">
        <v>15</v>
      </c>
      <c r="P169" s="138">
        <v>4</v>
      </c>
      <c r="R169" s="132"/>
      <c r="S169" s="132"/>
      <c r="T169" s="132"/>
      <c r="U169" s="132"/>
      <c r="V169" s="132"/>
      <c r="W169" s="132"/>
      <c r="X169" s="132"/>
      <c r="Y169" s="132"/>
      <c r="Z169" s="132"/>
      <c r="AA169" s="132"/>
      <c r="AB169" s="132"/>
      <c r="AC169" s="132"/>
      <c r="AD169" s="132"/>
    </row>
    <row r="170" spans="4:30" ht="15.75" x14ac:dyDescent="0.25">
      <c r="D170" s="136">
        <v>43945</v>
      </c>
      <c r="E170" s="137">
        <v>182</v>
      </c>
      <c r="F170" s="137">
        <v>159</v>
      </c>
      <c r="G170" s="137">
        <v>85</v>
      </c>
      <c r="H170" s="137">
        <v>110</v>
      </c>
      <c r="I170" s="137">
        <v>102</v>
      </c>
      <c r="J170" s="137">
        <v>69</v>
      </c>
      <c r="K170" s="137">
        <v>48</v>
      </c>
      <c r="L170" s="137">
        <v>11</v>
      </c>
      <c r="M170" s="137">
        <v>3</v>
      </c>
      <c r="N170" s="137">
        <v>12</v>
      </c>
      <c r="O170" s="137">
        <v>16</v>
      </c>
      <c r="P170" s="138">
        <v>9</v>
      </c>
      <c r="R170" s="132"/>
      <c r="S170" s="132"/>
      <c r="T170" s="132"/>
      <c r="U170" s="132"/>
      <c r="V170" s="132"/>
      <c r="W170" s="132"/>
      <c r="X170" s="132"/>
      <c r="Y170" s="132"/>
      <c r="Z170" s="132"/>
      <c r="AA170" s="132"/>
      <c r="AB170" s="132"/>
      <c r="AC170" s="132"/>
      <c r="AD170" s="132"/>
    </row>
    <row r="171" spans="4:30" ht="15.75" x14ac:dyDescent="0.25">
      <c r="D171" s="136">
        <v>43946</v>
      </c>
      <c r="E171" s="137">
        <v>185</v>
      </c>
      <c r="F171" s="137">
        <v>127</v>
      </c>
      <c r="G171" s="137">
        <v>74</v>
      </c>
      <c r="H171" s="137">
        <v>93</v>
      </c>
      <c r="I171" s="137">
        <v>47</v>
      </c>
      <c r="J171" s="137">
        <v>45</v>
      </c>
      <c r="K171" s="137">
        <v>38</v>
      </c>
      <c r="L171" s="137">
        <v>25</v>
      </c>
      <c r="M171" s="137">
        <v>3</v>
      </c>
      <c r="N171" s="137">
        <v>4</v>
      </c>
      <c r="O171" s="137">
        <v>10</v>
      </c>
      <c r="P171" s="138">
        <v>4</v>
      </c>
      <c r="R171" s="132"/>
      <c r="S171" s="132"/>
      <c r="T171" s="132"/>
      <c r="U171" s="132"/>
      <c r="V171" s="132"/>
      <c r="W171" s="132"/>
      <c r="X171" s="132"/>
      <c r="Y171" s="132"/>
      <c r="Z171" s="132"/>
      <c r="AA171" s="132"/>
      <c r="AB171" s="132"/>
      <c r="AC171" s="132"/>
      <c r="AD171" s="132"/>
    </row>
    <row r="172" spans="4:30" ht="15.75" x14ac:dyDescent="0.25">
      <c r="D172" s="136">
        <v>43947</v>
      </c>
      <c r="E172" s="137">
        <v>139</v>
      </c>
      <c r="F172" s="137">
        <v>151</v>
      </c>
      <c r="G172" s="137">
        <v>91</v>
      </c>
      <c r="H172" s="137">
        <v>75</v>
      </c>
      <c r="I172" s="137">
        <v>53</v>
      </c>
      <c r="J172" s="137">
        <v>75</v>
      </c>
      <c r="K172" s="137">
        <v>43</v>
      </c>
      <c r="L172" s="137">
        <v>20</v>
      </c>
      <c r="M172" s="137">
        <v>4</v>
      </c>
      <c r="N172" s="137">
        <v>4</v>
      </c>
      <c r="O172" s="137">
        <v>0</v>
      </c>
      <c r="P172" s="138">
        <v>0</v>
      </c>
      <c r="R172" s="132"/>
      <c r="S172" s="132"/>
      <c r="T172" s="132"/>
      <c r="U172" s="132"/>
      <c r="V172" s="132"/>
      <c r="W172" s="132"/>
      <c r="X172" s="132"/>
      <c r="Y172" s="132"/>
      <c r="Z172" s="132"/>
      <c r="AA172" s="132"/>
      <c r="AB172" s="132"/>
      <c r="AC172" s="132"/>
      <c r="AD172" s="132"/>
    </row>
    <row r="173" spans="4:30" ht="15.75" x14ac:dyDescent="0.25">
      <c r="D173" s="136">
        <v>43948</v>
      </c>
      <c r="E173" s="137">
        <v>96</v>
      </c>
      <c r="F173" s="137">
        <v>99</v>
      </c>
      <c r="G173" s="137">
        <v>45</v>
      </c>
      <c r="H173" s="137">
        <v>44</v>
      </c>
      <c r="I173" s="137">
        <v>64</v>
      </c>
      <c r="J173" s="137">
        <v>23</v>
      </c>
      <c r="K173" s="137">
        <v>8</v>
      </c>
      <c r="L173" s="137">
        <v>5</v>
      </c>
      <c r="M173" s="137">
        <v>2</v>
      </c>
      <c r="N173" s="137">
        <v>1</v>
      </c>
      <c r="O173" s="137">
        <v>13</v>
      </c>
      <c r="P173" s="138">
        <v>0</v>
      </c>
      <c r="R173" s="132"/>
      <c r="S173" s="132"/>
      <c r="T173" s="132"/>
      <c r="U173" s="132"/>
      <c r="V173" s="132"/>
      <c r="W173" s="132"/>
      <c r="X173" s="132"/>
      <c r="Y173" s="132"/>
      <c r="Z173" s="132"/>
      <c r="AA173" s="132"/>
      <c r="AB173" s="132"/>
      <c r="AC173" s="132"/>
      <c r="AD173" s="132"/>
    </row>
    <row r="174" spans="4:30" ht="15.75" x14ac:dyDescent="0.25">
      <c r="D174" s="136">
        <v>43949</v>
      </c>
      <c r="E174" s="137">
        <v>20</v>
      </c>
      <c r="F174" s="137">
        <v>33</v>
      </c>
      <c r="G174" s="137">
        <v>34</v>
      </c>
      <c r="H174" s="137">
        <v>22</v>
      </c>
      <c r="I174" s="137">
        <v>18</v>
      </c>
      <c r="J174" s="137">
        <v>22</v>
      </c>
      <c r="K174" s="137">
        <v>5</v>
      </c>
      <c r="L174" s="137">
        <v>4</v>
      </c>
      <c r="M174" s="137">
        <v>10</v>
      </c>
      <c r="N174" s="137">
        <v>3</v>
      </c>
      <c r="O174" s="137">
        <v>0</v>
      </c>
      <c r="P174" s="138">
        <v>0</v>
      </c>
      <c r="R174" s="132"/>
      <c r="S174" s="132"/>
      <c r="T174" s="132"/>
      <c r="U174" s="132"/>
      <c r="V174" s="132"/>
      <c r="W174" s="132"/>
      <c r="X174" s="132"/>
      <c r="Y174" s="132"/>
      <c r="Z174" s="132"/>
      <c r="AA174" s="132"/>
      <c r="AB174" s="132"/>
      <c r="AC174" s="132"/>
      <c r="AD174" s="132"/>
    </row>
    <row r="175" spans="4:30" ht="15.75" x14ac:dyDescent="0.25">
      <c r="D175" s="136">
        <v>43950</v>
      </c>
      <c r="E175" s="137">
        <v>96</v>
      </c>
      <c r="F175" s="137">
        <v>33</v>
      </c>
      <c r="G175" s="137">
        <v>71</v>
      </c>
      <c r="H175" s="137">
        <v>74</v>
      </c>
      <c r="I175" s="137">
        <v>48</v>
      </c>
      <c r="J175" s="137">
        <v>18</v>
      </c>
      <c r="K175" s="137">
        <v>29</v>
      </c>
      <c r="L175" s="137">
        <v>7</v>
      </c>
      <c r="M175" s="137">
        <v>1</v>
      </c>
      <c r="N175" s="137">
        <v>3</v>
      </c>
      <c r="O175" s="137">
        <v>5</v>
      </c>
      <c r="P175" s="138">
        <v>1</v>
      </c>
      <c r="R175" s="132"/>
      <c r="S175" s="132"/>
      <c r="T175" s="132"/>
      <c r="U175" s="132"/>
      <c r="V175" s="132"/>
      <c r="W175" s="132"/>
      <c r="X175" s="132"/>
      <c r="Y175" s="132"/>
      <c r="Z175" s="132"/>
      <c r="AA175" s="132"/>
      <c r="AB175" s="132"/>
      <c r="AC175" s="132"/>
      <c r="AD175" s="132"/>
    </row>
    <row r="176" spans="4:30" ht="15.75" x14ac:dyDescent="0.25">
      <c r="D176" s="136">
        <v>43951</v>
      </c>
      <c r="E176" s="137">
        <v>138</v>
      </c>
      <c r="F176" s="137">
        <v>101</v>
      </c>
      <c r="G176" s="137">
        <v>51</v>
      </c>
      <c r="H176" s="137">
        <v>56</v>
      </c>
      <c r="I176" s="137">
        <v>60</v>
      </c>
      <c r="J176" s="137">
        <v>47</v>
      </c>
      <c r="K176" s="137">
        <v>37</v>
      </c>
      <c r="L176" s="137">
        <v>9</v>
      </c>
      <c r="M176" s="137">
        <v>3</v>
      </c>
      <c r="N176" s="137">
        <v>3</v>
      </c>
      <c r="O176" s="137">
        <v>6</v>
      </c>
      <c r="P176" s="138">
        <v>3</v>
      </c>
      <c r="R176" s="132"/>
      <c r="S176" s="132"/>
      <c r="T176" s="132"/>
      <c r="U176" s="132"/>
      <c r="V176" s="132"/>
      <c r="W176" s="132"/>
      <c r="X176" s="132"/>
      <c r="Y176" s="132"/>
      <c r="Z176" s="132"/>
      <c r="AA176" s="132"/>
      <c r="AB176" s="132"/>
      <c r="AC176" s="132"/>
      <c r="AD176" s="132"/>
    </row>
    <row r="177" spans="4:30" ht="15.75" x14ac:dyDescent="0.25">
      <c r="D177" s="136">
        <v>43952</v>
      </c>
      <c r="E177" s="137">
        <v>117</v>
      </c>
      <c r="F177" s="137">
        <v>90</v>
      </c>
      <c r="G177" s="137">
        <v>79</v>
      </c>
      <c r="H177" s="137">
        <v>71</v>
      </c>
      <c r="I177" s="137">
        <v>39</v>
      </c>
      <c r="J177" s="137">
        <v>36</v>
      </c>
      <c r="K177" s="137">
        <v>18</v>
      </c>
      <c r="L177" s="137">
        <v>14</v>
      </c>
      <c r="M177" s="137">
        <v>3</v>
      </c>
      <c r="N177" s="137">
        <v>3</v>
      </c>
      <c r="O177" s="137">
        <v>2</v>
      </c>
      <c r="P177" s="138">
        <v>3</v>
      </c>
      <c r="R177" s="132"/>
      <c r="S177" s="132"/>
      <c r="T177" s="132"/>
      <c r="U177" s="132"/>
      <c r="V177" s="132"/>
      <c r="W177" s="132"/>
      <c r="X177" s="132"/>
      <c r="Y177" s="132"/>
      <c r="Z177" s="132"/>
      <c r="AA177" s="132"/>
      <c r="AB177" s="132"/>
      <c r="AC177" s="132"/>
      <c r="AD177" s="132"/>
    </row>
    <row r="178" spans="4:30" ht="15.75" x14ac:dyDescent="0.25">
      <c r="D178" s="136">
        <v>43953</v>
      </c>
      <c r="E178" s="137">
        <v>94</v>
      </c>
      <c r="F178" s="137">
        <v>78</v>
      </c>
      <c r="G178" s="137">
        <v>71</v>
      </c>
      <c r="H178" s="137">
        <v>68</v>
      </c>
      <c r="I178" s="137">
        <v>49</v>
      </c>
      <c r="J178" s="137">
        <v>30</v>
      </c>
      <c r="K178" s="137">
        <v>26</v>
      </c>
      <c r="L178" s="137">
        <v>15</v>
      </c>
      <c r="M178" s="137">
        <v>3</v>
      </c>
      <c r="N178" s="137">
        <v>5</v>
      </c>
      <c r="O178" s="137">
        <v>6</v>
      </c>
      <c r="P178" s="138">
        <v>0</v>
      </c>
      <c r="R178" s="132"/>
      <c r="S178" s="132"/>
      <c r="T178" s="132"/>
      <c r="U178" s="132"/>
      <c r="V178" s="132"/>
      <c r="W178" s="132"/>
      <c r="X178" s="132"/>
      <c r="Y178" s="132"/>
      <c r="Z178" s="132"/>
      <c r="AA178" s="132"/>
      <c r="AB178" s="132"/>
      <c r="AC178" s="132"/>
      <c r="AD178" s="132"/>
    </row>
    <row r="179" spans="4:30" ht="15.75" x14ac:dyDescent="0.25">
      <c r="D179" s="136">
        <v>43954</v>
      </c>
      <c r="E179" s="137">
        <v>90</v>
      </c>
      <c r="F179" s="137">
        <v>74</v>
      </c>
      <c r="G179" s="137">
        <v>35</v>
      </c>
      <c r="H179" s="137">
        <v>62</v>
      </c>
      <c r="I179" s="137">
        <v>26</v>
      </c>
      <c r="J179" s="137">
        <v>24</v>
      </c>
      <c r="K179" s="137">
        <v>21</v>
      </c>
      <c r="L179" s="137">
        <v>0</v>
      </c>
      <c r="M179" s="137">
        <v>2</v>
      </c>
      <c r="N179" s="137">
        <v>0</v>
      </c>
      <c r="O179" s="137">
        <v>1</v>
      </c>
      <c r="P179" s="138">
        <v>0</v>
      </c>
      <c r="R179" s="132"/>
      <c r="S179" s="132"/>
      <c r="T179" s="132"/>
      <c r="U179" s="132"/>
      <c r="V179" s="132"/>
      <c r="W179" s="132"/>
      <c r="X179" s="132"/>
      <c r="Y179" s="132"/>
      <c r="Z179" s="132"/>
      <c r="AA179" s="132"/>
      <c r="AB179" s="132"/>
      <c r="AC179" s="132"/>
      <c r="AD179" s="132"/>
    </row>
    <row r="180" spans="4:30" ht="15.75" x14ac:dyDescent="0.25">
      <c r="D180" s="136">
        <v>43955</v>
      </c>
      <c r="E180" s="137">
        <v>31</v>
      </c>
      <c r="F180" s="137">
        <v>31</v>
      </c>
      <c r="G180" s="137">
        <v>23</v>
      </c>
      <c r="H180" s="137">
        <v>25</v>
      </c>
      <c r="I180" s="137">
        <v>44</v>
      </c>
      <c r="J180" s="137">
        <v>16</v>
      </c>
      <c r="K180" s="137">
        <v>12</v>
      </c>
      <c r="L180" s="137">
        <v>5</v>
      </c>
      <c r="M180" s="137">
        <v>5</v>
      </c>
      <c r="N180" s="137">
        <v>2</v>
      </c>
      <c r="O180" s="137">
        <v>4</v>
      </c>
      <c r="P180" s="138">
        <v>2</v>
      </c>
      <c r="R180" s="132"/>
      <c r="S180" s="132"/>
      <c r="T180" s="132"/>
      <c r="U180" s="132"/>
      <c r="V180" s="132"/>
      <c r="W180" s="132"/>
      <c r="X180" s="132"/>
      <c r="Y180" s="132"/>
      <c r="Z180" s="132"/>
      <c r="AA180" s="132"/>
      <c r="AB180" s="132"/>
      <c r="AC180" s="132"/>
      <c r="AD180" s="132"/>
    </row>
    <row r="181" spans="4:30" ht="15.75" x14ac:dyDescent="0.25">
      <c r="D181" s="136">
        <v>43956</v>
      </c>
      <c r="E181" s="137">
        <v>80</v>
      </c>
      <c r="F181" s="137">
        <v>33</v>
      </c>
      <c r="G181" s="137">
        <v>70</v>
      </c>
      <c r="H181" s="137">
        <v>29</v>
      </c>
      <c r="I181" s="137">
        <v>14</v>
      </c>
      <c r="J181" s="137">
        <v>52</v>
      </c>
      <c r="K181" s="137">
        <v>17</v>
      </c>
      <c r="L181" s="137">
        <v>15</v>
      </c>
      <c r="M181" s="137">
        <v>2</v>
      </c>
      <c r="N181" s="139">
        <v>-1</v>
      </c>
      <c r="O181" s="137">
        <v>3</v>
      </c>
      <c r="P181" s="138">
        <v>2</v>
      </c>
      <c r="R181" s="132"/>
      <c r="S181" s="132"/>
      <c r="T181" s="132"/>
      <c r="U181" s="132"/>
      <c r="V181" s="132"/>
      <c r="W181" s="132"/>
      <c r="X181" s="132"/>
      <c r="Y181" s="132"/>
      <c r="Z181" s="132"/>
      <c r="AA181" s="132"/>
      <c r="AB181" s="132"/>
      <c r="AC181" s="132"/>
      <c r="AD181" s="132"/>
    </row>
    <row r="182" spans="4:30" ht="15.75" x14ac:dyDescent="0.25">
      <c r="D182" s="136">
        <v>43957</v>
      </c>
      <c r="E182" s="137">
        <v>54</v>
      </c>
      <c r="F182" s="137">
        <v>17</v>
      </c>
      <c r="G182" s="137">
        <v>58</v>
      </c>
      <c r="H182" s="137">
        <v>34</v>
      </c>
      <c r="I182" s="137">
        <v>20</v>
      </c>
      <c r="J182" s="137">
        <v>3</v>
      </c>
      <c r="K182" s="137">
        <v>9</v>
      </c>
      <c r="L182" s="137">
        <v>17</v>
      </c>
      <c r="M182" s="137">
        <v>12</v>
      </c>
      <c r="N182" s="137">
        <v>5</v>
      </c>
      <c r="O182" s="137">
        <v>2</v>
      </c>
      <c r="P182" s="138">
        <v>1</v>
      </c>
      <c r="R182" s="132"/>
      <c r="S182" s="132"/>
      <c r="T182" s="132"/>
      <c r="U182" s="132"/>
      <c r="V182" s="132"/>
      <c r="W182" s="132"/>
      <c r="X182" s="132"/>
      <c r="Y182" s="132"/>
      <c r="Z182" s="132"/>
      <c r="AA182" s="132"/>
      <c r="AB182" s="132"/>
      <c r="AC182" s="132"/>
      <c r="AD182" s="132"/>
    </row>
    <row r="183" spans="4:30" ht="15.75" x14ac:dyDescent="0.25">
      <c r="D183" s="136">
        <v>43958</v>
      </c>
      <c r="E183" s="137">
        <v>97</v>
      </c>
      <c r="F183" s="137">
        <v>52</v>
      </c>
      <c r="G183" s="137">
        <v>50</v>
      </c>
      <c r="H183" s="137">
        <v>25</v>
      </c>
      <c r="I183" s="137">
        <v>24</v>
      </c>
      <c r="J183" s="137">
        <v>172</v>
      </c>
      <c r="K183" s="137">
        <v>18</v>
      </c>
      <c r="L183" s="137">
        <v>5</v>
      </c>
      <c r="M183" s="137">
        <v>8</v>
      </c>
      <c r="N183" s="137">
        <v>3</v>
      </c>
      <c r="O183" s="137">
        <v>0</v>
      </c>
      <c r="P183" s="138">
        <v>1</v>
      </c>
      <c r="R183" s="132"/>
      <c r="S183" s="132"/>
      <c r="T183" s="132"/>
      <c r="U183" s="132"/>
      <c r="V183" s="132"/>
      <c r="W183" s="132"/>
      <c r="X183" s="132"/>
      <c r="Y183" s="132"/>
      <c r="Z183" s="132"/>
      <c r="AA183" s="132"/>
      <c r="AB183" s="132"/>
      <c r="AC183" s="132"/>
      <c r="AD183" s="132"/>
    </row>
    <row r="184" spans="4:30" ht="15.75" x14ac:dyDescent="0.25">
      <c r="D184" s="136">
        <v>43959</v>
      </c>
      <c r="E184" s="137">
        <v>82</v>
      </c>
      <c r="F184" s="137">
        <v>36</v>
      </c>
      <c r="G184" s="137">
        <v>42</v>
      </c>
      <c r="H184" s="137">
        <v>38</v>
      </c>
      <c r="I184" s="137">
        <v>44</v>
      </c>
      <c r="J184" s="137">
        <v>22</v>
      </c>
      <c r="K184" s="137">
        <v>20</v>
      </c>
      <c r="L184" s="137">
        <v>10</v>
      </c>
      <c r="M184" s="137">
        <v>5</v>
      </c>
      <c r="N184" s="137">
        <v>19</v>
      </c>
      <c r="O184" s="137">
        <v>1</v>
      </c>
      <c r="P184" s="138">
        <v>0</v>
      </c>
      <c r="R184" s="132"/>
      <c r="S184" s="132"/>
      <c r="T184" s="132"/>
      <c r="U184" s="132"/>
      <c r="V184" s="132"/>
      <c r="W184" s="132"/>
      <c r="X184" s="132"/>
      <c r="Y184" s="132"/>
      <c r="Z184" s="132"/>
      <c r="AA184" s="132"/>
      <c r="AB184" s="132"/>
      <c r="AC184" s="132"/>
      <c r="AD184" s="132"/>
    </row>
    <row r="185" spans="4:30" ht="15.75" x14ac:dyDescent="0.25">
      <c r="D185" s="136">
        <v>43960</v>
      </c>
      <c r="E185" s="137">
        <v>82</v>
      </c>
      <c r="F185" s="137">
        <v>55</v>
      </c>
      <c r="G185" s="137">
        <v>48</v>
      </c>
      <c r="H185" s="137">
        <v>16</v>
      </c>
      <c r="I185" s="137">
        <v>23</v>
      </c>
      <c r="J185" s="137">
        <v>28</v>
      </c>
      <c r="K185" s="137">
        <v>16</v>
      </c>
      <c r="L185" s="137">
        <v>15</v>
      </c>
      <c r="M185" s="137">
        <v>1</v>
      </c>
      <c r="N185" s="137">
        <v>4</v>
      </c>
      <c r="O185" s="137">
        <v>1</v>
      </c>
      <c r="P185" s="138">
        <v>0</v>
      </c>
      <c r="R185" s="132"/>
      <c r="S185" s="132"/>
      <c r="T185" s="132"/>
      <c r="U185" s="132"/>
      <c r="V185" s="132"/>
      <c r="W185" s="132"/>
      <c r="X185" s="132"/>
      <c r="Y185" s="132"/>
      <c r="Z185" s="132"/>
      <c r="AA185" s="132"/>
      <c r="AB185" s="132"/>
      <c r="AC185" s="132"/>
      <c r="AD185" s="132"/>
    </row>
    <row r="186" spans="4:30" ht="15.75" x14ac:dyDescent="0.25">
      <c r="D186" s="136">
        <v>43961</v>
      </c>
      <c r="E186" s="137">
        <v>69</v>
      </c>
      <c r="F186" s="137">
        <v>31</v>
      </c>
      <c r="G186" s="137">
        <v>40</v>
      </c>
      <c r="H186" s="137">
        <v>25</v>
      </c>
      <c r="I186" s="137">
        <v>27</v>
      </c>
      <c r="J186" s="137">
        <v>23</v>
      </c>
      <c r="K186" s="137">
        <v>7</v>
      </c>
      <c r="L186" s="137">
        <v>15</v>
      </c>
      <c r="M186" s="137">
        <v>1</v>
      </c>
      <c r="N186" s="137">
        <v>5</v>
      </c>
      <c r="O186" s="137">
        <v>1</v>
      </c>
      <c r="P186" s="138">
        <v>1</v>
      </c>
      <c r="R186" s="132"/>
      <c r="S186" s="132"/>
      <c r="T186" s="132"/>
      <c r="U186" s="132"/>
      <c r="V186" s="132"/>
      <c r="W186" s="132"/>
      <c r="X186" s="132"/>
      <c r="Y186" s="132"/>
      <c r="Z186" s="132"/>
      <c r="AA186" s="132"/>
      <c r="AB186" s="132"/>
      <c r="AC186" s="132"/>
      <c r="AD186" s="132"/>
    </row>
    <row r="187" spans="4:30" ht="15.75" x14ac:dyDescent="0.25">
      <c r="D187" s="136">
        <v>43962</v>
      </c>
      <c r="E187" s="137">
        <v>46</v>
      </c>
      <c r="F187" s="137">
        <v>19</v>
      </c>
      <c r="G187" s="137">
        <v>36</v>
      </c>
      <c r="H187" s="137">
        <v>23</v>
      </c>
      <c r="I187" s="137">
        <v>18</v>
      </c>
      <c r="J187" s="137">
        <v>12</v>
      </c>
      <c r="K187" s="139">
        <v>-6</v>
      </c>
      <c r="L187" s="137">
        <v>1</v>
      </c>
      <c r="M187" s="137">
        <v>2</v>
      </c>
      <c r="N187" s="137">
        <v>6</v>
      </c>
      <c r="O187" s="137">
        <v>1</v>
      </c>
      <c r="P187" s="138">
        <v>3</v>
      </c>
      <c r="R187" s="132"/>
      <c r="S187" s="132"/>
      <c r="T187" s="132"/>
      <c r="U187" s="132"/>
      <c r="V187" s="132"/>
      <c r="W187" s="132"/>
      <c r="X187" s="132"/>
      <c r="Y187" s="132"/>
      <c r="Z187" s="132"/>
      <c r="AA187" s="132"/>
      <c r="AB187" s="132"/>
      <c r="AC187" s="132"/>
      <c r="AD187" s="132"/>
    </row>
    <row r="188" spans="4:30" ht="15.75" x14ac:dyDescent="0.25">
      <c r="D188" s="136">
        <v>43963</v>
      </c>
      <c r="E188" s="137">
        <v>60</v>
      </c>
      <c r="F188" s="137">
        <v>40</v>
      </c>
      <c r="G188" s="137">
        <v>25</v>
      </c>
      <c r="H188" s="137">
        <v>25</v>
      </c>
      <c r="I188" s="137">
        <v>8</v>
      </c>
      <c r="J188" s="137">
        <v>10</v>
      </c>
      <c r="K188" s="137">
        <v>12</v>
      </c>
      <c r="L188" s="137">
        <v>8</v>
      </c>
      <c r="M188" s="137">
        <v>1</v>
      </c>
      <c r="N188" s="137">
        <v>6</v>
      </c>
      <c r="O188" s="137">
        <v>1</v>
      </c>
      <c r="P188" s="138">
        <v>0</v>
      </c>
      <c r="R188" s="132"/>
      <c r="S188" s="132"/>
      <c r="T188" s="132"/>
      <c r="U188" s="132"/>
      <c r="V188" s="132"/>
      <c r="W188" s="132"/>
      <c r="X188" s="132"/>
      <c r="Y188" s="132"/>
      <c r="Z188" s="132"/>
      <c r="AA188" s="132"/>
      <c r="AB188" s="132"/>
      <c r="AC188" s="132"/>
      <c r="AD188" s="132"/>
    </row>
    <row r="189" spans="4:30" ht="15.75" x14ac:dyDescent="0.25">
      <c r="D189" s="136">
        <v>43964</v>
      </c>
      <c r="E189" s="137">
        <v>97</v>
      </c>
      <c r="F189" s="137">
        <v>18</v>
      </c>
      <c r="G189" s="137">
        <v>32</v>
      </c>
      <c r="H189" s="137">
        <v>19</v>
      </c>
      <c r="I189" s="137">
        <v>21</v>
      </c>
      <c r="J189" s="137">
        <v>20</v>
      </c>
      <c r="K189" s="137">
        <v>13</v>
      </c>
      <c r="L189" s="137">
        <v>3</v>
      </c>
      <c r="M189" s="137">
        <v>1</v>
      </c>
      <c r="N189" s="137">
        <v>2</v>
      </c>
      <c r="O189" s="137">
        <v>1</v>
      </c>
      <c r="P189" s="138">
        <v>0</v>
      </c>
      <c r="R189" s="132"/>
      <c r="S189" s="132"/>
      <c r="T189" s="132"/>
      <c r="U189" s="132"/>
      <c r="V189" s="132"/>
      <c r="W189" s="132"/>
      <c r="X189" s="132"/>
      <c r="Y189" s="132"/>
      <c r="Z189" s="132"/>
      <c r="AA189" s="132"/>
      <c r="AB189" s="132"/>
      <c r="AC189" s="132"/>
      <c r="AD189" s="132"/>
    </row>
    <row r="190" spans="4:30" ht="15.75" x14ac:dyDescent="0.25">
      <c r="D190" s="136">
        <v>43965</v>
      </c>
      <c r="E190" s="137">
        <v>86</v>
      </c>
      <c r="F190" s="137">
        <v>48</v>
      </c>
      <c r="G190" s="137">
        <v>54</v>
      </c>
      <c r="H190" s="137">
        <v>24</v>
      </c>
      <c r="I190" s="137">
        <v>19</v>
      </c>
      <c r="J190" s="137">
        <v>20</v>
      </c>
      <c r="K190" s="137">
        <v>12</v>
      </c>
      <c r="L190" s="137">
        <v>2</v>
      </c>
      <c r="M190" s="137">
        <v>2</v>
      </c>
      <c r="N190" s="137">
        <v>2</v>
      </c>
      <c r="O190" s="137">
        <v>0</v>
      </c>
      <c r="P190" s="138">
        <v>1</v>
      </c>
      <c r="R190" s="132"/>
      <c r="S190" s="132"/>
      <c r="T190" s="132"/>
      <c r="U190" s="132"/>
      <c r="V190" s="132"/>
      <c r="W190" s="132"/>
      <c r="X190" s="132"/>
      <c r="Y190" s="132"/>
      <c r="Z190" s="132"/>
      <c r="AA190" s="132"/>
      <c r="AB190" s="132"/>
      <c r="AC190" s="132"/>
      <c r="AD190" s="132"/>
    </row>
    <row r="191" spans="4:30" ht="15.75" x14ac:dyDescent="0.25">
      <c r="D191" s="136">
        <v>43966</v>
      </c>
      <c r="E191" s="137">
        <v>56</v>
      </c>
      <c r="F191" s="137">
        <v>22</v>
      </c>
      <c r="G191" s="137">
        <v>39</v>
      </c>
      <c r="H191" s="137">
        <v>15</v>
      </c>
      <c r="I191" s="137">
        <v>36</v>
      </c>
      <c r="J191" s="137">
        <v>14</v>
      </c>
      <c r="K191" s="137">
        <v>5</v>
      </c>
      <c r="L191" s="137">
        <v>6</v>
      </c>
      <c r="M191" s="137">
        <v>4</v>
      </c>
      <c r="N191" s="137">
        <v>2</v>
      </c>
      <c r="O191" s="137">
        <v>1</v>
      </c>
      <c r="P191" s="138">
        <v>0</v>
      </c>
      <c r="R191" s="132"/>
      <c r="S191" s="132"/>
      <c r="T191" s="132"/>
      <c r="U191" s="132"/>
      <c r="V191" s="132"/>
      <c r="W191" s="132"/>
      <c r="X191" s="132"/>
      <c r="Y191" s="132"/>
      <c r="Z191" s="132"/>
      <c r="AA191" s="132"/>
      <c r="AB191" s="132"/>
      <c r="AC191" s="132"/>
      <c r="AD191" s="132"/>
    </row>
    <row r="192" spans="4:30" ht="15.75" x14ac:dyDescent="0.25">
      <c r="D192" s="136">
        <v>43967</v>
      </c>
      <c r="E192" s="137">
        <v>54</v>
      </c>
      <c r="F192" s="137">
        <v>33</v>
      </c>
      <c r="G192" s="137">
        <v>27</v>
      </c>
      <c r="H192" s="137">
        <v>16</v>
      </c>
      <c r="I192" s="137">
        <v>16</v>
      </c>
      <c r="J192" s="137">
        <v>26</v>
      </c>
      <c r="K192" s="137">
        <v>11</v>
      </c>
      <c r="L192" s="137">
        <v>4</v>
      </c>
      <c r="M192" s="137">
        <v>0</v>
      </c>
      <c r="N192" s="137">
        <v>2</v>
      </c>
      <c r="O192" s="137">
        <v>0</v>
      </c>
      <c r="P192" s="138">
        <v>0</v>
      </c>
      <c r="R192" s="132"/>
      <c r="S192" s="132"/>
      <c r="T192" s="132"/>
      <c r="U192" s="132"/>
      <c r="V192" s="132"/>
      <c r="W192" s="132"/>
      <c r="X192" s="132"/>
      <c r="Y192" s="132"/>
      <c r="Z192" s="132"/>
      <c r="AA192" s="132"/>
      <c r="AB192" s="132"/>
      <c r="AC192" s="132"/>
      <c r="AD192" s="132"/>
    </row>
    <row r="193" spans="4:30" ht="15.75" x14ac:dyDescent="0.25">
      <c r="D193" s="136">
        <v>43968</v>
      </c>
      <c r="E193" s="137">
        <v>39</v>
      </c>
      <c r="F193" s="137">
        <v>10</v>
      </c>
      <c r="G193" s="137">
        <v>14</v>
      </c>
      <c r="H193" s="137">
        <v>26</v>
      </c>
      <c r="I193" s="137">
        <v>8</v>
      </c>
      <c r="J193" s="137">
        <v>16</v>
      </c>
      <c r="K193" s="137">
        <v>4</v>
      </c>
      <c r="L193" s="137">
        <v>6</v>
      </c>
      <c r="M193" s="137">
        <v>1</v>
      </c>
      <c r="N193" s="137">
        <v>1</v>
      </c>
      <c r="O193" s="137">
        <v>0</v>
      </c>
      <c r="P193" s="138">
        <v>0</v>
      </c>
      <c r="R193" s="132"/>
      <c r="S193" s="132"/>
      <c r="T193" s="132"/>
      <c r="U193" s="132"/>
      <c r="V193" s="132"/>
      <c r="W193" s="132"/>
      <c r="X193" s="132"/>
      <c r="Y193" s="132"/>
      <c r="Z193" s="132"/>
      <c r="AA193" s="132"/>
      <c r="AB193" s="132"/>
      <c r="AC193" s="132"/>
      <c r="AD193" s="132"/>
    </row>
    <row r="194" spans="4:30" ht="15.75" x14ac:dyDescent="0.25">
      <c r="D194" s="136">
        <v>43969</v>
      </c>
      <c r="E194" s="137">
        <v>64</v>
      </c>
      <c r="F194" s="137">
        <v>19</v>
      </c>
      <c r="G194" s="137">
        <v>14</v>
      </c>
      <c r="H194" s="137">
        <v>12</v>
      </c>
      <c r="I194" s="137">
        <v>11</v>
      </c>
      <c r="J194" s="137">
        <v>17</v>
      </c>
      <c r="K194" s="137">
        <v>1</v>
      </c>
      <c r="L194" s="137">
        <v>2</v>
      </c>
      <c r="M194" s="137">
        <v>3</v>
      </c>
      <c r="N194" s="137">
        <v>2</v>
      </c>
      <c r="O194" s="137">
        <v>1</v>
      </c>
      <c r="P194" s="138">
        <v>0</v>
      </c>
      <c r="R194" s="132"/>
      <c r="S194" s="132"/>
      <c r="T194" s="132"/>
      <c r="U194" s="132"/>
      <c r="V194" s="132"/>
      <c r="W194" s="132"/>
      <c r="X194" s="132"/>
      <c r="Y194" s="132"/>
      <c r="Z194" s="132"/>
      <c r="AA194" s="132"/>
      <c r="AB194" s="132"/>
      <c r="AC194" s="132"/>
      <c r="AD194" s="132"/>
    </row>
    <row r="195" spans="4:30" ht="15.75" x14ac:dyDescent="0.25">
      <c r="D195" s="136">
        <v>43970</v>
      </c>
      <c r="E195" s="137">
        <v>35</v>
      </c>
      <c r="F195" s="137">
        <v>19</v>
      </c>
      <c r="G195" s="137">
        <v>17</v>
      </c>
      <c r="H195" s="137">
        <v>16</v>
      </c>
      <c r="I195" s="137">
        <v>3</v>
      </c>
      <c r="J195" s="137">
        <v>10</v>
      </c>
      <c r="K195" s="137">
        <v>6</v>
      </c>
      <c r="L195" s="137">
        <v>1</v>
      </c>
      <c r="M195" s="137">
        <v>1</v>
      </c>
      <c r="N195" s="137">
        <v>0</v>
      </c>
      <c r="O195" s="137">
        <v>0</v>
      </c>
      <c r="P195" s="138">
        <v>0</v>
      </c>
      <c r="R195" s="132"/>
      <c r="S195" s="132"/>
      <c r="T195" s="132"/>
      <c r="U195" s="132"/>
      <c r="V195" s="132"/>
      <c r="W195" s="132"/>
      <c r="X195" s="132"/>
      <c r="Y195" s="132"/>
      <c r="Z195" s="132"/>
      <c r="AA195" s="132"/>
      <c r="AB195" s="132"/>
      <c r="AC195" s="132"/>
      <c r="AD195" s="132"/>
    </row>
    <row r="196" spans="4:30" ht="15.75" x14ac:dyDescent="0.25">
      <c r="D196" s="136">
        <v>43971</v>
      </c>
      <c r="E196" s="137">
        <v>78</v>
      </c>
      <c r="F196" s="139">
        <v>-8</v>
      </c>
      <c r="G196" s="137">
        <v>11</v>
      </c>
      <c r="H196" s="137">
        <v>26</v>
      </c>
      <c r="I196" s="137">
        <v>14</v>
      </c>
      <c r="J196" s="137">
        <v>34</v>
      </c>
      <c r="K196" s="137">
        <v>5</v>
      </c>
      <c r="L196" s="137">
        <v>23</v>
      </c>
      <c r="M196" s="137">
        <v>10</v>
      </c>
      <c r="N196" s="137">
        <v>8</v>
      </c>
      <c r="O196" s="137">
        <v>4</v>
      </c>
      <c r="P196" s="141">
        <v>-7</v>
      </c>
      <c r="R196" s="132"/>
      <c r="S196" s="132"/>
      <c r="T196" s="132"/>
      <c r="U196" s="132"/>
      <c r="V196" s="132"/>
      <c r="W196" s="132"/>
      <c r="X196" s="132"/>
      <c r="Y196" s="132"/>
      <c r="Z196" s="132"/>
      <c r="AA196" s="132"/>
      <c r="AB196" s="132"/>
      <c r="AC196" s="132"/>
      <c r="AD196" s="132"/>
    </row>
    <row r="197" spans="4:30" ht="15.75" x14ac:dyDescent="0.25">
      <c r="D197" s="136">
        <v>43972</v>
      </c>
      <c r="E197" s="137">
        <v>92</v>
      </c>
      <c r="F197" s="137">
        <v>21</v>
      </c>
      <c r="G197" s="137">
        <v>32</v>
      </c>
      <c r="H197" s="137">
        <v>41</v>
      </c>
      <c r="I197" s="137">
        <v>17</v>
      </c>
      <c r="J197" s="137">
        <v>25</v>
      </c>
      <c r="K197" s="137">
        <v>8</v>
      </c>
      <c r="L197" s="137">
        <v>5</v>
      </c>
      <c r="M197" s="137">
        <v>8</v>
      </c>
      <c r="N197" s="137">
        <v>2</v>
      </c>
      <c r="O197" s="137">
        <v>0</v>
      </c>
      <c r="P197" s="138">
        <v>2</v>
      </c>
      <c r="R197" s="132"/>
      <c r="S197" s="132"/>
      <c r="T197" s="132"/>
      <c r="U197" s="132"/>
      <c r="V197" s="132"/>
      <c r="W197" s="132"/>
      <c r="X197" s="132"/>
      <c r="Y197" s="132"/>
      <c r="Z197" s="132"/>
      <c r="AA197" s="132"/>
      <c r="AB197" s="132"/>
      <c r="AC197" s="132"/>
      <c r="AD197" s="132"/>
    </row>
    <row r="198" spans="4:30" ht="15.75" x14ac:dyDescent="0.25">
      <c r="D198" s="136">
        <v>43973</v>
      </c>
      <c r="E198" s="137">
        <v>49</v>
      </c>
      <c r="F198" s="137">
        <v>16</v>
      </c>
      <c r="G198" s="137">
        <v>35</v>
      </c>
      <c r="H198" s="137">
        <v>30</v>
      </c>
      <c r="I198" s="137">
        <v>18</v>
      </c>
      <c r="J198" s="137">
        <v>23</v>
      </c>
      <c r="K198" s="137">
        <v>7</v>
      </c>
      <c r="L198" s="137">
        <v>4</v>
      </c>
      <c r="M198" s="137">
        <v>2</v>
      </c>
      <c r="N198" s="137">
        <v>2</v>
      </c>
      <c r="O198" s="137">
        <v>2</v>
      </c>
      <c r="P198" s="138">
        <v>0</v>
      </c>
      <c r="R198" s="132"/>
      <c r="S198" s="132"/>
      <c r="T198" s="132"/>
      <c r="U198" s="132"/>
      <c r="V198" s="132"/>
      <c r="W198" s="132"/>
      <c r="X198" s="132"/>
      <c r="Y198" s="132"/>
      <c r="Z198" s="132"/>
      <c r="AA198" s="132"/>
      <c r="AB198" s="132"/>
      <c r="AC198" s="132"/>
      <c r="AD198" s="132"/>
    </row>
    <row r="199" spans="4:30" ht="15.75" x14ac:dyDescent="0.25">
      <c r="D199" s="136">
        <v>43974</v>
      </c>
      <c r="E199" s="137">
        <v>37</v>
      </c>
      <c r="F199" s="137">
        <v>33</v>
      </c>
      <c r="G199" s="137">
        <v>22</v>
      </c>
      <c r="H199" s="137">
        <v>19</v>
      </c>
      <c r="I199" s="137">
        <v>30</v>
      </c>
      <c r="J199" s="137">
        <v>19</v>
      </c>
      <c r="K199" s="137">
        <v>9</v>
      </c>
      <c r="L199" s="137">
        <v>0</v>
      </c>
      <c r="M199" s="137">
        <v>4</v>
      </c>
      <c r="N199" s="137">
        <v>0</v>
      </c>
      <c r="O199" s="137">
        <v>3</v>
      </c>
      <c r="P199" s="138">
        <v>0</v>
      </c>
      <c r="R199" s="132"/>
      <c r="S199" s="132"/>
      <c r="T199" s="132"/>
      <c r="U199" s="132"/>
      <c r="V199" s="132"/>
      <c r="W199" s="132"/>
      <c r="X199" s="132"/>
      <c r="Y199" s="132"/>
      <c r="Z199" s="132"/>
      <c r="AA199" s="132"/>
      <c r="AB199" s="132"/>
      <c r="AC199" s="132"/>
      <c r="AD199" s="132"/>
    </row>
    <row r="200" spans="4:30" ht="15.75" x14ac:dyDescent="0.25">
      <c r="D200" s="136">
        <v>43975</v>
      </c>
      <c r="E200" s="137">
        <v>45</v>
      </c>
      <c r="F200" s="137">
        <v>23</v>
      </c>
      <c r="G200" s="137">
        <v>12</v>
      </c>
      <c r="H200" s="137">
        <v>52</v>
      </c>
      <c r="I200" s="137">
        <v>7</v>
      </c>
      <c r="J200" s="137">
        <v>19</v>
      </c>
      <c r="K200" s="137">
        <v>7</v>
      </c>
      <c r="L200" s="137">
        <v>2</v>
      </c>
      <c r="M200" s="137">
        <v>4</v>
      </c>
      <c r="N200" s="137">
        <v>1</v>
      </c>
      <c r="O200" s="137">
        <v>0</v>
      </c>
      <c r="P200" s="138">
        <v>0</v>
      </c>
      <c r="R200" s="132"/>
      <c r="S200" s="132"/>
      <c r="T200" s="132"/>
      <c r="U200" s="132"/>
      <c r="V200" s="132"/>
      <c r="W200" s="132"/>
      <c r="X200" s="132"/>
      <c r="Y200" s="132"/>
      <c r="Z200" s="132"/>
      <c r="AA200" s="132"/>
      <c r="AB200" s="132"/>
      <c r="AC200" s="132"/>
      <c r="AD200" s="132"/>
    </row>
    <row r="201" spans="4:30" ht="15.75" x14ac:dyDescent="0.25">
      <c r="D201" s="136">
        <v>43976</v>
      </c>
      <c r="E201" s="137">
        <v>50</v>
      </c>
      <c r="F201" s="137">
        <v>20</v>
      </c>
      <c r="G201" s="137">
        <v>10</v>
      </c>
      <c r="H201" s="137">
        <v>76</v>
      </c>
      <c r="I201" s="137">
        <v>17</v>
      </c>
      <c r="J201" s="137">
        <v>23</v>
      </c>
      <c r="K201" s="137">
        <v>5</v>
      </c>
      <c r="L201" s="137">
        <v>1</v>
      </c>
      <c r="M201" s="137">
        <v>6</v>
      </c>
      <c r="N201" s="139">
        <v>0</v>
      </c>
      <c r="O201" s="137">
        <v>1</v>
      </c>
      <c r="P201" s="138">
        <v>0</v>
      </c>
      <c r="R201" s="132"/>
      <c r="S201" s="132"/>
      <c r="T201" s="132"/>
      <c r="U201" s="132"/>
      <c r="V201" s="132"/>
      <c r="W201" s="132"/>
      <c r="X201" s="132"/>
      <c r="Y201" s="132"/>
      <c r="Z201" s="132"/>
      <c r="AA201" s="132"/>
      <c r="AB201" s="132"/>
      <c r="AC201" s="132"/>
      <c r="AD201" s="132"/>
    </row>
    <row r="202" spans="4:30" ht="15.75" x14ac:dyDescent="0.25">
      <c r="D202" s="136">
        <v>43977</v>
      </c>
      <c r="E202" s="137">
        <v>31</v>
      </c>
      <c r="F202" s="137">
        <v>25</v>
      </c>
      <c r="G202" s="137">
        <v>7</v>
      </c>
      <c r="H202" s="137">
        <v>41</v>
      </c>
      <c r="I202" s="137">
        <v>7</v>
      </c>
      <c r="J202" s="137">
        <v>9</v>
      </c>
      <c r="K202" s="137">
        <v>6</v>
      </c>
      <c r="L202" s="137">
        <v>6</v>
      </c>
      <c r="M202" s="137">
        <v>1</v>
      </c>
      <c r="N202" s="137">
        <v>0</v>
      </c>
      <c r="O202" s="137">
        <v>0</v>
      </c>
      <c r="P202" s="138">
        <v>0</v>
      </c>
      <c r="R202" s="132"/>
      <c r="S202" s="132"/>
      <c r="T202" s="132"/>
      <c r="U202" s="132"/>
      <c r="V202" s="132"/>
      <c r="W202" s="132"/>
      <c r="X202" s="132"/>
      <c r="Y202" s="132"/>
      <c r="Z202" s="132"/>
      <c r="AA202" s="132"/>
      <c r="AB202" s="132"/>
      <c r="AC202" s="132"/>
      <c r="AD202" s="132"/>
    </row>
    <row r="203" spans="4:30" ht="15.75" x14ac:dyDescent="0.25">
      <c r="D203" s="136">
        <v>43978</v>
      </c>
      <c r="E203" s="137">
        <v>65</v>
      </c>
      <c r="F203" s="137">
        <v>21</v>
      </c>
      <c r="G203" s="137">
        <v>28</v>
      </c>
      <c r="H203" s="137">
        <v>34</v>
      </c>
      <c r="I203" s="137">
        <v>5</v>
      </c>
      <c r="J203" s="137">
        <v>22</v>
      </c>
      <c r="K203" s="137">
        <v>6</v>
      </c>
      <c r="L203" s="137">
        <v>5</v>
      </c>
      <c r="M203" s="137">
        <v>3</v>
      </c>
      <c r="N203" s="137">
        <v>1</v>
      </c>
      <c r="O203" s="137">
        <v>0</v>
      </c>
      <c r="P203" s="138">
        <v>0</v>
      </c>
      <c r="R203" s="132"/>
      <c r="S203" s="132"/>
      <c r="T203" s="132"/>
      <c r="U203" s="132"/>
      <c r="V203" s="132"/>
      <c r="W203" s="132"/>
      <c r="X203" s="132"/>
      <c r="Y203" s="132"/>
      <c r="Z203" s="132"/>
      <c r="AA203" s="132"/>
      <c r="AB203" s="132"/>
      <c r="AC203" s="132"/>
      <c r="AD203" s="132"/>
    </row>
    <row r="204" spans="4:30" ht="15.75" x14ac:dyDescent="0.25">
      <c r="D204" s="136">
        <v>43979</v>
      </c>
      <c r="E204" s="137">
        <v>39</v>
      </c>
      <c r="F204" s="137">
        <v>45</v>
      </c>
      <c r="G204" s="137">
        <v>11</v>
      </c>
      <c r="H204" s="137">
        <v>38</v>
      </c>
      <c r="I204" s="137">
        <v>14</v>
      </c>
      <c r="J204" s="137">
        <v>22</v>
      </c>
      <c r="K204" s="137">
        <v>5</v>
      </c>
      <c r="L204" s="137">
        <v>4</v>
      </c>
      <c r="M204" s="137">
        <v>3</v>
      </c>
      <c r="N204" s="137">
        <v>0</v>
      </c>
      <c r="O204" s="137">
        <v>0</v>
      </c>
      <c r="P204" s="138">
        <v>1</v>
      </c>
      <c r="R204" s="132"/>
      <c r="S204" s="132"/>
      <c r="T204" s="132"/>
      <c r="U204" s="132"/>
      <c r="V204" s="132"/>
      <c r="W204" s="132"/>
      <c r="X204" s="132"/>
      <c r="Y204" s="132"/>
      <c r="Z204" s="132"/>
      <c r="AA204" s="132"/>
      <c r="AB204" s="132"/>
      <c r="AC204" s="132"/>
      <c r="AD204" s="132"/>
    </row>
    <row r="205" spans="4:30" ht="15.75" x14ac:dyDescent="0.25">
      <c r="D205" s="136">
        <v>43980</v>
      </c>
      <c r="E205" s="137">
        <v>42</v>
      </c>
      <c r="F205" s="137">
        <v>23</v>
      </c>
      <c r="G205" s="137">
        <v>14</v>
      </c>
      <c r="H205" s="137">
        <v>45</v>
      </c>
      <c r="I205" s="137">
        <v>11</v>
      </c>
      <c r="J205" s="137">
        <v>22</v>
      </c>
      <c r="K205" s="137">
        <v>2</v>
      </c>
      <c r="L205" s="137">
        <v>3</v>
      </c>
      <c r="M205" s="137">
        <v>12</v>
      </c>
      <c r="N205" s="137">
        <v>2</v>
      </c>
      <c r="O205" s="137">
        <v>0</v>
      </c>
      <c r="P205" s="138">
        <v>0</v>
      </c>
      <c r="R205" s="132"/>
      <c r="S205" s="132"/>
      <c r="T205" s="132"/>
      <c r="U205" s="132"/>
      <c r="V205" s="132"/>
      <c r="W205" s="132"/>
      <c r="X205" s="132"/>
      <c r="Y205" s="132"/>
      <c r="Z205" s="132"/>
      <c r="AA205" s="132"/>
      <c r="AB205" s="132"/>
      <c r="AC205" s="132"/>
      <c r="AD205" s="132"/>
    </row>
    <row r="206" spans="4:30" ht="15.75" x14ac:dyDescent="0.25">
      <c r="D206" s="136">
        <v>43981</v>
      </c>
      <c r="E206" s="137">
        <v>28</v>
      </c>
      <c r="F206" s="137">
        <v>24</v>
      </c>
      <c r="G206" s="137">
        <v>21</v>
      </c>
      <c r="H206" s="137">
        <v>31</v>
      </c>
      <c r="I206" s="137">
        <v>6</v>
      </c>
      <c r="J206" s="137">
        <v>13</v>
      </c>
      <c r="K206" s="137">
        <v>3</v>
      </c>
      <c r="L206" s="137">
        <v>2</v>
      </c>
      <c r="M206" s="137">
        <v>1</v>
      </c>
      <c r="N206" s="137">
        <v>1</v>
      </c>
      <c r="O206" s="137">
        <v>0</v>
      </c>
      <c r="P206" s="138">
        <v>1</v>
      </c>
      <c r="R206" s="132"/>
      <c r="S206" s="132"/>
      <c r="T206" s="132"/>
      <c r="U206" s="132"/>
      <c r="V206" s="132"/>
      <c r="W206" s="132"/>
      <c r="X206" s="132"/>
      <c r="Y206" s="132"/>
      <c r="Z206" s="132"/>
      <c r="AA206" s="132"/>
      <c r="AB206" s="132"/>
      <c r="AC206" s="132"/>
      <c r="AD206" s="132"/>
    </row>
    <row r="207" spans="4:30" ht="15.75" x14ac:dyDescent="0.25">
      <c r="D207" s="136">
        <v>43982</v>
      </c>
      <c r="E207" s="137">
        <v>31</v>
      </c>
      <c r="F207" s="137">
        <v>37</v>
      </c>
      <c r="G207" s="137">
        <v>23</v>
      </c>
      <c r="H207" s="137">
        <v>27</v>
      </c>
      <c r="I207" s="137">
        <v>9</v>
      </c>
      <c r="J207" s="137">
        <v>38</v>
      </c>
      <c r="K207" s="137">
        <v>4</v>
      </c>
      <c r="L207" s="137">
        <v>6</v>
      </c>
      <c r="M207" s="137">
        <v>5</v>
      </c>
      <c r="N207" s="137">
        <v>0</v>
      </c>
      <c r="O207" s="137">
        <v>4</v>
      </c>
      <c r="P207" s="138">
        <v>1</v>
      </c>
      <c r="R207" s="132"/>
      <c r="S207" s="132"/>
      <c r="T207" s="132"/>
      <c r="U207" s="132"/>
      <c r="V207" s="132"/>
      <c r="W207" s="132"/>
      <c r="X207" s="132"/>
      <c r="Y207" s="132"/>
      <c r="Z207" s="132"/>
      <c r="AA207" s="132"/>
      <c r="AB207" s="132"/>
      <c r="AC207" s="132"/>
      <c r="AD207" s="132"/>
    </row>
    <row r="208" spans="4:30" ht="15.75" x14ac:dyDescent="0.25">
      <c r="D208" s="136">
        <v>43983</v>
      </c>
      <c r="E208" s="137">
        <v>35</v>
      </c>
      <c r="F208" s="137">
        <v>6</v>
      </c>
      <c r="G208" s="137">
        <v>9</v>
      </c>
      <c r="H208" s="137">
        <v>24</v>
      </c>
      <c r="I208" s="137">
        <v>9</v>
      </c>
      <c r="J208" s="137">
        <v>16</v>
      </c>
      <c r="K208" s="137">
        <v>1</v>
      </c>
      <c r="L208" s="137">
        <v>2</v>
      </c>
      <c r="M208" s="137">
        <v>1</v>
      </c>
      <c r="N208" s="137">
        <v>0</v>
      </c>
      <c r="O208" s="137">
        <v>0</v>
      </c>
      <c r="P208" s="138">
        <v>0</v>
      </c>
      <c r="R208" s="132"/>
      <c r="S208" s="132"/>
      <c r="T208" s="132"/>
      <c r="U208" s="132"/>
      <c r="V208" s="132"/>
      <c r="W208" s="132"/>
      <c r="X208" s="132"/>
      <c r="Y208" s="132"/>
      <c r="Z208" s="132"/>
      <c r="AA208" s="132"/>
      <c r="AB208" s="132"/>
      <c r="AC208" s="132"/>
      <c r="AD208" s="132"/>
    </row>
    <row r="209" spans="4:30" ht="15.75" x14ac:dyDescent="0.25">
      <c r="D209" s="136">
        <v>43984</v>
      </c>
      <c r="E209" s="137">
        <v>24</v>
      </c>
      <c r="F209" s="137">
        <v>21</v>
      </c>
      <c r="G209" s="137">
        <v>5</v>
      </c>
      <c r="H209" s="137">
        <v>16</v>
      </c>
      <c r="I209" s="137">
        <v>7</v>
      </c>
      <c r="J209" s="137">
        <v>23</v>
      </c>
      <c r="K209" s="137">
        <v>0</v>
      </c>
      <c r="L209" s="137">
        <v>0</v>
      </c>
      <c r="M209" s="137">
        <v>4</v>
      </c>
      <c r="N209" s="137">
        <v>0</v>
      </c>
      <c r="O209" s="137">
        <v>2</v>
      </c>
      <c r="P209" s="138">
        <v>0</v>
      </c>
      <c r="R209" s="132"/>
      <c r="S209" s="132"/>
      <c r="T209" s="132"/>
      <c r="U209" s="132"/>
      <c r="V209" s="132"/>
      <c r="W209" s="132"/>
      <c r="X209" s="132"/>
      <c r="Y209" s="132"/>
      <c r="Z209" s="132"/>
      <c r="AA209" s="132"/>
      <c r="AB209" s="132"/>
      <c r="AC209" s="132"/>
      <c r="AD209" s="132"/>
    </row>
    <row r="210" spans="4:30" ht="15.75" x14ac:dyDescent="0.25">
      <c r="D210" s="136">
        <v>43985</v>
      </c>
      <c r="E210" s="137">
        <v>26</v>
      </c>
      <c r="F210" s="137">
        <v>18</v>
      </c>
      <c r="G210" s="137">
        <v>8</v>
      </c>
      <c r="H210" s="137">
        <v>9</v>
      </c>
      <c r="I210" s="137">
        <v>9</v>
      </c>
      <c r="J210" s="137">
        <v>12</v>
      </c>
      <c r="K210" s="137">
        <v>0</v>
      </c>
      <c r="L210" s="137">
        <v>2</v>
      </c>
      <c r="M210" s="137">
        <v>2</v>
      </c>
      <c r="N210" s="137">
        <v>0</v>
      </c>
      <c r="O210" s="137">
        <v>0</v>
      </c>
      <c r="P210" s="138">
        <v>0</v>
      </c>
      <c r="R210" s="132"/>
      <c r="S210" s="132"/>
      <c r="T210" s="132"/>
      <c r="U210" s="132"/>
      <c r="V210" s="132"/>
      <c r="W210" s="132"/>
      <c r="X210" s="132"/>
      <c r="Y210" s="132"/>
      <c r="Z210" s="132"/>
      <c r="AA210" s="132"/>
      <c r="AB210" s="132"/>
      <c r="AC210" s="132"/>
      <c r="AD210" s="132"/>
    </row>
    <row r="211" spans="4:30" ht="15.75" x14ac:dyDescent="0.25">
      <c r="D211" s="136">
        <v>43986</v>
      </c>
      <c r="E211" s="137">
        <v>66</v>
      </c>
      <c r="F211" s="137">
        <v>49</v>
      </c>
      <c r="G211" s="137">
        <v>11</v>
      </c>
      <c r="H211" s="137">
        <v>21</v>
      </c>
      <c r="I211" s="137">
        <v>7</v>
      </c>
      <c r="J211" s="137">
        <v>30</v>
      </c>
      <c r="K211" s="137">
        <v>5</v>
      </c>
      <c r="L211" s="137">
        <v>8</v>
      </c>
      <c r="M211" s="137">
        <v>6</v>
      </c>
      <c r="N211" s="137">
        <v>3</v>
      </c>
      <c r="O211" s="137">
        <v>2</v>
      </c>
      <c r="P211" s="138">
        <v>1</v>
      </c>
      <c r="R211" s="132"/>
      <c r="S211" s="132"/>
      <c r="T211" s="132"/>
      <c r="U211" s="132"/>
      <c r="V211" s="132"/>
      <c r="W211" s="132"/>
      <c r="X211" s="132"/>
      <c r="Y211" s="132"/>
      <c r="Z211" s="132"/>
      <c r="AA211" s="132"/>
      <c r="AB211" s="132"/>
      <c r="AC211" s="132"/>
      <c r="AD211" s="132"/>
    </row>
    <row r="212" spans="4:30" ht="15.75" x14ac:dyDescent="0.25">
      <c r="D212" s="136">
        <v>43987</v>
      </c>
      <c r="E212" s="137">
        <v>61</v>
      </c>
      <c r="F212" s="137">
        <v>43</v>
      </c>
      <c r="G212" s="137">
        <v>11</v>
      </c>
      <c r="H212" s="137">
        <v>36</v>
      </c>
      <c r="I212" s="137">
        <v>18</v>
      </c>
      <c r="J212" s="137">
        <v>27</v>
      </c>
      <c r="K212" s="137">
        <v>4</v>
      </c>
      <c r="L212" s="137">
        <v>3</v>
      </c>
      <c r="M212" s="137">
        <v>3</v>
      </c>
      <c r="N212" s="137">
        <v>1</v>
      </c>
      <c r="O212" s="137">
        <v>3</v>
      </c>
      <c r="P212" s="138">
        <v>0</v>
      </c>
      <c r="R212" s="132"/>
      <c r="S212" s="132"/>
      <c r="T212" s="132"/>
      <c r="U212" s="132"/>
      <c r="V212" s="132"/>
      <c r="W212" s="132"/>
      <c r="X212" s="132"/>
      <c r="Y212" s="132"/>
      <c r="Z212" s="132"/>
      <c r="AA212" s="132"/>
      <c r="AB212" s="132"/>
      <c r="AC212" s="132"/>
      <c r="AD212" s="132"/>
    </row>
    <row r="213" spans="4:30" ht="15.75" x14ac:dyDescent="0.25">
      <c r="D213" s="136">
        <v>43988</v>
      </c>
      <c r="E213" s="137">
        <v>70</v>
      </c>
      <c r="F213" s="137">
        <v>29</v>
      </c>
      <c r="G213" s="137">
        <v>9</v>
      </c>
      <c r="H213" s="137">
        <v>26</v>
      </c>
      <c r="I213" s="137">
        <v>15</v>
      </c>
      <c r="J213" s="137">
        <v>19</v>
      </c>
      <c r="K213" s="137">
        <v>7</v>
      </c>
      <c r="L213" s="137">
        <v>4</v>
      </c>
      <c r="M213" s="137">
        <v>1</v>
      </c>
      <c r="N213" s="137">
        <v>0</v>
      </c>
      <c r="O213" s="137">
        <v>1</v>
      </c>
      <c r="P213" s="138">
        <v>2</v>
      </c>
      <c r="R213" s="132"/>
      <c r="S213" s="132"/>
      <c r="T213" s="132"/>
      <c r="U213" s="132"/>
      <c r="V213" s="132"/>
      <c r="W213" s="132"/>
      <c r="X213" s="132"/>
      <c r="Y213" s="132"/>
      <c r="Z213" s="132"/>
      <c r="AA213" s="132"/>
      <c r="AB213" s="132"/>
      <c r="AC213" s="132"/>
      <c r="AD213" s="132"/>
    </row>
    <row r="214" spans="4:30" ht="15.75" x14ac:dyDescent="0.25">
      <c r="D214" s="136">
        <v>43989</v>
      </c>
      <c r="E214" s="137">
        <v>58</v>
      </c>
      <c r="F214" s="137">
        <v>20</v>
      </c>
      <c r="G214" s="137">
        <v>83</v>
      </c>
      <c r="H214" s="137">
        <v>29</v>
      </c>
      <c r="I214" s="137">
        <v>14</v>
      </c>
      <c r="J214" s="137">
        <v>22</v>
      </c>
      <c r="K214" s="137">
        <v>4</v>
      </c>
      <c r="L214" s="137">
        <v>2</v>
      </c>
      <c r="M214" s="137">
        <v>2</v>
      </c>
      <c r="N214" s="137">
        <v>1</v>
      </c>
      <c r="O214" s="137">
        <v>4</v>
      </c>
      <c r="P214" s="138">
        <v>0</v>
      </c>
      <c r="R214" s="132"/>
      <c r="S214" s="132"/>
      <c r="T214" s="132"/>
      <c r="U214" s="132"/>
      <c r="V214" s="132"/>
      <c r="W214" s="132"/>
      <c r="X214" s="132"/>
      <c r="Y214" s="132"/>
      <c r="Z214" s="132"/>
      <c r="AA214" s="132"/>
      <c r="AB214" s="132"/>
      <c r="AC214" s="132"/>
      <c r="AD214" s="132"/>
    </row>
    <row r="215" spans="4:30" ht="15.75" x14ac:dyDescent="0.25">
      <c r="D215" s="136">
        <v>43990</v>
      </c>
      <c r="E215" s="137">
        <v>37</v>
      </c>
      <c r="F215" s="137">
        <v>37</v>
      </c>
      <c r="G215" s="139">
        <v>28</v>
      </c>
      <c r="H215" s="137">
        <v>37</v>
      </c>
      <c r="I215" s="137">
        <v>9</v>
      </c>
      <c r="J215" s="137">
        <v>12</v>
      </c>
      <c r="K215" s="137">
        <v>4</v>
      </c>
      <c r="L215" s="139">
        <v>0</v>
      </c>
      <c r="M215" s="137">
        <v>0</v>
      </c>
      <c r="N215" s="137">
        <v>0</v>
      </c>
      <c r="O215" s="137">
        <v>0</v>
      </c>
      <c r="P215" s="138">
        <v>0</v>
      </c>
      <c r="R215" s="132"/>
      <c r="S215" s="132"/>
      <c r="T215" s="132"/>
      <c r="U215" s="132"/>
      <c r="V215" s="132"/>
      <c r="W215" s="132"/>
      <c r="X215" s="132"/>
      <c r="Y215" s="132"/>
      <c r="Z215" s="132"/>
      <c r="AA215" s="132"/>
      <c r="AB215" s="132"/>
      <c r="AC215" s="132"/>
      <c r="AD215" s="132"/>
    </row>
    <row r="216" spans="4:30" ht="15.75" x14ac:dyDescent="0.25">
      <c r="D216" s="136">
        <v>43991</v>
      </c>
      <c r="E216" s="137">
        <v>77</v>
      </c>
      <c r="F216" s="137">
        <v>22</v>
      </c>
      <c r="G216" s="137">
        <v>14</v>
      </c>
      <c r="H216" s="137">
        <v>20</v>
      </c>
      <c r="I216" s="137">
        <v>10</v>
      </c>
      <c r="J216" s="137">
        <v>15</v>
      </c>
      <c r="K216" s="137">
        <v>4</v>
      </c>
      <c r="L216" s="137">
        <v>1</v>
      </c>
      <c r="M216" s="137">
        <v>0</v>
      </c>
      <c r="N216" s="139">
        <v>2</v>
      </c>
      <c r="O216" s="137">
        <v>0</v>
      </c>
      <c r="P216" s="138">
        <v>0</v>
      </c>
      <c r="R216" s="132"/>
      <c r="S216" s="132"/>
      <c r="T216" s="132"/>
      <c r="U216" s="132"/>
      <c r="V216" s="132"/>
      <c r="W216" s="132"/>
      <c r="X216" s="132"/>
      <c r="Y216" s="132"/>
      <c r="Z216" s="132"/>
      <c r="AA216" s="132"/>
      <c r="AB216" s="132"/>
      <c r="AC216" s="132"/>
      <c r="AD216" s="132"/>
    </row>
    <row r="217" spans="4:30" ht="15.75" x14ac:dyDescent="0.25">
      <c r="D217" s="136">
        <v>43992</v>
      </c>
      <c r="E217" s="137">
        <v>50</v>
      </c>
      <c r="F217" s="137">
        <v>27</v>
      </c>
      <c r="G217" s="137">
        <v>33</v>
      </c>
      <c r="H217" s="137">
        <v>31</v>
      </c>
      <c r="I217" s="137">
        <v>6</v>
      </c>
      <c r="J217" s="137">
        <v>23</v>
      </c>
      <c r="K217" s="137">
        <v>4</v>
      </c>
      <c r="L217" s="137">
        <v>3</v>
      </c>
      <c r="M217" s="137">
        <v>5</v>
      </c>
      <c r="N217" s="137">
        <v>1</v>
      </c>
      <c r="O217" s="137">
        <v>1</v>
      </c>
      <c r="P217" s="138">
        <v>0</v>
      </c>
      <c r="R217" s="132"/>
      <c r="S217" s="132"/>
      <c r="T217" s="132"/>
      <c r="U217" s="132"/>
      <c r="V217" s="132"/>
      <c r="W217" s="132"/>
      <c r="X217" s="132"/>
      <c r="Y217" s="132"/>
      <c r="Z217" s="132"/>
      <c r="AA217" s="132"/>
      <c r="AB217" s="132"/>
      <c r="AC217" s="132"/>
      <c r="AD217" s="132"/>
    </row>
    <row r="218" spans="4:30" ht="15.75" x14ac:dyDescent="0.25">
      <c r="D218" s="136">
        <v>43993</v>
      </c>
      <c r="E218" s="137">
        <v>56</v>
      </c>
      <c r="F218" s="137">
        <v>28</v>
      </c>
      <c r="G218" s="137">
        <v>29</v>
      </c>
      <c r="H218" s="137">
        <v>19</v>
      </c>
      <c r="I218" s="137">
        <v>8</v>
      </c>
      <c r="J218" s="137">
        <v>15</v>
      </c>
      <c r="K218" s="137">
        <v>2</v>
      </c>
      <c r="L218" s="137">
        <v>1</v>
      </c>
      <c r="M218" s="137">
        <v>1</v>
      </c>
      <c r="N218" s="137">
        <v>2</v>
      </c>
      <c r="O218" s="137">
        <v>2</v>
      </c>
      <c r="P218" s="138">
        <v>1</v>
      </c>
      <c r="R218" s="132"/>
      <c r="S218" s="132"/>
      <c r="T218" s="132"/>
      <c r="U218" s="132"/>
      <c r="V218" s="132"/>
      <c r="W218" s="132"/>
      <c r="X218" s="132"/>
      <c r="Y218" s="132"/>
      <c r="Z218" s="132"/>
      <c r="AA218" s="132"/>
      <c r="AB218" s="132"/>
      <c r="AC218" s="132"/>
      <c r="AD218" s="132"/>
    </row>
    <row r="219" spans="4:30" ht="15.75" x14ac:dyDescent="0.25">
      <c r="D219" s="136">
        <v>43994</v>
      </c>
      <c r="E219" s="137">
        <v>84</v>
      </c>
      <c r="F219" s="137">
        <v>39</v>
      </c>
      <c r="G219" s="137">
        <v>15</v>
      </c>
      <c r="H219" s="137">
        <v>31</v>
      </c>
      <c r="I219" s="137">
        <v>8</v>
      </c>
      <c r="J219" s="137">
        <v>21</v>
      </c>
      <c r="K219" s="137">
        <v>1</v>
      </c>
      <c r="L219" s="137">
        <v>3</v>
      </c>
      <c r="M219" s="137">
        <v>1</v>
      </c>
      <c r="N219" s="137">
        <v>4</v>
      </c>
      <c r="O219" s="139">
        <v>-1</v>
      </c>
      <c r="P219" s="138">
        <v>1</v>
      </c>
      <c r="R219" s="132"/>
      <c r="S219" s="132"/>
      <c r="T219" s="132"/>
      <c r="U219" s="132"/>
      <c r="V219" s="132"/>
      <c r="W219" s="132"/>
      <c r="X219" s="132"/>
      <c r="Y219" s="132"/>
      <c r="Z219" s="132"/>
      <c r="AA219" s="132"/>
      <c r="AB219" s="132"/>
      <c r="AC219" s="132"/>
      <c r="AD219" s="132"/>
    </row>
    <row r="220" spans="4:30" ht="15.75" x14ac:dyDescent="0.25">
      <c r="D220" s="136">
        <v>43995</v>
      </c>
      <c r="E220" s="137">
        <v>55</v>
      </c>
      <c r="F220" s="137">
        <v>45</v>
      </c>
      <c r="G220" s="137">
        <v>31</v>
      </c>
      <c r="H220" s="137">
        <v>21</v>
      </c>
      <c r="I220" s="137">
        <v>12</v>
      </c>
      <c r="J220" s="137">
        <v>10</v>
      </c>
      <c r="K220" s="137">
        <v>0</v>
      </c>
      <c r="L220" s="137">
        <v>1</v>
      </c>
      <c r="M220" s="139">
        <v>3</v>
      </c>
      <c r="N220" s="137">
        <v>4</v>
      </c>
      <c r="O220" s="137">
        <v>0</v>
      </c>
      <c r="P220" s="138">
        <v>0</v>
      </c>
      <c r="R220" s="132"/>
      <c r="S220" s="132"/>
      <c r="T220" s="132"/>
      <c r="U220" s="132"/>
      <c r="V220" s="132"/>
      <c r="W220" s="132"/>
      <c r="X220" s="132"/>
      <c r="Y220" s="132"/>
      <c r="Z220" s="132"/>
      <c r="AA220" s="132"/>
      <c r="AB220" s="132"/>
      <c r="AC220" s="132"/>
      <c r="AD220" s="132"/>
    </row>
    <row r="221" spans="4:30" ht="15.75" x14ac:dyDescent="0.25">
      <c r="D221" s="136">
        <v>43996</v>
      </c>
      <c r="E221" s="137">
        <v>41</v>
      </c>
      <c r="F221" s="137">
        <v>24</v>
      </c>
      <c r="G221" s="137">
        <v>22</v>
      </c>
      <c r="H221" s="137">
        <v>18</v>
      </c>
      <c r="I221" s="137">
        <v>9</v>
      </c>
      <c r="J221" s="137">
        <v>12</v>
      </c>
      <c r="K221" s="137">
        <v>9</v>
      </c>
      <c r="L221" s="137">
        <v>2</v>
      </c>
      <c r="M221" s="137">
        <v>1</v>
      </c>
      <c r="N221" s="137">
        <v>0</v>
      </c>
      <c r="O221" s="137">
        <v>3</v>
      </c>
      <c r="P221" s="138">
        <v>2</v>
      </c>
      <c r="R221" s="132"/>
      <c r="S221" s="132"/>
      <c r="T221" s="132"/>
      <c r="U221" s="132"/>
      <c r="V221" s="132"/>
      <c r="W221" s="132"/>
      <c r="X221" s="132"/>
      <c r="Y221" s="132"/>
      <c r="Z221" s="132"/>
      <c r="AA221" s="132"/>
      <c r="AB221" s="132"/>
      <c r="AC221" s="132"/>
      <c r="AD221" s="132"/>
    </row>
    <row r="222" spans="4:30" ht="15.75" x14ac:dyDescent="0.25">
      <c r="D222" s="136">
        <v>43997</v>
      </c>
      <c r="E222" s="137">
        <v>45</v>
      </c>
      <c r="F222" s="137">
        <v>11</v>
      </c>
      <c r="G222" s="137">
        <v>25</v>
      </c>
      <c r="H222" s="137">
        <v>40</v>
      </c>
      <c r="I222" s="137">
        <v>3</v>
      </c>
      <c r="J222" s="137">
        <v>18</v>
      </c>
      <c r="K222" s="137">
        <v>12</v>
      </c>
      <c r="L222" s="137">
        <v>7</v>
      </c>
      <c r="M222" s="137">
        <v>2</v>
      </c>
      <c r="N222" s="137">
        <v>1</v>
      </c>
      <c r="O222" s="137">
        <v>1</v>
      </c>
      <c r="P222" s="138">
        <v>0</v>
      </c>
      <c r="R222" s="132"/>
      <c r="S222" s="132"/>
      <c r="T222" s="132"/>
      <c r="U222" s="132"/>
      <c r="V222" s="132"/>
      <c r="W222" s="132"/>
      <c r="X222" s="132"/>
      <c r="Y222" s="132"/>
      <c r="Z222" s="132"/>
      <c r="AA222" s="132"/>
      <c r="AB222" s="132"/>
      <c r="AC222" s="132"/>
      <c r="AD222" s="132"/>
    </row>
    <row r="223" spans="4:30" ht="15.75" x14ac:dyDescent="0.25">
      <c r="D223" s="136">
        <v>43998</v>
      </c>
      <c r="E223" s="137">
        <v>47</v>
      </c>
      <c r="F223" s="137">
        <v>29</v>
      </c>
      <c r="G223" s="137">
        <v>31</v>
      </c>
      <c r="H223" s="137">
        <v>4</v>
      </c>
      <c r="I223" s="137">
        <v>5</v>
      </c>
      <c r="J223" s="137">
        <v>16</v>
      </c>
      <c r="K223" s="137">
        <v>6</v>
      </c>
      <c r="L223" s="137">
        <v>1</v>
      </c>
      <c r="M223" s="137">
        <v>0</v>
      </c>
      <c r="N223" s="137">
        <v>0</v>
      </c>
      <c r="O223" s="137">
        <v>0</v>
      </c>
      <c r="P223" s="138">
        <v>0</v>
      </c>
      <c r="R223" s="132"/>
      <c r="S223" s="132"/>
      <c r="T223" s="132"/>
      <c r="U223" s="132"/>
      <c r="V223" s="132"/>
      <c r="W223" s="132"/>
      <c r="X223" s="132"/>
      <c r="Y223" s="132"/>
      <c r="Z223" s="132"/>
      <c r="AA223" s="132"/>
      <c r="AB223" s="132"/>
      <c r="AC223" s="132"/>
      <c r="AD223" s="132"/>
    </row>
    <row r="224" spans="4:30" ht="15.75" x14ac:dyDescent="0.25">
      <c r="D224" s="136">
        <v>43999</v>
      </c>
      <c r="E224" s="137">
        <v>40</v>
      </c>
      <c r="F224" s="137">
        <v>22</v>
      </c>
      <c r="G224" s="137">
        <v>21</v>
      </c>
      <c r="H224" s="137">
        <v>9</v>
      </c>
      <c r="I224" s="137">
        <v>5</v>
      </c>
      <c r="J224" s="137">
        <v>12</v>
      </c>
      <c r="K224" s="137">
        <v>1</v>
      </c>
      <c r="L224" s="137">
        <v>2</v>
      </c>
      <c r="M224" s="137">
        <v>0</v>
      </c>
      <c r="N224" s="137">
        <v>2</v>
      </c>
      <c r="O224" s="137">
        <v>2</v>
      </c>
      <c r="P224" s="138">
        <v>1</v>
      </c>
      <c r="R224" s="132"/>
      <c r="S224" s="132"/>
      <c r="T224" s="132"/>
      <c r="U224" s="132"/>
      <c r="V224" s="132"/>
      <c r="W224" s="132"/>
      <c r="X224" s="132"/>
      <c r="Y224" s="132"/>
      <c r="Z224" s="132"/>
      <c r="AA224" s="132"/>
      <c r="AB224" s="132"/>
      <c r="AC224" s="132"/>
      <c r="AD224" s="132"/>
    </row>
    <row r="225" spans="4:30" ht="15.75" x14ac:dyDescent="0.25">
      <c r="D225" s="136">
        <v>44000</v>
      </c>
      <c r="E225" s="137">
        <v>47</v>
      </c>
      <c r="F225" s="137">
        <v>14</v>
      </c>
      <c r="G225" s="137">
        <v>24</v>
      </c>
      <c r="H225" s="137">
        <v>14</v>
      </c>
      <c r="I225" s="137">
        <v>6</v>
      </c>
      <c r="J225" s="139">
        <v>-1</v>
      </c>
      <c r="K225" s="137">
        <v>3</v>
      </c>
      <c r="L225" s="137">
        <v>3</v>
      </c>
      <c r="M225" s="137">
        <v>2</v>
      </c>
      <c r="N225" s="137">
        <v>0</v>
      </c>
      <c r="O225" s="137">
        <v>1</v>
      </c>
      <c r="P225" s="138">
        <v>2</v>
      </c>
      <c r="R225" s="132"/>
      <c r="S225" s="132"/>
      <c r="T225" s="132"/>
      <c r="U225" s="132"/>
      <c r="V225" s="132"/>
      <c r="W225" s="132"/>
      <c r="X225" s="132"/>
      <c r="Y225" s="132"/>
      <c r="Z225" s="132"/>
      <c r="AA225" s="132"/>
      <c r="AB225" s="132"/>
      <c r="AC225" s="132"/>
      <c r="AD225" s="132"/>
    </row>
    <row r="226" spans="4:30" ht="15.75" x14ac:dyDescent="0.25">
      <c r="D226" s="136">
        <v>44001</v>
      </c>
      <c r="E226" s="164">
        <v>39</v>
      </c>
      <c r="F226" s="164">
        <v>20</v>
      </c>
      <c r="G226" s="164">
        <v>12</v>
      </c>
      <c r="H226" s="164">
        <v>17</v>
      </c>
      <c r="I226" s="164">
        <v>3</v>
      </c>
      <c r="J226" s="164">
        <v>8</v>
      </c>
      <c r="K226" s="164">
        <v>4</v>
      </c>
      <c r="L226" s="164">
        <v>3</v>
      </c>
      <c r="M226" s="164">
        <v>0</v>
      </c>
      <c r="N226" s="164">
        <v>1</v>
      </c>
      <c r="O226" s="164">
        <v>0</v>
      </c>
      <c r="P226" s="165">
        <v>0</v>
      </c>
      <c r="R226" s="132"/>
      <c r="S226" s="132"/>
      <c r="T226" s="132"/>
      <c r="U226" s="132"/>
      <c r="V226" s="132"/>
      <c r="W226" s="132"/>
      <c r="X226" s="132"/>
      <c r="Y226" s="132"/>
      <c r="Z226" s="132"/>
      <c r="AA226" s="132"/>
      <c r="AB226" s="132"/>
      <c r="AC226" s="132"/>
      <c r="AD226" s="132"/>
    </row>
    <row r="227" spans="4:30" ht="15.75" x14ac:dyDescent="0.25">
      <c r="D227" s="136">
        <v>44002</v>
      </c>
      <c r="E227" s="164">
        <v>34</v>
      </c>
      <c r="F227" s="164">
        <v>4</v>
      </c>
      <c r="G227" s="164">
        <v>10</v>
      </c>
      <c r="H227" s="164">
        <v>10</v>
      </c>
      <c r="I227" s="164">
        <v>3</v>
      </c>
      <c r="J227" s="164">
        <v>10</v>
      </c>
      <c r="K227" s="164">
        <v>4</v>
      </c>
      <c r="L227" s="164">
        <v>0</v>
      </c>
      <c r="M227" s="164">
        <v>1</v>
      </c>
      <c r="N227" s="166">
        <v>-1</v>
      </c>
      <c r="O227" s="164">
        <v>1</v>
      </c>
      <c r="P227" s="165">
        <v>0</v>
      </c>
      <c r="R227" s="132"/>
      <c r="S227" s="132"/>
      <c r="T227" s="132"/>
      <c r="U227" s="132"/>
      <c r="V227" s="132"/>
      <c r="W227" s="132"/>
      <c r="X227" s="132"/>
      <c r="Y227" s="132"/>
      <c r="Z227" s="132"/>
      <c r="AA227" s="132"/>
      <c r="AB227" s="132"/>
      <c r="AC227" s="132"/>
      <c r="AD227" s="132"/>
    </row>
    <row r="228" spans="4:30" ht="15.75" x14ac:dyDescent="0.25">
      <c r="D228" s="136">
        <v>44003</v>
      </c>
      <c r="E228" s="164">
        <v>25</v>
      </c>
      <c r="F228" s="164">
        <v>16</v>
      </c>
      <c r="G228" s="164">
        <v>5</v>
      </c>
      <c r="H228" s="164">
        <v>13</v>
      </c>
      <c r="I228" s="164">
        <v>5</v>
      </c>
      <c r="J228" s="164">
        <v>14</v>
      </c>
      <c r="K228" s="164">
        <v>13</v>
      </c>
      <c r="L228" s="164">
        <v>0</v>
      </c>
      <c r="M228" s="164">
        <v>0</v>
      </c>
      <c r="N228" s="164">
        <v>0</v>
      </c>
      <c r="O228" s="164">
        <v>0</v>
      </c>
      <c r="P228" s="165">
        <v>0</v>
      </c>
      <c r="R228" s="132"/>
      <c r="S228" s="132"/>
      <c r="T228" s="132"/>
      <c r="U228" s="132"/>
      <c r="V228" s="132"/>
      <c r="W228" s="132"/>
      <c r="X228" s="132"/>
      <c r="Y228" s="132"/>
      <c r="Z228" s="132"/>
      <c r="AA228" s="132"/>
      <c r="AB228" s="132"/>
      <c r="AC228" s="132"/>
      <c r="AD228" s="132"/>
    </row>
    <row r="229" spans="4:30" ht="15.75" x14ac:dyDescent="0.25">
      <c r="D229" s="136">
        <v>44004</v>
      </c>
      <c r="E229" s="164">
        <v>25</v>
      </c>
      <c r="F229" s="164">
        <v>8</v>
      </c>
      <c r="G229" s="164">
        <v>7</v>
      </c>
      <c r="H229" s="164">
        <v>11</v>
      </c>
      <c r="I229" s="164">
        <v>2</v>
      </c>
      <c r="J229" s="164">
        <v>7</v>
      </c>
      <c r="K229" s="164">
        <v>4</v>
      </c>
      <c r="L229" s="164">
        <v>0</v>
      </c>
      <c r="M229" s="164">
        <v>1</v>
      </c>
      <c r="N229" s="164">
        <v>0</v>
      </c>
      <c r="O229" s="164">
        <v>0</v>
      </c>
      <c r="P229" s="165">
        <v>0</v>
      </c>
      <c r="R229" s="132"/>
      <c r="S229" s="132"/>
      <c r="T229" s="132"/>
      <c r="U229" s="132"/>
      <c r="V229" s="132"/>
      <c r="W229" s="132"/>
      <c r="X229" s="132"/>
      <c r="Y229" s="132"/>
      <c r="Z229" s="132"/>
      <c r="AA229" s="132"/>
      <c r="AB229" s="132"/>
      <c r="AC229" s="132"/>
      <c r="AD229" s="132"/>
    </row>
    <row r="230" spans="4:30" ht="15.75" x14ac:dyDescent="0.25">
      <c r="D230" s="136">
        <v>44005</v>
      </c>
      <c r="E230" s="164">
        <v>25</v>
      </c>
      <c r="F230" s="164">
        <v>10</v>
      </c>
      <c r="G230" s="164">
        <v>12</v>
      </c>
      <c r="H230" s="164">
        <v>5</v>
      </c>
      <c r="I230" s="164">
        <v>2</v>
      </c>
      <c r="J230" s="164">
        <v>10</v>
      </c>
      <c r="K230" s="164">
        <v>1</v>
      </c>
      <c r="L230" s="166">
        <v>-2</v>
      </c>
      <c r="M230" s="164">
        <v>1</v>
      </c>
      <c r="N230" s="164">
        <v>0</v>
      </c>
      <c r="O230" s="164">
        <v>0</v>
      </c>
      <c r="P230" s="165">
        <v>0</v>
      </c>
      <c r="R230" s="132"/>
      <c r="S230" s="132"/>
      <c r="T230" s="132"/>
      <c r="U230" s="132"/>
      <c r="V230" s="132"/>
      <c r="W230" s="132"/>
      <c r="X230" s="132"/>
      <c r="Y230" s="132"/>
      <c r="Z230" s="132"/>
      <c r="AA230" s="132"/>
      <c r="AB230" s="132"/>
      <c r="AC230" s="132"/>
      <c r="AD230" s="132"/>
    </row>
    <row r="231" spans="4:30" ht="15.75" x14ac:dyDescent="0.25">
      <c r="D231" s="136">
        <v>44006</v>
      </c>
      <c r="E231" s="52">
        <v>33.5</v>
      </c>
      <c r="F231" s="52">
        <v>16.5</v>
      </c>
      <c r="G231" s="52">
        <v>13.5</v>
      </c>
      <c r="H231" s="52">
        <v>9</v>
      </c>
      <c r="I231" s="52">
        <v>3.5</v>
      </c>
      <c r="J231" s="52">
        <v>11</v>
      </c>
      <c r="K231" s="52">
        <v>2.5</v>
      </c>
      <c r="L231" s="52">
        <v>2.5</v>
      </c>
      <c r="M231" s="52">
        <v>1</v>
      </c>
      <c r="N231" s="52">
        <v>1.5</v>
      </c>
      <c r="O231" s="52">
        <v>0</v>
      </c>
      <c r="P231" s="167">
        <v>1.5</v>
      </c>
      <c r="R231" s="132"/>
      <c r="S231" s="132"/>
      <c r="T231" s="132"/>
      <c r="U231" s="132"/>
      <c r="V231" s="132"/>
      <c r="W231" s="132"/>
      <c r="X231" s="132"/>
      <c r="Y231" s="132"/>
      <c r="Z231" s="132"/>
      <c r="AA231" s="132"/>
      <c r="AB231" s="132"/>
      <c r="AC231" s="132"/>
      <c r="AD231" s="132"/>
    </row>
    <row r="232" spans="4:30" ht="15.75" x14ac:dyDescent="0.25">
      <c r="D232" s="136">
        <v>44007</v>
      </c>
      <c r="E232" s="52">
        <v>33.5</v>
      </c>
      <c r="F232" s="52">
        <v>16.5</v>
      </c>
      <c r="G232" s="52">
        <v>13.5</v>
      </c>
      <c r="H232" s="52">
        <v>9</v>
      </c>
      <c r="I232" s="52">
        <v>3.5</v>
      </c>
      <c r="J232" s="52">
        <v>11</v>
      </c>
      <c r="K232" s="52">
        <v>2.5</v>
      </c>
      <c r="L232" s="52">
        <v>2.5</v>
      </c>
      <c r="M232" s="52">
        <v>1</v>
      </c>
      <c r="N232" s="52">
        <v>1.5</v>
      </c>
      <c r="O232" s="52">
        <v>0</v>
      </c>
      <c r="P232" s="167">
        <v>1.5</v>
      </c>
      <c r="R232" s="132"/>
      <c r="S232" s="132"/>
      <c r="T232" s="132"/>
      <c r="U232" s="132"/>
      <c r="V232" s="132"/>
      <c r="W232" s="132"/>
      <c r="X232" s="132"/>
      <c r="Y232" s="132"/>
      <c r="Z232" s="132"/>
      <c r="AA232" s="132"/>
      <c r="AB232" s="132"/>
      <c r="AC232" s="132"/>
      <c r="AD232" s="132"/>
    </row>
    <row r="233" spans="4:30" ht="15.75" x14ac:dyDescent="0.25">
      <c r="D233" s="136">
        <v>44008</v>
      </c>
      <c r="E233" s="52">
        <v>38</v>
      </c>
      <c r="F233" s="52">
        <v>11</v>
      </c>
      <c r="G233" s="52">
        <v>18</v>
      </c>
      <c r="H233" s="52">
        <v>9</v>
      </c>
      <c r="I233" s="52">
        <v>1</v>
      </c>
      <c r="J233" s="52">
        <v>8</v>
      </c>
      <c r="K233" s="52">
        <v>5</v>
      </c>
      <c r="L233" s="52">
        <v>0</v>
      </c>
      <c r="M233" s="52">
        <v>1</v>
      </c>
      <c r="N233" s="52">
        <v>0</v>
      </c>
      <c r="O233" s="52">
        <v>0</v>
      </c>
      <c r="P233" s="167">
        <v>0</v>
      </c>
      <c r="R233" s="132"/>
      <c r="S233" s="132"/>
      <c r="T233" s="132"/>
      <c r="U233" s="132"/>
      <c r="V233" s="132"/>
      <c r="W233" s="132"/>
      <c r="X233" s="132"/>
      <c r="Y233" s="132"/>
      <c r="Z233" s="132"/>
      <c r="AA233" s="132"/>
      <c r="AB233" s="132"/>
      <c r="AC233" s="132"/>
      <c r="AD233" s="132"/>
    </row>
    <row r="234" spans="4:30" ht="15.75" x14ac:dyDescent="0.25">
      <c r="D234" s="136">
        <v>44009</v>
      </c>
      <c r="E234" s="52">
        <v>22</v>
      </c>
      <c r="F234" s="52">
        <v>8</v>
      </c>
      <c r="G234" s="52">
        <v>13</v>
      </c>
      <c r="H234" s="52">
        <v>16</v>
      </c>
      <c r="I234" s="52">
        <v>0</v>
      </c>
      <c r="J234" s="52">
        <v>6</v>
      </c>
      <c r="K234" s="52">
        <v>1</v>
      </c>
      <c r="L234" s="52">
        <v>2</v>
      </c>
      <c r="M234" s="52">
        <v>0</v>
      </c>
      <c r="N234" s="52">
        <v>1</v>
      </c>
      <c r="O234" s="52">
        <v>0</v>
      </c>
      <c r="P234" s="167">
        <v>0</v>
      </c>
      <c r="R234" s="132"/>
      <c r="S234" s="132"/>
      <c r="T234" s="132"/>
      <c r="U234" s="132"/>
      <c r="V234" s="132"/>
      <c r="W234" s="132"/>
      <c r="X234" s="132"/>
      <c r="Y234" s="132"/>
      <c r="Z234" s="132"/>
      <c r="AA234" s="132"/>
      <c r="AB234" s="132"/>
      <c r="AC234" s="132"/>
      <c r="AD234" s="132"/>
    </row>
    <row r="235" spans="4:30" ht="15.75" x14ac:dyDescent="0.25">
      <c r="D235" s="136">
        <v>44010</v>
      </c>
      <c r="E235" s="52">
        <v>37</v>
      </c>
      <c r="F235" s="52">
        <v>2</v>
      </c>
      <c r="G235" s="52">
        <v>11</v>
      </c>
      <c r="H235" s="52">
        <v>6</v>
      </c>
      <c r="I235" s="52">
        <v>1</v>
      </c>
      <c r="J235" s="52">
        <v>8</v>
      </c>
      <c r="K235" s="52">
        <v>6</v>
      </c>
      <c r="L235" s="52">
        <v>2</v>
      </c>
      <c r="M235" s="52">
        <v>0</v>
      </c>
      <c r="N235" s="52">
        <v>0</v>
      </c>
      <c r="O235" s="52">
        <v>0</v>
      </c>
      <c r="P235" s="167">
        <v>0</v>
      </c>
      <c r="R235" s="132"/>
      <c r="S235" s="132"/>
      <c r="T235" s="132"/>
      <c r="U235" s="132"/>
      <c r="V235" s="132"/>
      <c r="W235" s="132"/>
      <c r="X235" s="132"/>
      <c r="Y235" s="132"/>
      <c r="Z235" s="132"/>
      <c r="AA235" s="132"/>
      <c r="AB235" s="132"/>
      <c r="AC235" s="132"/>
      <c r="AD235" s="132"/>
    </row>
    <row r="236" spans="4:30" ht="15.75" x14ac:dyDescent="0.25">
      <c r="D236" s="136">
        <v>44011</v>
      </c>
      <c r="E236" s="52">
        <v>34</v>
      </c>
      <c r="F236" s="52">
        <v>10</v>
      </c>
      <c r="G236" s="52">
        <v>9</v>
      </c>
      <c r="H236" s="52">
        <v>9</v>
      </c>
      <c r="I236" s="52">
        <v>1</v>
      </c>
      <c r="J236" s="52">
        <v>9</v>
      </c>
      <c r="K236" s="52">
        <v>4</v>
      </c>
      <c r="L236" s="52">
        <v>0</v>
      </c>
      <c r="M236" s="52">
        <v>0</v>
      </c>
      <c r="N236" s="52">
        <v>0</v>
      </c>
      <c r="O236" s="52">
        <v>0</v>
      </c>
      <c r="P236" s="167">
        <v>0</v>
      </c>
      <c r="R236" s="132"/>
      <c r="S236" s="132"/>
      <c r="T236" s="132"/>
      <c r="U236" s="132"/>
      <c r="V236" s="132"/>
      <c r="W236" s="132"/>
      <c r="X236" s="132"/>
      <c r="Y236" s="132"/>
      <c r="Z236" s="132"/>
      <c r="AA236" s="132"/>
      <c r="AB236" s="132"/>
      <c r="AC236" s="132"/>
      <c r="AD236" s="132"/>
    </row>
    <row r="237" spans="4:30" ht="16.5" thickBot="1" x14ac:dyDescent="0.3">
      <c r="D237" s="142">
        <v>44012</v>
      </c>
      <c r="E237" s="161">
        <v>27</v>
      </c>
      <c r="F237" s="161">
        <v>5</v>
      </c>
      <c r="G237" s="161">
        <v>9</v>
      </c>
      <c r="H237" s="161">
        <v>1</v>
      </c>
      <c r="I237" s="161">
        <v>0</v>
      </c>
      <c r="J237" s="161">
        <v>5</v>
      </c>
      <c r="K237" s="161">
        <v>3</v>
      </c>
      <c r="L237" s="161">
        <v>3</v>
      </c>
      <c r="M237" s="161">
        <v>0</v>
      </c>
      <c r="N237" s="162">
        <v>-3</v>
      </c>
      <c r="O237" s="161">
        <v>0</v>
      </c>
      <c r="P237" s="163">
        <v>0</v>
      </c>
      <c r="R237" s="132"/>
      <c r="S237" s="132"/>
      <c r="T237" s="132"/>
      <c r="U237" s="132"/>
      <c r="V237" s="132"/>
      <c r="W237" s="132"/>
      <c r="X237" s="132"/>
      <c r="Y237" s="132"/>
      <c r="Z237" s="132"/>
      <c r="AA237" s="132"/>
      <c r="AB237" s="132"/>
      <c r="AC237" s="132"/>
      <c r="AD237" s="132"/>
    </row>
    <row r="238" spans="4:30" x14ac:dyDescent="0.25">
      <c r="E238" s="2"/>
      <c r="F238" s="2"/>
      <c r="G238" s="2"/>
      <c r="H238" s="2"/>
      <c r="I238" s="2"/>
      <c r="J238" s="2"/>
      <c r="K238" s="2"/>
      <c r="L238" s="2"/>
      <c r="M238" s="2"/>
      <c r="N238" s="2"/>
      <c r="O238" s="2"/>
      <c r="P238" s="2"/>
      <c r="R238" s="132"/>
      <c r="S238" s="132"/>
      <c r="T238" s="132"/>
      <c r="U238" s="132"/>
      <c r="V238" s="132"/>
      <c r="W238" s="132"/>
      <c r="X238" s="132"/>
      <c r="Y238" s="132"/>
      <c r="Z238" s="132"/>
      <c r="AA238" s="132"/>
      <c r="AB238" s="132"/>
      <c r="AC238" s="132"/>
    </row>
    <row r="239" spans="4:30" x14ac:dyDescent="0.25">
      <c r="E239" s="2"/>
      <c r="F239" s="2"/>
      <c r="G239" s="2"/>
      <c r="H239" s="2"/>
      <c r="I239" s="2"/>
      <c r="J239" s="2"/>
      <c r="K239" s="2"/>
      <c r="L239" s="2"/>
      <c r="M239" s="2"/>
      <c r="N239" s="2"/>
      <c r="O239" s="2"/>
      <c r="P239" s="2"/>
      <c r="R239" s="132"/>
      <c r="S239" s="132"/>
      <c r="T239" s="132"/>
      <c r="U239" s="132"/>
      <c r="V239" s="132"/>
      <c r="W239" s="132"/>
      <c r="X239" s="132"/>
      <c r="Y239" s="132"/>
      <c r="Z239" s="132"/>
      <c r="AA239" s="132"/>
      <c r="AB239" s="132"/>
      <c r="AC239" s="132"/>
    </row>
    <row r="240" spans="4:30" x14ac:dyDescent="0.25">
      <c r="E240" s="2"/>
      <c r="F240" s="2"/>
      <c r="G240" s="2"/>
      <c r="H240" s="2"/>
      <c r="I240" s="2"/>
      <c r="J240" s="2"/>
      <c r="K240" s="2"/>
      <c r="L240" s="2"/>
      <c r="M240" s="2"/>
      <c r="N240" s="2"/>
      <c r="O240" s="2"/>
      <c r="P240" s="2"/>
      <c r="R240" s="132"/>
      <c r="S240" s="132"/>
      <c r="T240" s="132"/>
      <c r="U240" s="132"/>
      <c r="V240" s="132"/>
      <c r="W240" s="132"/>
      <c r="X240" s="132"/>
      <c r="Y240" s="132"/>
      <c r="Z240" s="132"/>
      <c r="AA240" s="132"/>
      <c r="AB240" s="132"/>
      <c r="AC240" s="132"/>
    </row>
    <row r="241" spans="5:29" x14ac:dyDescent="0.25">
      <c r="E241" s="2"/>
      <c r="F241" s="2"/>
      <c r="G241" s="2"/>
      <c r="H241" s="2"/>
      <c r="I241" s="2"/>
      <c r="J241" s="2"/>
      <c r="K241" s="2"/>
      <c r="L241" s="2"/>
      <c r="M241" s="2"/>
      <c r="N241" s="2"/>
      <c r="O241" s="2"/>
      <c r="P241" s="2"/>
      <c r="R241" s="132"/>
      <c r="S241" s="132"/>
      <c r="T241" s="132"/>
      <c r="U241" s="132"/>
      <c r="V241" s="132"/>
      <c r="W241" s="132"/>
      <c r="X241" s="132"/>
      <c r="Y241" s="132"/>
      <c r="Z241" s="132"/>
      <c r="AA241" s="132"/>
      <c r="AB241" s="132"/>
      <c r="AC241" s="132"/>
    </row>
    <row r="242" spans="5:29" x14ac:dyDescent="0.25">
      <c r="E242" s="2"/>
      <c r="F242" s="2"/>
      <c r="G242" s="2"/>
      <c r="H242" s="2"/>
      <c r="I242" s="2"/>
      <c r="J242" s="2"/>
      <c r="K242" s="2"/>
      <c r="L242" s="2"/>
      <c r="M242" s="2"/>
      <c r="N242" s="2"/>
      <c r="O242" s="2"/>
      <c r="P242" s="2"/>
      <c r="R242" s="132"/>
      <c r="S242" s="132"/>
      <c r="T242" s="132"/>
      <c r="U242" s="132"/>
      <c r="V242" s="132"/>
      <c r="W242" s="132"/>
      <c r="X242" s="132"/>
      <c r="Y242" s="132"/>
      <c r="Z242" s="132"/>
      <c r="AA242" s="132"/>
      <c r="AB242" s="132"/>
      <c r="AC242" s="132"/>
    </row>
    <row r="243" spans="5:29" x14ac:dyDescent="0.25">
      <c r="E243" s="2"/>
      <c r="F243" s="2"/>
      <c r="G243" s="2"/>
      <c r="H243" s="2"/>
      <c r="I243" s="2"/>
      <c r="J243" s="2"/>
      <c r="K243" s="2"/>
      <c r="L243" s="2"/>
      <c r="M243" s="2"/>
      <c r="N243" s="2"/>
      <c r="O243" s="2"/>
      <c r="P243" s="2"/>
      <c r="R243" s="132"/>
      <c r="S243" s="132"/>
      <c r="T243" s="132"/>
      <c r="U243" s="132"/>
      <c r="V243" s="132"/>
      <c r="W243" s="132"/>
      <c r="X243" s="132"/>
      <c r="Y243" s="132"/>
      <c r="Z243" s="132"/>
      <c r="AA243" s="132"/>
      <c r="AB243" s="132"/>
      <c r="AC243" s="132"/>
    </row>
  </sheetData>
  <autoFilter ref="C51:EG63" xr:uid="{7C0F2342-2685-4063-AD43-39FA55899DC6}">
    <sortState xmlns:xlrd2="http://schemas.microsoft.com/office/spreadsheetml/2017/richdata2" ref="C52:EG63">
      <sortCondition descending="1" ref="EG51:EG63"/>
    </sortState>
  </autoFilter>
  <conditionalFormatting sqref="E119:P242">
    <cfRule type="cellIs" dxfId="6" priority="1" operator="greaterThan">
      <formula>250</formula>
    </cfRule>
    <cfRule type="cellIs" dxfId="5" priority="2" operator="between">
      <formula>100</formula>
      <formula>250</formula>
    </cfRule>
    <cfRule type="cellIs" dxfId="4" priority="3" operator="between">
      <formula>50</formula>
      <formula>100</formula>
    </cfRule>
    <cfRule type="cellIs" dxfId="3" priority="4" operator="between">
      <formula>10</formula>
      <formula>50</formula>
    </cfRule>
    <cfRule type="cellIs" dxfId="2" priority="5" operator="between">
      <formula>1</formula>
      <formula>10</formula>
    </cfRule>
  </conditionalFormatting>
  <conditionalFormatting sqref="E119:P242">
    <cfRule type="cellIs" dxfId="1" priority="6" operator="equal">
      <formula>0</formula>
    </cfRule>
  </conditionalFormatting>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6B695-43D9-4914-96E8-52A65A4DF728}">
  <sheetPr codeName="Sheet8"/>
  <dimension ref="A1:CZ283"/>
  <sheetViews>
    <sheetView topLeftCell="AB143" zoomScale="60" zoomScaleNormal="60" zoomScaleSheetLayoutView="50" workbookViewId="0">
      <selection activeCell="AX195" sqref="AX195"/>
    </sheetView>
  </sheetViews>
  <sheetFormatPr defaultRowHeight="15" x14ac:dyDescent="0.25"/>
  <cols>
    <col min="1" max="1" width="9.140625" style="132"/>
    <col min="2" max="2" width="5" style="132" bestFit="1" customWidth="1"/>
    <col min="3" max="3" width="12.5703125" style="132" customWidth="1"/>
    <col min="4" max="4" width="7.42578125" style="6" customWidth="1"/>
    <col min="5" max="11" width="10" style="132" customWidth="1"/>
    <col min="12" max="12" width="10" style="86" customWidth="1"/>
    <col min="13" max="17" width="10" style="132" customWidth="1"/>
    <col min="18" max="25" width="10" style="85" customWidth="1"/>
    <col min="26" max="28" width="10" style="132" customWidth="1"/>
    <col min="29" max="29" width="10" style="17" customWidth="1"/>
    <col min="30" max="40" width="10" style="132" customWidth="1"/>
    <col min="41" max="41" width="11.140625" style="132" bestFit="1" customWidth="1"/>
    <col min="42" max="42" width="10" style="132" customWidth="1"/>
    <col min="43" max="43" width="8.85546875" style="132" customWidth="1"/>
    <col min="44" max="44" width="10" style="19" customWidth="1"/>
    <col min="45" max="47" width="10" style="132" customWidth="1"/>
    <col min="48" max="48" width="14.5703125" style="132" bestFit="1" customWidth="1"/>
    <col min="49" max="52" width="9.140625" style="2"/>
    <col min="53" max="53" width="9.140625" style="132"/>
    <col min="54" max="56" width="9.140625" style="2"/>
    <col min="57" max="57" width="9.140625" style="132"/>
    <col min="58" max="58" width="9.140625" style="2"/>
    <col min="59" max="59" width="12" style="2" bestFit="1" customWidth="1"/>
    <col min="60" max="60" width="9.140625" style="2"/>
    <col min="61" max="62" width="9.140625" style="132"/>
    <col min="63" max="63" width="10.7109375" style="132" bestFit="1" customWidth="1"/>
    <col min="64" max="64" width="12.140625" style="132" bestFit="1" customWidth="1"/>
    <col min="65" max="66" width="9.140625" style="2"/>
    <col min="67" max="68" width="9.140625" style="85"/>
    <col min="69" max="69" width="9.140625" style="2"/>
    <col min="71" max="71" width="9.140625" style="132"/>
    <col min="73" max="73" width="9.140625" style="132"/>
    <col min="75" max="90" width="9.140625" style="132"/>
    <col min="91" max="91" width="12.140625" style="132" bestFit="1" customWidth="1"/>
    <col min="92" max="97" width="9.140625" style="132"/>
    <col min="98" max="98" width="11.5703125" style="132" bestFit="1" customWidth="1"/>
    <col min="99" max="16384" width="9.140625" style="132"/>
  </cols>
  <sheetData>
    <row r="1" spans="1:88" ht="15.75" thickBot="1" x14ac:dyDescent="0.3">
      <c r="S1" s="115"/>
      <c r="T1" s="115"/>
      <c r="U1" s="115"/>
      <c r="V1" s="115"/>
      <c r="W1" s="115"/>
      <c r="X1" s="115"/>
      <c r="Y1" s="115"/>
    </row>
    <row r="2" spans="1:88" ht="15.75" thickBot="1" x14ac:dyDescent="0.3">
      <c r="E2" s="132" t="s">
        <v>106</v>
      </c>
      <c r="G2" s="111" t="s">
        <v>457</v>
      </c>
      <c r="H2" s="111" t="s">
        <v>108</v>
      </c>
      <c r="P2" s="35"/>
      <c r="Y2" s="118"/>
      <c r="AB2" s="35"/>
    </row>
    <row r="3" spans="1:88" x14ac:dyDescent="0.25">
      <c r="C3" s="3" t="s">
        <v>4</v>
      </c>
      <c r="D3" s="60" t="s">
        <v>0</v>
      </c>
      <c r="E3" s="112" t="s">
        <v>51</v>
      </c>
      <c r="F3" s="108" t="s">
        <v>522</v>
      </c>
      <c r="G3" s="111" t="s">
        <v>422</v>
      </c>
      <c r="H3" s="111" t="s">
        <v>421</v>
      </c>
      <c r="I3" s="109" t="s">
        <v>125</v>
      </c>
      <c r="J3" s="109" t="s">
        <v>122</v>
      </c>
      <c r="K3" s="114" t="s">
        <v>78</v>
      </c>
      <c r="L3" s="124" t="s">
        <v>523</v>
      </c>
      <c r="M3" s="56" t="s">
        <v>69</v>
      </c>
      <c r="N3" s="56" t="s">
        <v>72</v>
      </c>
      <c r="O3" s="56" t="s">
        <v>84</v>
      </c>
      <c r="P3" s="51" t="s">
        <v>89</v>
      </c>
      <c r="Q3" s="60" t="s">
        <v>117</v>
      </c>
      <c r="R3" s="112" t="s">
        <v>42</v>
      </c>
      <c r="S3" s="108" t="s">
        <v>124</v>
      </c>
      <c r="T3" s="111" t="s">
        <v>422</v>
      </c>
      <c r="U3" s="111" t="s">
        <v>421</v>
      </c>
      <c r="V3" s="109" t="s">
        <v>123</v>
      </c>
      <c r="W3" s="109" t="s">
        <v>122</v>
      </c>
      <c r="X3" s="127" t="s">
        <v>79</v>
      </c>
      <c r="Y3" s="124" t="s">
        <v>107</v>
      </c>
      <c r="Z3" s="56" t="s">
        <v>63</v>
      </c>
      <c r="AA3" s="56" t="s">
        <v>75</v>
      </c>
      <c r="AB3" s="51" t="s">
        <v>64</v>
      </c>
      <c r="AC3" s="60" t="s">
        <v>116</v>
      </c>
      <c r="AD3" s="108" t="s">
        <v>100</v>
      </c>
      <c r="AE3" s="120" t="s">
        <v>2</v>
      </c>
      <c r="AF3" s="121" t="s">
        <v>422</v>
      </c>
      <c r="AG3" s="121" t="s">
        <v>421</v>
      </c>
      <c r="AH3" s="122"/>
      <c r="AI3" s="122"/>
      <c r="AJ3" s="114" t="s">
        <v>77</v>
      </c>
      <c r="AK3" s="124" t="s">
        <v>107</v>
      </c>
      <c r="AL3" s="56" t="s">
        <v>73</v>
      </c>
      <c r="AM3" s="56" t="s">
        <v>74</v>
      </c>
      <c r="AN3" s="57" t="s">
        <v>70</v>
      </c>
      <c r="AO3" s="63"/>
      <c r="AQ3" s="63" t="s">
        <v>126</v>
      </c>
      <c r="AR3" s="220"/>
      <c r="AS3" s="121"/>
      <c r="AT3" s="171"/>
      <c r="AU3" s="177"/>
      <c r="BC3" s="63"/>
      <c r="BF3" s="85"/>
      <c r="BG3" s="87"/>
      <c r="BH3" s="85"/>
      <c r="BI3" s="86"/>
      <c r="BJ3" s="86"/>
      <c r="BK3" s="87"/>
      <c r="BL3" s="86"/>
      <c r="BM3" s="85"/>
      <c r="BN3" s="85"/>
      <c r="BQ3" s="85"/>
      <c r="BS3" s="87"/>
      <c r="BU3" s="86"/>
      <c r="BW3" s="86"/>
      <c r="BX3" s="86"/>
      <c r="BY3" s="86"/>
      <c r="BZ3" s="87"/>
      <c r="CA3" s="86"/>
      <c r="CB3" s="86"/>
      <c r="CC3" s="86"/>
      <c r="CD3" s="87"/>
      <c r="CE3" s="86"/>
      <c r="CF3" s="86"/>
      <c r="CG3" s="86"/>
      <c r="CH3" s="86"/>
      <c r="CI3" s="86"/>
      <c r="CJ3" s="86"/>
    </row>
    <row r="4" spans="1:88" x14ac:dyDescent="0.25">
      <c r="A4" s="51">
        <v>1</v>
      </c>
      <c r="C4" s="54">
        <v>43888</v>
      </c>
      <c r="D4" s="119">
        <v>0</v>
      </c>
      <c r="E4" s="113">
        <f t="shared" ref="E4:E11" si="0">AD4+D4+F4</f>
        <v>1</v>
      </c>
      <c r="F4" s="84">
        <v>1</v>
      </c>
      <c r="G4" s="116">
        <v>0</v>
      </c>
      <c r="H4" s="116">
        <v>3</v>
      </c>
      <c r="I4" s="110">
        <f t="shared" ref="I4:I67" si="1">G4+H4</f>
        <v>3</v>
      </c>
      <c r="J4" s="110">
        <v>3</v>
      </c>
      <c r="K4" s="123"/>
      <c r="L4" s="126"/>
      <c r="M4" s="51"/>
      <c r="N4" s="53"/>
      <c r="O4" s="53"/>
      <c r="P4" s="53"/>
      <c r="Q4" s="107">
        <f t="shared" ref="Q4:Q67" si="2">R4-S4-AC4</f>
        <v>1</v>
      </c>
      <c r="R4" s="113">
        <v>1</v>
      </c>
      <c r="S4" s="84"/>
      <c r="T4" s="116">
        <v>0</v>
      </c>
      <c r="U4" s="116">
        <v>1</v>
      </c>
      <c r="V4" s="110">
        <f t="shared" ref="V4:V67" si="3">T4+U4</f>
        <v>1</v>
      </c>
      <c r="W4" s="110">
        <v>1</v>
      </c>
      <c r="X4" s="127"/>
      <c r="Y4" s="125"/>
      <c r="Z4" s="53"/>
      <c r="AA4" s="55"/>
      <c r="AB4" s="105"/>
      <c r="AC4" s="106">
        <f t="shared" ref="AC4:AC67" si="4">AD4-AE4</f>
        <v>0</v>
      </c>
      <c r="AD4" s="84">
        <v>0</v>
      </c>
      <c r="AE4" s="101"/>
      <c r="AF4" s="116">
        <v>0</v>
      </c>
      <c r="AG4" s="116">
        <v>0</v>
      </c>
      <c r="AH4" s="128">
        <f t="shared" ref="AH4:AH67" si="5">AF4+AG4</f>
        <v>0</v>
      </c>
      <c r="AI4" s="128">
        <v>0</v>
      </c>
      <c r="AJ4" s="127"/>
      <c r="AK4" s="129"/>
      <c r="AL4" s="51"/>
      <c r="AM4" s="52"/>
      <c r="AN4" s="58"/>
      <c r="AO4" s="68"/>
      <c r="AQ4" s="2"/>
      <c r="AR4" s="221"/>
      <c r="AS4" s="172"/>
      <c r="AT4" s="169"/>
      <c r="AU4" s="178"/>
      <c r="BF4" s="85"/>
      <c r="BG4" s="88"/>
      <c r="BH4" s="85"/>
      <c r="BI4" s="86"/>
      <c r="BJ4" s="86"/>
      <c r="BK4" s="88"/>
      <c r="BL4" s="89"/>
      <c r="BM4" s="229"/>
      <c r="BN4" s="72"/>
      <c r="BO4" s="72"/>
      <c r="BP4" s="72"/>
      <c r="BQ4" s="72"/>
      <c r="BS4" s="88"/>
      <c r="BU4" s="72"/>
      <c r="BW4" s="86"/>
      <c r="BX4" s="86"/>
      <c r="BY4" s="86"/>
      <c r="BZ4" s="88"/>
      <c r="CA4" s="86"/>
      <c r="CB4" s="86"/>
      <c r="CC4" s="86"/>
      <c r="CD4" s="88"/>
      <c r="CE4" s="86"/>
      <c r="CF4" s="86"/>
      <c r="CG4" s="86"/>
      <c r="CH4" s="86"/>
      <c r="CI4" s="86"/>
      <c r="CJ4" s="86"/>
    </row>
    <row r="5" spans="1:88" x14ac:dyDescent="0.25">
      <c r="A5" s="51">
        <v>2</v>
      </c>
      <c r="C5" s="54">
        <v>43889</v>
      </c>
      <c r="D5" s="119">
        <f t="shared" ref="D5:D11" si="6">E4</f>
        <v>1</v>
      </c>
      <c r="E5" s="113">
        <f t="shared" si="0"/>
        <v>2</v>
      </c>
      <c r="F5" s="84">
        <v>1</v>
      </c>
      <c r="G5" s="116">
        <v>0</v>
      </c>
      <c r="H5" s="116">
        <v>4</v>
      </c>
      <c r="I5" s="110">
        <f t="shared" si="1"/>
        <v>4</v>
      </c>
      <c r="J5" s="110">
        <f t="shared" ref="J5:J68" si="7">J4+I5</f>
        <v>7</v>
      </c>
      <c r="K5" s="123"/>
      <c r="L5" s="126"/>
      <c r="M5" s="70">
        <f t="shared" ref="M5:M68" si="8">J5/J4</f>
        <v>2.3333333333333335</v>
      </c>
      <c r="N5" s="55">
        <f t="shared" ref="N5:N68" si="9">(M5-1)</f>
        <v>1.3333333333333335</v>
      </c>
      <c r="O5" s="73">
        <f t="shared" ref="O5:O68" si="10">SUM(N1:N5)/5</f>
        <v>0.26666666666666672</v>
      </c>
      <c r="P5" s="70"/>
      <c r="Q5" s="107">
        <f t="shared" si="2"/>
        <v>1</v>
      </c>
      <c r="R5" s="113">
        <f t="shared" ref="R5:R17" si="11">R4+S5</f>
        <v>1</v>
      </c>
      <c r="S5" s="84"/>
      <c r="T5" s="116">
        <v>0</v>
      </c>
      <c r="U5" s="116">
        <v>8</v>
      </c>
      <c r="V5" s="110">
        <f t="shared" si="3"/>
        <v>8</v>
      </c>
      <c r="W5" s="110">
        <f t="shared" ref="W5:W68" si="12">W4+V5</f>
        <v>9</v>
      </c>
      <c r="X5" s="123"/>
      <c r="Y5" s="125"/>
      <c r="Z5" s="53">
        <f t="shared" ref="Z5:Z68" si="13">W5/W4</f>
        <v>9</v>
      </c>
      <c r="AA5" s="55">
        <f t="shared" ref="AA5:AA68" si="14">Z5-1</f>
        <v>8</v>
      </c>
      <c r="AB5" s="105"/>
      <c r="AC5" s="106">
        <f t="shared" si="4"/>
        <v>0</v>
      </c>
      <c r="AD5" s="84">
        <v>0</v>
      </c>
      <c r="AE5" s="101"/>
      <c r="AF5" s="116">
        <v>0</v>
      </c>
      <c r="AG5" s="116">
        <v>0</v>
      </c>
      <c r="AH5" s="128">
        <f t="shared" si="5"/>
        <v>0</v>
      </c>
      <c r="AI5" s="128">
        <f t="shared" ref="AI5:AI68" si="15">AI4+AH5</f>
        <v>0</v>
      </c>
      <c r="AJ5" s="117"/>
      <c r="AK5" s="129"/>
      <c r="AL5" s="51"/>
      <c r="AM5" s="52"/>
      <c r="AN5" s="58"/>
      <c r="AO5" s="68"/>
      <c r="AQ5" s="2"/>
      <c r="AR5" s="222"/>
      <c r="AS5" s="172"/>
      <c r="AT5" s="170"/>
      <c r="AU5" s="179"/>
      <c r="BF5" s="85"/>
      <c r="BG5" s="88"/>
      <c r="BH5" s="85"/>
      <c r="BI5" s="86"/>
      <c r="BJ5" s="86"/>
      <c r="BK5" s="88"/>
      <c r="BL5" s="89"/>
      <c r="BM5" s="229"/>
      <c r="BN5" s="72"/>
      <c r="BO5" s="72"/>
      <c r="BP5" s="72"/>
      <c r="BQ5" s="72"/>
      <c r="BS5" s="88"/>
      <c r="BU5" s="72"/>
      <c r="BW5" s="86"/>
      <c r="BX5" s="86"/>
      <c r="BY5" s="86"/>
      <c r="BZ5" s="88"/>
      <c r="CA5" s="86"/>
      <c r="CB5" s="86"/>
      <c r="CC5" s="86"/>
      <c r="CD5" s="88"/>
      <c r="CE5" s="86"/>
      <c r="CF5" s="86"/>
      <c r="CG5" s="86"/>
      <c r="CH5" s="86"/>
      <c r="CI5" s="86"/>
      <c r="CJ5" s="86"/>
    </row>
    <row r="6" spans="1:88" x14ac:dyDescent="0.25">
      <c r="A6" s="51">
        <v>3</v>
      </c>
      <c r="C6" s="54">
        <v>43890</v>
      </c>
      <c r="D6" s="119">
        <f t="shared" si="6"/>
        <v>2</v>
      </c>
      <c r="E6" s="113">
        <f t="shared" si="0"/>
        <v>6</v>
      </c>
      <c r="F6" s="84">
        <v>4</v>
      </c>
      <c r="G6" s="116">
        <v>0</v>
      </c>
      <c r="H6" s="116">
        <v>13</v>
      </c>
      <c r="I6" s="110">
        <f t="shared" si="1"/>
        <v>13</v>
      </c>
      <c r="J6" s="110">
        <f t="shared" si="7"/>
        <v>20</v>
      </c>
      <c r="K6" s="123"/>
      <c r="L6" s="126"/>
      <c r="M6" s="70">
        <f t="shared" si="8"/>
        <v>2.8571428571428572</v>
      </c>
      <c r="N6" s="55">
        <f t="shared" si="9"/>
        <v>1.8571428571428572</v>
      </c>
      <c r="O6" s="73">
        <f t="shared" si="10"/>
        <v>0.63809523809523816</v>
      </c>
      <c r="P6" s="70"/>
      <c r="Q6" s="107">
        <f t="shared" si="2"/>
        <v>1</v>
      </c>
      <c r="R6" s="113">
        <f t="shared" si="11"/>
        <v>1</v>
      </c>
      <c r="S6" s="84"/>
      <c r="T6" s="116">
        <v>0</v>
      </c>
      <c r="U6" s="116">
        <v>1</v>
      </c>
      <c r="V6" s="110">
        <f t="shared" si="3"/>
        <v>1</v>
      </c>
      <c r="W6" s="110">
        <f t="shared" si="12"/>
        <v>10</v>
      </c>
      <c r="X6" s="123"/>
      <c r="Y6" s="125"/>
      <c r="Z6" s="53">
        <f t="shared" si="13"/>
        <v>1.1111111111111112</v>
      </c>
      <c r="AA6" s="55">
        <f t="shared" si="14"/>
        <v>0.11111111111111116</v>
      </c>
      <c r="AB6" s="105"/>
      <c r="AC6" s="106">
        <f t="shared" si="4"/>
        <v>0</v>
      </c>
      <c r="AD6" s="84">
        <v>0</v>
      </c>
      <c r="AE6" s="101"/>
      <c r="AF6" s="116">
        <v>0</v>
      </c>
      <c r="AG6" s="116">
        <v>0</v>
      </c>
      <c r="AH6" s="128">
        <f t="shared" si="5"/>
        <v>0</v>
      </c>
      <c r="AI6" s="128">
        <f t="shared" si="15"/>
        <v>0</v>
      </c>
      <c r="AJ6" s="117"/>
      <c r="AK6" s="129"/>
      <c r="AL6" s="51"/>
      <c r="AM6" s="52"/>
      <c r="AN6" s="58"/>
      <c r="AO6" s="68"/>
      <c r="AQ6" s="2"/>
      <c r="AR6" s="222"/>
      <c r="AS6" s="172"/>
      <c r="AT6" s="170"/>
      <c r="AU6" s="179"/>
      <c r="BF6" s="85"/>
      <c r="BG6" s="88"/>
      <c r="BH6" s="85"/>
      <c r="BI6" s="86"/>
      <c r="BJ6" s="86"/>
      <c r="BK6" s="88"/>
      <c r="BL6" s="89"/>
      <c r="BM6" s="229"/>
      <c r="BN6" s="72"/>
      <c r="BO6" s="72"/>
      <c r="BP6" s="72"/>
      <c r="BQ6" s="72"/>
      <c r="BS6" s="88"/>
      <c r="BU6" s="72"/>
      <c r="BW6" s="86"/>
      <c r="BX6" s="86"/>
      <c r="BY6" s="86"/>
      <c r="BZ6" s="88"/>
      <c r="CA6" s="86"/>
      <c r="CB6" s="86"/>
      <c r="CC6" s="86"/>
      <c r="CD6" s="88"/>
      <c r="CE6" s="86"/>
      <c r="CF6" s="86"/>
      <c r="CG6" s="86"/>
      <c r="CH6" s="86"/>
      <c r="CI6" s="86"/>
      <c r="CJ6" s="86"/>
    </row>
    <row r="7" spans="1:88" x14ac:dyDescent="0.25">
      <c r="A7" s="51">
        <v>4</v>
      </c>
      <c r="C7" s="54">
        <v>43891</v>
      </c>
      <c r="D7" s="119">
        <f t="shared" si="6"/>
        <v>6</v>
      </c>
      <c r="E7" s="113">
        <f t="shared" si="0"/>
        <v>9</v>
      </c>
      <c r="F7" s="84">
        <v>3</v>
      </c>
      <c r="G7" s="116">
        <v>0</v>
      </c>
      <c r="H7" s="116">
        <v>13</v>
      </c>
      <c r="I7" s="110">
        <f t="shared" si="1"/>
        <v>13</v>
      </c>
      <c r="J7" s="110">
        <f t="shared" si="7"/>
        <v>33</v>
      </c>
      <c r="K7" s="123">
        <f t="shared" ref="K7:K70" si="16">SUM(F1:F7)</f>
        <v>9</v>
      </c>
      <c r="L7" s="126"/>
      <c r="M7" s="70">
        <f t="shared" si="8"/>
        <v>1.65</v>
      </c>
      <c r="N7" s="55">
        <f t="shared" si="9"/>
        <v>0.64999999999999991</v>
      </c>
      <c r="O7" s="73">
        <f t="shared" si="10"/>
        <v>0.76809523809523816</v>
      </c>
      <c r="P7" s="70"/>
      <c r="Q7" s="107">
        <f t="shared" si="2"/>
        <v>1</v>
      </c>
      <c r="R7" s="113">
        <f t="shared" si="11"/>
        <v>1</v>
      </c>
      <c r="S7" s="84"/>
      <c r="T7" s="116">
        <v>0</v>
      </c>
      <c r="U7" s="116">
        <v>10</v>
      </c>
      <c r="V7" s="110">
        <f t="shared" si="3"/>
        <v>10</v>
      </c>
      <c r="W7" s="110">
        <f t="shared" si="12"/>
        <v>20</v>
      </c>
      <c r="X7" s="123">
        <f t="shared" ref="X7:X70" si="17">SUM(S1:S7)</f>
        <v>0</v>
      </c>
      <c r="Y7" s="125"/>
      <c r="Z7" s="53">
        <f t="shared" si="13"/>
        <v>2</v>
      </c>
      <c r="AA7" s="55">
        <f t="shared" si="14"/>
        <v>1</v>
      </c>
      <c r="AB7" s="105"/>
      <c r="AC7" s="106">
        <f t="shared" si="4"/>
        <v>0</v>
      </c>
      <c r="AD7" s="84">
        <v>0</v>
      </c>
      <c r="AE7" s="101"/>
      <c r="AF7" s="116">
        <v>0</v>
      </c>
      <c r="AG7" s="116">
        <v>0</v>
      </c>
      <c r="AH7" s="128">
        <f t="shared" si="5"/>
        <v>0</v>
      </c>
      <c r="AI7" s="128">
        <f t="shared" si="15"/>
        <v>0</v>
      </c>
      <c r="AJ7" s="123">
        <f t="shared" ref="AJ7:AJ70" si="18">SUM(AE1:AE7)</f>
        <v>0</v>
      </c>
      <c r="AK7" s="129"/>
      <c r="AL7" s="51"/>
      <c r="AM7" s="52"/>
      <c r="AN7" s="58"/>
      <c r="AO7" s="68"/>
      <c r="AQ7" s="2"/>
      <c r="AR7" s="222"/>
      <c r="AS7" s="172"/>
      <c r="AT7" s="170"/>
      <c r="AU7" s="179"/>
      <c r="BF7" s="85"/>
      <c r="BG7" s="88"/>
      <c r="BH7" s="85"/>
      <c r="BI7" s="86"/>
      <c r="BJ7" s="86"/>
      <c r="BK7" s="88"/>
      <c r="BL7" s="89"/>
      <c r="BM7" s="229"/>
      <c r="BN7" s="72"/>
      <c r="BO7" s="72"/>
      <c r="BP7" s="72"/>
      <c r="BQ7" s="72"/>
      <c r="BS7" s="88"/>
      <c r="BU7" s="72"/>
      <c r="BW7" s="86"/>
      <c r="BX7" s="86"/>
      <c r="BY7" s="86"/>
      <c r="BZ7" s="88"/>
      <c r="CA7" s="86"/>
      <c r="CB7" s="86"/>
      <c r="CC7" s="86"/>
      <c r="CD7" s="88"/>
      <c r="CE7" s="86"/>
      <c r="CF7" s="86"/>
      <c r="CG7" s="86"/>
      <c r="CH7" s="86"/>
      <c r="CI7" s="86"/>
      <c r="CJ7" s="86"/>
    </row>
    <row r="8" spans="1:88" x14ac:dyDescent="0.25">
      <c r="A8" s="51">
        <v>5</v>
      </c>
      <c r="C8" s="54">
        <v>43892</v>
      </c>
      <c r="D8" s="119">
        <f t="shared" si="6"/>
        <v>9</v>
      </c>
      <c r="E8" s="113">
        <f t="shared" si="0"/>
        <v>17</v>
      </c>
      <c r="F8" s="84">
        <v>8</v>
      </c>
      <c r="G8" s="116">
        <v>0</v>
      </c>
      <c r="H8" s="116">
        <v>47</v>
      </c>
      <c r="I8" s="110">
        <f t="shared" si="1"/>
        <v>47</v>
      </c>
      <c r="J8" s="110">
        <f t="shared" si="7"/>
        <v>80</v>
      </c>
      <c r="K8" s="123">
        <f t="shared" si="16"/>
        <v>17</v>
      </c>
      <c r="L8" s="126"/>
      <c r="M8" s="70">
        <f t="shared" si="8"/>
        <v>2.4242424242424243</v>
      </c>
      <c r="N8" s="55">
        <f t="shared" si="9"/>
        <v>1.4242424242424243</v>
      </c>
      <c r="O8" s="73">
        <f t="shared" si="10"/>
        <v>1.0529437229437231</v>
      </c>
      <c r="P8" s="70"/>
      <c r="Q8" s="107">
        <f t="shared" si="2"/>
        <v>1</v>
      </c>
      <c r="R8" s="113">
        <f t="shared" si="11"/>
        <v>1</v>
      </c>
      <c r="S8" s="84"/>
      <c r="T8" s="116">
        <v>0</v>
      </c>
      <c r="U8" s="116">
        <v>14</v>
      </c>
      <c r="V8" s="110">
        <f t="shared" si="3"/>
        <v>14</v>
      </c>
      <c r="W8" s="110">
        <f t="shared" si="12"/>
        <v>34</v>
      </c>
      <c r="X8" s="123">
        <f t="shared" si="17"/>
        <v>0</v>
      </c>
      <c r="Y8" s="125"/>
      <c r="Z8" s="53">
        <f t="shared" si="13"/>
        <v>1.7</v>
      </c>
      <c r="AA8" s="55">
        <f t="shared" si="14"/>
        <v>0.7</v>
      </c>
      <c r="AB8" s="105"/>
      <c r="AC8" s="106">
        <f t="shared" si="4"/>
        <v>0</v>
      </c>
      <c r="AD8" s="84">
        <v>0</v>
      </c>
      <c r="AE8" s="101"/>
      <c r="AF8" s="116">
        <v>0</v>
      </c>
      <c r="AG8" s="116">
        <v>0</v>
      </c>
      <c r="AH8" s="128">
        <f t="shared" si="5"/>
        <v>0</v>
      </c>
      <c r="AI8" s="128">
        <f t="shared" si="15"/>
        <v>0</v>
      </c>
      <c r="AJ8" s="123">
        <f t="shared" si="18"/>
        <v>0</v>
      </c>
      <c r="AK8" s="129"/>
      <c r="AL8" s="51"/>
      <c r="AM8" s="52"/>
      <c r="AN8" s="58"/>
      <c r="AO8" s="68"/>
      <c r="AQ8" s="2"/>
      <c r="AR8" s="222"/>
      <c r="AS8" s="172"/>
      <c r="AT8" s="170"/>
      <c r="AU8" s="179"/>
      <c r="BF8" s="85"/>
      <c r="BG8" s="88"/>
      <c r="BH8" s="85"/>
      <c r="BI8" s="86"/>
      <c r="BJ8" s="86"/>
      <c r="BK8" s="88"/>
      <c r="BL8" s="89"/>
      <c r="BM8" s="229"/>
      <c r="BN8" s="72"/>
      <c r="BO8" s="72"/>
      <c r="BP8" s="72"/>
      <c r="BQ8" s="72"/>
      <c r="BS8" s="88"/>
      <c r="BU8" s="72"/>
      <c r="BW8" s="86"/>
      <c r="BX8" s="86"/>
      <c r="BY8" s="86"/>
      <c r="BZ8" s="88"/>
      <c r="CA8" s="86"/>
      <c r="CB8" s="86"/>
      <c r="CC8" s="86"/>
      <c r="CD8" s="88"/>
      <c r="CE8" s="86"/>
      <c r="CF8" s="86"/>
      <c r="CG8" s="86"/>
      <c r="CH8" s="86"/>
      <c r="CI8" s="86"/>
      <c r="CJ8" s="86"/>
    </row>
    <row r="9" spans="1:88" x14ac:dyDescent="0.25">
      <c r="A9" s="51">
        <v>6</v>
      </c>
      <c r="C9" s="54">
        <v>43893</v>
      </c>
      <c r="D9" s="119">
        <f t="shared" si="6"/>
        <v>17</v>
      </c>
      <c r="E9" s="113">
        <f t="shared" si="0"/>
        <v>23</v>
      </c>
      <c r="F9" s="84">
        <v>6</v>
      </c>
      <c r="G9" s="116">
        <v>0</v>
      </c>
      <c r="H9" s="116">
        <v>40</v>
      </c>
      <c r="I9" s="110">
        <f t="shared" si="1"/>
        <v>40</v>
      </c>
      <c r="J9" s="110">
        <f t="shared" si="7"/>
        <v>120</v>
      </c>
      <c r="K9" s="123">
        <f t="shared" si="16"/>
        <v>23</v>
      </c>
      <c r="L9" s="126"/>
      <c r="M9" s="70">
        <f t="shared" si="8"/>
        <v>1.5</v>
      </c>
      <c r="N9" s="55">
        <f t="shared" si="9"/>
        <v>0.5</v>
      </c>
      <c r="O9" s="73">
        <f t="shared" si="10"/>
        <v>1.1529437229437229</v>
      </c>
      <c r="P9" s="70"/>
      <c r="Q9" s="107">
        <f t="shared" si="2"/>
        <v>1</v>
      </c>
      <c r="R9" s="113">
        <f t="shared" si="11"/>
        <v>1</v>
      </c>
      <c r="S9" s="84"/>
      <c r="T9" s="116">
        <v>0</v>
      </c>
      <c r="U9" s="116">
        <v>6</v>
      </c>
      <c r="V9" s="110">
        <f t="shared" si="3"/>
        <v>6</v>
      </c>
      <c r="W9" s="110">
        <f t="shared" si="12"/>
        <v>40</v>
      </c>
      <c r="X9" s="123">
        <f t="shared" si="17"/>
        <v>0</v>
      </c>
      <c r="Y9" s="125"/>
      <c r="Z9" s="53">
        <f t="shared" si="13"/>
        <v>1.1764705882352942</v>
      </c>
      <c r="AA9" s="55">
        <f t="shared" si="14"/>
        <v>0.17647058823529416</v>
      </c>
      <c r="AB9" s="105"/>
      <c r="AC9" s="106">
        <f t="shared" si="4"/>
        <v>0</v>
      </c>
      <c r="AD9" s="84">
        <v>0</v>
      </c>
      <c r="AE9" s="101"/>
      <c r="AF9" s="116">
        <v>0</v>
      </c>
      <c r="AG9" s="116">
        <v>0</v>
      </c>
      <c r="AH9" s="128">
        <f t="shared" si="5"/>
        <v>0</v>
      </c>
      <c r="AI9" s="128">
        <f t="shared" si="15"/>
        <v>0</v>
      </c>
      <c r="AJ9" s="123">
        <f t="shared" si="18"/>
        <v>0</v>
      </c>
      <c r="AK9" s="129"/>
      <c r="AL9" s="51"/>
      <c r="AM9" s="52"/>
      <c r="AN9" s="58"/>
      <c r="AO9" s="68"/>
      <c r="AQ9" s="2"/>
      <c r="AR9" s="222"/>
      <c r="AS9" s="172"/>
      <c r="AT9" s="170"/>
      <c r="AU9" s="179"/>
      <c r="BF9" s="85"/>
      <c r="BG9" s="88"/>
      <c r="BH9" s="85"/>
      <c r="BI9" s="86"/>
      <c r="BJ9" s="86"/>
      <c r="BK9" s="88"/>
      <c r="BL9" s="89"/>
      <c r="BM9" s="229"/>
      <c r="BN9" s="72"/>
      <c r="BO9" s="72"/>
      <c r="BP9" s="72"/>
      <c r="BQ9" s="72"/>
      <c r="BS9" s="88"/>
      <c r="BU9" s="72"/>
      <c r="BW9" s="86"/>
      <c r="BX9" s="86"/>
      <c r="BY9" s="86"/>
      <c r="BZ9" s="88"/>
      <c r="CA9" s="86"/>
      <c r="CB9" s="86"/>
      <c r="CC9" s="86"/>
      <c r="CD9" s="88"/>
      <c r="CE9" s="86"/>
      <c r="CF9" s="86"/>
      <c r="CG9" s="86"/>
      <c r="CH9" s="86"/>
      <c r="CI9" s="86"/>
      <c r="CJ9" s="86"/>
    </row>
    <row r="10" spans="1:88" x14ac:dyDescent="0.25">
      <c r="A10" s="51">
        <v>7</v>
      </c>
      <c r="C10" s="54">
        <v>43894</v>
      </c>
      <c r="D10" s="119">
        <f t="shared" si="6"/>
        <v>23</v>
      </c>
      <c r="E10" s="113">
        <f t="shared" si="0"/>
        <v>38</v>
      </c>
      <c r="F10" s="84">
        <v>15</v>
      </c>
      <c r="G10" s="116">
        <v>0</v>
      </c>
      <c r="H10" s="116">
        <v>41</v>
      </c>
      <c r="I10" s="110">
        <f t="shared" si="1"/>
        <v>41</v>
      </c>
      <c r="J10" s="110">
        <f t="shared" si="7"/>
        <v>161</v>
      </c>
      <c r="K10" s="123">
        <f t="shared" si="16"/>
        <v>38</v>
      </c>
      <c r="L10" s="126">
        <f t="shared" ref="L10:L73" si="19">SUM(I4:I10)/7</f>
        <v>23</v>
      </c>
      <c r="M10" s="70">
        <f t="shared" si="8"/>
        <v>1.3416666666666666</v>
      </c>
      <c r="N10" s="55">
        <f t="shared" si="9"/>
        <v>0.34166666666666656</v>
      </c>
      <c r="O10" s="73">
        <f t="shared" si="10"/>
        <v>0.95461038961038969</v>
      </c>
      <c r="P10" s="70"/>
      <c r="Q10" s="107">
        <f t="shared" si="2"/>
        <v>1</v>
      </c>
      <c r="R10" s="113">
        <f t="shared" si="11"/>
        <v>1</v>
      </c>
      <c r="S10" s="84"/>
      <c r="T10" s="116">
        <v>0</v>
      </c>
      <c r="U10" s="116">
        <v>13</v>
      </c>
      <c r="V10" s="110">
        <f t="shared" si="3"/>
        <v>13</v>
      </c>
      <c r="W10" s="110">
        <f t="shared" si="12"/>
        <v>53</v>
      </c>
      <c r="X10" s="123">
        <f t="shared" si="17"/>
        <v>0</v>
      </c>
      <c r="Y10" s="125"/>
      <c r="Z10" s="53">
        <f t="shared" si="13"/>
        <v>1.325</v>
      </c>
      <c r="AA10" s="55">
        <f t="shared" si="14"/>
        <v>0.32499999999999996</v>
      </c>
      <c r="AB10" s="105"/>
      <c r="AC10" s="106">
        <f t="shared" si="4"/>
        <v>0</v>
      </c>
      <c r="AD10" s="84">
        <v>0</v>
      </c>
      <c r="AE10" s="101"/>
      <c r="AF10" s="116">
        <v>0</v>
      </c>
      <c r="AG10" s="116">
        <v>0</v>
      </c>
      <c r="AH10" s="128">
        <f t="shared" si="5"/>
        <v>0</v>
      </c>
      <c r="AI10" s="128">
        <f t="shared" si="15"/>
        <v>0</v>
      </c>
      <c r="AJ10" s="123">
        <f t="shared" si="18"/>
        <v>0</v>
      </c>
      <c r="AK10" s="125">
        <f t="shared" ref="AK10:AK73" si="20">SUM(AH4:AH10)/7</f>
        <v>0</v>
      </c>
      <c r="AL10" s="51"/>
      <c r="AM10" s="52"/>
      <c r="AN10" s="58"/>
      <c r="AO10" s="68"/>
      <c r="AQ10" s="2"/>
      <c r="AR10" s="222"/>
      <c r="AS10" s="172"/>
      <c r="AT10" s="170"/>
      <c r="AU10" s="179"/>
      <c r="BF10" s="85"/>
      <c r="BG10" s="88"/>
      <c r="BH10" s="85"/>
      <c r="BI10" s="86"/>
      <c r="BJ10" s="86"/>
      <c r="BK10" s="88"/>
      <c r="BL10" s="89"/>
      <c r="BM10" s="229"/>
      <c r="BN10" s="72"/>
      <c r="BO10" s="72"/>
      <c r="BP10" s="72"/>
      <c r="BQ10" s="72"/>
      <c r="BS10" s="88"/>
      <c r="BU10" s="72"/>
      <c r="BW10" s="86"/>
      <c r="BX10" s="86"/>
      <c r="BY10" s="86"/>
      <c r="BZ10" s="88"/>
      <c r="CA10" s="86"/>
      <c r="CB10" s="86"/>
      <c r="CC10" s="86"/>
      <c r="CD10" s="88"/>
      <c r="CE10" s="86"/>
      <c r="CF10" s="86"/>
      <c r="CG10" s="86"/>
      <c r="CH10" s="86"/>
      <c r="CI10" s="86"/>
      <c r="CJ10" s="86"/>
    </row>
    <row r="11" spans="1:88" x14ac:dyDescent="0.25">
      <c r="A11" s="51">
        <v>8</v>
      </c>
      <c r="C11" s="54">
        <v>43895</v>
      </c>
      <c r="D11" s="119">
        <f t="shared" si="6"/>
        <v>38</v>
      </c>
      <c r="E11" s="113">
        <f t="shared" si="0"/>
        <v>82</v>
      </c>
      <c r="F11" s="84">
        <v>44</v>
      </c>
      <c r="G11" s="116">
        <v>0</v>
      </c>
      <c r="H11" s="116">
        <v>41</v>
      </c>
      <c r="I11" s="110">
        <f t="shared" si="1"/>
        <v>41</v>
      </c>
      <c r="J11" s="110">
        <f t="shared" si="7"/>
        <v>202</v>
      </c>
      <c r="K11" s="123">
        <f t="shared" si="16"/>
        <v>81</v>
      </c>
      <c r="L11" s="126">
        <f t="shared" si="19"/>
        <v>28.428571428571427</v>
      </c>
      <c r="M11" s="70">
        <f t="shared" si="8"/>
        <v>1.2546583850931676</v>
      </c>
      <c r="N11" s="55">
        <f t="shared" si="9"/>
        <v>0.25465838509316763</v>
      </c>
      <c r="O11" s="73">
        <f t="shared" si="10"/>
        <v>0.63411349520045168</v>
      </c>
      <c r="P11" s="70">
        <f t="shared" ref="P11:P42" si="21">L11/L10</f>
        <v>1.2360248447204969</v>
      </c>
      <c r="Q11" s="107">
        <f t="shared" si="2"/>
        <v>1</v>
      </c>
      <c r="R11" s="113">
        <f t="shared" si="11"/>
        <v>1</v>
      </c>
      <c r="S11" s="84"/>
      <c r="T11" s="116">
        <v>0</v>
      </c>
      <c r="U11" s="116">
        <v>13</v>
      </c>
      <c r="V11" s="110">
        <f t="shared" si="3"/>
        <v>13</v>
      </c>
      <c r="W11" s="110">
        <f t="shared" si="12"/>
        <v>66</v>
      </c>
      <c r="X11" s="123">
        <f t="shared" si="17"/>
        <v>0</v>
      </c>
      <c r="Y11" s="125">
        <f t="shared" ref="Y11:Y74" si="22">SUM(V5:V11)/7</f>
        <v>9.2857142857142865</v>
      </c>
      <c r="Z11" s="53">
        <f t="shared" si="13"/>
        <v>1.2452830188679245</v>
      </c>
      <c r="AA11" s="55">
        <f t="shared" si="14"/>
        <v>0.24528301886792447</v>
      </c>
      <c r="AB11" s="105"/>
      <c r="AC11" s="106">
        <f t="shared" si="4"/>
        <v>0</v>
      </c>
      <c r="AD11" s="84">
        <v>0</v>
      </c>
      <c r="AE11" s="101"/>
      <c r="AF11" s="116">
        <v>0</v>
      </c>
      <c r="AG11" s="116">
        <v>0</v>
      </c>
      <c r="AH11" s="128">
        <f t="shared" si="5"/>
        <v>0</v>
      </c>
      <c r="AI11" s="128">
        <f t="shared" si="15"/>
        <v>0</v>
      </c>
      <c r="AJ11" s="123">
        <f t="shared" si="18"/>
        <v>0</v>
      </c>
      <c r="AK11" s="125">
        <f t="shared" si="20"/>
        <v>0</v>
      </c>
      <c r="AL11" s="51"/>
      <c r="AM11" s="52"/>
      <c r="AN11" s="58"/>
      <c r="AO11" s="4">
        <f t="shared" ref="AO11:AO74" si="23">F11-F4</f>
        <v>43</v>
      </c>
      <c r="AP11" s="4">
        <f t="shared" ref="AP11:AP74" si="24">S11-S4</f>
        <v>0</v>
      </c>
      <c r="AQ11" s="4">
        <f t="shared" ref="AQ11:AQ74" si="25">AE11-AE4</f>
        <v>0</v>
      </c>
      <c r="AR11" s="222"/>
      <c r="AS11" s="172"/>
      <c r="AT11" s="170"/>
      <c r="AU11" s="179"/>
      <c r="BF11" s="85"/>
      <c r="BG11" s="88"/>
      <c r="BH11" s="85"/>
      <c r="BI11" s="86"/>
      <c r="BJ11" s="86"/>
      <c r="BK11" s="88"/>
      <c r="BL11" s="89"/>
      <c r="BM11" s="229"/>
      <c r="BN11" s="72"/>
      <c r="BO11" s="72"/>
      <c r="BP11" s="72"/>
      <c r="BQ11" s="72"/>
      <c r="BS11" s="88"/>
      <c r="BU11" s="72"/>
      <c r="BW11" s="86"/>
      <c r="BX11" s="86"/>
      <c r="BY11" s="86"/>
      <c r="BZ11" s="88"/>
      <c r="CA11" s="86"/>
      <c r="CB11" s="86"/>
      <c r="CC11" s="86"/>
      <c r="CD11" s="88"/>
      <c r="CE11" s="86"/>
      <c r="CF11" s="86"/>
      <c r="CG11" s="86"/>
      <c r="CH11" s="86"/>
      <c r="CI11" s="86"/>
      <c r="CJ11" s="86"/>
    </row>
    <row r="12" spans="1:88" x14ac:dyDescent="0.25">
      <c r="A12" s="51">
        <v>9</v>
      </c>
      <c r="C12" s="54">
        <v>43896</v>
      </c>
      <c r="D12" s="119">
        <f t="shared" ref="D12:D19" si="26">E11-AD12-R12</f>
        <v>80</v>
      </c>
      <c r="E12" s="113">
        <f t="shared" ref="E12:E18" si="27">AD12+D12+F12+R12</f>
        <v>128</v>
      </c>
      <c r="F12" s="84">
        <v>46</v>
      </c>
      <c r="G12" s="116">
        <v>0</v>
      </c>
      <c r="H12" s="116">
        <v>32</v>
      </c>
      <c r="I12" s="110">
        <f t="shared" si="1"/>
        <v>32</v>
      </c>
      <c r="J12" s="110">
        <f t="shared" si="7"/>
        <v>234</v>
      </c>
      <c r="K12" s="123">
        <f t="shared" si="16"/>
        <v>126</v>
      </c>
      <c r="L12" s="126">
        <f t="shared" si="19"/>
        <v>32.428571428571431</v>
      </c>
      <c r="M12" s="70">
        <f t="shared" si="8"/>
        <v>1.1584158415841583</v>
      </c>
      <c r="N12" s="55">
        <f t="shared" si="9"/>
        <v>0.15841584158415833</v>
      </c>
      <c r="O12" s="73">
        <f t="shared" si="10"/>
        <v>0.53579666351728328</v>
      </c>
      <c r="P12" s="70">
        <f t="shared" si="21"/>
        <v>1.1407035175879399</v>
      </c>
      <c r="Q12" s="107">
        <f t="shared" si="2"/>
        <v>1</v>
      </c>
      <c r="R12" s="113">
        <f t="shared" si="11"/>
        <v>1</v>
      </c>
      <c r="S12" s="84"/>
      <c r="T12" s="116">
        <v>0</v>
      </c>
      <c r="U12" s="116">
        <v>20</v>
      </c>
      <c r="V12" s="110">
        <f t="shared" si="3"/>
        <v>20</v>
      </c>
      <c r="W12" s="110">
        <f t="shared" si="12"/>
        <v>86</v>
      </c>
      <c r="X12" s="123">
        <f t="shared" si="17"/>
        <v>0</v>
      </c>
      <c r="Y12" s="125">
        <f t="shared" si="22"/>
        <v>11</v>
      </c>
      <c r="Z12" s="53">
        <f t="shared" si="13"/>
        <v>1.303030303030303</v>
      </c>
      <c r="AA12" s="55">
        <f t="shared" si="14"/>
        <v>0.30303030303030298</v>
      </c>
      <c r="AB12" s="105">
        <f t="shared" ref="AB12:AB75" si="28">Y12/Y11</f>
        <v>1.1846153846153846</v>
      </c>
      <c r="AC12" s="106">
        <f t="shared" si="4"/>
        <v>0</v>
      </c>
      <c r="AD12" s="84">
        <v>1</v>
      </c>
      <c r="AE12" s="101">
        <v>1</v>
      </c>
      <c r="AF12" s="116">
        <v>0</v>
      </c>
      <c r="AG12" s="116">
        <v>1</v>
      </c>
      <c r="AH12" s="128">
        <f t="shared" si="5"/>
        <v>1</v>
      </c>
      <c r="AI12" s="128">
        <f t="shared" si="15"/>
        <v>1</v>
      </c>
      <c r="AJ12" s="123">
        <f t="shared" si="18"/>
        <v>1</v>
      </c>
      <c r="AK12" s="125">
        <f t="shared" si="20"/>
        <v>0.14285714285714285</v>
      </c>
      <c r="AL12" s="51"/>
      <c r="AM12" s="52"/>
      <c r="AN12" s="58"/>
      <c r="AO12" s="4">
        <f t="shared" si="23"/>
        <v>45</v>
      </c>
      <c r="AP12" s="4">
        <f t="shared" si="24"/>
        <v>0</v>
      </c>
      <c r="AQ12" s="4">
        <f t="shared" si="25"/>
        <v>1</v>
      </c>
      <c r="AR12" s="222"/>
      <c r="AS12" s="172"/>
      <c r="AT12" s="170"/>
      <c r="AU12" s="179"/>
      <c r="BF12" s="85"/>
      <c r="BG12" s="88"/>
      <c r="BH12" s="85"/>
      <c r="BI12" s="86"/>
      <c r="BJ12" s="86"/>
      <c r="BK12" s="88"/>
      <c r="BL12" s="89"/>
      <c r="BM12" s="229"/>
      <c r="BN12" s="72"/>
      <c r="BO12" s="72"/>
      <c r="BP12" s="72"/>
      <c r="BQ12" s="72"/>
      <c r="BS12" s="17">
        <f t="shared" ref="BS12:BS75" si="29">SUM(F6:F12)/7</f>
        <v>18</v>
      </c>
      <c r="BU12" s="72"/>
      <c r="BW12" s="86"/>
      <c r="BX12" s="86"/>
      <c r="BY12" s="86"/>
      <c r="BZ12" s="88"/>
      <c r="CA12" s="86"/>
      <c r="CB12" s="86"/>
      <c r="CC12" s="86"/>
      <c r="CD12" s="88"/>
      <c r="CE12" s="86"/>
      <c r="CF12" s="86"/>
      <c r="CG12" s="86"/>
      <c r="CH12" s="86"/>
      <c r="CI12" s="86"/>
      <c r="CJ12" s="86"/>
    </row>
    <row r="13" spans="1:88" x14ac:dyDescent="0.25">
      <c r="A13" s="51">
        <v>10</v>
      </c>
      <c r="C13" s="54">
        <v>43897</v>
      </c>
      <c r="D13" s="119">
        <f t="shared" si="26"/>
        <v>126</v>
      </c>
      <c r="E13" s="113">
        <f t="shared" si="27"/>
        <v>188</v>
      </c>
      <c r="F13" s="84">
        <v>60</v>
      </c>
      <c r="G13" s="116">
        <v>0</v>
      </c>
      <c r="H13" s="116">
        <v>45</v>
      </c>
      <c r="I13" s="110">
        <f t="shared" si="1"/>
        <v>45</v>
      </c>
      <c r="J13" s="110">
        <f t="shared" si="7"/>
        <v>279</v>
      </c>
      <c r="K13" s="123">
        <f t="shared" si="16"/>
        <v>182</v>
      </c>
      <c r="L13" s="126">
        <f t="shared" si="19"/>
        <v>37</v>
      </c>
      <c r="M13" s="70">
        <f t="shared" si="8"/>
        <v>1.1923076923076923</v>
      </c>
      <c r="N13" s="55">
        <f t="shared" si="9"/>
        <v>0.19230769230769229</v>
      </c>
      <c r="O13" s="73">
        <f t="shared" si="10"/>
        <v>0.28940971713033697</v>
      </c>
      <c r="P13" s="70">
        <f t="shared" si="21"/>
        <v>1.1409691629955947</v>
      </c>
      <c r="Q13" s="107">
        <f t="shared" si="2"/>
        <v>0</v>
      </c>
      <c r="R13" s="113">
        <f t="shared" si="11"/>
        <v>1</v>
      </c>
      <c r="S13" s="84"/>
      <c r="T13" s="116">
        <v>0</v>
      </c>
      <c r="U13" s="116">
        <v>17</v>
      </c>
      <c r="V13" s="110">
        <f t="shared" si="3"/>
        <v>17</v>
      </c>
      <c r="W13" s="110">
        <f t="shared" si="12"/>
        <v>103</v>
      </c>
      <c r="X13" s="123">
        <f t="shared" si="17"/>
        <v>0</v>
      </c>
      <c r="Y13" s="125">
        <f t="shared" si="22"/>
        <v>13.285714285714286</v>
      </c>
      <c r="Z13" s="53">
        <f t="shared" si="13"/>
        <v>1.1976744186046511</v>
      </c>
      <c r="AA13" s="55">
        <f t="shared" si="14"/>
        <v>0.19767441860465107</v>
      </c>
      <c r="AB13" s="105">
        <f t="shared" si="28"/>
        <v>1.2077922077922079</v>
      </c>
      <c r="AC13" s="106">
        <f t="shared" si="4"/>
        <v>1</v>
      </c>
      <c r="AD13" s="84">
        <f t="shared" ref="AD13:AD44" si="30">AD12+AE13</f>
        <v>1</v>
      </c>
      <c r="AE13" s="101">
        <v>0</v>
      </c>
      <c r="AF13" s="116">
        <v>0</v>
      </c>
      <c r="AG13" s="116">
        <v>1</v>
      </c>
      <c r="AH13" s="128">
        <f t="shared" si="5"/>
        <v>1</v>
      </c>
      <c r="AI13" s="128">
        <f t="shared" si="15"/>
        <v>2</v>
      </c>
      <c r="AJ13" s="123">
        <f t="shared" si="18"/>
        <v>1</v>
      </c>
      <c r="AK13" s="125">
        <f t="shared" si="20"/>
        <v>0.2857142857142857</v>
      </c>
      <c r="AL13" s="53"/>
      <c r="AM13" s="53"/>
      <c r="AN13" s="58"/>
      <c r="AO13" s="4">
        <f t="shared" si="23"/>
        <v>56</v>
      </c>
      <c r="AP13" s="4">
        <f t="shared" si="24"/>
        <v>0</v>
      </c>
      <c r="AQ13" s="4">
        <f t="shared" si="25"/>
        <v>0</v>
      </c>
      <c r="AR13" s="222"/>
      <c r="AS13" s="172"/>
      <c r="AT13" s="170"/>
      <c r="AU13" s="179"/>
      <c r="BF13" s="85"/>
      <c r="BG13" s="88"/>
      <c r="BH13" s="85"/>
      <c r="BI13" s="86"/>
      <c r="BJ13" s="86"/>
      <c r="BK13" s="88"/>
      <c r="BL13" s="89"/>
      <c r="BM13" s="229"/>
      <c r="BN13" s="72"/>
      <c r="BO13" s="72"/>
      <c r="BP13" s="72"/>
      <c r="BQ13" s="72"/>
      <c r="BS13" s="17">
        <f t="shared" si="29"/>
        <v>26</v>
      </c>
      <c r="BU13" s="72"/>
      <c r="BW13" s="86"/>
      <c r="BX13" s="86"/>
      <c r="BY13" s="86"/>
      <c r="BZ13" s="88"/>
      <c r="CA13" s="86"/>
      <c r="CB13" s="86"/>
      <c r="CC13" s="86"/>
      <c r="CD13" s="88"/>
      <c r="CE13" s="86"/>
      <c r="CF13" s="86"/>
      <c r="CG13" s="86"/>
      <c r="CH13" s="86"/>
      <c r="CI13" s="86"/>
      <c r="CJ13" s="86"/>
    </row>
    <row r="14" spans="1:88" x14ac:dyDescent="0.25">
      <c r="A14" s="51">
        <v>11</v>
      </c>
      <c r="C14" s="54">
        <v>43898</v>
      </c>
      <c r="D14" s="119">
        <f t="shared" si="26"/>
        <v>184</v>
      </c>
      <c r="E14" s="113">
        <f t="shared" si="27"/>
        <v>265</v>
      </c>
      <c r="F14" s="84">
        <v>77</v>
      </c>
      <c r="G14" s="116">
        <v>0</v>
      </c>
      <c r="H14" s="116">
        <v>72</v>
      </c>
      <c r="I14" s="110">
        <f t="shared" si="1"/>
        <v>72</v>
      </c>
      <c r="J14" s="110">
        <f t="shared" si="7"/>
        <v>351</v>
      </c>
      <c r="K14" s="123">
        <f t="shared" si="16"/>
        <v>256</v>
      </c>
      <c r="L14" s="126">
        <f t="shared" si="19"/>
        <v>45.428571428571431</v>
      </c>
      <c r="M14" s="70">
        <f t="shared" si="8"/>
        <v>1.2580645161290323</v>
      </c>
      <c r="N14" s="55">
        <f t="shared" si="9"/>
        <v>0.25806451612903225</v>
      </c>
      <c r="O14" s="73">
        <f t="shared" si="10"/>
        <v>0.24102262035614341</v>
      </c>
      <c r="P14" s="70">
        <f t="shared" si="21"/>
        <v>1.2277992277992278</v>
      </c>
      <c r="Q14" s="107">
        <f t="shared" si="2"/>
        <v>0</v>
      </c>
      <c r="R14" s="113">
        <f t="shared" si="11"/>
        <v>1</v>
      </c>
      <c r="S14" s="84"/>
      <c r="T14" s="116">
        <v>0</v>
      </c>
      <c r="U14" s="116">
        <v>25</v>
      </c>
      <c r="V14" s="110">
        <f t="shared" si="3"/>
        <v>25</v>
      </c>
      <c r="W14" s="110">
        <f t="shared" si="12"/>
        <v>128</v>
      </c>
      <c r="X14" s="123">
        <f t="shared" si="17"/>
        <v>0</v>
      </c>
      <c r="Y14" s="125">
        <f t="shared" si="22"/>
        <v>15.428571428571429</v>
      </c>
      <c r="Z14" s="53">
        <f t="shared" si="13"/>
        <v>1.2427184466019416</v>
      </c>
      <c r="AA14" s="55">
        <f t="shared" si="14"/>
        <v>0.24271844660194164</v>
      </c>
      <c r="AB14" s="105">
        <f t="shared" si="28"/>
        <v>1.161290322580645</v>
      </c>
      <c r="AC14" s="106">
        <f t="shared" si="4"/>
        <v>1</v>
      </c>
      <c r="AD14" s="84">
        <f t="shared" si="30"/>
        <v>3</v>
      </c>
      <c r="AE14" s="101">
        <v>2</v>
      </c>
      <c r="AF14" s="116">
        <v>0</v>
      </c>
      <c r="AG14" s="116">
        <v>2</v>
      </c>
      <c r="AH14" s="128">
        <f t="shared" si="5"/>
        <v>2</v>
      </c>
      <c r="AI14" s="128">
        <f t="shared" si="15"/>
        <v>4</v>
      </c>
      <c r="AJ14" s="123">
        <f t="shared" si="18"/>
        <v>3</v>
      </c>
      <c r="AK14" s="125">
        <f t="shared" si="20"/>
        <v>0.5714285714285714</v>
      </c>
      <c r="AL14" s="53"/>
      <c r="AM14" s="53"/>
      <c r="AN14" s="58"/>
      <c r="AO14" s="4">
        <f t="shared" si="23"/>
        <v>74</v>
      </c>
      <c r="AP14" s="4">
        <f t="shared" si="24"/>
        <v>0</v>
      </c>
      <c r="AQ14" s="4">
        <f t="shared" si="25"/>
        <v>2</v>
      </c>
      <c r="AR14" s="222"/>
      <c r="AS14" s="172"/>
      <c r="AT14" s="170"/>
      <c r="AU14" s="179"/>
      <c r="BF14" s="85"/>
      <c r="BG14" s="88"/>
      <c r="BH14" s="85"/>
      <c r="BI14" s="86"/>
      <c r="BJ14" s="86"/>
      <c r="BK14" s="88"/>
      <c r="BL14" s="89"/>
      <c r="BM14" s="229"/>
      <c r="BN14" s="72"/>
      <c r="BO14" s="72"/>
      <c r="BP14" s="72"/>
      <c r="BQ14" s="72"/>
      <c r="BS14" s="17">
        <f t="shared" si="29"/>
        <v>36.571428571428569</v>
      </c>
      <c r="BU14" s="72"/>
      <c r="BW14" s="86"/>
      <c r="BX14" s="86"/>
      <c r="BY14" s="86"/>
      <c r="BZ14" s="88"/>
      <c r="CA14" s="86"/>
      <c r="CB14" s="86"/>
      <c r="CC14" s="86"/>
      <c r="CD14" s="88"/>
      <c r="CE14" s="86"/>
      <c r="CF14" s="86"/>
      <c r="CG14" s="86"/>
      <c r="CH14" s="86"/>
      <c r="CI14" s="86"/>
      <c r="CJ14" s="86"/>
    </row>
    <row r="15" spans="1:88" x14ac:dyDescent="0.25">
      <c r="A15" s="51">
        <v>12</v>
      </c>
      <c r="C15" s="54">
        <v>43899</v>
      </c>
      <c r="D15" s="119">
        <f t="shared" si="26"/>
        <v>261</v>
      </c>
      <c r="E15" s="113">
        <f t="shared" si="27"/>
        <v>321</v>
      </c>
      <c r="F15" s="84">
        <v>56</v>
      </c>
      <c r="G15" s="116">
        <v>0</v>
      </c>
      <c r="H15" s="116">
        <v>78</v>
      </c>
      <c r="I15" s="110">
        <f t="shared" si="1"/>
        <v>78</v>
      </c>
      <c r="J15" s="110">
        <f t="shared" si="7"/>
        <v>429</v>
      </c>
      <c r="K15" s="123">
        <f t="shared" si="16"/>
        <v>304</v>
      </c>
      <c r="L15" s="126">
        <f t="shared" si="19"/>
        <v>49.857142857142854</v>
      </c>
      <c r="M15" s="70">
        <f t="shared" si="8"/>
        <v>1.2222222222222223</v>
      </c>
      <c r="N15" s="55">
        <f t="shared" si="9"/>
        <v>0.22222222222222232</v>
      </c>
      <c r="O15" s="73">
        <f t="shared" si="10"/>
        <v>0.21713373146725456</v>
      </c>
      <c r="P15" s="70">
        <f t="shared" si="21"/>
        <v>1.0974842767295596</v>
      </c>
      <c r="Q15" s="107">
        <f t="shared" si="2"/>
        <v>-2</v>
      </c>
      <c r="R15" s="113">
        <f t="shared" si="11"/>
        <v>1</v>
      </c>
      <c r="S15" s="84"/>
      <c r="T15" s="116">
        <v>0</v>
      </c>
      <c r="U15" s="116">
        <v>47</v>
      </c>
      <c r="V15" s="110">
        <f t="shared" si="3"/>
        <v>47</v>
      </c>
      <c r="W15" s="110">
        <f t="shared" si="12"/>
        <v>175</v>
      </c>
      <c r="X15" s="123">
        <f t="shared" si="17"/>
        <v>0</v>
      </c>
      <c r="Y15" s="125">
        <f t="shared" si="22"/>
        <v>20.142857142857142</v>
      </c>
      <c r="Z15" s="53">
        <f t="shared" si="13"/>
        <v>1.3671875</v>
      </c>
      <c r="AA15" s="55">
        <f t="shared" si="14"/>
        <v>0.3671875</v>
      </c>
      <c r="AB15" s="105">
        <f t="shared" si="28"/>
        <v>1.3055555555555556</v>
      </c>
      <c r="AC15" s="106">
        <f t="shared" si="4"/>
        <v>3</v>
      </c>
      <c r="AD15" s="84">
        <f t="shared" si="30"/>
        <v>3</v>
      </c>
      <c r="AE15" s="101">
        <v>0</v>
      </c>
      <c r="AF15" s="116">
        <v>0</v>
      </c>
      <c r="AG15" s="116">
        <v>0</v>
      </c>
      <c r="AH15" s="128">
        <f t="shared" si="5"/>
        <v>0</v>
      </c>
      <c r="AI15" s="128">
        <f t="shared" si="15"/>
        <v>4</v>
      </c>
      <c r="AJ15" s="123">
        <f t="shared" si="18"/>
        <v>3</v>
      </c>
      <c r="AK15" s="125">
        <f t="shared" si="20"/>
        <v>0.5714285714285714</v>
      </c>
      <c r="AL15" s="70">
        <f t="shared" ref="AL15:AL78" si="31">AI15/AI14</f>
        <v>1</v>
      </c>
      <c r="AM15" s="55">
        <f t="shared" ref="AM15:AM78" si="32">AL15-1</f>
        <v>0</v>
      </c>
      <c r="AN15" s="58"/>
      <c r="AO15" s="4">
        <f t="shared" si="23"/>
        <v>48</v>
      </c>
      <c r="AP15" s="4">
        <f t="shared" si="24"/>
        <v>0</v>
      </c>
      <c r="AQ15" s="4">
        <f t="shared" si="25"/>
        <v>0</v>
      </c>
      <c r="AR15" s="222"/>
      <c r="AS15" s="172"/>
      <c r="AT15" s="170"/>
      <c r="AU15" s="179"/>
      <c r="BF15" s="85"/>
      <c r="BG15" s="88"/>
      <c r="BH15" s="85"/>
      <c r="BI15" s="86"/>
      <c r="BJ15" s="86"/>
      <c r="BK15" s="88"/>
      <c r="BL15" s="89"/>
      <c r="BM15" s="229"/>
      <c r="BN15" s="72"/>
      <c r="BO15" s="72"/>
      <c r="BP15" s="72"/>
      <c r="BQ15" s="72"/>
      <c r="BS15" s="17">
        <f t="shared" si="29"/>
        <v>43.428571428571431</v>
      </c>
      <c r="BU15" s="72"/>
      <c r="BW15" s="86"/>
      <c r="BX15" s="86"/>
      <c r="BY15" s="86"/>
      <c r="BZ15" s="88"/>
      <c r="CA15" s="86"/>
      <c r="CB15" s="86"/>
      <c r="CC15" s="86"/>
      <c r="CD15" s="88"/>
      <c r="CE15" s="86"/>
      <c r="CF15" s="86"/>
      <c r="CG15" s="86"/>
      <c r="CH15" s="86"/>
      <c r="CI15" s="86"/>
      <c r="CJ15" s="86"/>
    </row>
    <row r="16" spans="1:88" x14ac:dyDescent="0.25">
      <c r="A16" s="51">
        <v>13</v>
      </c>
      <c r="C16" s="54">
        <v>43900</v>
      </c>
      <c r="D16" s="119">
        <f t="shared" si="26"/>
        <v>316</v>
      </c>
      <c r="E16" s="113">
        <f t="shared" si="27"/>
        <v>382</v>
      </c>
      <c r="F16" s="84">
        <v>61</v>
      </c>
      <c r="G16" s="116">
        <v>0</v>
      </c>
      <c r="H16" s="116">
        <v>137</v>
      </c>
      <c r="I16" s="110">
        <f t="shared" si="1"/>
        <v>137</v>
      </c>
      <c r="J16" s="110">
        <f t="shared" si="7"/>
        <v>566</v>
      </c>
      <c r="K16" s="123">
        <f t="shared" si="16"/>
        <v>359</v>
      </c>
      <c r="L16" s="126">
        <f t="shared" si="19"/>
        <v>63.714285714285715</v>
      </c>
      <c r="M16" s="70">
        <f t="shared" si="8"/>
        <v>1.3193473193473193</v>
      </c>
      <c r="N16" s="55">
        <f t="shared" si="9"/>
        <v>0.3193473193473193</v>
      </c>
      <c r="O16" s="73">
        <f t="shared" si="10"/>
        <v>0.23007151831808489</v>
      </c>
      <c r="P16" s="70">
        <f t="shared" si="21"/>
        <v>1.2779369627507164</v>
      </c>
      <c r="Q16" s="107">
        <f t="shared" si="2"/>
        <v>-2</v>
      </c>
      <c r="R16" s="113">
        <f t="shared" si="11"/>
        <v>1</v>
      </c>
      <c r="S16" s="84"/>
      <c r="T16" s="116">
        <v>0</v>
      </c>
      <c r="U16" s="116">
        <v>39</v>
      </c>
      <c r="V16" s="110">
        <f t="shared" si="3"/>
        <v>39</v>
      </c>
      <c r="W16" s="110">
        <f t="shared" si="12"/>
        <v>214</v>
      </c>
      <c r="X16" s="123">
        <f t="shared" si="17"/>
        <v>0</v>
      </c>
      <c r="Y16" s="125">
        <f t="shared" si="22"/>
        <v>24.857142857142858</v>
      </c>
      <c r="Z16" s="53">
        <f t="shared" si="13"/>
        <v>1.2228571428571429</v>
      </c>
      <c r="AA16" s="55">
        <f t="shared" si="14"/>
        <v>0.22285714285714286</v>
      </c>
      <c r="AB16" s="105">
        <f t="shared" si="28"/>
        <v>1.2340425531914894</v>
      </c>
      <c r="AC16" s="106">
        <f t="shared" si="4"/>
        <v>3</v>
      </c>
      <c r="AD16" s="84">
        <f t="shared" si="30"/>
        <v>4</v>
      </c>
      <c r="AE16" s="101">
        <v>1</v>
      </c>
      <c r="AF16" s="116">
        <v>0</v>
      </c>
      <c r="AG16" s="116">
        <v>1</v>
      </c>
      <c r="AH16" s="128">
        <f t="shared" si="5"/>
        <v>1</v>
      </c>
      <c r="AI16" s="128">
        <f t="shared" si="15"/>
        <v>5</v>
      </c>
      <c r="AJ16" s="123">
        <f t="shared" si="18"/>
        <v>4</v>
      </c>
      <c r="AK16" s="125">
        <f t="shared" si="20"/>
        <v>0.7142857142857143</v>
      </c>
      <c r="AL16" s="70">
        <f t="shared" si="31"/>
        <v>1.25</v>
      </c>
      <c r="AM16" s="55">
        <f t="shared" si="32"/>
        <v>0.25</v>
      </c>
      <c r="AN16" s="58"/>
      <c r="AO16" s="4">
        <f t="shared" si="23"/>
        <v>55</v>
      </c>
      <c r="AP16" s="4">
        <f t="shared" si="24"/>
        <v>0</v>
      </c>
      <c r="AQ16" s="4">
        <f t="shared" si="25"/>
        <v>1</v>
      </c>
      <c r="AR16" s="222"/>
      <c r="AS16" s="172"/>
      <c r="AT16" s="170"/>
      <c r="AU16" s="179"/>
      <c r="BF16" s="85"/>
      <c r="BG16" s="88"/>
      <c r="BH16" s="85"/>
      <c r="BI16" s="86"/>
      <c r="BJ16" s="86"/>
      <c r="BK16" s="88"/>
      <c r="BL16" s="89"/>
      <c r="BM16" s="229"/>
      <c r="BN16" s="72"/>
      <c r="BO16" s="72"/>
      <c r="BP16" s="72"/>
      <c r="BQ16" s="72"/>
      <c r="BS16" s="17">
        <f t="shared" si="29"/>
        <v>51.285714285714285</v>
      </c>
      <c r="BU16" s="72"/>
      <c r="BW16" s="86"/>
      <c r="BX16" s="86"/>
      <c r="BY16" s="86"/>
      <c r="BZ16" s="88"/>
      <c r="CA16" s="86"/>
      <c r="CB16" s="86"/>
      <c r="CC16" s="86"/>
      <c r="CD16" s="88"/>
      <c r="CE16" s="86"/>
      <c r="CF16" s="86"/>
      <c r="CG16" s="86"/>
      <c r="CH16" s="86"/>
      <c r="CI16" s="86"/>
      <c r="CJ16" s="86"/>
    </row>
    <row r="17" spans="1:88" x14ac:dyDescent="0.25">
      <c r="A17" s="51">
        <v>14</v>
      </c>
      <c r="C17" s="54">
        <v>43901</v>
      </c>
      <c r="D17" s="119">
        <f t="shared" si="26"/>
        <v>376</v>
      </c>
      <c r="E17" s="113">
        <f t="shared" si="27"/>
        <v>503</v>
      </c>
      <c r="F17" s="84">
        <v>121</v>
      </c>
      <c r="G17" s="116">
        <v>0</v>
      </c>
      <c r="H17" s="116">
        <v>168</v>
      </c>
      <c r="I17" s="110">
        <f t="shared" si="1"/>
        <v>168</v>
      </c>
      <c r="J17" s="110">
        <f t="shared" si="7"/>
        <v>734</v>
      </c>
      <c r="K17" s="123">
        <f t="shared" si="16"/>
        <v>465</v>
      </c>
      <c r="L17" s="126">
        <f t="shared" si="19"/>
        <v>81.857142857142861</v>
      </c>
      <c r="M17" s="70">
        <f t="shared" si="8"/>
        <v>1.2968197879858658</v>
      </c>
      <c r="N17" s="55">
        <f t="shared" si="9"/>
        <v>0.29681978798586584</v>
      </c>
      <c r="O17" s="73">
        <f t="shared" si="10"/>
        <v>0.25775230759842638</v>
      </c>
      <c r="P17" s="70">
        <f t="shared" si="21"/>
        <v>1.2847533632286996</v>
      </c>
      <c r="Q17" s="107">
        <f t="shared" si="2"/>
        <v>-3</v>
      </c>
      <c r="R17" s="113">
        <f t="shared" si="11"/>
        <v>1</v>
      </c>
      <c r="S17" s="84"/>
      <c r="T17" s="116">
        <v>0</v>
      </c>
      <c r="U17" s="116">
        <v>54</v>
      </c>
      <c r="V17" s="110">
        <f t="shared" si="3"/>
        <v>54</v>
      </c>
      <c r="W17" s="110">
        <f t="shared" si="12"/>
        <v>268</v>
      </c>
      <c r="X17" s="123">
        <f t="shared" si="17"/>
        <v>0</v>
      </c>
      <c r="Y17" s="125">
        <f t="shared" si="22"/>
        <v>30.714285714285715</v>
      </c>
      <c r="Z17" s="53">
        <f t="shared" si="13"/>
        <v>1.2523364485981308</v>
      </c>
      <c r="AA17" s="55">
        <f t="shared" si="14"/>
        <v>0.25233644859813076</v>
      </c>
      <c r="AB17" s="105">
        <f t="shared" si="28"/>
        <v>1.235632183908046</v>
      </c>
      <c r="AC17" s="106">
        <f t="shared" si="4"/>
        <v>4</v>
      </c>
      <c r="AD17" s="84">
        <f t="shared" si="30"/>
        <v>5</v>
      </c>
      <c r="AE17" s="101">
        <v>1</v>
      </c>
      <c r="AF17" s="116">
        <v>0</v>
      </c>
      <c r="AG17" s="116">
        <v>2</v>
      </c>
      <c r="AH17" s="128">
        <f t="shared" si="5"/>
        <v>2</v>
      </c>
      <c r="AI17" s="128">
        <f t="shared" si="15"/>
        <v>7</v>
      </c>
      <c r="AJ17" s="123">
        <f t="shared" si="18"/>
        <v>5</v>
      </c>
      <c r="AK17" s="125">
        <f t="shared" si="20"/>
        <v>1</v>
      </c>
      <c r="AL17" s="70">
        <f t="shared" si="31"/>
        <v>1.4</v>
      </c>
      <c r="AM17" s="55">
        <f t="shared" si="32"/>
        <v>0.39999999999999991</v>
      </c>
      <c r="AN17" s="58"/>
      <c r="AO17" s="4">
        <f t="shared" si="23"/>
        <v>106</v>
      </c>
      <c r="AP17" s="4">
        <f t="shared" si="24"/>
        <v>0</v>
      </c>
      <c r="AQ17" s="4">
        <f t="shared" si="25"/>
        <v>1</v>
      </c>
      <c r="AR17" s="222"/>
      <c r="AS17" s="172"/>
      <c r="AT17" s="170"/>
      <c r="AU17" s="179"/>
      <c r="BF17" s="85"/>
      <c r="BG17" s="88"/>
      <c r="BH17" s="85"/>
      <c r="BI17" s="86"/>
      <c r="BJ17" s="86"/>
      <c r="BK17" s="88"/>
      <c r="BL17" s="89"/>
      <c r="BM17" s="229"/>
      <c r="BN17" s="72"/>
      <c r="BO17" s="72"/>
      <c r="BP17" s="72"/>
      <c r="BQ17" s="72"/>
      <c r="BS17" s="17">
        <f t="shared" si="29"/>
        <v>66.428571428571431</v>
      </c>
      <c r="BU17" s="72"/>
      <c r="BW17" s="86"/>
      <c r="BX17" s="86"/>
      <c r="BY17" s="86"/>
      <c r="BZ17" s="88"/>
      <c r="CA17" s="86"/>
      <c r="CB17" s="86"/>
      <c r="CC17" s="86"/>
      <c r="CD17" s="88"/>
      <c r="CE17" s="86"/>
      <c r="CF17" s="86"/>
      <c r="CG17" s="86"/>
      <c r="CH17" s="86"/>
      <c r="CI17" s="86"/>
      <c r="CJ17" s="86"/>
    </row>
    <row r="18" spans="1:88" x14ac:dyDescent="0.25">
      <c r="A18" s="51">
        <v>15</v>
      </c>
      <c r="C18" s="54">
        <v>43902</v>
      </c>
      <c r="D18" s="119">
        <f t="shared" si="26"/>
        <v>412</v>
      </c>
      <c r="E18" s="113">
        <f t="shared" si="27"/>
        <v>614</v>
      </c>
      <c r="F18" s="84">
        <v>111</v>
      </c>
      <c r="G18" s="116">
        <v>0</v>
      </c>
      <c r="H18" s="116">
        <v>186</v>
      </c>
      <c r="I18" s="110">
        <f t="shared" si="1"/>
        <v>186</v>
      </c>
      <c r="J18" s="110">
        <f t="shared" si="7"/>
        <v>920</v>
      </c>
      <c r="K18" s="123">
        <f t="shared" si="16"/>
        <v>532</v>
      </c>
      <c r="L18" s="126">
        <f t="shared" si="19"/>
        <v>102.57142857142857</v>
      </c>
      <c r="M18" s="70">
        <f t="shared" si="8"/>
        <v>1.2534059945504088</v>
      </c>
      <c r="N18" s="55">
        <f t="shared" si="9"/>
        <v>0.2534059945504088</v>
      </c>
      <c r="O18" s="73">
        <f t="shared" si="10"/>
        <v>0.26997196804696971</v>
      </c>
      <c r="P18" s="70">
        <f t="shared" si="21"/>
        <v>1.2530541012216403</v>
      </c>
      <c r="Q18" s="107">
        <f t="shared" si="2"/>
        <v>-4</v>
      </c>
      <c r="R18" s="113">
        <v>86</v>
      </c>
      <c r="S18" s="84">
        <f t="shared" ref="S18:S32" si="33">R18-R17</f>
        <v>85</v>
      </c>
      <c r="T18" s="116">
        <v>0</v>
      </c>
      <c r="U18" s="116">
        <v>81</v>
      </c>
      <c r="V18" s="110">
        <f t="shared" si="3"/>
        <v>81</v>
      </c>
      <c r="W18" s="110">
        <f t="shared" si="12"/>
        <v>349</v>
      </c>
      <c r="X18" s="123">
        <f t="shared" si="17"/>
        <v>85</v>
      </c>
      <c r="Y18" s="125">
        <f t="shared" si="22"/>
        <v>40.428571428571431</v>
      </c>
      <c r="Z18" s="53">
        <f t="shared" si="13"/>
        <v>1.3022388059701493</v>
      </c>
      <c r="AA18" s="55">
        <f t="shared" si="14"/>
        <v>0.30223880597014929</v>
      </c>
      <c r="AB18" s="105">
        <f t="shared" si="28"/>
        <v>1.3162790697674418</v>
      </c>
      <c r="AC18" s="106">
        <f t="shared" si="4"/>
        <v>5</v>
      </c>
      <c r="AD18" s="84">
        <f t="shared" si="30"/>
        <v>5</v>
      </c>
      <c r="AE18" s="101">
        <v>0</v>
      </c>
      <c r="AF18" s="116">
        <v>0</v>
      </c>
      <c r="AG18" s="116">
        <v>3</v>
      </c>
      <c r="AH18" s="128">
        <f t="shared" si="5"/>
        <v>3</v>
      </c>
      <c r="AI18" s="128">
        <f t="shared" si="15"/>
        <v>10</v>
      </c>
      <c r="AJ18" s="123">
        <f t="shared" si="18"/>
        <v>5</v>
      </c>
      <c r="AK18" s="125">
        <f t="shared" si="20"/>
        <v>1.4285714285714286</v>
      </c>
      <c r="AL18" s="70">
        <f t="shared" si="31"/>
        <v>1.4285714285714286</v>
      </c>
      <c r="AM18" s="55">
        <f t="shared" si="32"/>
        <v>0.4285714285714286</v>
      </c>
      <c r="AN18" s="58"/>
      <c r="AO18" s="4">
        <f t="shared" si="23"/>
        <v>67</v>
      </c>
      <c r="AP18" s="4">
        <f t="shared" si="24"/>
        <v>85</v>
      </c>
      <c r="AQ18" s="4">
        <f t="shared" si="25"/>
        <v>0</v>
      </c>
      <c r="AR18" s="222"/>
      <c r="AS18" s="172"/>
      <c r="AT18" s="170"/>
      <c r="AU18" s="179"/>
      <c r="BF18" s="85"/>
      <c r="BG18" s="88"/>
      <c r="BH18" s="85"/>
      <c r="BI18" s="86"/>
      <c r="BJ18" s="86"/>
      <c r="BK18" s="88"/>
      <c r="BL18" s="89"/>
      <c r="BM18" s="229"/>
      <c r="BN18" s="72"/>
      <c r="BO18" s="72"/>
      <c r="BP18" s="72"/>
      <c r="BQ18" s="72"/>
      <c r="BS18" s="17">
        <f t="shared" si="29"/>
        <v>76</v>
      </c>
      <c r="BU18" s="72"/>
      <c r="BW18" s="86"/>
      <c r="BX18" s="86"/>
      <c r="BY18" s="86"/>
      <c r="BZ18" s="88"/>
      <c r="CA18" s="86"/>
      <c r="CB18" s="86"/>
      <c r="CC18" s="86"/>
      <c r="CD18" s="88"/>
      <c r="CE18" s="86"/>
      <c r="CF18" s="86"/>
      <c r="CG18" s="86"/>
      <c r="CH18" s="86"/>
      <c r="CI18" s="86"/>
      <c r="CJ18" s="86"/>
    </row>
    <row r="19" spans="1:88" x14ac:dyDescent="0.25">
      <c r="A19" s="51">
        <v>16</v>
      </c>
      <c r="C19" s="54">
        <v>43903</v>
      </c>
      <c r="D19" s="119">
        <f t="shared" si="26"/>
        <v>489</v>
      </c>
      <c r="E19" s="113">
        <f>AD19+D19+F19+R19</f>
        <v>804</v>
      </c>
      <c r="F19" s="84">
        <v>190</v>
      </c>
      <c r="G19" s="116">
        <v>0</v>
      </c>
      <c r="H19" s="116">
        <v>222</v>
      </c>
      <c r="I19" s="110">
        <f t="shared" si="1"/>
        <v>222</v>
      </c>
      <c r="J19" s="110">
        <f t="shared" si="7"/>
        <v>1142</v>
      </c>
      <c r="K19" s="123">
        <f t="shared" si="16"/>
        <v>676</v>
      </c>
      <c r="L19" s="126">
        <f t="shared" si="19"/>
        <v>129.71428571428572</v>
      </c>
      <c r="M19" s="70">
        <f t="shared" si="8"/>
        <v>1.241304347826087</v>
      </c>
      <c r="N19" s="55">
        <f t="shared" si="9"/>
        <v>0.24130434782608701</v>
      </c>
      <c r="O19" s="73">
        <f t="shared" si="10"/>
        <v>0.26661993438638065</v>
      </c>
      <c r="P19" s="70">
        <f t="shared" si="21"/>
        <v>1.2646239554317549</v>
      </c>
      <c r="Q19" s="107">
        <f t="shared" si="2"/>
        <v>81</v>
      </c>
      <c r="R19" s="113">
        <v>115</v>
      </c>
      <c r="S19" s="84">
        <f t="shared" si="33"/>
        <v>29</v>
      </c>
      <c r="T19" s="116">
        <v>0</v>
      </c>
      <c r="U19" s="116">
        <v>87</v>
      </c>
      <c r="V19" s="110">
        <f t="shared" si="3"/>
        <v>87</v>
      </c>
      <c r="W19" s="110">
        <f t="shared" si="12"/>
        <v>436</v>
      </c>
      <c r="X19" s="123">
        <f t="shared" si="17"/>
        <v>114</v>
      </c>
      <c r="Y19" s="125">
        <f t="shared" si="22"/>
        <v>50</v>
      </c>
      <c r="Z19" s="53">
        <f t="shared" si="13"/>
        <v>1.2492836676217765</v>
      </c>
      <c r="AA19" s="55">
        <f t="shared" si="14"/>
        <v>0.24928366762177645</v>
      </c>
      <c r="AB19" s="105">
        <f t="shared" si="28"/>
        <v>1.2367491166077738</v>
      </c>
      <c r="AC19" s="106">
        <f t="shared" si="4"/>
        <v>5</v>
      </c>
      <c r="AD19" s="84">
        <f t="shared" si="30"/>
        <v>10</v>
      </c>
      <c r="AE19" s="101">
        <v>5</v>
      </c>
      <c r="AF19" s="116">
        <v>0</v>
      </c>
      <c r="AG19" s="116">
        <v>6</v>
      </c>
      <c r="AH19" s="128">
        <f t="shared" si="5"/>
        <v>6</v>
      </c>
      <c r="AI19" s="128">
        <f t="shared" si="15"/>
        <v>16</v>
      </c>
      <c r="AJ19" s="123">
        <f t="shared" si="18"/>
        <v>9</v>
      </c>
      <c r="AK19" s="125">
        <f t="shared" si="20"/>
        <v>2.1428571428571428</v>
      </c>
      <c r="AL19" s="70">
        <f t="shared" si="31"/>
        <v>1.6</v>
      </c>
      <c r="AM19" s="55">
        <f t="shared" si="32"/>
        <v>0.60000000000000009</v>
      </c>
      <c r="AN19" s="58"/>
      <c r="AO19" s="4">
        <f t="shared" si="23"/>
        <v>144</v>
      </c>
      <c r="AP19" s="4">
        <f t="shared" si="24"/>
        <v>29</v>
      </c>
      <c r="AQ19" s="4">
        <f t="shared" si="25"/>
        <v>4</v>
      </c>
      <c r="AR19" s="222"/>
      <c r="AS19" s="172"/>
      <c r="AT19" s="170"/>
      <c r="AU19" s="179"/>
      <c r="BF19" s="85"/>
      <c r="BG19" s="88"/>
      <c r="BH19" s="85"/>
      <c r="BI19" s="86"/>
      <c r="BJ19" s="86"/>
      <c r="BK19" s="88"/>
      <c r="BL19" s="89"/>
      <c r="BM19" s="229"/>
      <c r="BN19" s="72"/>
      <c r="BO19" s="72"/>
      <c r="BP19" s="72"/>
      <c r="BQ19" s="72"/>
      <c r="BS19" s="17">
        <f t="shared" si="29"/>
        <v>96.571428571428569</v>
      </c>
      <c r="BU19" s="72"/>
      <c r="BW19" s="86"/>
      <c r="BX19" s="86"/>
      <c r="BY19" s="86"/>
      <c r="BZ19" s="88"/>
      <c r="CA19" s="86"/>
      <c r="CB19" s="86"/>
      <c r="CC19" s="86"/>
      <c r="CD19" s="88"/>
      <c r="CE19" s="86"/>
      <c r="CF19" s="86"/>
      <c r="CG19" s="86"/>
      <c r="CH19" s="86"/>
      <c r="CI19" s="86"/>
      <c r="CJ19" s="86"/>
    </row>
    <row r="20" spans="1:88" x14ac:dyDescent="0.25">
      <c r="A20" s="51">
        <v>17</v>
      </c>
      <c r="C20" s="54">
        <v>43904</v>
      </c>
      <c r="D20" s="107">
        <f t="shared" ref="D20:D83" si="34">E19-Q20-AC20</f>
        <v>689</v>
      </c>
      <c r="E20" s="113">
        <f t="shared" ref="E20:E83" si="35">AS20</f>
        <v>959</v>
      </c>
      <c r="F20" s="84">
        <f t="shared" ref="F20:F83" si="36">E20-E19</f>
        <v>155</v>
      </c>
      <c r="G20" s="116">
        <v>0</v>
      </c>
      <c r="H20" s="116">
        <v>221</v>
      </c>
      <c r="I20" s="110">
        <f t="shared" si="1"/>
        <v>221</v>
      </c>
      <c r="J20" s="110">
        <f t="shared" si="7"/>
        <v>1363</v>
      </c>
      <c r="K20" s="123">
        <f t="shared" si="16"/>
        <v>771</v>
      </c>
      <c r="L20" s="126">
        <f t="shared" si="19"/>
        <v>154.85714285714286</v>
      </c>
      <c r="M20" s="70">
        <f t="shared" si="8"/>
        <v>1.1935201401050788</v>
      </c>
      <c r="N20" s="55">
        <f t="shared" si="9"/>
        <v>0.19352014010507879</v>
      </c>
      <c r="O20" s="73">
        <f t="shared" si="10"/>
        <v>0.26087951796295195</v>
      </c>
      <c r="P20" s="70">
        <f t="shared" si="21"/>
        <v>1.1938325991189427</v>
      </c>
      <c r="Q20" s="107">
        <f t="shared" si="2"/>
        <v>105</v>
      </c>
      <c r="R20" s="113">
        <v>136</v>
      </c>
      <c r="S20" s="84">
        <f t="shared" si="33"/>
        <v>21</v>
      </c>
      <c r="T20" s="116">
        <v>0</v>
      </c>
      <c r="U20" s="116">
        <v>91</v>
      </c>
      <c r="V20" s="110">
        <f t="shared" si="3"/>
        <v>91</v>
      </c>
      <c r="W20" s="110">
        <f t="shared" si="12"/>
        <v>527</v>
      </c>
      <c r="X20" s="123">
        <f t="shared" si="17"/>
        <v>135</v>
      </c>
      <c r="Y20" s="125">
        <f t="shared" si="22"/>
        <v>60.571428571428569</v>
      </c>
      <c r="Z20" s="53">
        <f t="shared" si="13"/>
        <v>1.2087155963302751</v>
      </c>
      <c r="AA20" s="55">
        <f t="shared" si="14"/>
        <v>0.20871559633027514</v>
      </c>
      <c r="AB20" s="105">
        <f t="shared" si="28"/>
        <v>1.2114285714285713</v>
      </c>
      <c r="AC20" s="106">
        <f t="shared" si="4"/>
        <v>10</v>
      </c>
      <c r="AD20" s="84">
        <f t="shared" si="30"/>
        <v>12</v>
      </c>
      <c r="AE20" s="101">
        <v>2</v>
      </c>
      <c r="AF20" s="116">
        <v>0</v>
      </c>
      <c r="AG20" s="116">
        <v>10</v>
      </c>
      <c r="AH20" s="128">
        <f t="shared" si="5"/>
        <v>10</v>
      </c>
      <c r="AI20" s="128">
        <f t="shared" si="15"/>
        <v>26</v>
      </c>
      <c r="AJ20" s="123">
        <f t="shared" si="18"/>
        <v>11</v>
      </c>
      <c r="AK20" s="125">
        <f t="shared" si="20"/>
        <v>3.4285714285714284</v>
      </c>
      <c r="AL20" s="70">
        <f t="shared" si="31"/>
        <v>1.625</v>
      </c>
      <c r="AM20" s="55">
        <f t="shared" si="32"/>
        <v>0.625</v>
      </c>
      <c r="AN20" s="74">
        <f t="shared" ref="AN20:AN83" si="37">AK20/AK19</f>
        <v>1.5999999999999999</v>
      </c>
      <c r="AO20" s="4">
        <f t="shared" si="23"/>
        <v>95</v>
      </c>
      <c r="AP20" s="4">
        <f t="shared" si="24"/>
        <v>21</v>
      </c>
      <c r="AQ20" s="4">
        <f t="shared" si="25"/>
        <v>2</v>
      </c>
      <c r="AR20" s="222" t="s">
        <v>335</v>
      </c>
      <c r="AS20" s="172">
        <v>959</v>
      </c>
      <c r="AT20" s="170"/>
      <c r="AU20" s="179"/>
      <c r="BF20" s="85"/>
      <c r="BG20" s="88"/>
      <c r="BH20" s="85"/>
      <c r="BI20" s="86"/>
      <c r="BJ20" s="86"/>
      <c r="BK20" s="88"/>
      <c r="BL20" s="89"/>
      <c r="BM20" s="229"/>
      <c r="BN20" s="72"/>
      <c r="BO20" s="72"/>
      <c r="BP20" s="72"/>
      <c r="BQ20" s="72"/>
      <c r="BS20" s="17">
        <f t="shared" si="29"/>
        <v>110.14285714285714</v>
      </c>
      <c r="BU20" s="72"/>
      <c r="BW20" s="86"/>
      <c r="BX20" s="86"/>
      <c r="BY20" s="86"/>
      <c r="BZ20" s="88"/>
      <c r="CA20" s="86"/>
      <c r="CB20" s="86"/>
      <c r="CC20" s="86"/>
      <c r="CD20" s="88"/>
      <c r="CE20" s="86"/>
      <c r="CF20" s="86"/>
      <c r="CG20" s="86"/>
      <c r="CH20" s="86"/>
      <c r="CI20" s="86"/>
      <c r="CJ20" s="86"/>
    </row>
    <row r="21" spans="1:88" x14ac:dyDescent="0.25">
      <c r="A21" s="51">
        <v>18</v>
      </c>
      <c r="C21" s="54">
        <v>43905</v>
      </c>
      <c r="D21" s="107">
        <f t="shared" si="34"/>
        <v>823</v>
      </c>
      <c r="E21" s="113">
        <f t="shared" si="35"/>
        <v>1135</v>
      </c>
      <c r="F21" s="84">
        <f t="shared" si="36"/>
        <v>176</v>
      </c>
      <c r="G21" s="116">
        <v>0</v>
      </c>
      <c r="H21" s="116">
        <v>234</v>
      </c>
      <c r="I21" s="110">
        <f t="shared" si="1"/>
        <v>234</v>
      </c>
      <c r="J21" s="110">
        <f t="shared" si="7"/>
        <v>1597</v>
      </c>
      <c r="K21" s="123">
        <f t="shared" si="16"/>
        <v>870</v>
      </c>
      <c r="L21" s="126">
        <f t="shared" si="19"/>
        <v>178</v>
      </c>
      <c r="M21" s="70">
        <f t="shared" si="8"/>
        <v>1.1716801173881144</v>
      </c>
      <c r="N21" s="55">
        <f t="shared" si="9"/>
        <v>0.17168011738811439</v>
      </c>
      <c r="O21" s="73">
        <f t="shared" si="10"/>
        <v>0.23134607757111098</v>
      </c>
      <c r="P21" s="70">
        <f t="shared" si="21"/>
        <v>1.1494464944649445</v>
      </c>
      <c r="Q21" s="107">
        <f t="shared" si="2"/>
        <v>124</v>
      </c>
      <c r="R21" s="113">
        <v>162</v>
      </c>
      <c r="S21" s="84">
        <f t="shared" si="33"/>
        <v>26</v>
      </c>
      <c r="T21" s="116">
        <v>0</v>
      </c>
      <c r="U21" s="116">
        <v>101</v>
      </c>
      <c r="V21" s="110">
        <f t="shared" si="3"/>
        <v>101</v>
      </c>
      <c r="W21" s="110">
        <f t="shared" si="12"/>
        <v>628</v>
      </c>
      <c r="X21" s="123">
        <f t="shared" si="17"/>
        <v>161</v>
      </c>
      <c r="Y21" s="125">
        <f t="shared" si="22"/>
        <v>71.428571428571431</v>
      </c>
      <c r="Z21" s="53">
        <f t="shared" si="13"/>
        <v>1.1916508538899431</v>
      </c>
      <c r="AA21" s="55">
        <f t="shared" si="14"/>
        <v>0.19165085388994307</v>
      </c>
      <c r="AB21" s="105">
        <f t="shared" si="28"/>
        <v>1.179245283018868</v>
      </c>
      <c r="AC21" s="106">
        <f t="shared" si="4"/>
        <v>12</v>
      </c>
      <c r="AD21" s="84">
        <f t="shared" si="30"/>
        <v>20</v>
      </c>
      <c r="AE21" s="101">
        <v>8</v>
      </c>
      <c r="AF21" s="116">
        <v>0</v>
      </c>
      <c r="AG21" s="116">
        <v>14</v>
      </c>
      <c r="AH21" s="128">
        <f t="shared" si="5"/>
        <v>14</v>
      </c>
      <c r="AI21" s="128">
        <f t="shared" si="15"/>
        <v>40</v>
      </c>
      <c r="AJ21" s="123">
        <f t="shared" si="18"/>
        <v>17</v>
      </c>
      <c r="AK21" s="125">
        <f t="shared" si="20"/>
        <v>5.1428571428571432</v>
      </c>
      <c r="AL21" s="70">
        <f t="shared" si="31"/>
        <v>1.5384615384615385</v>
      </c>
      <c r="AM21" s="55">
        <f t="shared" si="32"/>
        <v>0.53846153846153855</v>
      </c>
      <c r="AN21" s="74">
        <f t="shared" si="37"/>
        <v>1.5000000000000002</v>
      </c>
      <c r="AO21" s="4">
        <f t="shared" si="23"/>
        <v>99</v>
      </c>
      <c r="AP21" s="4">
        <f t="shared" si="24"/>
        <v>26</v>
      </c>
      <c r="AQ21" s="4">
        <f t="shared" si="25"/>
        <v>6</v>
      </c>
      <c r="AR21" s="222" t="s">
        <v>334</v>
      </c>
      <c r="AS21" s="172">
        <v>1135</v>
      </c>
      <c r="AT21" s="170"/>
      <c r="AU21" s="179"/>
      <c r="BF21" s="85"/>
      <c r="BG21" s="88"/>
      <c r="BH21" s="85"/>
      <c r="BI21" s="86"/>
      <c r="BJ21" s="86"/>
      <c r="BK21" s="88"/>
      <c r="BL21" s="89"/>
      <c r="BM21" s="229"/>
      <c r="BN21" s="72"/>
      <c r="BO21" s="72"/>
      <c r="BP21" s="72"/>
      <c r="BQ21" s="72"/>
      <c r="BS21" s="17">
        <f t="shared" si="29"/>
        <v>124.28571428571429</v>
      </c>
      <c r="BU21" s="72"/>
      <c r="BW21" s="86"/>
      <c r="BX21" s="86"/>
      <c r="BY21" s="86"/>
      <c r="BZ21" s="88"/>
      <c r="CA21" s="86"/>
      <c r="CB21" s="86"/>
      <c r="CC21" s="86"/>
      <c r="CD21" s="88"/>
      <c r="CE21" s="86"/>
      <c r="CF21" s="86"/>
      <c r="CG21" s="86"/>
      <c r="CH21" s="86"/>
      <c r="CI21" s="86"/>
      <c r="CJ21" s="86"/>
    </row>
    <row r="22" spans="1:88" x14ac:dyDescent="0.25">
      <c r="A22" s="51">
        <v>19</v>
      </c>
      <c r="C22" s="54">
        <v>43906</v>
      </c>
      <c r="D22" s="107">
        <f t="shared" si="34"/>
        <v>973</v>
      </c>
      <c r="E22" s="113">
        <f t="shared" si="35"/>
        <v>1413</v>
      </c>
      <c r="F22" s="84">
        <f t="shared" si="36"/>
        <v>278</v>
      </c>
      <c r="G22" s="116">
        <v>0</v>
      </c>
      <c r="H22" s="116">
        <v>271</v>
      </c>
      <c r="I22" s="110">
        <f t="shared" si="1"/>
        <v>271</v>
      </c>
      <c r="J22" s="110">
        <f t="shared" si="7"/>
        <v>1868</v>
      </c>
      <c r="K22" s="123">
        <f t="shared" si="16"/>
        <v>1092</v>
      </c>
      <c r="L22" s="126">
        <f t="shared" si="19"/>
        <v>205.57142857142858</v>
      </c>
      <c r="M22" s="70">
        <f t="shared" si="8"/>
        <v>1.1696931747025674</v>
      </c>
      <c r="N22" s="55">
        <f t="shared" si="9"/>
        <v>0.1696931747025674</v>
      </c>
      <c r="O22" s="73">
        <f t="shared" si="10"/>
        <v>0.20592075491445128</v>
      </c>
      <c r="P22" s="70">
        <f t="shared" si="21"/>
        <v>1.1548956661316212</v>
      </c>
      <c r="Q22" s="107">
        <f t="shared" si="2"/>
        <v>142</v>
      </c>
      <c r="R22" s="113">
        <v>205</v>
      </c>
      <c r="S22" s="84">
        <f t="shared" si="33"/>
        <v>43</v>
      </c>
      <c r="T22" s="116">
        <v>0</v>
      </c>
      <c r="U22" s="116">
        <v>183</v>
      </c>
      <c r="V22" s="110">
        <f t="shared" si="3"/>
        <v>183</v>
      </c>
      <c r="W22" s="110">
        <f t="shared" si="12"/>
        <v>811</v>
      </c>
      <c r="X22" s="123">
        <f t="shared" si="17"/>
        <v>204</v>
      </c>
      <c r="Y22" s="125">
        <f t="shared" si="22"/>
        <v>90.857142857142861</v>
      </c>
      <c r="Z22" s="53">
        <f t="shared" si="13"/>
        <v>1.2914012738853504</v>
      </c>
      <c r="AA22" s="55">
        <f t="shared" si="14"/>
        <v>0.29140127388535042</v>
      </c>
      <c r="AB22" s="105">
        <f t="shared" si="28"/>
        <v>1.272</v>
      </c>
      <c r="AC22" s="106">
        <f t="shared" si="4"/>
        <v>20</v>
      </c>
      <c r="AD22" s="84">
        <f t="shared" si="30"/>
        <v>24</v>
      </c>
      <c r="AE22" s="101">
        <v>4</v>
      </c>
      <c r="AF22" s="116">
        <v>0</v>
      </c>
      <c r="AG22" s="116">
        <v>24</v>
      </c>
      <c r="AH22" s="128">
        <f t="shared" si="5"/>
        <v>24</v>
      </c>
      <c r="AI22" s="128">
        <f t="shared" si="15"/>
        <v>64</v>
      </c>
      <c r="AJ22" s="123">
        <f t="shared" si="18"/>
        <v>21</v>
      </c>
      <c r="AK22" s="125">
        <f t="shared" si="20"/>
        <v>8.5714285714285712</v>
      </c>
      <c r="AL22" s="70">
        <f t="shared" si="31"/>
        <v>1.6</v>
      </c>
      <c r="AM22" s="55">
        <f t="shared" si="32"/>
        <v>0.60000000000000009</v>
      </c>
      <c r="AN22" s="74">
        <f t="shared" si="37"/>
        <v>1.6666666666666665</v>
      </c>
      <c r="AO22" s="4">
        <f t="shared" si="23"/>
        <v>222</v>
      </c>
      <c r="AP22" s="4">
        <f t="shared" si="24"/>
        <v>43</v>
      </c>
      <c r="AQ22" s="4">
        <f t="shared" si="25"/>
        <v>4</v>
      </c>
      <c r="AR22" s="222" t="s">
        <v>333</v>
      </c>
      <c r="AS22" s="172">
        <v>1413</v>
      </c>
      <c r="AT22" s="170"/>
      <c r="AU22" s="179"/>
      <c r="BF22" s="85"/>
      <c r="BG22" s="88"/>
      <c r="BH22" s="85"/>
      <c r="BI22" s="86"/>
      <c r="BJ22" s="86"/>
      <c r="BK22" s="88"/>
      <c r="BL22" s="89"/>
      <c r="BM22" s="229"/>
      <c r="BN22" s="72"/>
      <c r="BO22" s="72"/>
      <c r="BP22" s="72"/>
      <c r="BQ22" s="72"/>
      <c r="BS22" s="17">
        <f t="shared" si="29"/>
        <v>156</v>
      </c>
      <c r="BU22" s="72"/>
      <c r="BW22" s="86"/>
      <c r="BX22" s="86"/>
      <c r="BY22" s="86"/>
      <c r="BZ22" s="88"/>
      <c r="CA22" s="86"/>
      <c r="CB22" s="86"/>
      <c r="CC22" s="86"/>
      <c r="CD22" s="88"/>
      <c r="CE22" s="86"/>
      <c r="CF22" s="86"/>
      <c r="CG22" s="86"/>
      <c r="CH22" s="86"/>
      <c r="CI22" s="86"/>
      <c r="CJ22" s="86"/>
    </row>
    <row r="23" spans="1:88" x14ac:dyDescent="0.25">
      <c r="A23" s="51">
        <v>20</v>
      </c>
      <c r="C23" s="54">
        <v>43907</v>
      </c>
      <c r="D23" s="107">
        <f t="shared" si="34"/>
        <v>1208</v>
      </c>
      <c r="E23" s="113">
        <f t="shared" si="35"/>
        <v>1705</v>
      </c>
      <c r="F23" s="84">
        <f t="shared" si="36"/>
        <v>292</v>
      </c>
      <c r="G23" s="116">
        <v>0</v>
      </c>
      <c r="H23" s="116">
        <v>370</v>
      </c>
      <c r="I23" s="110">
        <f t="shared" si="1"/>
        <v>370</v>
      </c>
      <c r="J23" s="110">
        <f t="shared" si="7"/>
        <v>2238</v>
      </c>
      <c r="K23" s="123">
        <f t="shared" si="16"/>
        <v>1323</v>
      </c>
      <c r="L23" s="126">
        <f t="shared" si="19"/>
        <v>238.85714285714286</v>
      </c>
      <c r="M23" s="70">
        <f t="shared" si="8"/>
        <v>1.1980728051391862</v>
      </c>
      <c r="N23" s="55">
        <f t="shared" si="9"/>
        <v>0.19807280513918624</v>
      </c>
      <c r="O23" s="73">
        <f t="shared" si="10"/>
        <v>0.19485411703220676</v>
      </c>
      <c r="P23" s="70">
        <f t="shared" si="21"/>
        <v>1.1619179986101458</v>
      </c>
      <c r="Q23" s="107">
        <f t="shared" si="2"/>
        <v>181</v>
      </c>
      <c r="R23" s="113">
        <v>314</v>
      </c>
      <c r="S23" s="84">
        <f t="shared" si="33"/>
        <v>109</v>
      </c>
      <c r="T23" s="116">
        <v>0</v>
      </c>
      <c r="U23" s="116">
        <v>178</v>
      </c>
      <c r="V23" s="110">
        <f t="shared" si="3"/>
        <v>178</v>
      </c>
      <c r="W23" s="110">
        <f t="shared" si="12"/>
        <v>989</v>
      </c>
      <c r="X23" s="123">
        <f t="shared" si="17"/>
        <v>313</v>
      </c>
      <c r="Y23" s="125">
        <f t="shared" si="22"/>
        <v>110.71428571428571</v>
      </c>
      <c r="Z23" s="53">
        <f t="shared" si="13"/>
        <v>1.219482120838471</v>
      </c>
      <c r="AA23" s="55">
        <f t="shared" si="14"/>
        <v>0.21948212083847096</v>
      </c>
      <c r="AB23" s="105">
        <f t="shared" si="28"/>
        <v>1.2185534591194966</v>
      </c>
      <c r="AC23" s="106">
        <f t="shared" si="4"/>
        <v>24</v>
      </c>
      <c r="AD23" s="84">
        <f t="shared" si="30"/>
        <v>43</v>
      </c>
      <c r="AE23" s="101">
        <v>19</v>
      </c>
      <c r="AF23" s="116">
        <v>0</v>
      </c>
      <c r="AG23" s="116">
        <v>23</v>
      </c>
      <c r="AH23" s="128">
        <f t="shared" si="5"/>
        <v>23</v>
      </c>
      <c r="AI23" s="128">
        <f t="shared" si="15"/>
        <v>87</v>
      </c>
      <c r="AJ23" s="123">
        <f t="shared" si="18"/>
        <v>39</v>
      </c>
      <c r="AK23" s="125">
        <f t="shared" si="20"/>
        <v>11.714285714285714</v>
      </c>
      <c r="AL23" s="70">
        <f t="shared" si="31"/>
        <v>1.359375</v>
      </c>
      <c r="AM23" s="55">
        <f t="shared" si="32"/>
        <v>0.359375</v>
      </c>
      <c r="AN23" s="74">
        <f t="shared" si="37"/>
        <v>1.3666666666666667</v>
      </c>
      <c r="AO23" s="4">
        <f t="shared" si="23"/>
        <v>231</v>
      </c>
      <c r="AP23" s="4">
        <f t="shared" si="24"/>
        <v>109</v>
      </c>
      <c r="AQ23" s="4">
        <f t="shared" si="25"/>
        <v>18</v>
      </c>
      <c r="AR23" s="222" t="s">
        <v>332</v>
      </c>
      <c r="AS23" s="172">
        <v>1705</v>
      </c>
      <c r="AT23" s="170"/>
      <c r="AU23" s="179"/>
      <c r="BF23" s="85"/>
      <c r="BG23" s="88"/>
      <c r="BH23" s="85"/>
      <c r="BI23" s="86"/>
      <c r="BJ23" s="86"/>
      <c r="BK23" s="88"/>
      <c r="BL23" s="89"/>
      <c r="BM23" s="229"/>
      <c r="BN23" s="72"/>
      <c r="BO23" s="72"/>
      <c r="BP23" s="72"/>
      <c r="BQ23" s="72"/>
      <c r="BS23" s="17">
        <f t="shared" si="29"/>
        <v>189</v>
      </c>
      <c r="BU23" s="72"/>
      <c r="BW23" s="86"/>
      <c r="BX23" s="86"/>
      <c r="BY23" s="86"/>
      <c r="BZ23" s="88"/>
      <c r="CA23" s="86"/>
      <c r="CB23" s="86"/>
      <c r="CC23" s="86"/>
      <c r="CD23" s="88"/>
      <c r="CE23" s="86"/>
      <c r="CF23" s="86"/>
      <c r="CG23" s="86"/>
      <c r="CH23" s="86"/>
      <c r="CI23" s="86"/>
      <c r="CJ23" s="86"/>
    </row>
    <row r="24" spans="1:88" x14ac:dyDescent="0.25">
      <c r="A24" s="51">
        <v>21</v>
      </c>
      <c r="C24" s="54">
        <v>43908</v>
      </c>
      <c r="D24" s="107">
        <f t="shared" si="34"/>
        <v>1391</v>
      </c>
      <c r="E24" s="113">
        <f t="shared" si="35"/>
        <v>2051</v>
      </c>
      <c r="F24" s="84">
        <f t="shared" si="36"/>
        <v>346</v>
      </c>
      <c r="G24" s="116">
        <v>0</v>
      </c>
      <c r="H24" s="116">
        <v>458</v>
      </c>
      <c r="I24" s="110">
        <f t="shared" si="1"/>
        <v>458</v>
      </c>
      <c r="J24" s="110">
        <f t="shared" si="7"/>
        <v>2696</v>
      </c>
      <c r="K24" s="123">
        <f t="shared" si="16"/>
        <v>1548</v>
      </c>
      <c r="L24" s="126">
        <f t="shared" si="19"/>
        <v>280.28571428571428</v>
      </c>
      <c r="M24" s="70">
        <f t="shared" si="8"/>
        <v>1.2046470062555854</v>
      </c>
      <c r="N24" s="55">
        <f t="shared" si="9"/>
        <v>0.20464700625558541</v>
      </c>
      <c r="O24" s="73">
        <f t="shared" si="10"/>
        <v>0.18752264871810645</v>
      </c>
      <c r="P24" s="70">
        <f t="shared" si="21"/>
        <v>1.1734449760765551</v>
      </c>
      <c r="Q24" s="107">
        <f t="shared" si="2"/>
        <v>271</v>
      </c>
      <c r="R24" s="113">
        <v>408</v>
      </c>
      <c r="S24" s="84">
        <f t="shared" si="33"/>
        <v>94</v>
      </c>
      <c r="T24" s="116">
        <v>0</v>
      </c>
      <c r="U24" s="116">
        <v>245</v>
      </c>
      <c r="V24" s="110">
        <f t="shared" si="3"/>
        <v>245</v>
      </c>
      <c r="W24" s="110">
        <f t="shared" si="12"/>
        <v>1234</v>
      </c>
      <c r="X24" s="123">
        <f t="shared" si="17"/>
        <v>407</v>
      </c>
      <c r="Y24" s="125">
        <f t="shared" si="22"/>
        <v>138</v>
      </c>
      <c r="Z24" s="53">
        <f t="shared" si="13"/>
        <v>1.2477249747219414</v>
      </c>
      <c r="AA24" s="55">
        <f t="shared" si="14"/>
        <v>0.24772497472194144</v>
      </c>
      <c r="AB24" s="105">
        <f t="shared" si="28"/>
        <v>1.2464516129032259</v>
      </c>
      <c r="AC24" s="106">
        <f t="shared" si="4"/>
        <v>43</v>
      </c>
      <c r="AD24" s="84">
        <f t="shared" si="30"/>
        <v>58</v>
      </c>
      <c r="AE24" s="101">
        <v>15</v>
      </c>
      <c r="AF24" s="116">
        <v>0</v>
      </c>
      <c r="AG24" s="116">
        <v>19</v>
      </c>
      <c r="AH24" s="128">
        <f t="shared" si="5"/>
        <v>19</v>
      </c>
      <c r="AI24" s="128">
        <f t="shared" si="15"/>
        <v>106</v>
      </c>
      <c r="AJ24" s="123">
        <f t="shared" si="18"/>
        <v>53</v>
      </c>
      <c r="AK24" s="125">
        <f t="shared" si="20"/>
        <v>14.142857142857142</v>
      </c>
      <c r="AL24" s="70">
        <f t="shared" si="31"/>
        <v>1.2183908045977012</v>
      </c>
      <c r="AM24" s="55">
        <f t="shared" si="32"/>
        <v>0.21839080459770122</v>
      </c>
      <c r="AN24" s="74">
        <f t="shared" si="37"/>
        <v>1.2073170731707317</v>
      </c>
      <c r="AO24" s="4">
        <f t="shared" si="23"/>
        <v>225</v>
      </c>
      <c r="AP24" s="4">
        <f t="shared" si="24"/>
        <v>94</v>
      </c>
      <c r="AQ24" s="4">
        <f t="shared" si="25"/>
        <v>14</v>
      </c>
      <c r="AR24" s="222" t="s">
        <v>331</v>
      </c>
      <c r="AS24" s="172">
        <v>2051</v>
      </c>
      <c r="AT24" s="170"/>
      <c r="AU24" s="179"/>
      <c r="BF24" s="85"/>
      <c r="BG24" s="88"/>
      <c r="BH24" s="85"/>
      <c r="BI24" s="86"/>
      <c r="BJ24" s="86"/>
      <c r="BK24" s="88"/>
      <c r="BL24" s="89"/>
      <c r="BM24" s="229"/>
      <c r="BN24" s="72"/>
      <c r="BO24" s="72"/>
      <c r="BP24" s="72"/>
      <c r="BQ24" s="72"/>
      <c r="BS24" s="17">
        <f t="shared" si="29"/>
        <v>221.14285714285714</v>
      </c>
      <c r="BU24" s="72"/>
      <c r="BW24" s="86"/>
      <c r="BX24" s="86"/>
      <c r="BY24" s="86"/>
      <c r="BZ24" s="88"/>
      <c r="CA24" s="86"/>
      <c r="CB24" s="86"/>
      <c r="CC24" s="86"/>
      <c r="CD24" s="88"/>
      <c r="CE24" s="86"/>
      <c r="CF24" s="86"/>
      <c r="CG24" s="86"/>
      <c r="CH24" s="86"/>
      <c r="CI24" s="86"/>
      <c r="CJ24" s="86"/>
    </row>
    <row r="25" spans="1:88" x14ac:dyDescent="0.25">
      <c r="A25" s="51">
        <v>22</v>
      </c>
      <c r="C25" s="54">
        <v>43909</v>
      </c>
      <c r="D25" s="107">
        <f t="shared" si="34"/>
        <v>1643</v>
      </c>
      <c r="E25" s="113">
        <f t="shared" si="35"/>
        <v>2460</v>
      </c>
      <c r="F25" s="84">
        <f t="shared" si="36"/>
        <v>409</v>
      </c>
      <c r="G25" s="116">
        <v>0</v>
      </c>
      <c r="H25" s="116">
        <v>514</v>
      </c>
      <c r="I25" s="110">
        <f t="shared" si="1"/>
        <v>514</v>
      </c>
      <c r="J25" s="110">
        <f t="shared" si="7"/>
        <v>3210</v>
      </c>
      <c r="K25" s="123">
        <f t="shared" si="16"/>
        <v>1846</v>
      </c>
      <c r="L25" s="126">
        <f t="shared" si="19"/>
        <v>327.14285714285717</v>
      </c>
      <c r="M25" s="70">
        <f t="shared" si="8"/>
        <v>1.1906528189910979</v>
      </c>
      <c r="N25" s="55">
        <f t="shared" si="9"/>
        <v>0.19065281899109787</v>
      </c>
      <c r="O25" s="73">
        <f t="shared" si="10"/>
        <v>0.18694918449531026</v>
      </c>
      <c r="P25" s="70">
        <f t="shared" si="21"/>
        <v>1.1671763506625894</v>
      </c>
      <c r="Q25" s="107">
        <f t="shared" si="2"/>
        <v>350</v>
      </c>
      <c r="R25" s="113">
        <v>489</v>
      </c>
      <c r="S25" s="84">
        <f t="shared" si="33"/>
        <v>81</v>
      </c>
      <c r="T25" s="116">
        <v>0</v>
      </c>
      <c r="U25" s="116">
        <v>349</v>
      </c>
      <c r="V25" s="110">
        <f t="shared" si="3"/>
        <v>349</v>
      </c>
      <c r="W25" s="110">
        <f t="shared" si="12"/>
        <v>1583</v>
      </c>
      <c r="X25" s="123">
        <f t="shared" si="17"/>
        <v>403</v>
      </c>
      <c r="Y25" s="125">
        <f t="shared" si="22"/>
        <v>176.28571428571428</v>
      </c>
      <c r="Z25" s="53">
        <f t="shared" si="13"/>
        <v>1.2828200972447326</v>
      </c>
      <c r="AA25" s="55">
        <f t="shared" si="14"/>
        <v>0.28282009724473256</v>
      </c>
      <c r="AB25" s="105">
        <f t="shared" si="28"/>
        <v>1.2774327122153208</v>
      </c>
      <c r="AC25" s="106">
        <f t="shared" si="4"/>
        <v>58</v>
      </c>
      <c r="AD25" s="84">
        <f t="shared" si="30"/>
        <v>76</v>
      </c>
      <c r="AE25" s="101">
        <v>18</v>
      </c>
      <c r="AF25" s="116">
        <v>0</v>
      </c>
      <c r="AG25" s="116">
        <v>44</v>
      </c>
      <c r="AH25" s="128">
        <f t="shared" si="5"/>
        <v>44</v>
      </c>
      <c r="AI25" s="128">
        <f t="shared" si="15"/>
        <v>150</v>
      </c>
      <c r="AJ25" s="123">
        <f t="shared" si="18"/>
        <v>71</v>
      </c>
      <c r="AK25" s="125">
        <f t="shared" si="20"/>
        <v>20</v>
      </c>
      <c r="AL25" s="70">
        <f t="shared" si="31"/>
        <v>1.4150943396226414</v>
      </c>
      <c r="AM25" s="55">
        <f t="shared" si="32"/>
        <v>0.41509433962264142</v>
      </c>
      <c r="AN25" s="74">
        <f t="shared" si="37"/>
        <v>1.4141414141414141</v>
      </c>
      <c r="AO25" s="4">
        <f t="shared" si="23"/>
        <v>298</v>
      </c>
      <c r="AP25" s="4">
        <f t="shared" si="24"/>
        <v>-4</v>
      </c>
      <c r="AQ25" s="4">
        <f t="shared" si="25"/>
        <v>18</v>
      </c>
      <c r="AR25" s="222" t="s">
        <v>330</v>
      </c>
      <c r="AS25" s="172">
        <v>2460</v>
      </c>
      <c r="AT25" s="170"/>
      <c r="AU25" s="179"/>
      <c r="BF25" s="85"/>
      <c r="BG25" s="88"/>
      <c r="BH25" s="85"/>
      <c r="BI25" s="86"/>
      <c r="BJ25" s="86"/>
      <c r="BK25" s="88"/>
      <c r="BL25" s="89"/>
      <c r="BM25" s="229"/>
      <c r="BN25" s="72"/>
      <c r="BO25" s="72"/>
      <c r="BP25" s="72"/>
      <c r="BQ25" s="72"/>
      <c r="BS25" s="17">
        <f t="shared" si="29"/>
        <v>263.71428571428572</v>
      </c>
      <c r="BU25" s="72"/>
      <c r="BW25" s="86"/>
      <c r="BX25" s="86"/>
      <c r="BY25" s="86"/>
      <c r="BZ25" s="88"/>
      <c r="CA25" s="86"/>
      <c r="CB25" s="86"/>
      <c r="CC25" s="86"/>
      <c r="CD25" s="88"/>
      <c r="CE25" s="86"/>
      <c r="CF25" s="86"/>
      <c r="CG25" s="86"/>
      <c r="CH25" s="86"/>
      <c r="CI25" s="86"/>
      <c r="CJ25" s="86"/>
    </row>
    <row r="26" spans="1:88" x14ac:dyDescent="0.25">
      <c r="A26" s="51">
        <v>23</v>
      </c>
      <c r="C26" s="54">
        <v>43910</v>
      </c>
      <c r="D26" s="107">
        <f t="shared" si="34"/>
        <v>1971</v>
      </c>
      <c r="E26" s="113">
        <f t="shared" si="35"/>
        <v>3651</v>
      </c>
      <c r="F26" s="84">
        <f t="shared" si="36"/>
        <v>1191</v>
      </c>
      <c r="G26" s="116">
        <v>0</v>
      </c>
      <c r="H26" s="116">
        <v>696</v>
      </c>
      <c r="I26" s="110">
        <f t="shared" si="1"/>
        <v>696</v>
      </c>
      <c r="J26" s="110">
        <f t="shared" si="7"/>
        <v>3906</v>
      </c>
      <c r="K26" s="123">
        <f t="shared" si="16"/>
        <v>2847</v>
      </c>
      <c r="L26" s="126">
        <f t="shared" si="19"/>
        <v>394.85714285714283</v>
      </c>
      <c r="M26" s="70">
        <f t="shared" si="8"/>
        <v>1.216822429906542</v>
      </c>
      <c r="N26" s="55">
        <f t="shared" si="9"/>
        <v>0.21682242990654199</v>
      </c>
      <c r="O26" s="73">
        <f t="shared" si="10"/>
        <v>0.19597764699899578</v>
      </c>
      <c r="P26" s="70">
        <f t="shared" si="21"/>
        <v>1.2069868995633186</v>
      </c>
      <c r="Q26" s="107">
        <f t="shared" si="2"/>
        <v>413</v>
      </c>
      <c r="R26" s="113">
        <v>643</v>
      </c>
      <c r="S26" s="84">
        <f t="shared" si="33"/>
        <v>154</v>
      </c>
      <c r="T26" s="116">
        <v>0</v>
      </c>
      <c r="U26" s="116">
        <v>335</v>
      </c>
      <c r="V26" s="110">
        <f t="shared" si="3"/>
        <v>335</v>
      </c>
      <c r="W26" s="110">
        <f t="shared" si="12"/>
        <v>1918</v>
      </c>
      <c r="X26" s="123">
        <f t="shared" si="17"/>
        <v>528</v>
      </c>
      <c r="Y26" s="125">
        <f t="shared" si="22"/>
        <v>211.71428571428572</v>
      </c>
      <c r="Z26" s="53">
        <f t="shared" si="13"/>
        <v>1.211623499684144</v>
      </c>
      <c r="AA26" s="55">
        <f t="shared" si="14"/>
        <v>0.21162349968414396</v>
      </c>
      <c r="AB26" s="105">
        <f t="shared" si="28"/>
        <v>1.2009724473257699</v>
      </c>
      <c r="AC26" s="106">
        <f t="shared" si="4"/>
        <v>76</v>
      </c>
      <c r="AD26" s="84">
        <f t="shared" si="30"/>
        <v>106</v>
      </c>
      <c r="AE26" s="101">
        <v>30</v>
      </c>
      <c r="AF26" s="116">
        <v>0</v>
      </c>
      <c r="AG26" s="116">
        <v>56</v>
      </c>
      <c r="AH26" s="128">
        <f t="shared" si="5"/>
        <v>56</v>
      </c>
      <c r="AI26" s="128">
        <f t="shared" si="15"/>
        <v>206</v>
      </c>
      <c r="AJ26" s="123">
        <f t="shared" si="18"/>
        <v>96</v>
      </c>
      <c r="AK26" s="125">
        <f t="shared" si="20"/>
        <v>27.142857142857142</v>
      </c>
      <c r="AL26" s="70">
        <f t="shared" si="31"/>
        <v>1.3733333333333333</v>
      </c>
      <c r="AM26" s="55">
        <f t="shared" si="32"/>
        <v>0.37333333333333329</v>
      </c>
      <c r="AN26" s="74">
        <f t="shared" si="37"/>
        <v>1.3571428571428572</v>
      </c>
      <c r="AO26" s="4">
        <f t="shared" si="23"/>
        <v>1001</v>
      </c>
      <c r="AP26" s="4">
        <f t="shared" si="24"/>
        <v>125</v>
      </c>
      <c r="AQ26" s="4">
        <f t="shared" si="25"/>
        <v>25</v>
      </c>
      <c r="AR26" s="222" t="s">
        <v>329</v>
      </c>
      <c r="AS26" s="172">
        <v>3651</v>
      </c>
      <c r="AT26" s="170"/>
      <c r="AU26" s="179"/>
      <c r="BF26" s="85"/>
      <c r="BG26" s="88"/>
      <c r="BH26" s="85"/>
      <c r="BI26" s="86"/>
      <c r="BJ26" s="86"/>
      <c r="BK26" s="88"/>
      <c r="BL26" s="89"/>
      <c r="BM26" s="229"/>
      <c r="BN26" s="72"/>
      <c r="BO26" s="72"/>
      <c r="BP26" s="72"/>
      <c r="BQ26" s="72"/>
      <c r="BS26" s="17">
        <f t="shared" si="29"/>
        <v>406.71428571428572</v>
      </c>
      <c r="BU26" s="72"/>
      <c r="BW26" s="86"/>
      <c r="BX26" s="86"/>
      <c r="BY26" s="86"/>
      <c r="BZ26" s="88"/>
      <c r="CA26" s="86"/>
      <c r="CB26" s="86"/>
      <c r="CC26" s="86"/>
      <c r="CD26" s="88"/>
      <c r="CE26" s="86"/>
      <c r="CF26" s="86"/>
      <c r="CG26" s="86"/>
      <c r="CH26" s="86"/>
      <c r="CI26" s="86"/>
      <c r="CJ26" s="86"/>
    </row>
    <row r="27" spans="1:88" x14ac:dyDescent="0.25">
      <c r="A27" s="51">
        <v>24</v>
      </c>
      <c r="C27" s="54">
        <v>43911</v>
      </c>
      <c r="D27" s="107">
        <f t="shared" si="34"/>
        <v>3008</v>
      </c>
      <c r="E27" s="113">
        <f t="shared" si="35"/>
        <v>3631</v>
      </c>
      <c r="F27" s="84">
        <f t="shared" si="36"/>
        <v>-20</v>
      </c>
      <c r="G27" s="116">
        <v>0</v>
      </c>
      <c r="H27" s="116">
        <v>668</v>
      </c>
      <c r="I27" s="110">
        <f t="shared" si="1"/>
        <v>668</v>
      </c>
      <c r="J27" s="110">
        <f t="shared" si="7"/>
        <v>4574</v>
      </c>
      <c r="K27" s="123">
        <f t="shared" si="16"/>
        <v>2672</v>
      </c>
      <c r="L27" s="126">
        <f t="shared" si="19"/>
        <v>458.71428571428572</v>
      </c>
      <c r="M27" s="70">
        <f t="shared" si="8"/>
        <v>1.1710189452124935</v>
      </c>
      <c r="N27" s="55">
        <f t="shared" si="9"/>
        <v>0.1710189452124935</v>
      </c>
      <c r="O27" s="73">
        <f t="shared" si="10"/>
        <v>0.196242801100981</v>
      </c>
      <c r="P27" s="70">
        <f t="shared" si="21"/>
        <v>1.1617221418234445</v>
      </c>
      <c r="Q27" s="107">
        <f t="shared" si="2"/>
        <v>537</v>
      </c>
      <c r="R27" s="113">
        <v>836</v>
      </c>
      <c r="S27" s="84">
        <f t="shared" si="33"/>
        <v>193</v>
      </c>
      <c r="T27" s="116">
        <v>0</v>
      </c>
      <c r="U27" s="116">
        <v>280</v>
      </c>
      <c r="V27" s="110">
        <f t="shared" si="3"/>
        <v>280</v>
      </c>
      <c r="W27" s="110">
        <f t="shared" si="12"/>
        <v>2198</v>
      </c>
      <c r="X27" s="123">
        <f t="shared" si="17"/>
        <v>700</v>
      </c>
      <c r="Y27" s="125">
        <f t="shared" si="22"/>
        <v>238.71428571428572</v>
      </c>
      <c r="Z27" s="53">
        <f t="shared" si="13"/>
        <v>1.1459854014598541</v>
      </c>
      <c r="AA27" s="55">
        <f t="shared" si="14"/>
        <v>0.14598540145985406</v>
      </c>
      <c r="AB27" s="105">
        <f t="shared" si="28"/>
        <v>1.1275303643724697</v>
      </c>
      <c r="AC27" s="106">
        <f t="shared" si="4"/>
        <v>106</v>
      </c>
      <c r="AD27" s="84">
        <f t="shared" si="30"/>
        <v>136</v>
      </c>
      <c r="AE27" s="101">
        <v>30</v>
      </c>
      <c r="AF27" s="116">
        <v>0</v>
      </c>
      <c r="AG27" s="116">
        <v>64</v>
      </c>
      <c r="AH27" s="128">
        <f t="shared" si="5"/>
        <v>64</v>
      </c>
      <c r="AI27" s="128">
        <f t="shared" si="15"/>
        <v>270</v>
      </c>
      <c r="AJ27" s="123">
        <f t="shared" si="18"/>
        <v>124</v>
      </c>
      <c r="AK27" s="125">
        <f t="shared" si="20"/>
        <v>34.857142857142854</v>
      </c>
      <c r="AL27" s="70">
        <f t="shared" si="31"/>
        <v>1.3106796116504855</v>
      </c>
      <c r="AM27" s="55">
        <f t="shared" si="32"/>
        <v>0.31067961165048552</v>
      </c>
      <c r="AN27" s="74">
        <f t="shared" si="37"/>
        <v>1.2842105263157895</v>
      </c>
      <c r="AO27" s="4">
        <f t="shared" si="23"/>
        <v>-175</v>
      </c>
      <c r="AP27" s="4">
        <f t="shared" si="24"/>
        <v>172</v>
      </c>
      <c r="AQ27" s="4">
        <f t="shared" si="25"/>
        <v>28</v>
      </c>
      <c r="AR27" s="222" t="s">
        <v>328</v>
      </c>
      <c r="AS27" s="172">
        <v>3631</v>
      </c>
      <c r="AT27" s="170"/>
      <c r="AU27" s="179"/>
      <c r="BF27" s="85"/>
      <c r="BG27" s="88"/>
      <c r="BH27" s="85"/>
      <c r="BI27" s="86"/>
      <c r="BJ27" s="86"/>
      <c r="BK27" s="88"/>
      <c r="BL27" s="89"/>
      <c r="BM27" s="229"/>
      <c r="BN27" s="72"/>
      <c r="BO27" s="72"/>
      <c r="BP27" s="72"/>
      <c r="BQ27" s="72"/>
      <c r="BS27" s="17">
        <f t="shared" si="29"/>
        <v>381.71428571428572</v>
      </c>
      <c r="BU27" s="72"/>
      <c r="BW27" s="86"/>
      <c r="BX27" s="86"/>
      <c r="BY27" s="86"/>
      <c r="BZ27" s="88"/>
      <c r="CA27" s="86"/>
      <c r="CB27" s="86"/>
      <c r="CC27" s="86"/>
      <c r="CD27" s="88"/>
      <c r="CE27" s="86"/>
      <c r="CF27" s="86"/>
      <c r="CG27" s="86"/>
      <c r="CH27" s="86"/>
      <c r="CI27" s="86"/>
      <c r="CJ27" s="86"/>
    </row>
    <row r="28" spans="1:88" x14ac:dyDescent="0.25">
      <c r="A28" s="51">
        <v>25</v>
      </c>
      <c r="C28" s="54">
        <v>43912</v>
      </c>
      <c r="D28" s="107">
        <f t="shared" si="34"/>
        <v>2795</v>
      </c>
      <c r="E28" s="113">
        <f t="shared" si="35"/>
        <v>4204</v>
      </c>
      <c r="F28" s="84">
        <f t="shared" si="36"/>
        <v>573</v>
      </c>
      <c r="G28" s="116">
        <v>0</v>
      </c>
      <c r="H28" s="116">
        <v>540</v>
      </c>
      <c r="I28" s="110">
        <f t="shared" si="1"/>
        <v>540</v>
      </c>
      <c r="J28" s="110">
        <f t="shared" si="7"/>
        <v>5114</v>
      </c>
      <c r="K28" s="123">
        <f t="shared" si="16"/>
        <v>3069</v>
      </c>
      <c r="L28" s="126">
        <f t="shared" si="19"/>
        <v>502.42857142857144</v>
      </c>
      <c r="M28" s="70">
        <f t="shared" si="8"/>
        <v>1.1180585920419763</v>
      </c>
      <c r="N28" s="55">
        <f t="shared" si="9"/>
        <v>0.11805859204197633</v>
      </c>
      <c r="O28" s="73">
        <f t="shared" si="10"/>
        <v>0.18023995848153901</v>
      </c>
      <c r="P28" s="70">
        <f t="shared" si="21"/>
        <v>1.0952974151354717</v>
      </c>
      <c r="Q28" s="107">
        <f t="shared" si="2"/>
        <v>700</v>
      </c>
      <c r="R28" s="113">
        <v>988</v>
      </c>
      <c r="S28" s="84">
        <f t="shared" si="33"/>
        <v>152</v>
      </c>
      <c r="T28" s="116">
        <v>0</v>
      </c>
      <c r="U28" s="116">
        <v>301</v>
      </c>
      <c r="V28" s="110">
        <f t="shared" si="3"/>
        <v>301</v>
      </c>
      <c r="W28" s="110">
        <f t="shared" si="12"/>
        <v>2499</v>
      </c>
      <c r="X28" s="123">
        <f t="shared" si="17"/>
        <v>826</v>
      </c>
      <c r="Y28" s="125">
        <f t="shared" si="22"/>
        <v>267.28571428571428</v>
      </c>
      <c r="Z28" s="53">
        <f t="shared" si="13"/>
        <v>1.1369426751592357</v>
      </c>
      <c r="AA28" s="55">
        <f t="shared" si="14"/>
        <v>0.13694267515923575</v>
      </c>
      <c r="AB28" s="105">
        <f t="shared" si="28"/>
        <v>1.1196888090963495</v>
      </c>
      <c r="AC28" s="106">
        <f t="shared" si="4"/>
        <v>136</v>
      </c>
      <c r="AD28" s="84">
        <f t="shared" si="30"/>
        <v>179</v>
      </c>
      <c r="AE28" s="101">
        <v>43</v>
      </c>
      <c r="AF28" s="116">
        <v>0</v>
      </c>
      <c r="AG28" s="116">
        <v>61</v>
      </c>
      <c r="AH28" s="128">
        <f t="shared" si="5"/>
        <v>61</v>
      </c>
      <c r="AI28" s="128">
        <f t="shared" si="15"/>
        <v>331</v>
      </c>
      <c r="AJ28" s="123">
        <f t="shared" si="18"/>
        <v>159</v>
      </c>
      <c r="AK28" s="125">
        <f t="shared" si="20"/>
        <v>41.571428571428569</v>
      </c>
      <c r="AL28" s="70">
        <f t="shared" si="31"/>
        <v>1.2259259259259259</v>
      </c>
      <c r="AM28" s="55">
        <f t="shared" si="32"/>
        <v>0.22592592592592586</v>
      </c>
      <c r="AN28" s="74">
        <f t="shared" si="37"/>
        <v>1.1926229508196722</v>
      </c>
      <c r="AO28" s="4">
        <f t="shared" si="23"/>
        <v>397</v>
      </c>
      <c r="AP28" s="4">
        <f t="shared" si="24"/>
        <v>126</v>
      </c>
      <c r="AQ28" s="4">
        <f t="shared" si="25"/>
        <v>35</v>
      </c>
      <c r="AR28" s="222" t="s">
        <v>327</v>
      </c>
      <c r="AS28" s="172">
        <v>4204</v>
      </c>
      <c r="AT28" s="170"/>
      <c r="AU28" s="179"/>
      <c r="BF28" s="85"/>
      <c r="BG28" s="88"/>
      <c r="BH28" s="85"/>
      <c r="BI28" s="86"/>
      <c r="BJ28" s="86"/>
      <c r="BK28" s="88"/>
      <c r="BL28" s="89"/>
      <c r="BM28" s="229"/>
      <c r="BN28" s="72"/>
      <c r="BO28" s="72"/>
      <c r="BP28" s="72"/>
      <c r="BQ28" s="72"/>
      <c r="BS28" s="17">
        <f t="shared" si="29"/>
        <v>438.42857142857144</v>
      </c>
      <c r="BU28" s="72"/>
      <c r="BW28" s="86"/>
      <c r="BX28" s="86"/>
      <c r="BY28" s="86"/>
      <c r="BZ28" s="88"/>
      <c r="CA28" s="86"/>
      <c r="CB28" s="86"/>
      <c r="CC28" s="86"/>
      <c r="CD28" s="88"/>
      <c r="CE28" s="86"/>
      <c r="CF28" s="86"/>
      <c r="CG28" s="86"/>
      <c r="CH28" s="86"/>
      <c r="CI28" s="86"/>
      <c r="CJ28" s="86"/>
    </row>
    <row r="29" spans="1:88" x14ac:dyDescent="0.25">
      <c r="A29" s="51">
        <v>26</v>
      </c>
      <c r="C29" s="54">
        <v>43913</v>
      </c>
      <c r="D29" s="107">
        <f t="shared" si="34"/>
        <v>3216</v>
      </c>
      <c r="E29" s="113">
        <f t="shared" si="35"/>
        <v>4749</v>
      </c>
      <c r="F29" s="84">
        <f t="shared" si="36"/>
        <v>545</v>
      </c>
      <c r="G29" s="116">
        <v>0</v>
      </c>
      <c r="H29" s="116">
        <v>619</v>
      </c>
      <c r="I29" s="110">
        <f t="shared" si="1"/>
        <v>619</v>
      </c>
      <c r="J29" s="110">
        <f t="shared" si="7"/>
        <v>5733</v>
      </c>
      <c r="K29" s="123">
        <f t="shared" si="16"/>
        <v>3336</v>
      </c>
      <c r="L29" s="126">
        <f t="shared" si="19"/>
        <v>552.14285714285711</v>
      </c>
      <c r="M29" s="70">
        <f t="shared" si="8"/>
        <v>1.1210402815799765</v>
      </c>
      <c r="N29" s="55">
        <f t="shared" si="9"/>
        <v>0.12104028157997648</v>
      </c>
      <c r="O29" s="73">
        <f t="shared" si="10"/>
        <v>0.16351861354641722</v>
      </c>
      <c r="P29" s="70">
        <f t="shared" si="21"/>
        <v>1.0989479670173443</v>
      </c>
      <c r="Q29" s="107">
        <f t="shared" si="2"/>
        <v>809</v>
      </c>
      <c r="R29" s="113">
        <v>1230</v>
      </c>
      <c r="S29" s="84">
        <f t="shared" si="33"/>
        <v>242</v>
      </c>
      <c r="T29" s="116">
        <v>0</v>
      </c>
      <c r="U29" s="116">
        <v>556</v>
      </c>
      <c r="V29" s="110">
        <f t="shared" si="3"/>
        <v>556</v>
      </c>
      <c r="W29" s="110">
        <f t="shared" si="12"/>
        <v>3055</v>
      </c>
      <c r="X29" s="123">
        <f t="shared" si="17"/>
        <v>1025</v>
      </c>
      <c r="Y29" s="125">
        <f t="shared" si="22"/>
        <v>320.57142857142856</v>
      </c>
      <c r="Z29" s="53">
        <f t="shared" si="13"/>
        <v>1.2224889955982392</v>
      </c>
      <c r="AA29" s="55">
        <f t="shared" si="14"/>
        <v>0.2224889955982392</v>
      </c>
      <c r="AB29" s="105">
        <f t="shared" si="28"/>
        <v>1.1993586317477285</v>
      </c>
      <c r="AC29" s="106">
        <f t="shared" si="4"/>
        <v>179</v>
      </c>
      <c r="AD29" s="84">
        <f t="shared" si="30"/>
        <v>213</v>
      </c>
      <c r="AE29" s="101">
        <v>34</v>
      </c>
      <c r="AF29" s="116">
        <v>0</v>
      </c>
      <c r="AG29" s="116">
        <v>86</v>
      </c>
      <c r="AH29" s="128">
        <f t="shared" si="5"/>
        <v>86</v>
      </c>
      <c r="AI29" s="128">
        <f t="shared" si="15"/>
        <v>417</v>
      </c>
      <c r="AJ29" s="123">
        <f t="shared" si="18"/>
        <v>189</v>
      </c>
      <c r="AK29" s="125">
        <f t="shared" si="20"/>
        <v>50.428571428571431</v>
      </c>
      <c r="AL29" s="70">
        <f t="shared" si="31"/>
        <v>1.2598187311178248</v>
      </c>
      <c r="AM29" s="55">
        <f t="shared" si="32"/>
        <v>0.25981873111782483</v>
      </c>
      <c r="AN29" s="74">
        <f t="shared" si="37"/>
        <v>1.2130584192439864</v>
      </c>
      <c r="AO29" s="4">
        <f t="shared" si="23"/>
        <v>267</v>
      </c>
      <c r="AP29" s="4">
        <f t="shared" si="24"/>
        <v>199</v>
      </c>
      <c r="AQ29" s="4">
        <f t="shared" si="25"/>
        <v>30</v>
      </c>
      <c r="AR29" s="222" t="s">
        <v>326</v>
      </c>
      <c r="AS29" s="172">
        <v>4749</v>
      </c>
      <c r="AT29" s="170"/>
      <c r="AU29" s="179"/>
      <c r="BF29" s="85"/>
      <c r="BG29" s="88"/>
      <c r="BH29" s="85"/>
      <c r="BI29" s="86"/>
      <c r="BJ29" s="86"/>
      <c r="BK29" s="88"/>
      <c r="BL29" s="89"/>
      <c r="BM29" s="229"/>
      <c r="BN29" s="72"/>
      <c r="BO29" s="72"/>
      <c r="BP29" s="72"/>
      <c r="BQ29" s="72"/>
      <c r="BS29" s="17">
        <f t="shared" si="29"/>
        <v>476.57142857142856</v>
      </c>
      <c r="BU29" s="72"/>
      <c r="BW29" s="86"/>
      <c r="BX29" s="86"/>
      <c r="BY29" s="86"/>
      <c r="BZ29" s="88"/>
      <c r="CA29" s="86"/>
      <c r="CB29" s="86"/>
      <c r="CC29" s="86"/>
      <c r="CD29" s="88"/>
      <c r="CE29" s="86"/>
      <c r="CF29" s="86"/>
      <c r="CG29" s="86"/>
      <c r="CH29" s="86"/>
      <c r="CI29" s="86"/>
      <c r="CJ29" s="86"/>
    </row>
    <row r="30" spans="1:88" x14ac:dyDescent="0.25">
      <c r="A30" s="51">
        <v>27</v>
      </c>
      <c r="B30" s="132">
        <v>1</v>
      </c>
      <c r="C30" s="54">
        <v>43914</v>
      </c>
      <c r="D30" s="107">
        <f t="shared" si="34"/>
        <v>3519</v>
      </c>
      <c r="E30" s="113">
        <f t="shared" si="35"/>
        <v>5560</v>
      </c>
      <c r="F30" s="84">
        <f t="shared" si="36"/>
        <v>811</v>
      </c>
      <c r="G30" s="116">
        <v>0</v>
      </c>
      <c r="H30" s="116">
        <v>1120</v>
      </c>
      <c r="I30" s="110">
        <f t="shared" si="1"/>
        <v>1120</v>
      </c>
      <c r="J30" s="110">
        <f t="shared" si="7"/>
        <v>6853</v>
      </c>
      <c r="K30" s="123">
        <f t="shared" si="16"/>
        <v>3855</v>
      </c>
      <c r="L30" s="126">
        <f t="shared" si="19"/>
        <v>659.28571428571433</v>
      </c>
      <c r="M30" s="70">
        <f t="shared" si="8"/>
        <v>1.1953601953601953</v>
      </c>
      <c r="N30" s="55">
        <f t="shared" si="9"/>
        <v>0.19536019536019533</v>
      </c>
      <c r="O30" s="73">
        <f t="shared" si="10"/>
        <v>0.16446008882023672</v>
      </c>
      <c r="P30" s="70">
        <f t="shared" si="21"/>
        <v>1.1940491591203106</v>
      </c>
      <c r="Q30" s="107">
        <f t="shared" si="2"/>
        <v>1017</v>
      </c>
      <c r="R30" s="113">
        <v>1495</v>
      </c>
      <c r="S30" s="84">
        <f t="shared" si="33"/>
        <v>265</v>
      </c>
      <c r="T30" s="116">
        <v>0</v>
      </c>
      <c r="U30" s="116">
        <v>478</v>
      </c>
      <c r="V30" s="110">
        <f t="shared" si="3"/>
        <v>478</v>
      </c>
      <c r="W30" s="110">
        <f t="shared" si="12"/>
        <v>3533</v>
      </c>
      <c r="X30" s="123">
        <f t="shared" si="17"/>
        <v>1181</v>
      </c>
      <c r="Y30" s="125">
        <f t="shared" si="22"/>
        <v>363.42857142857144</v>
      </c>
      <c r="Z30" s="53">
        <f t="shared" si="13"/>
        <v>1.1564648117839607</v>
      </c>
      <c r="AA30" s="55">
        <f t="shared" si="14"/>
        <v>0.15646481178396066</v>
      </c>
      <c r="AB30" s="105">
        <f t="shared" si="28"/>
        <v>1.1336898395721926</v>
      </c>
      <c r="AC30" s="106">
        <f t="shared" si="4"/>
        <v>213</v>
      </c>
      <c r="AD30" s="84">
        <f t="shared" si="30"/>
        <v>276</v>
      </c>
      <c r="AE30" s="101">
        <v>63</v>
      </c>
      <c r="AF30" s="116">
        <v>0</v>
      </c>
      <c r="AG30" s="116">
        <v>76</v>
      </c>
      <c r="AH30" s="128">
        <f t="shared" si="5"/>
        <v>76</v>
      </c>
      <c r="AI30" s="128">
        <f t="shared" si="15"/>
        <v>493</v>
      </c>
      <c r="AJ30" s="123">
        <f t="shared" si="18"/>
        <v>233</v>
      </c>
      <c r="AK30" s="125">
        <f t="shared" si="20"/>
        <v>58</v>
      </c>
      <c r="AL30" s="70">
        <f t="shared" si="31"/>
        <v>1.1822541966426858</v>
      </c>
      <c r="AM30" s="55">
        <f t="shared" si="32"/>
        <v>0.18225419664268583</v>
      </c>
      <c r="AN30" s="74">
        <f t="shared" si="37"/>
        <v>1.15014164305949</v>
      </c>
      <c r="AO30" s="4">
        <f t="shared" si="23"/>
        <v>519</v>
      </c>
      <c r="AP30" s="4">
        <f t="shared" si="24"/>
        <v>156</v>
      </c>
      <c r="AQ30" s="4">
        <f t="shared" si="25"/>
        <v>44</v>
      </c>
      <c r="AR30" s="222" t="s">
        <v>325</v>
      </c>
      <c r="AS30" s="172">
        <v>5560</v>
      </c>
      <c r="AT30" s="170"/>
      <c r="AU30" s="179"/>
      <c r="BF30" s="85"/>
      <c r="BG30" s="88"/>
      <c r="BH30" s="85"/>
      <c r="BI30" s="86"/>
      <c r="BJ30" s="86"/>
      <c r="BK30" s="88"/>
      <c r="BL30" s="89"/>
      <c r="BM30" s="229"/>
      <c r="BN30" s="72"/>
      <c r="BO30" s="72"/>
      <c r="BP30" s="72"/>
      <c r="BQ30" s="72"/>
      <c r="BS30" s="17">
        <f t="shared" si="29"/>
        <v>550.71428571428567</v>
      </c>
      <c r="BU30" s="72"/>
      <c r="BW30" s="86"/>
      <c r="BX30" s="86"/>
      <c r="BY30" s="86"/>
      <c r="BZ30" s="88"/>
      <c r="CA30" s="86"/>
      <c r="CB30" s="86"/>
      <c r="CC30" s="86"/>
      <c r="CD30" s="88"/>
      <c r="CE30" s="86"/>
      <c r="CF30" s="86"/>
      <c r="CG30" s="86"/>
      <c r="CH30" s="86"/>
      <c r="CI30" s="86"/>
      <c r="CJ30" s="86"/>
    </row>
    <row r="31" spans="1:88" x14ac:dyDescent="0.25">
      <c r="A31" s="51">
        <v>28</v>
      </c>
      <c r="B31" s="132">
        <v>2</v>
      </c>
      <c r="C31" s="54">
        <v>43915</v>
      </c>
      <c r="D31" s="107">
        <f t="shared" si="34"/>
        <v>4065</v>
      </c>
      <c r="E31" s="113">
        <f t="shared" si="35"/>
        <v>6412</v>
      </c>
      <c r="F31" s="84">
        <f t="shared" si="36"/>
        <v>852</v>
      </c>
      <c r="G31" s="116">
        <v>0</v>
      </c>
      <c r="H31" s="116">
        <v>1049</v>
      </c>
      <c r="I31" s="110">
        <f t="shared" si="1"/>
        <v>1049</v>
      </c>
      <c r="J31" s="110">
        <f t="shared" si="7"/>
        <v>7902</v>
      </c>
      <c r="K31" s="123">
        <f t="shared" si="16"/>
        <v>4361</v>
      </c>
      <c r="L31" s="126">
        <f t="shared" si="19"/>
        <v>743.71428571428567</v>
      </c>
      <c r="M31" s="70">
        <f t="shared" si="8"/>
        <v>1.15307164745367</v>
      </c>
      <c r="N31" s="55">
        <f t="shared" si="9"/>
        <v>0.15307164745366997</v>
      </c>
      <c r="O31" s="73">
        <f t="shared" si="10"/>
        <v>0.15170993232966232</v>
      </c>
      <c r="P31" s="70">
        <f t="shared" si="21"/>
        <v>1.1280606717226433</v>
      </c>
      <c r="Q31" s="107">
        <f t="shared" si="2"/>
        <v>1219</v>
      </c>
      <c r="R31" s="113">
        <v>1836</v>
      </c>
      <c r="S31" s="84">
        <f t="shared" si="33"/>
        <v>341</v>
      </c>
      <c r="T31" s="116">
        <v>0</v>
      </c>
      <c r="U31" s="116">
        <v>512</v>
      </c>
      <c r="V31" s="110">
        <f t="shared" si="3"/>
        <v>512</v>
      </c>
      <c r="W31" s="110">
        <f t="shared" si="12"/>
        <v>4045</v>
      </c>
      <c r="X31" s="123">
        <f t="shared" si="17"/>
        <v>1428</v>
      </c>
      <c r="Y31" s="125">
        <f t="shared" si="22"/>
        <v>401.57142857142856</v>
      </c>
      <c r="Z31" s="53">
        <f t="shared" si="13"/>
        <v>1.144919332012454</v>
      </c>
      <c r="AA31" s="55">
        <f t="shared" si="14"/>
        <v>0.14491933201245399</v>
      </c>
      <c r="AB31" s="105">
        <f t="shared" si="28"/>
        <v>1.1049528301886791</v>
      </c>
      <c r="AC31" s="106">
        <f t="shared" si="4"/>
        <v>276</v>
      </c>
      <c r="AD31" s="84">
        <f t="shared" si="30"/>
        <v>356</v>
      </c>
      <c r="AE31" s="101">
        <v>80</v>
      </c>
      <c r="AF31" s="116">
        <v>0</v>
      </c>
      <c r="AG31" s="116">
        <v>114</v>
      </c>
      <c r="AH31" s="128">
        <f t="shared" si="5"/>
        <v>114</v>
      </c>
      <c r="AI31" s="128">
        <f t="shared" si="15"/>
        <v>607</v>
      </c>
      <c r="AJ31" s="123">
        <f t="shared" si="18"/>
        <v>298</v>
      </c>
      <c r="AK31" s="125">
        <f t="shared" si="20"/>
        <v>71.571428571428569</v>
      </c>
      <c r="AL31" s="70">
        <f t="shared" si="31"/>
        <v>1.2312373225152129</v>
      </c>
      <c r="AM31" s="55">
        <f t="shared" si="32"/>
        <v>0.2312373225152129</v>
      </c>
      <c r="AN31" s="74">
        <f t="shared" si="37"/>
        <v>1.2339901477832511</v>
      </c>
      <c r="AO31" s="4">
        <f t="shared" si="23"/>
        <v>506</v>
      </c>
      <c r="AP31" s="4">
        <f t="shared" si="24"/>
        <v>247</v>
      </c>
      <c r="AQ31" s="4">
        <f t="shared" si="25"/>
        <v>65</v>
      </c>
      <c r="AR31" s="222" t="s">
        <v>324</v>
      </c>
      <c r="AS31" s="172">
        <v>6412</v>
      </c>
      <c r="AT31" s="170"/>
      <c r="AU31" s="179"/>
      <c r="BF31" s="85"/>
      <c r="BG31" s="88"/>
      <c r="BH31" s="85"/>
      <c r="BI31" s="86"/>
      <c r="BJ31" s="86"/>
      <c r="BK31" s="88"/>
      <c r="BL31" s="89"/>
      <c r="BM31" s="229"/>
      <c r="BN31" s="72"/>
      <c r="BO31" s="72"/>
      <c r="BP31" s="72"/>
      <c r="BQ31" s="72"/>
      <c r="BS31" s="17">
        <f t="shared" si="29"/>
        <v>623</v>
      </c>
      <c r="BU31" s="72"/>
      <c r="BW31" s="86"/>
      <c r="BX31" s="86"/>
      <c r="BY31" s="86"/>
      <c r="BZ31" s="88"/>
      <c r="CA31" s="86"/>
      <c r="CB31" s="86"/>
      <c r="CC31" s="86"/>
      <c r="CD31" s="88"/>
      <c r="CE31" s="86"/>
      <c r="CF31" s="86"/>
      <c r="CG31" s="86"/>
      <c r="CH31" s="86"/>
      <c r="CI31" s="86"/>
      <c r="CJ31" s="86"/>
    </row>
    <row r="32" spans="1:88" x14ac:dyDescent="0.25">
      <c r="A32" s="51">
        <v>29</v>
      </c>
      <c r="B32" s="132">
        <v>3</v>
      </c>
      <c r="C32" s="54">
        <v>43916</v>
      </c>
      <c r="D32" s="107">
        <f t="shared" si="34"/>
        <v>4576</v>
      </c>
      <c r="E32" s="113">
        <f t="shared" si="35"/>
        <v>7431</v>
      </c>
      <c r="F32" s="84">
        <f t="shared" si="36"/>
        <v>1019</v>
      </c>
      <c r="G32" s="116">
        <v>0</v>
      </c>
      <c r="H32" s="116">
        <v>1050</v>
      </c>
      <c r="I32" s="110">
        <f t="shared" si="1"/>
        <v>1050</v>
      </c>
      <c r="J32" s="110">
        <f t="shared" si="7"/>
        <v>8952</v>
      </c>
      <c r="K32" s="123">
        <f t="shared" si="16"/>
        <v>4971</v>
      </c>
      <c r="L32" s="126">
        <f t="shared" si="19"/>
        <v>820.28571428571433</v>
      </c>
      <c r="M32" s="70">
        <f t="shared" si="8"/>
        <v>1.1328777524677296</v>
      </c>
      <c r="N32" s="55">
        <f t="shared" si="9"/>
        <v>0.13287775246772959</v>
      </c>
      <c r="O32" s="73">
        <f t="shared" si="10"/>
        <v>0.14408169378070954</v>
      </c>
      <c r="P32" s="70">
        <f t="shared" si="21"/>
        <v>1.1029581252401077</v>
      </c>
      <c r="Q32" s="107">
        <f t="shared" si="2"/>
        <v>1480</v>
      </c>
      <c r="R32" s="113">
        <v>2151</v>
      </c>
      <c r="S32" s="84">
        <f t="shared" si="33"/>
        <v>315</v>
      </c>
      <c r="T32" s="116">
        <v>0</v>
      </c>
      <c r="U32" s="116">
        <v>490</v>
      </c>
      <c r="V32" s="110">
        <f t="shared" si="3"/>
        <v>490</v>
      </c>
      <c r="W32" s="110">
        <f t="shared" si="12"/>
        <v>4535</v>
      </c>
      <c r="X32" s="123">
        <f t="shared" si="17"/>
        <v>1662</v>
      </c>
      <c r="Y32" s="125">
        <f t="shared" si="22"/>
        <v>421.71428571428572</v>
      </c>
      <c r="Z32" s="53">
        <f t="shared" si="13"/>
        <v>1.1211372064276885</v>
      </c>
      <c r="AA32" s="55">
        <f t="shared" si="14"/>
        <v>0.12113720642768855</v>
      </c>
      <c r="AB32" s="105">
        <f t="shared" si="28"/>
        <v>1.0501600853788688</v>
      </c>
      <c r="AC32" s="106">
        <f t="shared" si="4"/>
        <v>356</v>
      </c>
      <c r="AD32" s="84">
        <f t="shared" si="30"/>
        <v>434</v>
      </c>
      <c r="AE32" s="101">
        <v>78</v>
      </c>
      <c r="AF32" s="116">
        <v>0</v>
      </c>
      <c r="AG32" s="116">
        <v>124</v>
      </c>
      <c r="AH32" s="128">
        <f t="shared" si="5"/>
        <v>124</v>
      </c>
      <c r="AI32" s="128">
        <f t="shared" si="15"/>
        <v>731</v>
      </c>
      <c r="AJ32" s="123">
        <f t="shared" si="18"/>
        <v>358</v>
      </c>
      <c r="AK32" s="125">
        <f t="shared" si="20"/>
        <v>83</v>
      </c>
      <c r="AL32" s="70">
        <f t="shared" si="31"/>
        <v>1.2042833607907744</v>
      </c>
      <c r="AM32" s="55">
        <f t="shared" si="32"/>
        <v>0.20428336079077436</v>
      </c>
      <c r="AN32" s="74">
        <f t="shared" si="37"/>
        <v>1.1596806387225549</v>
      </c>
      <c r="AO32" s="4">
        <f t="shared" si="23"/>
        <v>610</v>
      </c>
      <c r="AP32" s="4">
        <f t="shared" si="24"/>
        <v>234</v>
      </c>
      <c r="AQ32" s="4">
        <f t="shared" si="25"/>
        <v>60</v>
      </c>
      <c r="AR32" s="222" t="s">
        <v>323</v>
      </c>
      <c r="AS32" s="172">
        <v>7431</v>
      </c>
      <c r="AT32" s="170"/>
      <c r="AU32" s="179"/>
      <c r="BF32" s="85"/>
      <c r="BG32" s="88"/>
      <c r="BH32" s="85"/>
      <c r="BI32" s="86"/>
      <c r="BJ32" s="86"/>
      <c r="BK32" s="88"/>
      <c r="BL32" s="89"/>
      <c r="BM32" s="229"/>
      <c r="BN32" s="72"/>
      <c r="BO32" s="72"/>
      <c r="BP32" s="72"/>
      <c r="BQ32" s="72"/>
      <c r="BS32" s="17">
        <f t="shared" si="29"/>
        <v>710.14285714285711</v>
      </c>
      <c r="BU32" s="72"/>
      <c r="BW32" s="86"/>
      <c r="BX32" s="86"/>
      <c r="BY32" s="86"/>
      <c r="BZ32" s="88"/>
      <c r="CA32" s="86"/>
      <c r="CB32" s="86"/>
      <c r="CC32" s="86"/>
      <c r="CD32" s="88"/>
      <c r="CE32" s="86"/>
      <c r="CF32" s="86"/>
      <c r="CG32" s="86"/>
      <c r="CH32" s="86"/>
      <c r="CI32" s="86"/>
      <c r="CJ32" s="86"/>
    </row>
    <row r="33" spans="1:88" x14ac:dyDescent="0.25">
      <c r="A33" s="51">
        <v>30</v>
      </c>
      <c r="B33" s="132">
        <v>4</v>
      </c>
      <c r="C33" s="54">
        <v>43917</v>
      </c>
      <c r="D33" s="107">
        <f t="shared" si="34"/>
        <v>5280</v>
      </c>
      <c r="E33" s="113">
        <f t="shared" si="35"/>
        <v>8603</v>
      </c>
      <c r="F33" s="84">
        <f t="shared" si="36"/>
        <v>1172</v>
      </c>
      <c r="G33" s="116">
        <v>0</v>
      </c>
      <c r="H33" s="116">
        <v>1177</v>
      </c>
      <c r="I33" s="110">
        <f t="shared" si="1"/>
        <v>1177</v>
      </c>
      <c r="J33" s="110">
        <f t="shared" si="7"/>
        <v>10129</v>
      </c>
      <c r="K33" s="123">
        <f t="shared" si="16"/>
        <v>4952</v>
      </c>
      <c r="L33" s="126">
        <f t="shared" si="19"/>
        <v>889</v>
      </c>
      <c r="M33" s="70">
        <f t="shared" si="8"/>
        <v>1.131478999106345</v>
      </c>
      <c r="N33" s="55">
        <f t="shared" si="9"/>
        <v>0.13147899910634497</v>
      </c>
      <c r="O33" s="73">
        <f t="shared" si="10"/>
        <v>0.14676577519358328</v>
      </c>
      <c r="P33" s="70">
        <f t="shared" si="21"/>
        <v>1.083768721699756</v>
      </c>
      <c r="Q33" s="107">
        <f t="shared" si="2"/>
        <v>1717</v>
      </c>
      <c r="R33" s="113">
        <f t="shared" ref="R33:R48" si="38">R32+S33</f>
        <v>2500</v>
      </c>
      <c r="S33" s="84">
        <v>349</v>
      </c>
      <c r="T33" s="116">
        <v>0</v>
      </c>
      <c r="U33" s="116">
        <v>609</v>
      </c>
      <c r="V33" s="110">
        <f t="shared" si="3"/>
        <v>609</v>
      </c>
      <c r="W33" s="110">
        <f t="shared" si="12"/>
        <v>5144</v>
      </c>
      <c r="X33" s="123">
        <f t="shared" si="17"/>
        <v>1857</v>
      </c>
      <c r="Y33" s="125">
        <f t="shared" si="22"/>
        <v>460.85714285714283</v>
      </c>
      <c r="Z33" s="53">
        <f t="shared" si="13"/>
        <v>1.1342888643880926</v>
      </c>
      <c r="AA33" s="55">
        <f t="shared" si="14"/>
        <v>0.13428886438809262</v>
      </c>
      <c r="AB33" s="105">
        <f t="shared" si="28"/>
        <v>1.0928184281842817</v>
      </c>
      <c r="AC33" s="106">
        <f t="shared" si="4"/>
        <v>434</v>
      </c>
      <c r="AD33" s="84">
        <f t="shared" si="30"/>
        <v>546</v>
      </c>
      <c r="AE33" s="101">
        <v>112</v>
      </c>
      <c r="AF33" s="116">
        <v>0</v>
      </c>
      <c r="AG33" s="116">
        <v>114</v>
      </c>
      <c r="AH33" s="128">
        <f t="shared" si="5"/>
        <v>114</v>
      </c>
      <c r="AI33" s="128">
        <f t="shared" si="15"/>
        <v>845</v>
      </c>
      <c r="AJ33" s="123">
        <f t="shared" si="18"/>
        <v>440</v>
      </c>
      <c r="AK33" s="125">
        <f t="shared" si="20"/>
        <v>91.285714285714292</v>
      </c>
      <c r="AL33" s="70">
        <f t="shared" si="31"/>
        <v>1.1559507523939809</v>
      </c>
      <c r="AM33" s="55">
        <f t="shared" si="32"/>
        <v>0.15595075239398093</v>
      </c>
      <c r="AN33" s="74">
        <f t="shared" si="37"/>
        <v>1.0998278829604131</v>
      </c>
      <c r="AO33" s="4">
        <f t="shared" si="23"/>
        <v>-19</v>
      </c>
      <c r="AP33" s="4">
        <f t="shared" si="24"/>
        <v>195</v>
      </c>
      <c r="AQ33" s="4">
        <f t="shared" si="25"/>
        <v>82</v>
      </c>
      <c r="AR33" s="222" t="s">
        <v>322</v>
      </c>
      <c r="AS33" s="172">
        <v>8603</v>
      </c>
      <c r="AT33" s="170"/>
      <c r="AU33" s="179"/>
      <c r="BF33" s="85"/>
      <c r="BG33" s="88"/>
      <c r="BH33" s="85"/>
      <c r="BI33" s="86"/>
      <c r="BJ33" s="86"/>
      <c r="BK33" s="88"/>
      <c r="BL33" s="89"/>
      <c r="BM33" s="229"/>
      <c r="BN33" s="72"/>
      <c r="BO33" s="72"/>
      <c r="BP33" s="72"/>
      <c r="BQ33" s="72"/>
      <c r="BS33" s="17">
        <f t="shared" si="29"/>
        <v>707.42857142857144</v>
      </c>
      <c r="BU33" s="72"/>
      <c r="BW33" s="86"/>
      <c r="BX33" s="86"/>
      <c r="BY33" s="86"/>
      <c r="BZ33" s="88"/>
      <c r="CA33" s="86"/>
      <c r="CB33" s="86"/>
      <c r="CC33" s="86"/>
      <c r="CD33" s="88"/>
      <c r="CE33" s="86"/>
      <c r="CF33" s="86"/>
      <c r="CG33" s="86"/>
      <c r="CH33" s="86"/>
      <c r="CI33" s="86"/>
      <c r="CJ33" s="86"/>
    </row>
    <row r="34" spans="1:88" x14ac:dyDescent="0.25">
      <c r="A34" s="51">
        <v>31</v>
      </c>
      <c r="B34" s="132">
        <v>5</v>
      </c>
      <c r="C34" s="54">
        <v>43918</v>
      </c>
      <c r="D34" s="107">
        <f t="shared" si="34"/>
        <v>6103</v>
      </c>
      <c r="E34" s="113">
        <f t="shared" si="35"/>
        <v>9762</v>
      </c>
      <c r="F34" s="84">
        <f t="shared" si="36"/>
        <v>1159</v>
      </c>
      <c r="G34" s="116">
        <v>0</v>
      </c>
      <c r="H34" s="116">
        <v>985</v>
      </c>
      <c r="I34" s="110">
        <f t="shared" si="1"/>
        <v>985</v>
      </c>
      <c r="J34" s="110">
        <f t="shared" si="7"/>
        <v>11114</v>
      </c>
      <c r="K34" s="123">
        <f t="shared" si="16"/>
        <v>6131</v>
      </c>
      <c r="L34" s="126">
        <f t="shared" si="19"/>
        <v>934.28571428571433</v>
      </c>
      <c r="M34" s="70">
        <f t="shared" si="8"/>
        <v>1.0972455326290849</v>
      </c>
      <c r="N34" s="73">
        <f t="shared" si="9"/>
        <v>9.7245532629084863E-2</v>
      </c>
      <c r="O34" s="73">
        <f t="shared" si="10"/>
        <v>0.14200682540340495</v>
      </c>
      <c r="P34" s="70">
        <f t="shared" si="21"/>
        <v>1.0509400610637956</v>
      </c>
      <c r="Q34" s="107">
        <f t="shared" si="2"/>
        <v>1954</v>
      </c>
      <c r="R34" s="113">
        <f t="shared" si="38"/>
        <v>2954</v>
      </c>
      <c r="S34" s="84">
        <v>454</v>
      </c>
      <c r="T34" s="116">
        <v>0</v>
      </c>
      <c r="U34" s="116">
        <v>338</v>
      </c>
      <c r="V34" s="110">
        <f t="shared" si="3"/>
        <v>338</v>
      </c>
      <c r="W34" s="110">
        <f t="shared" si="12"/>
        <v>5482</v>
      </c>
      <c r="X34" s="123">
        <f t="shared" si="17"/>
        <v>2118</v>
      </c>
      <c r="Y34" s="125">
        <f t="shared" si="22"/>
        <v>469.14285714285717</v>
      </c>
      <c r="Z34" s="53">
        <f t="shared" si="13"/>
        <v>1.0657076205287714</v>
      </c>
      <c r="AA34" s="73">
        <f t="shared" si="14"/>
        <v>6.5707620528771438E-2</v>
      </c>
      <c r="AB34" s="105">
        <f t="shared" si="28"/>
        <v>1.0179789212647241</v>
      </c>
      <c r="AC34" s="106">
        <f t="shared" si="4"/>
        <v>546</v>
      </c>
      <c r="AD34" s="84">
        <f t="shared" si="30"/>
        <v>639</v>
      </c>
      <c r="AE34" s="101">
        <v>93</v>
      </c>
      <c r="AF34" s="116">
        <v>0</v>
      </c>
      <c r="AG34" s="116">
        <v>153</v>
      </c>
      <c r="AH34" s="128">
        <f t="shared" si="5"/>
        <v>153</v>
      </c>
      <c r="AI34" s="128">
        <f t="shared" si="15"/>
        <v>998</v>
      </c>
      <c r="AJ34" s="123">
        <f t="shared" si="18"/>
        <v>503</v>
      </c>
      <c r="AK34" s="125">
        <f t="shared" si="20"/>
        <v>104</v>
      </c>
      <c r="AL34" s="70">
        <f t="shared" si="31"/>
        <v>1.1810650887573964</v>
      </c>
      <c r="AM34" s="73">
        <f t="shared" si="32"/>
        <v>0.18106508875739635</v>
      </c>
      <c r="AN34" s="74">
        <f t="shared" si="37"/>
        <v>1.1392801251956182</v>
      </c>
      <c r="AO34" s="4">
        <f t="shared" si="23"/>
        <v>1179</v>
      </c>
      <c r="AP34" s="4">
        <f t="shared" si="24"/>
        <v>261</v>
      </c>
      <c r="AQ34" s="4">
        <f t="shared" si="25"/>
        <v>63</v>
      </c>
      <c r="AR34" s="222" t="s">
        <v>321</v>
      </c>
      <c r="AS34" s="172">
        <v>9762</v>
      </c>
      <c r="AT34" s="170"/>
      <c r="AU34" s="179"/>
      <c r="BF34" s="85"/>
      <c r="BG34" s="88"/>
      <c r="BH34" s="85"/>
      <c r="BI34" s="86"/>
      <c r="BJ34" s="86"/>
      <c r="BK34" s="88"/>
      <c r="BL34" s="89"/>
      <c r="BM34" s="229"/>
      <c r="BN34" s="72"/>
      <c r="BO34" s="72"/>
      <c r="BP34" s="72"/>
      <c r="BQ34" s="72"/>
      <c r="BS34" s="17">
        <f t="shared" si="29"/>
        <v>875.85714285714289</v>
      </c>
      <c r="BU34" s="72"/>
      <c r="BW34" s="86"/>
      <c r="BX34" s="86"/>
      <c r="BY34" s="86"/>
      <c r="BZ34" s="88"/>
      <c r="CA34" s="86"/>
      <c r="CB34" s="86"/>
      <c r="CC34" s="86"/>
      <c r="CD34" s="88"/>
      <c r="CE34" s="86"/>
      <c r="CF34" s="86"/>
      <c r="CG34" s="86"/>
      <c r="CH34" s="86"/>
      <c r="CI34" s="86"/>
      <c r="CJ34" s="86"/>
    </row>
    <row r="35" spans="1:88" x14ac:dyDescent="0.25">
      <c r="A35" s="51">
        <v>32</v>
      </c>
      <c r="B35" s="132">
        <v>6</v>
      </c>
      <c r="C35" s="54">
        <v>43919</v>
      </c>
      <c r="D35" s="107">
        <f t="shared" si="34"/>
        <v>6808</v>
      </c>
      <c r="E35" s="113">
        <f t="shared" si="35"/>
        <v>10866</v>
      </c>
      <c r="F35" s="84">
        <f t="shared" si="36"/>
        <v>1104</v>
      </c>
      <c r="G35" s="116">
        <v>0</v>
      </c>
      <c r="H35" s="116">
        <v>746</v>
      </c>
      <c r="I35" s="110">
        <f t="shared" si="1"/>
        <v>746</v>
      </c>
      <c r="J35" s="110">
        <f t="shared" si="7"/>
        <v>11860</v>
      </c>
      <c r="K35" s="123">
        <f t="shared" si="16"/>
        <v>6662</v>
      </c>
      <c r="L35" s="126">
        <f t="shared" si="19"/>
        <v>963.71428571428567</v>
      </c>
      <c r="M35" s="70">
        <f t="shared" si="8"/>
        <v>1.0671225481374842</v>
      </c>
      <c r="N35" s="73">
        <f t="shared" si="9"/>
        <v>6.7122548137484195E-2</v>
      </c>
      <c r="O35" s="73">
        <f t="shared" si="10"/>
        <v>0.11635929595886271</v>
      </c>
      <c r="P35" s="70">
        <f t="shared" si="21"/>
        <v>1.0314984709480122</v>
      </c>
      <c r="Q35" s="107">
        <f t="shared" si="2"/>
        <v>2315</v>
      </c>
      <c r="R35" s="113">
        <f t="shared" si="38"/>
        <v>3483</v>
      </c>
      <c r="S35" s="84">
        <v>529</v>
      </c>
      <c r="T35" s="116">
        <v>0</v>
      </c>
      <c r="U35" s="116">
        <v>301</v>
      </c>
      <c r="V35" s="110">
        <f t="shared" si="3"/>
        <v>301</v>
      </c>
      <c r="W35" s="110">
        <f t="shared" si="12"/>
        <v>5783</v>
      </c>
      <c r="X35" s="123">
        <f t="shared" si="17"/>
        <v>2495</v>
      </c>
      <c r="Y35" s="125">
        <f t="shared" si="22"/>
        <v>469.14285714285717</v>
      </c>
      <c r="Z35" s="53">
        <f t="shared" si="13"/>
        <v>1.0549069682597592</v>
      </c>
      <c r="AA35" s="73">
        <f t="shared" si="14"/>
        <v>5.4906968259759159E-2</v>
      </c>
      <c r="AB35" s="105">
        <f t="shared" si="28"/>
        <v>1</v>
      </c>
      <c r="AC35" s="106">
        <f t="shared" si="4"/>
        <v>639</v>
      </c>
      <c r="AD35" s="84">
        <f t="shared" si="30"/>
        <v>771</v>
      </c>
      <c r="AE35" s="101">
        <v>132</v>
      </c>
      <c r="AF35" s="116">
        <v>0</v>
      </c>
      <c r="AG35" s="116">
        <v>123</v>
      </c>
      <c r="AH35" s="128">
        <f t="shared" si="5"/>
        <v>123</v>
      </c>
      <c r="AI35" s="128">
        <f t="shared" si="15"/>
        <v>1121</v>
      </c>
      <c r="AJ35" s="123">
        <f t="shared" si="18"/>
        <v>592</v>
      </c>
      <c r="AK35" s="125">
        <f t="shared" si="20"/>
        <v>112.85714285714286</v>
      </c>
      <c r="AL35" s="70">
        <f t="shared" si="31"/>
        <v>1.123246492985972</v>
      </c>
      <c r="AM35" s="73">
        <f t="shared" si="32"/>
        <v>0.12324649298597201</v>
      </c>
      <c r="AN35" s="74">
        <f t="shared" si="37"/>
        <v>1.0851648351648353</v>
      </c>
      <c r="AO35" s="4">
        <f t="shared" si="23"/>
        <v>531</v>
      </c>
      <c r="AP35" s="4">
        <f t="shared" si="24"/>
        <v>377</v>
      </c>
      <c r="AQ35" s="4">
        <f t="shared" si="25"/>
        <v>89</v>
      </c>
      <c r="AR35" s="222" t="s">
        <v>320</v>
      </c>
      <c r="AS35" s="172">
        <v>10866</v>
      </c>
      <c r="AT35" s="170"/>
      <c r="AU35" s="179"/>
      <c r="BF35" s="85"/>
      <c r="BG35" s="88"/>
      <c r="BH35" s="85"/>
      <c r="BI35" s="86"/>
      <c r="BJ35" s="86"/>
      <c r="BK35" s="88"/>
      <c r="BL35" s="89"/>
      <c r="BM35" s="229"/>
      <c r="BN35" s="72"/>
      <c r="BO35" s="72"/>
      <c r="BP35" s="72"/>
      <c r="BQ35" s="72"/>
      <c r="BS35" s="17">
        <f t="shared" si="29"/>
        <v>951.71428571428567</v>
      </c>
      <c r="BU35" s="72"/>
      <c r="BW35" s="86"/>
      <c r="BX35" s="86"/>
      <c r="BY35" s="86"/>
      <c r="BZ35" s="88"/>
      <c r="CA35" s="86"/>
      <c r="CB35" s="86"/>
      <c r="CC35" s="86"/>
      <c r="CD35" s="88"/>
      <c r="CE35" s="86"/>
      <c r="CF35" s="86"/>
      <c r="CG35" s="86"/>
      <c r="CH35" s="86"/>
      <c r="CI35" s="86"/>
      <c r="CJ35" s="86"/>
    </row>
    <row r="36" spans="1:88" x14ac:dyDescent="0.25">
      <c r="A36" s="51">
        <v>33</v>
      </c>
      <c r="B36" s="132">
        <v>7</v>
      </c>
      <c r="C36" s="54">
        <v>43920</v>
      </c>
      <c r="D36" s="107">
        <f t="shared" si="34"/>
        <v>7383</v>
      </c>
      <c r="E36" s="113">
        <f t="shared" si="35"/>
        <v>11750</v>
      </c>
      <c r="F36" s="84">
        <f t="shared" si="36"/>
        <v>884</v>
      </c>
      <c r="G36" s="116">
        <v>0</v>
      </c>
      <c r="H36" s="116">
        <v>805</v>
      </c>
      <c r="I36" s="110">
        <f t="shared" si="1"/>
        <v>805</v>
      </c>
      <c r="J36" s="110">
        <f t="shared" si="7"/>
        <v>12665</v>
      </c>
      <c r="K36" s="123">
        <f t="shared" si="16"/>
        <v>7001</v>
      </c>
      <c r="L36" s="126">
        <f t="shared" si="19"/>
        <v>990.28571428571433</v>
      </c>
      <c r="M36" s="70">
        <f t="shared" si="8"/>
        <v>1.0678752107925802</v>
      </c>
      <c r="N36" s="73">
        <f t="shared" si="9"/>
        <v>6.7875210792580187E-2</v>
      </c>
      <c r="O36" s="73">
        <f t="shared" si="10"/>
        <v>9.9320008626644765E-2</v>
      </c>
      <c r="P36" s="70">
        <f t="shared" si="21"/>
        <v>1.027571894455974</v>
      </c>
      <c r="Q36" s="107">
        <f t="shared" si="2"/>
        <v>2712</v>
      </c>
      <c r="R36" s="113">
        <f t="shared" si="38"/>
        <v>3990</v>
      </c>
      <c r="S36" s="84">
        <v>507</v>
      </c>
      <c r="T36" s="116">
        <v>0</v>
      </c>
      <c r="U36" s="116">
        <v>504</v>
      </c>
      <c r="V36" s="110">
        <f t="shared" si="3"/>
        <v>504</v>
      </c>
      <c r="W36" s="110">
        <f t="shared" si="12"/>
        <v>6287</v>
      </c>
      <c r="X36" s="123">
        <f t="shared" si="17"/>
        <v>2760</v>
      </c>
      <c r="Y36" s="125">
        <f t="shared" si="22"/>
        <v>461.71428571428572</v>
      </c>
      <c r="Z36" s="53">
        <f t="shared" si="13"/>
        <v>1.0871519972332699</v>
      </c>
      <c r="AA36" s="73">
        <f t="shared" si="14"/>
        <v>8.715199723326994E-2</v>
      </c>
      <c r="AB36" s="105">
        <f t="shared" si="28"/>
        <v>0.98416565164433611</v>
      </c>
      <c r="AC36" s="106">
        <f t="shared" si="4"/>
        <v>771</v>
      </c>
      <c r="AD36" s="84">
        <f t="shared" si="30"/>
        <v>864</v>
      </c>
      <c r="AE36" s="101">
        <v>93</v>
      </c>
      <c r="AF36" s="116">
        <v>0</v>
      </c>
      <c r="AG36" s="116">
        <v>153</v>
      </c>
      <c r="AH36" s="128">
        <f t="shared" si="5"/>
        <v>153</v>
      </c>
      <c r="AI36" s="128">
        <f t="shared" si="15"/>
        <v>1274</v>
      </c>
      <c r="AJ36" s="123">
        <f t="shared" si="18"/>
        <v>651</v>
      </c>
      <c r="AK36" s="125">
        <f t="shared" si="20"/>
        <v>122.42857142857143</v>
      </c>
      <c r="AL36" s="70">
        <f t="shared" si="31"/>
        <v>1.1364852809991079</v>
      </c>
      <c r="AM36" s="73">
        <f t="shared" si="32"/>
        <v>0.13648528099910795</v>
      </c>
      <c r="AN36" s="74">
        <f t="shared" si="37"/>
        <v>1.0848101265822785</v>
      </c>
      <c r="AO36" s="4">
        <f t="shared" si="23"/>
        <v>339</v>
      </c>
      <c r="AP36" s="4">
        <f t="shared" si="24"/>
        <v>265</v>
      </c>
      <c r="AQ36" s="4">
        <f t="shared" si="25"/>
        <v>59</v>
      </c>
      <c r="AR36" s="222" t="s">
        <v>319</v>
      </c>
      <c r="AS36" s="172">
        <v>11750</v>
      </c>
      <c r="AT36" s="170"/>
      <c r="AU36" s="179"/>
      <c r="BF36" s="85"/>
      <c r="BG36" s="88"/>
      <c r="BH36" s="85"/>
      <c r="BI36" s="86"/>
      <c r="BJ36" s="86"/>
      <c r="BK36" s="88"/>
      <c r="BL36" s="89"/>
      <c r="BM36" s="229"/>
      <c r="BN36" s="72"/>
      <c r="BO36" s="72"/>
      <c r="BP36" s="72"/>
      <c r="BQ36" s="72"/>
      <c r="BS36" s="17">
        <f t="shared" si="29"/>
        <v>1000.1428571428571</v>
      </c>
      <c r="BU36" s="72"/>
      <c r="BW36" s="86"/>
      <c r="BX36" s="86"/>
      <c r="BY36" s="86"/>
      <c r="BZ36" s="88"/>
      <c r="CA36" s="86"/>
      <c r="CB36" s="86"/>
      <c r="CC36" s="86"/>
      <c r="CD36" s="88"/>
      <c r="CE36" s="86"/>
      <c r="CF36" s="86"/>
      <c r="CG36" s="86"/>
      <c r="CH36" s="86"/>
      <c r="CI36" s="86"/>
      <c r="CJ36" s="86"/>
    </row>
    <row r="37" spans="1:88" x14ac:dyDescent="0.25">
      <c r="A37" s="51">
        <v>34</v>
      </c>
      <c r="B37" s="132">
        <v>8</v>
      </c>
      <c r="C37" s="54">
        <v>43921</v>
      </c>
      <c r="D37" s="107">
        <f t="shared" si="34"/>
        <v>7760</v>
      </c>
      <c r="E37" s="113">
        <f t="shared" si="35"/>
        <v>12595</v>
      </c>
      <c r="F37" s="84">
        <f t="shared" si="36"/>
        <v>845</v>
      </c>
      <c r="G37" s="116">
        <v>0</v>
      </c>
      <c r="H37" s="116">
        <v>1124</v>
      </c>
      <c r="I37" s="110">
        <f t="shared" si="1"/>
        <v>1124</v>
      </c>
      <c r="J37" s="110">
        <f t="shared" si="7"/>
        <v>13789</v>
      </c>
      <c r="K37" s="123">
        <f t="shared" si="16"/>
        <v>7035</v>
      </c>
      <c r="L37" s="126">
        <f t="shared" si="19"/>
        <v>990.85714285714289</v>
      </c>
      <c r="M37" s="70">
        <f t="shared" si="8"/>
        <v>1.088748519542045</v>
      </c>
      <c r="N37" s="73">
        <f t="shared" si="9"/>
        <v>8.874851954204499E-2</v>
      </c>
      <c r="O37" s="73">
        <f t="shared" si="10"/>
        <v>9.0494162041507842E-2</v>
      </c>
      <c r="P37" s="70">
        <f t="shared" si="21"/>
        <v>1.0005770340450086</v>
      </c>
      <c r="Q37" s="107">
        <f t="shared" si="2"/>
        <v>3126</v>
      </c>
      <c r="R37" s="113">
        <f t="shared" si="38"/>
        <v>4712</v>
      </c>
      <c r="S37" s="84">
        <v>722</v>
      </c>
      <c r="T37" s="116">
        <v>0</v>
      </c>
      <c r="U37" s="116">
        <v>341</v>
      </c>
      <c r="V37" s="110">
        <f t="shared" si="3"/>
        <v>341</v>
      </c>
      <c r="W37" s="110">
        <f t="shared" si="12"/>
        <v>6628</v>
      </c>
      <c r="X37" s="123">
        <f t="shared" si="17"/>
        <v>3217</v>
      </c>
      <c r="Y37" s="125">
        <f t="shared" si="22"/>
        <v>442.14285714285717</v>
      </c>
      <c r="Z37" s="53">
        <f t="shared" si="13"/>
        <v>1.0542389056783841</v>
      </c>
      <c r="AA37" s="73">
        <f t="shared" si="14"/>
        <v>5.4238905678384075E-2</v>
      </c>
      <c r="AB37" s="105">
        <f t="shared" si="28"/>
        <v>0.95761138613861385</v>
      </c>
      <c r="AC37" s="106">
        <f t="shared" si="4"/>
        <v>864</v>
      </c>
      <c r="AD37" s="84">
        <f t="shared" si="30"/>
        <v>1039</v>
      </c>
      <c r="AE37" s="101">
        <v>175</v>
      </c>
      <c r="AF37" s="116">
        <v>0</v>
      </c>
      <c r="AG37" s="116">
        <v>175</v>
      </c>
      <c r="AH37" s="128">
        <f t="shared" si="5"/>
        <v>175</v>
      </c>
      <c r="AI37" s="128">
        <f t="shared" si="15"/>
        <v>1449</v>
      </c>
      <c r="AJ37" s="123">
        <f t="shared" si="18"/>
        <v>763</v>
      </c>
      <c r="AK37" s="125">
        <f t="shared" si="20"/>
        <v>136.57142857142858</v>
      </c>
      <c r="AL37" s="70">
        <f t="shared" si="31"/>
        <v>1.1373626373626373</v>
      </c>
      <c r="AM37" s="73">
        <f t="shared" si="32"/>
        <v>0.13736263736263732</v>
      </c>
      <c r="AN37" s="74">
        <f t="shared" si="37"/>
        <v>1.1155192532088682</v>
      </c>
      <c r="AO37" s="4">
        <f t="shared" si="23"/>
        <v>34</v>
      </c>
      <c r="AP37" s="4">
        <f t="shared" si="24"/>
        <v>457</v>
      </c>
      <c r="AQ37" s="4">
        <f t="shared" si="25"/>
        <v>112</v>
      </c>
      <c r="AR37" s="222" t="s">
        <v>318</v>
      </c>
      <c r="AS37" s="172">
        <v>12595</v>
      </c>
      <c r="AT37" s="170"/>
      <c r="AU37" s="179"/>
      <c r="BF37" s="85"/>
      <c r="BG37" s="88"/>
      <c r="BH37" s="85"/>
      <c r="BI37" s="86"/>
      <c r="BJ37" s="86"/>
      <c r="BK37" s="88"/>
      <c r="BL37" s="89"/>
      <c r="BM37" s="229"/>
      <c r="BN37" s="72"/>
      <c r="BO37" s="72"/>
      <c r="BP37" s="72"/>
      <c r="BQ37" s="72"/>
      <c r="BS37" s="17">
        <f t="shared" si="29"/>
        <v>1005</v>
      </c>
      <c r="BU37" s="72"/>
      <c r="BW37" s="86"/>
      <c r="BX37" s="86"/>
      <c r="BY37" s="86"/>
      <c r="BZ37" s="88"/>
      <c r="CA37" s="86"/>
      <c r="CB37" s="86"/>
      <c r="CC37" s="86"/>
      <c r="CD37" s="88"/>
      <c r="CE37" s="86"/>
      <c r="CF37" s="86"/>
      <c r="CG37" s="86"/>
      <c r="CH37" s="86"/>
      <c r="CI37" s="86"/>
      <c r="CJ37" s="86"/>
    </row>
    <row r="38" spans="1:88" x14ac:dyDescent="0.25">
      <c r="A38" s="51">
        <v>35</v>
      </c>
      <c r="B38" s="132">
        <v>9</v>
      </c>
      <c r="C38" s="54">
        <v>43922</v>
      </c>
      <c r="D38" s="107">
        <f t="shared" si="34"/>
        <v>7883</v>
      </c>
      <c r="E38" s="113">
        <f t="shared" si="35"/>
        <v>13614</v>
      </c>
      <c r="F38" s="84">
        <f t="shared" si="36"/>
        <v>1019</v>
      </c>
      <c r="G38" s="116">
        <v>0</v>
      </c>
      <c r="H38" s="116">
        <v>1042</v>
      </c>
      <c r="I38" s="110">
        <f t="shared" si="1"/>
        <v>1042</v>
      </c>
      <c r="J38" s="110">
        <f t="shared" si="7"/>
        <v>14831</v>
      </c>
      <c r="K38" s="123">
        <f t="shared" si="16"/>
        <v>7202</v>
      </c>
      <c r="L38" s="126">
        <f t="shared" si="19"/>
        <v>989.85714285714289</v>
      </c>
      <c r="M38" s="70">
        <f t="shared" si="8"/>
        <v>1.0755674813256944</v>
      </c>
      <c r="N38" s="73">
        <f t="shared" si="9"/>
        <v>7.5567481325694352E-2</v>
      </c>
      <c r="O38" s="73">
        <f t="shared" si="10"/>
        <v>7.9311858485377723E-2</v>
      </c>
      <c r="P38" s="70">
        <f t="shared" si="21"/>
        <v>0.99899077277970016</v>
      </c>
      <c r="Q38" s="107">
        <f t="shared" si="2"/>
        <v>3673</v>
      </c>
      <c r="R38" s="113">
        <f t="shared" si="38"/>
        <v>5159</v>
      </c>
      <c r="S38" s="84">
        <v>447</v>
      </c>
      <c r="T38" s="116">
        <v>0</v>
      </c>
      <c r="U38" s="116">
        <v>362</v>
      </c>
      <c r="V38" s="110">
        <f t="shared" si="3"/>
        <v>362</v>
      </c>
      <c r="W38" s="110">
        <f t="shared" si="12"/>
        <v>6990</v>
      </c>
      <c r="X38" s="123">
        <f t="shared" si="17"/>
        <v>3323</v>
      </c>
      <c r="Y38" s="125">
        <f t="shared" si="22"/>
        <v>420.71428571428572</v>
      </c>
      <c r="Z38" s="53">
        <f t="shared" si="13"/>
        <v>1.0546167773083888</v>
      </c>
      <c r="AA38" s="73">
        <f t="shared" si="14"/>
        <v>5.4616777308388764E-2</v>
      </c>
      <c r="AB38" s="105">
        <f t="shared" si="28"/>
        <v>0.9515347334410339</v>
      </c>
      <c r="AC38" s="106">
        <f t="shared" si="4"/>
        <v>1039</v>
      </c>
      <c r="AD38" s="84">
        <f t="shared" si="30"/>
        <v>1173</v>
      </c>
      <c r="AE38" s="101">
        <v>134</v>
      </c>
      <c r="AF38" s="116">
        <v>0</v>
      </c>
      <c r="AG38" s="116">
        <v>161</v>
      </c>
      <c r="AH38" s="128">
        <f t="shared" si="5"/>
        <v>161</v>
      </c>
      <c r="AI38" s="128">
        <f t="shared" si="15"/>
        <v>1610</v>
      </c>
      <c r="AJ38" s="123">
        <f t="shared" si="18"/>
        <v>817</v>
      </c>
      <c r="AK38" s="125">
        <f t="shared" si="20"/>
        <v>143.28571428571428</v>
      </c>
      <c r="AL38" s="70">
        <f t="shared" si="31"/>
        <v>1.1111111111111112</v>
      </c>
      <c r="AM38" s="73">
        <f t="shared" si="32"/>
        <v>0.11111111111111116</v>
      </c>
      <c r="AN38" s="74">
        <f t="shared" si="37"/>
        <v>1.0491631799163179</v>
      </c>
      <c r="AO38" s="4">
        <f t="shared" si="23"/>
        <v>167</v>
      </c>
      <c r="AP38" s="4">
        <f t="shared" si="24"/>
        <v>106</v>
      </c>
      <c r="AQ38" s="4">
        <f t="shared" si="25"/>
        <v>54</v>
      </c>
      <c r="AR38" s="222" t="s">
        <v>317</v>
      </c>
      <c r="AS38" s="172">
        <v>13614</v>
      </c>
      <c r="AT38" s="170"/>
      <c r="AU38" s="179"/>
      <c r="BF38" s="85"/>
      <c r="BG38" s="88"/>
      <c r="BH38" s="85"/>
      <c r="BI38" s="86"/>
      <c r="BJ38" s="86"/>
      <c r="BK38" s="88"/>
      <c r="BL38" s="89"/>
      <c r="BM38" s="229"/>
      <c r="BN38" s="72"/>
      <c r="BO38" s="72"/>
      <c r="BP38" s="72"/>
      <c r="BQ38" s="72"/>
      <c r="BS38" s="17">
        <f t="shared" si="29"/>
        <v>1028.8571428571429</v>
      </c>
      <c r="BU38" s="72"/>
      <c r="BW38" s="86"/>
      <c r="BX38" s="86"/>
      <c r="BY38" s="86"/>
      <c r="BZ38" s="88"/>
      <c r="CA38" s="86"/>
      <c r="CB38" s="86"/>
      <c r="CC38" s="86"/>
      <c r="CD38" s="88"/>
      <c r="CE38" s="86"/>
      <c r="CF38" s="86"/>
      <c r="CG38" s="86"/>
      <c r="CH38" s="86"/>
      <c r="CI38" s="86"/>
      <c r="CJ38" s="86"/>
    </row>
    <row r="39" spans="1:88" x14ac:dyDescent="0.25">
      <c r="A39" s="51">
        <v>36</v>
      </c>
      <c r="B39" s="132">
        <v>10</v>
      </c>
      <c r="C39" s="54">
        <v>43923</v>
      </c>
      <c r="D39" s="107">
        <f t="shared" si="34"/>
        <v>8455</v>
      </c>
      <c r="E39" s="113">
        <f t="shared" si="35"/>
        <v>14697</v>
      </c>
      <c r="F39" s="84">
        <f t="shared" si="36"/>
        <v>1083</v>
      </c>
      <c r="G39" s="116">
        <v>0</v>
      </c>
      <c r="H39" s="116">
        <v>1028</v>
      </c>
      <c r="I39" s="110">
        <f t="shared" si="1"/>
        <v>1028</v>
      </c>
      <c r="J39" s="110">
        <f t="shared" si="7"/>
        <v>15859</v>
      </c>
      <c r="K39" s="123">
        <f t="shared" si="16"/>
        <v>7266</v>
      </c>
      <c r="L39" s="126">
        <f t="shared" si="19"/>
        <v>986.71428571428567</v>
      </c>
      <c r="M39" s="70">
        <f t="shared" si="8"/>
        <v>1.0693142741554851</v>
      </c>
      <c r="N39" s="73">
        <f t="shared" si="9"/>
        <v>6.9314274155485078E-2</v>
      </c>
      <c r="O39" s="73">
        <f t="shared" si="10"/>
        <v>7.3725606790657761E-2</v>
      </c>
      <c r="P39" s="70">
        <f t="shared" si="21"/>
        <v>0.99682493866358779</v>
      </c>
      <c r="Q39" s="107">
        <f t="shared" si="2"/>
        <v>3986</v>
      </c>
      <c r="R39" s="113">
        <f t="shared" si="38"/>
        <v>5784</v>
      </c>
      <c r="S39" s="84">
        <v>625</v>
      </c>
      <c r="T39" s="116">
        <v>0</v>
      </c>
      <c r="U39" s="116">
        <v>352</v>
      </c>
      <c r="V39" s="110">
        <f t="shared" si="3"/>
        <v>352</v>
      </c>
      <c r="W39" s="110">
        <f t="shared" si="12"/>
        <v>7342</v>
      </c>
      <c r="X39" s="123">
        <f t="shared" si="17"/>
        <v>3633</v>
      </c>
      <c r="Y39" s="125">
        <f t="shared" si="22"/>
        <v>401</v>
      </c>
      <c r="Z39" s="53">
        <f t="shared" si="13"/>
        <v>1.0503576537911301</v>
      </c>
      <c r="AA39" s="73">
        <f t="shared" si="14"/>
        <v>5.0357653791130108E-2</v>
      </c>
      <c r="AB39" s="105">
        <f t="shared" si="28"/>
        <v>0.95314091680814939</v>
      </c>
      <c r="AC39" s="106">
        <f t="shared" si="4"/>
        <v>1173</v>
      </c>
      <c r="AD39" s="84">
        <f t="shared" si="30"/>
        <v>1339</v>
      </c>
      <c r="AE39" s="101">
        <v>166</v>
      </c>
      <c r="AF39" s="116">
        <v>0</v>
      </c>
      <c r="AG39" s="116">
        <v>176</v>
      </c>
      <c r="AH39" s="128">
        <f t="shared" si="5"/>
        <v>176</v>
      </c>
      <c r="AI39" s="128">
        <f t="shared" si="15"/>
        <v>1786</v>
      </c>
      <c r="AJ39" s="123">
        <f t="shared" si="18"/>
        <v>905</v>
      </c>
      <c r="AK39" s="125">
        <f t="shared" si="20"/>
        <v>150.71428571428572</v>
      </c>
      <c r="AL39" s="70">
        <f t="shared" si="31"/>
        <v>1.1093167701863353</v>
      </c>
      <c r="AM39" s="73">
        <f t="shared" si="32"/>
        <v>0.10931677018633534</v>
      </c>
      <c r="AN39" s="74">
        <f t="shared" si="37"/>
        <v>1.0518444666001996</v>
      </c>
      <c r="AO39" s="4">
        <f t="shared" si="23"/>
        <v>64</v>
      </c>
      <c r="AP39" s="4">
        <f t="shared" si="24"/>
        <v>310</v>
      </c>
      <c r="AQ39" s="4">
        <f t="shared" si="25"/>
        <v>88</v>
      </c>
      <c r="AR39" s="222" t="s">
        <v>316</v>
      </c>
      <c r="AS39" s="172">
        <v>14697</v>
      </c>
      <c r="AT39" s="173"/>
      <c r="AU39" s="179"/>
      <c r="BF39" s="85"/>
      <c r="BG39" s="88"/>
      <c r="BH39" s="85"/>
      <c r="BI39" s="86"/>
      <c r="BJ39" s="86"/>
      <c r="BK39" s="88"/>
      <c r="BL39" s="89"/>
      <c r="BM39" s="229"/>
      <c r="BN39" s="72"/>
      <c r="BO39" s="72"/>
      <c r="BP39" s="72"/>
      <c r="BQ39" s="72"/>
      <c r="BS39" s="17">
        <f t="shared" si="29"/>
        <v>1038</v>
      </c>
      <c r="BU39" s="72"/>
      <c r="BW39" s="86"/>
      <c r="BX39" s="86"/>
      <c r="BY39" s="86"/>
      <c r="BZ39" s="88"/>
      <c r="CA39" s="86"/>
      <c r="CB39" s="86"/>
      <c r="CC39" s="86"/>
      <c r="CD39" s="88"/>
      <c r="CE39" s="86"/>
      <c r="CF39" s="86"/>
      <c r="CG39" s="86"/>
      <c r="CH39" s="86"/>
      <c r="CI39" s="86"/>
      <c r="CJ39" s="86"/>
    </row>
    <row r="40" spans="1:88" x14ac:dyDescent="0.25">
      <c r="A40" s="51">
        <v>37</v>
      </c>
      <c r="B40" s="132">
        <v>11</v>
      </c>
      <c r="C40" s="54">
        <v>43924</v>
      </c>
      <c r="D40" s="107">
        <f t="shared" si="34"/>
        <v>8913</v>
      </c>
      <c r="E40" s="113">
        <f t="shared" si="35"/>
        <v>15723</v>
      </c>
      <c r="F40" s="84">
        <f t="shared" si="36"/>
        <v>1026</v>
      </c>
      <c r="G40" s="116">
        <v>0</v>
      </c>
      <c r="H40" s="116">
        <v>1221</v>
      </c>
      <c r="I40" s="110">
        <f t="shared" si="1"/>
        <v>1221</v>
      </c>
      <c r="J40" s="110">
        <f t="shared" si="7"/>
        <v>17080</v>
      </c>
      <c r="K40" s="123">
        <f t="shared" si="16"/>
        <v>7120</v>
      </c>
      <c r="L40" s="126">
        <f t="shared" si="19"/>
        <v>993</v>
      </c>
      <c r="M40" s="70">
        <f t="shared" si="8"/>
        <v>1.0769909830380227</v>
      </c>
      <c r="N40" s="73">
        <f t="shared" si="9"/>
        <v>7.6990983038022653E-2</v>
      </c>
      <c r="O40" s="73">
        <f t="shared" si="10"/>
        <v>7.5699293770765452E-2</v>
      </c>
      <c r="P40" s="70">
        <f t="shared" si="21"/>
        <v>1.0063703489213842</v>
      </c>
      <c r="Q40" s="107">
        <f t="shared" si="2"/>
        <v>4445</v>
      </c>
      <c r="R40" s="113">
        <f t="shared" si="38"/>
        <v>6286</v>
      </c>
      <c r="S40" s="84">
        <v>502</v>
      </c>
      <c r="T40" s="116">
        <v>0</v>
      </c>
      <c r="U40" s="116">
        <v>333</v>
      </c>
      <c r="V40" s="110">
        <f t="shared" si="3"/>
        <v>333</v>
      </c>
      <c r="W40" s="110">
        <f t="shared" si="12"/>
        <v>7675</v>
      </c>
      <c r="X40" s="123">
        <f t="shared" si="17"/>
        <v>3786</v>
      </c>
      <c r="Y40" s="125">
        <f t="shared" si="22"/>
        <v>361.57142857142856</v>
      </c>
      <c r="Z40" s="53">
        <f t="shared" si="13"/>
        <v>1.0453554889675838</v>
      </c>
      <c r="AA40" s="73">
        <f t="shared" si="14"/>
        <v>4.535548896758379E-2</v>
      </c>
      <c r="AB40" s="105">
        <f t="shared" si="28"/>
        <v>0.90167438546490908</v>
      </c>
      <c r="AC40" s="106">
        <f t="shared" si="4"/>
        <v>1339</v>
      </c>
      <c r="AD40" s="84">
        <f t="shared" si="30"/>
        <v>1487</v>
      </c>
      <c r="AE40" s="101">
        <v>148</v>
      </c>
      <c r="AF40" s="116">
        <v>0</v>
      </c>
      <c r="AG40" s="116">
        <v>171</v>
      </c>
      <c r="AH40" s="128">
        <f t="shared" si="5"/>
        <v>171</v>
      </c>
      <c r="AI40" s="128">
        <f t="shared" si="15"/>
        <v>1957</v>
      </c>
      <c r="AJ40" s="123">
        <f t="shared" si="18"/>
        <v>941</v>
      </c>
      <c r="AK40" s="125">
        <f t="shared" si="20"/>
        <v>158.85714285714286</v>
      </c>
      <c r="AL40" s="70">
        <f t="shared" si="31"/>
        <v>1.0957446808510638</v>
      </c>
      <c r="AM40" s="73">
        <f t="shared" si="32"/>
        <v>9.5744680851063801E-2</v>
      </c>
      <c r="AN40" s="74">
        <f t="shared" si="37"/>
        <v>1.0540284360189573</v>
      </c>
      <c r="AO40" s="4">
        <f t="shared" si="23"/>
        <v>-146</v>
      </c>
      <c r="AP40" s="4">
        <f t="shared" si="24"/>
        <v>153</v>
      </c>
      <c r="AQ40" s="4">
        <f t="shared" si="25"/>
        <v>36</v>
      </c>
      <c r="AR40" s="222" t="s">
        <v>315</v>
      </c>
      <c r="AS40" s="172">
        <v>15723</v>
      </c>
      <c r="AT40" s="173"/>
      <c r="AU40" s="179"/>
      <c r="BF40" s="85"/>
      <c r="BG40" s="88"/>
      <c r="BH40" s="85"/>
      <c r="BI40" s="86"/>
      <c r="BJ40" s="86"/>
      <c r="BK40" s="88"/>
      <c r="BL40" s="89"/>
      <c r="BM40" s="229"/>
      <c r="BN40" s="72"/>
      <c r="BO40" s="72"/>
      <c r="BP40" s="72"/>
      <c r="BQ40" s="72"/>
      <c r="BS40" s="17">
        <f t="shared" si="29"/>
        <v>1017.1428571428571</v>
      </c>
      <c r="BU40" s="72"/>
      <c r="BW40" s="86"/>
      <c r="BX40" s="86"/>
      <c r="BY40" s="86"/>
      <c r="BZ40" s="88"/>
      <c r="CA40" s="86"/>
      <c r="CB40" s="86"/>
      <c r="CC40" s="86"/>
      <c r="CD40" s="88"/>
      <c r="CE40" s="86"/>
      <c r="CF40" s="86"/>
      <c r="CG40" s="86"/>
      <c r="CH40" s="86"/>
      <c r="CI40" s="86"/>
      <c r="CJ40" s="86"/>
    </row>
    <row r="41" spans="1:88" x14ac:dyDescent="0.25">
      <c r="A41" s="51">
        <v>38</v>
      </c>
      <c r="B41" s="132">
        <v>12</v>
      </c>
      <c r="C41" s="54">
        <v>43925</v>
      </c>
      <c r="D41" s="107">
        <f t="shared" si="34"/>
        <v>9437</v>
      </c>
      <c r="E41" s="113">
        <f t="shared" si="35"/>
        <v>16627</v>
      </c>
      <c r="F41" s="84">
        <f t="shared" si="36"/>
        <v>904</v>
      </c>
      <c r="G41" s="116">
        <v>0</v>
      </c>
      <c r="H41" s="116">
        <v>1096</v>
      </c>
      <c r="I41" s="110">
        <f t="shared" si="1"/>
        <v>1096</v>
      </c>
      <c r="J41" s="110">
        <f t="shared" si="7"/>
        <v>18176</v>
      </c>
      <c r="K41" s="123">
        <f t="shared" si="16"/>
        <v>6865</v>
      </c>
      <c r="L41" s="126">
        <f t="shared" si="19"/>
        <v>1008.8571428571429</v>
      </c>
      <c r="M41" s="70">
        <f t="shared" si="8"/>
        <v>1.0641686182669789</v>
      </c>
      <c r="N41" s="73">
        <f t="shared" si="9"/>
        <v>6.416861826697895E-2</v>
      </c>
      <c r="O41" s="73">
        <f t="shared" si="10"/>
        <v>7.495797526564521E-2</v>
      </c>
      <c r="P41" s="70">
        <f t="shared" si="21"/>
        <v>1.0159689253344844</v>
      </c>
      <c r="Q41" s="107">
        <f t="shared" si="2"/>
        <v>4799</v>
      </c>
      <c r="R41" s="113">
        <f t="shared" si="38"/>
        <v>6622</v>
      </c>
      <c r="S41" s="84">
        <v>336</v>
      </c>
      <c r="T41" s="116">
        <v>0</v>
      </c>
      <c r="U41" s="116">
        <v>198</v>
      </c>
      <c r="V41" s="110">
        <f t="shared" si="3"/>
        <v>198</v>
      </c>
      <c r="W41" s="110">
        <f t="shared" si="12"/>
        <v>7873</v>
      </c>
      <c r="X41" s="123">
        <f t="shared" si="17"/>
        <v>3668</v>
      </c>
      <c r="Y41" s="125">
        <f t="shared" si="22"/>
        <v>341.57142857142856</v>
      </c>
      <c r="Z41" s="53">
        <f t="shared" si="13"/>
        <v>1.0257980456026059</v>
      </c>
      <c r="AA41" s="73">
        <f t="shared" si="14"/>
        <v>2.5798045602605901E-2</v>
      </c>
      <c r="AB41" s="105">
        <f t="shared" si="28"/>
        <v>0.94468589490320032</v>
      </c>
      <c r="AC41" s="106">
        <f t="shared" si="4"/>
        <v>1487</v>
      </c>
      <c r="AD41" s="84">
        <f t="shared" si="30"/>
        <v>1651</v>
      </c>
      <c r="AE41" s="101">
        <v>164</v>
      </c>
      <c r="AF41" s="116">
        <v>0</v>
      </c>
      <c r="AG41" s="116">
        <v>171</v>
      </c>
      <c r="AH41" s="128">
        <f t="shared" si="5"/>
        <v>171</v>
      </c>
      <c r="AI41" s="128">
        <f t="shared" si="15"/>
        <v>2128</v>
      </c>
      <c r="AJ41" s="123">
        <f t="shared" si="18"/>
        <v>1012</v>
      </c>
      <c r="AK41" s="125">
        <f t="shared" si="20"/>
        <v>161.42857142857142</v>
      </c>
      <c r="AL41" s="70">
        <f t="shared" si="31"/>
        <v>1.087378640776699</v>
      </c>
      <c r="AM41" s="73">
        <f t="shared" si="32"/>
        <v>8.737864077669899E-2</v>
      </c>
      <c r="AN41" s="74">
        <f t="shared" si="37"/>
        <v>1.0161870503597121</v>
      </c>
      <c r="AO41" s="4">
        <f t="shared" si="23"/>
        <v>-255</v>
      </c>
      <c r="AP41" s="4">
        <f t="shared" si="24"/>
        <v>-118</v>
      </c>
      <c r="AQ41" s="4">
        <f t="shared" si="25"/>
        <v>71</v>
      </c>
      <c r="AR41" s="222" t="s">
        <v>314</v>
      </c>
      <c r="AS41" s="172">
        <v>16627</v>
      </c>
      <c r="AT41" s="170"/>
      <c r="AU41" s="179"/>
      <c r="BF41" s="85"/>
      <c r="BG41" s="88"/>
      <c r="BH41" s="85"/>
      <c r="BI41" s="86"/>
      <c r="BJ41" s="86"/>
      <c r="BK41" s="88"/>
      <c r="BL41" s="89"/>
      <c r="BM41" s="229"/>
      <c r="BN41" s="72"/>
      <c r="BO41" s="72"/>
      <c r="BP41" s="72"/>
      <c r="BQ41" s="72"/>
      <c r="BS41" s="17">
        <f t="shared" si="29"/>
        <v>980.71428571428567</v>
      </c>
      <c r="BU41" s="72"/>
      <c r="BW41" s="86"/>
      <c r="BX41" s="86"/>
      <c r="BY41" s="86"/>
      <c r="BZ41" s="88"/>
      <c r="CA41" s="86"/>
      <c r="CB41" s="86"/>
      <c r="CC41" s="86"/>
      <c r="CD41" s="88"/>
      <c r="CE41" s="86"/>
      <c r="CF41" s="86"/>
      <c r="CG41" s="86"/>
      <c r="CH41" s="86"/>
      <c r="CI41" s="86"/>
      <c r="CJ41" s="86"/>
    </row>
    <row r="42" spans="1:88" x14ac:dyDescent="0.25">
      <c r="A42" s="51">
        <v>39</v>
      </c>
      <c r="B42" s="132">
        <v>13</v>
      </c>
      <c r="C42" s="54">
        <v>43926</v>
      </c>
      <c r="D42" s="107">
        <f t="shared" si="34"/>
        <v>10005</v>
      </c>
      <c r="E42" s="113">
        <f t="shared" si="35"/>
        <v>17851</v>
      </c>
      <c r="F42" s="84">
        <f t="shared" si="36"/>
        <v>1224</v>
      </c>
      <c r="G42" s="116">
        <v>0</v>
      </c>
      <c r="H42" s="116">
        <v>857</v>
      </c>
      <c r="I42" s="110">
        <f t="shared" si="1"/>
        <v>857</v>
      </c>
      <c r="J42" s="110">
        <f t="shared" si="7"/>
        <v>19033</v>
      </c>
      <c r="K42" s="123">
        <f t="shared" si="16"/>
        <v>6985</v>
      </c>
      <c r="L42" s="126">
        <f t="shared" si="19"/>
        <v>1024.7142857142858</v>
      </c>
      <c r="M42" s="70">
        <f t="shared" si="8"/>
        <v>1.047150088028169</v>
      </c>
      <c r="N42" s="73">
        <f t="shared" si="9"/>
        <v>4.7150088028169002E-2</v>
      </c>
      <c r="O42" s="73">
        <f t="shared" si="10"/>
        <v>6.663828896287001E-2</v>
      </c>
      <c r="P42" s="70">
        <f t="shared" si="21"/>
        <v>1.0157179269328802</v>
      </c>
      <c r="Q42" s="107">
        <f t="shared" si="2"/>
        <v>4971</v>
      </c>
      <c r="R42" s="113">
        <f t="shared" si="38"/>
        <v>6875</v>
      </c>
      <c r="S42" s="84">
        <v>253</v>
      </c>
      <c r="T42" s="116">
        <v>0</v>
      </c>
      <c r="U42" s="116">
        <v>217</v>
      </c>
      <c r="V42" s="110">
        <f t="shared" si="3"/>
        <v>217</v>
      </c>
      <c r="W42" s="110">
        <f t="shared" si="12"/>
        <v>8090</v>
      </c>
      <c r="X42" s="123">
        <f t="shared" si="17"/>
        <v>3392</v>
      </c>
      <c r="Y42" s="125">
        <f t="shared" si="22"/>
        <v>329.57142857142856</v>
      </c>
      <c r="Z42" s="53">
        <f t="shared" si="13"/>
        <v>1.0275625555696686</v>
      </c>
      <c r="AA42" s="73">
        <f t="shared" si="14"/>
        <v>2.7562555569668579E-2</v>
      </c>
      <c r="AB42" s="105">
        <f t="shared" si="28"/>
        <v>0.96486825595984949</v>
      </c>
      <c r="AC42" s="106">
        <f t="shared" si="4"/>
        <v>1651</v>
      </c>
      <c r="AD42" s="84">
        <f t="shared" si="30"/>
        <v>1766</v>
      </c>
      <c r="AE42" s="101">
        <v>115</v>
      </c>
      <c r="AF42" s="116">
        <v>0</v>
      </c>
      <c r="AG42" s="116">
        <v>163</v>
      </c>
      <c r="AH42" s="128">
        <f t="shared" si="5"/>
        <v>163</v>
      </c>
      <c r="AI42" s="128">
        <f t="shared" si="15"/>
        <v>2291</v>
      </c>
      <c r="AJ42" s="123">
        <f t="shared" si="18"/>
        <v>995</v>
      </c>
      <c r="AK42" s="125">
        <f t="shared" si="20"/>
        <v>167.14285714285714</v>
      </c>
      <c r="AL42" s="70">
        <f t="shared" si="31"/>
        <v>1.0765977443609023</v>
      </c>
      <c r="AM42" s="73">
        <f t="shared" si="32"/>
        <v>7.6597744360902276E-2</v>
      </c>
      <c r="AN42" s="74">
        <f t="shared" si="37"/>
        <v>1.0353982300884956</v>
      </c>
      <c r="AO42" s="4">
        <f t="shared" si="23"/>
        <v>120</v>
      </c>
      <c r="AP42" s="4">
        <f t="shared" si="24"/>
        <v>-276</v>
      </c>
      <c r="AQ42" s="4">
        <f t="shared" si="25"/>
        <v>-17</v>
      </c>
      <c r="AR42" s="222" t="s">
        <v>313</v>
      </c>
      <c r="AS42" s="172">
        <v>17851</v>
      </c>
      <c r="AT42" s="170"/>
      <c r="AU42" s="179"/>
      <c r="BF42" s="85"/>
      <c r="BG42" s="88"/>
      <c r="BH42" s="85"/>
      <c r="BI42" s="86"/>
      <c r="BJ42" s="86"/>
      <c r="BK42" s="88"/>
      <c r="BL42" s="89"/>
      <c r="BM42" s="229"/>
      <c r="BN42" s="72"/>
      <c r="BO42" s="72"/>
      <c r="BP42" s="72"/>
      <c r="BQ42" s="72"/>
      <c r="BS42" s="17">
        <f t="shared" si="29"/>
        <v>997.85714285714289</v>
      </c>
      <c r="BU42" s="72"/>
      <c r="BW42" s="86"/>
      <c r="BX42" s="86"/>
      <c r="BY42" s="86"/>
      <c r="BZ42" s="88"/>
      <c r="CA42" s="86"/>
      <c r="CB42" s="86"/>
      <c r="CC42" s="86"/>
      <c r="CD42" s="88"/>
      <c r="CE42" s="86"/>
      <c r="CF42" s="86"/>
      <c r="CG42" s="86"/>
      <c r="CH42" s="86"/>
      <c r="CI42" s="86"/>
      <c r="CJ42" s="86"/>
    </row>
    <row r="43" spans="1:88" x14ac:dyDescent="0.25">
      <c r="A43" s="51">
        <v>40</v>
      </c>
      <c r="B43" s="132">
        <v>14</v>
      </c>
      <c r="C43" s="54">
        <v>43927</v>
      </c>
      <c r="D43" s="107">
        <f t="shared" si="34"/>
        <v>10976</v>
      </c>
      <c r="E43" s="113">
        <f t="shared" si="35"/>
        <v>18803</v>
      </c>
      <c r="F43" s="84">
        <f t="shared" si="36"/>
        <v>952</v>
      </c>
      <c r="G43" s="116">
        <v>0</v>
      </c>
      <c r="H43" s="116">
        <v>773</v>
      </c>
      <c r="I43" s="110">
        <f t="shared" si="1"/>
        <v>773</v>
      </c>
      <c r="J43" s="110">
        <f t="shared" si="7"/>
        <v>19806</v>
      </c>
      <c r="K43" s="123">
        <f t="shared" si="16"/>
        <v>7053</v>
      </c>
      <c r="L43" s="126">
        <f t="shared" si="19"/>
        <v>1020.1428571428571</v>
      </c>
      <c r="M43" s="70">
        <f t="shared" si="8"/>
        <v>1.0406136709924867</v>
      </c>
      <c r="N43" s="73">
        <f t="shared" si="9"/>
        <v>4.0613670992486695E-2</v>
      </c>
      <c r="O43" s="73">
        <f t="shared" si="10"/>
        <v>5.9647526896228473E-2</v>
      </c>
      <c r="P43" s="70">
        <f t="shared" ref="P43:P74" si="39">L43/L42</f>
        <v>0.99553882615363154</v>
      </c>
      <c r="Q43" s="107">
        <f t="shared" si="2"/>
        <v>5109</v>
      </c>
      <c r="R43" s="113">
        <f t="shared" si="38"/>
        <v>7135</v>
      </c>
      <c r="S43" s="84">
        <v>260</v>
      </c>
      <c r="T43" s="116">
        <v>0</v>
      </c>
      <c r="U43" s="116">
        <v>312</v>
      </c>
      <c r="V43" s="110">
        <f t="shared" si="3"/>
        <v>312</v>
      </c>
      <c r="W43" s="110">
        <f t="shared" si="12"/>
        <v>8402</v>
      </c>
      <c r="X43" s="123">
        <f t="shared" si="17"/>
        <v>3145</v>
      </c>
      <c r="Y43" s="125">
        <f t="shared" si="22"/>
        <v>302.14285714285717</v>
      </c>
      <c r="Z43" s="53">
        <f t="shared" si="13"/>
        <v>1.038566131025958</v>
      </c>
      <c r="AA43" s="73">
        <f t="shared" si="14"/>
        <v>3.8566131025957961E-2</v>
      </c>
      <c r="AB43" s="105">
        <f t="shared" si="28"/>
        <v>0.91677503250975301</v>
      </c>
      <c r="AC43" s="106">
        <f t="shared" si="4"/>
        <v>1766</v>
      </c>
      <c r="AD43" s="84">
        <f t="shared" si="30"/>
        <v>1867</v>
      </c>
      <c r="AE43" s="101">
        <v>101</v>
      </c>
      <c r="AF43" s="116">
        <v>0</v>
      </c>
      <c r="AG43" s="116">
        <v>167</v>
      </c>
      <c r="AH43" s="128">
        <f t="shared" si="5"/>
        <v>167</v>
      </c>
      <c r="AI43" s="128">
        <f t="shared" si="15"/>
        <v>2458</v>
      </c>
      <c r="AJ43" s="123">
        <f t="shared" si="18"/>
        <v>1003</v>
      </c>
      <c r="AK43" s="125">
        <f t="shared" si="20"/>
        <v>169.14285714285714</v>
      </c>
      <c r="AL43" s="70">
        <f t="shared" si="31"/>
        <v>1.0728939327804452</v>
      </c>
      <c r="AM43" s="73">
        <f t="shared" si="32"/>
        <v>7.2893932780445203E-2</v>
      </c>
      <c r="AN43" s="74">
        <f t="shared" si="37"/>
        <v>1.0119658119658119</v>
      </c>
      <c r="AO43" s="4">
        <f t="shared" si="23"/>
        <v>68</v>
      </c>
      <c r="AP43" s="4">
        <f t="shared" si="24"/>
        <v>-247</v>
      </c>
      <c r="AQ43" s="4">
        <f t="shared" si="25"/>
        <v>8</v>
      </c>
      <c r="AR43" s="222" t="s">
        <v>312</v>
      </c>
      <c r="AS43" s="172">
        <v>18803</v>
      </c>
      <c r="AT43" s="173"/>
      <c r="AU43" s="179"/>
      <c r="BF43" s="85"/>
      <c r="BG43" s="88"/>
      <c r="BH43" s="85"/>
      <c r="BI43" s="86"/>
      <c r="BJ43" s="86"/>
      <c r="BK43" s="88"/>
      <c r="BL43" s="89"/>
      <c r="BM43" s="229"/>
      <c r="BN43" s="72"/>
      <c r="BO43" s="72"/>
      <c r="BP43" s="72"/>
      <c r="BQ43" s="72"/>
      <c r="BS43" s="17">
        <f t="shared" si="29"/>
        <v>1007.5714285714286</v>
      </c>
      <c r="BU43" s="72"/>
      <c r="BW43" s="86"/>
      <c r="BX43" s="86"/>
      <c r="BY43" s="86"/>
      <c r="BZ43" s="88"/>
      <c r="CA43" s="86"/>
      <c r="CB43" s="86"/>
      <c r="CC43" s="86"/>
      <c r="CD43" s="88"/>
      <c r="CE43" s="86"/>
      <c r="CF43" s="86"/>
      <c r="CG43" s="86"/>
      <c r="CH43" s="86"/>
      <c r="CI43" s="86"/>
      <c r="CJ43" s="86"/>
    </row>
    <row r="44" spans="1:88" x14ac:dyDescent="0.25">
      <c r="A44" s="51">
        <v>41</v>
      </c>
      <c r="B44" s="132">
        <v>15</v>
      </c>
      <c r="C44" s="54">
        <v>43928</v>
      </c>
      <c r="D44" s="107">
        <f t="shared" si="34"/>
        <v>11668</v>
      </c>
      <c r="E44" s="113">
        <f t="shared" si="35"/>
        <v>19580</v>
      </c>
      <c r="F44" s="84">
        <f t="shared" si="36"/>
        <v>777</v>
      </c>
      <c r="G44" s="116">
        <v>0</v>
      </c>
      <c r="H44" s="116">
        <v>1089</v>
      </c>
      <c r="I44" s="110">
        <f t="shared" si="1"/>
        <v>1089</v>
      </c>
      <c r="J44" s="110">
        <f t="shared" si="7"/>
        <v>20895</v>
      </c>
      <c r="K44" s="123">
        <f t="shared" si="16"/>
        <v>6985</v>
      </c>
      <c r="L44" s="126">
        <f t="shared" si="19"/>
        <v>1015.1428571428571</v>
      </c>
      <c r="M44" s="70">
        <f t="shared" si="8"/>
        <v>1.0549833383823084</v>
      </c>
      <c r="N44" s="73">
        <f t="shared" si="9"/>
        <v>5.49833383823084E-2</v>
      </c>
      <c r="O44" s="73">
        <f t="shared" si="10"/>
        <v>5.6781339741593141E-2</v>
      </c>
      <c r="P44" s="70">
        <f t="shared" si="39"/>
        <v>0.99509872566867386</v>
      </c>
      <c r="Q44" s="107">
        <f t="shared" si="2"/>
        <v>5268</v>
      </c>
      <c r="R44" s="113">
        <f t="shared" si="38"/>
        <v>7427</v>
      </c>
      <c r="S44" s="84">
        <v>292</v>
      </c>
      <c r="T44" s="116">
        <v>0</v>
      </c>
      <c r="U44" s="116">
        <v>193</v>
      </c>
      <c r="V44" s="110">
        <f t="shared" si="3"/>
        <v>193</v>
      </c>
      <c r="W44" s="110">
        <f t="shared" si="12"/>
        <v>8595</v>
      </c>
      <c r="X44" s="123">
        <f t="shared" si="17"/>
        <v>2715</v>
      </c>
      <c r="Y44" s="125">
        <f t="shared" si="22"/>
        <v>281</v>
      </c>
      <c r="Z44" s="53">
        <f t="shared" si="13"/>
        <v>1.0229707212568435</v>
      </c>
      <c r="AA44" s="73">
        <f t="shared" si="14"/>
        <v>2.2970721256843518E-2</v>
      </c>
      <c r="AB44" s="105">
        <f t="shared" si="28"/>
        <v>0.93002364066193843</v>
      </c>
      <c r="AC44" s="106">
        <f t="shared" si="4"/>
        <v>1867</v>
      </c>
      <c r="AD44" s="84">
        <f t="shared" si="30"/>
        <v>2101</v>
      </c>
      <c r="AE44" s="101">
        <v>234</v>
      </c>
      <c r="AF44" s="116">
        <v>0</v>
      </c>
      <c r="AG44" s="116">
        <v>151</v>
      </c>
      <c r="AH44" s="128">
        <f t="shared" si="5"/>
        <v>151</v>
      </c>
      <c r="AI44" s="128">
        <f t="shared" si="15"/>
        <v>2609</v>
      </c>
      <c r="AJ44" s="123">
        <f t="shared" si="18"/>
        <v>1062</v>
      </c>
      <c r="AK44" s="125">
        <f t="shared" si="20"/>
        <v>165.71428571428572</v>
      </c>
      <c r="AL44" s="70">
        <f t="shared" si="31"/>
        <v>1.0614320585842147</v>
      </c>
      <c r="AM44" s="73">
        <f t="shared" si="32"/>
        <v>6.1432058584214744E-2</v>
      </c>
      <c r="AN44" s="74">
        <f t="shared" si="37"/>
        <v>0.97972972972972983</v>
      </c>
      <c r="AO44" s="4">
        <f t="shared" si="23"/>
        <v>-68</v>
      </c>
      <c r="AP44" s="4">
        <f t="shared" si="24"/>
        <v>-430</v>
      </c>
      <c r="AQ44" s="4">
        <f t="shared" si="25"/>
        <v>59</v>
      </c>
      <c r="AR44" s="222" t="s">
        <v>311</v>
      </c>
      <c r="AS44" s="172">
        <v>19580</v>
      </c>
      <c r="AT44" s="170"/>
      <c r="AU44" s="179"/>
      <c r="BF44" s="85"/>
      <c r="BG44" s="88"/>
      <c r="BH44" s="85"/>
      <c r="BI44" s="86"/>
      <c r="BJ44" s="86"/>
      <c r="BK44" s="88"/>
      <c r="BL44" s="89"/>
      <c r="BM44" s="229"/>
      <c r="BN44" s="72"/>
      <c r="BO44" s="72"/>
      <c r="BP44" s="72"/>
      <c r="BQ44" s="72"/>
      <c r="BS44" s="17">
        <f t="shared" si="29"/>
        <v>997.85714285714289</v>
      </c>
      <c r="BU44" s="72"/>
      <c r="BW44" s="86"/>
      <c r="BX44" s="86"/>
      <c r="BY44" s="86"/>
      <c r="BZ44" s="88"/>
      <c r="CA44" s="86"/>
      <c r="CB44" s="86"/>
      <c r="CC44" s="86"/>
      <c r="CD44" s="88"/>
      <c r="CE44" s="86"/>
      <c r="CF44" s="86"/>
      <c r="CG44" s="86"/>
      <c r="CH44" s="86"/>
      <c r="CI44" s="86"/>
      <c r="CJ44" s="86"/>
    </row>
    <row r="45" spans="1:88" x14ac:dyDescent="0.25">
      <c r="A45" s="51">
        <v>42</v>
      </c>
      <c r="B45" s="132">
        <v>16</v>
      </c>
      <c r="C45" s="54">
        <v>43929</v>
      </c>
      <c r="D45" s="107">
        <f t="shared" si="34"/>
        <v>12153</v>
      </c>
      <c r="E45" s="113">
        <f t="shared" si="35"/>
        <v>20549</v>
      </c>
      <c r="F45" s="84">
        <f t="shared" si="36"/>
        <v>969</v>
      </c>
      <c r="G45" s="116">
        <v>0</v>
      </c>
      <c r="H45" s="116">
        <v>1344</v>
      </c>
      <c r="I45" s="110">
        <f t="shared" si="1"/>
        <v>1344</v>
      </c>
      <c r="J45" s="110">
        <f t="shared" si="7"/>
        <v>22239</v>
      </c>
      <c r="K45" s="123">
        <f t="shared" si="16"/>
        <v>6935</v>
      </c>
      <c r="L45" s="126">
        <f t="shared" si="19"/>
        <v>1058.2857142857142</v>
      </c>
      <c r="M45" s="70">
        <f t="shared" si="8"/>
        <v>1.0643216080402009</v>
      </c>
      <c r="N45" s="73">
        <f t="shared" si="9"/>
        <v>6.4321608040200928E-2</v>
      </c>
      <c r="O45" s="73">
        <f t="shared" si="10"/>
        <v>5.4247464742028795E-2</v>
      </c>
      <c r="P45" s="70">
        <f t="shared" si="39"/>
        <v>1.0424992963692654</v>
      </c>
      <c r="Q45" s="107">
        <f t="shared" si="2"/>
        <v>5326</v>
      </c>
      <c r="R45" s="113">
        <f t="shared" si="38"/>
        <v>7735</v>
      </c>
      <c r="S45" s="84">
        <v>308</v>
      </c>
      <c r="T45" s="116">
        <v>0</v>
      </c>
      <c r="U45" s="116">
        <v>189</v>
      </c>
      <c r="V45" s="110">
        <f t="shared" si="3"/>
        <v>189</v>
      </c>
      <c r="W45" s="110">
        <f t="shared" si="12"/>
        <v>8784</v>
      </c>
      <c r="X45" s="123">
        <f t="shared" si="17"/>
        <v>2576</v>
      </c>
      <c r="Y45" s="125">
        <f t="shared" si="22"/>
        <v>256.28571428571428</v>
      </c>
      <c r="Z45" s="53">
        <f t="shared" si="13"/>
        <v>1.0219895287958116</v>
      </c>
      <c r="AA45" s="73">
        <f t="shared" si="14"/>
        <v>2.1989528795811619E-2</v>
      </c>
      <c r="AB45" s="105">
        <f t="shared" si="28"/>
        <v>0.91204880528723942</v>
      </c>
      <c r="AC45" s="106">
        <f t="shared" si="4"/>
        <v>2101</v>
      </c>
      <c r="AD45" s="84">
        <f t="shared" ref="AD45:AD76" si="40">AD44+AE45</f>
        <v>2248</v>
      </c>
      <c r="AE45" s="101">
        <v>147</v>
      </c>
      <c r="AF45" s="116">
        <v>0</v>
      </c>
      <c r="AG45" s="116">
        <v>150</v>
      </c>
      <c r="AH45" s="128">
        <f t="shared" si="5"/>
        <v>150</v>
      </c>
      <c r="AI45" s="128">
        <f t="shared" si="15"/>
        <v>2759</v>
      </c>
      <c r="AJ45" s="123">
        <f t="shared" si="18"/>
        <v>1075</v>
      </c>
      <c r="AK45" s="125">
        <f t="shared" si="20"/>
        <v>164.14285714285714</v>
      </c>
      <c r="AL45" s="70">
        <f t="shared" si="31"/>
        <v>1.0574932924492142</v>
      </c>
      <c r="AM45" s="73">
        <f t="shared" si="32"/>
        <v>5.7493292449214195E-2</v>
      </c>
      <c r="AN45" s="74">
        <f t="shared" si="37"/>
        <v>0.9905172413793103</v>
      </c>
      <c r="AO45" s="4">
        <f t="shared" si="23"/>
        <v>-50</v>
      </c>
      <c r="AP45" s="4">
        <f t="shared" si="24"/>
        <v>-139</v>
      </c>
      <c r="AQ45" s="4">
        <f t="shared" si="25"/>
        <v>13</v>
      </c>
      <c r="AR45" s="222" t="s">
        <v>310</v>
      </c>
      <c r="AS45" s="172">
        <v>20549</v>
      </c>
      <c r="AT45" s="173"/>
      <c r="AU45" s="179"/>
      <c r="BF45" s="85"/>
      <c r="BG45" s="88"/>
      <c r="BH45" s="85"/>
      <c r="BI45" s="86"/>
      <c r="BJ45" s="86"/>
      <c r="BK45" s="88"/>
      <c r="BL45" s="89"/>
      <c r="BM45" s="229"/>
      <c r="BN45" s="72"/>
      <c r="BO45" s="72"/>
      <c r="BP45" s="72"/>
      <c r="BQ45" s="72"/>
      <c r="BS45" s="17">
        <f t="shared" si="29"/>
        <v>990.71428571428567</v>
      </c>
      <c r="BU45" s="72"/>
      <c r="BW45" s="86"/>
      <c r="BX45" s="86"/>
      <c r="BY45" s="86"/>
      <c r="BZ45" s="88"/>
      <c r="CA45" s="86"/>
      <c r="CB45" s="86"/>
      <c r="CC45" s="86"/>
      <c r="CD45" s="88"/>
      <c r="CE45" s="86"/>
      <c r="CF45" s="86"/>
      <c r="CG45" s="86"/>
      <c r="CH45" s="86"/>
      <c r="CI45" s="86"/>
      <c r="CJ45" s="86"/>
    </row>
    <row r="46" spans="1:88" x14ac:dyDescent="0.25">
      <c r="A46" s="51">
        <v>43</v>
      </c>
      <c r="B46" s="132">
        <v>17</v>
      </c>
      <c r="C46" s="54">
        <v>43930</v>
      </c>
      <c r="D46" s="107">
        <f t="shared" si="34"/>
        <v>12814</v>
      </c>
      <c r="E46" s="113">
        <f t="shared" si="35"/>
        <v>21762</v>
      </c>
      <c r="F46" s="84">
        <f t="shared" si="36"/>
        <v>1213</v>
      </c>
      <c r="G46" s="116">
        <v>0</v>
      </c>
      <c r="H46" s="116">
        <v>1313</v>
      </c>
      <c r="I46" s="110">
        <f t="shared" si="1"/>
        <v>1313</v>
      </c>
      <c r="J46" s="110">
        <f t="shared" si="7"/>
        <v>23552</v>
      </c>
      <c r="K46" s="123">
        <f t="shared" si="16"/>
        <v>7065</v>
      </c>
      <c r="L46" s="126">
        <f t="shared" si="19"/>
        <v>1099</v>
      </c>
      <c r="M46" s="70">
        <f t="shared" si="8"/>
        <v>1.059040424479518</v>
      </c>
      <c r="N46" s="73">
        <f t="shared" si="9"/>
        <v>5.9040424479517961E-2</v>
      </c>
      <c r="O46" s="73">
        <f t="shared" si="10"/>
        <v>5.3221825984536598E-2</v>
      </c>
      <c r="P46" s="70">
        <f t="shared" si="39"/>
        <v>1.0384719222462204</v>
      </c>
      <c r="Q46" s="107">
        <f t="shared" si="2"/>
        <v>5487</v>
      </c>
      <c r="R46" s="113">
        <f t="shared" si="38"/>
        <v>7972</v>
      </c>
      <c r="S46" s="84">
        <v>237</v>
      </c>
      <c r="T46" s="116">
        <v>0</v>
      </c>
      <c r="U46" s="116">
        <v>186</v>
      </c>
      <c r="V46" s="110">
        <f t="shared" si="3"/>
        <v>186</v>
      </c>
      <c r="W46" s="110">
        <f t="shared" si="12"/>
        <v>8970</v>
      </c>
      <c r="X46" s="123">
        <f t="shared" si="17"/>
        <v>2188</v>
      </c>
      <c r="Y46" s="125">
        <f t="shared" si="22"/>
        <v>232.57142857142858</v>
      </c>
      <c r="Z46" s="53">
        <f t="shared" si="13"/>
        <v>1.0211748633879782</v>
      </c>
      <c r="AA46" s="73">
        <f t="shared" si="14"/>
        <v>2.1174863387978249E-2</v>
      </c>
      <c r="AB46" s="105">
        <f t="shared" si="28"/>
        <v>0.90746934225195097</v>
      </c>
      <c r="AC46" s="106">
        <f t="shared" si="4"/>
        <v>2248</v>
      </c>
      <c r="AD46" s="84">
        <f t="shared" si="40"/>
        <v>2396</v>
      </c>
      <c r="AE46" s="101">
        <v>148</v>
      </c>
      <c r="AF46" s="116">
        <v>0</v>
      </c>
      <c r="AG46" s="116">
        <v>117</v>
      </c>
      <c r="AH46" s="128">
        <f t="shared" si="5"/>
        <v>117</v>
      </c>
      <c r="AI46" s="128">
        <f t="shared" si="15"/>
        <v>2876</v>
      </c>
      <c r="AJ46" s="123">
        <f t="shared" si="18"/>
        <v>1057</v>
      </c>
      <c r="AK46" s="125">
        <f t="shared" si="20"/>
        <v>155.71428571428572</v>
      </c>
      <c r="AL46" s="70">
        <f t="shared" si="31"/>
        <v>1.0424066690830012</v>
      </c>
      <c r="AM46" s="73">
        <f t="shared" si="32"/>
        <v>4.2406669083001169E-2</v>
      </c>
      <c r="AN46" s="74">
        <f t="shared" si="37"/>
        <v>0.94865100087032206</v>
      </c>
      <c r="AO46" s="4">
        <f t="shared" si="23"/>
        <v>130</v>
      </c>
      <c r="AP46" s="4">
        <f t="shared" si="24"/>
        <v>-388</v>
      </c>
      <c r="AQ46" s="4">
        <f t="shared" si="25"/>
        <v>-18</v>
      </c>
      <c r="AR46" s="222" t="s">
        <v>309</v>
      </c>
      <c r="AS46" s="172">
        <v>21762</v>
      </c>
      <c r="AT46" s="170"/>
      <c r="AU46" s="179"/>
      <c r="BF46" s="85"/>
      <c r="BG46" s="88"/>
      <c r="BH46" s="85"/>
      <c r="BI46" s="86"/>
      <c r="BJ46" s="86"/>
      <c r="BK46" s="88"/>
      <c r="BL46" s="89"/>
      <c r="BM46" s="229"/>
      <c r="BN46" s="72"/>
      <c r="BO46" s="72"/>
      <c r="BP46" s="72"/>
      <c r="BQ46" s="72"/>
      <c r="BS46" s="17">
        <f t="shared" si="29"/>
        <v>1009.2857142857143</v>
      </c>
      <c r="BU46" s="72"/>
      <c r="BW46" s="86"/>
      <c r="BX46" s="86"/>
      <c r="BY46" s="86"/>
      <c r="BZ46" s="88"/>
      <c r="CA46" s="86"/>
      <c r="CB46" s="86"/>
      <c r="CC46" s="86"/>
      <c r="CD46" s="88"/>
      <c r="CE46" s="86"/>
      <c r="CF46" s="86"/>
      <c r="CG46" s="86"/>
      <c r="CH46" s="86"/>
      <c r="CI46" s="86"/>
      <c r="CJ46" s="86"/>
    </row>
    <row r="47" spans="1:88" x14ac:dyDescent="0.25">
      <c r="A47" s="51">
        <v>44</v>
      </c>
      <c r="B47" s="132">
        <v>18</v>
      </c>
      <c r="C47" s="54">
        <v>43931</v>
      </c>
      <c r="D47" s="107">
        <f t="shared" si="34"/>
        <v>13790</v>
      </c>
      <c r="E47" s="113">
        <f t="shared" si="35"/>
        <v>23097</v>
      </c>
      <c r="F47" s="84">
        <f t="shared" si="36"/>
        <v>1335</v>
      </c>
      <c r="G47" s="116">
        <v>0</v>
      </c>
      <c r="H47" s="116">
        <v>1394</v>
      </c>
      <c r="I47" s="110">
        <f t="shared" si="1"/>
        <v>1394</v>
      </c>
      <c r="J47" s="110">
        <f t="shared" si="7"/>
        <v>24946</v>
      </c>
      <c r="K47" s="123">
        <f t="shared" si="16"/>
        <v>7374</v>
      </c>
      <c r="L47" s="126">
        <f t="shared" si="19"/>
        <v>1123.7142857142858</v>
      </c>
      <c r="M47" s="70">
        <f t="shared" si="8"/>
        <v>1.0591881793478262</v>
      </c>
      <c r="N47" s="73">
        <f t="shared" si="9"/>
        <v>5.9188179347826164E-2</v>
      </c>
      <c r="O47" s="73">
        <f t="shared" si="10"/>
        <v>5.5629444248468031E-2</v>
      </c>
      <c r="P47" s="70">
        <f t="shared" si="39"/>
        <v>1.0224879760821526</v>
      </c>
      <c r="Q47" s="107">
        <f t="shared" si="2"/>
        <v>5576</v>
      </c>
      <c r="R47" s="113">
        <f t="shared" si="38"/>
        <v>8197</v>
      </c>
      <c r="S47" s="84">
        <v>225</v>
      </c>
      <c r="T47" s="116">
        <v>0</v>
      </c>
      <c r="U47" s="116">
        <v>171</v>
      </c>
      <c r="V47" s="110">
        <f t="shared" si="3"/>
        <v>171</v>
      </c>
      <c r="W47" s="110">
        <f t="shared" si="12"/>
        <v>9141</v>
      </c>
      <c r="X47" s="123">
        <f t="shared" si="17"/>
        <v>1911</v>
      </c>
      <c r="Y47" s="125">
        <f t="shared" si="22"/>
        <v>209.42857142857142</v>
      </c>
      <c r="Z47" s="53">
        <f t="shared" si="13"/>
        <v>1.0190635451505017</v>
      </c>
      <c r="AA47" s="73">
        <f t="shared" si="14"/>
        <v>1.9063545150501682E-2</v>
      </c>
      <c r="AB47" s="105">
        <f t="shared" si="28"/>
        <v>0.90049140049140042</v>
      </c>
      <c r="AC47" s="106">
        <f t="shared" si="4"/>
        <v>2396</v>
      </c>
      <c r="AD47" s="84">
        <f t="shared" si="40"/>
        <v>2511</v>
      </c>
      <c r="AE47" s="101">
        <v>115</v>
      </c>
      <c r="AF47" s="116">
        <v>0</v>
      </c>
      <c r="AG47" s="116">
        <v>157</v>
      </c>
      <c r="AH47" s="128">
        <f t="shared" si="5"/>
        <v>157</v>
      </c>
      <c r="AI47" s="128">
        <f t="shared" si="15"/>
        <v>3033</v>
      </c>
      <c r="AJ47" s="123">
        <f t="shared" si="18"/>
        <v>1024</v>
      </c>
      <c r="AK47" s="125">
        <f t="shared" si="20"/>
        <v>153.71428571428572</v>
      </c>
      <c r="AL47" s="70">
        <f t="shared" si="31"/>
        <v>1.0545897079276774</v>
      </c>
      <c r="AM47" s="73">
        <f t="shared" si="32"/>
        <v>5.4589707927677367E-2</v>
      </c>
      <c r="AN47" s="74">
        <f t="shared" si="37"/>
        <v>0.98715596330275235</v>
      </c>
      <c r="AO47" s="4">
        <f t="shared" si="23"/>
        <v>309</v>
      </c>
      <c r="AP47" s="4">
        <f t="shared" si="24"/>
        <v>-277</v>
      </c>
      <c r="AQ47" s="4">
        <f t="shared" si="25"/>
        <v>-33</v>
      </c>
      <c r="AR47" s="222" t="s">
        <v>308</v>
      </c>
      <c r="AS47" s="172">
        <v>23097</v>
      </c>
      <c r="AT47" s="173"/>
      <c r="AU47" s="179"/>
      <c r="BF47" s="85"/>
      <c r="BG47" s="88"/>
      <c r="BH47" s="85"/>
      <c r="BI47" s="86"/>
      <c r="BJ47" s="86"/>
      <c r="BK47" s="88"/>
      <c r="BL47" s="89"/>
      <c r="BM47" s="229"/>
      <c r="BN47" s="72"/>
      <c r="BO47" s="72"/>
      <c r="BP47" s="72"/>
      <c r="BQ47" s="72"/>
      <c r="BS47" s="17">
        <f t="shared" si="29"/>
        <v>1053.4285714285713</v>
      </c>
      <c r="BU47" s="72"/>
      <c r="BW47" s="86"/>
      <c r="BX47" s="86"/>
      <c r="BY47" s="86"/>
      <c r="BZ47" s="88"/>
      <c r="CA47" s="86"/>
      <c r="CB47" s="86"/>
      <c r="CC47" s="86"/>
      <c r="CD47" s="88"/>
      <c r="CE47" s="86"/>
      <c r="CF47" s="86"/>
      <c r="CG47" s="86"/>
      <c r="CH47" s="86"/>
      <c r="CI47" s="86"/>
      <c r="CJ47" s="86"/>
    </row>
    <row r="48" spans="1:88" x14ac:dyDescent="0.25">
      <c r="A48" s="51">
        <v>45</v>
      </c>
      <c r="B48" s="132">
        <v>19</v>
      </c>
      <c r="C48" s="54">
        <v>43932</v>
      </c>
      <c r="D48" s="107">
        <f t="shared" si="34"/>
        <v>14900</v>
      </c>
      <c r="E48" s="113">
        <f t="shared" si="35"/>
        <v>24413</v>
      </c>
      <c r="F48" s="84">
        <f t="shared" si="36"/>
        <v>1316</v>
      </c>
      <c r="G48" s="116">
        <v>0</v>
      </c>
      <c r="H48" s="116">
        <v>1055</v>
      </c>
      <c r="I48" s="110">
        <f t="shared" si="1"/>
        <v>1055</v>
      </c>
      <c r="J48" s="110">
        <f t="shared" si="7"/>
        <v>26001</v>
      </c>
      <c r="K48" s="123">
        <f t="shared" si="16"/>
        <v>7786</v>
      </c>
      <c r="L48" s="126">
        <f t="shared" si="19"/>
        <v>1117.8571428571429</v>
      </c>
      <c r="M48" s="70">
        <f t="shared" si="8"/>
        <v>1.0422913493145194</v>
      </c>
      <c r="N48" s="73">
        <f t="shared" si="9"/>
        <v>4.2291349314519389E-2</v>
      </c>
      <c r="O48" s="73">
        <f t="shared" si="10"/>
        <v>5.5964979912874566E-2</v>
      </c>
      <c r="P48" s="70">
        <f t="shared" si="39"/>
        <v>0.99478769387236199</v>
      </c>
      <c r="Q48" s="107">
        <f t="shared" si="2"/>
        <v>5686</v>
      </c>
      <c r="R48" s="113">
        <f t="shared" si="38"/>
        <v>8386</v>
      </c>
      <c r="S48" s="84">
        <v>189</v>
      </c>
      <c r="T48" s="116">
        <v>0</v>
      </c>
      <c r="U48" s="116">
        <v>133</v>
      </c>
      <c r="V48" s="110">
        <f t="shared" si="3"/>
        <v>133</v>
      </c>
      <c r="W48" s="110">
        <f t="shared" si="12"/>
        <v>9274</v>
      </c>
      <c r="X48" s="123">
        <f t="shared" si="17"/>
        <v>1764</v>
      </c>
      <c r="Y48" s="125">
        <f t="shared" si="22"/>
        <v>200.14285714285714</v>
      </c>
      <c r="Z48" s="53">
        <f t="shared" si="13"/>
        <v>1.014549830434307</v>
      </c>
      <c r="AA48" s="73">
        <f t="shared" si="14"/>
        <v>1.4549830434307021E-2</v>
      </c>
      <c r="AB48" s="105">
        <f t="shared" si="28"/>
        <v>0.9556616643929059</v>
      </c>
      <c r="AC48" s="106">
        <f t="shared" si="4"/>
        <v>2511</v>
      </c>
      <c r="AD48" s="84">
        <f t="shared" si="40"/>
        <v>2643</v>
      </c>
      <c r="AE48" s="101">
        <v>132</v>
      </c>
      <c r="AF48" s="116">
        <v>0</v>
      </c>
      <c r="AG48" s="116">
        <v>141</v>
      </c>
      <c r="AH48" s="128">
        <f t="shared" si="5"/>
        <v>141</v>
      </c>
      <c r="AI48" s="128">
        <f t="shared" si="15"/>
        <v>3174</v>
      </c>
      <c r="AJ48" s="123">
        <f t="shared" si="18"/>
        <v>992</v>
      </c>
      <c r="AK48" s="125">
        <f t="shared" si="20"/>
        <v>149.42857142857142</v>
      </c>
      <c r="AL48" s="70">
        <f t="shared" si="31"/>
        <v>1.04648862512364</v>
      </c>
      <c r="AM48" s="73">
        <f t="shared" si="32"/>
        <v>4.6488625123640048E-2</v>
      </c>
      <c r="AN48" s="74">
        <f t="shared" si="37"/>
        <v>0.97211895910780655</v>
      </c>
      <c r="AO48" s="4">
        <f t="shared" si="23"/>
        <v>412</v>
      </c>
      <c r="AP48" s="4">
        <f t="shared" si="24"/>
        <v>-147</v>
      </c>
      <c r="AQ48" s="4">
        <f t="shared" si="25"/>
        <v>-32</v>
      </c>
      <c r="AR48" s="222" t="s">
        <v>307</v>
      </c>
      <c r="AS48" s="172">
        <v>24413</v>
      </c>
      <c r="AT48" s="170"/>
      <c r="AU48" s="179"/>
      <c r="BF48" s="85"/>
      <c r="BG48" s="88"/>
      <c r="BH48" s="85"/>
      <c r="BI48" s="86"/>
      <c r="BJ48" s="86"/>
      <c r="BK48" s="88"/>
      <c r="BL48" s="89"/>
      <c r="BM48" s="229"/>
      <c r="BN48" s="72"/>
      <c r="BO48" s="72"/>
      <c r="BP48" s="72"/>
      <c r="BQ48" s="72"/>
      <c r="BS48" s="17">
        <f t="shared" si="29"/>
        <v>1112.2857142857142</v>
      </c>
      <c r="BU48" s="72"/>
      <c r="BW48" s="86"/>
      <c r="BX48" s="86"/>
      <c r="BY48" s="86"/>
      <c r="BZ48" s="88"/>
      <c r="CA48" s="86"/>
      <c r="CB48" s="86"/>
      <c r="CC48" s="86"/>
      <c r="CD48" s="88"/>
      <c r="CE48" s="86"/>
      <c r="CF48" s="86"/>
      <c r="CG48" s="86"/>
      <c r="CH48" s="86"/>
      <c r="CI48" s="86"/>
      <c r="CJ48" s="86"/>
    </row>
    <row r="49" spans="1:88" x14ac:dyDescent="0.25">
      <c r="A49" s="51">
        <v>46</v>
      </c>
      <c r="B49" s="132">
        <v>20</v>
      </c>
      <c r="C49" s="54">
        <v>43933</v>
      </c>
      <c r="D49" s="107">
        <f t="shared" si="34"/>
        <v>16034</v>
      </c>
      <c r="E49" s="113">
        <f t="shared" si="35"/>
        <v>25587</v>
      </c>
      <c r="F49" s="84">
        <f t="shared" si="36"/>
        <v>1174</v>
      </c>
      <c r="G49" s="116">
        <v>0</v>
      </c>
      <c r="H49" s="116">
        <v>823</v>
      </c>
      <c r="I49" s="110">
        <f t="shared" si="1"/>
        <v>823</v>
      </c>
      <c r="J49" s="110">
        <f t="shared" si="7"/>
        <v>26824</v>
      </c>
      <c r="K49" s="123">
        <f t="shared" si="16"/>
        <v>7736</v>
      </c>
      <c r="L49" s="126">
        <f t="shared" si="19"/>
        <v>1113</v>
      </c>
      <c r="M49" s="70">
        <f t="shared" si="8"/>
        <v>1.0316526287450483</v>
      </c>
      <c r="N49" s="73">
        <f t="shared" si="9"/>
        <v>3.1652628745048261E-2</v>
      </c>
      <c r="O49" s="73">
        <f t="shared" si="10"/>
        <v>5.1298837985422542E-2</v>
      </c>
      <c r="P49" s="70">
        <f t="shared" si="39"/>
        <v>0.99565495207667731</v>
      </c>
      <c r="Q49" s="107">
        <f t="shared" si="2"/>
        <v>5736</v>
      </c>
      <c r="R49" s="113">
        <f>R48+S49-7</f>
        <v>8582</v>
      </c>
      <c r="S49" s="84">
        <v>203</v>
      </c>
      <c r="T49" s="116">
        <v>0</v>
      </c>
      <c r="U49" s="116">
        <v>126</v>
      </c>
      <c r="V49" s="110">
        <f t="shared" si="3"/>
        <v>126</v>
      </c>
      <c r="W49" s="110">
        <f t="shared" si="12"/>
        <v>9400</v>
      </c>
      <c r="X49" s="123">
        <f t="shared" si="17"/>
        <v>1714</v>
      </c>
      <c r="Y49" s="125">
        <f t="shared" si="22"/>
        <v>187.14285714285714</v>
      </c>
      <c r="Z49" s="53">
        <f t="shared" si="13"/>
        <v>1.0135863704981669</v>
      </c>
      <c r="AA49" s="73">
        <f t="shared" si="14"/>
        <v>1.3586370498166911E-2</v>
      </c>
      <c r="AB49" s="105">
        <f t="shared" si="28"/>
        <v>0.93504639543183443</v>
      </c>
      <c r="AC49" s="106">
        <f t="shared" si="4"/>
        <v>2643</v>
      </c>
      <c r="AD49" s="84">
        <f t="shared" si="40"/>
        <v>2737</v>
      </c>
      <c r="AE49" s="101">
        <v>94</v>
      </c>
      <c r="AF49" s="116">
        <v>0</v>
      </c>
      <c r="AG49" s="116">
        <v>143</v>
      </c>
      <c r="AH49" s="128">
        <f t="shared" si="5"/>
        <v>143</v>
      </c>
      <c r="AI49" s="128">
        <f t="shared" si="15"/>
        <v>3317</v>
      </c>
      <c r="AJ49" s="123">
        <f t="shared" si="18"/>
        <v>971</v>
      </c>
      <c r="AK49" s="125">
        <f t="shared" si="20"/>
        <v>146.57142857142858</v>
      </c>
      <c r="AL49" s="70">
        <f t="shared" si="31"/>
        <v>1.0450535601764335</v>
      </c>
      <c r="AM49" s="73">
        <f t="shared" si="32"/>
        <v>4.5053560176433471E-2</v>
      </c>
      <c r="AN49" s="74">
        <f t="shared" si="37"/>
        <v>0.98087954110898679</v>
      </c>
      <c r="AO49" s="4">
        <f t="shared" si="23"/>
        <v>-50</v>
      </c>
      <c r="AP49" s="4">
        <f t="shared" si="24"/>
        <v>-50</v>
      </c>
      <c r="AQ49" s="4">
        <f t="shared" si="25"/>
        <v>-21</v>
      </c>
      <c r="AR49" s="222" t="s">
        <v>306</v>
      </c>
      <c r="AS49" s="172">
        <v>25587</v>
      </c>
      <c r="AT49" s="173"/>
      <c r="AU49" s="179"/>
      <c r="BF49" s="85"/>
      <c r="BG49" s="88"/>
      <c r="BH49" s="85"/>
      <c r="BI49" s="86"/>
      <c r="BJ49" s="86"/>
      <c r="BK49" s="88"/>
      <c r="BL49" s="89"/>
      <c r="BM49" s="229"/>
      <c r="BN49" s="72"/>
      <c r="BO49" s="72"/>
      <c r="BP49" s="72"/>
      <c r="BQ49" s="72"/>
      <c r="BS49" s="17">
        <f t="shared" si="29"/>
        <v>1105.1428571428571</v>
      </c>
      <c r="BU49" s="72"/>
      <c r="BW49" s="86"/>
      <c r="BX49" s="86"/>
      <c r="BY49" s="86"/>
      <c r="BZ49" s="88"/>
      <c r="CA49" s="86"/>
      <c r="CB49" s="86"/>
      <c r="CC49" s="86"/>
      <c r="CD49" s="88"/>
      <c r="CE49" s="86"/>
      <c r="CF49" s="86"/>
      <c r="CG49" s="86"/>
      <c r="CH49" s="86"/>
      <c r="CI49" s="86"/>
      <c r="CJ49" s="86"/>
    </row>
    <row r="50" spans="1:88" x14ac:dyDescent="0.25">
      <c r="A50" s="51">
        <v>47</v>
      </c>
      <c r="B50" s="132">
        <v>21</v>
      </c>
      <c r="C50" s="54">
        <v>43934</v>
      </c>
      <c r="D50" s="107">
        <f t="shared" si="34"/>
        <v>17005</v>
      </c>
      <c r="E50" s="113">
        <f t="shared" si="35"/>
        <v>26551</v>
      </c>
      <c r="F50" s="84">
        <f t="shared" si="36"/>
        <v>964</v>
      </c>
      <c r="G50" s="116">
        <v>0</v>
      </c>
      <c r="H50" s="116">
        <v>756</v>
      </c>
      <c r="I50" s="110">
        <f t="shared" si="1"/>
        <v>756</v>
      </c>
      <c r="J50" s="110">
        <f t="shared" si="7"/>
        <v>27580</v>
      </c>
      <c r="K50" s="123">
        <f t="shared" si="16"/>
        <v>7748</v>
      </c>
      <c r="L50" s="126">
        <f t="shared" si="19"/>
        <v>1110.5714285714287</v>
      </c>
      <c r="M50" s="70">
        <f t="shared" si="8"/>
        <v>1.0281837160751566</v>
      </c>
      <c r="N50" s="73">
        <f t="shared" si="9"/>
        <v>2.8183716075156573E-2</v>
      </c>
      <c r="O50" s="73">
        <f t="shared" si="10"/>
        <v>4.4071259592413668E-2</v>
      </c>
      <c r="P50" s="70">
        <f t="shared" si="39"/>
        <v>0.99781799512257741</v>
      </c>
      <c r="Q50" s="107">
        <f t="shared" si="2"/>
        <v>5845</v>
      </c>
      <c r="R50" s="113">
        <f t="shared" ref="R50:R81" si="41">R49+S50</f>
        <v>8729</v>
      </c>
      <c r="S50" s="84">
        <v>147</v>
      </c>
      <c r="T50" s="116">
        <v>0</v>
      </c>
      <c r="U50" s="116">
        <v>135</v>
      </c>
      <c r="V50" s="110">
        <f t="shared" si="3"/>
        <v>135</v>
      </c>
      <c r="W50" s="110">
        <f t="shared" si="12"/>
        <v>9535</v>
      </c>
      <c r="X50" s="123">
        <f t="shared" si="17"/>
        <v>1601</v>
      </c>
      <c r="Y50" s="125">
        <f t="shared" si="22"/>
        <v>161.85714285714286</v>
      </c>
      <c r="Z50" s="53">
        <f t="shared" si="13"/>
        <v>1.0143617021276596</v>
      </c>
      <c r="AA50" s="73">
        <f t="shared" si="14"/>
        <v>1.4361702127659637E-2</v>
      </c>
      <c r="AB50" s="105">
        <f t="shared" si="28"/>
        <v>0.86488549618320609</v>
      </c>
      <c r="AC50" s="106">
        <f t="shared" si="4"/>
        <v>2737</v>
      </c>
      <c r="AD50" s="84">
        <f t="shared" si="40"/>
        <v>2823</v>
      </c>
      <c r="AE50" s="101">
        <v>86</v>
      </c>
      <c r="AF50" s="116">
        <v>0</v>
      </c>
      <c r="AG50" s="116">
        <v>129</v>
      </c>
      <c r="AH50" s="128">
        <f t="shared" si="5"/>
        <v>129</v>
      </c>
      <c r="AI50" s="128">
        <f t="shared" si="15"/>
        <v>3446</v>
      </c>
      <c r="AJ50" s="123">
        <f t="shared" si="18"/>
        <v>956</v>
      </c>
      <c r="AK50" s="125">
        <f t="shared" si="20"/>
        <v>141.14285714285714</v>
      </c>
      <c r="AL50" s="70">
        <f t="shared" si="31"/>
        <v>1.0388905637624359</v>
      </c>
      <c r="AM50" s="73">
        <f t="shared" si="32"/>
        <v>3.8890563762435937E-2</v>
      </c>
      <c r="AN50" s="74">
        <f t="shared" si="37"/>
        <v>0.96296296296296291</v>
      </c>
      <c r="AO50" s="4">
        <f t="shared" si="23"/>
        <v>12</v>
      </c>
      <c r="AP50" s="4">
        <f t="shared" si="24"/>
        <v>-113</v>
      </c>
      <c r="AQ50" s="4">
        <f t="shared" si="25"/>
        <v>-15</v>
      </c>
      <c r="AR50" s="222" t="s">
        <v>305</v>
      </c>
      <c r="AS50" s="172">
        <v>26551</v>
      </c>
      <c r="AT50" s="170"/>
      <c r="AU50" s="179"/>
      <c r="BF50" s="85"/>
      <c r="BG50" s="88"/>
      <c r="BH50" s="85"/>
      <c r="BI50" s="86"/>
      <c r="BJ50" s="86"/>
      <c r="BK50" s="88"/>
      <c r="BL50" s="89"/>
      <c r="BM50" s="229"/>
      <c r="BN50" s="72"/>
      <c r="BO50" s="72"/>
      <c r="BP50" s="72"/>
      <c r="BQ50" s="72"/>
      <c r="BS50" s="17">
        <f t="shared" si="29"/>
        <v>1106.8571428571429</v>
      </c>
      <c r="BU50" s="72"/>
      <c r="BW50" s="86"/>
      <c r="BX50" s="86"/>
      <c r="BY50" s="86"/>
      <c r="BZ50" s="88"/>
      <c r="CA50" s="86"/>
      <c r="CB50" s="86"/>
      <c r="CC50" s="86"/>
      <c r="CD50" s="88"/>
      <c r="CE50" s="86"/>
      <c r="CF50" s="86"/>
      <c r="CG50" s="86"/>
      <c r="CH50" s="86"/>
      <c r="CI50" s="86"/>
      <c r="CJ50" s="86"/>
    </row>
    <row r="51" spans="1:88" x14ac:dyDescent="0.25">
      <c r="A51" s="51">
        <v>48</v>
      </c>
      <c r="B51" s="132">
        <v>22</v>
      </c>
      <c r="C51" s="54">
        <v>43935</v>
      </c>
      <c r="D51" s="107">
        <f t="shared" si="34"/>
        <v>17822</v>
      </c>
      <c r="E51" s="113">
        <f t="shared" si="35"/>
        <v>27419</v>
      </c>
      <c r="F51" s="84">
        <f t="shared" si="36"/>
        <v>868</v>
      </c>
      <c r="G51" s="116">
        <v>0</v>
      </c>
      <c r="H51" s="116">
        <v>814</v>
      </c>
      <c r="I51" s="110">
        <f t="shared" si="1"/>
        <v>814</v>
      </c>
      <c r="J51" s="110">
        <f t="shared" si="7"/>
        <v>28394</v>
      </c>
      <c r="K51" s="123">
        <f t="shared" si="16"/>
        <v>7839</v>
      </c>
      <c r="L51" s="126">
        <f t="shared" si="19"/>
        <v>1071.2857142857142</v>
      </c>
      <c r="M51" s="70">
        <f t="shared" si="8"/>
        <v>1.0295141406816535</v>
      </c>
      <c r="N51" s="73">
        <f t="shared" si="9"/>
        <v>2.9514140681653478E-2</v>
      </c>
      <c r="O51" s="73">
        <f t="shared" si="10"/>
        <v>3.8166002832840773E-2</v>
      </c>
      <c r="P51" s="70">
        <f t="shared" si="39"/>
        <v>0.96462567532801635</v>
      </c>
      <c r="Q51" s="107">
        <f t="shared" si="2"/>
        <v>5906</v>
      </c>
      <c r="R51" s="113">
        <f t="shared" si="41"/>
        <v>8939</v>
      </c>
      <c r="S51" s="84">
        <v>210</v>
      </c>
      <c r="T51" s="116">
        <v>0</v>
      </c>
      <c r="U51" s="116">
        <v>159</v>
      </c>
      <c r="V51" s="110">
        <f t="shared" si="3"/>
        <v>159</v>
      </c>
      <c r="W51" s="110">
        <f t="shared" si="12"/>
        <v>9694</v>
      </c>
      <c r="X51" s="123">
        <f t="shared" si="17"/>
        <v>1519</v>
      </c>
      <c r="Y51" s="125">
        <f t="shared" si="22"/>
        <v>157</v>
      </c>
      <c r="Z51" s="53">
        <f t="shared" si="13"/>
        <v>1.016675406397483</v>
      </c>
      <c r="AA51" s="73">
        <f t="shared" si="14"/>
        <v>1.6675406397482995E-2</v>
      </c>
      <c r="AB51" s="105">
        <f t="shared" si="28"/>
        <v>0.96999117387466904</v>
      </c>
      <c r="AC51" s="106">
        <f t="shared" si="4"/>
        <v>2823</v>
      </c>
      <c r="AD51" s="84">
        <f t="shared" si="40"/>
        <v>2945</v>
      </c>
      <c r="AE51" s="101">
        <v>122</v>
      </c>
      <c r="AF51" s="116">
        <v>0</v>
      </c>
      <c r="AG51" s="116">
        <v>130</v>
      </c>
      <c r="AH51" s="128">
        <f t="shared" si="5"/>
        <v>130</v>
      </c>
      <c r="AI51" s="128">
        <f t="shared" si="15"/>
        <v>3576</v>
      </c>
      <c r="AJ51" s="123">
        <f t="shared" si="18"/>
        <v>844</v>
      </c>
      <c r="AK51" s="125">
        <f t="shared" si="20"/>
        <v>138.14285714285714</v>
      </c>
      <c r="AL51" s="70">
        <f t="shared" si="31"/>
        <v>1.0377248984329657</v>
      </c>
      <c r="AM51" s="73">
        <f t="shared" si="32"/>
        <v>3.772489843296567E-2</v>
      </c>
      <c r="AN51" s="74">
        <f t="shared" si="37"/>
        <v>0.97874493927125505</v>
      </c>
      <c r="AO51" s="4">
        <f t="shared" si="23"/>
        <v>91</v>
      </c>
      <c r="AP51" s="4">
        <f t="shared" si="24"/>
        <v>-82</v>
      </c>
      <c r="AQ51" s="4">
        <f t="shared" si="25"/>
        <v>-112</v>
      </c>
      <c r="AR51" s="222" t="s">
        <v>304</v>
      </c>
      <c r="AS51" s="172">
        <v>27419</v>
      </c>
      <c r="AT51" s="173"/>
      <c r="AU51" s="179"/>
      <c r="BF51" s="85"/>
      <c r="BG51" s="88"/>
      <c r="BH51" s="85"/>
      <c r="BI51" s="86"/>
      <c r="BJ51" s="86"/>
      <c r="BK51" s="88"/>
      <c r="BL51" s="89"/>
      <c r="BM51" s="229"/>
      <c r="BN51" s="72"/>
      <c r="BO51" s="72"/>
      <c r="BP51" s="72"/>
      <c r="BQ51" s="72"/>
      <c r="BS51" s="17">
        <f t="shared" si="29"/>
        <v>1119.8571428571429</v>
      </c>
      <c r="BU51" s="72"/>
      <c r="BW51" s="86"/>
      <c r="BX51" s="86"/>
      <c r="BY51" s="86"/>
      <c r="BZ51" s="88"/>
      <c r="CA51" s="86"/>
      <c r="CB51" s="86"/>
      <c r="CC51" s="86"/>
      <c r="CD51" s="88"/>
      <c r="CE51" s="86"/>
      <c r="CF51" s="86"/>
      <c r="CG51" s="86"/>
      <c r="CH51" s="86"/>
      <c r="CI51" s="86"/>
      <c r="CJ51" s="86"/>
    </row>
    <row r="52" spans="1:88" x14ac:dyDescent="0.25">
      <c r="A52" s="51">
        <v>49</v>
      </c>
      <c r="B52" s="132">
        <v>23</v>
      </c>
      <c r="C52" s="54">
        <v>43936</v>
      </c>
      <c r="D52" s="107">
        <f t="shared" si="34"/>
        <v>18480</v>
      </c>
      <c r="E52" s="113">
        <f t="shared" si="35"/>
        <v>28153</v>
      </c>
      <c r="F52" s="84">
        <f t="shared" si="36"/>
        <v>734</v>
      </c>
      <c r="G52" s="116">
        <v>0</v>
      </c>
      <c r="H52" s="116">
        <v>1114</v>
      </c>
      <c r="I52" s="110">
        <f t="shared" si="1"/>
        <v>1114</v>
      </c>
      <c r="J52" s="110">
        <f t="shared" si="7"/>
        <v>29508</v>
      </c>
      <c r="K52" s="123">
        <f t="shared" si="16"/>
        <v>7604</v>
      </c>
      <c r="L52" s="126">
        <f t="shared" si="19"/>
        <v>1038.4285714285713</v>
      </c>
      <c r="M52" s="70">
        <f t="shared" si="8"/>
        <v>1.0392336409100513</v>
      </c>
      <c r="N52" s="73">
        <f t="shared" si="9"/>
        <v>3.9233640910051326E-2</v>
      </c>
      <c r="O52" s="73">
        <f t="shared" si="10"/>
        <v>3.4175095145285807E-2</v>
      </c>
      <c r="P52" s="70">
        <f t="shared" si="39"/>
        <v>0.96932924389918651</v>
      </c>
      <c r="Q52" s="107">
        <f t="shared" si="2"/>
        <v>5994</v>
      </c>
      <c r="R52" s="113">
        <f t="shared" si="41"/>
        <v>9127</v>
      </c>
      <c r="S52" s="84">
        <v>188</v>
      </c>
      <c r="T52" s="116">
        <v>0</v>
      </c>
      <c r="U52" s="116">
        <v>108</v>
      </c>
      <c r="V52" s="110">
        <f t="shared" si="3"/>
        <v>108</v>
      </c>
      <c r="W52" s="110">
        <f t="shared" si="12"/>
        <v>9802</v>
      </c>
      <c r="X52" s="123">
        <f t="shared" si="17"/>
        <v>1399</v>
      </c>
      <c r="Y52" s="125">
        <f t="shared" si="22"/>
        <v>145.42857142857142</v>
      </c>
      <c r="Z52" s="53">
        <f t="shared" si="13"/>
        <v>1.0111409119042707</v>
      </c>
      <c r="AA52" s="73">
        <f t="shared" si="14"/>
        <v>1.1140911904270689E-2</v>
      </c>
      <c r="AB52" s="105">
        <f t="shared" si="28"/>
        <v>0.9262966333030026</v>
      </c>
      <c r="AC52" s="106">
        <f t="shared" si="4"/>
        <v>2945</v>
      </c>
      <c r="AD52" s="84">
        <f t="shared" si="40"/>
        <v>3134</v>
      </c>
      <c r="AE52" s="101">
        <v>189</v>
      </c>
      <c r="AF52" s="116">
        <v>0</v>
      </c>
      <c r="AG52" s="116">
        <v>123</v>
      </c>
      <c r="AH52" s="128">
        <f t="shared" si="5"/>
        <v>123</v>
      </c>
      <c r="AI52" s="128">
        <f t="shared" si="15"/>
        <v>3699</v>
      </c>
      <c r="AJ52" s="123">
        <f t="shared" si="18"/>
        <v>886</v>
      </c>
      <c r="AK52" s="125">
        <f t="shared" si="20"/>
        <v>134.28571428571428</v>
      </c>
      <c r="AL52" s="70">
        <f t="shared" si="31"/>
        <v>1.0343959731543624</v>
      </c>
      <c r="AM52" s="73">
        <f t="shared" si="32"/>
        <v>3.439597315436238E-2</v>
      </c>
      <c r="AN52" s="74">
        <f t="shared" si="37"/>
        <v>0.97207859358841775</v>
      </c>
      <c r="AO52" s="4">
        <f t="shared" si="23"/>
        <v>-235</v>
      </c>
      <c r="AP52" s="4">
        <f t="shared" si="24"/>
        <v>-120</v>
      </c>
      <c r="AQ52" s="4">
        <f t="shared" si="25"/>
        <v>42</v>
      </c>
      <c r="AR52" s="222" t="s">
        <v>303</v>
      </c>
      <c r="AS52" s="172">
        <v>28153</v>
      </c>
      <c r="AT52" s="170"/>
      <c r="AU52" s="179"/>
      <c r="BF52" s="85"/>
      <c r="BG52" s="88"/>
      <c r="BH52" s="85"/>
      <c r="BI52" s="86"/>
      <c r="BJ52" s="86"/>
      <c r="BK52" s="88"/>
      <c r="BL52" s="89"/>
      <c r="BM52" s="229"/>
      <c r="BN52" s="72"/>
      <c r="BO52" s="72"/>
      <c r="BP52" s="72"/>
      <c r="BQ52" s="72"/>
      <c r="BS52" s="17">
        <f t="shared" si="29"/>
        <v>1086.2857142857142</v>
      </c>
      <c r="BU52" s="72"/>
      <c r="BW52" s="86"/>
      <c r="BX52" s="86"/>
      <c r="BY52" s="86"/>
      <c r="BZ52" s="88"/>
      <c r="CA52" s="86"/>
      <c r="CB52" s="86"/>
      <c r="CC52" s="86"/>
      <c r="CD52" s="88"/>
      <c r="CE52" s="86"/>
      <c r="CF52" s="86"/>
      <c r="CG52" s="86"/>
      <c r="CH52" s="86"/>
      <c r="CI52" s="86"/>
      <c r="CJ52" s="86"/>
    </row>
    <row r="53" spans="1:88" x14ac:dyDescent="0.25">
      <c r="A53" s="51">
        <v>50</v>
      </c>
      <c r="B53" s="132">
        <v>24</v>
      </c>
      <c r="C53" s="54">
        <v>43937</v>
      </c>
      <c r="D53" s="107">
        <f t="shared" si="34"/>
        <v>19026</v>
      </c>
      <c r="E53" s="113">
        <f t="shared" si="35"/>
        <v>29214</v>
      </c>
      <c r="F53" s="84">
        <f t="shared" si="36"/>
        <v>1061</v>
      </c>
      <c r="G53" s="116">
        <v>0</v>
      </c>
      <c r="H53" s="116">
        <v>1168</v>
      </c>
      <c r="I53" s="110">
        <f t="shared" si="1"/>
        <v>1168</v>
      </c>
      <c r="J53" s="110">
        <f t="shared" si="7"/>
        <v>30676</v>
      </c>
      <c r="K53" s="123">
        <f t="shared" si="16"/>
        <v>7452</v>
      </c>
      <c r="L53" s="126">
        <f t="shared" si="19"/>
        <v>1017.7142857142857</v>
      </c>
      <c r="M53" s="70">
        <f t="shared" si="8"/>
        <v>1.039582486105463</v>
      </c>
      <c r="N53" s="73">
        <f t="shared" si="9"/>
        <v>3.9582486105463E-2</v>
      </c>
      <c r="O53" s="73">
        <f t="shared" si="10"/>
        <v>3.3633322503474526E-2</v>
      </c>
      <c r="P53" s="70">
        <f t="shared" si="39"/>
        <v>0.98005227679185591</v>
      </c>
      <c r="Q53" s="107">
        <f t="shared" si="2"/>
        <v>5993</v>
      </c>
      <c r="R53" s="113">
        <f t="shared" si="41"/>
        <v>9309</v>
      </c>
      <c r="S53" s="84">
        <v>182</v>
      </c>
      <c r="T53" s="116">
        <v>0</v>
      </c>
      <c r="U53" s="116">
        <v>101</v>
      </c>
      <c r="V53" s="110">
        <f t="shared" si="3"/>
        <v>101</v>
      </c>
      <c r="W53" s="110">
        <f t="shared" si="12"/>
        <v>9903</v>
      </c>
      <c r="X53" s="123">
        <f t="shared" si="17"/>
        <v>1344</v>
      </c>
      <c r="Y53" s="125">
        <f t="shared" si="22"/>
        <v>133.28571428571428</v>
      </c>
      <c r="Z53" s="53">
        <f t="shared" si="13"/>
        <v>1.0103040195878392</v>
      </c>
      <c r="AA53" s="73">
        <f t="shared" si="14"/>
        <v>1.0304019587839219E-2</v>
      </c>
      <c r="AB53" s="105">
        <f t="shared" si="28"/>
        <v>0.91650294695481338</v>
      </c>
      <c r="AC53" s="106">
        <f t="shared" si="4"/>
        <v>3134</v>
      </c>
      <c r="AD53" s="84">
        <f t="shared" si="40"/>
        <v>3315</v>
      </c>
      <c r="AE53" s="101">
        <v>181</v>
      </c>
      <c r="AF53" s="116">
        <v>0</v>
      </c>
      <c r="AG53" s="116">
        <v>137</v>
      </c>
      <c r="AH53" s="128">
        <f t="shared" si="5"/>
        <v>137</v>
      </c>
      <c r="AI53" s="128">
        <f t="shared" si="15"/>
        <v>3836</v>
      </c>
      <c r="AJ53" s="123">
        <f t="shared" si="18"/>
        <v>919</v>
      </c>
      <c r="AK53" s="125">
        <f t="shared" si="20"/>
        <v>137.14285714285714</v>
      </c>
      <c r="AL53" s="70">
        <f t="shared" si="31"/>
        <v>1.037037037037037</v>
      </c>
      <c r="AM53" s="73">
        <f t="shared" si="32"/>
        <v>3.7037037037036979E-2</v>
      </c>
      <c r="AN53" s="74">
        <f t="shared" si="37"/>
        <v>1.021276595744681</v>
      </c>
      <c r="AO53" s="4">
        <f t="shared" si="23"/>
        <v>-152</v>
      </c>
      <c r="AP53" s="4">
        <f t="shared" si="24"/>
        <v>-55</v>
      </c>
      <c r="AQ53" s="4">
        <f t="shared" si="25"/>
        <v>33</v>
      </c>
      <c r="AR53" s="222" t="s">
        <v>302</v>
      </c>
      <c r="AS53" s="172">
        <v>29214</v>
      </c>
      <c r="AT53" s="173"/>
      <c r="AU53" s="179"/>
      <c r="BF53" s="85"/>
      <c r="BG53" s="88"/>
      <c r="BH53" s="85"/>
      <c r="BI53" s="86"/>
      <c r="BJ53" s="86"/>
      <c r="BK53" s="88"/>
      <c r="BL53" s="89"/>
      <c r="BM53" s="229"/>
      <c r="BN53" s="72"/>
      <c r="BO53" s="72"/>
      <c r="BP53" s="72"/>
      <c r="BQ53" s="72"/>
      <c r="BS53" s="17">
        <f t="shared" si="29"/>
        <v>1064.5714285714287</v>
      </c>
      <c r="BU53" s="72"/>
      <c r="BW53" s="86"/>
      <c r="BX53" s="86"/>
      <c r="BY53" s="86"/>
      <c r="BZ53" s="88"/>
      <c r="CA53" s="86"/>
      <c r="CB53" s="86"/>
      <c r="CC53" s="86"/>
      <c r="CD53" s="88"/>
      <c r="CE53" s="86"/>
      <c r="CF53" s="86"/>
      <c r="CG53" s="86"/>
      <c r="CH53" s="86"/>
      <c r="CI53" s="86"/>
      <c r="CJ53" s="86"/>
    </row>
    <row r="54" spans="1:88" x14ac:dyDescent="0.25">
      <c r="A54" s="51">
        <v>51</v>
      </c>
      <c r="B54" s="132">
        <v>25</v>
      </c>
      <c r="C54" s="54">
        <v>43938</v>
      </c>
      <c r="D54" s="107">
        <f t="shared" si="34"/>
        <v>19905</v>
      </c>
      <c r="E54" s="113">
        <f t="shared" si="35"/>
        <v>30449</v>
      </c>
      <c r="F54" s="84">
        <f t="shared" si="36"/>
        <v>1235</v>
      </c>
      <c r="G54" s="116">
        <v>0</v>
      </c>
      <c r="H54" s="116">
        <v>1276</v>
      </c>
      <c r="I54" s="110">
        <f t="shared" si="1"/>
        <v>1276</v>
      </c>
      <c r="J54" s="110">
        <f t="shared" si="7"/>
        <v>31952</v>
      </c>
      <c r="K54" s="123">
        <f t="shared" si="16"/>
        <v>7352</v>
      </c>
      <c r="L54" s="126">
        <f t="shared" si="19"/>
        <v>1000.8571428571429</v>
      </c>
      <c r="M54" s="70">
        <f t="shared" si="8"/>
        <v>1.0415960359890468</v>
      </c>
      <c r="N54" s="73">
        <f t="shared" si="9"/>
        <v>4.159603598904682E-2</v>
      </c>
      <c r="O54" s="73">
        <f t="shared" si="10"/>
        <v>3.5622003952274238E-2</v>
      </c>
      <c r="P54" s="70">
        <f t="shared" si="39"/>
        <v>0.98343627175743975</v>
      </c>
      <c r="Q54" s="107">
        <f t="shared" si="2"/>
        <v>5994</v>
      </c>
      <c r="R54" s="113">
        <f t="shared" si="41"/>
        <v>9465</v>
      </c>
      <c r="S54" s="84">
        <v>156</v>
      </c>
      <c r="T54" s="116">
        <v>0</v>
      </c>
      <c r="U54" s="116">
        <v>122</v>
      </c>
      <c r="V54" s="110">
        <f t="shared" si="3"/>
        <v>122</v>
      </c>
      <c r="W54" s="110">
        <f t="shared" si="12"/>
        <v>10025</v>
      </c>
      <c r="X54" s="123">
        <f t="shared" si="17"/>
        <v>1275</v>
      </c>
      <c r="Y54" s="125">
        <f t="shared" si="22"/>
        <v>126.28571428571429</v>
      </c>
      <c r="Z54" s="53">
        <f t="shared" si="13"/>
        <v>1.0123194991416742</v>
      </c>
      <c r="AA54" s="73">
        <f t="shared" si="14"/>
        <v>1.2319499141674184E-2</v>
      </c>
      <c r="AB54" s="105">
        <f t="shared" si="28"/>
        <v>0.94748124330117911</v>
      </c>
      <c r="AC54" s="106">
        <f t="shared" si="4"/>
        <v>3315</v>
      </c>
      <c r="AD54" s="84">
        <f t="shared" si="40"/>
        <v>3459</v>
      </c>
      <c r="AE54" s="101">
        <v>144</v>
      </c>
      <c r="AF54" s="116">
        <v>0</v>
      </c>
      <c r="AG54" s="116">
        <v>129</v>
      </c>
      <c r="AH54" s="128">
        <f t="shared" si="5"/>
        <v>129</v>
      </c>
      <c r="AI54" s="128">
        <f t="shared" si="15"/>
        <v>3965</v>
      </c>
      <c r="AJ54" s="123">
        <f t="shared" si="18"/>
        <v>948</v>
      </c>
      <c r="AK54" s="125">
        <f t="shared" si="20"/>
        <v>133.14285714285714</v>
      </c>
      <c r="AL54" s="70">
        <f t="shared" si="31"/>
        <v>1.033628779979145</v>
      </c>
      <c r="AM54" s="73">
        <f t="shared" si="32"/>
        <v>3.362877997914504E-2</v>
      </c>
      <c r="AN54" s="74">
        <f t="shared" si="37"/>
        <v>0.97083333333333333</v>
      </c>
      <c r="AO54" s="4">
        <f t="shared" si="23"/>
        <v>-100</v>
      </c>
      <c r="AP54" s="4">
        <f t="shared" si="24"/>
        <v>-69</v>
      </c>
      <c r="AQ54" s="4">
        <f t="shared" si="25"/>
        <v>29</v>
      </c>
      <c r="AR54" s="222" t="s">
        <v>301</v>
      </c>
      <c r="AS54" s="172">
        <v>30449</v>
      </c>
      <c r="AT54" s="170"/>
      <c r="AU54" s="179"/>
      <c r="BF54" s="85"/>
      <c r="BG54" s="85"/>
      <c r="BH54" s="85"/>
      <c r="BI54" s="86"/>
      <c r="BJ54" s="86"/>
      <c r="BK54" s="86"/>
      <c r="BL54" s="86"/>
      <c r="BM54" s="85"/>
      <c r="BN54" s="85"/>
      <c r="BQ54" s="85"/>
      <c r="BS54" s="17">
        <f t="shared" si="29"/>
        <v>1050.2857142857142</v>
      </c>
      <c r="BU54" s="86"/>
      <c r="BW54" s="86"/>
      <c r="BX54" s="86"/>
      <c r="BY54" s="86"/>
      <c r="BZ54" s="86"/>
      <c r="CA54" s="86"/>
      <c r="CB54" s="86"/>
      <c r="CC54" s="86"/>
      <c r="CD54" s="86"/>
      <c r="CE54" s="86"/>
      <c r="CF54" s="86"/>
      <c r="CG54" s="86"/>
      <c r="CH54" s="86"/>
      <c r="CI54" s="86"/>
      <c r="CJ54" s="86"/>
    </row>
    <row r="55" spans="1:88" x14ac:dyDescent="0.25">
      <c r="A55" s="51">
        <v>52</v>
      </c>
      <c r="B55" s="132">
        <v>26</v>
      </c>
      <c r="C55" s="54">
        <v>43939</v>
      </c>
      <c r="D55" s="107">
        <f t="shared" si="34"/>
        <v>20984</v>
      </c>
      <c r="E55" s="113">
        <f t="shared" si="35"/>
        <v>31589</v>
      </c>
      <c r="F55" s="84">
        <f t="shared" si="36"/>
        <v>1140</v>
      </c>
      <c r="G55" s="116">
        <v>0</v>
      </c>
      <c r="H55" s="116">
        <v>994</v>
      </c>
      <c r="I55" s="110">
        <f t="shared" si="1"/>
        <v>994</v>
      </c>
      <c r="J55" s="110">
        <f t="shared" si="7"/>
        <v>32946</v>
      </c>
      <c r="K55" s="123">
        <f t="shared" si="16"/>
        <v>7176</v>
      </c>
      <c r="L55" s="126">
        <f t="shared" si="19"/>
        <v>992.14285714285711</v>
      </c>
      <c r="M55" s="70">
        <f t="shared" si="8"/>
        <v>1.0311091637456185</v>
      </c>
      <c r="N55" s="73">
        <f t="shared" si="9"/>
        <v>3.1109163745618451E-2</v>
      </c>
      <c r="O55" s="73">
        <f t="shared" si="10"/>
        <v>3.6207093486366616E-2</v>
      </c>
      <c r="P55" s="70">
        <f t="shared" si="39"/>
        <v>0.99129317727662003</v>
      </c>
      <c r="Q55" s="107">
        <f t="shared" si="2"/>
        <v>6006</v>
      </c>
      <c r="R55" s="113">
        <f t="shared" si="41"/>
        <v>9594</v>
      </c>
      <c r="S55" s="84">
        <v>129</v>
      </c>
      <c r="T55" s="116">
        <v>0</v>
      </c>
      <c r="U55" s="116">
        <v>70</v>
      </c>
      <c r="V55" s="110">
        <f t="shared" si="3"/>
        <v>70</v>
      </c>
      <c r="W55" s="110">
        <f t="shared" si="12"/>
        <v>10095</v>
      </c>
      <c r="X55" s="123">
        <f t="shared" si="17"/>
        <v>1215</v>
      </c>
      <c r="Y55" s="125">
        <f t="shared" si="22"/>
        <v>117.28571428571429</v>
      </c>
      <c r="Z55" s="53">
        <f t="shared" si="13"/>
        <v>1.0069825436408977</v>
      </c>
      <c r="AA55" s="73">
        <f t="shared" si="14"/>
        <v>6.982543640897676E-3</v>
      </c>
      <c r="AB55" s="105">
        <f t="shared" si="28"/>
        <v>0.92873303167420818</v>
      </c>
      <c r="AC55" s="106">
        <f t="shared" si="4"/>
        <v>3459</v>
      </c>
      <c r="AD55" s="84">
        <f t="shared" si="40"/>
        <v>3601</v>
      </c>
      <c r="AE55" s="101">
        <v>142</v>
      </c>
      <c r="AF55" s="116">
        <v>0</v>
      </c>
      <c r="AG55" s="116">
        <v>118</v>
      </c>
      <c r="AH55" s="128">
        <f t="shared" si="5"/>
        <v>118</v>
      </c>
      <c r="AI55" s="128">
        <f t="shared" si="15"/>
        <v>4083</v>
      </c>
      <c r="AJ55" s="123">
        <f t="shared" si="18"/>
        <v>958</v>
      </c>
      <c r="AK55" s="125">
        <f t="shared" si="20"/>
        <v>129.85714285714286</v>
      </c>
      <c r="AL55" s="70">
        <f t="shared" si="31"/>
        <v>1.0297604035308954</v>
      </c>
      <c r="AM55" s="73">
        <f t="shared" si="32"/>
        <v>2.9760403530895374E-2</v>
      </c>
      <c r="AN55" s="74">
        <f t="shared" si="37"/>
        <v>0.97532188841201728</v>
      </c>
      <c r="AO55" s="4">
        <f t="shared" si="23"/>
        <v>-176</v>
      </c>
      <c r="AP55" s="4">
        <f t="shared" si="24"/>
        <v>-60</v>
      </c>
      <c r="AQ55" s="4">
        <f t="shared" si="25"/>
        <v>10</v>
      </c>
      <c r="AR55" s="222" t="s">
        <v>300</v>
      </c>
      <c r="AS55" s="172">
        <v>31589</v>
      </c>
      <c r="AT55" s="173"/>
      <c r="AU55" s="179"/>
      <c r="BS55" s="17">
        <f t="shared" si="29"/>
        <v>1025.1428571428571</v>
      </c>
    </row>
    <row r="56" spans="1:88" x14ac:dyDescent="0.25">
      <c r="A56" s="51">
        <v>53</v>
      </c>
      <c r="B56" s="132">
        <v>27</v>
      </c>
      <c r="C56" s="54">
        <v>43940</v>
      </c>
      <c r="D56" s="107">
        <f t="shared" si="34"/>
        <v>21995</v>
      </c>
      <c r="E56" s="113">
        <f t="shared" si="35"/>
        <v>32655</v>
      </c>
      <c r="F56" s="84">
        <f t="shared" si="36"/>
        <v>1066</v>
      </c>
      <c r="G56" s="116">
        <v>0</v>
      </c>
      <c r="H56" s="116">
        <v>623</v>
      </c>
      <c r="I56" s="110">
        <f t="shared" si="1"/>
        <v>623</v>
      </c>
      <c r="J56" s="110">
        <f t="shared" si="7"/>
        <v>33569</v>
      </c>
      <c r="K56" s="123">
        <f t="shared" si="16"/>
        <v>7068</v>
      </c>
      <c r="L56" s="126">
        <f t="shared" si="19"/>
        <v>963.57142857142856</v>
      </c>
      <c r="M56" s="70">
        <f t="shared" si="8"/>
        <v>1.0189097310750925</v>
      </c>
      <c r="N56" s="73">
        <f t="shared" si="9"/>
        <v>1.8909731075092528E-2</v>
      </c>
      <c r="O56" s="73">
        <f t="shared" si="10"/>
        <v>3.4086211565054425E-2</v>
      </c>
      <c r="P56" s="70">
        <f t="shared" si="39"/>
        <v>0.97120230381569472</v>
      </c>
      <c r="Q56" s="107">
        <f t="shared" si="2"/>
        <v>5993</v>
      </c>
      <c r="R56" s="113">
        <f t="shared" si="41"/>
        <v>9704</v>
      </c>
      <c r="S56" s="84">
        <v>110</v>
      </c>
      <c r="T56" s="116">
        <v>0</v>
      </c>
      <c r="U56" s="116">
        <v>60</v>
      </c>
      <c r="V56" s="110">
        <f t="shared" si="3"/>
        <v>60</v>
      </c>
      <c r="W56" s="110">
        <f t="shared" si="12"/>
        <v>10155</v>
      </c>
      <c r="X56" s="123">
        <f t="shared" si="17"/>
        <v>1122</v>
      </c>
      <c r="Y56" s="125">
        <f t="shared" si="22"/>
        <v>107.85714285714286</v>
      </c>
      <c r="Z56" s="53">
        <f t="shared" si="13"/>
        <v>1.0059435364041605</v>
      </c>
      <c r="AA56" s="73">
        <f t="shared" si="14"/>
        <v>5.9435364041604544E-3</v>
      </c>
      <c r="AB56" s="105">
        <f t="shared" si="28"/>
        <v>0.91961023142509135</v>
      </c>
      <c r="AC56" s="106">
        <f t="shared" si="4"/>
        <v>3601</v>
      </c>
      <c r="AD56" s="84">
        <f t="shared" si="40"/>
        <v>3684</v>
      </c>
      <c r="AE56" s="101">
        <v>83</v>
      </c>
      <c r="AF56" s="116">
        <v>0</v>
      </c>
      <c r="AG56" s="116">
        <v>113</v>
      </c>
      <c r="AH56" s="128">
        <f t="shared" si="5"/>
        <v>113</v>
      </c>
      <c r="AI56" s="128">
        <f t="shared" si="15"/>
        <v>4196</v>
      </c>
      <c r="AJ56" s="123">
        <f t="shared" si="18"/>
        <v>947</v>
      </c>
      <c r="AK56" s="125">
        <f t="shared" si="20"/>
        <v>125.57142857142857</v>
      </c>
      <c r="AL56" s="70">
        <f t="shared" si="31"/>
        <v>1.0276757286309086</v>
      </c>
      <c r="AM56" s="73">
        <f t="shared" si="32"/>
        <v>2.7675728630908614E-2</v>
      </c>
      <c r="AN56" s="74">
        <f t="shared" si="37"/>
        <v>0.96699669966996693</v>
      </c>
      <c r="AO56" s="4">
        <f t="shared" si="23"/>
        <v>-108</v>
      </c>
      <c r="AP56" s="4">
        <f t="shared" si="24"/>
        <v>-93</v>
      </c>
      <c r="AQ56" s="4">
        <f t="shared" si="25"/>
        <v>-11</v>
      </c>
      <c r="AR56" s="222" t="s">
        <v>299</v>
      </c>
      <c r="AS56" s="172">
        <v>32655</v>
      </c>
      <c r="AT56" s="170"/>
      <c r="AU56" s="179"/>
      <c r="BS56" s="17">
        <f t="shared" si="29"/>
        <v>1009.7142857142857</v>
      </c>
    </row>
    <row r="57" spans="1:88" x14ac:dyDescent="0.25">
      <c r="A57" s="51">
        <v>54</v>
      </c>
      <c r="B57" s="132">
        <v>28</v>
      </c>
      <c r="C57" s="54">
        <v>43941</v>
      </c>
      <c r="D57" s="107">
        <f t="shared" si="34"/>
        <v>22951</v>
      </c>
      <c r="E57" s="113">
        <f t="shared" si="35"/>
        <v>33405</v>
      </c>
      <c r="F57" s="84">
        <f t="shared" si="36"/>
        <v>750</v>
      </c>
      <c r="G57" s="116">
        <v>0</v>
      </c>
      <c r="H57" s="116">
        <v>585</v>
      </c>
      <c r="I57" s="110">
        <f t="shared" si="1"/>
        <v>585</v>
      </c>
      <c r="J57" s="110">
        <f t="shared" si="7"/>
        <v>34154</v>
      </c>
      <c r="K57" s="123">
        <f t="shared" si="16"/>
        <v>6854</v>
      </c>
      <c r="L57" s="126">
        <f t="shared" si="19"/>
        <v>939.14285714285711</v>
      </c>
      <c r="M57" s="70">
        <f t="shared" si="8"/>
        <v>1.0174267925764842</v>
      </c>
      <c r="N57" s="73">
        <f t="shared" si="9"/>
        <v>1.7426792576484162E-2</v>
      </c>
      <c r="O57" s="73">
        <f t="shared" si="10"/>
        <v>2.9724841898340994E-2</v>
      </c>
      <c r="P57" s="70">
        <f t="shared" si="39"/>
        <v>0.9746478873239437</v>
      </c>
      <c r="Q57" s="107">
        <f t="shared" si="2"/>
        <v>6020</v>
      </c>
      <c r="R57" s="113">
        <f t="shared" si="41"/>
        <v>9779</v>
      </c>
      <c r="S57" s="84">
        <v>75</v>
      </c>
      <c r="T57" s="116">
        <v>0</v>
      </c>
      <c r="U57" s="116">
        <v>90</v>
      </c>
      <c r="V57" s="110">
        <f t="shared" si="3"/>
        <v>90</v>
      </c>
      <c r="W57" s="110">
        <f t="shared" si="12"/>
        <v>10245</v>
      </c>
      <c r="X57" s="123">
        <f t="shared" si="17"/>
        <v>1050</v>
      </c>
      <c r="Y57" s="125">
        <f t="shared" si="22"/>
        <v>101.42857142857143</v>
      </c>
      <c r="Z57" s="53">
        <f t="shared" si="13"/>
        <v>1.0088626292466765</v>
      </c>
      <c r="AA57" s="73">
        <f t="shared" si="14"/>
        <v>8.8626292466764678E-3</v>
      </c>
      <c r="AB57" s="105">
        <f t="shared" si="28"/>
        <v>0.94039735099337751</v>
      </c>
      <c r="AC57" s="106">
        <f t="shared" si="4"/>
        <v>3684</v>
      </c>
      <c r="AD57" s="84">
        <f t="shared" si="40"/>
        <v>3751</v>
      </c>
      <c r="AE57" s="101">
        <v>67</v>
      </c>
      <c r="AF57" s="116">
        <v>0</v>
      </c>
      <c r="AG57" s="116">
        <v>95</v>
      </c>
      <c r="AH57" s="128">
        <f t="shared" si="5"/>
        <v>95</v>
      </c>
      <c r="AI57" s="128">
        <f t="shared" si="15"/>
        <v>4291</v>
      </c>
      <c r="AJ57" s="123">
        <f t="shared" si="18"/>
        <v>928</v>
      </c>
      <c r="AK57" s="125">
        <f t="shared" si="20"/>
        <v>120.71428571428571</v>
      </c>
      <c r="AL57" s="70">
        <f t="shared" si="31"/>
        <v>1.0226406101048617</v>
      </c>
      <c r="AM57" s="73">
        <f t="shared" si="32"/>
        <v>2.2640610104861736E-2</v>
      </c>
      <c r="AN57" s="74">
        <f t="shared" si="37"/>
        <v>0.96131968145620017</v>
      </c>
      <c r="AO57" s="4">
        <f t="shared" si="23"/>
        <v>-214</v>
      </c>
      <c r="AP57" s="4">
        <f t="shared" si="24"/>
        <v>-72</v>
      </c>
      <c r="AQ57" s="4">
        <f t="shared" si="25"/>
        <v>-19</v>
      </c>
      <c r="AR57" s="222" t="s">
        <v>298</v>
      </c>
      <c r="AS57" s="172">
        <v>33405</v>
      </c>
      <c r="AT57" s="173"/>
      <c r="AU57" s="179"/>
      <c r="BS57" s="17">
        <f t="shared" si="29"/>
        <v>979.14285714285711</v>
      </c>
    </row>
    <row r="58" spans="1:88" x14ac:dyDescent="0.25">
      <c r="A58" s="51">
        <v>55</v>
      </c>
      <c r="B58" s="132">
        <v>29</v>
      </c>
      <c r="C58" s="54">
        <v>43942</v>
      </c>
      <c r="D58" s="107">
        <f t="shared" si="34"/>
        <v>23626</v>
      </c>
      <c r="E58" s="113">
        <f t="shared" si="35"/>
        <v>34134</v>
      </c>
      <c r="F58" s="84">
        <f t="shared" si="36"/>
        <v>729</v>
      </c>
      <c r="G58" s="116">
        <v>0</v>
      </c>
      <c r="H58" s="116">
        <v>712</v>
      </c>
      <c r="I58" s="110">
        <f t="shared" si="1"/>
        <v>712</v>
      </c>
      <c r="J58" s="110">
        <f t="shared" si="7"/>
        <v>34866</v>
      </c>
      <c r="K58" s="123">
        <f t="shared" si="16"/>
        <v>6715</v>
      </c>
      <c r="L58" s="126">
        <f t="shared" si="19"/>
        <v>924.57142857142856</v>
      </c>
      <c r="M58" s="70">
        <f t="shared" si="8"/>
        <v>1.0208467529425542</v>
      </c>
      <c r="N58" s="73">
        <f t="shared" si="9"/>
        <v>2.0846752942554225E-2</v>
      </c>
      <c r="O58" s="73">
        <f t="shared" si="10"/>
        <v>2.5977695265759236E-2</v>
      </c>
      <c r="P58" s="70">
        <f t="shared" si="39"/>
        <v>0.98448433221782783</v>
      </c>
      <c r="Q58" s="107">
        <f t="shared" si="2"/>
        <v>6028</v>
      </c>
      <c r="R58" s="113">
        <f t="shared" si="41"/>
        <v>9897</v>
      </c>
      <c r="S58" s="84">
        <v>118</v>
      </c>
      <c r="T58" s="116">
        <v>0</v>
      </c>
      <c r="U58" s="116">
        <v>71</v>
      </c>
      <c r="V58" s="110">
        <f t="shared" si="3"/>
        <v>71</v>
      </c>
      <c r="W58" s="110">
        <f t="shared" si="12"/>
        <v>10316</v>
      </c>
      <c r="X58" s="123">
        <f t="shared" si="17"/>
        <v>958</v>
      </c>
      <c r="Y58" s="125">
        <f t="shared" si="22"/>
        <v>88.857142857142861</v>
      </c>
      <c r="Z58" s="53">
        <f t="shared" si="13"/>
        <v>1.0069302098584676</v>
      </c>
      <c r="AA58" s="73">
        <f t="shared" si="14"/>
        <v>6.9302098584675953E-3</v>
      </c>
      <c r="AB58" s="105">
        <f t="shared" si="28"/>
        <v>0.87605633802816907</v>
      </c>
      <c r="AC58" s="106">
        <f t="shared" si="4"/>
        <v>3751</v>
      </c>
      <c r="AD58" s="84">
        <f t="shared" si="40"/>
        <v>3916</v>
      </c>
      <c r="AE58" s="101">
        <v>165</v>
      </c>
      <c r="AF58" s="116">
        <v>0</v>
      </c>
      <c r="AG58" s="116">
        <v>128</v>
      </c>
      <c r="AH58" s="128">
        <f t="shared" si="5"/>
        <v>128</v>
      </c>
      <c r="AI58" s="128">
        <f t="shared" si="15"/>
        <v>4419</v>
      </c>
      <c r="AJ58" s="123">
        <f t="shared" si="18"/>
        <v>971</v>
      </c>
      <c r="AK58" s="125">
        <f t="shared" si="20"/>
        <v>120.42857142857143</v>
      </c>
      <c r="AL58" s="70">
        <f t="shared" si="31"/>
        <v>1.0298298764856677</v>
      </c>
      <c r="AM58" s="73">
        <f t="shared" si="32"/>
        <v>2.9829876485667706E-2</v>
      </c>
      <c r="AN58" s="74">
        <f t="shared" si="37"/>
        <v>0.99763313609467463</v>
      </c>
      <c r="AO58" s="4">
        <f t="shared" si="23"/>
        <v>-139</v>
      </c>
      <c r="AP58" s="4">
        <f t="shared" si="24"/>
        <v>-92</v>
      </c>
      <c r="AQ58" s="4">
        <f t="shared" si="25"/>
        <v>43</v>
      </c>
      <c r="AR58" s="222" t="s">
        <v>297</v>
      </c>
      <c r="AS58" s="172">
        <v>34134</v>
      </c>
      <c r="AT58" s="173"/>
      <c r="AU58" s="179"/>
      <c r="BS58" s="17">
        <f t="shared" si="29"/>
        <v>959.28571428571433</v>
      </c>
    </row>
    <row r="59" spans="1:88" x14ac:dyDescent="0.25">
      <c r="A59" s="51">
        <v>56</v>
      </c>
      <c r="B59" s="132">
        <v>30</v>
      </c>
      <c r="C59" s="54">
        <v>43943</v>
      </c>
      <c r="D59" s="107">
        <f t="shared" si="34"/>
        <v>24237</v>
      </c>
      <c r="E59" s="113">
        <f t="shared" si="35"/>
        <v>34842</v>
      </c>
      <c r="F59" s="84">
        <f t="shared" si="36"/>
        <v>708</v>
      </c>
      <c r="G59" s="116">
        <v>0</v>
      </c>
      <c r="H59" s="116">
        <v>971</v>
      </c>
      <c r="I59" s="110">
        <f t="shared" si="1"/>
        <v>971</v>
      </c>
      <c r="J59" s="110">
        <f t="shared" si="7"/>
        <v>35837</v>
      </c>
      <c r="K59" s="123">
        <f t="shared" si="16"/>
        <v>6689</v>
      </c>
      <c r="L59" s="126">
        <f t="shared" si="19"/>
        <v>904.14285714285711</v>
      </c>
      <c r="M59" s="70">
        <f t="shared" si="8"/>
        <v>1.027849480869615</v>
      </c>
      <c r="N59" s="73">
        <f t="shared" si="9"/>
        <v>2.7849480869615029E-2</v>
      </c>
      <c r="O59" s="73">
        <f t="shared" si="10"/>
        <v>2.3228384241872881E-2</v>
      </c>
      <c r="P59" s="70">
        <f t="shared" si="39"/>
        <v>0.97790482076637819</v>
      </c>
      <c r="Q59" s="107">
        <f t="shared" si="2"/>
        <v>5981</v>
      </c>
      <c r="R59" s="113">
        <f t="shared" si="41"/>
        <v>10021</v>
      </c>
      <c r="S59" s="84">
        <v>124</v>
      </c>
      <c r="T59" s="116">
        <v>0</v>
      </c>
      <c r="U59" s="116">
        <v>69</v>
      </c>
      <c r="V59" s="110">
        <f t="shared" si="3"/>
        <v>69</v>
      </c>
      <c r="W59" s="110">
        <f t="shared" si="12"/>
        <v>10385</v>
      </c>
      <c r="X59" s="123">
        <f t="shared" si="17"/>
        <v>894</v>
      </c>
      <c r="Y59" s="125">
        <f t="shared" si="22"/>
        <v>83.285714285714292</v>
      </c>
      <c r="Z59" s="53">
        <f t="shared" si="13"/>
        <v>1.0066886390073673</v>
      </c>
      <c r="AA59" s="73">
        <f t="shared" si="14"/>
        <v>6.6886390073672697E-3</v>
      </c>
      <c r="AB59" s="105">
        <f t="shared" si="28"/>
        <v>0.93729903536977499</v>
      </c>
      <c r="AC59" s="106">
        <f t="shared" si="4"/>
        <v>3916</v>
      </c>
      <c r="AD59" s="84">
        <f t="shared" si="40"/>
        <v>4054</v>
      </c>
      <c r="AE59" s="101">
        <v>138</v>
      </c>
      <c r="AF59" s="116">
        <v>0</v>
      </c>
      <c r="AG59" s="116">
        <v>117</v>
      </c>
      <c r="AH59" s="128">
        <f t="shared" si="5"/>
        <v>117</v>
      </c>
      <c r="AI59" s="128">
        <f t="shared" si="15"/>
        <v>4536</v>
      </c>
      <c r="AJ59" s="123">
        <f t="shared" si="18"/>
        <v>920</v>
      </c>
      <c r="AK59" s="125">
        <f t="shared" si="20"/>
        <v>119.57142857142857</v>
      </c>
      <c r="AL59" s="70">
        <f t="shared" si="31"/>
        <v>1.0264765784114054</v>
      </c>
      <c r="AM59" s="73">
        <f t="shared" si="32"/>
        <v>2.6476578411405383E-2</v>
      </c>
      <c r="AN59" s="74">
        <f t="shared" si="37"/>
        <v>0.99288256227757998</v>
      </c>
      <c r="AO59" s="4">
        <f t="shared" si="23"/>
        <v>-26</v>
      </c>
      <c r="AP59" s="4">
        <f t="shared" si="24"/>
        <v>-64</v>
      </c>
      <c r="AQ59" s="4">
        <f t="shared" si="25"/>
        <v>-51</v>
      </c>
      <c r="AR59" s="222" t="s">
        <v>296</v>
      </c>
      <c r="AS59" s="172">
        <v>34842</v>
      </c>
      <c r="AT59" s="173"/>
      <c r="AU59" s="179"/>
      <c r="BS59" s="17">
        <f t="shared" si="29"/>
        <v>955.57142857142856</v>
      </c>
    </row>
    <row r="60" spans="1:88" x14ac:dyDescent="0.25">
      <c r="A60" s="51">
        <v>57</v>
      </c>
      <c r="B60" s="132">
        <v>31</v>
      </c>
      <c r="C60" s="54">
        <v>43944</v>
      </c>
      <c r="D60" s="107">
        <f t="shared" si="34"/>
        <v>24821</v>
      </c>
      <c r="E60" s="113">
        <f t="shared" si="35"/>
        <v>35729</v>
      </c>
      <c r="F60" s="84">
        <f t="shared" si="36"/>
        <v>887</v>
      </c>
      <c r="G60" s="116">
        <v>0</v>
      </c>
      <c r="H60" s="116">
        <v>796</v>
      </c>
      <c r="I60" s="110">
        <f t="shared" si="1"/>
        <v>796</v>
      </c>
      <c r="J60" s="110">
        <f t="shared" si="7"/>
        <v>36633</v>
      </c>
      <c r="K60" s="123">
        <f t="shared" si="16"/>
        <v>6515</v>
      </c>
      <c r="L60" s="126">
        <f t="shared" si="19"/>
        <v>851</v>
      </c>
      <c r="M60" s="70">
        <f t="shared" si="8"/>
        <v>1.0222116806652342</v>
      </c>
      <c r="N60" s="73">
        <f t="shared" si="9"/>
        <v>2.2211680665234157E-2</v>
      </c>
      <c r="O60" s="73">
        <f t="shared" si="10"/>
        <v>2.1448887625796019E-2</v>
      </c>
      <c r="P60" s="70">
        <f t="shared" si="39"/>
        <v>0.94122294201295631</v>
      </c>
      <c r="Q60" s="107">
        <f t="shared" si="2"/>
        <v>5967</v>
      </c>
      <c r="R60" s="113">
        <f t="shared" si="41"/>
        <v>10158</v>
      </c>
      <c r="S60" s="84">
        <v>137</v>
      </c>
      <c r="T60" s="116">
        <v>0</v>
      </c>
      <c r="U60" s="116">
        <v>76</v>
      </c>
      <c r="V60" s="110">
        <f t="shared" si="3"/>
        <v>76</v>
      </c>
      <c r="W60" s="110">
        <f t="shared" si="12"/>
        <v>10461</v>
      </c>
      <c r="X60" s="123">
        <f t="shared" si="17"/>
        <v>849</v>
      </c>
      <c r="Y60" s="125">
        <f t="shared" si="22"/>
        <v>79.714285714285708</v>
      </c>
      <c r="Z60" s="53">
        <f t="shared" si="13"/>
        <v>1.0073182474723159</v>
      </c>
      <c r="AA60" s="73">
        <f t="shared" si="14"/>
        <v>7.3182474723159086E-3</v>
      </c>
      <c r="AB60" s="105">
        <f t="shared" si="28"/>
        <v>0.95711835334476825</v>
      </c>
      <c r="AC60" s="106">
        <f t="shared" si="4"/>
        <v>4054</v>
      </c>
      <c r="AD60" s="84">
        <f t="shared" si="40"/>
        <v>4177</v>
      </c>
      <c r="AE60" s="101">
        <v>123</v>
      </c>
      <c r="AF60" s="116">
        <v>0</v>
      </c>
      <c r="AG60" s="116">
        <v>104</v>
      </c>
      <c r="AH60" s="128">
        <f t="shared" si="5"/>
        <v>104</v>
      </c>
      <c r="AI60" s="128">
        <f t="shared" si="15"/>
        <v>4640</v>
      </c>
      <c r="AJ60" s="123">
        <f t="shared" si="18"/>
        <v>862</v>
      </c>
      <c r="AK60" s="125">
        <f t="shared" si="20"/>
        <v>114.85714285714286</v>
      </c>
      <c r="AL60" s="70">
        <f t="shared" si="31"/>
        <v>1.0229276895943562</v>
      </c>
      <c r="AM60" s="73">
        <f t="shared" si="32"/>
        <v>2.2927689594356204E-2</v>
      </c>
      <c r="AN60" s="74">
        <f t="shared" si="37"/>
        <v>0.96057347670250903</v>
      </c>
      <c r="AO60" s="4">
        <f t="shared" si="23"/>
        <v>-174</v>
      </c>
      <c r="AP60" s="4">
        <f t="shared" si="24"/>
        <v>-45</v>
      </c>
      <c r="AQ60" s="4">
        <f t="shared" si="25"/>
        <v>-58</v>
      </c>
      <c r="AR60" s="222" t="s">
        <v>295</v>
      </c>
      <c r="AS60" s="172">
        <v>35729</v>
      </c>
      <c r="AT60" s="173"/>
      <c r="AU60" s="179"/>
      <c r="BS60" s="17">
        <f t="shared" si="29"/>
        <v>930.71428571428567</v>
      </c>
    </row>
    <row r="61" spans="1:88" x14ac:dyDescent="0.25">
      <c r="A61" s="51">
        <v>58</v>
      </c>
      <c r="B61" s="132">
        <v>32</v>
      </c>
      <c r="C61" s="54">
        <v>43945</v>
      </c>
      <c r="D61" s="107">
        <f t="shared" si="34"/>
        <v>25571</v>
      </c>
      <c r="E61" s="113">
        <f t="shared" si="35"/>
        <v>36535</v>
      </c>
      <c r="F61" s="84">
        <f t="shared" si="36"/>
        <v>806</v>
      </c>
      <c r="G61" s="116">
        <v>0</v>
      </c>
      <c r="H61" s="116">
        <v>661</v>
      </c>
      <c r="I61" s="110">
        <f t="shared" si="1"/>
        <v>661</v>
      </c>
      <c r="J61" s="110">
        <f t="shared" si="7"/>
        <v>37294</v>
      </c>
      <c r="K61" s="123">
        <f t="shared" si="16"/>
        <v>6086</v>
      </c>
      <c r="L61" s="126">
        <f t="shared" si="19"/>
        <v>763.14285714285711</v>
      </c>
      <c r="M61" s="70">
        <f t="shared" si="8"/>
        <v>1.0180438402533234</v>
      </c>
      <c r="N61" s="73">
        <f t="shared" si="9"/>
        <v>1.8043840253323395E-2</v>
      </c>
      <c r="O61" s="73">
        <f t="shared" si="10"/>
        <v>2.1275709461442194E-2</v>
      </c>
      <c r="P61" s="70">
        <f t="shared" si="39"/>
        <v>0.89676011415141843</v>
      </c>
      <c r="Q61" s="107">
        <f t="shared" si="2"/>
        <v>5981</v>
      </c>
      <c r="R61" s="113">
        <f t="shared" si="41"/>
        <v>10281</v>
      </c>
      <c r="S61" s="84">
        <v>123</v>
      </c>
      <c r="T61" s="116">
        <v>0</v>
      </c>
      <c r="U61" s="116">
        <v>44</v>
      </c>
      <c r="V61" s="110">
        <f t="shared" si="3"/>
        <v>44</v>
      </c>
      <c r="W61" s="110">
        <f t="shared" si="12"/>
        <v>10505</v>
      </c>
      <c r="X61" s="123">
        <f t="shared" si="17"/>
        <v>816</v>
      </c>
      <c r="Y61" s="125">
        <f t="shared" si="22"/>
        <v>68.571428571428569</v>
      </c>
      <c r="Z61" s="53">
        <f t="shared" si="13"/>
        <v>1.0042060988433228</v>
      </c>
      <c r="AA61" s="73">
        <f t="shared" si="14"/>
        <v>4.2060988433227919E-3</v>
      </c>
      <c r="AB61" s="105">
        <f t="shared" si="28"/>
        <v>0.86021505376344087</v>
      </c>
      <c r="AC61" s="106">
        <f t="shared" si="4"/>
        <v>4177</v>
      </c>
      <c r="AD61" s="84">
        <f t="shared" si="40"/>
        <v>4289</v>
      </c>
      <c r="AE61" s="101">
        <v>112</v>
      </c>
      <c r="AF61" s="116">
        <v>0</v>
      </c>
      <c r="AG61" s="116">
        <v>92</v>
      </c>
      <c r="AH61" s="128">
        <f t="shared" si="5"/>
        <v>92</v>
      </c>
      <c r="AI61" s="128">
        <f t="shared" si="15"/>
        <v>4732</v>
      </c>
      <c r="AJ61" s="123">
        <f t="shared" si="18"/>
        <v>830</v>
      </c>
      <c r="AK61" s="125">
        <f t="shared" si="20"/>
        <v>109.57142857142857</v>
      </c>
      <c r="AL61" s="70">
        <f t="shared" si="31"/>
        <v>1.0198275862068966</v>
      </c>
      <c r="AM61" s="73">
        <f t="shared" si="32"/>
        <v>1.9827586206896619E-2</v>
      </c>
      <c r="AN61" s="74">
        <f t="shared" si="37"/>
        <v>0.95398009950248752</v>
      </c>
      <c r="AO61" s="4">
        <f t="shared" si="23"/>
        <v>-429</v>
      </c>
      <c r="AP61" s="4">
        <f t="shared" si="24"/>
        <v>-33</v>
      </c>
      <c r="AQ61" s="4">
        <f t="shared" si="25"/>
        <v>-32</v>
      </c>
      <c r="AR61" s="222" t="s">
        <v>294</v>
      </c>
      <c r="AS61" s="172">
        <v>36535</v>
      </c>
      <c r="AT61" s="173"/>
      <c r="AU61" s="179"/>
      <c r="BS61" s="17">
        <f t="shared" si="29"/>
        <v>869.42857142857144</v>
      </c>
    </row>
    <row r="62" spans="1:88" x14ac:dyDescent="0.25">
      <c r="A62" s="51">
        <v>59</v>
      </c>
      <c r="B62" s="132">
        <v>33</v>
      </c>
      <c r="C62" s="54">
        <v>43946</v>
      </c>
      <c r="D62" s="107">
        <f t="shared" si="34"/>
        <v>26254</v>
      </c>
      <c r="E62" s="113">
        <f t="shared" si="35"/>
        <v>37190</v>
      </c>
      <c r="F62" s="84">
        <f t="shared" si="36"/>
        <v>655</v>
      </c>
      <c r="G62" s="116">
        <v>0</v>
      </c>
      <c r="H62" s="116">
        <v>574</v>
      </c>
      <c r="I62" s="110">
        <f t="shared" si="1"/>
        <v>574</v>
      </c>
      <c r="J62" s="110">
        <f t="shared" si="7"/>
        <v>37868</v>
      </c>
      <c r="K62" s="123">
        <f t="shared" si="16"/>
        <v>5601</v>
      </c>
      <c r="L62" s="126">
        <f t="shared" si="19"/>
        <v>703.14285714285711</v>
      </c>
      <c r="M62" s="70">
        <f t="shared" si="8"/>
        <v>1.0153912157451601</v>
      </c>
      <c r="N62" s="73">
        <f t="shared" si="9"/>
        <v>1.5391215745160114E-2</v>
      </c>
      <c r="O62" s="73">
        <f t="shared" si="10"/>
        <v>2.0868594095177384E-2</v>
      </c>
      <c r="P62" s="70">
        <f t="shared" si="39"/>
        <v>0.92137776113815051</v>
      </c>
      <c r="Q62" s="107">
        <f t="shared" si="2"/>
        <v>5992</v>
      </c>
      <c r="R62" s="113">
        <f t="shared" si="41"/>
        <v>10381</v>
      </c>
      <c r="S62" s="84">
        <v>100</v>
      </c>
      <c r="T62" s="116">
        <v>0</v>
      </c>
      <c r="U62" s="116">
        <v>44</v>
      </c>
      <c r="V62" s="110">
        <f t="shared" si="3"/>
        <v>44</v>
      </c>
      <c r="W62" s="110">
        <f t="shared" si="12"/>
        <v>10549</v>
      </c>
      <c r="X62" s="123">
        <f t="shared" si="17"/>
        <v>787</v>
      </c>
      <c r="Y62" s="125">
        <f t="shared" si="22"/>
        <v>64.857142857142861</v>
      </c>
      <c r="Z62" s="53">
        <f t="shared" si="13"/>
        <v>1.0041884816753928</v>
      </c>
      <c r="AA62" s="73">
        <f t="shared" si="14"/>
        <v>4.1884816753927634E-3</v>
      </c>
      <c r="AB62" s="105">
        <f t="shared" si="28"/>
        <v>0.94583333333333341</v>
      </c>
      <c r="AC62" s="106">
        <f t="shared" si="4"/>
        <v>4289</v>
      </c>
      <c r="AD62" s="84">
        <f t="shared" si="40"/>
        <v>4409</v>
      </c>
      <c r="AE62" s="101">
        <v>120</v>
      </c>
      <c r="AF62" s="116">
        <v>0</v>
      </c>
      <c r="AG62" s="116">
        <v>81</v>
      </c>
      <c r="AH62" s="128">
        <f t="shared" si="5"/>
        <v>81</v>
      </c>
      <c r="AI62" s="128">
        <f t="shared" si="15"/>
        <v>4813</v>
      </c>
      <c r="AJ62" s="123">
        <f t="shared" si="18"/>
        <v>808</v>
      </c>
      <c r="AK62" s="125">
        <f t="shared" si="20"/>
        <v>104.28571428571429</v>
      </c>
      <c r="AL62" s="70">
        <f t="shared" si="31"/>
        <v>1.0171174978867286</v>
      </c>
      <c r="AM62" s="73">
        <f t="shared" si="32"/>
        <v>1.7117497886728561E-2</v>
      </c>
      <c r="AN62" s="74">
        <f t="shared" si="37"/>
        <v>0.95176010430247726</v>
      </c>
      <c r="AO62" s="4">
        <f t="shared" si="23"/>
        <v>-485</v>
      </c>
      <c r="AP62" s="4">
        <f t="shared" si="24"/>
        <v>-29</v>
      </c>
      <c r="AQ62" s="4">
        <f t="shared" si="25"/>
        <v>-22</v>
      </c>
      <c r="AR62" s="222" t="s">
        <v>293</v>
      </c>
      <c r="AS62" s="172">
        <v>37190</v>
      </c>
      <c r="AT62" s="173"/>
      <c r="AU62" s="179"/>
      <c r="BS62" s="17">
        <f t="shared" si="29"/>
        <v>800.14285714285711</v>
      </c>
    </row>
    <row r="63" spans="1:88" x14ac:dyDescent="0.25">
      <c r="A63" s="51">
        <v>60</v>
      </c>
      <c r="B63" s="132">
        <v>34</v>
      </c>
      <c r="C63" s="54">
        <v>43947</v>
      </c>
      <c r="D63" s="107">
        <f t="shared" si="34"/>
        <v>26809</v>
      </c>
      <c r="E63" s="113">
        <f t="shared" si="35"/>
        <v>37845</v>
      </c>
      <c r="F63" s="84">
        <f t="shared" si="36"/>
        <v>655</v>
      </c>
      <c r="G63" s="116">
        <v>0</v>
      </c>
      <c r="H63" s="116">
        <v>379</v>
      </c>
      <c r="I63" s="110">
        <f t="shared" si="1"/>
        <v>379</v>
      </c>
      <c r="J63" s="110">
        <f t="shared" si="7"/>
        <v>38247</v>
      </c>
      <c r="K63" s="123">
        <f t="shared" si="16"/>
        <v>5190</v>
      </c>
      <c r="L63" s="126">
        <f t="shared" si="19"/>
        <v>668.28571428571433</v>
      </c>
      <c r="M63" s="70">
        <f t="shared" si="8"/>
        <v>1.0100084504066758</v>
      </c>
      <c r="N63" s="73">
        <f t="shared" si="9"/>
        <v>1.0008450406675751E-2</v>
      </c>
      <c r="O63" s="73">
        <f t="shared" si="10"/>
        <v>1.8700933588001688E-2</v>
      </c>
      <c r="P63" s="70">
        <f t="shared" si="39"/>
        <v>0.95042665583096309</v>
      </c>
      <c r="Q63" s="107">
        <f t="shared" si="2"/>
        <v>5972</v>
      </c>
      <c r="R63" s="113">
        <f t="shared" si="41"/>
        <v>10456</v>
      </c>
      <c r="S63" s="84">
        <v>75</v>
      </c>
      <c r="T63" s="116">
        <v>0</v>
      </c>
      <c r="U63" s="116">
        <v>31</v>
      </c>
      <c r="V63" s="110">
        <f t="shared" si="3"/>
        <v>31</v>
      </c>
      <c r="W63" s="110">
        <f t="shared" si="12"/>
        <v>10580</v>
      </c>
      <c r="X63" s="123">
        <f t="shared" si="17"/>
        <v>752</v>
      </c>
      <c r="Y63" s="125">
        <f t="shared" si="22"/>
        <v>60.714285714285715</v>
      </c>
      <c r="Z63" s="53">
        <f t="shared" si="13"/>
        <v>1.0029386671722438</v>
      </c>
      <c r="AA63" s="73">
        <f t="shared" si="14"/>
        <v>2.9386671722437807E-3</v>
      </c>
      <c r="AB63" s="105">
        <f t="shared" si="28"/>
        <v>0.93612334801762109</v>
      </c>
      <c r="AC63" s="106">
        <f t="shared" si="4"/>
        <v>4409</v>
      </c>
      <c r="AD63" s="84">
        <f t="shared" si="40"/>
        <v>4475</v>
      </c>
      <c r="AE63" s="101">
        <v>66</v>
      </c>
      <c r="AF63" s="116">
        <v>0</v>
      </c>
      <c r="AG63" s="116">
        <v>78</v>
      </c>
      <c r="AH63" s="128">
        <f t="shared" si="5"/>
        <v>78</v>
      </c>
      <c r="AI63" s="128">
        <f t="shared" si="15"/>
        <v>4891</v>
      </c>
      <c r="AJ63" s="123">
        <f t="shared" si="18"/>
        <v>791</v>
      </c>
      <c r="AK63" s="125">
        <f t="shared" si="20"/>
        <v>99.285714285714292</v>
      </c>
      <c r="AL63" s="70">
        <f t="shared" si="31"/>
        <v>1.0162061084562644</v>
      </c>
      <c r="AM63" s="73">
        <f t="shared" si="32"/>
        <v>1.6206108456264356E-2</v>
      </c>
      <c r="AN63" s="74">
        <f t="shared" si="37"/>
        <v>0.95205479452054798</v>
      </c>
      <c r="AO63" s="4">
        <f t="shared" si="23"/>
        <v>-411</v>
      </c>
      <c r="AP63" s="4">
        <f t="shared" si="24"/>
        <v>-35</v>
      </c>
      <c r="AQ63" s="4">
        <f t="shared" si="25"/>
        <v>-17</v>
      </c>
      <c r="AR63" s="222" t="s">
        <v>292</v>
      </c>
      <c r="AS63" s="172">
        <v>37845</v>
      </c>
      <c r="AT63" s="173"/>
      <c r="AU63" s="179"/>
      <c r="BS63" s="17">
        <f t="shared" si="29"/>
        <v>741.42857142857144</v>
      </c>
    </row>
    <row r="64" spans="1:88" x14ac:dyDescent="0.25">
      <c r="A64" s="51">
        <v>61</v>
      </c>
      <c r="B64" s="132">
        <v>35</v>
      </c>
      <c r="C64" s="54">
        <v>43948</v>
      </c>
      <c r="D64" s="107">
        <f t="shared" si="34"/>
        <v>27389</v>
      </c>
      <c r="E64" s="113">
        <f t="shared" si="35"/>
        <v>38245</v>
      </c>
      <c r="F64" s="84">
        <f t="shared" si="36"/>
        <v>400</v>
      </c>
      <c r="G64" s="116">
        <v>0</v>
      </c>
      <c r="H64" s="116">
        <v>175</v>
      </c>
      <c r="I64" s="110">
        <f t="shared" si="1"/>
        <v>175</v>
      </c>
      <c r="J64" s="110">
        <f t="shared" si="7"/>
        <v>38422</v>
      </c>
      <c r="K64" s="123">
        <f t="shared" si="16"/>
        <v>4840</v>
      </c>
      <c r="L64" s="126">
        <f t="shared" si="19"/>
        <v>609.71428571428567</v>
      </c>
      <c r="M64" s="70">
        <f t="shared" si="8"/>
        <v>1.004575522263184</v>
      </c>
      <c r="N64" s="73">
        <f t="shared" si="9"/>
        <v>4.5755222631840287E-3</v>
      </c>
      <c r="O64" s="73">
        <f t="shared" si="10"/>
        <v>1.4046141866715489E-2</v>
      </c>
      <c r="P64" s="70">
        <f t="shared" si="39"/>
        <v>0.9123557075673363</v>
      </c>
      <c r="Q64" s="107">
        <f t="shared" si="2"/>
        <v>5981</v>
      </c>
      <c r="R64" s="113">
        <f t="shared" si="41"/>
        <v>10521</v>
      </c>
      <c r="S64" s="84">
        <v>65</v>
      </c>
      <c r="T64" s="116">
        <v>0</v>
      </c>
      <c r="U64" s="116">
        <v>39</v>
      </c>
      <c r="V64" s="110">
        <f t="shared" si="3"/>
        <v>39</v>
      </c>
      <c r="W64" s="110">
        <f t="shared" si="12"/>
        <v>10619</v>
      </c>
      <c r="X64" s="123">
        <f t="shared" si="17"/>
        <v>742</v>
      </c>
      <c r="Y64" s="125">
        <f t="shared" si="22"/>
        <v>53.428571428571431</v>
      </c>
      <c r="Z64" s="53">
        <f t="shared" si="13"/>
        <v>1.0036862003780718</v>
      </c>
      <c r="AA64" s="73">
        <f t="shared" si="14"/>
        <v>3.6862003780717689E-3</v>
      </c>
      <c r="AB64" s="105">
        <f t="shared" si="28"/>
        <v>0.88</v>
      </c>
      <c r="AC64" s="106">
        <f t="shared" si="4"/>
        <v>4475</v>
      </c>
      <c r="AD64" s="84">
        <f t="shared" si="40"/>
        <v>4518</v>
      </c>
      <c r="AE64" s="101">
        <v>43</v>
      </c>
      <c r="AF64" s="116">
        <v>0</v>
      </c>
      <c r="AG64" s="116">
        <v>75</v>
      </c>
      <c r="AH64" s="128">
        <f t="shared" si="5"/>
        <v>75</v>
      </c>
      <c r="AI64" s="128">
        <f t="shared" si="15"/>
        <v>4966</v>
      </c>
      <c r="AJ64" s="123">
        <f t="shared" si="18"/>
        <v>767</v>
      </c>
      <c r="AK64" s="125">
        <f t="shared" si="20"/>
        <v>96.428571428571431</v>
      </c>
      <c r="AL64" s="70">
        <f t="shared" si="31"/>
        <v>1.0153342874667757</v>
      </c>
      <c r="AM64" s="73">
        <f t="shared" si="32"/>
        <v>1.5334287466775676E-2</v>
      </c>
      <c r="AN64" s="74">
        <f t="shared" si="37"/>
        <v>0.97122302158273377</v>
      </c>
      <c r="AO64" s="4">
        <f t="shared" si="23"/>
        <v>-350</v>
      </c>
      <c r="AP64" s="4">
        <f t="shared" si="24"/>
        <v>-10</v>
      </c>
      <c r="AQ64" s="4">
        <f t="shared" si="25"/>
        <v>-24</v>
      </c>
      <c r="AR64" s="222" t="s">
        <v>291</v>
      </c>
      <c r="AS64" s="172">
        <v>38245</v>
      </c>
      <c r="AT64" s="173"/>
      <c r="AU64" s="179"/>
      <c r="BS64" s="17">
        <f t="shared" si="29"/>
        <v>691.42857142857144</v>
      </c>
    </row>
    <row r="65" spans="1:71" x14ac:dyDescent="0.25">
      <c r="A65" s="51">
        <v>62</v>
      </c>
      <c r="B65" s="132">
        <v>36</v>
      </c>
      <c r="C65" s="54">
        <v>43949</v>
      </c>
      <c r="D65" s="107">
        <f t="shared" si="34"/>
        <v>27724</v>
      </c>
      <c r="E65" s="113">
        <f t="shared" si="35"/>
        <v>38416</v>
      </c>
      <c r="F65" s="84">
        <f t="shared" si="36"/>
        <v>171</v>
      </c>
      <c r="G65" s="116">
        <v>0</v>
      </c>
      <c r="H65" s="116">
        <v>393</v>
      </c>
      <c r="I65" s="110">
        <f t="shared" si="1"/>
        <v>393</v>
      </c>
      <c r="J65" s="110">
        <f t="shared" si="7"/>
        <v>38815</v>
      </c>
      <c r="K65" s="123">
        <f t="shared" si="16"/>
        <v>4282</v>
      </c>
      <c r="L65" s="126">
        <f t="shared" si="19"/>
        <v>564.14285714285711</v>
      </c>
      <c r="M65" s="70">
        <f t="shared" si="8"/>
        <v>1.010228514913331</v>
      </c>
      <c r="N65" s="73">
        <f t="shared" si="9"/>
        <v>1.0228514913330988E-2</v>
      </c>
      <c r="O65" s="73">
        <f t="shared" si="10"/>
        <v>1.1649508716334855E-2</v>
      </c>
      <c r="P65" s="70">
        <f t="shared" si="39"/>
        <v>0.92525773195876293</v>
      </c>
      <c r="Q65" s="107">
        <f t="shared" si="2"/>
        <v>6003</v>
      </c>
      <c r="R65" s="113">
        <f t="shared" si="41"/>
        <v>10609</v>
      </c>
      <c r="S65" s="84">
        <v>88</v>
      </c>
      <c r="T65" s="116">
        <v>0</v>
      </c>
      <c r="U65" s="116">
        <v>59</v>
      </c>
      <c r="V65" s="110">
        <f t="shared" si="3"/>
        <v>59</v>
      </c>
      <c r="W65" s="110">
        <f t="shared" si="12"/>
        <v>10678</v>
      </c>
      <c r="X65" s="123">
        <f t="shared" si="17"/>
        <v>712</v>
      </c>
      <c r="Y65" s="125">
        <f t="shared" si="22"/>
        <v>51.714285714285715</v>
      </c>
      <c r="Z65" s="53">
        <f t="shared" si="13"/>
        <v>1.0055560787268105</v>
      </c>
      <c r="AA65" s="73">
        <f t="shared" si="14"/>
        <v>5.5560787268105205E-3</v>
      </c>
      <c r="AB65" s="105">
        <f t="shared" si="28"/>
        <v>0.96791443850267378</v>
      </c>
      <c r="AC65" s="106">
        <f t="shared" si="4"/>
        <v>4518</v>
      </c>
      <c r="AD65" s="84">
        <f t="shared" si="40"/>
        <v>4566</v>
      </c>
      <c r="AE65" s="101">
        <v>48</v>
      </c>
      <c r="AF65" s="116">
        <v>0</v>
      </c>
      <c r="AG65" s="116">
        <v>70</v>
      </c>
      <c r="AH65" s="128">
        <f t="shared" si="5"/>
        <v>70</v>
      </c>
      <c r="AI65" s="128">
        <f t="shared" si="15"/>
        <v>5036</v>
      </c>
      <c r="AJ65" s="123">
        <f t="shared" si="18"/>
        <v>650</v>
      </c>
      <c r="AK65" s="125">
        <f t="shared" si="20"/>
        <v>88.142857142857139</v>
      </c>
      <c r="AL65" s="70">
        <f t="shared" si="31"/>
        <v>1.014095851792187</v>
      </c>
      <c r="AM65" s="73">
        <f t="shared" si="32"/>
        <v>1.4095851792186975E-2</v>
      </c>
      <c r="AN65" s="74">
        <f t="shared" si="37"/>
        <v>0.91407407407407404</v>
      </c>
      <c r="AO65" s="4">
        <f t="shared" si="23"/>
        <v>-558</v>
      </c>
      <c r="AP65" s="4">
        <f t="shared" si="24"/>
        <v>-30</v>
      </c>
      <c r="AQ65" s="4">
        <f t="shared" si="25"/>
        <v>-117</v>
      </c>
      <c r="AR65" s="222" t="s">
        <v>290</v>
      </c>
      <c r="AS65" s="172">
        <v>38416</v>
      </c>
      <c r="AT65" s="173"/>
      <c r="AU65" s="179"/>
      <c r="BS65" s="17">
        <f t="shared" si="29"/>
        <v>611.71428571428567</v>
      </c>
    </row>
    <row r="66" spans="1:71" x14ac:dyDescent="0.25">
      <c r="A66" s="51">
        <v>63</v>
      </c>
      <c r="B66" s="132">
        <v>37</v>
      </c>
      <c r="C66" s="54">
        <v>43950</v>
      </c>
      <c r="D66" s="107">
        <f t="shared" si="34"/>
        <v>27807</v>
      </c>
      <c r="E66" s="113">
        <f t="shared" si="35"/>
        <v>38802</v>
      </c>
      <c r="F66" s="84">
        <f t="shared" si="36"/>
        <v>386</v>
      </c>
      <c r="G66" s="116">
        <v>0</v>
      </c>
      <c r="H66" s="116">
        <v>458</v>
      </c>
      <c r="I66" s="110">
        <f t="shared" si="1"/>
        <v>458</v>
      </c>
      <c r="J66" s="110">
        <f t="shared" si="7"/>
        <v>39273</v>
      </c>
      <c r="K66" s="123">
        <f t="shared" si="16"/>
        <v>3960</v>
      </c>
      <c r="L66" s="126">
        <f t="shared" si="19"/>
        <v>490.85714285714283</v>
      </c>
      <c r="M66" s="70">
        <f t="shared" si="8"/>
        <v>1.0117995620249904</v>
      </c>
      <c r="N66" s="73">
        <f t="shared" si="9"/>
        <v>1.179956202499044E-2</v>
      </c>
      <c r="O66" s="73">
        <f t="shared" si="10"/>
        <v>1.0400653070668264E-2</v>
      </c>
      <c r="P66" s="70">
        <f t="shared" si="39"/>
        <v>0.87009369460622943</v>
      </c>
      <c r="Q66" s="107">
        <f t="shared" si="2"/>
        <v>6043</v>
      </c>
      <c r="R66" s="113">
        <f t="shared" si="41"/>
        <v>10685</v>
      </c>
      <c r="S66" s="84">
        <v>76</v>
      </c>
      <c r="T66" s="116">
        <v>0</v>
      </c>
      <c r="U66" s="116">
        <v>41</v>
      </c>
      <c r="V66" s="110">
        <f t="shared" si="3"/>
        <v>41</v>
      </c>
      <c r="W66" s="110">
        <f t="shared" si="12"/>
        <v>10719</v>
      </c>
      <c r="X66" s="123">
        <f t="shared" si="17"/>
        <v>664</v>
      </c>
      <c r="Y66" s="125">
        <f t="shared" si="22"/>
        <v>47.714285714285715</v>
      </c>
      <c r="Z66" s="53">
        <f t="shared" si="13"/>
        <v>1.0038396703502528</v>
      </c>
      <c r="AA66" s="73">
        <f t="shared" si="14"/>
        <v>3.8396703502527885E-3</v>
      </c>
      <c r="AB66" s="105">
        <f t="shared" si="28"/>
        <v>0.92265193370165743</v>
      </c>
      <c r="AC66" s="106">
        <f t="shared" si="4"/>
        <v>4566</v>
      </c>
      <c r="AD66" s="84">
        <f t="shared" si="40"/>
        <v>4711</v>
      </c>
      <c r="AE66" s="101">
        <v>145</v>
      </c>
      <c r="AF66" s="116">
        <v>0</v>
      </c>
      <c r="AG66" s="116">
        <v>58</v>
      </c>
      <c r="AH66" s="128">
        <f t="shared" si="5"/>
        <v>58</v>
      </c>
      <c r="AI66" s="128">
        <f t="shared" si="15"/>
        <v>5094</v>
      </c>
      <c r="AJ66" s="123">
        <f t="shared" si="18"/>
        <v>657</v>
      </c>
      <c r="AK66" s="125">
        <f t="shared" si="20"/>
        <v>79.714285714285708</v>
      </c>
      <c r="AL66" s="70">
        <f t="shared" si="31"/>
        <v>1.0115170770452739</v>
      </c>
      <c r="AM66" s="73">
        <f t="shared" si="32"/>
        <v>1.1517077045273938E-2</v>
      </c>
      <c r="AN66" s="74">
        <f t="shared" si="37"/>
        <v>0.90437601296596437</v>
      </c>
      <c r="AO66" s="4">
        <f t="shared" si="23"/>
        <v>-322</v>
      </c>
      <c r="AP66" s="4">
        <f t="shared" si="24"/>
        <v>-48</v>
      </c>
      <c r="AQ66" s="4">
        <f t="shared" si="25"/>
        <v>7</v>
      </c>
      <c r="AR66" s="222" t="s">
        <v>289</v>
      </c>
      <c r="AS66" s="172">
        <v>38802</v>
      </c>
      <c r="AT66" s="173"/>
      <c r="AU66" s="179"/>
      <c r="BB66" s="85"/>
      <c r="BD66" s="85"/>
      <c r="BS66" s="17">
        <f t="shared" si="29"/>
        <v>565.71428571428567</v>
      </c>
    </row>
    <row r="67" spans="1:71" x14ac:dyDescent="0.25">
      <c r="A67" s="51">
        <v>64</v>
      </c>
      <c r="B67" s="132">
        <v>38</v>
      </c>
      <c r="C67" s="54">
        <v>43951</v>
      </c>
      <c r="D67" s="107">
        <f t="shared" si="34"/>
        <v>28117</v>
      </c>
      <c r="E67" s="113">
        <f t="shared" si="35"/>
        <v>39316</v>
      </c>
      <c r="F67" s="84">
        <f t="shared" si="36"/>
        <v>514</v>
      </c>
      <c r="G67" s="116">
        <v>0</v>
      </c>
      <c r="H67" s="116">
        <v>506</v>
      </c>
      <c r="I67" s="110">
        <f t="shared" si="1"/>
        <v>506</v>
      </c>
      <c r="J67" s="110">
        <f t="shared" si="7"/>
        <v>39779</v>
      </c>
      <c r="K67" s="123">
        <f t="shared" si="16"/>
        <v>3587</v>
      </c>
      <c r="L67" s="126">
        <f t="shared" si="19"/>
        <v>449.42857142857144</v>
      </c>
      <c r="M67" s="70">
        <f t="shared" si="8"/>
        <v>1.0128841697858579</v>
      </c>
      <c r="N67" s="73">
        <f t="shared" si="9"/>
        <v>1.2884169785857935E-2</v>
      </c>
      <c r="O67" s="73">
        <f t="shared" si="10"/>
        <v>9.8992438788078289E-3</v>
      </c>
      <c r="P67" s="70">
        <f t="shared" si="39"/>
        <v>0.91559953434225849</v>
      </c>
      <c r="Q67" s="107">
        <f t="shared" si="2"/>
        <v>5974</v>
      </c>
      <c r="R67" s="113">
        <f t="shared" si="41"/>
        <v>10769</v>
      </c>
      <c r="S67" s="84">
        <v>84</v>
      </c>
      <c r="T67" s="116">
        <v>0</v>
      </c>
      <c r="U67" s="116">
        <v>36</v>
      </c>
      <c r="V67" s="110">
        <f t="shared" si="3"/>
        <v>36</v>
      </c>
      <c r="W67" s="110">
        <f t="shared" si="12"/>
        <v>10755</v>
      </c>
      <c r="X67" s="123">
        <f t="shared" si="17"/>
        <v>611</v>
      </c>
      <c r="Y67" s="125">
        <f t="shared" si="22"/>
        <v>42</v>
      </c>
      <c r="Z67" s="53">
        <f t="shared" si="13"/>
        <v>1.0033585222502099</v>
      </c>
      <c r="AA67" s="73">
        <f t="shared" si="14"/>
        <v>3.3585222502099388E-3</v>
      </c>
      <c r="AB67" s="105">
        <f t="shared" si="28"/>
        <v>0.88023952095808378</v>
      </c>
      <c r="AC67" s="106">
        <f t="shared" si="4"/>
        <v>4711</v>
      </c>
      <c r="AD67" s="84">
        <f t="shared" si="40"/>
        <v>4795</v>
      </c>
      <c r="AE67" s="101">
        <v>84</v>
      </c>
      <c r="AF67" s="116">
        <v>0</v>
      </c>
      <c r="AG67" s="116">
        <v>66</v>
      </c>
      <c r="AH67" s="128">
        <f t="shared" si="5"/>
        <v>66</v>
      </c>
      <c r="AI67" s="128">
        <f t="shared" si="15"/>
        <v>5160</v>
      </c>
      <c r="AJ67" s="123">
        <f t="shared" si="18"/>
        <v>618</v>
      </c>
      <c r="AK67" s="125">
        <f t="shared" si="20"/>
        <v>74.285714285714292</v>
      </c>
      <c r="AL67" s="70">
        <f t="shared" si="31"/>
        <v>1.0129564193168434</v>
      </c>
      <c r="AM67" s="73">
        <f t="shared" si="32"/>
        <v>1.2956419316843437E-2</v>
      </c>
      <c r="AN67" s="74">
        <f t="shared" si="37"/>
        <v>0.93189964157706107</v>
      </c>
      <c r="AO67" s="4">
        <f t="shared" si="23"/>
        <v>-373</v>
      </c>
      <c r="AP67" s="4">
        <f t="shared" si="24"/>
        <v>-53</v>
      </c>
      <c r="AQ67" s="4">
        <f t="shared" si="25"/>
        <v>-39</v>
      </c>
      <c r="AR67" s="222" t="s">
        <v>288</v>
      </c>
      <c r="AS67" s="172">
        <v>39316</v>
      </c>
      <c r="AT67" s="173"/>
      <c r="AU67" s="179"/>
      <c r="BS67" s="17">
        <f t="shared" si="29"/>
        <v>512.42857142857144</v>
      </c>
    </row>
    <row r="68" spans="1:71" x14ac:dyDescent="0.25">
      <c r="A68" s="51">
        <v>65</v>
      </c>
      <c r="B68" s="132">
        <v>39</v>
      </c>
      <c r="C68" s="54">
        <v>43952</v>
      </c>
      <c r="D68" s="107">
        <f t="shared" si="34"/>
        <v>28547</v>
      </c>
      <c r="E68" s="113">
        <f t="shared" si="35"/>
        <v>39791</v>
      </c>
      <c r="F68" s="84">
        <f t="shared" si="36"/>
        <v>475</v>
      </c>
      <c r="G68" s="116">
        <v>0</v>
      </c>
      <c r="H68" s="116">
        <v>491</v>
      </c>
      <c r="I68" s="110">
        <f t="shared" ref="I68:I131" si="42">G68+H68</f>
        <v>491</v>
      </c>
      <c r="J68" s="110">
        <f t="shared" si="7"/>
        <v>40270</v>
      </c>
      <c r="K68" s="123">
        <f t="shared" si="16"/>
        <v>3256</v>
      </c>
      <c r="L68" s="126">
        <f t="shared" si="19"/>
        <v>425.14285714285717</v>
      </c>
      <c r="M68" s="70">
        <f t="shared" si="8"/>
        <v>1.0123431961587772</v>
      </c>
      <c r="N68" s="73">
        <f t="shared" si="9"/>
        <v>1.2343196158777214E-2</v>
      </c>
      <c r="O68" s="73">
        <f t="shared" si="10"/>
        <v>1.0366193029228121E-2</v>
      </c>
      <c r="P68" s="70">
        <f t="shared" si="39"/>
        <v>0.94596312778130964</v>
      </c>
      <c r="Q68" s="107">
        <f t="shared" ref="Q68:Q131" si="43">R68-S68-AC68</f>
        <v>5974</v>
      </c>
      <c r="R68" s="113">
        <f t="shared" si="41"/>
        <v>10854</v>
      </c>
      <c r="S68" s="84">
        <v>85</v>
      </c>
      <c r="T68" s="116">
        <v>0</v>
      </c>
      <c r="U68" s="116">
        <v>29</v>
      </c>
      <c r="V68" s="110">
        <f t="shared" ref="V68:V131" si="44">T68+U68</f>
        <v>29</v>
      </c>
      <c r="W68" s="110">
        <f t="shared" si="12"/>
        <v>10784</v>
      </c>
      <c r="X68" s="123">
        <f t="shared" si="17"/>
        <v>573</v>
      </c>
      <c r="Y68" s="125">
        <f t="shared" si="22"/>
        <v>39.857142857142854</v>
      </c>
      <c r="Z68" s="53">
        <f t="shared" si="13"/>
        <v>1.002696420269642</v>
      </c>
      <c r="AA68" s="73">
        <f t="shared" si="14"/>
        <v>2.6964202696420081E-3</v>
      </c>
      <c r="AB68" s="105">
        <f t="shared" si="28"/>
        <v>0.94897959183673464</v>
      </c>
      <c r="AC68" s="106">
        <f t="shared" ref="AC68:AC131" si="45">AD68-AE68</f>
        <v>4795</v>
      </c>
      <c r="AD68" s="84">
        <f t="shared" si="40"/>
        <v>4893</v>
      </c>
      <c r="AE68" s="101">
        <v>98</v>
      </c>
      <c r="AF68" s="116">
        <v>0</v>
      </c>
      <c r="AG68" s="116">
        <v>53</v>
      </c>
      <c r="AH68" s="128">
        <f t="shared" ref="AH68:AH131" si="46">AF68+AG68</f>
        <v>53</v>
      </c>
      <c r="AI68" s="128">
        <f t="shared" si="15"/>
        <v>5213</v>
      </c>
      <c r="AJ68" s="123">
        <f t="shared" si="18"/>
        <v>604</v>
      </c>
      <c r="AK68" s="125">
        <f t="shared" si="20"/>
        <v>68.714285714285708</v>
      </c>
      <c r="AL68" s="70">
        <f t="shared" si="31"/>
        <v>1.0102713178294573</v>
      </c>
      <c r="AM68" s="73">
        <f t="shared" si="32"/>
        <v>1.0271317829457338E-2</v>
      </c>
      <c r="AN68" s="74">
        <f t="shared" si="37"/>
        <v>0.92499999999999982</v>
      </c>
      <c r="AO68" s="4">
        <f t="shared" si="23"/>
        <v>-331</v>
      </c>
      <c r="AP68" s="4">
        <f t="shared" si="24"/>
        <v>-38</v>
      </c>
      <c r="AQ68" s="4">
        <f t="shared" si="25"/>
        <v>-14</v>
      </c>
      <c r="AR68" s="222" t="s">
        <v>287</v>
      </c>
      <c r="AS68" s="172">
        <v>39791</v>
      </c>
      <c r="AT68" s="173"/>
      <c r="AU68" s="179"/>
      <c r="BS68" s="17">
        <f t="shared" si="29"/>
        <v>465.14285714285717</v>
      </c>
    </row>
    <row r="69" spans="1:71" x14ac:dyDescent="0.25">
      <c r="A69" s="51">
        <v>66</v>
      </c>
      <c r="B69" s="132">
        <v>40</v>
      </c>
      <c r="C69" s="54">
        <v>43953</v>
      </c>
      <c r="D69" s="107">
        <f t="shared" si="34"/>
        <v>28937</v>
      </c>
      <c r="E69" s="113">
        <f t="shared" si="35"/>
        <v>40236</v>
      </c>
      <c r="F69" s="84">
        <f t="shared" si="36"/>
        <v>445</v>
      </c>
      <c r="G69" s="116">
        <v>0</v>
      </c>
      <c r="H69" s="116">
        <v>311</v>
      </c>
      <c r="I69" s="110">
        <f t="shared" si="42"/>
        <v>311</v>
      </c>
      <c r="J69" s="110">
        <f t="shared" ref="J69:J132" si="47">J68+I69</f>
        <v>40581</v>
      </c>
      <c r="K69" s="123">
        <f t="shared" si="16"/>
        <v>3046</v>
      </c>
      <c r="L69" s="126">
        <f t="shared" si="19"/>
        <v>387.57142857142856</v>
      </c>
      <c r="M69" s="70">
        <f t="shared" ref="M69:M132" si="48">J69/J68</f>
        <v>1.0077228706232928</v>
      </c>
      <c r="N69" s="73">
        <f t="shared" ref="N69:N132" si="49">(M69-1)</f>
        <v>7.7228706232927991E-3</v>
      </c>
      <c r="O69" s="73">
        <f t="shared" ref="O69:O132" si="50">SUM(N65:N69)/5</f>
        <v>1.0995662701249876E-2</v>
      </c>
      <c r="P69" s="70">
        <f t="shared" si="39"/>
        <v>0.91162634408602139</v>
      </c>
      <c r="Q69" s="107">
        <f t="shared" si="43"/>
        <v>5961</v>
      </c>
      <c r="R69" s="113">
        <f t="shared" si="41"/>
        <v>10951</v>
      </c>
      <c r="S69" s="84">
        <v>97</v>
      </c>
      <c r="T69" s="116">
        <v>0</v>
      </c>
      <c r="U69" s="116">
        <v>17</v>
      </c>
      <c r="V69" s="110">
        <f t="shared" si="44"/>
        <v>17</v>
      </c>
      <c r="W69" s="110">
        <f t="shared" ref="W69:W132" si="51">W68+V69</f>
        <v>10801</v>
      </c>
      <c r="X69" s="123">
        <f t="shared" si="17"/>
        <v>570</v>
      </c>
      <c r="Y69" s="125">
        <f t="shared" si="22"/>
        <v>36</v>
      </c>
      <c r="Z69" s="53">
        <f t="shared" ref="Z69:Z132" si="52">W69/W68</f>
        <v>1.001576409495549</v>
      </c>
      <c r="AA69" s="73">
        <f t="shared" ref="AA69:AA132" si="53">Z69-1</f>
        <v>1.5764094955490471E-3</v>
      </c>
      <c r="AB69" s="105">
        <f t="shared" si="28"/>
        <v>0.90322580645161299</v>
      </c>
      <c r="AC69" s="106">
        <f t="shared" si="45"/>
        <v>4893</v>
      </c>
      <c r="AD69" s="84">
        <f t="shared" si="40"/>
        <v>4987</v>
      </c>
      <c r="AE69" s="101">
        <v>94</v>
      </c>
      <c r="AF69" s="116">
        <v>0</v>
      </c>
      <c r="AG69" s="116">
        <v>55</v>
      </c>
      <c r="AH69" s="128">
        <f t="shared" si="46"/>
        <v>55</v>
      </c>
      <c r="AI69" s="128">
        <f t="shared" ref="AI69:AI132" si="54">AI68+AH69</f>
        <v>5268</v>
      </c>
      <c r="AJ69" s="123">
        <f t="shared" si="18"/>
        <v>578</v>
      </c>
      <c r="AK69" s="125">
        <f t="shared" si="20"/>
        <v>65</v>
      </c>
      <c r="AL69" s="70">
        <f t="shared" si="31"/>
        <v>1.0105505467101477</v>
      </c>
      <c r="AM69" s="73">
        <f t="shared" si="32"/>
        <v>1.0550546710147657E-2</v>
      </c>
      <c r="AN69" s="74">
        <f t="shared" si="37"/>
        <v>0.94594594594594605</v>
      </c>
      <c r="AO69" s="4">
        <f t="shared" si="23"/>
        <v>-210</v>
      </c>
      <c r="AP69" s="4">
        <f t="shared" si="24"/>
        <v>-3</v>
      </c>
      <c r="AQ69" s="4">
        <f t="shared" si="25"/>
        <v>-26</v>
      </c>
      <c r="AR69" s="222" t="s">
        <v>286</v>
      </c>
      <c r="AS69" s="172">
        <v>40236</v>
      </c>
      <c r="AT69" s="173"/>
      <c r="AU69" s="179"/>
      <c r="BS69" s="17">
        <f t="shared" si="29"/>
        <v>435.14285714285717</v>
      </c>
    </row>
    <row r="70" spans="1:71" x14ac:dyDescent="0.25">
      <c r="A70" s="51">
        <v>67</v>
      </c>
      <c r="B70" s="132">
        <v>41</v>
      </c>
      <c r="C70" s="54">
        <v>43954</v>
      </c>
      <c r="D70" s="107">
        <f t="shared" si="34"/>
        <v>29285</v>
      </c>
      <c r="E70" s="113">
        <f t="shared" si="35"/>
        <v>40571</v>
      </c>
      <c r="F70" s="84">
        <f t="shared" si="36"/>
        <v>335</v>
      </c>
      <c r="G70" s="116">
        <v>0</v>
      </c>
      <c r="H70" s="116">
        <v>175</v>
      </c>
      <c r="I70" s="110">
        <f t="shared" si="42"/>
        <v>175</v>
      </c>
      <c r="J70" s="110">
        <f t="shared" si="47"/>
        <v>40756</v>
      </c>
      <c r="K70" s="123">
        <f t="shared" si="16"/>
        <v>2726</v>
      </c>
      <c r="L70" s="126">
        <f t="shared" si="19"/>
        <v>358.42857142857144</v>
      </c>
      <c r="M70" s="70">
        <f t="shared" si="48"/>
        <v>1.004312362928464</v>
      </c>
      <c r="N70" s="73">
        <f t="shared" si="49"/>
        <v>4.3123629284640419E-3</v>
      </c>
      <c r="O70" s="73">
        <f t="shared" si="50"/>
        <v>9.8124323042764854E-3</v>
      </c>
      <c r="P70" s="70">
        <f t="shared" si="39"/>
        <v>0.92480648728345016</v>
      </c>
      <c r="Q70" s="107">
        <f t="shared" si="43"/>
        <v>5964</v>
      </c>
      <c r="R70" s="113">
        <f t="shared" si="41"/>
        <v>10995</v>
      </c>
      <c r="S70" s="84">
        <v>44</v>
      </c>
      <c r="T70" s="116">
        <v>0</v>
      </c>
      <c r="U70" s="116">
        <v>32</v>
      </c>
      <c r="V70" s="110">
        <f t="shared" si="44"/>
        <v>32</v>
      </c>
      <c r="W70" s="110">
        <f t="shared" si="51"/>
        <v>10833</v>
      </c>
      <c r="X70" s="123">
        <f t="shared" si="17"/>
        <v>539</v>
      </c>
      <c r="Y70" s="125">
        <f t="shared" si="22"/>
        <v>36.142857142857146</v>
      </c>
      <c r="Z70" s="53">
        <f t="shared" si="52"/>
        <v>1.0029626886399408</v>
      </c>
      <c r="AA70" s="73">
        <f t="shared" si="53"/>
        <v>2.9626886399407582E-3</v>
      </c>
      <c r="AB70" s="105">
        <f t="shared" si="28"/>
        <v>1.003968253968254</v>
      </c>
      <c r="AC70" s="106">
        <f t="shared" si="45"/>
        <v>4987</v>
      </c>
      <c r="AD70" s="84">
        <f t="shared" si="40"/>
        <v>5056</v>
      </c>
      <c r="AE70" s="101">
        <v>69</v>
      </c>
      <c r="AF70" s="116">
        <v>0</v>
      </c>
      <c r="AG70" s="116">
        <v>45</v>
      </c>
      <c r="AH70" s="128">
        <f t="shared" si="46"/>
        <v>45</v>
      </c>
      <c r="AI70" s="128">
        <f t="shared" si="54"/>
        <v>5313</v>
      </c>
      <c r="AJ70" s="123">
        <f t="shared" si="18"/>
        <v>581</v>
      </c>
      <c r="AK70" s="125">
        <f t="shared" si="20"/>
        <v>60.285714285714285</v>
      </c>
      <c r="AL70" s="70">
        <f t="shared" si="31"/>
        <v>1.0085421412300684</v>
      </c>
      <c r="AM70" s="73">
        <f t="shared" si="32"/>
        <v>8.5421412300683564E-3</v>
      </c>
      <c r="AN70" s="74">
        <f t="shared" si="37"/>
        <v>0.92747252747252751</v>
      </c>
      <c r="AO70" s="4">
        <f t="shared" si="23"/>
        <v>-320</v>
      </c>
      <c r="AP70" s="4">
        <f t="shared" si="24"/>
        <v>-31</v>
      </c>
      <c r="AQ70" s="4">
        <f t="shared" si="25"/>
        <v>3</v>
      </c>
      <c r="AR70" s="222" t="s">
        <v>285</v>
      </c>
      <c r="AS70" s="172">
        <v>40571</v>
      </c>
      <c r="AT70" s="173"/>
      <c r="AU70" s="179"/>
      <c r="BS70" s="17">
        <f t="shared" si="29"/>
        <v>389.42857142857144</v>
      </c>
    </row>
    <row r="71" spans="1:71" x14ac:dyDescent="0.25">
      <c r="A71" s="51">
        <v>68</v>
      </c>
      <c r="B71" s="132">
        <v>42</v>
      </c>
      <c r="C71" s="54">
        <v>43955</v>
      </c>
      <c r="D71" s="107">
        <f t="shared" si="34"/>
        <v>29576</v>
      </c>
      <c r="E71" s="113">
        <f t="shared" si="35"/>
        <v>40770</v>
      </c>
      <c r="F71" s="84">
        <f t="shared" si="36"/>
        <v>199</v>
      </c>
      <c r="G71" s="116">
        <v>0</v>
      </c>
      <c r="H71" s="116">
        <v>284</v>
      </c>
      <c r="I71" s="110">
        <f t="shared" si="42"/>
        <v>284</v>
      </c>
      <c r="J71" s="110">
        <f t="shared" si="47"/>
        <v>41040</v>
      </c>
      <c r="K71" s="123">
        <f t="shared" ref="K71:K134" si="55">SUM(F65:F71)</f>
        <v>2525</v>
      </c>
      <c r="L71" s="126">
        <f t="shared" si="19"/>
        <v>374</v>
      </c>
      <c r="M71" s="70">
        <f t="shared" si="48"/>
        <v>1.0069682991461379</v>
      </c>
      <c r="N71" s="73">
        <f t="shared" si="49"/>
        <v>6.9682991461379462E-3</v>
      </c>
      <c r="O71" s="73">
        <f t="shared" si="50"/>
        <v>8.8461797285059873E-3</v>
      </c>
      <c r="P71" s="70">
        <f t="shared" si="39"/>
        <v>1.0434436030290952</v>
      </c>
      <c r="Q71" s="107">
        <f t="shared" si="43"/>
        <v>5939</v>
      </c>
      <c r="R71" s="113">
        <f t="shared" si="41"/>
        <v>11037</v>
      </c>
      <c r="S71" s="84">
        <v>42</v>
      </c>
      <c r="T71" s="116">
        <v>0</v>
      </c>
      <c r="U71" s="116">
        <v>32</v>
      </c>
      <c r="V71" s="110">
        <f t="shared" si="44"/>
        <v>32</v>
      </c>
      <c r="W71" s="110">
        <f t="shared" si="51"/>
        <v>10865</v>
      </c>
      <c r="X71" s="123">
        <f t="shared" ref="X71:X134" si="56">SUM(S65:S71)</f>
        <v>516</v>
      </c>
      <c r="Y71" s="125">
        <f t="shared" si="22"/>
        <v>35.142857142857146</v>
      </c>
      <c r="Z71" s="53">
        <f t="shared" si="52"/>
        <v>1.0029539370442166</v>
      </c>
      <c r="AA71" s="73">
        <f t="shared" si="53"/>
        <v>2.9539370442166479E-3</v>
      </c>
      <c r="AB71" s="105">
        <f t="shared" si="28"/>
        <v>0.97233201581027673</v>
      </c>
      <c r="AC71" s="106">
        <f t="shared" si="45"/>
        <v>5056</v>
      </c>
      <c r="AD71" s="84">
        <f t="shared" si="40"/>
        <v>5082</v>
      </c>
      <c r="AE71" s="101">
        <v>26</v>
      </c>
      <c r="AF71" s="116">
        <v>0</v>
      </c>
      <c r="AG71" s="116">
        <v>57</v>
      </c>
      <c r="AH71" s="128">
        <f t="shared" si="46"/>
        <v>57</v>
      </c>
      <c r="AI71" s="128">
        <f t="shared" si="54"/>
        <v>5370</v>
      </c>
      <c r="AJ71" s="123">
        <f t="shared" ref="AJ71:AJ134" si="57">SUM(AE65:AE71)</f>
        <v>564</v>
      </c>
      <c r="AK71" s="125">
        <f t="shared" si="20"/>
        <v>57.714285714285715</v>
      </c>
      <c r="AL71" s="70">
        <f t="shared" si="31"/>
        <v>1.0107284020327498</v>
      </c>
      <c r="AM71" s="73">
        <f t="shared" si="32"/>
        <v>1.0728402032749829E-2</v>
      </c>
      <c r="AN71" s="74">
        <f t="shared" si="37"/>
        <v>0.95734597156398105</v>
      </c>
      <c r="AO71" s="4">
        <f t="shared" si="23"/>
        <v>-201</v>
      </c>
      <c r="AP71" s="4">
        <f t="shared" si="24"/>
        <v>-23</v>
      </c>
      <c r="AQ71" s="4">
        <f t="shared" si="25"/>
        <v>-17</v>
      </c>
      <c r="AR71" s="222" t="s">
        <v>284</v>
      </c>
      <c r="AS71" s="172">
        <v>40770</v>
      </c>
      <c r="AT71" s="173"/>
      <c r="AU71" s="179"/>
      <c r="BS71" s="17">
        <f t="shared" si="29"/>
        <v>360.71428571428572</v>
      </c>
    </row>
    <row r="72" spans="1:71" x14ac:dyDescent="0.25">
      <c r="A72" s="51">
        <v>69</v>
      </c>
      <c r="B72" s="132">
        <v>43</v>
      </c>
      <c r="C72" s="54">
        <v>43956</v>
      </c>
      <c r="D72" s="107">
        <f t="shared" si="34"/>
        <v>29733</v>
      </c>
      <c r="E72" s="113">
        <f t="shared" si="35"/>
        <v>41087</v>
      </c>
      <c r="F72" s="84">
        <f t="shared" si="36"/>
        <v>317</v>
      </c>
      <c r="G72" s="116">
        <v>0</v>
      </c>
      <c r="H72" s="116">
        <v>250</v>
      </c>
      <c r="I72" s="110">
        <f t="shared" si="42"/>
        <v>250</v>
      </c>
      <c r="J72" s="110">
        <f t="shared" si="47"/>
        <v>41290</v>
      </c>
      <c r="K72" s="123">
        <f t="shared" si="55"/>
        <v>2671</v>
      </c>
      <c r="L72" s="126">
        <f t="shared" si="19"/>
        <v>353.57142857142856</v>
      </c>
      <c r="M72" s="70">
        <f t="shared" si="48"/>
        <v>1.0060916179337231</v>
      </c>
      <c r="N72" s="73">
        <f t="shared" si="49"/>
        <v>6.091617933723148E-3</v>
      </c>
      <c r="O72" s="73">
        <f t="shared" si="50"/>
        <v>7.4876693580790297E-3</v>
      </c>
      <c r="P72" s="70">
        <f t="shared" si="39"/>
        <v>0.94537815126050417</v>
      </c>
      <c r="Q72" s="107">
        <f t="shared" si="43"/>
        <v>5955</v>
      </c>
      <c r="R72" s="113">
        <f t="shared" si="41"/>
        <v>11126</v>
      </c>
      <c r="S72" s="84">
        <v>89</v>
      </c>
      <c r="T72" s="116">
        <v>0</v>
      </c>
      <c r="U72" s="116">
        <v>18</v>
      </c>
      <c r="V72" s="110">
        <f t="shared" si="44"/>
        <v>18</v>
      </c>
      <c r="W72" s="110">
        <f t="shared" si="51"/>
        <v>10883</v>
      </c>
      <c r="X72" s="123">
        <f t="shared" si="56"/>
        <v>517</v>
      </c>
      <c r="Y72" s="125">
        <f t="shared" si="22"/>
        <v>29.285714285714285</v>
      </c>
      <c r="Z72" s="53">
        <f t="shared" si="52"/>
        <v>1.001656695812241</v>
      </c>
      <c r="AA72" s="73">
        <f t="shared" si="53"/>
        <v>1.656695812241038E-3</v>
      </c>
      <c r="AB72" s="105">
        <f t="shared" si="28"/>
        <v>0.83333333333333326</v>
      </c>
      <c r="AC72" s="106">
        <f t="shared" si="45"/>
        <v>5082</v>
      </c>
      <c r="AD72" s="84">
        <f t="shared" si="40"/>
        <v>5168</v>
      </c>
      <c r="AE72" s="101">
        <v>86</v>
      </c>
      <c r="AF72" s="116">
        <v>0</v>
      </c>
      <c r="AG72" s="116">
        <v>35</v>
      </c>
      <c r="AH72" s="128">
        <f t="shared" si="46"/>
        <v>35</v>
      </c>
      <c r="AI72" s="128">
        <f t="shared" si="54"/>
        <v>5405</v>
      </c>
      <c r="AJ72" s="123">
        <f t="shared" si="57"/>
        <v>602</v>
      </c>
      <c r="AK72" s="125">
        <f t="shared" si="20"/>
        <v>52.714285714285715</v>
      </c>
      <c r="AL72" s="70">
        <f t="shared" si="31"/>
        <v>1.0065176908752327</v>
      </c>
      <c r="AM72" s="73">
        <f t="shared" si="32"/>
        <v>6.5176908752326845E-3</v>
      </c>
      <c r="AN72" s="74">
        <f t="shared" si="37"/>
        <v>0.9133663366336634</v>
      </c>
      <c r="AO72" s="4">
        <f t="shared" si="23"/>
        <v>146</v>
      </c>
      <c r="AP72" s="4">
        <f t="shared" si="24"/>
        <v>1</v>
      </c>
      <c r="AQ72" s="4">
        <f t="shared" si="25"/>
        <v>38</v>
      </c>
      <c r="AR72" s="222" t="s">
        <v>283</v>
      </c>
      <c r="AS72" s="172">
        <v>41087</v>
      </c>
      <c r="AT72" s="173"/>
      <c r="AU72" s="179"/>
      <c r="BS72" s="17">
        <f t="shared" si="29"/>
        <v>381.57142857142856</v>
      </c>
    </row>
    <row r="73" spans="1:71" x14ac:dyDescent="0.25">
      <c r="A73" s="51">
        <v>70</v>
      </c>
      <c r="B73" s="132">
        <v>44</v>
      </c>
      <c r="C73" s="54">
        <v>43957</v>
      </c>
      <c r="D73" s="107">
        <f t="shared" si="34"/>
        <v>29961</v>
      </c>
      <c r="E73" s="113">
        <f t="shared" si="35"/>
        <v>41319</v>
      </c>
      <c r="F73" s="84">
        <f t="shared" si="36"/>
        <v>232</v>
      </c>
      <c r="G73" s="116">
        <v>2</v>
      </c>
      <c r="H73" s="116">
        <v>299</v>
      </c>
      <c r="I73" s="110">
        <f t="shared" si="42"/>
        <v>301</v>
      </c>
      <c r="J73" s="110">
        <f t="shared" si="47"/>
        <v>41591</v>
      </c>
      <c r="K73" s="123">
        <f t="shared" si="55"/>
        <v>2517</v>
      </c>
      <c r="L73" s="126">
        <f t="shared" si="19"/>
        <v>331.14285714285717</v>
      </c>
      <c r="M73" s="70">
        <f t="shared" si="48"/>
        <v>1.0072899007023493</v>
      </c>
      <c r="N73" s="73">
        <f t="shared" si="49"/>
        <v>7.2899007023492501E-3</v>
      </c>
      <c r="O73" s="73">
        <f t="shared" si="50"/>
        <v>6.4770102667934372E-3</v>
      </c>
      <c r="P73" s="70">
        <f t="shared" si="39"/>
        <v>0.93656565656565671</v>
      </c>
      <c r="Q73" s="107">
        <f t="shared" si="43"/>
        <v>5958</v>
      </c>
      <c r="R73" s="113">
        <f t="shared" si="41"/>
        <v>11153</v>
      </c>
      <c r="S73" s="84">
        <v>27</v>
      </c>
      <c r="T73" s="116">
        <v>0</v>
      </c>
      <c r="U73" s="116">
        <v>36</v>
      </c>
      <c r="V73" s="110">
        <f t="shared" si="44"/>
        <v>36</v>
      </c>
      <c r="W73" s="110">
        <f t="shared" si="51"/>
        <v>10919</v>
      </c>
      <c r="X73" s="123">
        <f t="shared" si="56"/>
        <v>468</v>
      </c>
      <c r="Y73" s="125">
        <f t="shared" si="22"/>
        <v>28.571428571428573</v>
      </c>
      <c r="Z73" s="53">
        <f t="shared" si="52"/>
        <v>1.0033079114214831</v>
      </c>
      <c r="AA73" s="73">
        <f t="shared" si="53"/>
        <v>3.3079114214831229E-3</v>
      </c>
      <c r="AB73" s="105">
        <f t="shared" si="28"/>
        <v>0.97560975609756106</v>
      </c>
      <c r="AC73" s="106">
        <f t="shared" si="45"/>
        <v>5168</v>
      </c>
      <c r="AD73" s="84">
        <f t="shared" si="40"/>
        <v>5204</v>
      </c>
      <c r="AE73" s="101">
        <v>36</v>
      </c>
      <c r="AF73" s="116">
        <v>0</v>
      </c>
      <c r="AG73" s="116">
        <v>53</v>
      </c>
      <c r="AH73" s="128">
        <f t="shared" si="46"/>
        <v>53</v>
      </c>
      <c r="AI73" s="128">
        <f t="shared" si="54"/>
        <v>5458</v>
      </c>
      <c r="AJ73" s="123">
        <f t="shared" si="57"/>
        <v>493</v>
      </c>
      <c r="AK73" s="125">
        <f t="shared" si="20"/>
        <v>52</v>
      </c>
      <c r="AL73" s="70">
        <f t="shared" si="31"/>
        <v>1.0098057354301573</v>
      </c>
      <c r="AM73" s="73">
        <f t="shared" si="32"/>
        <v>9.8057354301572808E-3</v>
      </c>
      <c r="AN73" s="74">
        <f t="shared" si="37"/>
        <v>0.98644986449864491</v>
      </c>
      <c r="AO73" s="4">
        <f t="shared" si="23"/>
        <v>-154</v>
      </c>
      <c r="AP73" s="4">
        <f t="shared" si="24"/>
        <v>-49</v>
      </c>
      <c r="AQ73" s="4">
        <f t="shared" si="25"/>
        <v>-109</v>
      </c>
      <c r="AR73" s="222" t="s">
        <v>282</v>
      </c>
      <c r="AS73" s="172">
        <v>41319</v>
      </c>
      <c r="AT73" s="173"/>
      <c r="AU73" s="179"/>
      <c r="BS73" s="17">
        <f t="shared" si="29"/>
        <v>359.57142857142856</v>
      </c>
    </row>
    <row r="74" spans="1:71" x14ac:dyDescent="0.25">
      <c r="A74" s="51">
        <v>71</v>
      </c>
      <c r="B74" s="132">
        <v>45</v>
      </c>
      <c r="C74" s="54">
        <v>43958</v>
      </c>
      <c r="D74" s="107">
        <f t="shared" si="34"/>
        <v>30166</v>
      </c>
      <c r="E74" s="113">
        <f t="shared" si="35"/>
        <v>41774</v>
      </c>
      <c r="F74" s="84">
        <f t="shared" si="36"/>
        <v>455</v>
      </c>
      <c r="G74" s="116">
        <v>0</v>
      </c>
      <c r="H74" s="116">
        <v>298</v>
      </c>
      <c r="I74" s="110">
        <f t="shared" si="42"/>
        <v>298</v>
      </c>
      <c r="J74" s="110">
        <f t="shared" si="47"/>
        <v>41889</v>
      </c>
      <c r="K74" s="123">
        <f t="shared" si="55"/>
        <v>2458</v>
      </c>
      <c r="L74" s="126">
        <f t="shared" ref="L74:L137" si="58">SUM(I68:I74)/7</f>
        <v>301.42857142857144</v>
      </c>
      <c r="M74" s="70">
        <f t="shared" si="48"/>
        <v>1.0071650116611768</v>
      </c>
      <c r="N74" s="73">
        <f t="shared" si="49"/>
        <v>7.1650116611767789E-3</v>
      </c>
      <c r="O74" s="73">
        <f t="shared" si="50"/>
        <v>6.3654384743702334E-3</v>
      </c>
      <c r="P74" s="70">
        <f t="shared" si="39"/>
        <v>0.91026747195858493</v>
      </c>
      <c r="Q74" s="107">
        <f t="shared" si="43"/>
        <v>5949</v>
      </c>
      <c r="R74" s="113">
        <f t="shared" si="41"/>
        <v>11192</v>
      </c>
      <c r="S74" s="84">
        <v>39</v>
      </c>
      <c r="T74" s="116">
        <v>0</v>
      </c>
      <c r="U74" s="116">
        <v>27</v>
      </c>
      <c r="V74" s="110">
        <f t="shared" si="44"/>
        <v>27</v>
      </c>
      <c r="W74" s="110">
        <f t="shared" si="51"/>
        <v>10946</v>
      </c>
      <c r="X74" s="123">
        <f t="shared" si="56"/>
        <v>423</v>
      </c>
      <c r="Y74" s="125">
        <f t="shared" si="22"/>
        <v>27.285714285714285</v>
      </c>
      <c r="Z74" s="53">
        <f t="shared" si="52"/>
        <v>1.0024727539151936</v>
      </c>
      <c r="AA74" s="73">
        <f t="shared" si="53"/>
        <v>2.4727539151936373E-3</v>
      </c>
      <c r="AB74" s="105">
        <f t="shared" si="28"/>
        <v>0.95499999999999996</v>
      </c>
      <c r="AC74" s="106">
        <f t="shared" si="45"/>
        <v>5204</v>
      </c>
      <c r="AD74" s="84">
        <f t="shared" si="40"/>
        <v>5288</v>
      </c>
      <c r="AE74" s="101">
        <v>84</v>
      </c>
      <c r="AF74" s="116">
        <v>0</v>
      </c>
      <c r="AG74" s="116">
        <v>44</v>
      </c>
      <c r="AH74" s="128">
        <f t="shared" si="46"/>
        <v>44</v>
      </c>
      <c r="AI74" s="128">
        <f t="shared" si="54"/>
        <v>5502</v>
      </c>
      <c r="AJ74" s="123">
        <f t="shared" si="57"/>
        <v>493</v>
      </c>
      <c r="AK74" s="125">
        <f t="shared" ref="AK74:AK137" si="59">SUM(AH68:AH74)/7</f>
        <v>48.857142857142854</v>
      </c>
      <c r="AL74" s="70">
        <f t="shared" si="31"/>
        <v>1.0080615610113595</v>
      </c>
      <c r="AM74" s="73">
        <f t="shared" si="32"/>
        <v>8.0615610113594638E-3</v>
      </c>
      <c r="AN74" s="74">
        <f t="shared" si="37"/>
        <v>0.93956043956043955</v>
      </c>
      <c r="AO74" s="4">
        <f t="shared" si="23"/>
        <v>-59</v>
      </c>
      <c r="AP74" s="4">
        <f t="shared" si="24"/>
        <v>-45</v>
      </c>
      <c r="AQ74" s="4">
        <f t="shared" si="25"/>
        <v>0</v>
      </c>
      <c r="AR74" s="222" t="s">
        <v>281</v>
      </c>
      <c r="AS74" s="172">
        <v>41774</v>
      </c>
      <c r="AT74" s="173"/>
      <c r="AU74" s="179"/>
      <c r="BS74" s="17">
        <f t="shared" si="29"/>
        <v>351.14285714285717</v>
      </c>
    </row>
    <row r="75" spans="1:71" x14ac:dyDescent="0.25">
      <c r="A75" s="51">
        <v>72</v>
      </c>
      <c r="B75" s="132">
        <v>46</v>
      </c>
      <c r="C75" s="54">
        <v>43959</v>
      </c>
      <c r="D75" s="107">
        <f t="shared" si="34"/>
        <v>30582</v>
      </c>
      <c r="E75" s="113">
        <f t="shared" si="35"/>
        <v>42093</v>
      </c>
      <c r="F75" s="84">
        <f t="shared" si="36"/>
        <v>319</v>
      </c>
      <c r="G75" s="116">
        <v>0</v>
      </c>
      <c r="H75" s="116">
        <v>326</v>
      </c>
      <c r="I75" s="110">
        <f t="shared" si="42"/>
        <v>326</v>
      </c>
      <c r="J75" s="110">
        <f t="shared" si="47"/>
        <v>42215</v>
      </c>
      <c r="K75" s="123">
        <f t="shared" si="55"/>
        <v>2302</v>
      </c>
      <c r="L75" s="126">
        <f t="shared" si="58"/>
        <v>277.85714285714283</v>
      </c>
      <c r="M75" s="70">
        <f t="shared" si="48"/>
        <v>1.0077824727255364</v>
      </c>
      <c r="N75" s="73">
        <f t="shared" si="49"/>
        <v>7.782472725536449E-3</v>
      </c>
      <c r="O75" s="73">
        <f t="shared" si="50"/>
        <v>7.0594604337847148E-3</v>
      </c>
      <c r="P75" s="70">
        <f t="shared" ref="P75:P82" si="60">L75/L74</f>
        <v>0.92180094786729849</v>
      </c>
      <c r="Q75" s="107">
        <f t="shared" si="43"/>
        <v>5904</v>
      </c>
      <c r="R75" s="113">
        <f t="shared" si="41"/>
        <v>11227</v>
      </c>
      <c r="S75" s="84">
        <v>35</v>
      </c>
      <c r="T75" s="116">
        <v>0</v>
      </c>
      <c r="U75" s="116">
        <v>27</v>
      </c>
      <c r="V75" s="110">
        <f t="shared" si="44"/>
        <v>27</v>
      </c>
      <c r="W75" s="110">
        <f t="shared" si="51"/>
        <v>10973</v>
      </c>
      <c r="X75" s="123">
        <f t="shared" si="56"/>
        <v>373</v>
      </c>
      <c r="Y75" s="125">
        <f t="shared" ref="Y75:Y138" si="61">SUM(V69:V75)/7</f>
        <v>27</v>
      </c>
      <c r="Z75" s="53">
        <f t="shared" si="52"/>
        <v>1.0024666544856569</v>
      </c>
      <c r="AA75" s="73">
        <f t="shared" si="53"/>
        <v>2.4666544856568606E-3</v>
      </c>
      <c r="AB75" s="105">
        <f t="shared" si="28"/>
        <v>0.98952879581151831</v>
      </c>
      <c r="AC75" s="106">
        <f t="shared" si="45"/>
        <v>5288</v>
      </c>
      <c r="AD75" s="84">
        <f t="shared" si="40"/>
        <v>5359</v>
      </c>
      <c r="AE75" s="101">
        <v>71</v>
      </c>
      <c r="AF75" s="116">
        <v>0</v>
      </c>
      <c r="AG75" s="116">
        <v>40</v>
      </c>
      <c r="AH75" s="128">
        <f t="shared" si="46"/>
        <v>40</v>
      </c>
      <c r="AI75" s="128">
        <f t="shared" si="54"/>
        <v>5542</v>
      </c>
      <c r="AJ75" s="123">
        <f t="shared" si="57"/>
        <v>466</v>
      </c>
      <c r="AK75" s="125">
        <f t="shared" si="59"/>
        <v>47</v>
      </c>
      <c r="AL75" s="70">
        <f t="shared" si="31"/>
        <v>1.0072700836059614</v>
      </c>
      <c r="AM75" s="73">
        <f t="shared" si="32"/>
        <v>7.2700836059613749E-3</v>
      </c>
      <c r="AN75" s="74">
        <f t="shared" si="37"/>
        <v>0.96198830409356728</v>
      </c>
      <c r="AO75" s="4">
        <f t="shared" ref="AO75:AO138" si="62">F75-F68</f>
        <v>-156</v>
      </c>
      <c r="AP75" s="4">
        <f t="shared" ref="AP75:AP138" si="63">S75-S68</f>
        <v>-50</v>
      </c>
      <c r="AQ75" s="4">
        <f t="shared" ref="AQ75:AQ138" si="64">AE75-AE68</f>
        <v>-27</v>
      </c>
      <c r="AR75" s="222" t="s">
        <v>280</v>
      </c>
      <c r="AS75" s="172">
        <v>42093</v>
      </c>
      <c r="AT75" s="173"/>
      <c r="AU75" s="179"/>
      <c r="BS75" s="17">
        <f t="shared" si="29"/>
        <v>328.85714285714283</v>
      </c>
    </row>
    <row r="76" spans="1:71" s="86" customFormat="1" x14ac:dyDescent="0.25">
      <c r="A76" s="51">
        <v>73</v>
      </c>
      <c r="B76" s="132">
        <v>47</v>
      </c>
      <c r="C76" s="88">
        <v>43960</v>
      </c>
      <c r="D76" s="107">
        <f t="shared" si="34"/>
        <v>30866</v>
      </c>
      <c r="E76" s="113">
        <f t="shared" si="35"/>
        <v>42382</v>
      </c>
      <c r="F76" s="84">
        <f t="shared" si="36"/>
        <v>289</v>
      </c>
      <c r="G76" s="116">
        <v>0</v>
      </c>
      <c r="H76" s="116">
        <v>252</v>
      </c>
      <c r="I76" s="110">
        <f t="shared" si="42"/>
        <v>252</v>
      </c>
      <c r="J76" s="110">
        <f t="shared" si="47"/>
        <v>42467</v>
      </c>
      <c r="K76" s="123">
        <f t="shared" si="55"/>
        <v>2146</v>
      </c>
      <c r="L76" s="126">
        <f t="shared" si="58"/>
        <v>269.42857142857144</v>
      </c>
      <c r="M76" s="70">
        <f t="shared" si="48"/>
        <v>1.0059694421414189</v>
      </c>
      <c r="N76" s="73">
        <f t="shared" si="49"/>
        <v>5.9694421414189236E-3</v>
      </c>
      <c r="O76" s="73">
        <f t="shared" si="50"/>
        <v>6.8596890328409101E-3</v>
      </c>
      <c r="P76" s="70">
        <f t="shared" si="60"/>
        <v>0.9696658097686377</v>
      </c>
      <c r="Q76" s="107">
        <f t="shared" si="43"/>
        <v>5868</v>
      </c>
      <c r="R76" s="113">
        <f t="shared" si="41"/>
        <v>11285</v>
      </c>
      <c r="S76" s="84">
        <v>58</v>
      </c>
      <c r="T76" s="116">
        <v>0</v>
      </c>
      <c r="U76" s="116">
        <v>16</v>
      </c>
      <c r="V76" s="110">
        <f t="shared" si="44"/>
        <v>16</v>
      </c>
      <c r="W76" s="110">
        <f t="shared" si="51"/>
        <v>10989</v>
      </c>
      <c r="X76" s="123">
        <f t="shared" si="56"/>
        <v>334</v>
      </c>
      <c r="Y76" s="125">
        <f t="shared" si="61"/>
        <v>26.857142857142858</v>
      </c>
      <c r="Z76" s="53">
        <f t="shared" si="52"/>
        <v>1.0014581244873781</v>
      </c>
      <c r="AA76" s="73">
        <f t="shared" si="53"/>
        <v>1.4581244873781429E-3</v>
      </c>
      <c r="AB76" s="105">
        <f t="shared" ref="AB76:AB139" si="65">Y76/Y75</f>
        <v>0.99470899470899476</v>
      </c>
      <c r="AC76" s="106">
        <f t="shared" si="45"/>
        <v>5359</v>
      </c>
      <c r="AD76" s="84">
        <f t="shared" si="40"/>
        <v>5422</v>
      </c>
      <c r="AE76" s="101">
        <v>63</v>
      </c>
      <c r="AF76" s="116">
        <v>0</v>
      </c>
      <c r="AG76" s="116">
        <v>39</v>
      </c>
      <c r="AH76" s="128">
        <f t="shared" si="46"/>
        <v>39</v>
      </c>
      <c r="AI76" s="128">
        <f t="shared" si="54"/>
        <v>5581</v>
      </c>
      <c r="AJ76" s="123">
        <f t="shared" si="57"/>
        <v>435</v>
      </c>
      <c r="AK76" s="125">
        <f t="shared" si="59"/>
        <v>44.714285714285715</v>
      </c>
      <c r="AL76" s="70">
        <f t="shared" si="31"/>
        <v>1.0070371706964996</v>
      </c>
      <c r="AM76" s="73">
        <f t="shared" si="32"/>
        <v>7.0371706964995617E-3</v>
      </c>
      <c r="AN76" s="74">
        <f t="shared" si="37"/>
        <v>0.95136778115501519</v>
      </c>
      <c r="AO76" s="4">
        <f t="shared" si="62"/>
        <v>-156</v>
      </c>
      <c r="AP76" s="4">
        <f t="shared" si="63"/>
        <v>-39</v>
      </c>
      <c r="AQ76" s="4">
        <f t="shared" si="64"/>
        <v>-31</v>
      </c>
      <c r="AR76" s="222" t="s">
        <v>279</v>
      </c>
      <c r="AS76" s="172">
        <v>42382</v>
      </c>
      <c r="AT76" s="173"/>
      <c r="AU76" s="179"/>
      <c r="AW76" s="2"/>
      <c r="AX76" s="85"/>
      <c r="AY76" s="85"/>
      <c r="AZ76" s="85"/>
      <c r="BB76" s="2"/>
      <c r="BC76" s="2"/>
      <c r="BD76" s="85"/>
      <c r="BF76" s="85"/>
      <c r="BG76" s="85"/>
      <c r="BH76" s="85"/>
      <c r="BM76" s="85"/>
      <c r="BN76" s="85"/>
      <c r="BO76" s="85"/>
      <c r="BP76" s="85"/>
      <c r="BQ76" s="85"/>
      <c r="BS76" s="17">
        <f t="shared" ref="BS76:BS139" si="66">SUM(F70:F76)/7</f>
        <v>306.57142857142856</v>
      </c>
    </row>
    <row r="77" spans="1:71" x14ac:dyDescent="0.25">
      <c r="A77" s="51">
        <v>74</v>
      </c>
      <c r="B77" s="132">
        <v>48</v>
      </c>
      <c r="C77" s="54">
        <v>43961</v>
      </c>
      <c r="D77" s="107">
        <f t="shared" si="34"/>
        <v>31097</v>
      </c>
      <c r="E77" s="113">
        <f t="shared" si="35"/>
        <v>42627</v>
      </c>
      <c r="F77" s="84">
        <f t="shared" si="36"/>
        <v>245</v>
      </c>
      <c r="G77" s="116">
        <v>0</v>
      </c>
      <c r="H77" s="116">
        <v>152</v>
      </c>
      <c r="I77" s="110">
        <f t="shared" si="42"/>
        <v>152</v>
      </c>
      <c r="J77" s="110">
        <f t="shared" si="47"/>
        <v>42619</v>
      </c>
      <c r="K77" s="123">
        <f t="shared" si="55"/>
        <v>2056</v>
      </c>
      <c r="L77" s="126">
        <f t="shared" si="58"/>
        <v>266.14285714285717</v>
      </c>
      <c r="M77" s="70">
        <f t="shared" si="48"/>
        <v>1.0035792497704099</v>
      </c>
      <c r="N77" s="73">
        <f t="shared" si="49"/>
        <v>3.5792497704099091E-3</v>
      </c>
      <c r="O77" s="73">
        <f t="shared" si="50"/>
        <v>6.3572154001782623E-3</v>
      </c>
      <c r="P77" s="70">
        <f t="shared" si="60"/>
        <v>0.98780487804878048</v>
      </c>
      <c r="Q77" s="107">
        <f t="shared" si="43"/>
        <v>5863</v>
      </c>
      <c r="R77" s="113">
        <f t="shared" si="41"/>
        <v>11307</v>
      </c>
      <c r="S77" s="84">
        <v>22</v>
      </c>
      <c r="T77" s="116">
        <v>0</v>
      </c>
      <c r="U77" s="116">
        <v>13</v>
      </c>
      <c r="V77" s="110">
        <f t="shared" si="44"/>
        <v>13</v>
      </c>
      <c r="W77" s="110">
        <f t="shared" si="51"/>
        <v>11002</v>
      </c>
      <c r="X77" s="123">
        <f t="shared" si="56"/>
        <v>312</v>
      </c>
      <c r="Y77" s="125">
        <f t="shared" si="61"/>
        <v>24.142857142857142</v>
      </c>
      <c r="Z77" s="53">
        <f t="shared" si="52"/>
        <v>1.0011830011830012</v>
      </c>
      <c r="AA77" s="73">
        <f t="shared" si="53"/>
        <v>1.1830011830011866E-3</v>
      </c>
      <c r="AB77" s="105">
        <f t="shared" si="65"/>
        <v>0.89893617021276595</v>
      </c>
      <c r="AC77" s="106">
        <f t="shared" si="45"/>
        <v>5422</v>
      </c>
      <c r="AD77" s="84">
        <f t="shared" ref="AD77:AD103" si="67">AD76+AE77</f>
        <v>5440</v>
      </c>
      <c r="AE77" s="101">
        <v>18</v>
      </c>
      <c r="AF77" s="116">
        <v>0</v>
      </c>
      <c r="AG77" s="116">
        <v>25</v>
      </c>
      <c r="AH77" s="128">
        <f t="shared" si="46"/>
        <v>25</v>
      </c>
      <c r="AI77" s="128">
        <f t="shared" si="54"/>
        <v>5606</v>
      </c>
      <c r="AJ77" s="123">
        <f t="shared" si="57"/>
        <v>384</v>
      </c>
      <c r="AK77" s="125">
        <f t="shared" si="59"/>
        <v>41.857142857142854</v>
      </c>
      <c r="AL77" s="70">
        <f t="shared" si="31"/>
        <v>1.0044794839634474</v>
      </c>
      <c r="AM77" s="73">
        <f t="shared" si="32"/>
        <v>4.4794839634474393E-3</v>
      </c>
      <c r="AN77" s="74">
        <f t="shared" si="37"/>
        <v>0.93610223642172519</v>
      </c>
      <c r="AO77" s="4">
        <f t="shared" si="62"/>
        <v>-90</v>
      </c>
      <c r="AP77" s="4">
        <f t="shared" si="63"/>
        <v>-22</v>
      </c>
      <c r="AQ77" s="4">
        <f t="shared" si="64"/>
        <v>-51</v>
      </c>
      <c r="AR77" s="222" t="s">
        <v>278</v>
      </c>
      <c r="AS77" s="172">
        <v>42627</v>
      </c>
      <c r="AT77" s="173"/>
      <c r="AU77" s="179"/>
      <c r="BS77" s="17">
        <f t="shared" si="66"/>
        <v>293.71428571428572</v>
      </c>
    </row>
    <row r="78" spans="1:71" x14ac:dyDescent="0.25">
      <c r="A78" s="51">
        <v>75</v>
      </c>
      <c r="B78" s="132">
        <v>49</v>
      </c>
      <c r="C78" s="54">
        <v>43962</v>
      </c>
      <c r="D78" s="107">
        <f t="shared" si="34"/>
        <v>31320</v>
      </c>
      <c r="E78" s="113">
        <f t="shared" si="35"/>
        <v>42788</v>
      </c>
      <c r="F78" s="84">
        <f t="shared" si="36"/>
        <v>161</v>
      </c>
      <c r="G78" s="116">
        <v>0</v>
      </c>
      <c r="H78" s="116">
        <v>169</v>
      </c>
      <c r="I78" s="110">
        <f t="shared" si="42"/>
        <v>169</v>
      </c>
      <c r="J78" s="110">
        <f t="shared" si="47"/>
        <v>42788</v>
      </c>
      <c r="K78" s="123">
        <f t="shared" si="55"/>
        <v>2018</v>
      </c>
      <c r="L78" s="126">
        <f t="shared" si="58"/>
        <v>249.71428571428572</v>
      </c>
      <c r="M78" s="70">
        <f t="shared" si="48"/>
        <v>1.0039653675590698</v>
      </c>
      <c r="N78" s="73">
        <f t="shared" si="49"/>
        <v>3.9653675590698434E-3</v>
      </c>
      <c r="O78" s="73">
        <f t="shared" si="50"/>
        <v>5.6923087715223808E-3</v>
      </c>
      <c r="P78" s="70">
        <f t="shared" si="60"/>
        <v>0.93827160493827155</v>
      </c>
      <c r="Q78" s="107">
        <f t="shared" si="43"/>
        <v>5867</v>
      </c>
      <c r="R78" s="113">
        <f t="shared" si="41"/>
        <v>11343</v>
      </c>
      <c r="S78" s="84">
        <v>36</v>
      </c>
      <c r="T78" s="116">
        <v>0</v>
      </c>
      <c r="U78" s="116">
        <v>23</v>
      </c>
      <c r="V78" s="110">
        <f t="shared" si="44"/>
        <v>23</v>
      </c>
      <c r="W78" s="110">
        <f t="shared" si="51"/>
        <v>11025</v>
      </c>
      <c r="X78" s="123">
        <f t="shared" si="56"/>
        <v>306</v>
      </c>
      <c r="Y78" s="125">
        <f t="shared" si="61"/>
        <v>22.857142857142858</v>
      </c>
      <c r="Z78" s="53">
        <f t="shared" si="52"/>
        <v>1.0020905289947282</v>
      </c>
      <c r="AA78" s="73">
        <f t="shared" si="53"/>
        <v>2.0905289947281691E-3</v>
      </c>
      <c r="AB78" s="105">
        <f t="shared" si="65"/>
        <v>0.94674556213017758</v>
      </c>
      <c r="AC78" s="106">
        <f t="shared" si="45"/>
        <v>5440</v>
      </c>
      <c r="AD78" s="84">
        <f t="shared" si="67"/>
        <v>5456</v>
      </c>
      <c r="AE78" s="101">
        <v>16</v>
      </c>
      <c r="AF78" s="116">
        <v>0</v>
      </c>
      <c r="AG78" s="116">
        <v>33</v>
      </c>
      <c r="AH78" s="128">
        <f t="shared" si="46"/>
        <v>33</v>
      </c>
      <c r="AI78" s="128">
        <f t="shared" si="54"/>
        <v>5639</v>
      </c>
      <c r="AJ78" s="123">
        <f t="shared" si="57"/>
        <v>374</v>
      </c>
      <c r="AK78" s="125">
        <f t="shared" si="59"/>
        <v>38.428571428571431</v>
      </c>
      <c r="AL78" s="70">
        <f t="shared" si="31"/>
        <v>1.0058865501248662</v>
      </c>
      <c r="AM78" s="73">
        <f t="shared" si="32"/>
        <v>5.8865501248661634E-3</v>
      </c>
      <c r="AN78" s="74">
        <f t="shared" si="37"/>
        <v>0.9180887372013653</v>
      </c>
      <c r="AO78" s="4">
        <f t="shared" si="62"/>
        <v>-38</v>
      </c>
      <c r="AP78" s="4">
        <f t="shared" si="63"/>
        <v>-6</v>
      </c>
      <c r="AQ78" s="4">
        <f t="shared" si="64"/>
        <v>-10</v>
      </c>
      <c r="AR78" s="222" t="s">
        <v>277</v>
      </c>
      <c r="AS78" s="172">
        <v>42788</v>
      </c>
      <c r="AT78" s="173"/>
      <c r="AU78" s="179"/>
      <c r="BS78" s="17">
        <f t="shared" si="66"/>
        <v>288.28571428571428</v>
      </c>
    </row>
    <row r="79" spans="1:71" x14ac:dyDescent="0.25">
      <c r="A79" s="51">
        <v>76</v>
      </c>
      <c r="B79" s="132">
        <v>50</v>
      </c>
      <c r="C79" s="54">
        <v>43963</v>
      </c>
      <c r="D79" s="107">
        <f t="shared" si="34"/>
        <v>31445</v>
      </c>
      <c r="E79" s="113">
        <f t="shared" si="35"/>
        <v>42984</v>
      </c>
      <c r="F79" s="84">
        <f t="shared" si="36"/>
        <v>196</v>
      </c>
      <c r="G79" s="116">
        <v>0</v>
      </c>
      <c r="H79" s="116">
        <v>218</v>
      </c>
      <c r="I79" s="110">
        <f t="shared" si="42"/>
        <v>218</v>
      </c>
      <c r="J79" s="110">
        <f t="shared" si="47"/>
        <v>43006</v>
      </c>
      <c r="K79" s="123">
        <f t="shared" si="55"/>
        <v>1897</v>
      </c>
      <c r="L79" s="126">
        <f t="shared" si="58"/>
        <v>245.14285714285714</v>
      </c>
      <c r="M79" s="70">
        <f t="shared" si="48"/>
        <v>1.0050948864167524</v>
      </c>
      <c r="N79" s="73">
        <f t="shared" si="49"/>
        <v>5.0948864167523755E-3</v>
      </c>
      <c r="O79" s="73">
        <f t="shared" si="50"/>
        <v>5.2782837226375001E-3</v>
      </c>
      <c r="P79" s="70">
        <f t="shared" si="60"/>
        <v>0.98169336384439354</v>
      </c>
      <c r="Q79" s="107">
        <f t="shared" si="43"/>
        <v>5887</v>
      </c>
      <c r="R79" s="113">
        <f t="shared" si="41"/>
        <v>11378</v>
      </c>
      <c r="S79" s="84">
        <v>35</v>
      </c>
      <c r="T79" s="116">
        <v>0</v>
      </c>
      <c r="U79" s="116">
        <v>10</v>
      </c>
      <c r="V79" s="110">
        <f t="shared" si="44"/>
        <v>10</v>
      </c>
      <c r="W79" s="110">
        <f t="shared" si="51"/>
        <v>11035</v>
      </c>
      <c r="X79" s="123">
        <f t="shared" si="56"/>
        <v>252</v>
      </c>
      <c r="Y79" s="125">
        <f t="shared" si="61"/>
        <v>21.714285714285715</v>
      </c>
      <c r="Z79" s="53">
        <f t="shared" si="52"/>
        <v>1.0009070294784581</v>
      </c>
      <c r="AA79" s="73">
        <f t="shared" si="53"/>
        <v>9.0702947845811011E-4</v>
      </c>
      <c r="AB79" s="105">
        <f t="shared" si="65"/>
        <v>0.95000000000000007</v>
      </c>
      <c r="AC79" s="106">
        <f t="shared" si="45"/>
        <v>5456</v>
      </c>
      <c r="AD79" s="84">
        <f t="shared" si="67"/>
        <v>5510</v>
      </c>
      <c r="AE79" s="101">
        <v>54</v>
      </c>
      <c r="AF79" s="116">
        <v>0</v>
      </c>
      <c r="AG79" s="116">
        <v>34</v>
      </c>
      <c r="AH79" s="128">
        <f t="shared" si="46"/>
        <v>34</v>
      </c>
      <c r="AI79" s="128">
        <f t="shared" si="54"/>
        <v>5673</v>
      </c>
      <c r="AJ79" s="123">
        <f t="shared" si="57"/>
        <v>342</v>
      </c>
      <c r="AK79" s="125">
        <f t="shared" si="59"/>
        <v>38.285714285714285</v>
      </c>
      <c r="AL79" s="70">
        <f t="shared" ref="AL79:AL142" si="68">AI79/AI78</f>
        <v>1.0060294378435892</v>
      </c>
      <c r="AM79" s="73">
        <f t="shared" ref="AM79:AM142" si="69">AL79-1</f>
        <v>6.0294378435892249E-3</v>
      </c>
      <c r="AN79" s="74">
        <f t="shared" si="37"/>
        <v>0.99628252788104077</v>
      </c>
      <c r="AO79" s="4">
        <f t="shared" si="62"/>
        <v>-121</v>
      </c>
      <c r="AP79" s="4">
        <f t="shared" si="63"/>
        <v>-54</v>
      </c>
      <c r="AQ79" s="4">
        <f t="shared" si="64"/>
        <v>-32</v>
      </c>
      <c r="AR79" s="222" t="s">
        <v>276</v>
      </c>
      <c r="AS79" s="172">
        <v>42984</v>
      </c>
      <c r="AT79" s="173"/>
      <c r="AU79" s="179"/>
      <c r="BS79" s="17">
        <f t="shared" si="66"/>
        <v>271</v>
      </c>
    </row>
    <row r="80" spans="1:71" x14ac:dyDescent="0.25">
      <c r="A80" s="51">
        <v>77</v>
      </c>
      <c r="B80" s="132">
        <v>51</v>
      </c>
      <c r="C80" s="54">
        <v>43964</v>
      </c>
      <c r="D80" s="107">
        <f t="shared" si="34"/>
        <v>31606</v>
      </c>
      <c r="E80" s="113">
        <f t="shared" si="35"/>
        <v>43211</v>
      </c>
      <c r="F80" s="84">
        <f t="shared" si="36"/>
        <v>227</v>
      </c>
      <c r="G80" s="116">
        <v>0</v>
      </c>
      <c r="H80" s="116">
        <v>294</v>
      </c>
      <c r="I80" s="110">
        <f t="shared" si="42"/>
        <v>294</v>
      </c>
      <c r="J80" s="110">
        <f t="shared" si="47"/>
        <v>43300</v>
      </c>
      <c r="K80" s="123">
        <f t="shared" si="55"/>
        <v>1892</v>
      </c>
      <c r="L80" s="126">
        <f t="shared" si="58"/>
        <v>244.14285714285714</v>
      </c>
      <c r="M80" s="70">
        <f t="shared" si="48"/>
        <v>1.0068362554062225</v>
      </c>
      <c r="N80" s="73">
        <f t="shared" si="49"/>
        <v>6.8362554062224579E-3</v>
      </c>
      <c r="O80" s="73">
        <f t="shared" si="50"/>
        <v>5.0890402587747017E-3</v>
      </c>
      <c r="P80" s="70">
        <f t="shared" si="60"/>
        <v>0.99592074592074598</v>
      </c>
      <c r="Q80" s="107">
        <f t="shared" si="43"/>
        <v>5868</v>
      </c>
      <c r="R80" s="113">
        <f t="shared" si="41"/>
        <v>11430</v>
      </c>
      <c r="S80" s="84">
        <v>52</v>
      </c>
      <c r="T80" s="116">
        <v>0</v>
      </c>
      <c r="U80" s="116">
        <v>19</v>
      </c>
      <c r="V80" s="110">
        <f t="shared" si="44"/>
        <v>19</v>
      </c>
      <c r="W80" s="110">
        <f t="shared" si="51"/>
        <v>11054</v>
      </c>
      <c r="X80" s="123">
        <f t="shared" si="56"/>
        <v>277</v>
      </c>
      <c r="Y80" s="125">
        <f t="shared" si="61"/>
        <v>19.285714285714285</v>
      </c>
      <c r="Z80" s="53">
        <f t="shared" si="52"/>
        <v>1.0017217942908927</v>
      </c>
      <c r="AA80" s="73">
        <f t="shared" si="53"/>
        <v>1.7217942908926975E-3</v>
      </c>
      <c r="AB80" s="105">
        <f t="shared" si="65"/>
        <v>0.88815789473684204</v>
      </c>
      <c r="AC80" s="106">
        <f t="shared" si="45"/>
        <v>5510</v>
      </c>
      <c r="AD80" s="84">
        <f t="shared" si="67"/>
        <v>5562</v>
      </c>
      <c r="AE80" s="101">
        <v>52</v>
      </c>
      <c r="AF80" s="116">
        <v>0</v>
      </c>
      <c r="AG80" s="116">
        <v>26</v>
      </c>
      <c r="AH80" s="128">
        <f t="shared" si="46"/>
        <v>26</v>
      </c>
      <c r="AI80" s="128">
        <f t="shared" si="54"/>
        <v>5699</v>
      </c>
      <c r="AJ80" s="123">
        <f t="shared" si="57"/>
        <v>358</v>
      </c>
      <c r="AK80" s="125">
        <f t="shared" si="59"/>
        <v>34.428571428571431</v>
      </c>
      <c r="AL80" s="70">
        <f t="shared" si="68"/>
        <v>1.0045831129913625</v>
      </c>
      <c r="AM80" s="73">
        <f t="shared" si="69"/>
        <v>4.5831129913624924E-3</v>
      </c>
      <c r="AN80" s="74">
        <f t="shared" si="37"/>
        <v>0.89925373134328368</v>
      </c>
      <c r="AO80" s="4">
        <f t="shared" si="62"/>
        <v>-5</v>
      </c>
      <c r="AP80" s="4">
        <f t="shared" si="63"/>
        <v>25</v>
      </c>
      <c r="AQ80" s="4">
        <f t="shared" si="64"/>
        <v>16</v>
      </c>
      <c r="AR80" s="222" t="s">
        <v>275</v>
      </c>
      <c r="AS80" s="172">
        <v>43211</v>
      </c>
      <c r="AT80" s="173"/>
      <c r="AU80" s="179"/>
      <c r="BS80" s="17">
        <f t="shared" si="66"/>
        <v>270.28571428571428</v>
      </c>
    </row>
    <row r="81" spans="1:71" x14ac:dyDescent="0.25">
      <c r="A81" s="51">
        <v>78</v>
      </c>
      <c r="B81" s="132">
        <v>52</v>
      </c>
      <c r="C81" s="54">
        <v>43965</v>
      </c>
      <c r="D81" s="107">
        <f t="shared" si="34"/>
        <v>31781</v>
      </c>
      <c r="E81" s="113">
        <f t="shared" si="35"/>
        <v>43481</v>
      </c>
      <c r="F81" s="84">
        <f t="shared" si="36"/>
        <v>270</v>
      </c>
      <c r="G81" s="116">
        <v>0</v>
      </c>
      <c r="H81" s="116">
        <v>184</v>
      </c>
      <c r="I81" s="110">
        <f t="shared" si="42"/>
        <v>184</v>
      </c>
      <c r="J81" s="110">
        <f t="shared" si="47"/>
        <v>43484</v>
      </c>
      <c r="K81" s="123">
        <f t="shared" si="55"/>
        <v>1707</v>
      </c>
      <c r="L81" s="126">
        <f t="shared" si="58"/>
        <v>227.85714285714286</v>
      </c>
      <c r="M81" s="70">
        <f t="shared" si="48"/>
        <v>1.0042494226327945</v>
      </c>
      <c r="N81" s="73">
        <f t="shared" si="49"/>
        <v>4.2494226327944862E-3</v>
      </c>
      <c r="O81" s="73">
        <f t="shared" si="50"/>
        <v>4.7450363570498144E-3</v>
      </c>
      <c r="P81" s="70">
        <f t="shared" si="60"/>
        <v>0.93329432416617908</v>
      </c>
      <c r="Q81" s="107">
        <f t="shared" si="43"/>
        <v>5868</v>
      </c>
      <c r="R81" s="113">
        <f t="shared" si="41"/>
        <v>11457</v>
      </c>
      <c r="S81" s="84">
        <v>27</v>
      </c>
      <c r="T81" s="116">
        <v>0</v>
      </c>
      <c r="U81" s="116">
        <v>11</v>
      </c>
      <c r="V81" s="110">
        <f t="shared" si="44"/>
        <v>11</v>
      </c>
      <c r="W81" s="110">
        <f t="shared" si="51"/>
        <v>11065</v>
      </c>
      <c r="X81" s="123">
        <f t="shared" si="56"/>
        <v>265</v>
      </c>
      <c r="Y81" s="125">
        <f t="shared" si="61"/>
        <v>17</v>
      </c>
      <c r="Z81" s="53">
        <f t="shared" si="52"/>
        <v>1.0009951148905374</v>
      </c>
      <c r="AA81" s="73">
        <f t="shared" si="53"/>
        <v>9.9511489053738522E-4</v>
      </c>
      <c r="AB81" s="105">
        <f t="shared" si="65"/>
        <v>0.88148148148148153</v>
      </c>
      <c r="AC81" s="106">
        <f t="shared" si="45"/>
        <v>5562</v>
      </c>
      <c r="AD81" s="84">
        <f t="shared" si="67"/>
        <v>5590</v>
      </c>
      <c r="AE81" s="101">
        <v>28</v>
      </c>
      <c r="AF81" s="116">
        <v>0</v>
      </c>
      <c r="AG81" s="116">
        <v>22</v>
      </c>
      <c r="AH81" s="128">
        <f t="shared" si="46"/>
        <v>22</v>
      </c>
      <c r="AI81" s="128">
        <f t="shared" si="54"/>
        <v>5721</v>
      </c>
      <c r="AJ81" s="123">
        <f t="shared" si="57"/>
        <v>302</v>
      </c>
      <c r="AK81" s="125">
        <f t="shared" si="59"/>
        <v>31.285714285714285</v>
      </c>
      <c r="AL81" s="70">
        <f t="shared" si="68"/>
        <v>1.0038603263730479</v>
      </c>
      <c r="AM81" s="73">
        <f t="shared" si="69"/>
        <v>3.8603263730478954E-3</v>
      </c>
      <c r="AN81" s="74">
        <f t="shared" si="37"/>
        <v>0.90871369294605797</v>
      </c>
      <c r="AO81" s="4">
        <f t="shared" si="62"/>
        <v>-185</v>
      </c>
      <c r="AP81" s="4">
        <f t="shared" si="63"/>
        <v>-12</v>
      </c>
      <c r="AQ81" s="4">
        <f t="shared" si="64"/>
        <v>-56</v>
      </c>
      <c r="AR81" s="222" t="s">
        <v>274</v>
      </c>
      <c r="AS81" s="172">
        <v>43481</v>
      </c>
      <c r="AT81" s="173"/>
      <c r="AU81" s="179"/>
      <c r="BS81" s="17">
        <f t="shared" si="66"/>
        <v>243.85714285714286</v>
      </c>
    </row>
    <row r="82" spans="1:71" x14ac:dyDescent="0.25">
      <c r="A82" s="51">
        <v>79</v>
      </c>
      <c r="B82" s="132">
        <v>53</v>
      </c>
      <c r="C82" s="54">
        <v>43966</v>
      </c>
      <c r="D82" s="107">
        <f t="shared" si="34"/>
        <v>32024</v>
      </c>
      <c r="E82" s="113">
        <f t="shared" si="35"/>
        <v>43681</v>
      </c>
      <c r="F82" s="84">
        <f t="shared" si="36"/>
        <v>200</v>
      </c>
      <c r="G82" s="116">
        <v>0</v>
      </c>
      <c r="H82" s="116">
        <v>210</v>
      </c>
      <c r="I82" s="110">
        <f t="shared" si="42"/>
        <v>210</v>
      </c>
      <c r="J82" s="110">
        <f t="shared" si="47"/>
        <v>43694</v>
      </c>
      <c r="K82" s="123">
        <f t="shared" si="55"/>
        <v>1588</v>
      </c>
      <c r="L82" s="126">
        <f t="shared" si="58"/>
        <v>211.28571428571428</v>
      </c>
      <c r="M82" s="70">
        <f t="shared" si="48"/>
        <v>1.0048293625241469</v>
      </c>
      <c r="N82" s="73">
        <f t="shared" si="49"/>
        <v>4.8293625241468963E-3</v>
      </c>
      <c r="O82" s="73">
        <f t="shared" si="50"/>
        <v>4.9950589077972117E-3</v>
      </c>
      <c r="P82" s="70">
        <f t="shared" si="60"/>
        <v>0.92727272727272725</v>
      </c>
      <c r="Q82" s="107">
        <f t="shared" si="43"/>
        <v>5867</v>
      </c>
      <c r="R82" s="113">
        <f t="shared" ref="R82:R103" si="70">R81+S82</f>
        <v>11492</v>
      </c>
      <c r="S82" s="84">
        <v>35</v>
      </c>
      <c r="T82" s="116">
        <v>0</v>
      </c>
      <c r="U82" s="116">
        <v>10</v>
      </c>
      <c r="V82" s="110">
        <f t="shared" si="44"/>
        <v>10</v>
      </c>
      <c r="W82" s="110">
        <f t="shared" si="51"/>
        <v>11075</v>
      </c>
      <c r="X82" s="123">
        <f t="shared" si="56"/>
        <v>265</v>
      </c>
      <c r="Y82" s="125">
        <f t="shared" si="61"/>
        <v>14.571428571428571</v>
      </c>
      <c r="Z82" s="53">
        <f t="shared" si="52"/>
        <v>1.0009037505648442</v>
      </c>
      <c r="AA82" s="73">
        <f t="shared" si="53"/>
        <v>9.0375056484415239E-4</v>
      </c>
      <c r="AB82" s="105">
        <f t="shared" si="65"/>
        <v>0.8571428571428571</v>
      </c>
      <c r="AC82" s="106">
        <f t="shared" si="45"/>
        <v>5590</v>
      </c>
      <c r="AD82" s="84">
        <f t="shared" si="67"/>
        <v>5643</v>
      </c>
      <c r="AE82" s="101">
        <v>53</v>
      </c>
      <c r="AF82" s="116">
        <v>0</v>
      </c>
      <c r="AG82" s="116">
        <v>23</v>
      </c>
      <c r="AH82" s="128">
        <f t="shared" si="46"/>
        <v>23</v>
      </c>
      <c r="AI82" s="128">
        <f t="shared" si="54"/>
        <v>5744</v>
      </c>
      <c r="AJ82" s="123">
        <f t="shared" si="57"/>
        <v>284</v>
      </c>
      <c r="AK82" s="125">
        <f t="shared" si="59"/>
        <v>28.857142857142858</v>
      </c>
      <c r="AL82" s="70">
        <f t="shared" si="68"/>
        <v>1.0040202761754937</v>
      </c>
      <c r="AM82" s="73">
        <f t="shared" si="69"/>
        <v>4.02027617549372E-3</v>
      </c>
      <c r="AN82" s="74">
        <f t="shared" si="37"/>
        <v>0.92237442922374435</v>
      </c>
      <c r="AO82" s="4">
        <f t="shared" si="62"/>
        <v>-119</v>
      </c>
      <c r="AP82" s="4">
        <f t="shared" si="63"/>
        <v>0</v>
      </c>
      <c r="AQ82" s="4">
        <f t="shared" si="64"/>
        <v>-18</v>
      </c>
      <c r="AR82" s="222" t="s">
        <v>273</v>
      </c>
      <c r="AS82" s="172">
        <v>43681</v>
      </c>
      <c r="AT82" s="173"/>
      <c r="AU82" s="179"/>
      <c r="BS82" s="17">
        <f t="shared" si="66"/>
        <v>226.85714285714286</v>
      </c>
    </row>
    <row r="83" spans="1:71" x14ac:dyDescent="0.25">
      <c r="A83" s="51">
        <v>80</v>
      </c>
      <c r="B83" s="132">
        <v>54</v>
      </c>
      <c r="C83" s="54">
        <v>43967</v>
      </c>
      <c r="D83" s="107">
        <f t="shared" si="34"/>
        <v>32189</v>
      </c>
      <c r="E83" s="113">
        <f t="shared" si="35"/>
        <v>43870</v>
      </c>
      <c r="F83" s="84">
        <f t="shared" si="36"/>
        <v>189</v>
      </c>
      <c r="G83" s="116">
        <v>0</v>
      </c>
      <c r="H83" s="116">
        <v>157</v>
      </c>
      <c r="I83" s="110">
        <f t="shared" si="42"/>
        <v>157</v>
      </c>
      <c r="J83" s="110">
        <f t="shared" si="47"/>
        <v>43851</v>
      </c>
      <c r="K83" s="123">
        <f t="shared" si="55"/>
        <v>1488</v>
      </c>
      <c r="L83" s="126">
        <f t="shared" si="58"/>
        <v>197.71428571428572</v>
      </c>
      <c r="M83" s="70">
        <f t="shared" si="48"/>
        <v>1.0035931706870509</v>
      </c>
      <c r="N83" s="73">
        <f t="shared" si="49"/>
        <v>3.593170687050895E-3</v>
      </c>
      <c r="O83" s="73">
        <f t="shared" si="50"/>
        <v>4.9206195333934225E-3</v>
      </c>
      <c r="P83" s="70">
        <f>L83/L75</f>
        <v>0.71156812339331632</v>
      </c>
      <c r="Q83" s="107">
        <f t="shared" si="43"/>
        <v>5849</v>
      </c>
      <c r="R83" s="113">
        <f t="shared" si="70"/>
        <v>11537</v>
      </c>
      <c r="S83" s="84">
        <v>45</v>
      </c>
      <c r="T83" s="116">
        <v>0</v>
      </c>
      <c r="U83" s="116">
        <v>9</v>
      </c>
      <c r="V83" s="110">
        <f t="shared" si="44"/>
        <v>9</v>
      </c>
      <c r="W83" s="110">
        <f t="shared" si="51"/>
        <v>11084</v>
      </c>
      <c r="X83" s="123">
        <f t="shared" si="56"/>
        <v>252</v>
      </c>
      <c r="Y83" s="125">
        <f t="shared" si="61"/>
        <v>13.571428571428571</v>
      </c>
      <c r="Z83" s="53">
        <f t="shared" si="52"/>
        <v>1.0008126410835214</v>
      </c>
      <c r="AA83" s="73">
        <f t="shared" si="53"/>
        <v>8.1264108352141484E-4</v>
      </c>
      <c r="AB83" s="105">
        <f t="shared" si="65"/>
        <v>0.93137254901960786</v>
      </c>
      <c r="AC83" s="106">
        <f t="shared" si="45"/>
        <v>5643</v>
      </c>
      <c r="AD83" s="84">
        <f t="shared" si="67"/>
        <v>5670</v>
      </c>
      <c r="AE83" s="101">
        <v>27</v>
      </c>
      <c r="AF83" s="116">
        <v>0</v>
      </c>
      <c r="AG83" s="116">
        <v>19</v>
      </c>
      <c r="AH83" s="128">
        <f t="shared" si="46"/>
        <v>19</v>
      </c>
      <c r="AI83" s="128">
        <f t="shared" si="54"/>
        <v>5763</v>
      </c>
      <c r="AJ83" s="123">
        <f t="shared" si="57"/>
        <v>248</v>
      </c>
      <c r="AK83" s="125">
        <f t="shared" si="59"/>
        <v>26</v>
      </c>
      <c r="AL83" s="70">
        <f t="shared" si="68"/>
        <v>1.0033077994428969</v>
      </c>
      <c r="AM83" s="73">
        <f t="shared" si="69"/>
        <v>3.3077994428969415E-3</v>
      </c>
      <c r="AN83" s="74">
        <f t="shared" si="37"/>
        <v>0.90099009900990101</v>
      </c>
      <c r="AO83" s="4">
        <f t="shared" si="62"/>
        <v>-100</v>
      </c>
      <c r="AP83" s="4">
        <f t="shared" si="63"/>
        <v>-13</v>
      </c>
      <c r="AQ83" s="4">
        <f t="shared" si="64"/>
        <v>-36</v>
      </c>
      <c r="AR83" s="222" t="s">
        <v>272</v>
      </c>
      <c r="AS83" s="172">
        <v>43870</v>
      </c>
      <c r="AT83" s="173"/>
      <c r="AU83" s="179"/>
      <c r="BS83" s="17">
        <f t="shared" si="66"/>
        <v>212.57142857142858</v>
      </c>
    </row>
    <row r="84" spans="1:71" x14ac:dyDescent="0.25">
      <c r="A84" s="51">
        <v>81</v>
      </c>
      <c r="B84" s="132">
        <v>55</v>
      </c>
      <c r="C84" s="54">
        <v>43968</v>
      </c>
      <c r="D84" s="107">
        <f t="shared" ref="D84:D147" si="71">E83-Q84-AC84</f>
        <v>32333</v>
      </c>
      <c r="E84" s="113">
        <f t="shared" ref="E84:E147" si="72">AS84</f>
        <v>43995</v>
      </c>
      <c r="F84" s="84">
        <f t="shared" ref="F84:F147" si="73">E84-E83</f>
        <v>125</v>
      </c>
      <c r="G84" s="116">
        <v>0</v>
      </c>
      <c r="H84" s="116">
        <v>113</v>
      </c>
      <c r="I84" s="110">
        <f t="shared" si="42"/>
        <v>113</v>
      </c>
      <c r="J84" s="110">
        <f t="shared" si="47"/>
        <v>43964</v>
      </c>
      <c r="K84" s="123">
        <f t="shared" si="55"/>
        <v>1368</v>
      </c>
      <c r="L84" s="126">
        <f t="shared" si="58"/>
        <v>192.14285714285714</v>
      </c>
      <c r="M84" s="70">
        <f t="shared" si="48"/>
        <v>1.0025769081662903</v>
      </c>
      <c r="N84" s="73">
        <f t="shared" si="49"/>
        <v>2.5769081662903037E-3</v>
      </c>
      <c r="O84" s="73">
        <f t="shared" si="50"/>
        <v>4.4170238833010078E-3</v>
      </c>
      <c r="P84" s="70">
        <f>L84/L83</f>
        <v>0.97182080924855485</v>
      </c>
      <c r="Q84" s="107">
        <f t="shared" si="43"/>
        <v>5867</v>
      </c>
      <c r="R84" s="113">
        <f t="shared" si="70"/>
        <v>11552</v>
      </c>
      <c r="S84" s="84">
        <v>15</v>
      </c>
      <c r="T84" s="116">
        <v>0</v>
      </c>
      <c r="U84" s="116">
        <v>9</v>
      </c>
      <c r="V84" s="110">
        <f t="shared" si="44"/>
        <v>9</v>
      </c>
      <c r="W84" s="110">
        <f t="shared" si="51"/>
        <v>11093</v>
      </c>
      <c r="X84" s="123">
        <f t="shared" si="56"/>
        <v>245</v>
      </c>
      <c r="Y84" s="125">
        <f t="shared" si="61"/>
        <v>13</v>
      </c>
      <c r="Z84" s="53">
        <f t="shared" si="52"/>
        <v>1.0008119812342116</v>
      </c>
      <c r="AA84" s="73">
        <f t="shared" si="53"/>
        <v>8.1198123421155621E-4</v>
      </c>
      <c r="AB84" s="105">
        <f t="shared" si="65"/>
        <v>0.95789473684210524</v>
      </c>
      <c r="AC84" s="106">
        <f t="shared" si="45"/>
        <v>5670</v>
      </c>
      <c r="AD84" s="84">
        <f t="shared" si="67"/>
        <v>5680</v>
      </c>
      <c r="AE84" s="101">
        <v>10</v>
      </c>
      <c r="AF84" s="116">
        <v>0</v>
      </c>
      <c r="AG84" s="116">
        <v>16</v>
      </c>
      <c r="AH84" s="128">
        <f t="shared" si="46"/>
        <v>16</v>
      </c>
      <c r="AI84" s="128">
        <f t="shared" si="54"/>
        <v>5779</v>
      </c>
      <c r="AJ84" s="123">
        <f t="shared" si="57"/>
        <v>240</v>
      </c>
      <c r="AK84" s="125">
        <f t="shared" si="59"/>
        <v>24.714285714285715</v>
      </c>
      <c r="AL84" s="70">
        <f t="shared" si="68"/>
        <v>1.0027763317716467</v>
      </c>
      <c r="AM84" s="73">
        <f t="shared" si="69"/>
        <v>2.7763317716467117E-3</v>
      </c>
      <c r="AN84" s="74">
        <f t="shared" ref="AN84:AN147" si="74">AK84/AK83</f>
        <v>0.95054945054945061</v>
      </c>
      <c r="AO84" s="4">
        <f t="shared" si="62"/>
        <v>-120</v>
      </c>
      <c r="AP84" s="4">
        <f t="shared" si="63"/>
        <v>-7</v>
      </c>
      <c r="AQ84" s="4">
        <f t="shared" si="64"/>
        <v>-8</v>
      </c>
      <c r="AR84" s="221" t="s">
        <v>271</v>
      </c>
      <c r="AS84" s="174">
        <v>43995</v>
      </c>
      <c r="AT84" s="169"/>
      <c r="AU84" s="178"/>
      <c r="BS84" s="17">
        <f t="shared" si="66"/>
        <v>195.42857142857142</v>
      </c>
    </row>
    <row r="85" spans="1:71" x14ac:dyDescent="0.25">
      <c r="A85" s="51">
        <v>82</v>
      </c>
      <c r="B85" s="132">
        <v>56</v>
      </c>
      <c r="C85" s="54">
        <v>43969</v>
      </c>
      <c r="D85" s="107">
        <f t="shared" si="71"/>
        <v>32443</v>
      </c>
      <c r="E85" s="113">
        <f t="shared" si="72"/>
        <v>44141</v>
      </c>
      <c r="F85" s="84">
        <f t="shared" si="73"/>
        <v>146</v>
      </c>
      <c r="G85" s="116">
        <v>0</v>
      </c>
      <c r="H85" s="116">
        <v>103</v>
      </c>
      <c r="I85" s="110">
        <f t="shared" si="42"/>
        <v>103</v>
      </c>
      <c r="J85" s="110">
        <f t="shared" si="47"/>
        <v>44067</v>
      </c>
      <c r="K85" s="123">
        <f t="shared" si="55"/>
        <v>1353</v>
      </c>
      <c r="L85" s="126">
        <f t="shared" si="58"/>
        <v>182.71428571428572</v>
      </c>
      <c r="M85" s="70">
        <f t="shared" si="48"/>
        <v>1.0023428259485032</v>
      </c>
      <c r="N85" s="73">
        <f t="shared" si="49"/>
        <v>2.3428259485032132E-3</v>
      </c>
      <c r="O85" s="73">
        <f t="shared" si="50"/>
        <v>3.5183379917571589E-3</v>
      </c>
      <c r="P85" s="70">
        <f>L85/L77</f>
        <v>0.68652710681696183</v>
      </c>
      <c r="Q85" s="107">
        <f t="shared" si="43"/>
        <v>5872</v>
      </c>
      <c r="R85" s="113">
        <f t="shared" si="70"/>
        <v>11579</v>
      </c>
      <c r="S85" s="84">
        <v>27</v>
      </c>
      <c r="T85" s="116">
        <v>0</v>
      </c>
      <c r="U85" s="116">
        <v>11</v>
      </c>
      <c r="V85" s="110">
        <f t="shared" si="44"/>
        <v>11</v>
      </c>
      <c r="W85" s="110">
        <f t="shared" si="51"/>
        <v>11104</v>
      </c>
      <c r="X85" s="123">
        <f t="shared" si="56"/>
        <v>236</v>
      </c>
      <c r="Y85" s="125">
        <f t="shared" si="61"/>
        <v>11.285714285714286</v>
      </c>
      <c r="Z85" s="53">
        <f t="shared" si="52"/>
        <v>1.0009916163346255</v>
      </c>
      <c r="AA85" s="73">
        <f t="shared" si="53"/>
        <v>9.9161633462552246E-4</v>
      </c>
      <c r="AB85" s="105">
        <f t="shared" si="65"/>
        <v>0.86813186813186816</v>
      </c>
      <c r="AC85" s="106">
        <f t="shared" si="45"/>
        <v>5680</v>
      </c>
      <c r="AD85" s="84">
        <f t="shared" si="67"/>
        <v>5694</v>
      </c>
      <c r="AE85" s="101">
        <v>14</v>
      </c>
      <c r="AF85" s="116">
        <v>0</v>
      </c>
      <c r="AG85" s="116">
        <v>15</v>
      </c>
      <c r="AH85" s="128">
        <f t="shared" si="46"/>
        <v>15</v>
      </c>
      <c r="AI85" s="128">
        <f t="shared" si="54"/>
        <v>5794</v>
      </c>
      <c r="AJ85" s="123">
        <f t="shared" si="57"/>
        <v>238</v>
      </c>
      <c r="AK85" s="125">
        <f t="shared" si="59"/>
        <v>22.142857142857142</v>
      </c>
      <c r="AL85" s="70">
        <f t="shared" si="68"/>
        <v>1.0025956047759128</v>
      </c>
      <c r="AM85" s="73">
        <f t="shared" si="69"/>
        <v>2.5956047759128076E-3</v>
      </c>
      <c r="AN85" s="74">
        <f t="shared" si="74"/>
        <v>0.89595375722543347</v>
      </c>
      <c r="AO85" s="4">
        <f t="shared" si="62"/>
        <v>-15</v>
      </c>
      <c r="AP85" s="4">
        <f t="shared" si="63"/>
        <v>-9</v>
      </c>
      <c r="AQ85" s="4">
        <f t="shared" si="64"/>
        <v>-2</v>
      </c>
      <c r="AR85" s="221" t="s">
        <v>270</v>
      </c>
      <c r="AS85" s="174">
        <v>44141</v>
      </c>
      <c r="AT85" s="169"/>
      <c r="AU85" s="178"/>
      <c r="BS85" s="17">
        <f t="shared" si="66"/>
        <v>193.28571428571428</v>
      </c>
    </row>
    <row r="86" spans="1:71" x14ac:dyDescent="0.25">
      <c r="A86" s="51">
        <v>83</v>
      </c>
      <c r="B86" s="132">
        <v>57</v>
      </c>
      <c r="C86" s="54">
        <v>43970</v>
      </c>
      <c r="D86" s="107">
        <f t="shared" si="71"/>
        <v>32562</v>
      </c>
      <c r="E86" s="113">
        <f t="shared" si="72"/>
        <v>44249</v>
      </c>
      <c r="F86" s="84">
        <f t="shared" si="73"/>
        <v>108</v>
      </c>
      <c r="G86" s="116">
        <v>0</v>
      </c>
      <c r="H86" s="116">
        <v>180</v>
      </c>
      <c r="I86" s="110">
        <f t="shared" si="42"/>
        <v>180</v>
      </c>
      <c r="J86" s="110">
        <f t="shared" si="47"/>
        <v>44247</v>
      </c>
      <c r="K86" s="123">
        <f t="shared" si="55"/>
        <v>1265</v>
      </c>
      <c r="L86" s="126">
        <f t="shared" si="58"/>
        <v>177.28571428571428</v>
      </c>
      <c r="M86" s="70">
        <f t="shared" si="48"/>
        <v>1.0040846892232282</v>
      </c>
      <c r="N86" s="73">
        <f t="shared" si="49"/>
        <v>4.0846892232282439E-3</v>
      </c>
      <c r="O86" s="73">
        <f t="shared" si="50"/>
        <v>3.4853913098439105E-3</v>
      </c>
      <c r="P86" s="70">
        <f>L86/L85</f>
        <v>0.97028928850664575</v>
      </c>
      <c r="Q86" s="107">
        <f t="shared" si="43"/>
        <v>5885</v>
      </c>
      <c r="R86" s="113">
        <f t="shared" si="70"/>
        <v>11613</v>
      </c>
      <c r="S86" s="84">
        <v>34</v>
      </c>
      <c r="T86" s="116">
        <v>0</v>
      </c>
      <c r="U86" s="116">
        <v>8</v>
      </c>
      <c r="V86" s="110">
        <f t="shared" si="44"/>
        <v>8</v>
      </c>
      <c r="W86" s="110">
        <f t="shared" si="51"/>
        <v>11112</v>
      </c>
      <c r="X86" s="123">
        <f t="shared" si="56"/>
        <v>235</v>
      </c>
      <c r="Y86" s="125">
        <f t="shared" si="61"/>
        <v>11</v>
      </c>
      <c r="Z86" s="53">
        <f t="shared" si="52"/>
        <v>1.0007204610951008</v>
      </c>
      <c r="AA86" s="73">
        <f t="shared" si="53"/>
        <v>7.2046109510082168E-4</v>
      </c>
      <c r="AB86" s="105">
        <f t="shared" si="65"/>
        <v>0.97468354430379744</v>
      </c>
      <c r="AC86" s="106">
        <f t="shared" si="45"/>
        <v>5694</v>
      </c>
      <c r="AD86" s="84">
        <f t="shared" si="67"/>
        <v>5715</v>
      </c>
      <c r="AE86" s="101">
        <v>21</v>
      </c>
      <c r="AF86" s="116">
        <v>0</v>
      </c>
      <c r="AG86" s="116">
        <v>20</v>
      </c>
      <c r="AH86" s="128">
        <f t="shared" si="46"/>
        <v>20</v>
      </c>
      <c r="AI86" s="128">
        <f t="shared" si="54"/>
        <v>5814</v>
      </c>
      <c r="AJ86" s="123">
        <f t="shared" si="57"/>
        <v>205</v>
      </c>
      <c r="AK86" s="125">
        <f t="shared" si="59"/>
        <v>20.142857142857142</v>
      </c>
      <c r="AL86" s="70">
        <f t="shared" si="68"/>
        <v>1.0034518467380049</v>
      </c>
      <c r="AM86" s="73">
        <f t="shared" si="69"/>
        <v>3.4518467380049156E-3</v>
      </c>
      <c r="AN86" s="74">
        <f t="shared" si="74"/>
        <v>0.9096774193548387</v>
      </c>
      <c r="AO86" s="4">
        <f t="shared" si="62"/>
        <v>-88</v>
      </c>
      <c r="AP86" s="4">
        <f t="shared" si="63"/>
        <v>-1</v>
      </c>
      <c r="AQ86" s="4">
        <f t="shared" si="64"/>
        <v>-33</v>
      </c>
      <c r="AR86" s="221" t="s">
        <v>269</v>
      </c>
      <c r="AS86" s="174">
        <v>44249</v>
      </c>
      <c r="AT86" s="169"/>
      <c r="AU86" s="178"/>
      <c r="AV86" s="86"/>
      <c r="AW86" s="85"/>
      <c r="AX86" s="85"/>
      <c r="AY86" s="85"/>
      <c r="AZ86" s="85"/>
      <c r="BA86" s="86"/>
      <c r="BB86" s="85"/>
      <c r="BC86" s="85"/>
      <c r="BD86" s="85"/>
      <c r="BE86" s="86"/>
      <c r="BS86" s="17">
        <f t="shared" si="66"/>
        <v>180.71428571428572</v>
      </c>
    </row>
    <row r="87" spans="1:71" x14ac:dyDescent="0.25">
      <c r="A87" s="51">
        <v>84</v>
      </c>
      <c r="B87" s="132">
        <v>58</v>
      </c>
      <c r="C87" s="54">
        <v>43971</v>
      </c>
      <c r="D87" s="107">
        <f t="shared" si="71"/>
        <v>32636</v>
      </c>
      <c r="E87" s="113">
        <f t="shared" si="72"/>
        <v>44447</v>
      </c>
      <c r="F87" s="84">
        <f t="shared" si="73"/>
        <v>198</v>
      </c>
      <c r="G87" s="116">
        <v>0</v>
      </c>
      <c r="H87" s="116">
        <v>294</v>
      </c>
      <c r="I87" s="110">
        <f t="shared" si="42"/>
        <v>294</v>
      </c>
      <c r="J87" s="110">
        <f t="shared" si="47"/>
        <v>44541</v>
      </c>
      <c r="K87" s="123">
        <f t="shared" si="55"/>
        <v>1236</v>
      </c>
      <c r="L87" s="126">
        <f t="shared" si="58"/>
        <v>177.28571428571428</v>
      </c>
      <c r="M87" s="70">
        <f t="shared" si="48"/>
        <v>1.0066445182724253</v>
      </c>
      <c r="N87" s="73">
        <f t="shared" si="49"/>
        <v>6.6445182724252927E-3</v>
      </c>
      <c r="O87" s="73">
        <f t="shared" si="50"/>
        <v>3.8484224594995896E-3</v>
      </c>
      <c r="P87" s="70">
        <f>L87/L79</f>
        <v>0.72319347319347316</v>
      </c>
      <c r="Q87" s="107">
        <f t="shared" si="43"/>
        <v>5898</v>
      </c>
      <c r="R87" s="113">
        <f t="shared" si="70"/>
        <v>11627</v>
      </c>
      <c r="S87" s="84">
        <v>14</v>
      </c>
      <c r="T87" s="116">
        <v>0</v>
      </c>
      <c r="U87" s="116">
        <v>10</v>
      </c>
      <c r="V87" s="110">
        <f t="shared" si="44"/>
        <v>10</v>
      </c>
      <c r="W87" s="110">
        <f t="shared" si="51"/>
        <v>11122</v>
      </c>
      <c r="X87" s="123">
        <f t="shared" si="56"/>
        <v>197</v>
      </c>
      <c r="Y87" s="125">
        <f t="shared" si="61"/>
        <v>9.7142857142857135</v>
      </c>
      <c r="Z87" s="53">
        <f t="shared" si="52"/>
        <v>1.0008999280057596</v>
      </c>
      <c r="AA87" s="73">
        <f t="shared" si="53"/>
        <v>8.9992800575955378E-4</v>
      </c>
      <c r="AB87" s="105">
        <f t="shared" si="65"/>
        <v>0.88311688311688308</v>
      </c>
      <c r="AC87" s="106">
        <f t="shared" si="45"/>
        <v>5715</v>
      </c>
      <c r="AD87" s="84">
        <f t="shared" si="67"/>
        <v>5748</v>
      </c>
      <c r="AE87" s="101">
        <v>33</v>
      </c>
      <c r="AF87" s="116">
        <v>0</v>
      </c>
      <c r="AG87" s="116">
        <v>22</v>
      </c>
      <c r="AH87" s="128">
        <f t="shared" si="46"/>
        <v>22</v>
      </c>
      <c r="AI87" s="128">
        <f t="shared" si="54"/>
        <v>5836</v>
      </c>
      <c r="AJ87" s="123">
        <f t="shared" si="57"/>
        <v>186</v>
      </c>
      <c r="AK87" s="125">
        <f t="shared" si="59"/>
        <v>19.571428571428573</v>
      </c>
      <c r="AL87" s="70">
        <f t="shared" si="68"/>
        <v>1.0037839697282422</v>
      </c>
      <c r="AM87" s="73">
        <f t="shared" si="69"/>
        <v>3.7839697282422424E-3</v>
      </c>
      <c r="AN87" s="74">
        <f t="shared" si="74"/>
        <v>0.97163120567375894</v>
      </c>
      <c r="AO87" s="4">
        <f t="shared" si="62"/>
        <v>-29</v>
      </c>
      <c r="AP87" s="4">
        <f t="shared" si="63"/>
        <v>-38</v>
      </c>
      <c r="AQ87" s="4">
        <f t="shared" si="64"/>
        <v>-19</v>
      </c>
      <c r="AR87" s="221" t="s">
        <v>268</v>
      </c>
      <c r="AS87" s="174">
        <v>44447</v>
      </c>
      <c r="AT87" s="169"/>
      <c r="AU87" s="178"/>
      <c r="AV87" s="86"/>
      <c r="AW87" s="85"/>
      <c r="AX87" s="85"/>
      <c r="AY87" s="85"/>
      <c r="AZ87" s="85"/>
      <c r="BA87" s="86"/>
      <c r="BB87" s="85"/>
      <c r="BC87" s="85"/>
      <c r="BD87" s="85"/>
      <c r="BE87" s="86"/>
      <c r="BS87" s="17">
        <f t="shared" si="66"/>
        <v>176.57142857142858</v>
      </c>
    </row>
    <row r="88" spans="1:71" x14ac:dyDescent="0.25">
      <c r="A88" s="51">
        <v>85</v>
      </c>
      <c r="B88" s="132">
        <v>59</v>
      </c>
      <c r="C88" s="54">
        <v>43972</v>
      </c>
      <c r="D88" s="107">
        <f t="shared" si="71"/>
        <v>32820</v>
      </c>
      <c r="E88" s="113">
        <f t="shared" si="72"/>
        <v>44700</v>
      </c>
      <c r="F88" s="84">
        <f t="shared" si="73"/>
        <v>253</v>
      </c>
      <c r="G88" s="116">
        <v>0</v>
      </c>
      <c r="H88" s="116">
        <v>193</v>
      </c>
      <c r="I88" s="110">
        <f t="shared" si="42"/>
        <v>193</v>
      </c>
      <c r="J88" s="110">
        <f t="shared" si="47"/>
        <v>44734</v>
      </c>
      <c r="K88" s="123">
        <f t="shared" si="55"/>
        <v>1219</v>
      </c>
      <c r="L88" s="126">
        <f t="shared" si="58"/>
        <v>178.57142857142858</v>
      </c>
      <c r="M88" s="70">
        <f t="shared" si="48"/>
        <v>1.0043330863698614</v>
      </c>
      <c r="N88" s="73">
        <f t="shared" si="49"/>
        <v>4.3330863698614053E-3</v>
      </c>
      <c r="O88" s="73">
        <f t="shared" si="50"/>
        <v>3.9964055960616919E-3</v>
      </c>
      <c r="P88" s="70">
        <f>L88/L87</f>
        <v>1.0072522159548751</v>
      </c>
      <c r="Q88" s="107">
        <f t="shared" si="43"/>
        <v>5879</v>
      </c>
      <c r="R88" s="113">
        <f t="shared" si="70"/>
        <v>11640</v>
      </c>
      <c r="S88" s="84">
        <v>13</v>
      </c>
      <c r="T88" s="116">
        <v>0</v>
      </c>
      <c r="U88" s="116">
        <v>8</v>
      </c>
      <c r="V88" s="110">
        <f t="shared" si="44"/>
        <v>8</v>
      </c>
      <c r="W88" s="110">
        <f t="shared" si="51"/>
        <v>11130</v>
      </c>
      <c r="X88" s="123">
        <f t="shared" si="56"/>
        <v>183</v>
      </c>
      <c r="Y88" s="125">
        <f t="shared" si="61"/>
        <v>9.2857142857142865</v>
      </c>
      <c r="Z88" s="53">
        <f t="shared" si="52"/>
        <v>1.000719295090811</v>
      </c>
      <c r="AA88" s="73">
        <f t="shared" si="53"/>
        <v>7.1929509081103404E-4</v>
      </c>
      <c r="AB88" s="105">
        <f t="shared" si="65"/>
        <v>0.95588235294117663</v>
      </c>
      <c r="AC88" s="106">
        <f t="shared" si="45"/>
        <v>5748</v>
      </c>
      <c r="AD88" s="84">
        <f t="shared" si="67"/>
        <v>5775</v>
      </c>
      <c r="AE88" s="101">
        <v>27</v>
      </c>
      <c r="AF88" s="116">
        <v>0</v>
      </c>
      <c r="AG88" s="116">
        <v>11</v>
      </c>
      <c r="AH88" s="128">
        <f t="shared" si="46"/>
        <v>11</v>
      </c>
      <c r="AI88" s="128">
        <f t="shared" si="54"/>
        <v>5847</v>
      </c>
      <c r="AJ88" s="123">
        <f t="shared" si="57"/>
        <v>185</v>
      </c>
      <c r="AK88" s="125">
        <f t="shared" si="59"/>
        <v>18</v>
      </c>
      <c r="AL88" s="70">
        <f t="shared" si="68"/>
        <v>1.0018848526387938</v>
      </c>
      <c r="AM88" s="73">
        <f t="shared" si="69"/>
        <v>1.8848526387937881E-3</v>
      </c>
      <c r="AN88" s="74">
        <f t="shared" si="74"/>
        <v>0.91970802919708017</v>
      </c>
      <c r="AO88" s="4">
        <f t="shared" si="62"/>
        <v>-17</v>
      </c>
      <c r="AP88" s="4">
        <f t="shared" si="63"/>
        <v>-14</v>
      </c>
      <c r="AQ88" s="4">
        <f t="shared" si="64"/>
        <v>-1</v>
      </c>
      <c r="AR88" s="221" t="s">
        <v>267</v>
      </c>
      <c r="AS88" s="174">
        <v>44700</v>
      </c>
      <c r="AT88" s="169"/>
      <c r="AU88" s="178"/>
      <c r="AV88" s="86"/>
      <c r="AW88" s="85"/>
      <c r="AX88" s="85"/>
      <c r="AY88" s="85"/>
      <c r="AZ88" s="85"/>
      <c r="BA88" s="86"/>
      <c r="BB88" s="85"/>
      <c r="BC88" s="85"/>
      <c r="BD88" s="85"/>
      <c r="BE88" s="86"/>
      <c r="BS88" s="17">
        <f t="shared" si="66"/>
        <v>174.14285714285714</v>
      </c>
    </row>
    <row r="89" spans="1:71" x14ac:dyDescent="0.25">
      <c r="A89" s="51">
        <v>86</v>
      </c>
      <c r="B89" s="132">
        <v>60</v>
      </c>
      <c r="C89" s="54">
        <v>43973</v>
      </c>
      <c r="D89" s="107">
        <f t="shared" si="71"/>
        <v>33060</v>
      </c>
      <c r="E89" s="113">
        <f t="shared" si="72"/>
        <v>44888</v>
      </c>
      <c r="F89" s="84">
        <f t="shared" si="73"/>
        <v>188</v>
      </c>
      <c r="G89" s="116">
        <v>0</v>
      </c>
      <c r="H89" s="116">
        <v>195</v>
      </c>
      <c r="I89" s="110">
        <f t="shared" si="42"/>
        <v>195</v>
      </c>
      <c r="J89" s="110">
        <f t="shared" si="47"/>
        <v>44929</v>
      </c>
      <c r="K89" s="123">
        <f t="shared" si="55"/>
        <v>1207</v>
      </c>
      <c r="L89" s="126">
        <f t="shared" si="58"/>
        <v>176.42857142857142</v>
      </c>
      <c r="M89" s="70">
        <f t="shared" si="48"/>
        <v>1.0043591004604999</v>
      </c>
      <c r="N89" s="73">
        <f t="shared" si="49"/>
        <v>4.3591004604999206E-3</v>
      </c>
      <c r="O89" s="73">
        <f t="shared" si="50"/>
        <v>4.3528440549036153E-3</v>
      </c>
      <c r="P89" s="70">
        <f>L89/L81</f>
        <v>0.77429467084639492</v>
      </c>
      <c r="Q89" s="107">
        <f t="shared" si="43"/>
        <v>5865</v>
      </c>
      <c r="R89" s="113">
        <f t="shared" si="70"/>
        <v>11649</v>
      </c>
      <c r="S89" s="84">
        <v>9</v>
      </c>
      <c r="T89" s="116">
        <v>0</v>
      </c>
      <c r="U89" s="116">
        <v>10</v>
      </c>
      <c r="V89" s="110">
        <f t="shared" si="44"/>
        <v>10</v>
      </c>
      <c r="W89" s="110">
        <f t="shared" si="51"/>
        <v>11140</v>
      </c>
      <c r="X89" s="123">
        <f t="shared" si="56"/>
        <v>157</v>
      </c>
      <c r="Y89" s="125">
        <f t="shared" si="61"/>
        <v>9.2857142857142865</v>
      </c>
      <c r="Z89" s="53">
        <f t="shared" si="52"/>
        <v>1.0008984725965857</v>
      </c>
      <c r="AA89" s="73">
        <f t="shared" si="53"/>
        <v>8.9847259658570877E-4</v>
      </c>
      <c r="AB89" s="105">
        <f t="shared" si="65"/>
        <v>1</v>
      </c>
      <c r="AC89" s="106">
        <f t="shared" si="45"/>
        <v>5775</v>
      </c>
      <c r="AD89" s="84">
        <f t="shared" si="67"/>
        <v>5788</v>
      </c>
      <c r="AE89" s="101">
        <v>13</v>
      </c>
      <c r="AF89" s="116">
        <v>0</v>
      </c>
      <c r="AG89" s="116">
        <v>20</v>
      </c>
      <c r="AH89" s="128">
        <f t="shared" si="46"/>
        <v>20</v>
      </c>
      <c r="AI89" s="128">
        <f t="shared" si="54"/>
        <v>5867</v>
      </c>
      <c r="AJ89" s="123">
        <f t="shared" si="57"/>
        <v>145</v>
      </c>
      <c r="AK89" s="125">
        <f t="shared" si="59"/>
        <v>17.571428571428573</v>
      </c>
      <c r="AL89" s="70">
        <f t="shared" si="68"/>
        <v>1.0034205575508808</v>
      </c>
      <c r="AM89" s="73">
        <f t="shared" si="69"/>
        <v>3.4205575508807762E-3</v>
      </c>
      <c r="AN89" s="74">
        <f t="shared" si="74"/>
        <v>0.97619047619047628</v>
      </c>
      <c r="AO89" s="4">
        <f t="shared" si="62"/>
        <v>-12</v>
      </c>
      <c r="AP89" s="4">
        <f t="shared" si="63"/>
        <v>-26</v>
      </c>
      <c r="AQ89" s="4">
        <f t="shared" si="64"/>
        <v>-40</v>
      </c>
      <c r="AR89" s="221" t="s">
        <v>266</v>
      </c>
      <c r="AS89" s="174">
        <v>44888</v>
      </c>
      <c r="AT89" s="169"/>
      <c r="AU89" s="178"/>
      <c r="AV89" s="86"/>
      <c r="AW89" s="85"/>
      <c r="AX89" s="85"/>
      <c r="AY89" s="85"/>
      <c r="AZ89" s="85"/>
      <c r="BA89" s="86"/>
      <c r="BB89" s="85"/>
      <c r="BC89" s="85"/>
      <c r="BD89" s="85"/>
      <c r="BE89" s="86"/>
      <c r="BS89" s="17">
        <f t="shared" si="66"/>
        <v>172.42857142857142</v>
      </c>
    </row>
    <row r="90" spans="1:71" x14ac:dyDescent="0.25">
      <c r="A90" s="51">
        <v>87</v>
      </c>
      <c r="B90" s="132">
        <v>61</v>
      </c>
      <c r="C90" s="54">
        <v>43974</v>
      </c>
      <c r="D90" s="107">
        <f t="shared" si="71"/>
        <v>33239</v>
      </c>
      <c r="E90" s="113">
        <f t="shared" si="72"/>
        <v>45064</v>
      </c>
      <c r="F90" s="84">
        <f t="shared" si="73"/>
        <v>176</v>
      </c>
      <c r="G90" s="116">
        <v>0</v>
      </c>
      <c r="H90" s="116">
        <v>203</v>
      </c>
      <c r="I90" s="110">
        <f t="shared" si="42"/>
        <v>203</v>
      </c>
      <c r="J90" s="110">
        <f t="shared" si="47"/>
        <v>45132</v>
      </c>
      <c r="K90" s="123">
        <f t="shared" si="55"/>
        <v>1194</v>
      </c>
      <c r="L90" s="126">
        <f t="shared" si="58"/>
        <v>183</v>
      </c>
      <c r="M90" s="70">
        <f t="shared" si="48"/>
        <v>1.0045182398896035</v>
      </c>
      <c r="N90" s="73">
        <f t="shared" si="49"/>
        <v>4.518239889603537E-3</v>
      </c>
      <c r="O90" s="73">
        <f t="shared" si="50"/>
        <v>4.7879268431236799E-3</v>
      </c>
      <c r="P90" s="70">
        <f>L90/L89</f>
        <v>1.037246963562753</v>
      </c>
      <c r="Q90" s="107">
        <f t="shared" si="43"/>
        <v>5861</v>
      </c>
      <c r="R90" s="113">
        <f t="shared" si="70"/>
        <v>11659</v>
      </c>
      <c r="S90" s="84">
        <v>10</v>
      </c>
      <c r="T90" s="116">
        <v>0</v>
      </c>
      <c r="U90" s="116">
        <v>8</v>
      </c>
      <c r="V90" s="110">
        <f t="shared" si="44"/>
        <v>8</v>
      </c>
      <c r="W90" s="110">
        <f t="shared" si="51"/>
        <v>11148</v>
      </c>
      <c r="X90" s="123">
        <f t="shared" si="56"/>
        <v>122</v>
      </c>
      <c r="Y90" s="125">
        <f t="shared" si="61"/>
        <v>9.1428571428571423</v>
      </c>
      <c r="Z90" s="53">
        <f t="shared" si="52"/>
        <v>1.000718132854578</v>
      </c>
      <c r="AA90" s="73">
        <f t="shared" si="53"/>
        <v>7.1813285457800191E-4</v>
      </c>
      <c r="AB90" s="105">
        <f t="shared" si="65"/>
        <v>0.98461538461538445</v>
      </c>
      <c r="AC90" s="106">
        <f t="shared" si="45"/>
        <v>5788</v>
      </c>
      <c r="AD90" s="84">
        <f t="shared" si="67"/>
        <v>5811</v>
      </c>
      <c r="AE90" s="101">
        <v>23</v>
      </c>
      <c r="AF90" s="116">
        <v>0</v>
      </c>
      <c r="AG90" s="116">
        <v>18</v>
      </c>
      <c r="AH90" s="128">
        <f t="shared" si="46"/>
        <v>18</v>
      </c>
      <c r="AI90" s="128">
        <f t="shared" si="54"/>
        <v>5885</v>
      </c>
      <c r="AJ90" s="123">
        <f t="shared" si="57"/>
        <v>141</v>
      </c>
      <c r="AK90" s="125">
        <f t="shared" si="59"/>
        <v>17.428571428571427</v>
      </c>
      <c r="AL90" s="70">
        <f t="shared" si="68"/>
        <v>1.0030680074995739</v>
      </c>
      <c r="AM90" s="73">
        <f t="shared" si="69"/>
        <v>3.0680074995739215E-3</v>
      </c>
      <c r="AN90" s="74">
        <f t="shared" si="74"/>
        <v>0.99186991869918684</v>
      </c>
      <c r="AO90" s="4">
        <f t="shared" si="62"/>
        <v>-13</v>
      </c>
      <c r="AP90" s="4">
        <f t="shared" si="63"/>
        <v>-35</v>
      </c>
      <c r="AQ90" s="4">
        <f t="shared" si="64"/>
        <v>-4</v>
      </c>
      <c r="AR90" s="221" t="s">
        <v>265</v>
      </c>
      <c r="AS90" s="174">
        <v>45064</v>
      </c>
      <c r="AT90" s="169"/>
      <c r="AU90" s="178"/>
      <c r="AV90" s="86"/>
      <c r="AW90" s="85"/>
      <c r="AX90" s="85"/>
      <c r="AY90" s="85"/>
      <c r="AZ90" s="85"/>
      <c r="BA90" s="86"/>
      <c r="BB90" s="85"/>
      <c r="BC90" s="85"/>
      <c r="BD90" s="85"/>
      <c r="BE90" s="86"/>
      <c r="BS90" s="17">
        <f t="shared" si="66"/>
        <v>170.57142857142858</v>
      </c>
    </row>
    <row r="91" spans="1:71" x14ac:dyDescent="0.25">
      <c r="A91" s="51">
        <v>88</v>
      </c>
      <c r="B91" s="132">
        <v>62</v>
      </c>
      <c r="C91" s="54">
        <v>43975</v>
      </c>
      <c r="D91" s="107">
        <f t="shared" si="71"/>
        <v>33405</v>
      </c>
      <c r="E91" s="113">
        <f t="shared" si="72"/>
        <v>45236</v>
      </c>
      <c r="F91" s="84">
        <f t="shared" si="73"/>
        <v>172</v>
      </c>
      <c r="G91" s="116">
        <v>0</v>
      </c>
      <c r="H91" s="116">
        <v>150</v>
      </c>
      <c r="I91" s="110">
        <f t="shared" si="42"/>
        <v>150</v>
      </c>
      <c r="J91" s="110">
        <f t="shared" si="47"/>
        <v>45282</v>
      </c>
      <c r="K91" s="123">
        <f t="shared" si="55"/>
        <v>1241</v>
      </c>
      <c r="L91" s="126">
        <f t="shared" si="58"/>
        <v>188.28571428571428</v>
      </c>
      <c r="M91" s="70">
        <f t="shared" si="48"/>
        <v>1.0033235841531507</v>
      </c>
      <c r="N91" s="73">
        <f t="shared" si="49"/>
        <v>3.3235841531507049E-3</v>
      </c>
      <c r="O91" s="73">
        <f t="shared" si="50"/>
        <v>4.6357058291081723E-3</v>
      </c>
      <c r="P91" s="70">
        <f>L91/L83</f>
        <v>0.95231213872832365</v>
      </c>
      <c r="Q91" s="107">
        <f t="shared" si="43"/>
        <v>5848</v>
      </c>
      <c r="R91" s="113">
        <f t="shared" si="70"/>
        <v>11672</v>
      </c>
      <c r="S91" s="84">
        <v>13</v>
      </c>
      <c r="T91" s="116">
        <v>0</v>
      </c>
      <c r="U91" s="116">
        <v>4</v>
      </c>
      <c r="V91" s="110">
        <f t="shared" si="44"/>
        <v>4</v>
      </c>
      <c r="W91" s="110">
        <f t="shared" si="51"/>
        <v>11152</v>
      </c>
      <c r="X91" s="123">
        <f t="shared" si="56"/>
        <v>120</v>
      </c>
      <c r="Y91" s="125">
        <f t="shared" si="61"/>
        <v>8.4285714285714288</v>
      </c>
      <c r="Z91" s="53">
        <f t="shared" si="52"/>
        <v>1.0003588087549335</v>
      </c>
      <c r="AA91" s="73">
        <f t="shared" si="53"/>
        <v>3.5880875493354836E-4</v>
      </c>
      <c r="AB91" s="105">
        <f t="shared" si="65"/>
        <v>0.92187500000000011</v>
      </c>
      <c r="AC91" s="106">
        <f t="shared" si="45"/>
        <v>5811</v>
      </c>
      <c r="AD91" s="84">
        <f t="shared" si="67"/>
        <v>5822</v>
      </c>
      <c r="AE91" s="101">
        <v>11</v>
      </c>
      <c r="AF91" s="116">
        <v>0</v>
      </c>
      <c r="AG91" s="116">
        <v>13</v>
      </c>
      <c r="AH91" s="128">
        <f t="shared" si="46"/>
        <v>13</v>
      </c>
      <c r="AI91" s="128">
        <f t="shared" si="54"/>
        <v>5898</v>
      </c>
      <c r="AJ91" s="123">
        <f t="shared" si="57"/>
        <v>142</v>
      </c>
      <c r="AK91" s="125">
        <f t="shared" si="59"/>
        <v>17</v>
      </c>
      <c r="AL91" s="70">
        <f t="shared" si="68"/>
        <v>1.0022090059473237</v>
      </c>
      <c r="AM91" s="73">
        <f t="shared" si="69"/>
        <v>2.2090059473236501E-3</v>
      </c>
      <c r="AN91" s="74">
        <f t="shared" si="74"/>
        <v>0.97540983606557385</v>
      </c>
      <c r="AO91" s="4">
        <f t="shared" si="62"/>
        <v>47</v>
      </c>
      <c r="AP91" s="4">
        <f t="shared" si="63"/>
        <v>-2</v>
      </c>
      <c r="AQ91" s="4">
        <f t="shared" si="64"/>
        <v>1</v>
      </c>
      <c r="AR91" s="221" t="s">
        <v>264</v>
      </c>
      <c r="AS91" s="174">
        <v>45236</v>
      </c>
      <c r="AT91" s="169"/>
      <c r="AU91" s="178"/>
      <c r="BS91" s="17">
        <f t="shared" si="66"/>
        <v>177.28571428571428</v>
      </c>
    </row>
    <row r="92" spans="1:71" x14ac:dyDescent="0.25">
      <c r="A92" s="51">
        <v>89</v>
      </c>
      <c r="B92" s="132">
        <v>63</v>
      </c>
      <c r="C92" s="54">
        <v>43976</v>
      </c>
      <c r="D92" s="107">
        <f t="shared" si="71"/>
        <v>33564</v>
      </c>
      <c r="E92" s="113">
        <f t="shared" si="72"/>
        <v>45445</v>
      </c>
      <c r="F92" s="84">
        <f t="shared" si="73"/>
        <v>209</v>
      </c>
      <c r="G92" s="116">
        <v>0</v>
      </c>
      <c r="H92" s="116">
        <v>125</v>
      </c>
      <c r="I92" s="110">
        <f t="shared" si="42"/>
        <v>125</v>
      </c>
      <c r="J92" s="110">
        <f t="shared" si="47"/>
        <v>45407</v>
      </c>
      <c r="K92" s="123">
        <f t="shared" si="55"/>
        <v>1304</v>
      </c>
      <c r="L92" s="126">
        <f t="shared" si="58"/>
        <v>191.42857142857142</v>
      </c>
      <c r="M92" s="70">
        <f t="shared" si="48"/>
        <v>1.0027604787774391</v>
      </c>
      <c r="N92" s="73">
        <f t="shared" si="49"/>
        <v>2.7604787774391237E-3</v>
      </c>
      <c r="O92" s="73">
        <f t="shared" si="50"/>
        <v>3.8588979301109384E-3</v>
      </c>
      <c r="P92" s="70">
        <f>L92/L91</f>
        <v>1.0166919575113809</v>
      </c>
      <c r="Q92" s="107">
        <f t="shared" si="43"/>
        <v>5850</v>
      </c>
      <c r="R92" s="113">
        <f t="shared" si="70"/>
        <v>11680</v>
      </c>
      <c r="S92" s="84">
        <v>8</v>
      </c>
      <c r="T92" s="116">
        <v>0</v>
      </c>
      <c r="U92" s="116">
        <v>14</v>
      </c>
      <c r="V92" s="110">
        <f t="shared" si="44"/>
        <v>14</v>
      </c>
      <c r="W92" s="110">
        <f t="shared" si="51"/>
        <v>11166</v>
      </c>
      <c r="X92" s="123">
        <f t="shared" si="56"/>
        <v>101</v>
      </c>
      <c r="Y92" s="125">
        <f t="shared" si="61"/>
        <v>8.8571428571428577</v>
      </c>
      <c r="Z92" s="53">
        <f t="shared" si="52"/>
        <v>1.0012553802008608</v>
      </c>
      <c r="AA92" s="73">
        <f t="shared" si="53"/>
        <v>1.2553802008608006E-3</v>
      </c>
      <c r="AB92" s="105">
        <f t="shared" si="65"/>
        <v>1.0508474576271187</v>
      </c>
      <c r="AC92" s="106">
        <f t="shared" si="45"/>
        <v>5822</v>
      </c>
      <c r="AD92" s="84">
        <f t="shared" si="67"/>
        <v>5830</v>
      </c>
      <c r="AE92" s="101">
        <v>8</v>
      </c>
      <c r="AF92" s="116">
        <v>0</v>
      </c>
      <c r="AG92" s="116">
        <v>15</v>
      </c>
      <c r="AH92" s="128">
        <f t="shared" si="46"/>
        <v>15</v>
      </c>
      <c r="AI92" s="128">
        <f t="shared" si="54"/>
        <v>5913</v>
      </c>
      <c r="AJ92" s="123">
        <f t="shared" si="57"/>
        <v>136</v>
      </c>
      <c r="AK92" s="125">
        <f t="shared" si="59"/>
        <v>17</v>
      </c>
      <c r="AL92" s="70">
        <f t="shared" si="68"/>
        <v>1.0025432349949135</v>
      </c>
      <c r="AM92" s="73">
        <f t="shared" si="69"/>
        <v>2.5432349949134903E-3</v>
      </c>
      <c r="AN92" s="74">
        <f t="shared" si="74"/>
        <v>1</v>
      </c>
      <c r="AO92" s="4">
        <f t="shared" si="62"/>
        <v>63</v>
      </c>
      <c r="AP92" s="4">
        <f t="shared" si="63"/>
        <v>-19</v>
      </c>
      <c r="AQ92" s="4">
        <f t="shared" si="64"/>
        <v>-6</v>
      </c>
      <c r="AR92" s="221" t="s">
        <v>263</v>
      </c>
      <c r="AS92" s="174">
        <v>45445</v>
      </c>
      <c r="AT92" s="169"/>
      <c r="AU92" s="178"/>
      <c r="BS92" s="17">
        <f t="shared" si="66"/>
        <v>186.28571428571428</v>
      </c>
    </row>
    <row r="93" spans="1:71" x14ac:dyDescent="0.25">
      <c r="A93" s="51">
        <v>90</v>
      </c>
      <c r="B93" s="132">
        <v>64</v>
      </c>
      <c r="C93" s="54">
        <v>43977</v>
      </c>
      <c r="D93" s="107">
        <f t="shared" si="71"/>
        <v>33765</v>
      </c>
      <c r="E93" s="113">
        <f t="shared" si="72"/>
        <v>45578</v>
      </c>
      <c r="F93" s="84">
        <f t="shared" si="73"/>
        <v>133</v>
      </c>
      <c r="G93" s="116">
        <v>0</v>
      </c>
      <c r="H93" s="116">
        <v>173</v>
      </c>
      <c r="I93" s="110">
        <f t="shared" si="42"/>
        <v>173</v>
      </c>
      <c r="J93" s="110">
        <f t="shared" si="47"/>
        <v>45580</v>
      </c>
      <c r="K93" s="123">
        <f t="shared" si="55"/>
        <v>1329</v>
      </c>
      <c r="L93" s="126">
        <f t="shared" si="58"/>
        <v>190.42857142857142</v>
      </c>
      <c r="M93" s="70">
        <f t="shared" si="48"/>
        <v>1.0038099852445659</v>
      </c>
      <c r="N93" s="73">
        <f t="shared" si="49"/>
        <v>3.8099852445658833E-3</v>
      </c>
      <c r="O93" s="73">
        <f t="shared" si="50"/>
        <v>3.7542777050518341E-3</v>
      </c>
      <c r="P93" s="70">
        <f>L93/L85</f>
        <v>1.0422204847537138</v>
      </c>
      <c r="Q93" s="107">
        <f t="shared" si="43"/>
        <v>5850</v>
      </c>
      <c r="R93" s="113">
        <f t="shared" si="70"/>
        <v>11690</v>
      </c>
      <c r="S93" s="84">
        <v>10</v>
      </c>
      <c r="T93" s="116">
        <v>0</v>
      </c>
      <c r="U93" s="116">
        <v>8</v>
      </c>
      <c r="V93" s="110">
        <f t="shared" si="44"/>
        <v>8</v>
      </c>
      <c r="W93" s="110">
        <f t="shared" si="51"/>
        <v>11174</v>
      </c>
      <c r="X93" s="123">
        <f t="shared" si="56"/>
        <v>77</v>
      </c>
      <c r="Y93" s="125">
        <f t="shared" si="61"/>
        <v>8.8571428571428577</v>
      </c>
      <c r="Z93" s="53">
        <f t="shared" si="52"/>
        <v>1.00071646068422</v>
      </c>
      <c r="AA93" s="73">
        <f t="shared" si="53"/>
        <v>7.1646068422004383E-4</v>
      </c>
      <c r="AB93" s="105">
        <f t="shared" si="65"/>
        <v>1</v>
      </c>
      <c r="AC93" s="106">
        <f t="shared" si="45"/>
        <v>5830</v>
      </c>
      <c r="AD93" s="84">
        <f t="shared" si="67"/>
        <v>5856</v>
      </c>
      <c r="AE93" s="101">
        <v>26</v>
      </c>
      <c r="AF93" s="116">
        <v>0</v>
      </c>
      <c r="AG93" s="116">
        <v>19</v>
      </c>
      <c r="AH93" s="128">
        <f t="shared" si="46"/>
        <v>19</v>
      </c>
      <c r="AI93" s="128">
        <f t="shared" si="54"/>
        <v>5932</v>
      </c>
      <c r="AJ93" s="123">
        <f t="shared" si="57"/>
        <v>141</v>
      </c>
      <c r="AK93" s="125">
        <f t="shared" si="59"/>
        <v>16.857142857142858</v>
      </c>
      <c r="AL93" s="70">
        <f t="shared" si="68"/>
        <v>1.0032132589210214</v>
      </c>
      <c r="AM93" s="73">
        <f t="shared" si="69"/>
        <v>3.2132589210214224E-3</v>
      </c>
      <c r="AN93" s="74">
        <f t="shared" si="74"/>
        <v>0.99159663865546221</v>
      </c>
      <c r="AO93" s="4">
        <f t="shared" si="62"/>
        <v>25</v>
      </c>
      <c r="AP93" s="4">
        <f t="shared" si="63"/>
        <v>-24</v>
      </c>
      <c r="AQ93" s="4">
        <f t="shared" si="64"/>
        <v>5</v>
      </c>
      <c r="AR93" s="221" t="s">
        <v>262</v>
      </c>
      <c r="AS93" s="174">
        <v>45578</v>
      </c>
      <c r="AT93" s="169"/>
      <c r="AU93" s="178"/>
      <c r="AV93" s="86"/>
      <c r="AW93" s="85"/>
      <c r="AX93" s="85"/>
      <c r="AY93" s="85"/>
      <c r="AZ93" s="85"/>
      <c r="BA93" s="86"/>
      <c r="BB93" s="85"/>
      <c r="BC93" s="85"/>
      <c r="BS93" s="17">
        <f t="shared" si="66"/>
        <v>189.85714285714286</v>
      </c>
    </row>
    <row r="94" spans="1:71" x14ac:dyDescent="0.25">
      <c r="A94" s="51">
        <v>91</v>
      </c>
      <c r="B94" s="132">
        <v>65</v>
      </c>
      <c r="C94" s="54">
        <v>43978</v>
      </c>
      <c r="D94" s="107">
        <f t="shared" si="71"/>
        <v>33888</v>
      </c>
      <c r="E94" s="113">
        <f t="shared" si="72"/>
        <v>45768</v>
      </c>
      <c r="F94" s="84">
        <f t="shared" si="73"/>
        <v>190</v>
      </c>
      <c r="G94" s="116">
        <v>0</v>
      </c>
      <c r="H94" s="116">
        <v>191</v>
      </c>
      <c r="I94" s="110">
        <f t="shared" si="42"/>
        <v>191</v>
      </c>
      <c r="J94" s="110">
        <f t="shared" si="47"/>
        <v>45771</v>
      </c>
      <c r="K94" s="123">
        <f t="shared" si="55"/>
        <v>1321</v>
      </c>
      <c r="L94" s="126">
        <f t="shared" si="58"/>
        <v>175.71428571428572</v>
      </c>
      <c r="M94" s="70">
        <f t="shared" si="48"/>
        <v>1.004190434401053</v>
      </c>
      <c r="N94" s="73">
        <f t="shared" si="49"/>
        <v>4.1904344010530448E-3</v>
      </c>
      <c r="O94" s="73">
        <f t="shared" si="50"/>
        <v>3.7205444931624589E-3</v>
      </c>
      <c r="P94" s="70">
        <f>L94/L93</f>
        <v>0.92273068267066782</v>
      </c>
      <c r="Q94" s="107">
        <f t="shared" si="43"/>
        <v>5834</v>
      </c>
      <c r="R94" s="113">
        <f t="shared" si="70"/>
        <v>11697</v>
      </c>
      <c r="S94" s="84">
        <v>7</v>
      </c>
      <c r="T94" s="116">
        <v>0</v>
      </c>
      <c r="U94" s="116">
        <v>8</v>
      </c>
      <c r="V94" s="110">
        <f t="shared" si="44"/>
        <v>8</v>
      </c>
      <c r="W94" s="110">
        <f t="shared" si="51"/>
        <v>11182</v>
      </c>
      <c r="X94" s="123">
        <f t="shared" si="56"/>
        <v>70</v>
      </c>
      <c r="Y94" s="125">
        <f t="shared" si="61"/>
        <v>8.5714285714285712</v>
      </c>
      <c r="Z94" s="53">
        <f t="shared" si="52"/>
        <v>1.0007159477358152</v>
      </c>
      <c r="AA94" s="73">
        <f t="shared" si="53"/>
        <v>7.1594773581518112E-4</v>
      </c>
      <c r="AB94" s="105">
        <f t="shared" si="65"/>
        <v>0.96774193548387089</v>
      </c>
      <c r="AC94" s="106">
        <f t="shared" si="45"/>
        <v>5856</v>
      </c>
      <c r="AD94" s="84">
        <f t="shared" si="67"/>
        <v>5871</v>
      </c>
      <c r="AE94" s="101">
        <v>15</v>
      </c>
      <c r="AF94" s="116">
        <v>0</v>
      </c>
      <c r="AG94" s="116">
        <v>16</v>
      </c>
      <c r="AH94" s="128">
        <f t="shared" si="46"/>
        <v>16</v>
      </c>
      <c r="AI94" s="128">
        <f t="shared" si="54"/>
        <v>5948</v>
      </c>
      <c r="AJ94" s="123">
        <f t="shared" si="57"/>
        <v>123</v>
      </c>
      <c r="AK94" s="125">
        <f t="shared" si="59"/>
        <v>16</v>
      </c>
      <c r="AL94" s="70">
        <f t="shared" si="68"/>
        <v>1.0026972353337829</v>
      </c>
      <c r="AM94" s="73">
        <f t="shared" si="69"/>
        <v>2.6972353337828547E-3</v>
      </c>
      <c r="AN94" s="74">
        <f t="shared" si="74"/>
        <v>0.94915254237288138</v>
      </c>
      <c r="AO94" s="4">
        <f t="shared" si="62"/>
        <v>-8</v>
      </c>
      <c r="AP94" s="4">
        <f t="shared" si="63"/>
        <v>-7</v>
      </c>
      <c r="AQ94" s="4">
        <f t="shared" si="64"/>
        <v>-18</v>
      </c>
      <c r="AR94" s="221" t="s">
        <v>261</v>
      </c>
      <c r="AS94" s="174">
        <v>45768</v>
      </c>
      <c r="AT94" s="169"/>
      <c r="AU94" s="178"/>
      <c r="AV94" s="86"/>
      <c r="AW94" s="85"/>
      <c r="AX94" s="85"/>
      <c r="AY94" s="85"/>
      <c r="AZ94" s="85"/>
      <c r="BA94" s="86"/>
      <c r="BB94" s="85"/>
      <c r="BC94" s="85"/>
      <c r="BS94" s="17">
        <f t="shared" si="66"/>
        <v>188.71428571428572</v>
      </c>
    </row>
    <row r="95" spans="1:71" x14ac:dyDescent="0.25">
      <c r="A95" s="51">
        <v>92</v>
      </c>
      <c r="B95" s="132">
        <v>66</v>
      </c>
      <c r="C95" s="54">
        <v>43979</v>
      </c>
      <c r="D95" s="107">
        <f t="shared" si="71"/>
        <v>34071</v>
      </c>
      <c r="E95" s="113">
        <f t="shared" si="72"/>
        <v>45950</v>
      </c>
      <c r="F95" s="84">
        <f t="shared" si="73"/>
        <v>182</v>
      </c>
      <c r="G95" s="116">
        <v>0</v>
      </c>
      <c r="H95" s="116">
        <v>206</v>
      </c>
      <c r="I95" s="110">
        <f t="shared" si="42"/>
        <v>206</v>
      </c>
      <c r="J95" s="110">
        <f t="shared" si="47"/>
        <v>45977</v>
      </c>
      <c r="K95" s="123">
        <f t="shared" si="55"/>
        <v>1250</v>
      </c>
      <c r="L95" s="126">
        <f t="shared" si="58"/>
        <v>177.57142857142858</v>
      </c>
      <c r="M95" s="70">
        <f t="shared" si="48"/>
        <v>1.004500666360796</v>
      </c>
      <c r="N95" s="73">
        <f t="shared" si="49"/>
        <v>4.5006663607960462E-3</v>
      </c>
      <c r="O95" s="73">
        <f t="shared" si="50"/>
        <v>3.7170297874009606E-3</v>
      </c>
      <c r="P95" s="70">
        <f>L95/L87</f>
        <v>1.0016116035455278</v>
      </c>
      <c r="Q95" s="107">
        <f t="shared" si="43"/>
        <v>5826</v>
      </c>
      <c r="R95" s="113">
        <f t="shared" si="70"/>
        <v>11713</v>
      </c>
      <c r="S95" s="84">
        <v>16</v>
      </c>
      <c r="T95" s="116">
        <v>0</v>
      </c>
      <c r="U95" s="116">
        <v>4</v>
      </c>
      <c r="V95" s="110">
        <f t="shared" si="44"/>
        <v>4</v>
      </c>
      <c r="W95" s="110">
        <f t="shared" si="51"/>
        <v>11186</v>
      </c>
      <c r="X95" s="123">
        <f t="shared" si="56"/>
        <v>73</v>
      </c>
      <c r="Y95" s="125">
        <f t="shared" si="61"/>
        <v>8</v>
      </c>
      <c r="Z95" s="53">
        <f t="shared" si="52"/>
        <v>1.0003577177606868</v>
      </c>
      <c r="AA95" s="73">
        <f t="shared" si="53"/>
        <v>3.5771776068682648E-4</v>
      </c>
      <c r="AB95" s="105">
        <f t="shared" si="65"/>
        <v>0.93333333333333335</v>
      </c>
      <c r="AC95" s="106">
        <f t="shared" si="45"/>
        <v>5871</v>
      </c>
      <c r="AD95" s="84">
        <f t="shared" si="67"/>
        <v>5903</v>
      </c>
      <c r="AE95" s="101">
        <v>32</v>
      </c>
      <c r="AF95" s="116">
        <v>0</v>
      </c>
      <c r="AG95" s="116">
        <v>5</v>
      </c>
      <c r="AH95" s="128">
        <f t="shared" si="46"/>
        <v>5</v>
      </c>
      <c r="AI95" s="128">
        <f t="shared" si="54"/>
        <v>5953</v>
      </c>
      <c r="AJ95" s="123">
        <f t="shared" si="57"/>
        <v>128</v>
      </c>
      <c r="AK95" s="125">
        <f t="shared" si="59"/>
        <v>15.142857142857142</v>
      </c>
      <c r="AL95" s="70">
        <f t="shared" si="68"/>
        <v>1.0008406186953598</v>
      </c>
      <c r="AM95" s="73">
        <f t="shared" si="69"/>
        <v>8.4061869535978495E-4</v>
      </c>
      <c r="AN95" s="74">
        <f t="shared" si="74"/>
        <v>0.9464285714285714</v>
      </c>
      <c r="AO95" s="4">
        <f t="shared" si="62"/>
        <v>-71</v>
      </c>
      <c r="AP95" s="4">
        <f t="shared" si="63"/>
        <v>3</v>
      </c>
      <c r="AQ95" s="4">
        <f t="shared" si="64"/>
        <v>5</v>
      </c>
      <c r="AR95" s="221" t="s">
        <v>260</v>
      </c>
      <c r="AS95" s="174">
        <v>45950</v>
      </c>
      <c r="AT95" s="169"/>
      <c r="AU95" s="178"/>
      <c r="BS95" s="17">
        <f t="shared" si="66"/>
        <v>178.57142857142858</v>
      </c>
    </row>
    <row r="96" spans="1:71" x14ac:dyDescent="0.25">
      <c r="A96" s="51">
        <v>93</v>
      </c>
      <c r="B96" s="132">
        <v>67</v>
      </c>
      <c r="C96" s="54">
        <v>43980</v>
      </c>
      <c r="D96" s="107">
        <f t="shared" si="71"/>
        <v>34237</v>
      </c>
      <c r="E96" s="113">
        <f t="shared" si="72"/>
        <v>46126</v>
      </c>
      <c r="F96" s="84">
        <f t="shared" si="73"/>
        <v>176</v>
      </c>
      <c r="G96" s="116">
        <v>0</v>
      </c>
      <c r="H96" s="116">
        <v>165</v>
      </c>
      <c r="I96" s="110">
        <f t="shared" si="42"/>
        <v>165</v>
      </c>
      <c r="J96" s="110">
        <f t="shared" si="47"/>
        <v>46142</v>
      </c>
      <c r="K96" s="123">
        <f t="shared" si="55"/>
        <v>1238</v>
      </c>
      <c r="L96" s="126">
        <f t="shared" si="58"/>
        <v>173.28571428571428</v>
      </c>
      <c r="M96" s="70">
        <f t="shared" si="48"/>
        <v>1.0035887508971877</v>
      </c>
      <c r="N96" s="73">
        <f t="shared" si="49"/>
        <v>3.5887508971876869E-3</v>
      </c>
      <c r="O96" s="73">
        <f t="shared" si="50"/>
        <v>3.7700631362083568E-3</v>
      </c>
      <c r="P96" s="70">
        <f>L96/L95</f>
        <v>0.97586484312148014</v>
      </c>
      <c r="Q96" s="107">
        <f t="shared" si="43"/>
        <v>5810</v>
      </c>
      <c r="R96" s="113">
        <f t="shared" si="70"/>
        <v>11722</v>
      </c>
      <c r="S96" s="84">
        <v>9</v>
      </c>
      <c r="T96" s="116">
        <v>0</v>
      </c>
      <c r="U96" s="116">
        <v>9</v>
      </c>
      <c r="V96" s="110">
        <f t="shared" si="44"/>
        <v>9</v>
      </c>
      <c r="W96" s="110">
        <f t="shared" si="51"/>
        <v>11195</v>
      </c>
      <c r="X96" s="123">
        <f t="shared" si="56"/>
        <v>73</v>
      </c>
      <c r="Y96" s="125">
        <f t="shared" si="61"/>
        <v>7.8571428571428568</v>
      </c>
      <c r="Z96" s="53">
        <f t="shared" si="52"/>
        <v>1.0008045771500089</v>
      </c>
      <c r="AA96" s="73">
        <f t="shared" si="53"/>
        <v>8.0457715000892271E-4</v>
      </c>
      <c r="AB96" s="105">
        <f t="shared" si="65"/>
        <v>0.9821428571428571</v>
      </c>
      <c r="AC96" s="106">
        <f t="shared" si="45"/>
        <v>5903</v>
      </c>
      <c r="AD96" s="84">
        <f t="shared" si="67"/>
        <v>5931</v>
      </c>
      <c r="AE96" s="101">
        <v>28</v>
      </c>
      <c r="AF96" s="116">
        <v>0</v>
      </c>
      <c r="AG96" s="116">
        <v>11</v>
      </c>
      <c r="AH96" s="128">
        <f t="shared" si="46"/>
        <v>11</v>
      </c>
      <c r="AI96" s="128">
        <f t="shared" si="54"/>
        <v>5964</v>
      </c>
      <c r="AJ96" s="123">
        <f t="shared" si="57"/>
        <v>143</v>
      </c>
      <c r="AK96" s="125">
        <f t="shared" si="59"/>
        <v>13.857142857142858</v>
      </c>
      <c r="AL96" s="70">
        <f t="shared" si="68"/>
        <v>1.001847807827986</v>
      </c>
      <c r="AM96" s="73">
        <f t="shared" si="69"/>
        <v>1.8478078279859922E-3</v>
      </c>
      <c r="AN96" s="74">
        <f t="shared" si="74"/>
        <v>0.91509433962264153</v>
      </c>
      <c r="AO96" s="4">
        <f t="shared" si="62"/>
        <v>-12</v>
      </c>
      <c r="AP96" s="4">
        <f t="shared" si="63"/>
        <v>0</v>
      </c>
      <c r="AQ96" s="4">
        <f t="shared" si="64"/>
        <v>15</v>
      </c>
      <c r="AR96" s="221" t="s">
        <v>259</v>
      </c>
      <c r="AS96" s="174">
        <v>46126</v>
      </c>
      <c r="AT96" s="169"/>
      <c r="AU96" s="178"/>
      <c r="BS96" s="17">
        <f t="shared" si="66"/>
        <v>176.85714285714286</v>
      </c>
    </row>
    <row r="97" spans="1:71" x14ac:dyDescent="0.25">
      <c r="A97" s="51">
        <v>94</v>
      </c>
      <c r="B97" s="132">
        <v>68</v>
      </c>
      <c r="C97" s="54">
        <v>43981</v>
      </c>
      <c r="D97" s="107">
        <f t="shared" si="71"/>
        <v>34404</v>
      </c>
      <c r="E97" s="113">
        <f t="shared" si="72"/>
        <v>46257</v>
      </c>
      <c r="F97" s="84">
        <f t="shared" si="73"/>
        <v>131</v>
      </c>
      <c r="G97" s="116">
        <v>0</v>
      </c>
      <c r="H97" s="116">
        <v>170</v>
      </c>
      <c r="I97" s="110">
        <f t="shared" si="42"/>
        <v>170</v>
      </c>
      <c r="J97" s="110">
        <f t="shared" si="47"/>
        <v>46312</v>
      </c>
      <c r="K97" s="123">
        <f t="shared" si="55"/>
        <v>1193</v>
      </c>
      <c r="L97" s="126">
        <f t="shared" si="58"/>
        <v>168.57142857142858</v>
      </c>
      <c r="M97" s="70">
        <f t="shared" si="48"/>
        <v>1.0036842789649343</v>
      </c>
      <c r="N97" s="73">
        <f t="shared" si="49"/>
        <v>3.6842789649342844E-3</v>
      </c>
      <c r="O97" s="73">
        <f t="shared" si="50"/>
        <v>3.9548231737073893E-3</v>
      </c>
      <c r="P97" s="70">
        <f>L97/L89</f>
        <v>0.95546558704453455</v>
      </c>
      <c r="Q97" s="107">
        <f t="shared" si="43"/>
        <v>5791</v>
      </c>
      <c r="R97" s="113">
        <f t="shared" si="70"/>
        <v>11727</v>
      </c>
      <c r="S97" s="84">
        <v>5</v>
      </c>
      <c r="T97" s="116">
        <v>0</v>
      </c>
      <c r="U97" s="116">
        <v>8</v>
      </c>
      <c r="V97" s="110">
        <f t="shared" si="44"/>
        <v>8</v>
      </c>
      <c r="W97" s="110">
        <f t="shared" si="51"/>
        <v>11203</v>
      </c>
      <c r="X97" s="123">
        <f t="shared" si="56"/>
        <v>68</v>
      </c>
      <c r="Y97" s="125">
        <f t="shared" si="61"/>
        <v>7.8571428571428568</v>
      </c>
      <c r="Z97" s="53">
        <f t="shared" si="52"/>
        <v>1.0007146047342563</v>
      </c>
      <c r="AA97" s="73">
        <f t="shared" si="53"/>
        <v>7.1460473425632998E-4</v>
      </c>
      <c r="AB97" s="105">
        <f t="shared" si="65"/>
        <v>1</v>
      </c>
      <c r="AC97" s="106">
        <f t="shared" si="45"/>
        <v>5931</v>
      </c>
      <c r="AD97" s="84">
        <f t="shared" si="67"/>
        <v>5951</v>
      </c>
      <c r="AE97" s="101">
        <v>20</v>
      </c>
      <c r="AF97" s="116">
        <v>0</v>
      </c>
      <c r="AG97" s="116">
        <v>11</v>
      </c>
      <c r="AH97" s="128">
        <f t="shared" si="46"/>
        <v>11</v>
      </c>
      <c r="AI97" s="128">
        <f t="shared" si="54"/>
        <v>5975</v>
      </c>
      <c r="AJ97" s="123">
        <f t="shared" si="57"/>
        <v>140</v>
      </c>
      <c r="AK97" s="125">
        <f t="shared" si="59"/>
        <v>12.857142857142858</v>
      </c>
      <c r="AL97" s="70">
        <f t="shared" si="68"/>
        <v>1.0018443997317237</v>
      </c>
      <c r="AM97" s="73">
        <f t="shared" si="69"/>
        <v>1.8443997317236782E-3</v>
      </c>
      <c r="AN97" s="74">
        <f t="shared" si="74"/>
        <v>0.92783505154639179</v>
      </c>
      <c r="AO97" s="4">
        <f t="shared" si="62"/>
        <v>-45</v>
      </c>
      <c r="AP97" s="4">
        <f t="shared" si="63"/>
        <v>-5</v>
      </c>
      <c r="AQ97" s="4">
        <f t="shared" si="64"/>
        <v>-3</v>
      </c>
      <c r="AR97" s="221" t="s">
        <v>258</v>
      </c>
      <c r="AS97" s="174">
        <v>46257</v>
      </c>
      <c r="AT97" s="169"/>
      <c r="AU97" s="178"/>
      <c r="BS97" s="17">
        <f t="shared" si="66"/>
        <v>170.42857142857142</v>
      </c>
    </row>
    <row r="98" spans="1:71" x14ac:dyDescent="0.25">
      <c r="A98" s="51">
        <v>95</v>
      </c>
      <c r="B98" s="132">
        <v>69</v>
      </c>
      <c r="C98" s="54">
        <v>43982</v>
      </c>
      <c r="D98" s="107">
        <f t="shared" si="71"/>
        <v>34530</v>
      </c>
      <c r="E98" s="113">
        <f t="shared" si="72"/>
        <v>46442</v>
      </c>
      <c r="F98" s="84">
        <f t="shared" si="73"/>
        <v>185</v>
      </c>
      <c r="G98" s="116">
        <v>0</v>
      </c>
      <c r="H98" s="116">
        <v>97</v>
      </c>
      <c r="I98" s="110">
        <f t="shared" si="42"/>
        <v>97</v>
      </c>
      <c r="J98" s="110">
        <f t="shared" si="47"/>
        <v>46409</v>
      </c>
      <c r="K98" s="123">
        <f t="shared" si="55"/>
        <v>1206</v>
      </c>
      <c r="L98" s="126">
        <f t="shared" si="58"/>
        <v>161</v>
      </c>
      <c r="M98" s="70">
        <f t="shared" si="48"/>
        <v>1.002094489549145</v>
      </c>
      <c r="N98" s="73">
        <f t="shared" si="49"/>
        <v>2.0944895491450399E-3</v>
      </c>
      <c r="O98" s="73">
        <f t="shared" si="50"/>
        <v>3.6117240346232203E-3</v>
      </c>
      <c r="P98" s="70">
        <f>L98/L97</f>
        <v>0.95508474576271185</v>
      </c>
      <c r="Q98" s="107">
        <f t="shared" si="43"/>
        <v>5776</v>
      </c>
      <c r="R98" s="113">
        <f t="shared" si="70"/>
        <v>11735</v>
      </c>
      <c r="S98" s="84">
        <v>8</v>
      </c>
      <c r="T98" s="116">
        <v>0</v>
      </c>
      <c r="U98" s="116">
        <v>6</v>
      </c>
      <c r="V98" s="110">
        <f t="shared" si="44"/>
        <v>6</v>
      </c>
      <c r="W98" s="110">
        <f t="shared" si="51"/>
        <v>11209</v>
      </c>
      <c r="X98" s="123">
        <f t="shared" si="56"/>
        <v>63</v>
      </c>
      <c r="Y98" s="125">
        <f t="shared" si="61"/>
        <v>8.1428571428571423</v>
      </c>
      <c r="Z98" s="53">
        <f t="shared" si="52"/>
        <v>1.0005355708292423</v>
      </c>
      <c r="AA98" s="73">
        <f t="shared" si="53"/>
        <v>5.3557082924227117E-4</v>
      </c>
      <c r="AB98" s="105">
        <f t="shared" si="65"/>
        <v>1.0363636363636364</v>
      </c>
      <c r="AC98" s="106">
        <f t="shared" si="45"/>
        <v>5951</v>
      </c>
      <c r="AD98" s="84">
        <f t="shared" si="67"/>
        <v>5956</v>
      </c>
      <c r="AE98" s="101">
        <v>5</v>
      </c>
      <c r="AF98" s="116">
        <v>0</v>
      </c>
      <c r="AG98" s="116">
        <v>14</v>
      </c>
      <c r="AH98" s="128">
        <f t="shared" si="46"/>
        <v>14</v>
      </c>
      <c r="AI98" s="128">
        <f t="shared" si="54"/>
        <v>5989</v>
      </c>
      <c r="AJ98" s="123">
        <f t="shared" si="57"/>
        <v>134</v>
      </c>
      <c r="AK98" s="125">
        <f t="shared" si="59"/>
        <v>13</v>
      </c>
      <c r="AL98" s="70">
        <f t="shared" si="68"/>
        <v>1.0023430962343096</v>
      </c>
      <c r="AM98" s="73">
        <f t="shared" si="69"/>
        <v>2.3430962343096162E-3</v>
      </c>
      <c r="AN98" s="74">
        <f t="shared" si="74"/>
        <v>1.0111111111111111</v>
      </c>
      <c r="AO98" s="4">
        <f t="shared" si="62"/>
        <v>13</v>
      </c>
      <c r="AP98" s="4">
        <f t="shared" si="63"/>
        <v>-5</v>
      </c>
      <c r="AQ98" s="4">
        <f t="shared" si="64"/>
        <v>-6</v>
      </c>
      <c r="AR98" s="221" t="s">
        <v>257</v>
      </c>
      <c r="AS98" s="174">
        <v>46442</v>
      </c>
      <c r="AT98" s="169"/>
      <c r="AU98" s="178"/>
      <c r="BS98" s="17">
        <f t="shared" si="66"/>
        <v>172.28571428571428</v>
      </c>
    </row>
    <row r="99" spans="1:71" x14ac:dyDescent="0.25">
      <c r="A99" s="51">
        <v>96</v>
      </c>
      <c r="B99" s="132">
        <v>70</v>
      </c>
      <c r="C99" s="54">
        <v>43983</v>
      </c>
      <c r="D99" s="107">
        <f t="shared" si="71"/>
        <v>34707</v>
      </c>
      <c r="E99" s="113">
        <f t="shared" si="72"/>
        <v>46545</v>
      </c>
      <c r="F99" s="84">
        <f t="shared" si="73"/>
        <v>103</v>
      </c>
      <c r="G99" s="116">
        <v>0</v>
      </c>
      <c r="H99" s="116">
        <v>99</v>
      </c>
      <c r="I99" s="110">
        <f t="shared" si="42"/>
        <v>99</v>
      </c>
      <c r="J99" s="110">
        <f t="shared" si="47"/>
        <v>46508</v>
      </c>
      <c r="K99" s="123">
        <f t="shared" si="55"/>
        <v>1100</v>
      </c>
      <c r="L99" s="126">
        <f t="shared" si="58"/>
        <v>157.28571428571428</v>
      </c>
      <c r="M99" s="70">
        <f t="shared" si="48"/>
        <v>1.0021332069210713</v>
      </c>
      <c r="N99" s="73">
        <f t="shared" si="49"/>
        <v>2.1332069210713289E-3</v>
      </c>
      <c r="O99" s="73">
        <f t="shared" si="50"/>
        <v>3.2002785386268775E-3</v>
      </c>
      <c r="P99" s="70">
        <f>L99/L91</f>
        <v>0.83535660091047037</v>
      </c>
      <c r="Q99" s="107">
        <f t="shared" si="43"/>
        <v>5779</v>
      </c>
      <c r="R99" s="113">
        <f t="shared" si="70"/>
        <v>11744</v>
      </c>
      <c r="S99" s="84">
        <v>9</v>
      </c>
      <c r="T99" s="116">
        <v>0</v>
      </c>
      <c r="U99" s="116">
        <v>5</v>
      </c>
      <c r="V99" s="110">
        <f t="shared" si="44"/>
        <v>5</v>
      </c>
      <c r="W99" s="110">
        <f t="shared" si="51"/>
        <v>11214</v>
      </c>
      <c r="X99" s="123">
        <f t="shared" si="56"/>
        <v>64</v>
      </c>
      <c r="Y99" s="125">
        <f t="shared" si="61"/>
        <v>6.8571428571428568</v>
      </c>
      <c r="Z99" s="53">
        <f t="shared" si="52"/>
        <v>1.0004460701222233</v>
      </c>
      <c r="AA99" s="73">
        <f t="shared" si="53"/>
        <v>4.4607012222330766E-4</v>
      </c>
      <c r="AB99" s="105">
        <f t="shared" si="65"/>
        <v>0.84210526315789469</v>
      </c>
      <c r="AC99" s="106">
        <f t="shared" si="45"/>
        <v>5956</v>
      </c>
      <c r="AD99" s="84">
        <f t="shared" si="67"/>
        <v>5962</v>
      </c>
      <c r="AE99" s="101">
        <v>6</v>
      </c>
      <c r="AF99" s="116">
        <v>0</v>
      </c>
      <c r="AG99" s="116">
        <v>7</v>
      </c>
      <c r="AH99" s="128">
        <f t="shared" si="46"/>
        <v>7</v>
      </c>
      <c r="AI99" s="128">
        <f t="shared" si="54"/>
        <v>5996</v>
      </c>
      <c r="AJ99" s="123">
        <f t="shared" si="57"/>
        <v>132</v>
      </c>
      <c r="AK99" s="125">
        <f t="shared" si="59"/>
        <v>11.857142857142858</v>
      </c>
      <c r="AL99" s="70">
        <f t="shared" si="68"/>
        <v>1.0011688094840541</v>
      </c>
      <c r="AM99" s="73">
        <f t="shared" si="69"/>
        <v>1.1688094840540675E-3</v>
      </c>
      <c r="AN99" s="74">
        <f t="shared" si="74"/>
        <v>0.91208791208791218</v>
      </c>
      <c r="AO99" s="4">
        <f t="shared" si="62"/>
        <v>-106</v>
      </c>
      <c r="AP99" s="4">
        <f t="shared" si="63"/>
        <v>1</v>
      </c>
      <c r="AQ99" s="4">
        <f t="shared" si="64"/>
        <v>-2</v>
      </c>
      <c r="AR99" s="221" t="s">
        <v>256</v>
      </c>
      <c r="AS99" s="174">
        <v>46545</v>
      </c>
      <c r="AT99" s="169"/>
      <c r="AU99" s="178"/>
      <c r="BS99" s="17">
        <f t="shared" si="66"/>
        <v>157.14285714285714</v>
      </c>
    </row>
    <row r="100" spans="1:71" x14ac:dyDescent="0.25">
      <c r="A100" s="51">
        <v>97</v>
      </c>
      <c r="B100" s="132">
        <v>71</v>
      </c>
      <c r="C100" s="54">
        <v>43984</v>
      </c>
      <c r="D100" s="107">
        <f t="shared" si="71"/>
        <v>34801</v>
      </c>
      <c r="E100" s="113">
        <f t="shared" si="72"/>
        <v>46647</v>
      </c>
      <c r="F100" s="84">
        <f t="shared" si="73"/>
        <v>102</v>
      </c>
      <c r="G100" s="116">
        <v>0</v>
      </c>
      <c r="H100" s="116">
        <v>122</v>
      </c>
      <c r="I100" s="110">
        <f t="shared" si="42"/>
        <v>122</v>
      </c>
      <c r="J100" s="110">
        <f t="shared" si="47"/>
        <v>46630</v>
      </c>
      <c r="K100" s="123">
        <f t="shared" si="55"/>
        <v>1069</v>
      </c>
      <c r="L100" s="126">
        <f t="shared" si="58"/>
        <v>150</v>
      </c>
      <c r="M100" s="70">
        <f t="shared" si="48"/>
        <v>1.0026232046099597</v>
      </c>
      <c r="N100" s="73">
        <f t="shared" si="49"/>
        <v>2.623204609959684E-3</v>
      </c>
      <c r="O100" s="73">
        <f t="shared" si="50"/>
        <v>2.8247861884596048E-3</v>
      </c>
      <c r="P100" s="70">
        <f>L100/L99</f>
        <v>0.95367847411444151</v>
      </c>
      <c r="Q100" s="107">
        <f t="shared" si="43"/>
        <v>5782</v>
      </c>
      <c r="R100" s="113">
        <f t="shared" si="70"/>
        <v>11750</v>
      </c>
      <c r="S100" s="84">
        <v>6</v>
      </c>
      <c r="T100" s="116">
        <v>0</v>
      </c>
      <c r="U100" s="116">
        <v>9</v>
      </c>
      <c r="V100" s="110">
        <f t="shared" si="44"/>
        <v>9</v>
      </c>
      <c r="W100" s="110">
        <f t="shared" si="51"/>
        <v>11223</v>
      </c>
      <c r="X100" s="123">
        <f t="shared" si="56"/>
        <v>60</v>
      </c>
      <c r="Y100" s="125">
        <f t="shared" si="61"/>
        <v>7</v>
      </c>
      <c r="Z100" s="53">
        <f t="shared" si="52"/>
        <v>1.0008025682182986</v>
      </c>
      <c r="AA100" s="73">
        <f t="shared" si="53"/>
        <v>8.0256821829860492E-4</v>
      </c>
      <c r="AB100" s="105">
        <f t="shared" si="65"/>
        <v>1.0208333333333335</v>
      </c>
      <c r="AC100" s="106">
        <f t="shared" si="45"/>
        <v>5962</v>
      </c>
      <c r="AD100" s="84">
        <f t="shared" si="67"/>
        <v>5967</v>
      </c>
      <c r="AE100" s="101">
        <v>5</v>
      </c>
      <c r="AF100" s="116">
        <v>0</v>
      </c>
      <c r="AG100" s="116">
        <v>8</v>
      </c>
      <c r="AH100" s="128">
        <f t="shared" si="46"/>
        <v>8</v>
      </c>
      <c r="AI100" s="128">
        <f t="shared" si="54"/>
        <v>6004</v>
      </c>
      <c r="AJ100" s="123">
        <f t="shared" si="57"/>
        <v>111</v>
      </c>
      <c r="AK100" s="125">
        <f t="shared" si="59"/>
        <v>10.285714285714286</v>
      </c>
      <c r="AL100" s="70">
        <f t="shared" si="68"/>
        <v>1.0013342228152102</v>
      </c>
      <c r="AM100" s="73">
        <f t="shared" si="69"/>
        <v>1.3342228152102287E-3</v>
      </c>
      <c r="AN100" s="74">
        <f t="shared" si="74"/>
        <v>0.86746987951807231</v>
      </c>
      <c r="AO100" s="4">
        <f t="shared" si="62"/>
        <v>-31</v>
      </c>
      <c r="AP100" s="4">
        <f t="shared" si="63"/>
        <v>-4</v>
      </c>
      <c r="AQ100" s="4">
        <f t="shared" si="64"/>
        <v>-21</v>
      </c>
      <c r="AR100" s="221" t="s">
        <v>255</v>
      </c>
      <c r="AS100" s="174">
        <v>46647</v>
      </c>
      <c r="AT100" s="169"/>
      <c r="AU100" s="178"/>
      <c r="BS100" s="17">
        <f t="shared" si="66"/>
        <v>152.71428571428572</v>
      </c>
    </row>
    <row r="101" spans="1:71" x14ac:dyDescent="0.25">
      <c r="A101" s="51">
        <v>98</v>
      </c>
      <c r="B101" s="132">
        <v>72</v>
      </c>
      <c r="C101" s="54">
        <v>43985</v>
      </c>
      <c r="D101" s="107">
        <f t="shared" si="71"/>
        <v>34897</v>
      </c>
      <c r="E101" s="113">
        <f t="shared" si="72"/>
        <v>46733</v>
      </c>
      <c r="F101" s="84">
        <f t="shared" si="73"/>
        <v>86</v>
      </c>
      <c r="G101" s="116">
        <v>0</v>
      </c>
      <c r="H101" s="116">
        <v>186</v>
      </c>
      <c r="I101" s="110">
        <f t="shared" si="42"/>
        <v>186</v>
      </c>
      <c r="J101" s="110">
        <f t="shared" si="47"/>
        <v>46816</v>
      </c>
      <c r="K101" s="123">
        <f t="shared" si="55"/>
        <v>965</v>
      </c>
      <c r="L101" s="126">
        <f t="shared" si="58"/>
        <v>149.28571428571428</v>
      </c>
      <c r="M101" s="70">
        <f t="shared" si="48"/>
        <v>1.0039888483808708</v>
      </c>
      <c r="N101" s="73">
        <f t="shared" si="49"/>
        <v>3.9888483808707687E-3</v>
      </c>
      <c r="O101" s="73">
        <f t="shared" si="50"/>
        <v>2.9048056851962213E-3</v>
      </c>
      <c r="P101" s="70">
        <f>L101/L93</f>
        <v>0.78394598649662417</v>
      </c>
      <c r="Q101" s="107">
        <f t="shared" si="43"/>
        <v>5783</v>
      </c>
      <c r="R101" s="113">
        <f t="shared" si="70"/>
        <v>11759</v>
      </c>
      <c r="S101" s="84">
        <v>9</v>
      </c>
      <c r="T101" s="116">
        <v>0</v>
      </c>
      <c r="U101" s="116">
        <v>2</v>
      </c>
      <c r="V101" s="110">
        <f t="shared" si="44"/>
        <v>2</v>
      </c>
      <c r="W101" s="110">
        <f t="shared" si="51"/>
        <v>11225</v>
      </c>
      <c r="X101" s="123">
        <f t="shared" si="56"/>
        <v>62</v>
      </c>
      <c r="Y101" s="125">
        <f t="shared" si="61"/>
        <v>6.1428571428571432</v>
      </c>
      <c r="Z101" s="53">
        <f t="shared" si="52"/>
        <v>1.0001782054709079</v>
      </c>
      <c r="AA101" s="73">
        <f t="shared" si="53"/>
        <v>1.782054709078551E-4</v>
      </c>
      <c r="AB101" s="105">
        <f t="shared" si="65"/>
        <v>0.87755102040816335</v>
      </c>
      <c r="AC101" s="106">
        <f t="shared" si="45"/>
        <v>5967</v>
      </c>
      <c r="AD101" s="84">
        <f t="shared" si="67"/>
        <v>5977</v>
      </c>
      <c r="AE101" s="101">
        <v>10</v>
      </c>
      <c r="AF101" s="116">
        <v>0</v>
      </c>
      <c r="AG101" s="116">
        <v>6</v>
      </c>
      <c r="AH101" s="128">
        <f t="shared" si="46"/>
        <v>6</v>
      </c>
      <c r="AI101" s="128">
        <f t="shared" si="54"/>
        <v>6010</v>
      </c>
      <c r="AJ101" s="123">
        <f t="shared" si="57"/>
        <v>106</v>
      </c>
      <c r="AK101" s="125">
        <f t="shared" si="59"/>
        <v>8.8571428571428577</v>
      </c>
      <c r="AL101" s="70">
        <f t="shared" si="68"/>
        <v>1.0009993337774816</v>
      </c>
      <c r="AM101" s="73">
        <f t="shared" si="69"/>
        <v>9.9933377748162577E-4</v>
      </c>
      <c r="AN101" s="74">
        <f t="shared" si="74"/>
        <v>0.86111111111111105</v>
      </c>
      <c r="AO101" s="4">
        <f t="shared" si="62"/>
        <v>-104</v>
      </c>
      <c r="AP101" s="4">
        <f t="shared" si="63"/>
        <v>2</v>
      </c>
      <c r="AQ101" s="4">
        <f t="shared" si="64"/>
        <v>-5</v>
      </c>
      <c r="AR101" s="221" t="s">
        <v>254</v>
      </c>
      <c r="AS101" s="174">
        <v>46733</v>
      </c>
      <c r="AT101" s="169"/>
      <c r="AU101" s="178"/>
      <c r="BS101" s="17">
        <f t="shared" si="66"/>
        <v>137.85714285714286</v>
      </c>
    </row>
    <row r="102" spans="1:71" x14ac:dyDescent="0.25">
      <c r="A102" s="51">
        <v>99</v>
      </c>
      <c r="B102" s="132">
        <v>73</v>
      </c>
      <c r="C102" s="54">
        <v>43986</v>
      </c>
      <c r="D102" s="107">
        <f t="shared" si="71"/>
        <v>34974</v>
      </c>
      <c r="E102" s="113">
        <f t="shared" si="72"/>
        <v>46942</v>
      </c>
      <c r="F102" s="84">
        <f t="shared" si="73"/>
        <v>209</v>
      </c>
      <c r="G102" s="116">
        <v>0</v>
      </c>
      <c r="H102" s="116">
        <v>261</v>
      </c>
      <c r="I102" s="110">
        <f t="shared" si="42"/>
        <v>261</v>
      </c>
      <c r="J102" s="110">
        <f t="shared" si="47"/>
        <v>47077</v>
      </c>
      <c r="K102" s="123">
        <f t="shared" si="55"/>
        <v>992</v>
      </c>
      <c r="L102" s="126">
        <f t="shared" si="58"/>
        <v>157.14285714285714</v>
      </c>
      <c r="M102" s="70">
        <f t="shared" si="48"/>
        <v>1.005575017088175</v>
      </c>
      <c r="N102" s="73">
        <f t="shared" si="49"/>
        <v>5.5750170881749828E-3</v>
      </c>
      <c r="O102" s="73">
        <f t="shared" si="50"/>
        <v>3.282953309844361E-3</v>
      </c>
      <c r="P102" s="70">
        <f>L102/L101</f>
        <v>1.0526315789473684</v>
      </c>
      <c r="Q102" s="107">
        <f t="shared" si="43"/>
        <v>5782</v>
      </c>
      <c r="R102" s="113">
        <f t="shared" si="70"/>
        <v>11771</v>
      </c>
      <c r="S102" s="84">
        <v>12</v>
      </c>
      <c r="T102" s="116">
        <v>0</v>
      </c>
      <c r="U102" s="116">
        <v>8</v>
      </c>
      <c r="V102" s="110">
        <f t="shared" si="44"/>
        <v>8</v>
      </c>
      <c r="W102" s="110">
        <f t="shared" si="51"/>
        <v>11233</v>
      </c>
      <c r="X102" s="123">
        <f t="shared" si="56"/>
        <v>58</v>
      </c>
      <c r="Y102" s="125">
        <f t="shared" si="61"/>
        <v>6.7142857142857144</v>
      </c>
      <c r="Z102" s="53">
        <f t="shared" si="52"/>
        <v>1.0007126948775056</v>
      </c>
      <c r="AA102" s="73">
        <f t="shared" si="53"/>
        <v>7.1269487750558191E-4</v>
      </c>
      <c r="AB102" s="105">
        <f t="shared" si="65"/>
        <v>1.0930232558139534</v>
      </c>
      <c r="AC102" s="106">
        <f t="shared" si="45"/>
        <v>5977</v>
      </c>
      <c r="AD102" s="84">
        <f t="shared" si="67"/>
        <v>5990</v>
      </c>
      <c r="AE102" s="101">
        <v>13</v>
      </c>
      <c r="AF102" s="116">
        <v>0</v>
      </c>
      <c r="AG102" s="116">
        <v>8</v>
      </c>
      <c r="AH102" s="128">
        <f t="shared" si="46"/>
        <v>8</v>
      </c>
      <c r="AI102" s="128">
        <f t="shared" si="54"/>
        <v>6018</v>
      </c>
      <c r="AJ102" s="123">
        <f t="shared" si="57"/>
        <v>87</v>
      </c>
      <c r="AK102" s="125">
        <f t="shared" si="59"/>
        <v>9.2857142857142865</v>
      </c>
      <c r="AL102" s="70">
        <f t="shared" si="68"/>
        <v>1.0013311148086523</v>
      </c>
      <c r="AM102" s="73">
        <f t="shared" si="69"/>
        <v>1.3311148086523339E-3</v>
      </c>
      <c r="AN102" s="74">
        <f t="shared" si="74"/>
        <v>1.0483870967741935</v>
      </c>
      <c r="AO102" s="4">
        <f t="shared" si="62"/>
        <v>27</v>
      </c>
      <c r="AP102" s="4">
        <f t="shared" si="63"/>
        <v>-4</v>
      </c>
      <c r="AQ102" s="4">
        <f t="shared" si="64"/>
        <v>-19</v>
      </c>
      <c r="AR102" s="221" t="s">
        <v>253</v>
      </c>
      <c r="AS102" s="174">
        <v>46942</v>
      </c>
      <c r="AT102" s="169"/>
      <c r="AU102" s="178"/>
      <c r="BS102" s="17">
        <f t="shared" si="66"/>
        <v>141.71428571428572</v>
      </c>
    </row>
    <row r="103" spans="1:71" x14ac:dyDescent="0.25">
      <c r="A103" s="133">
        <v>100</v>
      </c>
      <c r="B103" s="134">
        <v>74</v>
      </c>
      <c r="C103" s="135">
        <v>43987</v>
      </c>
      <c r="D103" s="107">
        <f t="shared" si="71"/>
        <v>35171</v>
      </c>
      <c r="E103" s="113">
        <f t="shared" si="72"/>
        <v>47152</v>
      </c>
      <c r="F103" s="84">
        <f t="shared" si="73"/>
        <v>210</v>
      </c>
      <c r="G103" s="145">
        <v>0</v>
      </c>
      <c r="H103" s="145">
        <v>222</v>
      </c>
      <c r="I103" s="144">
        <f t="shared" si="42"/>
        <v>222</v>
      </c>
      <c r="J103" s="144">
        <f t="shared" si="47"/>
        <v>47299</v>
      </c>
      <c r="K103" s="146">
        <f t="shared" si="55"/>
        <v>1026</v>
      </c>
      <c r="L103" s="144">
        <f t="shared" si="58"/>
        <v>165.28571428571428</v>
      </c>
      <c r="M103" s="147">
        <f t="shared" si="48"/>
        <v>1.0047156785691527</v>
      </c>
      <c r="N103" s="148">
        <f t="shared" si="49"/>
        <v>4.7156785691526704E-3</v>
      </c>
      <c r="O103" s="148">
        <f t="shared" si="50"/>
        <v>3.8071911138458868E-3</v>
      </c>
      <c r="P103" s="147">
        <f>L103/L95</f>
        <v>0.93081255028157672</v>
      </c>
      <c r="Q103" s="107">
        <f t="shared" si="43"/>
        <v>5781</v>
      </c>
      <c r="R103" s="143">
        <f t="shared" si="70"/>
        <v>11782</v>
      </c>
      <c r="S103" s="144">
        <v>11</v>
      </c>
      <c r="T103" s="145">
        <v>0</v>
      </c>
      <c r="U103" s="145">
        <v>5</v>
      </c>
      <c r="V103" s="144">
        <f t="shared" si="44"/>
        <v>5</v>
      </c>
      <c r="W103" s="144">
        <f t="shared" si="51"/>
        <v>11238</v>
      </c>
      <c r="X103" s="146">
        <f t="shared" si="56"/>
        <v>60</v>
      </c>
      <c r="Y103" s="149">
        <f t="shared" si="61"/>
        <v>6.1428571428571432</v>
      </c>
      <c r="Z103" s="147">
        <f t="shared" si="52"/>
        <v>1.0004451170657882</v>
      </c>
      <c r="AA103" s="148">
        <f t="shared" si="53"/>
        <v>4.4511706578820309E-4</v>
      </c>
      <c r="AB103" s="150">
        <f t="shared" si="65"/>
        <v>0.91489361702127658</v>
      </c>
      <c r="AC103" s="151">
        <f t="shared" si="45"/>
        <v>5990</v>
      </c>
      <c r="AD103" s="144">
        <f t="shared" si="67"/>
        <v>6005</v>
      </c>
      <c r="AE103" s="145">
        <v>15</v>
      </c>
      <c r="AF103" s="145">
        <v>0</v>
      </c>
      <c r="AG103" s="145">
        <v>10</v>
      </c>
      <c r="AH103" s="145">
        <f t="shared" si="46"/>
        <v>10</v>
      </c>
      <c r="AI103" s="145">
        <f t="shared" si="54"/>
        <v>6028</v>
      </c>
      <c r="AJ103" s="146">
        <f t="shared" si="57"/>
        <v>74</v>
      </c>
      <c r="AK103" s="149">
        <f t="shared" si="59"/>
        <v>9.1428571428571423</v>
      </c>
      <c r="AL103" s="147">
        <f t="shared" si="68"/>
        <v>1.0016616816218014</v>
      </c>
      <c r="AM103" s="148">
        <f t="shared" si="69"/>
        <v>1.6616816218013586E-3</v>
      </c>
      <c r="AN103" s="152">
        <f t="shared" si="74"/>
        <v>0.98461538461538445</v>
      </c>
      <c r="AO103" s="4">
        <f t="shared" si="62"/>
        <v>34</v>
      </c>
      <c r="AP103" s="4">
        <f t="shared" si="63"/>
        <v>2</v>
      </c>
      <c r="AQ103" s="149">
        <f t="shared" si="64"/>
        <v>-13</v>
      </c>
      <c r="AR103" s="221" t="s">
        <v>252</v>
      </c>
      <c r="AS103" s="174">
        <v>47152</v>
      </c>
      <c r="AT103" s="169"/>
      <c r="AU103" s="178"/>
      <c r="BS103" s="17">
        <f t="shared" si="66"/>
        <v>146.57142857142858</v>
      </c>
    </row>
    <row r="104" spans="1:71" x14ac:dyDescent="0.25">
      <c r="A104" s="51">
        <v>101</v>
      </c>
      <c r="B104" s="132">
        <v>75</v>
      </c>
      <c r="C104" s="54">
        <v>43988</v>
      </c>
      <c r="D104" s="107">
        <f t="shared" si="71"/>
        <v>35370</v>
      </c>
      <c r="E104" s="113">
        <f t="shared" si="72"/>
        <v>47335</v>
      </c>
      <c r="F104" s="84">
        <f t="shared" si="73"/>
        <v>183</v>
      </c>
      <c r="G104" s="116">
        <v>0</v>
      </c>
      <c r="H104" s="116">
        <v>186</v>
      </c>
      <c r="I104" s="110">
        <f t="shared" si="42"/>
        <v>186</v>
      </c>
      <c r="J104" s="110">
        <f t="shared" si="47"/>
        <v>47485</v>
      </c>
      <c r="K104" s="123">
        <f t="shared" si="55"/>
        <v>1078</v>
      </c>
      <c r="L104" s="126">
        <f t="shared" si="58"/>
        <v>167.57142857142858</v>
      </c>
      <c r="M104" s="70">
        <f t="shared" si="48"/>
        <v>1.0039324298610963</v>
      </c>
      <c r="N104" s="73">
        <f t="shared" si="49"/>
        <v>3.9324298610963204E-3</v>
      </c>
      <c r="O104" s="73">
        <f t="shared" si="50"/>
        <v>4.1670357018508851E-3</v>
      </c>
      <c r="P104" s="70">
        <f t="shared" ref="P104:P135" si="75">L104/L103</f>
        <v>1.0138288677614522</v>
      </c>
      <c r="Q104" s="107">
        <f t="shared" si="43"/>
        <v>5777</v>
      </c>
      <c r="R104" s="113">
        <v>11785</v>
      </c>
      <c r="S104" s="84">
        <v>3</v>
      </c>
      <c r="T104" s="116">
        <v>0</v>
      </c>
      <c r="U104" s="116">
        <v>3</v>
      </c>
      <c r="V104" s="110">
        <f t="shared" si="44"/>
        <v>3</v>
      </c>
      <c r="W104" s="110">
        <f t="shared" si="51"/>
        <v>11241</v>
      </c>
      <c r="X104" s="123">
        <f t="shared" si="56"/>
        <v>58</v>
      </c>
      <c r="Y104" s="125">
        <f t="shared" si="61"/>
        <v>5.4285714285714288</v>
      </c>
      <c r="Z104" s="53">
        <f t="shared" si="52"/>
        <v>1.0002669514148426</v>
      </c>
      <c r="AA104" s="73">
        <f t="shared" si="53"/>
        <v>2.6695141484256446E-4</v>
      </c>
      <c r="AB104" s="105">
        <f t="shared" si="65"/>
        <v>0.88372093023255816</v>
      </c>
      <c r="AC104" s="106">
        <f t="shared" si="45"/>
        <v>6005</v>
      </c>
      <c r="AD104" s="84">
        <v>6011</v>
      </c>
      <c r="AE104" s="101">
        <v>6</v>
      </c>
      <c r="AF104" s="116">
        <v>0</v>
      </c>
      <c r="AG104" s="116">
        <v>7</v>
      </c>
      <c r="AH104" s="128">
        <f t="shared" si="46"/>
        <v>7</v>
      </c>
      <c r="AI104" s="128">
        <f t="shared" si="54"/>
        <v>6035</v>
      </c>
      <c r="AJ104" s="123">
        <f t="shared" si="57"/>
        <v>60</v>
      </c>
      <c r="AK104" s="125">
        <f t="shared" si="59"/>
        <v>8.5714285714285712</v>
      </c>
      <c r="AL104" s="70">
        <f t="shared" si="68"/>
        <v>1.0011612475116125</v>
      </c>
      <c r="AM104" s="73">
        <f t="shared" si="69"/>
        <v>1.1612475116125065E-3</v>
      </c>
      <c r="AN104" s="74">
        <f t="shared" si="74"/>
        <v>0.9375</v>
      </c>
      <c r="AO104" s="4">
        <f t="shared" si="62"/>
        <v>52</v>
      </c>
      <c r="AP104" s="4">
        <f t="shared" si="63"/>
        <v>-2</v>
      </c>
      <c r="AQ104" s="4">
        <f t="shared" si="64"/>
        <v>-14</v>
      </c>
      <c r="AR104" s="221" t="s">
        <v>251</v>
      </c>
      <c r="AS104" s="174">
        <v>47335</v>
      </c>
      <c r="AT104" s="169"/>
      <c r="AU104" s="178"/>
      <c r="BS104" s="17">
        <f t="shared" si="66"/>
        <v>154</v>
      </c>
    </row>
    <row r="105" spans="1:71" x14ac:dyDescent="0.25">
      <c r="A105" s="51">
        <v>102</v>
      </c>
      <c r="B105" s="132">
        <v>76</v>
      </c>
      <c r="C105" s="54">
        <v>43989</v>
      </c>
      <c r="D105" s="107">
        <f t="shared" si="71"/>
        <v>35550</v>
      </c>
      <c r="E105" s="113">
        <f t="shared" si="72"/>
        <v>47574</v>
      </c>
      <c r="F105" s="84">
        <f t="shared" si="73"/>
        <v>239</v>
      </c>
      <c r="G105" s="116">
        <v>0</v>
      </c>
      <c r="H105" s="116">
        <v>134</v>
      </c>
      <c r="I105" s="110">
        <f t="shared" si="42"/>
        <v>134</v>
      </c>
      <c r="J105" s="110">
        <f t="shared" si="47"/>
        <v>47619</v>
      </c>
      <c r="K105" s="123">
        <f t="shared" si="55"/>
        <v>1132</v>
      </c>
      <c r="L105" s="126">
        <f t="shared" si="58"/>
        <v>172.85714285714286</v>
      </c>
      <c r="M105" s="70">
        <f t="shared" si="48"/>
        <v>1.0028219437717174</v>
      </c>
      <c r="N105" s="73">
        <f t="shared" si="49"/>
        <v>2.8219437717174056E-3</v>
      </c>
      <c r="O105" s="73">
        <f t="shared" si="50"/>
        <v>4.2067835342024292E-3</v>
      </c>
      <c r="P105" s="70">
        <f t="shared" si="75"/>
        <v>1.0315430520034099</v>
      </c>
      <c r="Q105" s="107">
        <f t="shared" si="43"/>
        <v>5774</v>
      </c>
      <c r="R105" s="113">
        <v>11789</v>
      </c>
      <c r="S105" s="84">
        <v>4</v>
      </c>
      <c r="T105" s="116">
        <v>0</v>
      </c>
      <c r="U105" s="116">
        <v>2</v>
      </c>
      <c r="V105" s="110">
        <f t="shared" si="44"/>
        <v>2</v>
      </c>
      <c r="W105" s="110">
        <f t="shared" si="51"/>
        <v>11243</v>
      </c>
      <c r="X105" s="123">
        <f t="shared" si="56"/>
        <v>54</v>
      </c>
      <c r="Y105" s="125">
        <f t="shared" si="61"/>
        <v>4.8571428571428568</v>
      </c>
      <c r="Z105" s="53">
        <f t="shared" si="52"/>
        <v>1.000177920113869</v>
      </c>
      <c r="AA105" s="73">
        <f t="shared" si="53"/>
        <v>1.7792011386896789E-4</v>
      </c>
      <c r="AB105" s="105">
        <f t="shared" si="65"/>
        <v>0.89473684210526305</v>
      </c>
      <c r="AC105" s="106">
        <f t="shared" si="45"/>
        <v>6011</v>
      </c>
      <c r="AD105" s="84">
        <v>6013</v>
      </c>
      <c r="AE105" s="101">
        <v>2</v>
      </c>
      <c r="AF105" s="116">
        <v>0</v>
      </c>
      <c r="AG105" s="116">
        <v>9</v>
      </c>
      <c r="AH105" s="128">
        <f t="shared" si="46"/>
        <v>9</v>
      </c>
      <c r="AI105" s="128">
        <f t="shared" si="54"/>
        <v>6044</v>
      </c>
      <c r="AJ105" s="123">
        <f t="shared" si="57"/>
        <v>57</v>
      </c>
      <c r="AK105" s="125">
        <f t="shared" si="59"/>
        <v>7.8571428571428568</v>
      </c>
      <c r="AL105" s="70">
        <f t="shared" si="68"/>
        <v>1.0014913007456503</v>
      </c>
      <c r="AM105" s="73">
        <f t="shared" si="69"/>
        <v>1.4913007456502925E-3</v>
      </c>
      <c r="AN105" s="74">
        <f t="shared" si="74"/>
        <v>0.91666666666666663</v>
      </c>
      <c r="AO105" s="4">
        <f t="shared" si="62"/>
        <v>54</v>
      </c>
      <c r="AP105" s="4">
        <f t="shared" si="63"/>
        <v>-4</v>
      </c>
      <c r="AQ105" s="4">
        <f t="shared" si="64"/>
        <v>-3</v>
      </c>
      <c r="AR105" s="221" t="s">
        <v>250</v>
      </c>
      <c r="AS105" s="174">
        <v>47574</v>
      </c>
      <c r="AT105" s="169"/>
      <c r="AU105" s="178"/>
      <c r="BS105" s="17">
        <f t="shared" si="66"/>
        <v>161.71428571428572</v>
      </c>
    </row>
    <row r="106" spans="1:71" x14ac:dyDescent="0.25">
      <c r="A106" s="51">
        <v>103</v>
      </c>
      <c r="B106" s="132">
        <v>77</v>
      </c>
      <c r="C106" s="54">
        <v>43990</v>
      </c>
      <c r="D106" s="107">
        <f t="shared" si="71"/>
        <v>35785</v>
      </c>
      <c r="E106" s="113">
        <f t="shared" si="72"/>
        <v>47739</v>
      </c>
      <c r="F106" s="84">
        <f t="shared" si="73"/>
        <v>165</v>
      </c>
      <c r="G106" s="116">
        <v>0</v>
      </c>
      <c r="H106" s="116">
        <v>155</v>
      </c>
      <c r="I106" s="110">
        <f t="shared" si="42"/>
        <v>155</v>
      </c>
      <c r="J106" s="110">
        <f t="shared" si="47"/>
        <v>47774</v>
      </c>
      <c r="K106" s="123">
        <f t="shared" si="55"/>
        <v>1194</v>
      </c>
      <c r="L106" s="126">
        <f t="shared" si="58"/>
        <v>180.85714285714286</v>
      </c>
      <c r="M106" s="70">
        <f t="shared" si="48"/>
        <v>1.0032550032550032</v>
      </c>
      <c r="N106" s="73">
        <f t="shared" si="49"/>
        <v>3.2550032550031638E-3</v>
      </c>
      <c r="O106" s="73">
        <f t="shared" si="50"/>
        <v>4.0600145090289082E-3</v>
      </c>
      <c r="P106" s="70">
        <f t="shared" si="75"/>
        <v>1.0462809917355371</v>
      </c>
      <c r="Q106" s="107">
        <f t="shared" si="43"/>
        <v>5776</v>
      </c>
      <c r="R106" s="113">
        <v>11794</v>
      </c>
      <c r="S106" s="84">
        <v>5</v>
      </c>
      <c r="T106" s="116">
        <v>0</v>
      </c>
      <c r="U106" s="116">
        <v>6</v>
      </c>
      <c r="V106" s="110">
        <f t="shared" si="44"/>
        <v>6</v>
      </c>
      <c r="W106" s="110">
        <f t="shared" si="51"/>
        <v>11249</v>
      </c>
      <c r="X106" s="123">
        <f t="shared" si="56"/>
        <v>50</v>
      </c>
      <c r="Y106" s="125">
        <f t="shared" si="61"/>
        <v>5</v>
      </c>
      <c r="Z106" s="53">
        <f t="shared" si="52"/>
        <v>1.0005336653917993</v>
      </c>
      <c r="AA106" s="73">
        <f t="shared" si="53"/>
        <v>5.336653917993317E-4</v>
      </c>
      <c r="AB106" s="105">
        <f t="shared" si="65"/>
        <v>1.0294117647058825</v>
      </c>
      <c r="AC106" s="106">
        <f t="shared" si="45"/>
        <v>6013</v>
      </c>
      <c r="AD106" s="84">
        <v>6016</v>
      </c>
      <c r="AE106" s="101">
        <v>3</v>
      </c>
      <c r="AF106" s="116">
        <v>0</v>
      </c>
      <c r="AG106" s="116">
        <v>5</v>
      </c>
      <c r="AH106" s="128">
        <f t="shared" si="46"/>
        <v>5</v>
      </c>
      <c r="AI106" s="128">
        <f t="shared" si="54"/>
        <v>6049</v>
      </c>
      <c r="AJ106" s="123">
        <f t="shared" si="57"/>
        <v>54</v>
      </c>
      <c r="AK106" s="125">
        <f t="shared" si="59"/>
        <v>7.5714285714285712</v>
      </c>
      <c r="AL106" s="70">
        <f t="shared" si="68"/>
        <v>1.0008272667107876</v>
      </c>
      <c r="AM106" s="73">
        <f t="shared" si="69"/>
        <v>8.2726671078758862E-4</v>
      </c>
      <c r="AN106" s="74">
        <f t="shared" si="74"/>
        <v>0.96363636363636362</v>
      </c>
      <c r="AO106" s="4">
        <f t="shared" si="62"/>
        <v>62</v>
      </c>
      <c r="AP106" s="4">
        <f t="shared" si="63"/>
        <v>-4</v>
      </c>
      <c r="AQ106" s="4">
        <f t="shared" si="64"/>
        <v>-3</v>
      </c>
      <c r="AR106" s="221" t="s">
        <v>249</v>
      </c>
      <c r="AS106" s="174">
        <v>47739</v>
      </c>
      <c r="AT106" s="169"/>
      <c r="AU106" s="178"/>
      <c r="BS106" s="17">
        <f t="shared" si="66"/>
        <v>170.57142857142858</v>
      </c>
    </row>
    <row r="107" spans="1:71" x14ac:dyDescent="0.25">
      <c r="A107" s="51">
        <v>104</v>
      </c>
      <c r="B107" s="132">
        <v>78</v>
      </c>
      <c r="C107" s="54">
        <v>43991</v>
      </c>
      <c r="D107" s="107">
        <f t="shared" si="71"/>
        <v>35945</v>
      </c>
      <c r="E107" s="113">
        <f t="shared" si="72"/>
        <v>47903</v>
      </c>
      <c r="F107" s="84">
        <f t="shared" si="73"/>
        <v>164</v>
      </c>
      <c r="G107" s="116">
        <v>0</v>
      </c>
      <c r="H107" s="116">
        <v>142</v>
      </c>
      <c r="I107" s="110">
        <f t="shared" si="42"/>
        <v>142</v>
      </c>
      <c r="J107" s="110">
        <f t="shared" si="47"/>
        <v>47916</v>
      </c>
      <c r="K107" s="123">
        <f t="shared" si="55"/>
        <v>1256</v>
      </c>
      <c r="L107" s="126">
        <f t="shared" si="58"/>
        <v>183.71428571428572</v>
      </c>
      <c r="M107" s="70">
        <f t="shared" si="48"/>
        <v>1.0029723280445431</v>
      </c>
      <c r="N107" s="73">
        <f t="shared" si="49"/>
        <v>2.97232804454306E-3</v>
      </c>
      <c r="O107" s="73">
        <f t="shared" si="50"/>
        <v>3.539476700302524E-3</v>
      </c>
      <c r="P107" s="70">
        <f t="shared" si="75"/>
        <v>1.0157977883096367</v>
      </c>
      <c r="Q107" s="107">
        <f t="shared" si="43"/>
        <v>5778</v>
      </c>
      <c r="R107" s="113">
        <v>11800</v>
      </c>
      <c r="S107" s="84">
        <v>6</v>
      </c>
      <c r="T107" s="116">
        <v>0</v>
      </c>
      <c r="U107" s="116">
        <v>5</v>
      </c>
      <c r="V107" s="110">
        <f t="shared" si="44"/>
        <v>5</v>
      </c>
      <c r="W107" s="110">
        <f t="shared" si="51"/>
        <v>11254</v>
      </c>
      <c r="X107" s="123">
        <f t="shared" si="56"/>
        <v>50</v>
      </c>
      <c r="Y107" s="125">
        <f t="shared" si="61"/>
        <v>4.4285714285714288</v>
      </c>
      <c r="Z107" s="53">
        <f t="shared" si="52"/>
        <v>1.0004444839541293</v>
      </c>
      <c r="AA107" s="73">
        <f t="shared" si="53"/>
        <v>4.4448395412932662E-4</v>
      </c>
      <c r="AB107" s="105">
        <f t="shared" si="65"/>
        <v>0.88571428571428579</v>
      </c>
      <c r="AC107" s="106">
        <f t="shared" si="45"/>
        <v>6016</v>
      </c>
      <c r="AD107" s="84">
        <v>6031</v>
      </c>
      <c r="AE107" s="101">
        <v>15</v>
      </c>
      <c r="AF107" s="116">
        <v>0</v>
      </c>
      <c r="AG107" s="116">
        <v>5</v>
      </c>
      <c r="AH107" s="128">
        <f t="shared" si="46"/>
        <v>5</v>
      </c>
      <c r="AI107" s="128">
        <f t="shared" si="54"/>
        <v>6054</v>
      </c>
      <c r="AJ107" s="123">
        <f t="shared" si="57"/>
        <v>64</v>
      </c>
      <c r="AK107" s="125">
        <f t="shared" si="59"/>
        <v>7.1428571428571432</v>
      </c>
      <c r="AL107" s="70">
        <f t="shared" si="68"/>
        <v>1.0008265829062655</v>
      </c>
      <c r="AM107" s="73">
        <f t="shared" si="69"/>
        <v>8.2658290626547171E-4</v>
      </c>
      <c r="AN107" s="74">
        <f t="shared" si="74"/>
        <v>0.94339622641509446</v>
      </c>
      <c r="AO107" s="4">
        <f t="shared" si="62"/>
        <v>62</v>
      </c>
      <c r="AP107" s="4">
        <f t="shared" si="63"/>
        <v>0</v>
      </c>
      <c r="AQ107" s="4">
        <f t="shared" si="64"/>
        <v>10</v>
      </c>
      <c r="AR107" s="221" t="s">
        <v>248</v>
      </c>
      <c r="AS107" s="174">
        <v>47903</v>
      </c>
      <c r="AT107" s="169"/>
      <c r="AU107" s="178"/>
      <c r="BS107" s="17">
        <f t="shared" si="66"/>
        <v>179.42857142857142</v>
      </c>
    </row>
    <row r="108" spans="1:71" x14ac:dyDescent="0.25">
      <c r="A108" s="51">
        <v>105</v>
      </c>
      <c r="B108" s="132">
        <v>79</v>
      </c>
      <c r="C108" s="54">
        <v>43992</v>
      </c>
      <c r="D108" s="107">
        <f t="shared" si="71"/>
        <v>36103</v>
      </c>
      <c r="E108" s="113">
        <f t="shared" si="72"/>
        <v>48087</v>
      </c>
      <c r="F108" s="84">
        <f t="shared" si="73"/>
        <v>184</v>
      </c>
      <c r="G108" s="116">
        <v>0</v>
      </c>
      <c r="H108" s="116">
        <v>182</v>
      </c>
      <c r="I108" s="110">
        <f t="shared" si="42"/>
        <v>182</v>
      </c>
      <c r="J108" s="110">
        <f t="shared" si="47"/>
        <v>48098</v>
      </c>
      <c r="K108" s="123">
        <f t="shared" si="55"/>
        <v>1354</v>
      </c>
      <c r="L108" s="126">
        <f t="shared" si="58"/>
        <v>183.14285714285714</v>
      </c>
      <c r="M108" s="70">
        <f t="shared" si="48"/>
        <v>1.0037983137156692</v>
      </c>
      <c r="N108" s="73">
        <f t="shared" si="49"/>
        <v>3.7983137156691882E-3</v>
      </c>
      <c r="O108" s="73">
        <f t="shared" si="50"/>
        <v>3.3560037296058278E-3</v>
      </c>
      <c r="P108" s="70">
        <f t="shared" si="75"/>
        <v>0.99688958009331252</v>
      </c>
      <c r="Q108" s="107">
        <f t="shared" si="43"/>
        <v>5769</v>
      </c>
      <c r="R108" s="113">
        <v>11805</v>
      </c>
      <c r="S108" s="84">
        <v>5</v>
      </c>
      <c r="T108" s="116">
        <v>0</v>
      </c>
      <c r="U108" s="116">
        <v>2</v>
      </c>
      <c r="V108" s="110">
        <f t="shared" si="44"/>
        <v>2</v>
      </c>
      <c r="W108" s="110">
        <f t="shared" si="51"/>
        <v>11256</v>
      </c>
      <c r="X108" s="123">
        <f t="shared" si="56"/>
        <v>46</v>
      </c>
      <c r="Y108" s="125">
        <f t="shared" si="61"/>
        <v>4.4285714285714288</v>
      </c>
      <c r="Z108" s="53">
        <f t="shared" si="52"/>
        <v>1.0001777145903679</v>
      </c>
      <c r="AA108" s="73">
        <f t="shared" si="53"/>
        <v>1.7771459036786119E-4</v>
      </c>
      <c r="AB108" s="105">
        <f t="shared" si="65"/>
        <v>1</v>
      </c>
      <c r="AC108" s="106">
        <f t="shared" si="45"/>
        <v>6031</v>
      </c>
      <c r="AD108" s="84">
        <v>6042</v>
      </c>
      <c r="AE108" s="101">
        <v>11</v>
      </c>
      <c r="AF108" s="116">
        <v>0</v>
      </c>
      <c r="AG108" s="116">
        <v>7</v>
      </c>
      <c r="AH108" s="128">
        <f t="shared" si="46"/>
        <v>7</v>
      </c>
      <c r="AI108" s="128">
        <f t="shared" si="54"/>
        <v>6061</v>
      </c>
      <c r="AJ108" s="123">
        <f t="shared" si="57"/>
        <v>65</v>
      </c>
      <c r="AK108" s="125">
        <f t="shared" si="59"/>
        <v>7.2857142857142856</v>
      </c>
      <c r="AL108" s="70">
        <f t="shared" si="68"/>
        <v>1.0011562603237529</v>
      </c>
      <c r="AM108" s="73">
        <f t="shared" si="69"/>
        <v>1.1562603237529334E-3</v>
      </c>
      <c r="AN108" s="74">
        <f t="shared" si="74"/>
        <v>1.02</v>
      </c>
      <c r="AO108" s="4">
        <f t="shared" si="62"/>
        <v>98</v>
      </c>
      <c r="AP108" s="4">
        <f t="shared" si="63"/>
        <v>-4</v>
      </c>
      <c r="AQ108" s="4">
        <f t="shared" si="64"/>
        <v>1</v>
      </c>
      <c r="AR108" s="221" t="s">
        <v>247</v>
      </c>
      <c r="AS108" s="174">
        <v>48087</v>
      </c>
      <c r="AT108" s="169"/>
      <c r="AU108" s="178"/>
      <c r="BS108" s="17">
        <f t="shared" si="66"/>
        <v>193.42857142857142</v>
      </c>
    </row>
    <row r="109" spans="1:71" x14ac:dyDescent="0.25">
      <c r="A109" s="51">
        <v>106</v>
      </c>
      <c r="B109" s="132">
        <v>80</v>
      </c>
      <c r="C109" s="54">
        <v>43993</v>
      </c>
      <c r="D109" s="107">
        <f t="shared" si="71"/>
        <v>36282</v>
      </c>
      <c r="E109" s="113">
        <f t="shared" si="72"/>
        <v>48251</v>
      </c>
      <c r="F109" s="84">
        <f t="shared" si="73"/>
        <v>164</v>
      </c>
      <c r="G109" s="116">
        <v>0</v>
      </c>
      <c r="H109" s="116">
        <v>205</v>
      </c>
      <c r="I109" s="110">
        <f t="shared" si="42"/>
        <v>205</v>
      </c>
      <c r="J109" s="110">
        <f t="shared" si="47"/>
        <v>48303</v>
      </c>
      <c r="K109" s="123">
        <f t="shared" si="55"/>
        <v>1309</v>
      </c>
      <c r="L109" s="126">
        <f t="shared" si="58"/>
        <v>175.14285714285714</v>
      </c>
      <c r="M109" s="70">
        <f t="shared" si="48"/>
        <v>1.0042621314815585</v>
      </c>
      <c r="N109" s="73">
        <f t="shared" si="49"/>
        <v>4.2621314815585176E-3</v>
      </c>
      <c r="O109" s="73">
        <f t="shared" si="50"/>
        <v>3.4219440536982669E-3</v>
      </c>
      <c r="P109" s="70">
        <f t="shared" si="75"/>
        <v>0.95631825273010918</v>
      </c>
      <c r="Q109" s="107">
        <f t="shared" si="43"/>
        <v>5763</v>
      </c>
      <c r="R109" s="113">
        <v>11808</v>
      </c>
      <c r="S109" s="84">
        <v>3</v>
      </c>
      <c r="T109" s="116">
        <v>0</v>
      </c>
      <c r="U109" s="116">
        <v>3</v>
      </c>
      <c r="V109" s="110">
        <f t="shared" si="44"/>
        <v>3</v>
      </c>
      <c r="W109" s="110">
        <f t="shared" si="51"/>
        <v>11259</v>
      </c>
      <c r="X109" s="123">
        <f t="shared" si="56"/>
        <v>37</v>
      </c>
      <c r="Y109" s="125">
        <f t="shared" si="61"/>
        <v>3.7142857142857144</v>
      </c>
      <c r="Z109" s="53">
        <f t="shared" si="52"/>
        <v>1.0002665245202558</v>
      </c>
      <c r="AA109" s="73">
        <f t="shared" si="53"/>
        <v>2.6652452025577311E-4</v>
      </c>
      <c r="AB109" s="105">
        <f t="shared" si="65"/>
        <v>0.83870967741935487</v>
      </c>
      <c r="AC109" s="106">
        <f t="shared" si="45"/>
        <v>6042</v>
      </c>
      <c r="AD109" s="84">
        <v>6044</v>
      </c>
      <c r="AE109" s="101">
        <v>2</v>
      </c>
      <c r="AF109" s="116">
        <v>0</v>
      </c>
      <c r="AG109" s="116">
        <v>5</v>
      </c>
      <c r="AH109" s="128">
        <f t="shared" si="46"/>
        <v>5</v>
      </c>
      <c r="AI109" s="128">
        <f t="shared" si="54"/>
        <v>6066</v>
      </c>
      <c r="AJ109" s="123">
        <f t="shared" si="57"/>
        <v>54</v>
      </c>
      <c r="AK109" s="125">
        <f t="shared" si="59"/>
        <v>6.8571428571428568</v>
      </c>
      <c r="AL109" s="70">
        <f t="shared" si="68"/>
        <v>1.0008249463784853</v>
      </c>
      <c r="AM109" s="73">
        <f t="shared" si="69"/>
        <v>8.2494637848529173E-4</v>
      </c>
      <c r="AN109" s="74">
        <f t="shared" si="74"/>
        <v>0.94117647058823528</v>
      </c>
      <c r="AO109" s="4">
        <f t="shared" si="62"/>
        <v>-45</v>
      </c>
      <c r="AP109" s="4">
        <f t="shared" si="63"/>
        <v>-9</v>
      </c>
      <c r="AQ109" s="4">
        <f t="shared" si="64"/>
        <v>-11</v>
      </c>
      <c r="AR109" s="221" t="s">
        <v>246</v>
      </c>
      <c r="AS109" s="174">
        <v>48251</v>
      </c>
      <c r="AT109" s="169"/>
      <c r="AU109" s="178"/>
      <c r="BS109" s="17">
        <f t="shared" si="66"/>
        <v>187</v>
      </c>
    </row>
    <row r="110" spans="1:71" x14ac:dyDescent="0.25">
      <c r="A110" s="51">
        <v>107</v>
      </c>
      <c r="B110" s="132">
        <v>81</v>
      </c>
      <c r="C110" s="54">
        <v>43994</v>
      </c>
      <c r="D110" s="107">
        <f t="shared" si="71"/>
        <v>36443</v>
      </c>
      <c r="E110" s="113">
        <f t="shared" si="72"/>
        <v>48461</v>
      </c>
      <c r="F110" s="84">
        <f t="shared" si="73"/>
        <v>210</v>
      </c>
      <c r="G110" s="116">
        <v>0</v>
      </c>
      <c r="H110" s="116">
        <v>195</v>
      </c>
      <c r="I110" s="110">
        <f t="shared" si="42"/>
        <v>195</v>
      </c>
      <c r="J110" s="110">
        <f t="shared" si="47"/>
        <v>48498</v>
      </c>
      <c r="K110" s="123">
        <f t="shared" si="55"/>
        <v>1309</v>
      </c>
      <c r="L110" s="126">
        <f t="shared" si="58"/>
        <v>171.28571428571428</v>
      </c>
      <c r="M110" s="70">
        <f t="shared" si="48"/>
        <v>1.0040370163343892</v>
      </c>
      <c r="N110" s="73">
        <f t="shared" si="49"/>
        <v>4.0370163343892429E-3</v>
      </c>
      <c r="O110" s="73">
        <f t="shared" si="50"/>
        <v>3.6649585662326344E-3</v>
      </c>
      <c r="P110" s="70">
        <f t="shared" si="75"/>
        <v>0.97797716150081559</v>
      </c>
      <c r="Q110" s="107">
        <f t="shared" si="43"/>
        <v>5764</v>
      </c>
      <c r="R110" s="113">
        <v>11813</v>
      </c>
      <c r="S110" s="84">
        <v>5</v>
      </c>
      <c r="T110" s="116">
        <v>0</v>
      </c>
      <c r="U110" s="116">
        <v>5</v>
      </c>
      <c r="V110" s="110">
        <f t="shared" si="44"/>
        <v>5</v>
      </c>
      <c r="W110" s="110">
        <f t="shared" si="51"/>
        <v>11264</v>
      </c>
      <c r="X110" s="123">
        <f t="shared" si="56"/>
        <v>31</v>
      </c>
      <c r="Y110" s="125">
        <f t="shared" si="61"/>
        <v>3.7142857142857144</v>
      </c>
      <c r="Z110" s="53">
        <f t="shared" si="52"/>
        <v>1.0004440891731059</v>
      </c>
      <c r="AA110" s="73">
        <f t="shared" si="53"/>
        <v>4.4408917310589935E-4</v>
      </c>
      <c r="AB110" s="105">
        <f t="shared" si="65"/>
        <v>1</v>
      </c>
      <c r="AC110" s="106">
        <f t="shared" si="45"/>
        <v>6044</v>
      </c>
      <c r="AD110" s="84">
        <v>6053</v>
      </c>
      <c r="AE110" s="101">
        <v>9</v>
      </c>
      <c r="AF110" s="116">
        <v>0</v>
      </c>
      <c r="AG110" s="116">
        <v>5</v>
      </c>
      <c r="AH110" s="128">
        <f t="shared" si="46"/>
        <v>5</v>
      </c>
      <c r="AI110" s="128">
        <f t="shared" si="54"/>
        <v>6071</v>
      </c>
      <c r="AJ110" s="123">
        <f t="shared" si="57"/>
        <v>48</v>
      </c>
      <c r="AK110" s="125">
        <f t="shared" si="59"/>
        <v>6.1428571428571432</v>
      </c>
      <c r="AL110" s="70">
        <f t="shared" si="68"/>
        <v>1.0008242664029015</v>
      </c>
      <c r="AM110" s="73">
        <f t="shared" si="69"/>
        <v>8.2426640290145237E-4</v>
      </c>
      <c r="AN110" s="74">
        <f t="shared" si="74"/>
        <v>0.89583333333333348</v>
      </c>
      <c r="AO110" s="4">
        <f t="shared" si="62"/>
        <v>0</v>
      </c>
      <c r="AP110" s="4">
        <f t="shared" si="63"/>
        <v>-6</v>
      </c>
      <c r="AQ110" s="4">
        <f t="shared" si="64"/>
        <v>-6</v>
      </c>
      <c r="AR110" s="221" t="s">
        <v>245</v>
      </c>
      <c r="AS110" s="174">
        <v>48461</v>
      </c>
      <c r="AT110" s="169"/>
      <c r="AU110" s="178"/>
      <c r="BS110" s="17">
        <f t="shared" si="66"/>
        <v>187</v>
      </c>
    </row>
    <row r="111" spans="1:71" x14ac:dyDescent="0.25">
      <c r="A111" s="51">
        <v>108</v>
      </c>
      <c r="B111" s="132">
        <v>82</v>
      </c>
      <c r="C111" s="54">
        <v>43995</v>
      </c>
      <c r="D111" s="107">
        <f t="shared" si="71"/>
        <v>36648</v>
      </c>
      <c r="E111" s="113">
        <f t="shared" si="72"/>
        <v>48640</v>
      </c>
      <c r="F111" s="84">
        <f t="shared" si="73"/>
        <v>179</v>
      </c>
      <c r="G111" s="116">
        <v>0</v>
      </c>
      <c r="H111" s="116">
        <v>131</v>
      </c>
      <c r="I111" s="110">
        <f t="shared" si="42"/>
        <v>131</v>
      </c>
      <c r="J111" s="110">
        <f t="shared" si="47"/>
        <v>48629</v>
      </c>
      <c r="K111" s="123">
        <f t="shared" si="55"/>
        <v>1305</v>
      </c>
      <c r="L111" s="126">
        <f t="shared" si="58"/>
        <v>163.42857142857142</v>
      </c>
      <c r="M111" s="70">
        <f t="shared" si="48"/>
        <v>1.0027011423151471</v>
      </c>
      <c r="N111" s="73">
        <f t="shared" si="49"/>
        <v>2.7011423151470648E-3</v>
      </c>
      <c r="O111" s="73">
        <f t="shared" si="50"/>
        <v>3.5541863782614148E-3</v>
      </c>
      <c r="P111" s="70">
        <f t="shared" si="75"/>
        <v>0.95412844036697242</v>
      </c>
      <c r="Q111" s="107">
        <f t="shared" si="43"/>
        <v>5760</v>
      </c>
      <c r="R111" s="113">
        <v>11822</v>
      </c>
      <c r="S111" s="84">
        <v>9</v>
      </c>
      <c r="T111" s="116">
        <v>0</v>
      </c>
      <c r="U111" s="116">
        <v>1</v>
      </c>
      <c r="V111" s="110">
        <f t="shared" si="44"/>
        <v>1</v>
      </c>
      <c r="W111" s="110">
        <f t="shared" si="51"/>
        <v>11265</v>
      </c>
      <c r="X111" s="123">
        <f t="shared" si="56"/>
        <v>37</v>
      </c>
      <c r="Y111" s="125">
        <f t="shared" si="61"/>
        <v>3.4285714285714284</v>
      </c>
      <c r="Z111" s="53">
        <f t="shared" si="52"/>
        <v>1.0000887784090908</v>
      </c>
      <c r="AA111" s="73">
        <f t="shared" si="53"/>
        <v>8.8778409090828347E-5</v>
      </c>
      <c r="AB111" s="105">
        <f t="shared" si="65"/>
        <v>0.92307692307692302</v>
      </c>
      <c r="AC111" s="106">
        <f t="shared" si="45"/>
        <v>6053</v>
      </c>
      <c r="AD111" s="84">
        <v>6057</v>
      </c>
      <c r="AE111" s="101">
        <v>4</v>
      </c>
      <c r="AF111" s="116">
        <v>0</v>
      </c>
      <c r="AG111" s="116">
        <v>1</v>
      </c>
      <c r="AH111" s="128">
        <f t="shared" si="46"/>
        <v>1</v>
      </c>
      <c r="AI111" s="128">
        <f t="shared" si="54"/>
        <v>6072</v>
      </c>
      <c r="AJ111" s="123">
        <f t="shared" si="57"/>
        <v>46</v>
      </c>
      <c r="AK111" s="125">
        <f t="shared" si="59"/>
        <v>5.2857142857142856</v>
      </c>
      <c r="AL111" s="70">
        <f t="shared" si="68"/>
        <v>1.0001647175094712</v>
      </c>
      <c r="AM111" s="73">
        <f t="shared" si="69"/>
        <v>1.6471750947122388E-4</v>
      </c>
      <c r="AN111" s="74">
        <f t="shared" si="74"/>
        <v>0.86046511627906974</v>
      </c>
      <c r="AO111" s="4">
        <f t="shared" si="62"/>
        <v>-4</v>
      </c>
      <c r="AP111" s="4">
        <f t="shared" si="63"/>
        <v>6</v>
      </c>
      <c r="AQ111" s="4">
        <f t="shared" si="64"/>
        <v>-2</v>
      </c>
      <c r="AR111" s="221" t="s">
        <v>244</v>
      </c>
      <c r="AS111" s="174">
        <v>48640</v>
      </c>
      <c r="AT111" s="169"/>
      <c r="AU111" s="178"/>
      <c r="BS111" s="17">
        <f t="shared" si="66"/>
        <v>186.42857142857142</v>
      </c>
    </row>
    <row r="112" spans="1:71" x14ac:dyDescent="0.25">
      <c r="A112" s="51">
        <v>109</v>
      </c>
      <c r="B112" s="132">
        <v>83</v>
      </c>
      <c r="C112" s="54">
        <v>43996</v>
      </c>
      <c r="D112" s="107">
        <f t="shared" si="71"/>
        <v>36818</v>
      </c>
      <c r="E112" s="113">
        <f t="shared" si="72"/>
        <v>48783</v>
      </c>
      <c r="F112" s="84">
        <f t="shared" si="73"/>
        <v>143</v>
      </c>
      <c r="G112" s="116">
        <v>0</v>
      </c>
      <c r="H112" s="116">
        <v>148</v>
      </c>
      <c r="I112" s="110">
        <f t="shared" si="42"/>
        <v>148</v>
      </c>
      <c r="J112" s="110">
        <f t="shared" si="47"/>
        <v>48777</v>
      </c>
      <c r="K112" s="123">
        <f t="shared" si="55"/>
        <v>1209</v>
      </c>
      <c r="L112" s="126">
        <f t="shared" si="58"/>
        <v>165.42857142857142</v>
      </c>
      <c r="M112" s="70">
        <f t="shared" si="48"/>
        <v>1.0030434514384421</v>
      </c>
      <c r="N112" s="73">
        <f t="shared" si="49"/>
        <v>3.0434514384420908E-3</v>
      </c>
      <c r="O112" s="73">
        <f t="shared" si="50"/>
        <v>3.5684110570412208E-3</v>
      </c>
      <c r="P112" s="70">
        <f t="shared" si="75"/>
        <v>1.0122377622377623</v>
      </c>
      <c r="Q112" s="107">
        <f t="shared" si="43"/>
        <v>5765</v>
      </c>
      <c r="R112" s="113">
        <v>11828</v>
      </c>
      <c r="S112" s="84">
        <v>6</v>
      </c>
      <c r="T112" s="116">
        <v>0</v>
      </c>
      <c r="U112" s="116">
        <v>2</v>
      </c>
      <c r="V112" s="110">
        <f t="shared" si="44"/>
        <v>2</v>
      </c>
      <c r="W112" s="110">
        <f t="shared" si="51"/>
        <v>11267</v>
      </c>
      <c r="X112" s="123">
        <f t="shared" si="56"/>
        <v>39</v>
      </c>
      <c r="Y112" s="125">
        <f t="shared" si="61"/>
        <v>3.4285714285714284</v>
      </c>
      <c r="Z112" s="53">
        <f t="shared" si="52"/>
        <v>1.0001775410563694</v>
      </c>
      <c r="AA112" s="73">
        <f t="shared" si="53"/>
        <v>1.7754105636935691E-4</v>
      </c>
      <c r="AB112" s="105">
        <f t="shared" si="65"/>
        <v>1</v>
      </c>
      <c r="AC112" s="106">
        <f t="shared" si="45"/>
        <v>6057</v>
      </c>
      <c r="AD112" s="84">
        <v>6059</v>
      </c>
      <c r="AE112" s="101">
        <v>2</v>
      </c>
      <c r="AF112" s="116">
        <v>0</v>
      </c>
      <c r="AG112" s="116">
        <v>4</v>
      </c>
      <c r="AH112" s="128">
        <f t="shared" si="46"/>
        <v>4</v>
      </c>
      <c r="AI112" s="128">
        <f t="shared" si="54"/>
        <v>6076</v>
      </c>
      <c r="AJ112" s="123">
        <f t="shared" si="57"/>
        <v>46</v>
      </c>
      <c r="AK112" s="125">
        <f t="shared" si="59"/>
        <v>4.5714285714285712</v>
      </c>
      <c r="AL112" s="70">
        <f t="shared" si="68"/>
        <v>1.0006587615283267</v>
      </c>
      <c r="AM112" s="73">
        <f t="shared" si="69"/>
        <v>6.587615283266679E-4</v>
      </c>
      <c r="AN112" s="74">
        <f t="shared" si="74"/>
        <v>0.8648648648648648</v>
      </c>
      <c r="AO112" s="4">
        <f t="shared" si="62"/>
        <v>-96</v>
      </c>
      <c r="AP112" s="4">
        <f t="shared" si="63"/>
        <v>2</v>
      </c>
      <c r="AQ112" s="4">
        <f t="shared" si="64"/>
        <v>0</v>
      </c>
      <c r="AR112" s="221" t="s">
        <v>243</v>
      </c>
      <c r="AS112" s="174">
        <v>48783</v>
      </c>
      <c r="AT112" s="169"/>
      <c r="AU112" s="178"/>
      <c r="BS112" s="17">
        <f t="shared" si="66"/>
        <v>172.71428571428572</v>
      </c>
    </row>
    <row r="113" spans="1:101" x14ac:dyDescent="0.25">
      <c r="A113" s="51">
        <v>110</v>
      </c>
      <c r="B113" s="132">
        <v>84</v>
      </c>
      <c r="C113" s="54">
        <v>43997</v>
      </c>
      <c r="D113" s="107">
        <f t="shared" si="71"/>
        <v>36955</v>
      </c>
      <c r="E113" s="113">
        <f t="shared" si="72"/>
        <v>48948</v>
      </c>
      <c r="F113" s="84">
        <f t="shared" si="73"/>
        <v>165</v>
      </c>
      <c r="G113" s="116">
        <v>0</v>
      </c>
      <c r="H113" s="116">
        <v>129</v>
      </c>
      <c r="I113" s="110">
        <f t="shared" si="42"/>
        <v>129</v>
      </c>
      <c r="J113" s="110">
        <f t="shared" si="47"/>
        <v>48906</v>
      </c>
      <c r="K113" s="123">
        <f t="shared" si="55"/>
        <v>1209</v>
      </c>
      <c r="L113" s="126">
        <f t="shared" si="58"/>
        <v>161.71428571428572</v>
      </c>
      <c r="M113" s="70">
        <f t="shared" si="48"/>
        <v>1.0026446890952703</v>
      </c>
      <c r="N113" s="73">
        <f t="shared" si="49"/>
        <v>2.6446890952702695E-3</v>
      </c>
      <c r="O113" s="73">
        <f t="shared" si="50"/>
        <v>3.3376861329614373E-3</v>
      </c>
      <c r="P113" s="70">
        <f t="shared" si="75"/>
        <v>0.97754749568221078</v>
      </c>
      <c r="Q113" s="107">
        <f t="shared" si="43"/>
        <v>5769</v>
      </c>
      <c r="R113" s="113">
        <v>11831</v>
      </c>
      <c r="S113" s="84">
        <v>3</v>
      </c>
      <c r="T113" s="116">
        <v>0</v>
      </c>
      <c r="U113" s="116">
        <v>0</v>
      </c>
      <c r="V113" s="110">
        <f t="shared" si="44"/>
        <v>0</v>
      </c>
      <c r="W113" s="110">
        <f t="shared" si="51"/>
        <v>11267</v>
      </c>
      <c r="X113" s="123">
        <f t="shared" si="56"/>
        <v>37</v>
      </c>
      <c r="Y113" s="125">
        <f t="shared" si="61"/>
        <v>2.5714285714285716</v>
      </c>
      <c r="Z113" s="53">
        <f t="shared" si="52"/>
        <v>1</v>
      </c>
      <c r="AA113" s="73">
        <f t="shared" si="53"/>
        <v>0</v>
      </c>
      <c r="AB113" s="105">
        <f t="shared" si="65"/>
        <v>0.75000000000000011</v>
      </c>
      <c r="AC113" s="106">
        <f t="shared" si="45"/>
        <v>6059</v>
      </c>
      <c r="AD113" s="84">
        <v>6065</v>
      </c>
      <c r="AE113" s="101">
        <v>6</v>
      </c>
      <c r="AF113" s="116">
        <v>0</v>
      </c>
      <c r="AG113" s="116">
        <v>5</v>
      </c>
      <c r="AH113" s="128">
        <f t="shared" si="46"/>
        <v>5</v>
      </c>
      <c r="AI113" s="128">
        <f t="shared" si="54"/>
        <v>6081</v>
      </c>
      <c r="AJ113" s="123">
        <f t="shared" si="57"/>
        <v>49</v>
      </c>
      <c r="AK113" s="125">
        <f t="shared" si="59"/>
        <v>4.5714285714285712</v>
      </c>
      <c r="AL113" s="70">
        <f t="shared" si="68"/>
        <v>1.0008229098090848</v>
      </c>
      <c r="AM113" s="73">
        <f t="shared" si="69"/>
        <v>8.2290980908483746E-4</v>
      </c>
      <c r="AN113" s="74">
        <f t="shared" si="74"/>
        <v>1</v>
      </c>
      <c r="AO113" s="4">
        <f t="shared" si="62"/>
        <v>0</v>
      </c>
      <c r="AP113" s="4">
        <f t="shared" si="63"/>
        <v>-2</v>
      </c>
      <c r="AQ113" s="4">
        <f t="shared" si="64"/>
        <v>3</v>
      </c>
      <c r="AR113" s="221" t="s">
        <v>242</v>
      </c>
      <c r="AS113" s="174">
        <v>48948</v>
      </c>
      <c r="AT113" s="169"/>
      <c r="AU113" s="178"/>
      <c r="BS113" s="17">
        <f t="shared" si="66"/>
        <v>172.71428571428572</v>
      </c>
    </row>
    <row r="114" spans="1:101" x14ac:dyDescent="0.25">
      <c r="A114" s="51">
        <v>111</v>
      </c>
      <c r="B114" s="132">
        <v>85</v>
      </c>
      <c r="C114" s="54">
        <v>43998</v>
      </c>
      <c r="D114" s="107">
        <f t="shared" si="71"/>
        <v>37117</v>
      </c>
      <c r="E114" s="113">
        <f t="shared" si="72"/>
        <v>49087</v>
      </c>
      <c r="F114" s="84">
        <f t="shared" si="73"/>
        <v>139</v>
      </c>
      <c r="G114" s="116">
        <v>0</v>
      </c>
      <c r="H114" s="116">
        <v>118</v>
      </c>
      <c r="I114" s="110">
        <f t="shared" si="42"/>
        <v>118</v>
      </c>
      <c r="J114" s="110">
        <f t="shared" si="47"/>
        <v>49024</v>
      </c>
      <c r="K114" s="123">
        <f t="shared" si="55"/>
        <v>1184</v>
      </c>
      <c r="L114" s="126">
        <f t="shared" si="58"/>
        <v>158.28571428571428</v>
      </c>
      <c r="M114" s="70">
        <f t="shared" si="48"/>
        <v>1.002412791886476</v>
      </c>
      <c r="N114" s="73">
        <f t="shared" si="49"/>
        <v>2.4127918864760289E-3</v>
      </c>
      <c r="O114" s="73">
        <f t="shared" si="50"/>
        <v>2.9678182139449396E-3</v>
      </c>
      <c r="P114" s="70">
        <f t="shared" si="75"/>
        <v>0.97879858657243801</v>
      </c>
      <c r="Q114" s="107">
        <f t="shared" si="43"/>
        <v>5766</v>
      </c>
      <c r="R114" s="113">
        <v>11834</v>
      </c>
      <c r="S114" s="84">
        <v>3</v>
      </c>
      <c r="T114" s="116">
        <v>0</v>
      </c>
      <c r="U114" s="116">
        <v>4</v>
      </c>
      <c r="V114" s="110">
        <f t="shared" si="44"/>
        <v>4</v>
      </c>
      <c r="W114" s="110">
        <f t="shared" si="51"/>
        <v>11271</v>
      </c>
      <c r="X114" s="123">
        <f t="shared" si="56"/>
        <v>34</v>
      </c>
      <c r="Y114" s="125">
        <f t="shared" si="61"/>
        <v>2.4285714285714284</v>
      </c>
      <c r="Z114" s="53">
        <f t="shared" si="52"/>
        <v>1.0003550190822756</v>
      </c>
      <c r="AA114" s="73">
        <f t="shared" si="53"/>
        <v>3.5501908227564272E-4</v>
      </c>
      <c r="AB114" s="105">
        <f t="shared" si="65"/>
        <v>0.94444444444444431</v>
      </c>
      <c r="AC114" s="106">
        <f t="shared" si="45"/>
        <v>6065</v>
      </c>
      <c r="AD114" s="84">
        <v>6070</v>
      </c>
      <c r="AE114" s="101">
        <v>5</v>
      </c>
      <c r="AF114" s="116">
        <v>0</v>
      </c>
      <c r="AG114" s="116">
        <v>3</v>
      </c>
      <c r="AH114" s="128">
        <f t="shared" si="46"/>
        <v>3</v>
      </c>
      <c r="AI114" s="128">
        <f t="shared" si="54"/>
        <v>6084</v>
      </c>
      <c r="AJ114" s="123">
        <f t="shared" si="57"/>
        <v>39</v>
      </c>
      <c r="AK114" s="125">
        <f t="shared" si="59"/>
        <v>4.2857142857142856</v>
      </c>
      <c r="AL114" s="70">
        <f t="shared" si="68"/>
        <v>1.0004933399111988</v>
      </c>
      <c r="AM114" s="73">
        <f t="shared" si="69"/>
        <v>4.9333991119882015E-4</v>
      </c>
      <c r="AN114" s="74">
        <f t="shared" si="74"/>
        <v>0.9375</v>
      </c>
      <c r="AO114" s="4">
        <f t="shared" si="62"/>
        <v>-25</v>
      </c>
      <c r="AP114" s="4">
        <f t="shared" si="63"/>
        <v>-3</v>
      </c>
      <c r="AQ114" s="4">
        <f t="shared" si="64"/>
        <v>-10</v>
      </c>
      <c r="AR114" s="221" t="s">
        <v>241</v>
      </c>
      <c r="AS114" s="174">
        <v>49087</v>
      </c>
      <c r="AT114" s="169"/>
      <c r="AU114" s="178"/>
      <c r="BS114" s="17">
        <f t="shared" si="66"/>
        <v>169.14285714285714</v>
      </c>
    </row>
    <row r="115" spans="1:101" x14ac:dyDescent="0.25">
      <c r="A115" s="51">
        <v>112</v>
      </c>
      <c r="B115" s="132">
        <v>86</v>
      </c>
      <c r="C115" s="54">
        <v>43999</v>
      </c>
      <c r="D115" s="107">
        <f t="shared" si="71"/>
        <v>37253</v>
      </c>
      <c r="E115" s="113">
        <f t="shared" si="72"/>
        <v>49204</v>
      </c>
      <c r="F115" s="84">
        <f t="shared" si="73"/>
        <v>117</v>
      </c>
      <c r="G115" s="116">
        <v>0</v>
      </c>
      <c r="H115" s="116">
        <v>137</v>
      </c>
      <c r="I115" s="110">
        <f t="shared" si="42"/>
        <v>137</v>
      </c>
      <c r="J115" s="110">
        <f t="shared" si="47"/>
        <v>49161</v>
      </c>
      <c r="K115" s="123">
        <f t="shared" si="55"/>
        <v>1117</v>
      </c>
      <c r="L115" s="126">
        <f t="shared" si="58"/>
        <v>151.85714285714286</v>
      </c>
      <c r="M115" s="70">
        <f t="shared" si="48"/>
        <v>1.002794549608355</v>
      </c>
      <c r="N115" s="73">
        <f t="shared" si="49"/>
        <v>2.7945496083550125E-3</v>
      </c>
      <c r="O115" s="73">
        <f t="shared" si="50"/>
        <v>2.7193248687380931E-3</v>
      </c>
      <c r="P115" s="70">
        <f t="shared" si="75"/>
        <v>0.95938628158844774</v>
      </c>
      <c r="Q115" s="107">
        <f t="shared" si="43"/>
        <v>5764</v>
      </c>
      <c r="R115" s="113">
        <v>11836</v>
      </c>
      <c r="S115" s="84">
        <v>2</v>
      </c>
      <c r="T115" s="116">
        <v>0</v>
      </c>
      <c r="U115" s="116">
        <v>1</v>
      </c>
      <c r="V115" s="110">
        <f t="shared" si="44"/>
        <v>1</v>
      </c>
      <c r="W115" s="110">
        <f t="shared" si="51"/>
        <v>11272</v>
      </c>
      <c r="X115" s="123">
        <f t="shared" si="56"/>
        <v>31</v>
      </c>
      <c r="Y115" s="125">
        <f t="shared" si="61"/>
        <v>2.2857142857142856</v>
      </c>
      <c r="Z115" s="53">
        <f t="shared" si="52"/>
        <v>1.0000887232721143</v>
      </c>
      <c r="AA115" s="73">
        <f t="shared" si="53"/>
        <v>8.8723272114288321E-5</v>
      </c>
      <c r="AB115" s="105">
        <f t="shared" si="65"/>
        <v>0.94117647058823528</v>
      </c>
      <c r="AC115" s="106">
        <f t="shared" si="45"/>
        <v>6070</v>
      </c>
      <c r="AD115" s="84">
        <v>6074</v>
      </c>
      <c r="AE115" s="101">
        <v>4</v>
      </c>
      <c r="AF115" s="116">
        <v>0</v>
      </c>
      <c r="AG115" s="116">
        <v>4</v>
      </c>
      <c r="AH115" s="128">
        <f t="shared" si="46"/>
        <v>4</v>
      </c>
      <c r="AI115" s="128">
        <f t="shared" si="54"/>
        <v>6088</v>
      </c>
      <c r="AJ115" s="123">
        <f t="shared" si="57"/>
        <v>32</v>
      </c>
      <c r="AK115" s="125">
        <f t="shared" si="59"/>
        <v>3.8571428571428572</v>
      </c>
      <c r="AL115" s="70">
        <f t="shared" si="68"/>
        <v>1.0006574621959237</v>
      </c>
      <c r="AM115" s="73">
        <f t="shared" si="69"/>
        <v>6.5746219592366373E-4</v>
      </c>
      <c r="AN115" s="74">
        <f t="shared" si="74"/>
        <v>0.9</v>
      </c>
      <c r="AO115" s="4">
        <f t="shared" si="62"/>
        <v>-67</v>
      </c>
      <c r="AP115" s="4">
        <f t="shared" si="63"/>
        <v>-3</v>
      </c>
      <c r="AQ115" s="4">
        <f t="shared" si="64"/>
        <v>-7</v>
      </c>
      <c r="AR115" s="221" t="s">
        <v>240</v>
      </c>
      <c r="AS115" s="174">
        <v>49204</v>
      </c>
      <c r="AT115" s="169"/>
      <c r="AU115" s="178"/>
      <c r="BS115" s="17">
        <f t="shared" si="66"/>
        <v>159.57142857142858</v>
      </c>
    </row>
    <row r="116" spans="1:101" x14ac:dyDescent="0.25">
      <c r="A116" s="51">
        <v>113</v>
      </c>
      <c r="B116" s="132">
        <v>87</v>
      </c>
      <c r="C116" s="54">
        <v>44000</v>
      </c>
      <c r="D116" s="107">
        <f t="shared" si="71"/>
        <v>37368</v>
      </c>
      <c r="E116" s="113">
        <f t="shared" si="72"/>
        <v>49319</v>
      </c>
      <c r="F116" s="84">
        <f t="shared" si="73"/>
        <v>115</v>
      </c>
      <c r="G116" s="116">
        <v>0</v>
      </c>
      <c r="H116" s="116">
        <v>83</v>
      </c>
      <c r="I116" s="110">
        <f t="shared" si="42"/>
        <v>83</v>
      </c>
      <c r="J116" s="110">
        <f t="shared" si="47"/>
        <v>49244</v>
      </c>
      <c r="K116" s="123">
        <f t="shared" si="55"/>
        <v>1068</v>
      </c>
      <c r="L116" s="126">
        <f t="shared" si="58"/>
        <v>134.42857142857142</v>
      </c>
      <c r="M116" s="70">
        <f t="shared" si="48"/>
        <v>1.0016883301804276</v>
      </c>
      <c r="N116" s="73">
        <f t="shared" si="49"/>
        <v>1.6883301804275774E-3</v>
      </c>
      <c r="O116" s="73">
        <f t="shared" si="50"/>
        <v>2.5167624417941959E-3</v>
      </c>
      <c r="P116" s="70">
        <f t="shared" si="75"/>
        <v>0.88523047977422376</v>
      </c>
      <c r="Q116" s="107">
        <f t="shared" si="43"/>
        <v>5762</v>
      </c>
      <c r="R116" s="113">
        <v>11835</v>
      </c>
      <c r="S116" s="84">
        <v>-1</v>
      </c>
      <c r="T116" s="116">
        <v>0</v>
      </c>
      <c r="U116" s="116">
        <v>3</v>
      </c>
      <c r="V116" s="110">
        <f t="shared" si="44"/>
        <v>3</v>
      </c>
      <c r="W116" s="110">
        <f t="shared" si="51"/>
        <v>11275</v>
      </c>
      <c r="X116" s="123">
        <f t="shared" si="56"/>
        <v>27</v>
      </c>
      <c r="Y116" s="125">
        <f t="shared" si="61"/>
        <v>2.2857142857142856</v>
      </c>
      <c r="Z116" s="53">
        <f t="shared" si="52"/>
        <v>1.0002661462029809</v>
      </c>
      <c r="AA116" s="73">
        <f t="shared" si="53"/>
        <v>2.661462029809325E-4</v>
      </c>
      <c r="AB116" s="105">
        <f t="shared" si="65"/>
        <v>1</v>
      </c>
      <c r="AC116" s="106">
        <f t="shared" si="45"/>
        <v>6074</v>
      </c>
      <c r="AD116" s="84">
        <v>6078</v>
      </c>
      <c r="AE116" s="101">
        <v>4</v>
      </c>
      <c r="AF116" s="116">
        <v>0</v>
      </c>
      <c r="AG116" s="116">
        <v>5</v>
      </c>
      <c r="AH116" s="128">
        <f t="shared" si="46"/>
        <v>5</v>
      </c>
      <c r="AI116" s="128">
        <f t="shared" si="54"/>
        <v>6093</v>
      </c>
      <c r="AJ116" s="123">
        <f t="shared" si="57"/>
        <v>34</v>
      </c>
      <c r="AK116" s="125">
        <f t="shared" si="59"/>
        <v>3.8571428571428572</v>
      </c>
      <c r="AL116" s="70">
        <f t="shared" si="68"/>
        <v>1.000821287779238</v>
      </c>
      <c r="AM116" s="73">
        <f t="shared" si="69"/>
        <v>8.2128777923795582E-4</v>
      </c>
      <c r="AN116" s="74">
        <f t="shared" si="74"/>
        <v>1</v>
      </c>
      <c r="AO116" s="4">
        <f t="shared" si="62"/>
        <v>-49</v>
      </c>
      <c r="AP116" s="4">
        <f t="shared" si="63"/>
        <v>-4</v>
      </c>
      <c r="AQ116" s="4">
        <f t="shared" si="64"/>
        <v>2</v>
      </c>
      <c r="AR116" s="221" t="s">
        <v>239</v>
      </c>
      <c r="AS116" s="174">
        <v>49319</v>
      </c>
      <c r="AT116" s="169"/>
      <c r="AU116" s="178"/>
      <c r="BS116" s="17">
        <f t="shared" si="66"/>
        <v>152.57142857142858</v>
      </c>
    </row>
    <row r="117" spans="1:101" x14ac:dyDescent="0.25">
      <c r="A117" s="51">
        <v>114</v>
      </c>
      <c r="B117" s="132">
        <v>88</v>
      </c>
      <c r="C117" s="54">
        <v>44001</v>
      </c>
      <c r="D117" s="107">
        <f t="shared" si="71"/>
        <v>37484</v>
      </c>
      <c r="E117" s="113">
        <f t="shared" si="72"/>
        <v>49426</v>
      </c>
      <c r="F117" s="84">
        <f t="shared" si="73"/>
        <v>107</v>
      </c>
      <c r="G117" s="116">
        <v>0</v>
      </c>
      <c r="H117" s="116">
        <v>101</v>
      </c>
      <c r="I117" s="110">
        <f t="shared" si="42"/>
        <v>101</v>
      </c>
      <c r="J117" s="110">
        <f t="shared" si="47"/>
        <v>49345</v>
      </c>
      <c r="K117" s="123">
        <f t="shared" si="55"/>
        <v>965</v>
      </c>
      <c r="L117" s="126">
        <f t="shared" si="58"/>
        <v>121</v>
      </c>
      <c r="M117" s="70">
        <f t="shared" si="48"/>
        <v>1.0020510112907157</v>
      </c>
      <c r="N117" s="73">
        <f t="shared" si="49"/>
        <v>2.0510112907157207E-3</v>
      </c>
      <c r="O117" s="73">
        <f t="shared" si="50"/>
        <v>2.318274412248922E-3</v>
      </c>
      <c r="P117" s="70">
        <f t="shared" si="75"/>
        <v>0.90010626992561116</v>
      </c>
      <c r="Q117" s="107">
        <f t="shared" si="43"/>
        <v>5757</v>
      </c>
      <c r="R117" s="113">
        <v>11846</v>
      </c>
      <c r="S117" s="84">
        <v>11</v>
      </c>
      <c r="T117" s="116">
        <v>0</v>
      </c>
      <c r="U117" s="116">
        <v>2</v>
      </c>
      <c r="V117" s="110">
        <f t="shared" si="44"/>
        <v>2</v>
      </c>
      <c r="W117" s="110">
        <f t="shared" si="51"/>
        <v>11277</v>
      </c>
      <c r="X117" s="123">
        <f t="shared" si="56"/>
        <v>33</v>
      </c>
      <c r="Y117" s="125">
        <f t="shared" si="61"/>
        <v>1.8571428571428572</v>
      </c>
      <c r="Z117" s="53">
        <f t="shared" si="52"/>
        <v>1.0001773835920178</v>
      </c>
      <c r="AA117" s="73">
        <f t="shared" si="53"/>
        <v>1.7738359201779907E-4</v>
      </c>
      <c r="AB117" s="105">
        <f t="shared" si="65"/>
        <v>0.81250000000000011</v>
      </c>
      <c r="AC117" s="106">
        <f t="shared" si="45"/>
        <v>6078</v>
      </c>
      <c r="AD117" s="84">
        <v>6081</v>
      </c>
      <c r="AE117" s="101">
        <v>3</v>
      </c>
      <c r="AF117" s="116">
        <v>0</v>
      </c>
      <c r="AG117" s="116">
        <v>2</v>
      </c>
      <c r="AH117" s="128">
        <f t="shared" si="46"/>
        <v>2</v>
      </c>
      <c r="AI117" s="128">
        <f t="shared" si="54"/>
        <v>6095</v>
      </c>
      <c r="AJ117" s="123">
        <f t="shared" si="57"/>
        <v>28</v>
      </c>
      <c r="AK117" s="125">
        <f t="shared" si="59"/>
        <v>3.4285714285714284</v>
      </c>
      <c r="AL117" s="70">
        <f t="shared" si="68"/>
        <v>1.0003282455276548</v>
      </c>
      <c r="AM117" s="73">
        <f t="shared" si="69"/>
        <v>3.2824552765475801E-4</v>
      </c>
      <c r="AN117" s="74">
        <f t="shared" si="74"/>
        <v>0.88888888888888884</v>
      </c>
      <c r="AO117" s="4">
        <f t="shared" si="62"/>
        <v>-103</v>
      </c>
      <c r="AP117" s="4">
        <f t="shared" si="63"/>
        <v>6</v>
      </c>
      <c r="AQ117" s="4">
        <f t="shared" si="64"/>
        <v>-6</v>
      </c>
      <c r="AR117" s="221" t="s">
        <v>238</v>
      </c>
      <c r="AS117" s="174">
        <v>49426</v>
      </c>
      <c r="AT117" s="169"/>
      <c r="AU117" s="178"/>
      <c r="BS117" s="17">
        <f t="shared" si="66"/>
        <v>137.85714285714286</v>
      </c>
    </row>
    <row r="118" spans="1:101" x14ac:dyDescent="0.25">
      <c r="A118" s="51">
        <v>115</v>
      </c>
      <c r="B118" s="132">
        <v>89</v>
      </c>
      <c r="C118" s="54">
        <v>44002</v>
      </c>
      <c r="D118" s="107">
        <f t="shared" si="71"/>
        <v>37580</v>
      </c>
      <c r="E118" s="113">
        <f t="shared" si="72"/>
        <v>49502</v>
      </c>
      <c r="F118" s="84">
        <f t="shared" si="73"/>
        <v>76</v>
      </c>
      <c r="G118" s="116">
        <v>0</v>
      </c>
      <c r="H118" s="116">
        <v>98</v>
      </c>
      <c r="I118" s="110">
        <f t="shared" si="42"/>
        <v>98</v>
      </c>
      <c r="J118" s="110">
        <f t="shared" si="47"/>
        <v>49443</v>
      </c>
      <c r="K118" s="123">
        <f t="shared" si="55"/>
        <v>862</v>
      </c>
      <c r="L118" s="126">
        <f t="shared" si="58"/>
        <v>116.28571428571429</v>
      </c>
      <c r="M118" s="70">
        <f t="shared" si="48"/>
        <v>1.0019860168203465</v>
      </c>
      <c r="N118" s="73">
        <f t="shared" si="49"/>
        <v>1.9860168203464923E-3</v>
      </c>
      <c r="O118" s="73">
        <f t="shared" si="50"/>
        <v>2.1865399572641663E-3</v>
      </c>
      <c r="P118" s="70">
        <f t="shared" si="75"/>
        <v>0.96103896103896114</v>
      </c>
      <c r="Q118" s="107">
        <f t="shared" si="43"/>
        <v>5765</v>
      </c>
      <c r="R118" s="113">
        <v>11846</v>
      </c>
      <c r="S118" s="84">
        <v>0</v>
      </c>
      <c r="T118" s="116">
        <v>0</v>
      </c>
      <c r="U118" s="116">
        <v>3</v>
      </c>
      <c r="V118" s="110">
        <f t="shared" si="44"/>
        <v>3</v>
      </c>
      <c r="W118" s="110">
        <f t="shared" si="51"/>
        <v>11280</v>
      </c>
      <c r="X118" s="123">
        <f t="shared" si="56"/>
        <v>24</v>
      </c>
      <c r="Y118" s="125">
        <f t="shared" si="61"/>
        <v>2.1428571428571428</v>
      </c>
      <c r="Z118" s="53">
        <f t="shared" si="52"/>
        <v>1.000266028198989</v>
      </c>
      <c r="AA118" s="73">
        <f t="shared" si="53"/>
        <v>2.6602819898902119E-4</v>
      </c>
      <c r="AB118" s="105">
        <f t="shared" si="65"/>
        <v>1.1538461538461537</v>
      </c>
      <c r="AC118" s="106">
        <f t="shared" si="45"/>
        <v>6081</v>
      </c>
      <c r="AD118" s="84">
        <v>6089</v>
      </c>
      <c r="AE118" s="101">
        <v>8</v>
      </c>
      <c r="AF118" s="116">
        <v>0</v>
      </c>
      <c r="AG118" s="116">
        <v>1</v>
      </c>
      <c r="AH118" s="128">
        <f t="shared" si="46"/>
        <v>1</v>
      </c>
      <c r="AI118" s="128">
        <f t="shared" si="54"/>
        <v>6096</v>
      </c>
      <c r="AJ118" s="123">
        <f t="shared" si="57"/>
        <v>32</v>
      </c>
      <c r="AK118" s="125">
        <f t="shared" si="59"/>
        <v>3.4285714285714284</v>
      </c>
      <c r="AL118" s="70">
        <f t="shared" si="68"/>
        <v>1.0001640689089417</v>
      </c>
      <c r="AM118" s="73">
        <f t="shared" si="69"/>
        <v>1.6406890894171688E-4</v>
      </c>
      <c r="AN118" s="74">
        <f t="shared" si="74"/>
        <v>1</v>
      </c>
      <c r="AO118" s="4">
        <f t="shared" si="62"/>
        <v>-103</v>
      </c>
      <c r="AP118" s="4">
        <f t="shared" si="63"/>
        <v>-9</v>
      </c>
      <c r="AQ118" s="4">
        <f t="shared" si="64"/>
        <v>4</v>
      </c>
      <c r="AR118" s="221" t="s">
        <v>237</v>
      </c>
      <c r="AS118" s="174">
        <v>49502</v>
      </c>
      <c r="AT118" s="169"/>
      <c r="AU118" s="178"/>
      <c r="BS118" s="17">
        <f t="shared" si="66"/>
        <v>123.14285714285714</v>
      </c>
    </row>
    <row r="119" spans="1:101" x14ac:dyDescent="0.25">
      <c r="A119" s="51">
        <v>116</v>
      </c>
      <c r="B119" s="132">
        <v>90</v>
      </c>
      <c r="C119" s="54">
        <v>44003</v>
      </c>
      <c r="D119" s="107">
        <f t="shared" si="71"/>
        <v>37656</v>
      </c>
      <c r="E119" s="113">
        <f t="shared" si="72"/>
        <v>49593</v>
      </c>
      <c r="F119" s="84">
        <f t="shared" si="73"/>
        <v>91</v>
      </c>
      <c r="G119" s="116">
        <v>0</v>
      </c>
      <c r="H119" s="116">
        <v>57</v>
      </c>
      <c r="I119" s="110">
        <f t="shared" si="42"/>
        <v>57</v>
      </c>
      <c r="J119" s="110">
        <f t="shared" si="47"/>
        <v>49500</v>
      </c>
      <c r="K119" s="123">
        <f t="shared" si="55"/>
        <v>810</v>
      </c>
      <c r="L119" s="126">
        <f t="shared" si="58"/>
        <v>103.28571428571429</v>
      </c>
      <c r="M119" s="70">
        <f t="shared" si="48"/>
        <v>1.001152842667314</v>
      </c>
      <c r="N119" s="73">
        <f t="shared" si="49"/>
        <v>1.1528426673139691E-3</v>
      </c>
      <c r="O119" s="73">
        <f t="shared" si="50"/>
        <v>1.9345501134317544E-3</v>
      </c>
      <c r="P119" s="70">
        <f t="shared" si="75"/>
        <v>0.8882063882063882</v>
      </c>
      <c r="Q119" s="107">
        <f t="shared" si="43"/>
        <v>5757</v>
      </c>
      <c r="R119" s="113">
        <v>11849</v>
      </c>
      <c r="S119" s="84">
        <v>3</v>
      </c>
      <c r="T119" s="116">
        <v>0</v>
      </c>
      <c r="U119" s="116">
        <v>2</v>
      </c>
      <c r="V119" s="110">
        <f t="shared" si="44"/>
        <v>2</v>
      </c>
      <c r="W119" s="110">
        <f t="shared" si="51"/>
        <v>11282</v>
      </c>
      <c r="X119" s="123">
        <f t="shared" si="56"/>
        <v>21</v>
      </c>
      <c r="Y119" s="125">
        <f t="shared" si="61"/>
        <v>2.1428571428571428</v>
      </c>
      <c r="Z119" s="53">
        <f t="shared" si="52"/>
        <v>1.000177304964539</v>
      </c>
      <c r="AA119" s="73">
        <f t="shared" si="53"/>
        <v>1.7730496453904898E-4</v>
      </c>
      <c r="AB119" s="105">
        <f t="shared" si="65"/>
        <v>1</v>
      </c>
      <c r="AC119" s="106">
        <f t="shared" si="45"/>
        <v>6089</v>
      </c>
      <c r="AD119" s="84">
        <v>6090</v>
      </c>
      <c r="AE119" s="101">
        <v>1</v>
      </c>
      <c r="AF119" s="116">
        <v>0</v>
      </c>
      <c r="AG119" s="116">
        <v>4</v>
      </c>
      <c r="AH119" s="128">
        <f t="shared" si="46"/>
        <v>4</v>
      </c>
      <c r="AI119" s="128">
        <f t="shared" si="54"/>
        <v>6100</v>
      </c>
      <c r="AJ119" s="123">
        <f t="shared" si="57"/>
        <v>31</v>
      </c>
      <c r="AK119" s="125">
        <f t="shared" si="59"/>
        <v>3.4285714285714284</v>
      </c>
      <c r="AL119" s="70">
        <f t="shared" si="68"/>
        <v>1.0006561679790027</v>
      </c>
      <c r="AM119" s="73">
        <f t="shared" si="69"/>
        <v>6.5616797900269752E-4</v>
      </c>
      <c r="AN119" s="74">
        <f t="shared" si="74"/>
        <v>1</v>
      </c>
      <c r="AO119" s="4">
        <f t="shared" si="62"/>
        <v>-52</v>
      </c>
      <c r="AP119" s="4">
        <f t="shared" si="63"/>
        <v>-3</v>
      </c>
      <c r="AQ119" s="4">
        <f t="shared" si="64"/>
        <v>-1</v>
      </c>
      <c r="AR119" s="221" t="s">
        <v>236</v>
      </c>
      <c r="AS119" s="174">
        <v>49593</v>
      </c>
      <c r="AT119" s="169"/>
      <c r="AU119" s="178"/>
      <c r="BS119" s="17">
        <f t="shared" si="66"/>
        <v>115.71428571428571</v>
      </c>
    </row>
    <row r="120" spans="1:101" x14ac:dyDescent="0.25">
      <c r="A120" s="51">
        <v>117</v>
      </c>
      <c r="B120" s="132">
        <v>91</v>
      </c>
      <c r="C120" s="54">
        <v>44004</v>
      </c>
      <c r="D120" s="107">
        <f t="shared" si="71"/>
        <v>37744</v>
      </c>
      <c r="E120" s="113">
        <f t="shared" si="72"/>
        <v>49658</v>
      </c>
      <c r="F120" s="84">
        <f t="shared" si="73"/>
        <v>65</v>
      </c>
      <c r="G120" s="116">
        <v>0</v>
      </c>
      <c r="H120" s="116">
        <v>71</v>
      </c>
      <c r="I120" s="110">
        <f t="shared" si="42"/>
        <v>71</v>
      </c>
      <c r="J120" s="110">
        <f t="shared" si="47"/>
        <v>49571</v>
      </c>
      <c r="K120" s="123">
        <f t="shared" si="55"/>
        <v>710</v>
      </c>
      <c r="L120" s="126">
        <f t="shared" si="58"/>
        <v>95</v>
      </c>
      <c r="M120" s="70">
        <f t="shared" si="48"/>
        <v>1.0014343434343433</v>
      </c>
      <c r="N120" s="73">
        <f t="shared" si="49"/>
        <v>1.4343434343433437E-3</v>
      </c>
      <c r="O120" s="73">
        <f t="shared" si="50"/>
        <v>1.6625088786294206E-3</v>
      </c>
      <c r="P120" s="70">
        <f t="shared" si="75"/>
        <v>0.91977869986168737</v>
      </c>
      <c r="Q120" s="107">
        <f t="shared" si="43"/>
        <v>5759</v>
      </c>
      <c r="R120" s="113">
        <v>11851</v>
      </c>
      <c r="S120" s="84">
        <v>2</v>
      </c>
      <c r="T120" s="116">
        <v>0</v>
      </c>
      <c r="U120" s="116">
        <v>4</v>
      </c>
      <c r="V120" s="110">
        <f t="shared" si="44"/>
        <v>4</v>
      </c>
      <c r="W120" s="110">
        <f t="shared" si="51"/>
        <v>11286</v>
      </c>
      <c r="X120" s="123">
        <f t="shared" si="56"/>
        <v>20</v>
      </c>
      <c r="Y120" s="125">
        <f t="shared" si="61"/>
        <v>2.7142857142857144</v>
      </c>
      <c r="Z120" s="53">
        <f t="shared" si="52"/>
        <v>1.000354547066123</v>
      </c>
      <c r="AA120" s="73">
        <f t="shared" si="53"/>
        <v>3.5454706612303433E-4</v>
      </c>
      <c r="AB120" s="105">
        <f t="shared" si="65"/>
        <v>1.2666666666666668</v>
      </c>
      <c r="AC120" s="106">
        <f t="shared" si="45"/>
        <v>6090</v>
      </c>
      <c r="AD120" s="84">
        <v>6090</v>
      </c>
      <c r="AE120" s="101">
        <v>0</v>
      </c>
      <c r="AF120" s="116">
        <v>0</v>
      </c>
      <c r="AG120" s="116">
        <v>1</v>
      </c>
      <c r="AH120" s="128">
        <f t="shared" si="46"/>
        <v>1</v>
      </c>
      <c r="AI120" s="128">
        <f t="shared" si="54"/>
        <v>6101</v>
      </c>
      <c r="AJ120" s="123">
        <f t="shared" si="57"/>
        <v>25</v>
      </c>
      <c r="AK120" s="125">
        <f t="shared" si="59"/>
        <v>2.8571428571428572</v>
      </c>
      <c r="AL120" s="70">
        <f t="shared" si="68"/>
        <v>1.0001639344262294</v>
      </c>
      <c r="AM120" s="73">
        <f t="shared" si="69"/>
        <v>1.6393442622941734E-4</v>
      </c>
      <c r="AN120" s="74">
        <f t="shared" si="74"/>
        <v>0.83333333333333337</v>
      </c>
      <c r="AO120" s="4">
        <f t="shared" si="62"/>
        <v>-100</v>
      </c>
      <c r="AP120" s="4">
        <f t="shared" si="63"/>
        <v>-1</v>
      </c>
      <c r="AQ120" s="4">
        <f t="shared" si="64"/>
        <v>-6</v>
      </c>
      <c r="AR120" s="221" t="s">
        <v>235</v>
      </c>
      <c r="AS120" s="174">
        <v>49658</v>
      </c>
      <c r="AT120" s="169"/>
      <c r="AU120" s="178"/>
      <c r="BS120" s="17">
        <f t="shared" si="66"/>
        <v>101.42857142857143</v>
      </c>
    </row>
    <row r="121" spans="1:101" x14ac:dyDescent="0.25">
      <c r="A121" s="51">
        <v>118</v>
      </c>
      <c r="B121" s="132">
        <v>92</v>
      </c>
      <c r="C121" s="54">
        <v>44005</v>
      </c>
      <c r="D121" s="107">
        <f t="shared" si="71"/>
        <v>37807</v>
      </c>
      <c r="E121" s="113">
        <f t="shared" si="72"/>
        <v>49722</v>
      </c>
      <c r="F121" s="84">
        <f t="shared" si="73"/>
        <v>64</v>
      </c>
      <c r="G121" s="116">
        <v>0</v>
      </c>
      <c r="H121" s="116">
        <v>75</v>
      </c>
      <c r="I121" s="110">
        <f t="shared" si="42"/>
        <v>75</v>
      </c>
      <c r="J121" s="110">
        <f t="shared" si="47"/>
        <v>49646</v>
      </c>
      <c r="K121" s="123">
        <f t="shared" si="55"/>
        <v>635</v>
      </c>
      <c r="L121" s="126">
        <f t="shared" si="58"/>
        <v>88.857142857142861</v>
      </c>
      <c r="M121" s="70">
        <f t="shared" si="48"/>
        <v>1.0015129813802426</v>
      </c>
      <c r="N121" s="73">
        <f t="shared" si="49"/>
        <v>1.512981380242584E-3</v>
      </c>
      <c r="O121" s="73">
        <f t="shared" si="50"/>
        <v>1.627439118592422E-3</v>
      </c>
      <c r="P121" s="70">
        <f t="shared" si="75"/>
        <v>0.93533834586466169</v>
      </c>
      <c r="Q121" s="107">
        <f t="shared" si="43"/>
        <v>5761</v>
      </c>
      <c r="R121" s="113">
        <v>11853</v>
      </c>
      <c r="S121" s="84">
        <v>2</v>
      </c>
      <c r="T121" s="116">
        <v>0</v>
      </c>
      <c r="U121" s="116">
        <v>2</v>
      </c>
      <c r="V121" s="110">
        <f t="shared" si="44"/>
        <v>2</v>
      </c>
      <c r="W121" s="110">
        <f t="shared" si="51"/>
        <v>11288</v>
      </c>
      <c r="X121" s="123">
        <f t="shared" si="56"/>
        <v>19</v>
      </c>
      <c r="Y121" s="125">
        <f t="shared" si="61"/>
        <v>2.4285714285714284</v>
      </c>
      <c r="Z121" s="53">
        <f t="shared" si="52"/>
        <v>1.0001772107035265</v>
      </c>
      <c r="AA121" s="73">
        <f t="shared" si="53"/>
        <v>1.7721070352649804E-4</v>
      </c>
      <c r="AB121" s="105">
        <f t="shared" si="65"/>
        <v>0.89473684210526305</v>
      </c>
      <c r="AC121" s="106">
        <f t="shared" si="45"/>
        <v>6090</v>
      </c>
      <c r="AD121" s="84">
        <v>6095</v>
      </c>
      <c r="AE121" s="101">
        <v>5</v>
      </c>
      <c r="AF121" s="116">
        <v>0</v>
      </c>
      <c r="AG121" s="116">
        <v>1</v>
      </c>
      <c r="AH121" s="128">
        <f t="shared" si="46"/>
        <v>1</v>
      </c>
      <c r="AI121" s="128">
        <f t="shared" si="54"/>
        <v>6102</v>
      </c>
      <c r="AJ121" s="123">
        <f t="shared" si="57"/>
        <v>25</v>
      </c>
      <c r="AK121" s="125">
        <f t="shared" si="59"/>
        <v>2.5714285714285716</v>
      </c>
      <c r="AL121" s="70">
        <f t="shared" si="68"/>
        <v>1.0001639075561384</v>
      </c>
      <c r="AM121" s="73">
        <f t="shared" si="69"/>
        <v>1.6390755613837626E-4</v>
      </c>
      <c r="AN121" s="74">
        <f t="shared" si="74"/>
        <v>0.9</v>
      </c>
      <c r="AO121" s="4">
        <f t="shared" si="62"/>
        <v>-75</v>
      </c>
      <c r="AP121" s="4">
        <f t="shared" si="63"/>
        <v>-1</v>
      </c>
      <c r="AQ121" s="4">
        <f t="shared" si="64"/>
        <v>0</v>
      </c>
      <c r="AR121" s="221" t="s">
        <v>234</v>
      </c>
      <c r="AS121" s="174">
        <v>49722</v>
      </c>
      <c r="AT121" s="169"/>
      <c r="AU121" s="178"/>
      <c r="BS121" s="17">
        <f t="shared" si="66"/>
        <v>90.714285714285708</v>
      </c>
    </row>
    <row r="122" spans="1:101" x14ac:dyDescent="0.25">
      <c r="A122" s="51">
        <v>119</v>
      </c>
      <c r="B122" s="132">
        <v>93</v>
      </c>
      <c r="C122" s="54">
        <v>44006</v>
      </c>
      <c r="D122" s="107">
        <f t="shared" si="71"/>
        <v>37869</v>
      </c>
      <c r="E122" s="113">
        <f t="shared" si="72"/>
        <v>49804</v>
      </c>
      <c r="F122" s="84">
        <f t="shared" si="73"/>
        <v>82</v>
      </c>
      <c r="G122" s="116">
        <v>0</v>
      </c>
      <c r="H122" s="116">
        <v>112</v>
      </c>
      <c r="I122" s="110">
        <f t="shared" si="42"/>
        <v>112</v>
      </c>
      <c r="J122" s="110">
        <f t="shared" si="47"/>
        <v>49758</v>
      </c>
      <c r="K122" s="123">
        <f t="shared" si="55"/>
        <v>600</v>
      </c>
      <c r="L122" s="126">
        <f t="shared" si="58"/>
        <v>85.285714285714292</v>
      </c>
      <c r="M122" s="70">
        <f t="shared" si="48"/>
        <v>1.0022559722837692</v>
      </c>
      <c r="N122" s="73">
        <f t="shared" si="49"/>
        <v>2.2559722837691698E-3</v>
      </c>
      <c r="O122" s="73">
        <f t="shared" si="50"/>
        <v>1.6684313172031118E-3</v>
      </c>
      <c r="P122" s="70">
        <f t="shared" si="75"/>
        <v>0.95980707395498399</v>
      </c>
      <c r="Q122" s="107">
        <f t="shared" si="43"/>
        <v>5758</v>
      </c>
      <c r="R122" s="113">
        <v>11859</v>
      </c>
      <c r="S122" s="84">
        <v>6</v>
      </c>
      <c r="T122" s="116">
        <v>0</v>
      </c>
      <c r="U122" s="116">
        <v>2</v>
      </c>
      <c r="V122" s="110">
        <f t="shared" si="44"/>
        <v>2</v>
      </c>
      <c r="W122" s="110">
        <f t="shared" si="51"/>
        <v>11290</v>
      </c>
      <c r="X122" s="123">
        <f t="shared" si="56"/>
        <v>23</v>
      </c>
      <c r="Y122" s="125">
        <f t="shared" si="61"/>
        <v>2.5714285714285716</v>
      </c>
      <c r="Z122" s="53">
        <f t="shared" si="52"/>
        <v>1.000177179305457</v>
      </c>
      <c r="AA122" s="73">
        <f t="shared" si="53"/>
        <v>1.7717930545702032E-4</v>
      </c>
      <c r="AB122" s="105">
        <f t="shared" si="65"/>
        <v>1.0588235294117649</v>
      </c>
      <c r="AC122" s="106">
        <f t="shared" si="45"/>
        <v>6095</v>
      </c>
      <c r="AD122" s="84">
        <v>6097</v>
      </c>
      <c r="AE122" s="101">
        <v>2</v>
      </c>
      <c r="AF122" s="116">
        <v>0</v>
      </c>
      <c r="AG122" s="116">
        <v>2</v>
      </c>
      <c r="AH122" s="128">
        <f t="shared" si="46"/>
        <v>2</v>
      </c>
      <c r="AI122" s="128">
        <f t="shared" si="54"/>
        <v>6104</v>
      </c>
      <c r="AJ122" s="123">
        <f t="shared" si="57"/>
        <v>23</v>
      </c>
      <c r="AK122" s="125">
        <f t="shared" si="59"/>
        <v>2.2857142857142856</v>
      </c>
      <c r="AL122" s="70">
        <f t="shared" si="68"/>
        <v>1.0003277613897084</v>
      </c>
      <c r="AM122" s="73">
        <f t="shared" si="69"/>
        <v>3.2776138970835866E-4</v>
      </c>
      <c r="AN122" s="74">
        <f t="shared" si="74"/>
        <v>0.88888888888888873</v>
      </c>
      <c r="AO122" s="4">
        <f t="shared" si="62"/>
        <v>-35</v>
      </c>
      <c r="AP122" s="4">
        <f t="shared" si="63"/>
        <v>4</v>
      </c>
      <c r="AQ122" s="4">
        <f t="shared" si="64"/>
        <v>-2</v>
      </c>
      <c r="AR122" s="221" t="s">
        <v>233</v>
      </c>
      <c r="AS122" s="175">
        <v>49804</v>
      </c>
      <c r="AT122" s="169"/>
      <c r="AU122" s="178"/>
      <c r="BS122" s="17">
        <f t="shared" si="66"/>
        <v>85.714285714285708</v>
      </c>
    </row>
    <row r="123" spans="1:101" x14ac:dyDescent="0.25">
      <c r="A123" s="51">
        <v>120</v>
      </c>
      <c r="B123" s="132">
        <v>94</v>
      </c>
      <c r="C123" s="54">
        <v>44007</v>
      </c>
      <c r="D123" s="107">
        <f t="shared" si="71"/>
        <v>37945</v>
      </c>
      <c r="E123" s="113">
        <f t="shared" si="72"/>
        <v>49914</v>
      </c>
      <c r="F123" s="84">
        <f t="shared" si="73"/>
        <v>110</v>
      </c>
      <c r="G123" s="116">
        <v>0</v>
      </c>
      <c r="H123" s="116">
        <v>83</v>
      </c>
      <c r="I123" s="110">
        <f t="shared" si="42"/>
        <v>83</v>
      </c>
      <c r="J123" s="110">
        <f t="shared" si="47"/>
        <v>49841</v>
      </c>
      <c r="K123" s="123">
        <f t="shared" si="55"/>
        <v>595</v>
      </c>
      <c r="L123" s="126">
        <f t="shared" si="58"/>
        <v>85.285714285714292</v>
      </c>
      <c r="M123" s="70">
        <f t="shared" si="48"/>
        <v>1.001668073475622</v>
      </c>
      <c r="N123" s="73">
        <f t="shared" si="49"/>
        <v>1.6680734756220339E-3</v>
      </c>
      <c r="O123" s="73">
        <f t="shared" si="50"/>
        <v>1.6048426482582201E-3</v>
      </c>
      <c r="P123" s="70">
        <f t="shared" si="75"/>
        <v>1</v>
      </c>
      <c r="Q123" s="107">
        <f t="shared" si="43"/>
        <v>5762</v>
      </c>
      <c r="R123" s="113">
        <v>11863</v>
      </c>
      <c r="S123" s="84">
        <v>4</v>
      </c>
      <c r="T123" s="116">
        <v>0</v>
      </c>
      <c r="U123" s="116">
        <v>3</v>
      </c>
      <c r="V123" s="110">
        <f t="shared" si="44"/>
        <v>3</v>
      </c>
      <c r="W123" s="110">
        <f t="shared" si="51"/>
        <v>11293</v>
      </c>
      <c r="X123" s="123">
        <f t="shared" si="56"/>
        <v>28</v>
      </c>
      <c r="Y123" s="125">
        <f t="shared" si="61"/>
        <v>2.5714285714285716</v>
      </c>
      <c r="Z123" s="53">
        <f t="shared" si="52"/>
        <v>1.000265721877768</v>
      </c>
      <c r="AA123" s="73">
        <f t="shared" si="53"/>
        <v>2.6572187776796596E-4</v>
      </c>
      <c r="AB123" s="105">
        <f t="shared" si="65"/>
        <v>1</v>
      </c>
      <c r="AC123" s="106">
        <f t="shared" si="45"/>
        <v>6097</v>
      </c>
      <c r="AD123" s="84">
        <v>6100</v>
      </c>
      <c r="AE123" s="101">
        <v>3</v>
      </c>
      <c r="AF123" s="116">
        <v>0</v>
      </c>
      <c r="AG123" s="116">
        <v>0</v>
      </c>
      <c r="AH123" s="128">
        <f t="shared" si="46"/>
        <v>0</v>
      </c>
      <c r="AI123" s="128">
        <f t="shared" si="54"/>
        <v>6104</v>
      </c>
      <c r="AJ123" s="123">
        <f t="shared" si="57"/>
        <v>22</v>
      </c>
      <c r="AK123" s="125">
        <f t="shared" si="59"/>
        <v>1.5714285714285714</v>
      </c>
      <c r="AL123" s="70">
        <f t="shared" si="68"/>
        <v>1</v>
      </c>
      <c r="AM123" s="73">
        <f t="shared" si="69"/>
        <v>0</v>
      </c>
      <c r="AN123" s="74">
        <f t="shared" si="74"/>
        <v>0.6875</v>
      </c>
      <c r="AO123" s="4">
        <f t="shared" si="62"/>
        <v>-5</v>
      </c>
      <c r="AP123" s="4">
        <f t="shared" si="63"/>
        <v>5</v>
      </c>
      <c r="AQ123" s="4">
        <f t="shared" si="64"/>
        <v>-1</v>
      </c>
      <c r="AR123" s="221" t="s">
        <v>232</v>
      </c>
      <c r="AS123" s="174">
        <v>49914</v>
      </c>
      <c r="AT123" s="169"/>
      <c r="AU123" s="178"/>
      <c r="BS123" s="17">
        <f t="shared" si="66"/>
        <v>85</v>
      </c>
    </row>
    <row r="124" spans="1:101" x14ac:dyDescent="0.25">
      <c r="A124" s="51">
        <v>121</v>
      </c>
      <c r="B124" s="132">
        <v>95</v>
      </c>
      <c r="C124" s="54">
        <v>44008</v>
      </c>
      <c r="D124" s="107">
        <f t="shared" si="71"/>
        <v>38051</v>
      </c>
      <c r="E124" s="113">
        <f t="shared" si="72"/>
        <v>50005</v>
      </c>
      <c r="F124" s="84">
        <f t="shared" si="73"/>
        <v>91</v>
      </c>
      <c r="G124" s="116">
        <v>0</v>
      </c>
      <c r="H124" s="116">
        <v>68</v>
      </c>
      <c r="I124" s="110">
        <f t="shared" si="42"/>
        <v>68</v>
      </c>
      <c r="J124" s="110">
        <f t="shared" si="47"/>
        <v>49909</v>
      </c>
      <c r="K124" s="123">
        <f t="shared" si="55"/>
        <v>579</v>
      </c>
      <c r="L124" s="126">
        <f t="shared" si="58"/>
        <v>80.571428571428569</v>
      </c>
      <c r="M124" s="70">
        <f t="shared" si="48"/>
        <v>1.0013643385967377</v>
      </c>
      <c r="N124" s="73">
        <f t="shared" si="49"/>
        <v>1.3643385967376798E-3</v>
      </c>
      <c r="O124" s="73">
        <f t="shared" si="50"/>
        <v>1.6471418341429621E-3</v>
      </c>
      <c r="P124" s="70">
        <f t="shared" si="75"/>
        <v>0.94472361809045213</v>
      </c>
      <c r="Q124" s="107">
        <f t="shared" si="43"/>
        <v>5763</v>
      </c>
      <c r="R124" s="113">
        <v>11868</v>
      </c>
      <c r="S124" s="84">
        <v>5</v>
      </c>
      <c r="T124" s="116">
        <v>0</v>
      </c>
      <c r="U124" s="116">
        <v>0</v>
      </c>
      <c r="V124" s="110">
        <f t="shared" si="44"/>
        <v>0</v>
      </c>
      <c r="W124" s="110">
        <f t="shared" si="51"/>
        <v>11293</v>
      </c>
      <c r="X124" s="123">
        <f t="shared" si="56"/>
        <v>22</v>
      </c>
      <c r="Y124" s="125">
        <f t="shared" si="61"/>
        <v>2.2857142857142856</v>
      </c>
      <c r="Z124" s="53">
        <f t="shared" si="52"/>
        <v>1</v>
      </c>
      <c r="AA124" s="73">
        <f t="shared" si="53"/>
        <v>0</v>
      </c>
      <c r="AB124" s="105">
        <f t="shared" si="65"/>
        <v>0.88888888888888873</v>
      </c>
      <c r="AC124" s="106">
        <f t="shared" si="45"/>
        <v>6100</v>
      </c>
      <c r="AD124" s="84">
        <v>6103</v>
      </c>
      <c r="AE124" s="101">
        <v>3</v>
      </c>
      <c r="AF124" s="116">
        <v>0</v>
      </c>
      <c r="AG124" s="116">
        <v>2</v>
      </c>
      <c r="AH124" s="128">
        <f t="shared" si="46"/>
        <v>2</v>
      </c>
      <c r="AI124" s="128">
        <f t="shared" si="54"/>
        <v>6106</v>
      </c>
      <c r="AJ124" s="123">
        <f t="shared" si="57"/>
        <v>22</v>
      </c>
      <c r="AK124" s="125">
        <f t="shared" si="59"/>
        <v>1.5714285714285714</v>
      </c>
      <c r="AL124" s="70">
        <f t="shared" si="68"/>
        <v>1.0003276539973787</v>
      </c>
      <c r="AM124" s="73">
        <f t="shared" si="69"/>
        <v>3.2765399737866296E-4</v>
      </c>
      <c r="AN124" s="74">
        <f t="shared" si="74"/>
        <v>1</v>
      </c>
      <c r="AO124" s="4">
        <f t="shared" si="62"/>
        <v>-16</v>
      </c>
      <c r="AP124" s="4">
        <f t="shared" si="63"/>
        <v>-6</v>
      </c>
      <c r="AQ124" s="4">
        <f t="shared" si="64"/>
        <v>0</v>
      </c>
      <c r="AR124" s="221" t="s">
        <v>231</v>
      </c>
      <c r="AS124" s="174">
        <v>50005</v>
      </c>
      <c r="AT124" s="169"/>
      <c r="AU124" s="178"/>
      <c r="BS124" s="17">
        <f t="shared" si="66"/>
        <v>82.714285714285708</v>
      </c>
    </row>
    <row r="125" spans="1:101" x14ac:dyDescent="0.25">
      <c r="A125" s="51">
        <v>122</v>
      </c>
      <c r="B125" s="132">
        <v>96</v>
      </c>
      <c r="C125" s="54">
        <v>44009</v>
      </c>
      <c r="D125" s="107">
        <f t="shared" si="71"/>
        <v>38137</v>
      </c>
      <c r="E125" s="113">
        <f t="shared" si="72"/>
        <v>50074</v>
      </c>
      <c r="F125" s="84">
        <f t="shared" si="73"/>
        <v>69</v>
      </c>
      <c r="G125" s="116">
        <v>0</v>
      </c>
      <c r="H125" s="116">
        <v>81</v>
      </c>
      <c r="I125" s="110">
        <f t="shared" si="42"/>
        <v>81</v>
      </c>
      <c r="J125" s="110">
        <f t="shared" si="47"/>
        <v>49990</v>
      </c>
      <c r="K125" s="123">
        <f t="shared" si="55"/>
        <v>572</v>
      </c>
      <c r="L125" s="126">
        <f t="shared" si="58"/>
        <v>78.142857142857139</v>
      </c>
      <c r="M125" s="70">
        <f t="shared" si="48"/>
        <v>1.0016229537758721</v>
      </c>
      <c r="N125" s="73">
        <f t="shared" si="49"/>
        <v>1.6229537758720713E-3</v>
      </c>
      <c r="O125" s="73">
        <f t="shared" si="50"/>
        <v>1.6848639024487078E-3</v>
      </c>
      <c r="P125" s="70">
        <f t="shared" si="75"/>
        <v>0.96985815602836878</v>
      </c>
      <c r="Q125" s="107">
        <f t="shared" si="43"/>
        <v>5765</v>
      </c>
      <c r="R125" s="113">
        <v>11868</v>
      </c>
      <c r="S125" s="84">
        <v>0</v>
      </c>
      <c r="T125" s="116">
        <v>0</v>
      </c>
      <c r="U125" s="116">
        <v>2</v>
      </c>
      <c r="V125" s="110">
        <f t="shared" si="44"/>
        <v>2</v>
      </c>
      <c r="W125" s="110">
        <f t="shared" si="51"/>
        <v>11295</v>
      </c>
      <c r="X125" s="123">
        <f t="shared" si="56"/>
        <v>22</v>
      </c>
      <c r="Y125" s="125">
        <f t="shared" si="61"/>
        <v>2.1428571428571428</v>
      </c>
      <c r="Z125" s="53">
        <f t="shared" si="52"/>
        <v>1.0001771008589391</v>
      </c>
      <c r="AA125" s="73">
        <f t="shared" si="53"/>
        <v>1.7710085893907213E-4</v>
      </c>
      <c r="AB125" s="105">
        <f t="shared" si="65"/>
        <v>0.9375</v>
      </c>
      <c r="AC125" s="106">
        <f t="shared" si="45"/>
        <v>6103</v>
      </c>
      <c r="AD125" s="84">
        <v>6105</v>
      </c>
      <c r="AE125" s="101">
        <v>2</v>
      </c>
      <c r="AF125" s="116">
        <v>0</v>
      </c>
      <c r="AG125" s="116">
        <v>3</v>
      </c>
      <c r="AH125" s="128">
        <f t="shared" si="46"/>
        <v>3</v>
      </c>
      <c r="AI125" s="128">
        <f t="shared" si="54"/>
        <v>6109</v>
      </c>
      <c r="AJ125" s="123">
        <f t="shared" si="57"/>
        <v>16</v>
      </c>
      <c r="AK125" s="125">
        <f t="shared" si="59"/>
        <v>1.8571428571428572</v>
      </c>
      <c r="AL125" s="70">
        <f t="shared" si="68"/>
        <v>1.0004913200131018</v>
      </c>
      <c r="AM125" s="73">
        <f t="shared" si="69"/>
        <v>4.9132001310181472E-4</v>
      </c>
      <c r="AN125" s="74">
        <f t="shared" si="74"/>
        <v>1.1818181818181819</v>
      </c>
      <c r="AO125" s="4">
        <f t="shared" si="62"/>
        <v>-7</v>
      </c>
      <c r="AP125" s="4">
        <f t="shared" si="63"/>
        <v>0</v>
      </c>
      <c r="AQ125" s="4">
        <f t="shared" si="64"/>
        <v>-6</v>
      </c>
      <c r="AR125" s="221" t="s">
        <v>230</v>
      </c>
      <c r="AS125" s="174">
        <v>50074</v>
      </c>
      <c r="AT125" s="169"/>
      <c r="AU125" s="178"/>
      <c r="BS125" s="17">
        <f t="shared" si="66"/>
        <v>81.714285714285708</v>
      </c>
    </row>
    <row r="126" spans="1:101" ht="15.75" thickBot="1" x14ac:dyDescent="0.3">
      <c r="A126" s="51">
        <v>123</v>
      </c>
      <c r="B126" s="132">
        <v>97</v>
      </c>
      <c r="C126" s="54">
        <v>44010</v>
      </c>
      <c r="D126" s="107">
        <f t="shared" si="71"/>
        <v>38206</v>
      </c>
      <c r="E126" s="113">
        <f t="shared" si="72"/>
        <v>50147</v>
      </c>
      <c r="F126" s="84">
        <f t="shared" si="73"/>
        <v>73</v>
      </c>
      <c r="G126" s="116">
        <v>0</v>
      </c>
      <c r="H126" s="116">
        <v>68</v>
      </c>
      <c r="I126" s="110">
        <f t="shared" si="42"/>
        <v>68</v>
      </c>
      <c r="J126" s="110">
        <f t="shared" si="47"/>
        <v>50058</v>
      </c>
      <c r="K126" s="123">
        <f t="shared" si="55"/>
        <v>554</v>
      </c>
      <c r="L126" s="126">
        <f t="shared" si="58"/>
        <v>79.714285714285708</v>
      </c>
      <c r="M126" s="70">
        <f t="shared" si="48"/>
        <v>1.0013602720544108</v>
      </c>
      <c r="N126" s="73">
        <f t="shared" si="49"/>
        <v>1.3602720544108049E-3</v>
      </c>
      <c r="O126" s="73">
        <f t="shared" si="50"/>
        <v>1.6543220372823519E-3</v>
      </c>
      <c r="P126" s="70">
        <f t="shared" si="75"/>
        <v>1.0201096892138939</v>
      </c>
      <c r="Q126" s="107">
        <f t="shared" si="43"/>
        <v>5763</v>
      </c>
      <c r="R126" s="113">
        <v>11871</v>
      </c>
      <c r="S126" s="84">
        <v>3</v>
      </c>
      <c r="T126" s="116">
        <v>0</v>
      </c>
      <c r="U126" s="116">
        <v>1</v>
      </c>
      <c r="V126" s="110">
        <f t="shared" si="44"/>
        <v>1</v>
      </c>
      <c r="W126" s="110">
        <f t="shared" si="51"/>
        <v>11296</v>
      </c>
      <c r="X126" s="123">
        <f t="shared" si="56"/>
        <v>22</v>
      </c>
      <c r="Y126" s="125">
        <f t="shared" si="61"/>
        <v>2</v>
      </c>
      <c r="Z126" s="53">
        <f t="shared" si="52"/>
        <v>1.0000885347498893</v>
      </c>
      <c r="AA126" s="73">
        <f t="shared" si="53"/>
        <v>8.8534749889346287E-5</v>
      </c>
      <c r="AB126" s="105">
        <f t="shared" si="65"/>
        <v>0.93333333333333335</v>
      </c>
      <c r="AC126" s="106">
        <f t="shared" si="45"/>
        <v>6105</v>
      </c>
      <c r="AD126" s="84">
        <v>6105</v>
      </c>
      <c r="AE126" s="101">
        <v>0</v>
      </c>
      <c r="AF126" s="116">
        <v>0</v>
      </c>
      <c r="AG126" s="116">
        <v>2</v>
      </c>
      <c r="AH126" s="128">
        <f t="shared" si="46"/>
        <v>2</v>
      </c>
      <c r="AI126" s="128">
        <f t="shared" si="54"/>
        <v>6111</v>
      </c>
      <c r="AJ126" s="123">
        <f t="shared" si="57"/>
        <v>15</v>
      </c>
      <c r="AK126" s="125">
        <f t="shared" si="59"/>
        <v>1.5714285714285714</v>
      </c>
      <c r="AL126" s="70">
        <f t="shared" si="68"/>
        <v>1.0003273858241939</v>
      </c>
      <c r="AM126" s="73">
        <f t="shared" si="69"/>
        <v>3.2738582419389317E-4</v>
      </c>
      <c r="AN126" s="74">
        <f t="shared" si="74"/>
        <v>0.84615384615384615</v>
      </c>
      <c r="AO126" s="4">
        <f t="shared" si="62"/>
        <v>-18</v>
      </c>
      <c r="AP126" s="4">
        <f t="shared" si="63"/>
        <v>0</v>
      </c>
      <c r="AQ126" s="4">
        <f t="shared" si="64"/>
        <v>-1</v>
      </c>
      <c r="AR126" s="221" t="s">
        <v>229</v>
      </c>
      <c r="AS126" s="174">
        <v>50147</v>
      </c>
      <c r="AT126" s="169"/>
      <c r="AU126" s="178"/>
      <c r="BS126" s="17">
        <f t="shared" si="66"/>
        <v>79.142857142857139</v>
      </c>
    </row>
    <row r="127" spans="1:101" ht="15.75" thickBot="1" x14ac:dyDescent="0.3">
      <c r="A127" s="51">
        <v>124</v>
      </c>
      <c r="B127" s="132">
        <v>98</v>
      </c>
      <c r="C127" s="54">
        <v>44011</v>
      </c>
      <c r="D127" s="107">
        <f t="shared" si="71"/>
        <v>38276</v>
      </c>
      <c r="E127" s="113">
        <f t="shared" si="72"/>
        <v>50223</v>
      </c>
      <c r="F127" s="84">
        <f t="shared" si="73"/>
        <v>76</v>
      </c>
      <c r="G127" s="116">
        <v>0</v>
      </c>
      <c r="H127" s="116">
        <v>50</v>
      </c>
      <c r="I127" s="110">
        <f t="shared" si="42"/>
        <v>50</v>
      </c>
      <c r="J127" s="110">
        <f t="shared" si="47"/>
        <v>50108</v>
      </c>
      <c r="K127" s="123">
        <f t="shared" si="55"/>
        <v>565</v>
      </c>
      <c r="L127" s="126">
        <f t="shared" si="58"/>
        <v>76.714285714285708</v>
      </c>
      <c r="M127" s="70">
        <f t="shared" si="48"/>
        <v>1.0009988413440409</v>
      </c>
      <c r="N127" s="73">
        <f t="shared" si="49"/>
        <v>9.9884134404093494E-4</v>
      </c>
      <c r="O127" s="73">
        <f t="shared" si="50"/>
        <v>1.4028958493367051E-3</v>
      </c>
      <c r="P127" s="70">
        <f t="shared" si="75"/>
        <v>0.9623655913978495</v>
      </c>
      <c r="Q127" s="107">
        <f t="shared" si="43"/>
        <v>5766</v>
      </c>
      <c r="R127" s="113">
        <v>11874</v>
      </c>
      <c r="S127" s="84">
        <v>3</v>
      </c>
      <c r="T127" s="116">
        <v>0</v>
      </c>
      <c r="U127" s="116">
        <v>1</v>
      </c>
      <c r="V127" s="110">
        <f t="shared" si="44"/>
        <v>1</v>
      </c>
      <c r="W127" s="110">
        <f t="shared" si="51"/>
        <v>11297</v>
      </c>
      <c r="X127" s="123">
        <f t="shared" si="56"/>
        <v>23</v>
      </c>
      <c r="Y127" s="125">
        <f t="shared" si="61"/>
        <v>1.5714285714285714</v>
      </c>
      <c r="Z127" s="53">
        <f t="shared" si="52"/>
        <v>1.0000885269121813</v>
      </c>
      <c r="AA127" s="73">
        <f t="shared" si="53"/>
        <v>8.8526912181308148E-5</v>
      </c>
      <c r="AB127" s="105">
        <f t="shared" si="65"/>
        <v>0.7857142857142857</v>
      </c>
      <c r="AC127" s="106">
        <f t="shared" si="45"/>
        <v>6105</v>
      </c>
      <c r="AD127" s="84">
        <v>6107</v>
      </c>
      <c r="AE127" s="101">
        <v>2</v>
      </c>
      <c r="AF127" s="116">
        <v>0</v>
      </c>
      <c r="AG127" s="116">
        <v>1</v>
      </c>
      <c r="AH127" s="128">
        <f t="shared" si="46"/>
        <v>1</v>
      </c>
      <c r="AI127" s="128">
        <f t="shared" si="54"/>
        <v>6112</v>
      </c>
      <c r="AJ127" s="123">
        <f t="shared" si="57"/>
        <v>17</v>
      </c>
      <c r="AK127" s="125">
        <f t="shared" si="59"/>
        <v>1.5714285714285714</v>
      </c>
      <c r="AL127" s="70">
        <f t="shared" si="68"/>
        <v>1.0001636393388971</v>
      </c>
      <c r="AM127" s="73">
        <f t="shared" si="69"/>
        <v>1.6363933889707027E-4</v>
      </c>
      <c r="AN127" s="74">
        <f t="shared" si="74"/>
        <v>1</v>
      </c>
      <c r="AO127" s="4">
        <f t="shared" si="62"/>
        <v>11</v>
      </c>
      <c r="AP127" s="4">
        <f t="shared" si="63"/>
        <v>1</v>
      </c>
      <c r="AQ127" s="4">
        <f t="shared" si="64"/>
        <v>2</v>
      </c>
      <c r="AR127" s="221" t="s">
        <v>228</v>
      </c>
      <c r="AS127" s="174">
        <v>50223</v>
      </c>
      <c r="AT127" s="169"/>
      <c r="AU127" s="178"/>
      <c r="AV127" s="31"/>
      <c r="AW127" s="56"/>
      <c r="AX127" s="56" t="s">
        <v>202</v>
      </c>
      <c r="AY127" s="56" t="s">
        <v>453</v>
      </c>
      <c r="AZ127" s="56"/>
      <c r="BA127" s="32"/>
      <c r="BB127" s="56"/>
      <c r="BC127" s="56" t="s">
        <v>203</v>
      </c>
      <c r="BD127" s="56"/>
      <c r="BE127" s="32"/>
      <c r="BF127" s="56"/>
      <c r="BG127" s="56" t="s">
        <v>204</v>
      </c>
      <c r="BH127" s="56"/>
      <c r="BI127" s="33"/>
      <c r="BL127" s="132" t="s">
        <v>482</v>
      </c>
      <c r="BS127" s="17">
        <f t="shared" si="66"/>
        <v>80.714285714285708</v>
      </c>
      <c r="CN127" s="132" t="s">
        <v>448</v>
      </c>
      <c r="CO127" s="132" t="s">
        <v>450</v>
      </c>
      <c r="CP127" s="132" t="s">
        <v>449</v>
      </c>
    </row>
    <row r="128" spans="1:101" ht="15.75" thickBot="1" x14ac:dyDescent="0.3">
      <c r="A128" s="181">
        <v>125</v>
      </c>
      <c r="B128" s="182">
        <v>99</v>
      </c>
      <c r="C128" s="183">
        <v>44012</v>
      </c>
      <c r="D128" s="107">
        <f t="shared" si="71"/>
        <v>38349</v>
      </c>
      <c r="E128" s="113">
        <f t="shared" si="72"/>
        <v>50273</v>
      </c>
      <c r="F128" s="84">
        <f t="shared" si="73"/>
        <v>50</v>
      </c>
      <c r="G128" s="186">
        <v>0</v>
      </c>
      <c r="H128" s="186">
        <v>57</v>
      </c>
      <c r="I128" s="185">
        <f t="shared" si="42"/>
        <v>57</v>
      </c>
      <c r="J128" s="185">
        <f t="shared" si="47"/>
        <v>50165</v>
      </c>
      <c r="K128" s="187">
        <f t="shared" si="55"/>
        <v>551</v>
      </c>
      <c r="L128" s="185">
        <f t="shared" si="58"/>
        <v>74.142857142857139</v>
      </c>
      <c r="M128" s="188">
        <f t="shared" si="48"/>
        <v>1.0011375429073202</v>
      </c>
      <c r="N128" s="189">
        <f t="shared" si="49"/>
        <v>1.1375429073201548E-3</v>
      </c>
      <c r="O128" s="189">
        <f t="shared" si="50"/>
        <v>1.2967897356763291E-3</v>
      </c>
      <c r="P128" s="188">
        <f t="shared" si="75"/>
        <v>0.96648044692737434</v>
      </c>
      <c r="Q128" s="107">
        <f t="shared" si="43"/>
        <v>5767</v>
      </c>
      <c r="R128" s="184">
        <v>11877</v>
      </c>
      <c r="S128" s="185">
        <v>3</v>
      </c>
      <c r="T128" s="186">
        <v>0</v>
      </c>
      <c r="U128" s="186">
        <v>1</v>
      </c>
      <c r="V128" s="185">
        <f t="shared" si="44"/>
        <v>1</v>
      </c>
      <c r="W128" s="185">
        <f t="shared" si="51"/>
        <v>11298</v>
      </c>
      <c r="X128" s="187">
        <f t="shared" si="56"/>
        <v>24</v>
      </c>
      <c r="Y128" s="190">
        <f t="shared" si="61"/>
        <v>1.4285714285714286</v>
      </c>
      <c r="Z128" s="188">
        <f t="shared" si="52"/>
        <v>1.0000885190758608</v>
      </c>
      <c r="AA128" s="189">
        <f t="shared" si="53"/>
        <v>8.8519075860826746E-5</v>
      </c>
      <c r="AB128" s="191">
        <f t="shared" si="65"/>
        <v>0.90909090909090917</v>
      </c>
      <c r="AC128" s="192">
        <f t="shared" si="45"/>
        <v>6107</v>
      </c>
      <c r="AD128" s="185">
        <v>6113</v>
      </c>
      <c r="AE128" s="186">
        <v>6</v>
      </c>
      <c r="AF128" s="186">
        <v>0</v>
      </c>
      <c r="AG128" s="186">
        <v>2</v>
      </c>
      <c r="AH128" s="186">
        <f t="shared" si="46"/>
        <v>2</v>
      </c>
      <c r="AI128" s="186">
        <f t="shared" si="54"/>
        <v>6114</v>
      </c>
      <c r="AJ128" s="187">
        <f t="shared" si="57"/>
        <v>18</v>
      </c>
      <c r="AK128" s="190">
        <f t="shared" si="59"/>
        <v>1.7142857142857142</v>
      </c>
      <c r="AL128" s="188">
        <f t="shared" si="68"/>
        <v>1.0003272251308901</v>
      </c>
      <c r="AM128" s="189">
        <f t="shared" si="69"/>
        <v>3.2722513089011862E-4</v>
      </c>
      <c r="AN128" s="193">
        <f t="shared" si="74"/>
        <v>1.0909090909090908</v>
      </c>
      <c r="AO128" s="190">
        <f t="shared" si="62"/>
        <v>-14</v>
      </c>
      <c r="AP128" s="190">
        <f t="shared" si="63"/>
        <v>1</v>
      </c>
      <c r="AQ128" s="190">
        <f t="shared" si="64"/>
        <v>1</v>
      </c>
      <c r="AR128" s="223" t="s">
        <v>227</v>
      </c>
      <c r="AS128" s="194">
        <v>50273</v>
      </c>
      <c r="AT128" s="181"/>
      <c r="AU128" s="195"/>
      <c r="AV128" s="34"/>
      <c r="AW128" s="51" t="s">
        <v>199</v>
      </c>
      <c r="AX128" s="51" t="s">
        <v>452</v>
      </c>
      <c r="AY128" s="51" t="s">
        <v>418</v>
      </c>
      <c r="AZ128" s="51" t="s">
        <v>454</v>
      </c>
      <c r="BA128" s="63" t="s">
        <v>451</v>
      </c>
      <c r="BB128" s="51" t="s">
        <v>199</v>
      </c>
      <c r="BC128" s="51" t="s">
        <v>201</v>
      </c>
      <c r="BD128" s="51" t="s">
        <v>200</v>
      </c>
      <c r="BE128" s="17"/>
      <c r="BF128" s="51" t="s">
        <v>199</v>
      </c>
      <c r="BG128" s="51" t="s">
        <v>201</v>
      </c>
      <c r="BH128" s="51" t="s">
        <v>200</v>
      </c>
      <c r="BI128" s="180"/>
      <c r="BL128" s="15" t="s">
        <v>205</v>
      </c>
      <c r="BM128" s="45"/>
      <c r="BO128" s="15" t="s">
        <v>205</v>
      </c>
      <c r="BP128" s="45"/>
      <c r="BS128" s="17">
        <f t="shared" si="66"/>
        <v>78.714285714285708</v>
      </c>
      <c r="CN128" s="132" t="s">
        <v>463</v>
      </c>
      <c r="CO128" s="132" t="s">
        <v>461</v>
      </c>
      <c r="CP128" s="132" t="s">
        <v>462</v>
      </c>
      <c r="CU128" s="132" t="s">
        <v>458</v>
      </c>
      <c r="CV128" s="132" t="s">
        <v>459</v>
      </c>
      <c r="CW128" s="132" t="s">
        <v>460</v>
      </c>
    </row>
    <row r="129" spans="1:102" x14ac:dyDescent="0.25">
      <c r="A129" s="51">
        <v>126</v>
      </c>
      <c r="B129" s="132">
        <v>100</v>
      </c>
      <c r="C129" s="54">
        <v>44013</v>
      </c>
      <c r="D129" s="107">
        <f t="shared" si="71"/>
        <v>38396</v>
      </c>
      <c r="E129" s="113">
        <f t="shared" si="72"/>
        <v>50335</v>
      </c>
      <c r="F129" s="84">
        <f t="shared" si="73"/>
        <v>62</v>
      </c>
      <c r="G129" s="116">
        <v>0</v>
      </c>
      <c r="H129" s="116">
        <v>74</v>
      </c>
      <c r="I129" s="110">
        <f t="shared" si="42"/>
        <v>74</v>
      </c>
      <c r="J129" s="110">
        <f t="shared" si="47"/>
        <v>50239</v>
      </c>
      <c r="K129" s="123">
        <f t="shared" si="55"/>
        <v>531</v>
      </c>
      <c r="L129" s="126">
        <f t="shared" si="58"/>
        <v>68.714285714285708</v>
      </c>
      <c r="M129" s="70">
        <f t="shared" si="48"/>
        <v>1.0014751320641881</v>
      </c>
      <c r="N129" s="73">
        <f t="shared" si="49"/>
        <v>1.4751320641881449E-3</v>
      </c>
      <c r="O129" s="73">
        <f t="shared" si="50"/>
        <v>1.3189484291664221E-3</v>
      </c>
      <c r="P129" s="70">
        <f t="shared" si="75"/>
        <v>0.92678227360308285</v>
      </c>
      <c r="Q129" s="107">
        <f t="shared" si="43"/>
        <v>5764</v>
      </c>
      <c r="R129" s="113">
        <v>11878</v>
      </c>
      <c r="S129" s="84">
        <v>1</v>
      </c>
      <c r="T129" s="116">
        <v>0</v>
      </c>
      <c r="U129" s="116">
        <v>1</v>
      </c>
      <c r="V129" s="110">
        <f t="shared" si="44"/>
        <v>1</v>
      </c>
      <c r="W129" s="110">
        <f t="shared" si="51"/>
        <v>11299</v>
      </c>
      <c r="X129" s="123">
        <f t="shared" si="56"/>
        <v>19</v>
      </c>
      <c r="Y129" s="125">
        <f t="shared" si="61"/>
        <v>1.2857142857142858</v>
      </c>
      <c r="Z129" s="53">
        <f t="shared" si="52"/>
        <v>1.0000885112409277</v>
      </c>
      <c r="AA129" s="73">
        <f t="shared" si="53"/>
        <v>8.8511240927680035E-5</v>
      </c>
      <c r="AB129" s="105">
        <f t="shared" si="65"/>
        <v>0.9</v>
      </c>
      <c r="AC129" s="106">
        <f t="shared" si="45"/>
        <v>6113</v>
      </c>
      <c r="AD129" s="84">
        <v>6115</v>
      </c>
      <c r="AE129" s="101">
        <v>2</v>
      </c>
      <c r="AF129" s="116">
        <v>0</v>
      </c>
      <c r="AG129" s="116">
        <v>3</v>
      </c>
      <c r="AH129" s="128">
        <f t="shared" si="46"/>
        <v>3</v>
      </c>
      <c r="AI129" s="128">
        <f t="shared" si="54"/>
        <v>6117</v>
      </c>
      <c r="AJ129" s="123">
        <f t="shared" si="57"/>
        <v>18</v>
      </c>
      <c r="AK129" s="125">
        <f t="shared" si="59"/>
        <v>1.8571428571428572</v>
      </c>
      <c r="AL129" s="70">
        <f t="shared" si="68"/>
        <v>1.0004906771344455</v>
      </c>
      <c r="AM129" s="73">
        <f t="shared" si="69"/>
        <v>4.906771344455052E-4</v>
      </c>
      <c r="AN129" s="74">
        <f t="shared" si="74"/>
        <v>1.0833333333333335</v>
      </c>
      <c r="AO129" s="4">
        <f t="shared" si="62"/>
        <v>-20</v>
      </c>
      <c r="AP129" s="4">
        <f t="shared" si="63"/>
        <v>-5</v>
      </c>
      <c r="AQ129" s="4">
        <f t="shared" si="64"/>
        <v>0</v>
      </c>
      <c r="AR129" s="224" t="s">
        <v>153</v>
      </c>
      <c r="AS129" s="176">
        <v>50335</v>
      </c>
      <c r="AT129" s="169"/>
      <c r="AU129" s="178"/>
      <c r="AV129" s="235" t="s">
        <v>153</v>
      </c>
      <c r="AW129" s="51">
        <v>73</v>
      </c>
      <c r="AX129" s="232">
        <f t="shared" ref="AX129:AX160" si="76">AW129-AZ129</f>
        <v>0</v>
      </c>
      <c r="AY129" s="232">
        <f t="shared" ref="AY129:AY160" si="77">-AX129</f>
        <v>0</v>
      </c>
      <c r="AZ129" s="232">
        <v>73</v>
      </c>
      <c r="BA129" s="17"/>
      <c r="BB129" s="51">
        <v>2</v>
      </c>
      <c r="BC129" s="169">
        <f t="shared" ref="BC129:BC160" si="78">BB129-BD129</f>
        <v>0</v>
      </c>
      <c r="BD129" s="169">
        <v>2</v>
      </c>
      <c r="BE129" s="17"/>
      <c r="BF129" s="51">
        <v>0</v>
      </c>
      <c r="BG129" s="233">
        <f t="shared" ref="BG129:BG160" si="79">BF129-BH129</f>
        <v>0</v>
      </c>
      <c r="BH129" s="233">
        <v>0</v>
      </c>
      <c r="BI129" s="180"/>
      <c r="BK129" s="219" t="s">
        <v>153</v>
      </c>
      <c r="BL129" s="227" t="s">
        <v>153</v>
      </c>
      <c r="BM129" s="230">
        <v>2</v>
      </c>
      <c r="BN129" s="2">
        <f>_xlfn.XLOOKUP(BK129,BL:BL,BM:BM,0)</f>
        <v>2</v>
      </c>
      <c r="BO129" s="227" t="s">
        <v>154</v>
      </c>
      <c r="BP129" s="230">
        <v>1</v>
      </c>
      <c r="BQ129" s="2">
        <f t="shared" ref="BQ129:BQ160" si="80">_xlfn.XLOOKUP(BK129,BO:BO,BP:BP,0)</f>
        <v>0</v>
      </c>
      <c r="BS129" s="17">
        <f t="shared" si="66"/>
        <v>75.857142857142861</v>
      </c>
      <c r="CM129" s="1" t="s">
        <v>153</v>
      </c>
      <c r="CO129" s="132">
        <v>61</v>
      </c>
      <c r="CP129" s="132">
        <v>12</v>
      </c>
      <c r="CR129" s="132">
        <v>61</v>
      </c>
      <c r="CS129" s="132">
        <v>12</v>
      </c>
      <c r="CT129" s="236">
        <v>44013</v>
      </c>
      <c r="CU129" s="132">
        <f t="shared" ref="CU129:CU160" si="81">CN129-CQ129</f>
        <v>0</v>
      </c>
      <c r="CV129" s="132">
        <f t="shared" ref="CV129:CV160" si="82">CO129-CR129</f>
        <v>0</v>
      </c>
      <c r="CW129" s="132">
        <f t="shared" ref="CW129:CW160" si="83">CP129-CS129</f>
        <v>0</v>
      </c>
      <c r="CX129" s="132">
        <f t="shared" ref="CX129:CX160" si="84">SUM(CU129:CW129)</f>
        <v>0</v>
      </c>
    </row>
    <row r="130" spans="1:102" x14ac:dyDescent="0.25">
      <c r="A130" s="51">
        <v>127</v>
      </c>
      <c r="B130" s="132">
        <v>101</v>
      </c>
      <c r="C130" s="54">
        <v>44014</v>
      </c>
      <c r="D130" s="107">
        <f t="shared" si="71"/>
        <v>38457</v>
      </c>
      <c r="E130" s="113">
        <f t="shared" si="72"/>
        <v>50412</v>
      </c>
      <c r="F130" s="84">
        <f t="shared" si="73"/>
        <v>77</v>
      </c>
      <c r="G130" s="116">
        <v>0</v>
      </c>
      <c r="H130" s="116">
        <v>75</v>
      </c>
      <c r="I130" s="110">
        <f t="shared" si="42"/>
        <v>75</v>
      </c>
      <c r="J130" s="110">
        <f t="shared" si="47"/>
        <v>50314</v>
      </c>
      <c r="K130" s="123">
        <f t="shared" si="55"/>
        <v>498</v>
      </c>
      <c r="L130" s="126">
        <f t="shared" si="58"/>
        <v>67.571428571428569</v>
      </c>
      <c r="M130" s="70">
        <f t="shared" si="48"/>
        <v>1.0014928641095564</v>
      </c>
      <c r="N130" s="73">
        <f t="shared" si="49"/>
        <v>1.4928641095564021E-3</v>
      </c>
      <c r="O130" s="73">
        <f t="shared" si="50"/>
        <v>1.2929304959032883E-3</v>
      </c>
      <c r="P130" s="70">
        <f t="shared" si="75"/>
        <v>0.98336798336798348</v>
      </c>
      <c r="Q130" s="107">
        <f t="shared" si="43"/>
        <v>5763</v>
      </c>
      <c r="R130" s="113">
        <v>11878</v>
      </c>
      <c r="S130" s="84">
        <v>0</v>
      </c>
      <c r="T130" s="116">
        <v>0</v>
      </c>
      <c r="U130" s="116">
        <v>0</v>
      </c>
      <c r="V130" s="110">
        <f t="shared" si="44"/>
        <v>0</v>
      </c>
      <c r="W130" s="110">
        <f t="shared" si="51"/>
        <v>11299</v>
      </c>
      <c r="X130" s="123">
        <f t="shared" si="56"/>
        <v>15</v>
      </c>
      <c r="Y130" s="125">
        <f t="shared" si="61"/>
        <v>0.8571428571428571</v>
      </c>
      <c r="Z130" s="53">
        <f t="shared" si="52"/>
        <v>1</v>
      </c>
      <c r="AA130" s="73">
        <f t="shared" si="53"/>
        <v>0</v>
      </c>
      <c r="AB130" s="105">
        <f t="shared" si="65"/>
        <v>0.66666666666666663</v>
      </c>
      <c r="AC130" s="106">
        <f t="shared" si="45"/>
        <v>6115</v>
      </c>
      <c r="AD130" s="84">
        <v>6118</v>
      </c>
      <c r="AE130" s="101">
        <v>3</v>
      </c>
      <c r="AF130" s="116">
        <v>0</v>
      </c>
      <c r="AG130" s="116">
        <v>0</v>
      </c>
      <c r="AH130" s="128">
        <f t="shared" si="46"/>
        <v>0</v>
      </c>
      <c r="AI130" s="128">
        <f t="shared" si="54"/>
        <v>6117</v>
      </c>
      <c r="AJ130" s="123">
        <f t="shared" si="57"/>
        <v>18</v>
      </c>
      <c r="AK130" s="125">
        <f t="shared" si="59"/>
        <v>1.8571428571428572</v>
      </c>
      <c r="AL130" s="70">
        <f t="shared" si="68"/>
        <v>1</v>
      </c>
      <c r="AM130" s="73">
        <f t="shared" si="69"/>
        <v>0</v>
      </c>
      <c r="AN130" s="74">
        <f t="shared" si="74"/>
        <v>1</v>
      </c>
      <c r="AO130" s="4">
        <f t="shared" si="62"/>
        <v>-33</v>
      </c>
      <c r="AP130" s="4">
        <f t="shared" si="63"/>
        <v>-4</v>
      </c>
      <c r="AQ130" s="4">
        <f t="shared" si="64"/>
        <v>0</v>
      </c>
      <c r="AR130" s="224" t="s">
        <v>154</v>
      </c>
      <c r="AS130" s="176">
        <v>50412</v>
      </c>
      <c r="AT130" s="169"/>
      <c r="AU130" s="178"/>
      <c r="AV130" s="235" t="s">
        <v>154</v>
      </c>
      <c r="AW130" s="51">
        <v>61</v>
      </c>
      <c r="AX130" s="232">
        <f t="shared" si="76"/>
        <v>0</v>
      </c>
      <c r="AY130" s="232">
        <f t="shared" si="77"/>
        <v>0</v>
      </c>
      <c r="AZ130" s="232">
        <v>61</v>
      </c>
      <c r="BA130" s="17"/>
      <c r="BB130" s="51">
        <v>2</v>
      </c>
      <c r="BC130" s="169">
        <f t="shared" si="78"/>
        <v>0</v>
      </c>
      <c r="BD130" s="169">
        <v>2</v>
      </c>
      <c r="BE130" s="17"/>
      <c r="BF130" s="51">
        <v>1</v>
      </c>
      <c r="BG130" s="233">
        <f t="shared" si="79"/>
        <v>0</v>
      </c>
      <c r="BH130" s="233">
        <v>1</v>
      </c>
      <c r="BI130" s="180"/>
      <c r="BK130" s="219" t="s">
        <v>154</v>
      </c>
      <c r="BL130" s="228" t="s">
        <v>154</v>
      </c>
      <c r="BM130" s="231">
        <v>2</v>
      </c>
      <c r="BN130" s="2">
        <f t="shared" ref="BN130:BN161" si="85">_xlfn.SINGLE(_xlfn.XLOOKUP(BK130,BL:BL,BM:BM,0))</f>
        <v>2</v>
      </c>
      <c r="BO130" s="228" t="s">
        <v>155</v>
      </c>
      <c r="BP130" s="231">
        <v>1</v>
      </c>
      <c r="BQ130" s="2">
        <f t="shared" si="80"/>
        <v>1</v>
      </c>
      <c r="BS130" s="17">
        <f t="shared" si="66"/>
        <v>71.142857142857139</v>
      </c>
      <c r="CM130" s="1" t="s">
        <v>154</v>
      </c>
      <c r="CO130" s="132">
        <v>49</v>
      </c>
      <c r="CP130" s="132">
        <v>12</v>
      </c>
      <c r="CR130" s="132">
        <v>49</v>
      </c>
      <c r="CS130" s="132">
        <v>12</v>
      </c>
      <c r="CT130" s="236">
        <v>44014</v>
      </c>
      <c r="CU130" s="132">
        <f t="shared" si="81"/>
        <v>0</v>
      </c>
      <c r="CV130" s="132">
        <f t="shared" si="82"/>
        <v>0</v>
      </c>
      <c r="CW130" s="132">
        <f t="shared" si="83"/>
        <v>0</v>
      </c>
      <c r="CX130" s="132">
        <f t="shared" si="84"/>
        <v>0</v>
      </c>
    </row>
    <row r="131" spans="1:102" x14ac:dyDescent="0.25">
      <c r="A131" s="51">
        <v>128</v>
      </c>
      <c r="B131" s="132">
        <v>102</v>
      </c>
      <c r="C131" s="54">
        <v>44015</v>
      </c>
      <c r="D131" s="107">
        <f t="shared" si="71"/>
        <v>38534</v>
      </c>
      <c r="E131" s="113">
        <f t="shared" si="72"/>
        <v>50487</v>
      </c>
      <c r="F131" s="84">
        <f t="shared" si="73"/>
        <v>75</v>
      </c>
      <c r="G131" s="116">
        <v>0</v>
      </c>
      <c r="H131" s="116">
        <v>59</v>
      </c>
      <c r="I131" s="110">
        <f t="shared" si="42"/>
        <v>59</v>
      </c>
      <c r="J131" s="110">
        <f t="shared" si="47"/>
        <v>50373</v>
      </c>
      <c r="K131" s="123">
        <f t="shared" si="55"/>
        <v>482</v>
      </c>
      <c r="L131" s="126">
        <f t="shared" si="58"/>
        <v>66.285714285714292</v>
      </c>
      <c r="M131" s="70">
        <f t="shared" si="48"/>
        <v>1.0011726358468815</v>
      </c>
      <c r="N131" s="73">
        <f t="shared" si="49"/>
        <v>1.1726358468815423E-3</v>
      </c>
      <c r="O131" s="73">
        <f t="shared" si="50"/>
        <v>1.2554032543974358E-3</v>
      </c>
      <c r="P131" s="70">
        <f t="shared" si="75"/>
        <v>0.9809725158562369</v>
      </c>
      <c r="Q131" s="107">
        <f t="shared" si="43"/>
        <v>5760</v>
      </c>
      <c r="R131" s="113">
        <v>11882</v>
      </c>
      <c r="S131" s="84">
        <v>4</v>
      </c>
      <c r="T131" s="116">
        <v>0</v>
      </c>
      <c r="U131" s="116">
        <v>1</v>
      </c>
      <c r="V131" s="110">
        <f t="shared" si="44"/>
        <v>1</v>
      </c>
      <c r="W131" s="110">
        <f t="shared" si="51"/>
        <v>11300</v>
      </c>
      <c r="X131" s="123">
        <f t="shared" si="56"/>
        <v>14</v>
      </c>
      <c r="Y131" s="125">
        <f t="shared" si="61"/>
        <v>1</v>
      </c>
      <c r="Z131" s="53">
        <f t="shared" si="52"/>
        <v>1.0000885034073812</v>
      </c>
      <c r="AA131" s="73">
        <f t="shared" si="53"/>
        <v>8.8503407381201882E-5</v>
      </c>
      <c r="AB131" s="105">
        <f t="shared" si="65"/>
        <v>1.1666666666666667</v>
      </c>
      <c r="AC131" s="106">
        <f t="shared" si="45"/>
        <v>6118</v>
      </c>
      <c r="AD131" s="84">
        <v>6120</v>
      </c>
      <c r="AE131" s="101">
        <v>2</v>
      </c>
      <c r="AF131" s="116">
        <v>0</v>
      </c>
      <c r="AG131" s="116">
        <v>3</v>
      </c>
      <c r="AH131" s="128">
        <f t="shared" si="46"/>
        <v>3</v>
      </c>
      <c r="AI131" s="128">
        <f t="shared" si="54"/>
        <v>6120</v>
      </c>
      <c r="AJ131" s="123">
        <f t="shared" si="57"/>
        <v>17</v>
      </c>
      <c r="AK131" s="125">
        <f t="shared" si="59"/>
        <v>2</v>
      </c>
      <c r="AL131" s="70">
        <f t="shared" si="68"/>
        <v>1.0004904364884748</v>
      </c>
      <c r="AM131" s="73">
        <f t="shared" si="69"/>
        <v>4.9043648847479915E-4</v>
      </c>
      <c r="AN131" s="74">
        <f t="shared" si="74"/>
        <v>1.0769230769230769</v>
      </c>
      <c r="AO131" s="4">
        <f t="shared" si="62"/>
        <v>-16</v>
      </c>
      <c r="AP131" s="4">
        <f t="shared" si="63"/>
        <v>-1</v>
      </c>
      <c r="AQ131" s="4">
        <f t="shared" si="64"/>
        <v>-1</v>
      </c>
      <c r="AR131" s="224" t="s">
        <v>155</v>
      </c>
      <c r="AS131" s="176">
        <v>50487</v>
      </c>
      <c r="AT131" s="169"/>
      <c r="AU131" s="178"/>
      <c r="AV131" s="235" t="s">
        <v>155</v>
      </c>
      <c r="AW131" s="51">
        <v>52</v>
      </c>
      <c r="AX131" s="232">
        <f t="shared" si="76"/>
        <v>0</v>
      </c>
      <c r="AY131" s="232">
        <f t="shared" si="77"/>
        <v>0</v>
      </c>
      <c r="AZ131" s="232">
        <v>52</v>
      </c>
      <c r="BA131" s="17"/>
      <c r="BB131" s="51">
        <v>1</v>
      </c>
      <c r="BC131" s="169">
        <f t="shared" si="78"/>
        <v>0</v>
      </c>
      <c r="BD131" s="169">
        <v>1</v>
      </c>
      <c r="BE131" s="17"/>
      <c r="BF131" s="51">
        <v>1</v>
      </c>
      <c r="BG131" s="233">
        <f t="shared" si="79"/>
        <v>0</v>
      </c>
      <c r="BH131" s="233">
        <v>1</v>
      </c>
      <c r="BI131" s="180"/>
      <c r="BK131" s="219" t="s">
        <v>155</v>
      </c>
      <c r="BL131" s="228" t="s">
        <v>155</v>
      </c>
      <c r="BM131" s="231">
        <v>1</v>
      </c>
      <c r="BN131" s="2">
        <f t="shared" si="85"/>
        <v>1</v>
      </c>
      <c r="BO131" s="228" t="s">
        <v>158</v>
      </c>
      <c r="BP131" s="231">
        <v>1</v>
      </c>
      <c r="BQ131" s="2">
        <f t="shared" si="80"/>
        <v>1</v>
      </c>
      <c r="BS131" s="17">
        <f t="shared" si="66"/>
        <v>68.857142857142861</v>
      </c>
      <c r="CM131" s="1" t="s">
        <v>155</v>
      </c>
      <c r="CN131" s="132">
        <v>1</v>
      </c>
      <c r="CO131" s="132">
        <v>46</v>
      </c>
      <c r="CP131" s="132">
        <v>5</v>
      </c>
      <c r="CQ131" s="132">
        <v>1</v>
      </c>
      <c r="CR131" s="132">
        <v>46</v>
      </c>
      <c r="CS131" s="132">
        <v>5</v>
      </c>
      <c r="CT131" s="236">
        <v>44015</v>
      </c>
      <c r="CU131" s="132">
        <f t="shared" si="81"/>
        <v>0</v>
      </c>
      <c r="CV131" s="132">
        <f t="shared" si="82"/>
        <v>0</v>
      </c>
      <c r="CW131" s="132">
        <f t="shared" si="83"/>
        <v>0</v>
      </c>
      <c r="CX131" s="132">
        <f t="shared" si="84"/>
        <v>0</v>
      </c>
    </row>
    <row r="132" spans="1:102" x14ac:dyDescent="0.25">
      <c r="A132" s="51">
        <v>129</v>
      </c>
      <c r="B132" s="132">
        <v>103</v>
      </c>
      <c r="C132" s="54">
        <v>44016</v>
      </c>
      <c r="D132" s="107">
        <f t="shared" si="71"/>
        <v>38605</v>
      </c>
      <c r="E132" s="113">
        <f t="shared" si="72"/>
        <v>50548</v>
      </c>
      <c r="F132" s="84">
        <f t="shared" si="73"/>
        <v>61</v>
      </c>
      <c r="G132" s="116">
        <v>0</v>
      </c>
      <c r="H132" s="116">
        <v>78</v>
      </c>
      <c r="I132" s="110">
        <f t="shared" ref="I132:I195" si="86">G132+H132</f>
        <v>78</v>
      </c>
      <c r="J132" s="110">
        <f t="shared" si="47"/>
        <v>50451</v>
      </c>
      <c r="K132" s="123">
        <f t="shared" si="55"/>
        <v>474</v>
      </c>
      <c r="L132" s="126">
        <f t="shared" si="58"/>
        <v>65.857142857142861</v>
      </c>
      <c r="M132" s="70">
        <f t="shared" si="48"/>
        <v>1.0015484485736406</v>
      </c>
      <c r="N132" s="73">
        <f t="shared" si="49"/>
        <v>1.5484485736405595E-3</v>
      </c>
      <c r="O132" s="73">
        <f t="shared" si="50"/>
        <v>1.3653247003173608E-3</v>
      </c>
      <c r="P132" s="70">
        <f t="shared" si="75"/>
        <v>0.99353448275862066</v>
      </c>
      <c r="Q132" s="107">
        <f t="shared" ref="Q132:Q169" si="87">R132-S132-AC132</f>
        <v>5762</v>
      </c>
      <c r="R132" s="113">
        <v>11883</v>
      </c>
      <c r="S132" s="84">
        <v>1</v>
      </c>
      <c r="T132" s="116">
        <v>0</v>
      </c>
      <c r="U132" s="116">
        <v>0</v>
      </c>
      <c r="V132" s="110">
        <f t="shared" ref="V132:V195" si="88">T132+U132</f>
        <v>0</v>
      </c>
      <c r="W132" s="110">
        <f t="shared" si="51"/>
        <v>11300</v>
      </c>
      <c r="X132" s="123">
        <f t="shared" si="56"/>
        <v>15</v>
      </c>
      <c r="Y132" s="125">
        <f t="shared" si="61"/>
        <v>0.7142857142857143</v>
      </c>
      <c r="Z132" s="53">
        <f t="shared" si="52"/>
        <v>1</v>
      </c>
      <c r="AA132" s="73">
        <f t="shared" si="53"/>
        <v>0</v>
      </c>
      <c r="AB132" s="105">
        <f t="shared" si="65"/>
        <v>0.7142857142857143</v>
      </c>
      <c r="AC132" s="106">
        <f t="shared" ref="AC132:AC195" si="89">AD132-AE132</f>
        <v>6120</v>
      </c>
      <c r="AD132" s="84">
        <v>6126</v>
      </c>
      <c r="AE132" s="101">
        <v>6</v>
      </c>
      <c r="AF132" s="116">
        <v>0</v>
      </c>
      <c r="AG132" s="116">
        <v>0</v>
      </c>
      <c r="AH132" s="128">
        <f t="shared" ref="AH132:AH195" si="90">AF132+AG132</f>
        <v>0</v>
      </c>
      <c r="AI132" s="128">
        <f t="shared" si="54"/>
        <v>6120</v>
      </c>
      <c r="AJ132" s="123">
        <f t="shared" si="57"/>
        <v>21</v>
      </c>
      <c r="AK132" s="125">
        <f t="shared" si="59"/>
        <v>1.5714285714285714</v>
      </c>
      <c r="AL132" s="70">
        <f t="shared" si="68"/>
        <v>1</v>
      </c>
      <c r="AM132" s="73">
        <f t="shared" si="69"/>
        <v>0</v>
      </c>
      <c r="AN132" s="74">
        <f t="shared" si="74"/>
        <v>0.7857142857142857</v>
      </c>
      <c r="AO132" s="4">
        <f t="shared" si="62"/>
        <v>-8</v>
      </c>
      <c r="AP132" s="4">
        <f t="shared" si="63"/>
        <v>1</v>
      </c>
      <c r="AQ132" s="4">
        <f t="shared" si="64"/>
        <v>4</v>
      </c>
      <c r="AR132" s="224" t="s">
        <v>156</v>
      </c>
      <c r="AS132" s="176">
        <v>50548</v>
      </c>
      <c r="AT132" s="169"/>
      <c r="AU132" s="178"/>
      <c r="AV132" s="235" t="s">
        <v>156</v>
      </c>
      <c r="AW132" s="51">
        <v>51</v>
      </c>
      <c r="AX132" s="232">
        <f t="shared" si="76"/>
        <v>0</v>
      </c>
      <c r="AY132" s="232">
        <f t="shared" si="77"/>
        <v>0</v>
      </c>
      <c r="AZ132" s="232">
        <v>51</v>
      </c>
      <c r="BA132" s="17"/>
      <c r="BB132" s="51">
        <v>1</v>
      </c>
      <c r="BC132" s="169">
        <f t="shared" si="78"/>
        <v>0</v>
      </c>
      <c r="BD132" s="169">
        <v>1</v>
      </c>
      <c r="BE132" s="17"/>
      <c r="BF132" s="51">
        <v>0</v>
      </c>
      <c r="BG132" s="233">
        <f t="shared" si="79"/>
        <v>0</v>
      </c>
      <c r="BH132" s="233">
        <v>0</v>
      </c>
      <c r="BI132" s="180"/>
      <c r="BK132" s="219" t="s">
        <v>156</v>
      </c>
      <c r="BL132" s="34" t="s">
        <v>156</v>
      </c>
      <c r="BM132" s="58">
        <v>1</v>
      </c>
      <c r="BN132" s="2">
        <f t="shared" si="85"/>
        <v>1</v>
      </c>
      <c r="BO132" s="34" t="s">
        <v>163</v>
      </c>
      <c r="BP132" s="58">
        <v>1</v>
      </c>
      <c r="BQ132" s="2">
        <f t="shared" si="80"/>
        <v>0</v>
      </c>
      <c r="BS132" s="17">
        <f t="shared" si="66"/>
        <v>67.714285714285708</v>
      </c>
      <c r="CM132" s="1" t="s">
        <v>156</v>
      </c>
      <c r="CN132" s="132">
        <v>1</v>
      </c>
      <c r="CO132" s="132">
        <v>45</v>
      </c>
      <c r="CP132" s="132">
        <v>5</v>
      </c>
      <c r="CQ132" s="132">
        <v>1</v>
      </c>
      <c r="CR132" s="132">
        <v>45</v>
      </c>
      <c r="CS132" s="132">
        <v>5</v>
      </c>
      <c r="CT132" s="236">
        <v>44016</v>
      </c>
      <c r="CU132" s="132">
        <f t="shared" si="81"/>
        <v>0</v>
      </c>
      <c r="CV132" s="132">
        <f t="shared" si="82"/>
        <v>0</v>
      </c>
      <c r="CW132" s="132">
        <f t="shared" si="83"/>
        <v>0</v>
      </c>
      <c r="CX132" s="132">
        <f t="shared" si="84"/>
        <v>0</v>
      </c>
    </row>
    <row r="133" spans="1:102" x14ac:dyDescent="0.25">
      <c r="A133" s="51">
        <v>130</v>
      </c>
      <c r="B133" s="132">
        <v>104</v>
      </c>
      <c r="C133" s="54">
        <v>44017</v>
      </c>
      <c r="D133" s="107">
        <f t="shared" si="71"/>
        <v>38665</v>
      </c>
      <c r="E133" s="113">
        <f t="shared" si="72"/>
        <v>50621</v>
      </c>
      <c r="F133" s="84">
        <f t="shared" si="73"/>
        <v>73</v>
      </c>
      <c r="G133" s="116">
        <v>0</v>
      </c>
      <c r="H133" s="116">
        <v>43</v>
      </c>
      <c r="I133" s="110">
        <f t="shared" si="86"/>
        <v>43</v>
      </c>
      <c r="J133" s="110">
        <f t="shared" ref="J133:J196" si="91">J132+I133</f>
        <v>50494</v>
      </c>
      <c r="K133" s="123">
        <f t="shared" si="55"/>
        <v>474</v>
      </c>
      <c r="L133" s="126">
        <f t="shared" si="58"/>
        <v>62.285714285714285</v>
      </c>
      <c r="M133" s="70">
        <f t="shared" ref="M133:M196" si="92">J133/J132</f>
        <v>1.000852312144457</v>
      </c>
      <c r="N133" s="73">
        <f t="shared" ref="N133:N196" si="93">(M133-1)</f>
        <v>8.5231214445702363E-4</v>
      </c>
      <c r="O133" s="73">
        <f t="shared" ref="O133:O196" si="94">SUM(N129:N133)/5</f>
        <v>1.3082785477447345E-3</v>
      </c>
      <c r="P133" s="70">
        <f t="shared" si="75"/>
        <v>0.94577006507592187</v>
      </c>
      <c r="Q133" s="107">
        <f t="shared" si="87"/>
        <v>5757</v>
      </c>
      <c r="R133" s="113">
        <v>11884</v>
      </c>
      <c r="S133" s="84">
        <v>1</v>
      </c>
      <c r="T133" s="116">
        <v>0</v>
      </c>
      <c r="U133" s="116">
        <v>1</v>
      </c>
      <c r="V133" s="110">
        <f t="shared" si="88"/>
        <v>1</v>
      </c>
      <c r="W133" s="110">
        <f t="shared" ref="W133:W196" si="95">W132+V133</f>
        <v>11301</v>
      </c>
      <c r="X133" s="123">
        <f t="shared" si="56"/>
        <v>13</v>
      </c>
      <c r="Y133" s="125">
        <f t="shared" si="61"/>
        <v>0.7142857142857143</v>
      </c>
      <c r="Z133" s="53">
        <f t="shared" ref="Z133:Z196" si="96">W133/W132</f>
        <v>1.0000884955752212</v>
      </c>
      <c r="AA133" s="73">
        <f t="shared" ref="AA133:AA196" si="97">Z133-1</f>
        <v>8.8495575221170242E-5</v>
      </c>
      <c r="AB133" s="105">
        <f t="shared" si="65"/>
        <v>1</v>
      </c>
      <c r="AC133" s="106">
        <f t="shared" si="89"/>
        <v>6126</v>
      </c>
      <c r="AD133" s="84">
        <v>6127</v>
      </c>
      <c r="AE133" s="101">
        <v>1</v>
      </c>
      <c r="AF133" s="116">
        <v>0</v>
      </c>
      <c r="AG133" s="116">
        <v>3</v>
      </c>
      <c r="AH133" s="128">
        <f t="shared" si="90"/>
        <v>3</v>
      </c>
      <c r="AI133" s="128">
        <f t="shared" ref="AI133:AI196" si="98">AI132+AH133</f>
        <v>6123</v>
      </c>
      <c r="AJ133" s="123">
        <f t="shared" si="57"/>
        <v>22</v>
      </c>
      <c r="AK133" s="125">
        <f t="shared" si="59"/>
        <v>1.7142857142857142</v>
      </c>
      <c r="AL133" s="70">
        <f t="shared" si="68"/>
        <v>1.0004901960784314</v>
      </c>
      <c r="AM133" s="73">
        <f t="shared" si="69"/>
        <v>4.9019607843137081E-4</v>
      </c>
      <c r="AN133" s="74">
        <f t="shared" si="74"/>
        <v>1.0909090909090908</v>
      </c>
      <c r="AO133" s="4">
        <f t="shared" si="62"/>
        <v>0</v>
      </c>
      <c r="AP133" s="4">
        <f t="shared" si="63"/>
        <v>-2</v>
      </c>
      <c r="AQ133" s="4">
        <f t="shared" si="64"/>
        <v>1</v>
      </c>
      <c r="AR133" s="224" t="s">
        <v>157</v>
      </c>
      <c r="AS133" s="176">
        <v>50621</v>
      </c>
      <c r="AT133" s="169"/>
      <c r="AU133" s="178"/>
      <c r="AV133" s="235" t="s">
        <v>157</v>
      </c>
      <c r="AW133" s="51">
        <v>52</v>
      </c>
      <c r="AX133" s="232">
        <f t="shared" si="76"/>
        <v>0</v>
      </c>
      <c r="AY133" s="232">
        <f t="shared" si="77"/>
        <v>0</v>
      </c>
      <c r="AZ133" s="232">
        <v>52</v>
      </c>
      <c r="BA133" s="17"/>
      <c r="BB133" s="51">
        <v>1</v>
      </c>
      <c r="BC133" s="169">
        <f t="shared" si="78"/>
        <v>0</v>
      </c>
      <c r="BD133" s="169">
        <v>1</v>
      </c>
      <c r="BE133" s="17"/>
      <c r="BF133" s="51">
        <v>0</v>
      </c>
      <c r="BG133" s="233">
        <f t="shared" si="79"/>
        <v>0</v>
      </c>
      <c r="BH133" s="233">
        <v>0</v>
      </c>
      <c r="BI133" s="180"/>
      <c r="BK133" s="219" t="s">
        <v>157</v>
      </c>
      <c r="BL133" s="34" t="s">
        <v>157</v>
      </c>
      <c r="BM133" s="58">
        <v>1</v>
      </c>
      <c r="BN133" s="2">
        <f t="shared" si="85"/>
        <v>1</v>
      </c>
      <c r="BO133" s="34" t="s">
        <v>165</v>
      </c>
      <c r="BP133" s="58">
        <v>4</v>
      </c>
      <c r="BQ133" s="2">
        <f t="shared" si="80"/>
        <v>0</v>
      </c>
      <c r="BS133" s="17">
        <f t="shared" si="66"/>
        <v>67.714285714285708</v>
      </c>
      <c r="CM133" s="1" t="s">
        <v>157</v>
      </c>
      <c r="CO133" s="132">
        <v>50</v>
      </c>
      <c r="CP133" s="132">
        <v>2</v>
      </c>
      <c r="CR133" s="132">
        <v>50</v>
      </c>
      <c r="CS133" s="132">
        <v>2</v>
      </c>
      <c r="CT133" s="236">
        <v>44017</v>
      </c>
      <c r="CU133" s="132">
        <f t="shared" si="81"/>
        <v>0</v>
      </c>
      <c r="CV133" s="132">
        <f t="shared" si="82"/>
        <v>0</v>
      </c>
      <c r="CW133" s="132">
        <f t="shared" si="83"/>
        <v>0</v>
      </c>
      <c r="CX133" s="132">
        <f t="shared" si="84"/>
        <v>0</v>
      </c>
    </row>
    <row r="134" spans="1:102" x14ac:dyDescent="0.25">
      <c r="A134" s="51">
        <v>131</v>
      </c>
      <c r="B134" s="132">
        <v>105</v>
      </c>
      <c r="C134" s="54">
        <v>44018</v>
      </c>
      <c r="D134" s="107">
        <f t="shared" si="71"/>
        <v>38737</v>
      </c>
      <c r="E134" s="113">
        <f t="shared" si="72"/>
        <v>50657</v>
      </c>
      <c r="F134" s="84">
        <f t="shared" si="73"/>
        <v>36</v>
      </c>
      <c r="G134" s="116">
        <v>0</v>
      </c>
      <c r="H134" s="116">
        <v>41</v>
      </c>
      <c r="I134" s="110">
        <f t="shared" si="86"/>
        <v>41</v>
      </c>
      <c r="J134" s="110">
        <f t="shared" si="91"/>
        <v>50535</v>
      </c>
      <c r="K134" s="123">
        <f t="shared" si="55"/>
        <v>434</v>
      </c>
      <c r="L134" s="126">
        <f t="shared" si="58"/>
        <v>61</v>
      </c>
      <c r="M134" s="70">
        <f t="shared" si="92"/>
        <v>1.0008119776607121</v>
      </c>
      <c r="N134" s="73">
        <f t="shared" si="93"/>
        <v>8.119776607120599E-4</v>
      </c>
      <c r="O134" s="73">
        <f t="shared" si="94"/>
        <v>1.1756476670495176E-3</v>
      </c>
      <c r="P134" s="70">
        <f t="shared" si="75"/>
        <v>0.97935779816513768</v>
      </c>
      <c r="Q134" s="107">
        <f t="shared" si="87"/>
        <v>5757</v>
      </c>
      <c r="R134" s="113">
        <v>11884</v>
      </c>
      <c r="S134" s="84">
        <v>0</v>
      </c>
      <c r="T134" s="116">
        <v>0</v>
      </c>
      <c r="U134" s="116">
        <v>2</v>
      </c>
      <c r="V134" s="110">
        <f t="shared" si="88"/>
        <v>2</v>
      </c>
      <c r="W134" s="110">
        <f t="shared" si="95"/>
        <v>11303</v>
      </c>
      <c r="X134" s="123">
        <f t="shared" si="56"/>
        <v>10</v>
      </c>
      <c r="Y134" s="125">
        <f t="shared" si="61"/>
        <v>0.8571428571428571</v>
      </c>
      <c r="Z134" s="53">
        <f t="shared" si="96"/>
        <v>1.0001769754888947</v>
      </c>
      <c r="AA134" s="73">
        <f t="shared" si="97"/>
        <v>1.7697548889472614E-4</v>
      </c>
      <c r="AB134" s="105">
        <f t="shared" si="65"/>
        <v>1.2</v>
      </c>
      <c r="AC134" s="106">
        <f t="shared" si="89"/>
        <v>6127</v>
      </c>
      <c r="AD134" s="84">
        <v>6128</v>
      </c>
      <c r="AE134" s="101">
        <v>1</v>
      </c>
      <c r="AF134" s="116">
        <v>0</v>
      </c>
      <c r="AG134" s="116">
        <v>0</v>
      </c>
      <c r="AH134" s="128">
        <f t="shared" si="90"/>
        <v>0</v>
      </c>
      <c r="AI134" s="128">
        <f t="shared" si="98"/>
        <v>6123</v>
      </c>
      <c r="AJ134" s="123">
        <f t="shared" si="57"/>
        <v>21</v>
      </c>
      <c r="AK134" s="125">
        <f t="shared" si="59"/>
        <v>1.5714285714285714</v>
      </c>
      <c r="AL134" s="70">
        <f t="shared" si="68"/>
        <v>1</v>
      </c>
      <c r="AM134" s="73">
        <f t="shared" si="69"/>
        <v>0</v>
      </c>
      <c r="AN134" s="74">
        <f t="shared" si="74"/>
        <v>0.91666666666666674</v>
      </c>
      <c r="AO134" s="4">
        <f t="shared" si="62"/>
        <v>-40</v>
      </c>
      <c r="AP134" s="4">
        <f t="shared" si="63"/>
        <v>-3</v>
      </c>
      <c r="AQ134" s="4">
        <f t="shared" si="64"/>
        <v>-1</v>
      </c>
      <c r="AR134" s="224" t="s">
        <v>158</v>
      </c>
      <c r="AS134" s="176">
        <v>50657</v>
      </c>
      <c r="AT134" s="169"/>
      <c r="AU134" s="178"/>
      <c r="AV134" s="235" t="s">
        <v>158</v>
      </c>
      <c r="AW134" s="51">
        <v>93</v>
      </c>
      <c r="AX134" s="232">
        <f t="shared" si="76"/>
        <v>0</v>
      </c>
      <c r="AY134" s="232">
        <f t="shared" si="77"/>
        <v>0</v>
      </c>
      <c r="AZ134" s="232">
        <v>93</v>
      </c>
      <c r="BA134" s="17"/>
      <c r="BB134" s="51">
        <v>2</v>
      </c>
      <c r="BC134" s="169">
        <f t="shared" si="78"/>
        <v>0</v>
      </c>
      <c r="BD134" s="169">
        <v>2</v>
      </c>
      <c r="BE134" s="17"/>
      <c r="BF134" s="51">
        <v>1</v>
      </c>
      <c r="BG134" s="233">
        <f t="shared" si="79"/>
        <v>0</v>
      </c>
      <c r="BH134" s="233">
        <v>1</v>
      </c>
      <c r="BI134" s="180"/>
      <c r="BK134" s="219" t="s">
        <v>158</v>
      </c>
      <c r="BL134" s="228" t="s">
        <v>158</v>
      </c>
      <c r="BM134" s="231">
        <v>2</v>
      </c>
      <c r="BN134" s="2">
        <f t="shared" si="85"/>
        <v>2</v>
      </c>
      <c r="BO134" s="228" t="s">
        <v>167</v>
      </c>
      <c r="BP134" s="231">
        <v>1</v>
      </c>
      <c r="BQ134" s="2">
        <f t="shared" si="80"/>
        <v>1</v>
      </c>
      <c r="BS134" s="17">
        <f t="shared" si="66"/>
        <v>62</v>
      </c>
      <c r="CM134" s="1" t="s">
        <v>158</v>
      </c>
      <c r="CN134" s="132">
        <v>1</v>
      </c>
      <c r="CO134" s="132">
        <v>87</v>
      </c>
      <c r="CP134" s="132">
        <v>5</v>
      </c>
      <c r="CQ134" s="132">
        <v>1</v>
      </c>
      <c r="CR134" s="132">
        <v>87</v>
      </c>
      <c r="CS134" s="132">
        <v>5</v>
      </c>
      <c r="CT134" s="236">
        <v>44018</v>
      </c>
      <c r="CU134" s="132">
        <f t="shared" si="81"/>
        <v>0</v>
      </c>
      <c r="CV134" s="132">
        <f t="shared" si="82"/>
        <v>0</v>
      </c>
      <c r="CW134" s="132">
        <f t="shared" si="83"/>
        <v>0</v>
      </c>
      <c r="CX134" s="132">
        <f t="shared" si="84"/>
        <v>0</v>
      </c>
    </row>
    <row r="135" spans="1:102" x14ac:dyDescent="0.25">
      <c r="A135" s="51">
        <v>132</v>
      </c>
      <c r="B135" s="132">
        <v>106</v>
      </c>
      <c r="C135" s="54">
        <v>44019</v>
      </c>
      <c r="D135" s="107">
        <f t="shared" si="71"/>
        <v>38773</v>
      </c>
      <c r="E135" s="113">
        <f t="shared" si="72"/>
        <v>50694</v>
      </c>
      <c r="F135" s="84">
        <f t="shared" si="73"/>
        <v>37</v>
      </c>
      <c r="G135" s="116">
        <v>0</v>
      </c>
      <c r="H135" s="116">
        <v>49</v>
      </c>
      <c r="I135" s="110">
        <f t="shared" si="86"/>
        <v>49</v>
      </c>
      <c r="J135" s="110">
        <f t="shared" si="91"/>
        <v>50584</v>
      </c>
      <c r="K135" s="123">
        <f t="shared" ref="K135:K198" si="99">SUM(F129:F135)</f>
        <v>421</v>
      </c>
      <c r="L135" s="126">
        <f t="shared" si="58"/>
        <v>59.857142857142854</v>
      </c>
      <c r="M135" s="70">
        <f t="shared" si="92"/>
        <v>1.0009696250123676</v>
      </c>
      <c r="N135" s="73">
        <f t="shared" si="93"/>
        <v>9.6962501236763643E-4</v>
      </c>
      <c r="O135" s="73">
        <f t="shared" si="94"/>
        <v>1.0709998476117644E-3</v>
      </c>
      <c r="P135" s="70">
        <f t="shared" si="75"/>
        <v>0.9812646370023419</v>
      </c>
      <c r="Q135" s="107">
        <f t="shared" si="87"/>
        <v>5756</v>
      </c>
      <c r="R135" s="113">
        <v>11886</v>
      </c>
      <c r="S135" s="84">
        <v>2</v>
      </c>
      <c r="T135" s="116">
        <v>0</v>
      </c>
      <c r="U135" s="116">
        <v>2</v>
      </c>
      <c r="V135" s="110">
        <f t="shared" si="88"/>
        <v>2</v>
      </c>
      <c r="W135" s="110">
        <f t="shared" si="95"/>
        <v>11305</v>
      </c>
      <c r="X135" s="123">
        <f t="shared" ref="X135:X198" si="100">SUM(S129:S135)</f>
        <v>9</v>
      </c>
      <c r="Y135" s="125">
        <f t="shared" si="61"/>
        <v>1</v>
      </c>
      <c r="Z135" s="53">
        <f t="shared" si="96"/>
        <v>1.0001769441741131</v>
      </c>
      <c r="AA135" s="73">
        <f t="shared" si="97"/>
        <v>1.7694417411306951E-4</v>
      </c>
      <c r="AB135" s="105">
        <f t="shared" si="65"/>
        <v>1.1666666666666667</v>
      </c>
      <c r="AC135" s="106">
        <f t="shared" si="89"/>
        <v>6128</v>
      </c>
      <c r="AD135" s="84">
        <v>6132</v>
      </c>
      <c r="AE135" s="101">
        <v>4</v>
      </c>
      <c r="AF135" s="116">
        <v>0</v>
      </c>
      <c r="AG135" s="116">
        <v>3</v>
      </c>
      <c r="AH135" s="128">
        <f t="shared" si="90"/>
        <v>3</v>
      </c>
      <c r="AI135" s="128">
        <f t="shared" si="98"/>
        <v>6126</v>
      </c>
      <c r="AJ135" s="123">
        <f t="shared" ref="AJ135:AJ198" si="101">SUM(AE129:AE135)</f>
        <v>19</v>
      </c>
      <c r="AK135" s="125">
        <f t="shared" si="59"/>
        <v>1.7142857142857142</v>
      </c>
      <c r="AL135" s="70">
        <f t="shared" si="68"/>
        <v>1.0004899559039686</v>
      </c>
      <c r="AM135" s="73">
        <f t="shared" si="69"/>
        <v>4.8995590396860855E-4</v>
      </c>
      <c r="AN135" s="74">
        <f t="shared" si="74"/>
        <v>1.0909090909090908</v>
      </c>
      <c r="AO135" s="4">
        <f t="shared" si="62"/>
        <v>-13</v>
      </c>
      <c r="AP135" s="4">
        <f t="shared" si="63"/>
        <v>-1</v>
      </c>
      <c r="AQ135" s="4">
        <f t="shared" si="64"/>
        <v>-2</v>
      </c>
      <c r="AR135" s="224" t="s">
        <v>159</v>
      </c>
      <c r="AS135" s="176">
        <v>50694</v>
      </c>
      <c r="AT135" s="169"/>
      <c r="AU135" s="178"/>
      <c r="AV135" s="235" t="s">
        <v>159</v>
      </c>
      <c r="AW135" s="51">
        <v>82</v>
      </c>
      <c r="AX135" s="232">
        <f t="shared" si="76"/>
        <v>0</v>
      </c>
      <c r="AY135" s="232">
        <f t="shared" si="77"/>
        <v>0</v>
      </c>
      <c r="AZ135" s="232">
        <v>82</v>
      </c>
      <c r="BA135" s="41">
        <f t="shared" ref="BA135:BA166" si="102">SUM(AW129:AW135)/7</f>
        <v>66.285714285714292</v>
      </c>
      <c r="BB135" s="51">
        <v>1</v>
      </c>
      <c r="BC135" s="169">
        <f t="shared" si="78"/>
        <v>0</v>
      </c>
      <c r="BD135" s="169">
        <v>1</v>
      </c>
      <c r="BE135" s="41">
        <f t="shared" ref="BE135:BE166" si="103">SUM(BB129:BB135)/7</f>
        <v>1.4285714285714286</v>
      </c>
      <c r="BF135" s="51">
        <v>0</v>
      </c>
      <c r="BG135" s="233">
        <f t="shared" si="79"/>
        <v>0</v>
      </c>
      <c r="BH135" s="233">
        <v>0</v>
      </c>
      <c r="BI135" s="234">
        <f t="shared" ref="BI135:BI166" si="104">SUM(BF129:BF135)/7</f>
        <v>0.42857142857142855</v>
      </c>
      <c r="BK135" s="219" t="s">
        <v>159</v>
      </c>
      <c r="BL135" s="34" t="s">
        <v>159</v>
      </c>
      <c r="BM135" s="58">
        <v>1</v>
      </c>
      <c r="BN135" s="2">
        <f t="shared" si="85"/>
        <v>1</v>
      </c>
      <c r="BO135" s="34" t="s">
        <v>168</v>
      </c>
      <c r="BP135" s="58">
        <v>2</v>
      </c>
      <c r="BQ135" s="2">
        <f t="shared" si="80"/>
        <v>0</v>
      </c>
      <c r="BS135" s="17">
        <f t="shared" si="66"/>
        <v>60.142857142857146</v>
      </c>
      <c r="CM135" s="1" t="s">
        <v>159</v>
      </c>
      <c r="CN135" s="132">
        <v>2</v>
      </c>
      <c r="CO135" s="132">
        <v>76</v>
      </c>
      <c r="CP135" s="132">
        <v>4</v>
      </c>
      <c r="CQ135" s="132">
        <v>2</v>
      </c>
      <c r="CR135" s="132">
        <v>76</v>
      </c>
      <c r="CS135" s="132">
        <v>4</v>
      </c>
      <c r="CT135" s="236">
        <v>44019</v>
      </c>
      <c r="CU135" s="132">
        <f t="shared" si="81"/>
        <v>0</v>
      </c>
      <c r="CV135" s="132">
        <f t="shared" si="82"/>
        <v>0</v>
      </c>
      <c r="CW135" s="132">
        <f t="shared" si="83"/>
        <v>0</v>
      </c>
      <c r="CX135" s="132">
        <f t="shared" si="84"/>
        <v>0</v>
      </c>
    </row>
    <row r="136" spans="1:102" x14ac:dyDescent="0.25">
      <c r="A136" s="51">
        <v>133</v>
      </c>
      <c r="B136" s="132">
        <v>107</v>
      </c>
      <c r="C136" s="54">
        <v>44020</v>
      </c>
      <c r="D136" s="107">
        <f t="shared" si="71"/>
        <v>38808</v>
      </c>
      <c r="E136" s="113">
        <f t="shared" si="72"/>
        <v>50746</v>
      </c>
      <c r="F136" s="84">
        <f t="shared" si="73"/>
        <v>52</v>
      </c>
      <c r="G136" s="116">
        <v>0</v>
      </c>
      <c r="H136" s="116">
        <v>57</v>
      </c>
      <c r="I136" s="110">
        <f t="shared" si="86"/>
        <v>57</v>
      </c>
      <c r="J136" s="110">
        <f t="shared" si="91"/>
        <v>50641</v>
      </c>
      <c r="K136" s="123">
        <f t="shared" si="99"/>
        <v>411</v>
      </c>
      <c r="L136" s="126">
        <f t="shared" si="58"/>
        <v>57.428571428571431</v>
      </c>
      <c r="M136" s="70">
        <f t="shared" si="92"/>
        <v>1.0011268385260161</v>
      </c>
      <c r="N136" s="73">
        <f t="shared" si="93"/>
        <v>1.1268385260161384E-3</v>
      </c>
      <c r="O136" s="73">
        <f t="shared" si="94"/>
        <v>1.0618403834386837E-3</v>
      </c>
      <c r="P136" s="70">
        <f t="shared" ref="P136:P167" si="105">L136/L135</f>
        <v>0.95942720763723155</v>
      </c>
      <c r="Q136" s="107">
        <f t="shared" si="87"/>
        <v>5754</v>
      </c>
      <c r="R136" s="113">
        <v>11889</v>
      </c>
      <c r="S136" s="84">
        <v>3</v>
      </c>
      <c r="T136" s="116">
        <v>0</v>
      </c>
      <c r="U136" s="116">
        <v>1</v>
      </c>
      <c r="V136" s="110">
        <f t="shared" si="88"/>
        <v>1</v>
      </c>
      <c r="W136" s="110">
        <f t="shared" si="95"/>
        <v>11306</v>
      </c>
      <c r="X136" s="123">
        <f t="shared" si="100"/>
        <v>11</v>
      </c>
      <c r="Y136" s="125">
        <f t="shared" si="61"/>
        <v>1</v>
      </c>
      <c r="Z136" s="53">
        <f t="shared" si="96"/>
        <v>1.0000884564352057</v>
      </c>
      <c r="AA136" s="73">
        <f t="shared" si="97"/>
        <v>8.845643520571933E-5</v>
      </c>
      <c r="AB136" s="105">
        <f t="shared" si="65"/>
        <v>1</v>
      </c>
      <c r="AC136" s="106">
        <f t="shared" si="89"/>
        <v>6132</v>
      </c>
      <c r="AD136" s="84">
        <v>6135</v>
      </c>
      <c r="AE136" s="101">
        <v>3</v>
      </c>
      <c r="AF136" s="116">
        <v>0</v>
      </c>
      <c r="AG136" s="116">
        <v>0</v>
      </c>
      <c r="AH136" s="128">
        <f t="shared" si="90"/>
        <v>0</v>
      </c>
      <c r="AI136" s="128">
        <f t="shared" si="98"/>
        <v>6126</v>
      </c>
      <c r="AJ136" s="123">
        <f t="shared" si="101"/>
        <v>20</v>
      </c>
      <c r="AK136" s="125">
        <f t="shared" si="59"/>
        <v>1.2857142857142858</v>
      </c>
      <c r="AL136" s="70">
        <f t="shared" si="68"/>
        <v>1</v>
      </c>
      <c r="AM136" s="73">
        <f t="shared" si="69"/>
        <v>0</v>
      </c>
      <c r="AN136" s="74">
        <f t="shared" si="74"/>
        <v>0.75000000000000011</v>
      </c>
      <c r="AO136" s="4">
        <f t="shared" si="62"/>
        <v>-10</v>
      </c>
      <c r="AP136" s="4">
        <f t="shared" si="63"/>
        <v>2</v>
      </c>
      <c r="AQ136" s="4">
        <f t="shared" si="64"/>
        <v>1</v>
      </c>
      <c r="AR136" s="224" t="s">
        <v>160</v>
      </c>
      <c r="AS136" s="176">
        <v>50746</v>
      </c>
      <c r="AT136" s="169"/>
      <c r="AU136" s="178"/>
      <c r="AV136" s="235" t="s">
        <v>160</v>
      </c>
      <c r="AW136" s="51">
        <v>100</v>
      </c>
      <c r="AX136" s="232">
        <f t="shared" si="76"/>
        <v>0</v>
      </c>
      <c r="AY136" s="232">
        <f t="shared" si="77"/>
        <v>0</v>
      </c>
      <c r="AZ136" s="232">
        <v>100</v>
      </c>
      <c r="BA136" s="41">
        <f t="shared" si="102"/>
        <v>70.142857142857139</v>
      </c>
      <c r="BB136" s="51">
        <v>2</v>
      </c>
      <c r="BC136" s="169">
        <f t="shared" si="78"/>
        <v>0</v>
      </c>
      <c r="BD136" s="169">
        <v>2</v>
      </c>
      <c r="BE136" s="41">
        <f t="shared" si="103"/>
        <v>1.4285714285714286</v>
      </c>
      <c r="BF136" s="51">
        <v>0</v>
      </c>
      <c r="BG136" s="233">
        <f t="shared" si="79"/>
        <v>0</v>
      </c>
      <c r="BH136" s="233">
        <v>0</v>
      </c>
      <c r="BI136" s="234">
        <f t="shared" si="104"/>
        <v>0.42857142857142855</v>
      </c>
      <c r="BK136" s="219" t="s">
        <v>160</v>
      </c>
      <c r="BL136" s="34" t="s">
        <v>160</v>
      </c>
      <c r="BM136" s="58">
        <v>2</v>
      </c>
      <c r="BN136" s="2">
        <f t="shared" si="85"/>
        <v>2</v>
      </c>
      <c r="BO136" s="34" t="s">
        <v>169</v>
      </c>
      <c r="BP136" s="58">
        <v>2</v>
      </c>
      <c r="BQ136" s="2">
        <f t="shared" si="80"/>
        <v>0</v>
      </c>
      <c r="BS136" s="17">
        <f t="shared" si="66"/>
        <v>58.714285714285715</v>
      </c>
      <c r="CM136" s="1" t="s">
        <v>160</v>
      </c>
      <c r="CO136" s="132">
        <v>94</v>
      </c>
      <c r="CP136" s="132">
        <v>6</v>
      </c>
      <c r="CR136" s="132">
        <v>94</v>
      </c>
      <c r="CS136" s="132">
        <v>6</v>
      </c>
      <c r="CT136" s="236">
        <v>44020</v>
      </c>
      <c r="CU136" s="132">
        <f t="shared" si="81"/>
        <v>0</v>
      </c>
      <c r="CV136" s="132">
        <f t="shared" si="82"/>
        <v>0</v>
      </c>
      <c r="CW136" s="132">
        <f t="shared" si="83"/>
        <v>0</v>
      </c>
      <c r="CX136" s="132">
        <f t="shared" si="84"/>
        <v>0</v>
      </c>
    </row>
    <row r="137" spans="1:102" x14ac:dyDescent="0.25">
      <c r="A137" s="51">
        <v>134</v>
      </c>
      <c r="B137" s="132">
        <v>108</v>
      </c>
      <c r="C137" s="54">
        <v>44021</v>
      </c>
      <c r="D137" s="107">
        <f t="shared" si="71"/>
        <v>38857</v>
      </c>
      <c r="E137" s="113">
        <f t="shared" si="72"/>
        <v>50798</v>
      </c>
      <c r="F137" s="84">
        <f t="shared" si="73"/>
        <v>52</v>
      </c>
      <c r="G137" s="116">
        <v>0</v>
      </c>
      <c r="H137" s="116">
        <v>62</v>
      </c>
      <c r="I137" s="110">
        <f t="shared" si="86"/>
        <v>62</v>
      </c>
      <c r="J137" s="110">
        <f t="shared" si="91"/>
        <v>50703</v>
      </c>
      <c r="K137" s="123">
        <f t="shared" si="99"/>
        <v>386</v>
      </c>
      <c r="L137" s="126">
        <f t="shared" si="58"/>
        <v>55.571428571428569</v>
      </c>
      <c r="M137" s="70">
        <f t="shared" si="92"/>
        <v>1.0012243044173694</v>
      </c>
      <c r="N137" s="73">
        <f t="shared" si="93"/>
        <v>1.2243044173694262E-3</v>
      </c>
      <c r="O137" s="73">
        <f t="shared" si="94"/>
        <v>9.9701155218445692E-4</v>
      </c>
      <c r="P137" s="70">
        <f t="shared" si="105"/>
        <v>0.96766169154228854</v>
      </c>
      <c r="Q137" s="107">
        <f t="shared" si="87"/>
        <v>5754</v>
      </c>
      <c r="R137" s="113">
        <v>11887</v>
      </c>
      <c r="S137" s="84">
        <v>-2</v>
      </c>
      <c r="T137" s="116">
        <v>0</v>
      </c>
      <c r="U137" s="116">
        <v>2</v>
      </c>
      <c r="V137" s="110">
        <f t="shared" si="88"/>
        <v>2</v>
      </c>
      <c r="W137" s="110">
        <f t="shared" si="95"/>
        <v>11308</v>
      </c>
      <c r="X137" s="123">
        <f t="shared" si="100"/>
        <v>9</v>
      </c>
      <c r="Y137" s="125">
        <f t="shared" si="61"/>
        <v>1.2857142857142858</v>
      </c>
      <c r="Z137" s="53">
        <f t="shared" si="96"/>
        <v>1.0001768972227136</v>
      </c>
      <c r="AA137" s="73">
        <f t="shared" si="97"/>
        <v>1.7689722271363451E-4</v>
      </c>
      <c r="AB137" s="105">
        <f t="shared" si="65"/>
        <v>1.2857142857142858</v>
      </c>
      <c r="AC137" s="106">
        <f t="shared" si="89"/>
        <v>6135</v>
      </c>
      <c r="AD137" s="84">
        <v>6137</v>
      </c>
      <c r="AE137" s="101">
        <v>2</v>
      </c>
      <c r="AF137" s="116">
        <v>0</v>
      </c>
      <c r="AG137" s="116">
        <v>0</v>
      </c>
      <c r="AH137" s="128">
        <f t="shared" si="90"/>
        <v>0</v>
      </c>
      <c r="AI137" s="128">
        <f t="shared" si="98"/>
        <v>6126</v>
      </c>
      <c r="AJ137" s="123">
        <f t="shared" si="101"/>
        <v>19</v>
      </c>
      <c r="AK137" s="125">
        <f t="shared" si="59"/>
        <v>1.2857142857142858</v>
      </c>
      <c r="AL137" s="70">
        <f t="shared" si="68"/>
        <v>1</v>
      </c>
      <c r="AM137" s="73">
        <f t="shared" si="69"/>
        <v>0</v>
      </c>
      <c r="AN137" s="74">
        <f t="shared" si="74"/>
        <v>1</v>
      </c>
      <c r="AO137" s="4">
        <f t="shared" si="62"/>
        <v>-25</v>
      </c>
      <c r="AP137" s="4">
        <f t="shared" si="63"/>
        <v>-2</v>
      </c>
      <c r="AQ137" s="4">
        <f t="shared" si="64"/>
        <v>-1</v>
      </c>
      <c r="AR137" s="224" t="s">
        <v>161</v>
      </c>
      <c r="AS137" s="176">
        <v>50798</v>
      </c>
      <c r="AT137" s="169"/>
      <c r="AU137" s="178"/>
      <c r="AV137" s="235" t="s">
        <v>161</v>
      </c>
      <c r="AW137" s="51">
        <v>97</v>
      </c>
      <c r="AX137" s="232">
        <f t="shared" si="76"/>
        <v>0</v>
      </c>
      <c r="AY137" s="232">
        <f t="shared" si="77"/>
        <v>0</v>
      </c>
      <c r="AZ137" s="232">
        <v>97</v>
      </c>
      <c r="BA137" s="41">
        <f t="shared" si="102"/>
        <v>75.285714285714292</v>
      </c>
      <c r="BB137" s="51">
        <v>0</v>
      </c>
      <c r="BC137" s="169">
        <f t="shared" si="78"/>
        <v>0</v>
      </c>
      <c r="BD137" s="169">
        <v>0</v>
      </c>
      <c r="BE137" s="41">
        <f t="shared" si="103"/>
        <v>1.1428571428571428</v>
      </c>
      <c r="BF137" s="51">
        <v>0</v>
      </c>
      <c r="BG137" s="233">
        <f t="shared" si="79"/>
        <v>0</v>
      </c>
      <c r="BH137" s="233">
        <v>0</v>
      </c>
      <c r="BI137" s="234">
        <f t="shared" si="104"/>
        <v>0.2857142857142857</v>
      </c>
      <c r="BK137" s="219" t="s">
        <v>161</v>
      </c>
      <c r="BL137" s="34" t="s">
        <v>162</v>
      </c>
      <c r="BM137" s="58">
        <v>1</v>
      </c>
      <c r="BN137" s="2">
        <f t="shared" si="85"/>
        <v>0</v>
      </c>
      <c r="BO137" s="34" t="s">
        <v>170</v>
      </c>
      <c r="BP137" s="58">
        <v>1</v>
      </c>
      <c r="BQ137" s="2">
        <f t="shared" si="80"/>
        <v>0</v>
      </c>
      <c r="BS137" s="17">
        <f t="shared" si="66"/>
        <v>55.142857142857146</v>
      </c>
      <c r="CM137" s="1" t="s">
        <v>161</v>
      </c>
      <c r="CN137" s="132">
        <v>1</v>
      </c>
      <c r="CO137" s="132">
        <v>85</v>
      </c>
      <c r="CP137" s="132">
        <v>11</v>
      </c>
      <c r="CQ137" s="132">
        <v>1</v>
      </c>
      <c r="CR137" s="132">
        <v>85</v>
      </c>
      <c r="CS137" s="132">
        <v>11</v>
      </c>
      <c r="CT137" s="236">
        <v>44021</v>
      </c>
      <c r="CU137" s="132">
        <f t="shared" si="81"/>
        <v>0</v>
      </c>
      <c r="CV137" s="132">
        <f t="shared" si="82"/>
        <v>0</v>
      </c>
      <c r="CW137" s="132">
        <f t="shared" si="83"/>
        <v>0</v>
      </c>
      <c r="CX137" s="132">
        <f t="shared" si="84"/>
        <v>0</v>
      </c>
    </row>
    <row r="138" spans="1:102" x14ac:dyDescent="0.25">
      <c r="A138" s="51">
        <v>135</v>
      </c>
      <c r="B138" s="132">
        <v>109</v>
      </c>
      <c r="C138" s="54">
        <v>44022</v>
      </c>
      <c r="D138" s="107">
        <f t="shared" si="71"/>
        <v>38911</v>
      </c>
      <c r="E138" s="113">
        <f t="shared" si="72"/>
        <v>50840</v>
      </c>
      <c r="F138" s="84">
        <f t="shared" si="73"/>
        <v>42</v>
      </c>
      <c r="G138" s="116">
        <v>0</v>
      </c>
      <c r="H138" s="116">
        <v>98</v>
      </c>
      <c r="I138" s="110">
        <f t="shared" si="86"/>
        <v>98</v>
      </c>
      <c r="J138" s="110">
        <f t="shared" si="91"/>
        <v>50801</v>
      </c>
      <c r="K138" s="123">
        <f t="shared" si="99"/>
        <v>353</v>
      </c>
      <c r="L138" s="126">
        <f t="shared" ref="L138:L201" si="106">SUM(I132:I138)/7</f>
        <v>61.142857142857146</v>
      </c>
      <c r="M138" s="70">
        <f t="shared" si="92"/>
        <v>1.0019328244877028</v>
      </c>
      <c r="N138" s="73">
        <f t="shared" si="93"/>
        <v>1.9328244877028222E-3</v>
      </c>
      <c r="O138" s="73">
        <f t="shared" si="94"/>
        <v>1.2131140208336167E-3</v>
      </c>
      <c r="P138" s="70">
        <f t="shared" si="105"/>
        <v>1.1002570694087404</v>
      </c>
      <c r="Q138" s="107">
        <f t="shared" si="87"/>
        <v>5750</v>
      </c>
      <c r="R138" s="113">
        <v>11888</v>
      </c>
      <c r="S138" s="84">
        <v>1</v>
      </c>
      <c r="T138" s="116">
        <v>0</v>
      </c>
      <c r="U138" s="116">
        <v>1</v>
      </c>
      <c r="V138" s="110">
        <f t="shared" si="88"/>
        <v>1</v>
      </c>
      <c r="W138" s="110">
        <f t="shared" si="95"/>
        <v>11309</v>
      </c>
      <c r="X138" s="123">
        <f t="shared" si="100"/>
        <v>6</v>
      </c>
      <c r="Y138" s="125">
        <f t="shared" si="61"/>
        <v>1.2857142857142858</v>
      </c>
      <c r="Z138" s="53">
        <f t="shared" si="96"/>
        <v>1.0000884329678104</v>
      </c>
      <c r="AA138" s="73">
        <f t="shared" si="97"/>
        <v>8.8432967810359031E-5</v>
      </c>
      <c r="AB138" s="105">
        <f t="shared" si="65"/>
        <v>1</v>
      </c>
      <c r="AC138" s="106">
        <f t="shared" si="89"/>
        <v>6137</v>
      </c>
      <c r="AD138" s="84">
        <v>6136</v>
      </c>
      <c r="AE138" s="101">
        <v>-1</v>
      </c>
      <c r="AF138" s="116">
        <v>0</v>
      </c>
      <c r="AG138" s="116">
        <v>1</v>
      </c>
      <c r="AH138" s="128">
        <f t="shared" si="90"/>
        <v>1</v>
      </c>
      <c r="AI138" s="128">
        <f t="shared" si="98"/>
        <v>6127</v>
      </c>
      <c r="AJ138" s="123">
        <f t="shared" si="101"/>
        <v>16</v>
      </c>
      <c r="AK138" s="125">
        <f t="shared" ref="AK138:AK201" si="107">SUM(AH132:AH138)/7</f>
        <v>1</v>
      </c>
      <c r="AL138" s="70">
        <f t="shared" si="68"/>
        <v>1.0001632386549135</v>
      </c>
      <c r="AM138" s="73">
        <f t="shared" si="69"/>
        <v>1.632386549135223E-4</v>
      </c>
      <c r="AN138" s="74">
        <f t="shared" si="74"/>
        <v>0.77777777777777768</v>
      </c>
      <c r="AO138" s="4">
        <f t="shared" si="62"/>
        <v>-33</v>
      </c>
      <c r="AP138" s="4">
        <f t="shared" si="63"/>
        <v>-3</v>
      </c>
      <c r="AQ138" s="4">
        <f t="shared" si="64"/>
        <v>-3</v>
      </c>
      <c r="AR138" s="224" t="s">
        <v>162</v>
      </c>
      <c r="AS138" s="176">
        <v>50840</v>
      </c>
      <c r="AT138" s="169"/>
      <c r="AU138" s="178"/>
      <c r="AV138" s="235" t="s">
        <v>162</v>
      </c>
      <c r="AW138" s="51">
        <v>115</v>
      </c>
      <c r="AX138" s="232">
        <f t="shared" si="76"/>
        <v>-1</v>
      </c>
      <c r="AY138" s="232">
        <f t="shared" si="77"/>
        <v>1</v>
      </c>
      <c r="AZ138" s="232">
        <v>116</v>
      </c>
      <c r="BA138" s="41">
        <f t="shared" si="102"/>
        <v>84.285714285714292</v>
      </c>
      <c r="BB138" s="51">
        <v>1</v>
      </c>
      <c r="BC138" s="169">
        <f t="shared" si="78"/>
        <v>0</v>
      </c>
      <c r="BD138" s="169">
        <v>1</v>
      </c>
      <c r="BE138" s="41">
        <f t="shared" si="103"/>
        <v>1.1428571428571428</v>
      </c>
      <c r="BF138" s="51">
        <v>0</v>
      </c>
      <c r="BG138" s="233">
        <f t="shared" si="79"/>
        <v>0</v>
      </c>
      <c r="BH138" s="233">
        <v>0</v>
      </c>
      <c r="BI138" s="234">
        <f t="shared" si="104"/>
        <v>0.14285714285714285</v>
      </c>
      <c r="BK138" s="219" t="s">
        <v>162</v>
      </c>
      <c r="BL138" s="34" t="s">
        <v>163</v>
      </c>
      <c r="BM138" s="58">
        <v>4</v>
      </c>
      <c r="BN138" s="2">
        <f t="shared" si="85"/>
        <v>1</v>
      </c>
      <c r="BO138" s="34" t="s">
        <v>172</v>
      </c>
      <c r="BP138" s="58">
        <v>1</v>
      </c>
      <c r="BQ138" s="2">
        <f t="shared" si="80"/>
        <v>0</v>
      </c>
      <c r="BS138" s="17">
        <f t="shared" si="66"/>
        <v>50.428571428571431</v>
      </c>
      <c r="CM138" s="1" t="s">
        <v>162</v>
      </c>
      <c r="CN138" s="132">
        <v>1</v>
      </c>
      <c r="CO138" s="132">
        <v>96</v>
      </c>
      <c r="CP138" s="132">
        <v>18</v>
      </c>
      <c r="CQ138" s="132">
        <v>1</v>
      </c>
      <c r="CR138" s="132">
        <v>97</v>
      </c>
      <c r="CS138" s="132">
        <v>18</v>
      </c>
      <c r="CT138" s="236">
        <v>44022</v>
      </c>
      <c r="CU138" s="132">
        <f t="shared" si="81"/>
        <v>0</v>
      </c>
      <c r="CV138" s="132">
        <f t="shared" si="82"/>
        <v>-1</v>
      </c>
      <c r="CW138" s="132">
        <f t="shared" si="83"/>
        <v>0</v>
      </c>
      <c r="CX138" s="132">
        <f t="shared" si="84"/>
        <v>-1</v>
      </c>
    </row>
    <row r="139" spans="1:102" x14ac:dyDescent="0.25">
      <c r="A139" s="51">
        <v>136</v>
      </c>
      <c r="B139" s="132">
        <v>110</v>
      </c>
      <c r="C139" s="54">
        <v>44023</v>
      </c>
      <c r="D139" s="107">
        <f t="shared" si="71"/>
        <v>38952</v>
      </c>
      <c r="E139" s="113">
        <f t="shared" si="72"/>
        <v>50921</v>
      </c>
      <c r="F139" s="84">
        <f t="shared" si="73"/>
        <v>81</v>
      </c>
      <c r="G139" s="116">
        <v>0</v>
      </c>
      <c r="H139" s="116">
        <v>74</v>
      </c>
      <c r="I139" s="110">
        <f t="shared" si="86"/>
        <v>74</v>
      </c>
      <c r="J139" s="110">
        <f t="shared" si="91"/>
        <v>50875</v>
      </c>
      <c r="K139" s="123">
        <f t="shared" si="99"/>
        <v>373</v>
      </c>
      <c r="L139" s="126">
        <f t="shared" si="106"/>
        <v>60.571428571428569</v>
      </c>
      <c r="M139" s="70">
        <f t="shared" si="92"/>
        <v>1.0014566642388929</v>
      </c>
      <c r="N139" s="73">
        <f t="shared" si="93"/>
        <v>1.4566642388929019E-3</v>
      </c>
      <c r="O139" s="73">
        <f t="shared" si="94"/>
        <v>1.3420513364697851E-3</v>
      </c>
      <c r="P139" s="70">
        <f t="shared" si="105"/>
        <v>0.99065420560747652</v>
      </c>
      <c r="Q139" s="107">
        <f t="shared" si="87"/>
        <v>5752</v>
      </c>
      <c r="R139" s="113">
        <v>11891</v>
      </c>
      <c r="S139" s="84">
        <v>3</v>
      </c>
      <c r="T139" s="116">
        <v>0</v>
      </c>
      <c r="U139" s="116">
        <v>0</v>
      </c>
      <c r="V139" s="110">
        <f t="shared" si="88"/>
        <v>0</v>
      </c>
      <c r="W139" s="110">
        <f t="shared" si="95"/>
        <v>11309</v>
      </c>
      <c r="X139" s="123">
        <f t="shared" si="100"/>
        <v>8</v>
      </c>
      <c r="Y139" s="125">
        <f t="shared" ref="Y139:Y202" si="108">SUM(V133:V139)/7</f>
        <v>1.2857142857142858</v>
      </c>
      <c r="Z139" s="53">
        <f t="shared" si="96"/>
        <v>1</v>
      </c>
      <c r="AA139" s="73">
        <f t="shared" si="97"/>
        <v>0</v>
      </c>
      <c r="AB139" s="105">
        <f t="shared" si="65"/>
        <v>1</v>
      </c>
      <c r="AC139" s="106">
        <f t="shared" si="89"/>
        <v>6136</v>
      </c>
      <c r="AD139" s="84">
        <v>6137</v>
      </c>
      <c r="AE139" s="101">
        <v>1</v>
      </c>
      <c r="AF139" s="116">
        <v>0</v>
      </c>
      <c r="AG139" s="116">
        <v>0</v>
      </c>
      <c r="AH139" s="128">
        <f t="shared" si="90"/>
        <v>0</v>
      </c>
      <c r="AI139" s="128">
        <f t="shared" si="98"/>
        <v>6127</v>
      </c>
      <c r="AJ139" s="123">
        <f t="shared" si="101"/>
        <v>11</v>
      </c>
      <c r="AK139" s="125">
        <f t="shared" si="107"/>
        <v>1</v>
      </c>
      <c r="AL139" s="70">
        <f t="shared" si="68"/>
        <v>1</v>
      </c>
      <c r="AM139" s="73">
        <f t="shared" si="69"/>
        <v>0</v>
      </c>
      <c r="AN139" s="74">
        <f t="shared" si="74"/>
        <v>1</v>
      </c>
      <c r="AO139" s="4">
        <f t="shared" ref="AO139:AO202" si="109">F139-F132</f>
        <v>20</v>
      </c>
      <c r="AP139" s="4">
        <f t="shared" ref="AP139:AP202" si="110">S139-S132</f>
        <v>2</v>
      </c>
      <c r="AQ139" s="4">
        <f t="shared" ref="AQ139:AQ202" si="111">AE139-AE132</f>
        <v>-5</v>
      </c>
      <c r="AR139" s="224" t="s">
        <v>163</v>
      </c>
      <c r="AS139" s="176">
        <v>50921</v>
      </c>
      <c r="AT139" s="169"/>
      <c r="AU139" s="178"/>
      <c r="AV139" s="235" t="s">
        <v>163</v>
      </c>
      <c r="AW139" s="51">
        <v>130</v>
      </c>
      <c r="AX139" s="232">
        <f t="shared" si="76"/>
        <v>0</v>
      </c>
      <c r="AY139" s="232">
        <f t="shared" si="77"/>
        <v>0</v>
      </c>
      <c r="AZ139" s="232">
        <v>130</v>
      </c>
      <c r="BA139" s="41">
        <f t="shared" si="102"/>
        <v>95.571428571428569</v>
      </c>
      <c r="BB139" s="51">
        <v>4</v>
      </c>
      <c r="BC139" s="169">
        <f t="shared" si="78"/>
        <v>0</v>
      </c>
      <c r="BD139" s="169">
        <v>4</v>
      </c>
      <c r="BE139" s="41">
        <f t="shared" si="103"/>
        <v>1.5714285714285714</v>
      </c>
      <c r="BF139" s="51">
        <v>1</v>
      </c>
      <c r="BG139" s="233">
        <f t="shared" si="79"/>
        <v>0</v>
      </c>
      <c r="BH139" s="233">
        <v>1</v>
      </c>
      <c r="BI139" s="234">
        <f t="shared" si="104"/>
        <v>0.2857142857142857</v>
      </c>
      <c r="BK139" s="219" t="s">
        <v>163</v>
      </c>
      <c r="BL139" s="34" t="s">
        <v>164</v>
      </c>
      <c r="BM139" s="58">
        <v>7</v>
      </c>
      <c r="BN139" s="2">
        <f t="shared" si="85"/>
        <v>4</v>
      </c>
      <c r="BO139" s="34" t="s">
        <v>174</v>
      </c>
      <c r="BP139" s="58">
        <v>1</v>
      </c>
      <c r="BQ139" s="2">
        <f t="shared" si="80"/>
        <v>1</v>
      </c>
      <c r="BS139" s="17">
        <f t="shared" si="66"/>
        <v>53.285714285714285</v>
      </c>
      <c r="CM139" s="1" t="s">
        <v>163</v>
      </c>
      <c r="CN139" s="132">
        <v>1</v>
      </c>
      <c r="CO139" s="132">
        <v>111</v>
      </c>
      <c r="CP139" s="132">
        <v>18</v>
      </c>
      <c r="CQ139" s="132">
        <v>1</v>
      </c>
      <c r="CR139" s="132">
        <v>111</v>
      </c>
      <c r="CS139" s="132">
        <v>18</v>
      </c>
      <c r="CT139" s="236">
        <v>44023</v>
      </c>
      <c r="CU139" s="132">
        <f t="shared" si="81"/>
        <v>0</v>
      </c>
      <c r="CV139" s="132">
        <f t="shared" si="82"/>
        <v>0</v>
      </c>
      <c r="CW139" s="132">
        <f t="shared" si="83"/>
        <v>0</v>
      </c>
      <c r="CX139" s="132">
        <f t="shared" si="84"/>
        <v>0</v>
      </c>
    </row>
    <row r="140" spans="1:102" x14ac:dyDescent="0.25">
      <c r="A140" s="51">
        <v>137</v>
      </c>
      <c r="B140" s="132">
        <v>111</v>
      </c>
      <c r="C140" s="54">
        <v>44024</v>
      </c>
      <c r="D140" s="107">
        <f t="shared" si="71"/>
        <v>39030</v>
      </c>
      <c r="E140" s="113">
        <f t="shared" si="72"/>
        <v>51022</v>
      </c>
      <c r="F140" s="84">
        <f t="shared" si="73"/>
        <v>101</v>
      </c>
      <c r="G140" s="116">
        <v>0</v>
      </c>
      <c r="H140" s="116">
        <v>88</v>
      </c>
      <c r="I140" s="110">
        <f t="shared" si="86"/>
        <v>88</v>
      </c>
      <c r="J140" s="110">
        <f t="shared" si="91"/>
        <v>50963</v>
      </c>
      <c r="K140" s="123">
        <f t="shared" si="99"/>
        <v>401</v>
      </c>
      <c r="L140" s="126">
        <f t="shared" si="106"/>
        <v>67</v>
      </c>
      <c r="M140" s="70">
        <f t="shared" si="92"/>
        <v>1.0017297297297296</v>
      </c>
      <c r="N140" s="73">
        <f t="shared" si="93"/>
        <v>1.7297297297296232E-3</v>
      </c>
      <c r="O140" s="73">
        <f t="shared" si="94"/>
        <v>1.4940722799421824E-3</v>
      </c>
      <c r="P140" s="70">
        <f t="shared" si="105"/>
        <v>1.1061320754716981</v>
      </c>
      <c r="Q140" s="107">
        <f t="shared" si="87"/>
        <v>5754</v>
      </c>
      <c r="R140" s="113">
        <v>11893</v>
      </c>
      <c r="S140" s="84">
        <v>2</v>
      </c>
      <c r="T140" s="116">
        <v>0</v>
      </c>
      <c r="U140" s="116">
        <v>1</v>
      </c>
      <c r="V140" s="110">
        <f t="shared" si="88"/>
        <v>1</v>
      </c>
      <c r="W140" s="110">
        <f t="shared" si="95"/>
        <v>11310</v>
      </c>
      <c r="X140" s="123">
        <f t="shared" si="100"/>
        <v>9</v>
      </c>
      <c r="Y140" s="125">
        <f t="shared" si="108"/>
        <v>1.2857142857142858</v>
      </c>
      <c r="Z140" s="53">
        <f t="shared" si="96"/>
        <v>1.0000884251481121</v>
      </c>
      <c r="AA140" s="73">
        <f t="shared" si="97"/>
        <v>8.8425148112136753E-5</v>
      </c>
      <c r="AB140" s="105">
        <f t="shared" ref="AB140:AB203" si="112">Y140/Y139</f>
        <v>1</v>
      </c>
      <c r="AC140" s="106">
        <f t="shared" si="89"/>
        <v>6137</v>
      </c>
      <c r="AD140" s="84">
        <v>6137</v>
      </c>
      <c r="AE140" s="101">
        <v>0</v>
      </c>
      <c r="AF140" s="116">
        <v>0</v>
      </c>
      <c r="AG140" s="116">
        <v>2</v>
      </c>
      <c r="AH140" s="128">
        <f t="shared" si="90"/>
        <v>2</v>
      </c>
      <c r="AI140" s="128">
        <f t="shared" si="98"/>
        <v>6129</v>
      </c>
      <c r="AJ140" s="123">
        <f t="shared" si="101"/>
        <v>10</v>
      </c>
      <c r="AK140" s="125">
        <f t="shared" si="107"/>
        <v>0.8571428571428571</v>
      </c>
      <c r="AL140" s="70">
        <f t="shared" si="68"/>
        <v>1.0003264240248082</v>
      </c>
      <c r="AM140" s="73">
        <f t="shared" si="69"/>
        <v>3.2642402480820287E-4</v>
      </c>
      <c r="AN140" s="74">
        <f t="shared" si="74"/>
        <v>0.8571428571428571</v>
      </c>
      <c r="AO140" s="4">
        <f t="shared" si="109"/>
        <v>28</v>
      </c>
      <c r="AP140" s="4">
        <f t="shared" si="110"/>
        <v>1</v>
      </c>
      <c r="AQ140" s="4">
        <f t="shared" si="111"/>
        <v>-1</v>
      </c>
      <c r="AR140" s="224" t="s">
        <v>164</v>
      </c>
      <c r="AS140" s="176">
        <v>51022</v>
      </c>
      <c r="AT140" s="169"/>
      <c r="AU140" s="178"/>
      <c r="AV140" s="235" t="s">
        <v>164</v>
      </c>
      <c r="AW140" s="51">
        <v>119</v>
      </c>
      <c r="AX140" s="232">
        <f t="shared" si="76"/>
        <v>0</v>
      </c>
      <c r="AY140" s="232">
        <f t="shared" si="77"/>
        <v>0</v>
      </c>
      <c r="AZ140" s="232">
        <v>119</v>
      </c>
      <c r="BA140" s="41">
        <f t="shared" si="102"/>
        <v>105.14285714285714</v>
      </c>
      <c r="BB140" s="51">
        <v>7</v>
      </c>
      <c r="BC140" s="169">
        <f t="shared" si="78"/>
        <v>0</v>
      </c>
      <c r="BD140" s="169">
        <v>7</v>
      </c>
      <c r="BE140" s="41">
        <f t="shared" si="103"/>
        <v>2.4285714285714284</v>
      </c>
      <c r="BF140" s="51">
        <v>0</v>
      </c>
      <c r="BG140" s="233">
        <f t="shared" si="79"/>
        <v>0</v>
      </c>
      <c r="BH140" s="233">
        <v>0</v>
      </c>
      <c r="BI140" s="234">
        <f t="shared" si="104"/>
        <v>0.2857142857142857</v>
      </c>
      <c r="BK140" s="219" t="s">
        <v>164</v>
      </c>
      <c r="BL140" s="34" t="s">
        <v>165</v>
      </c>
      <c r="BM140" s="58">
        <v>4</v>
      </c>
      <c r="BN140" s="2">
        <f t="shared" si="85"/>
        <v>7</v>
      </c>
      <c r="BO140" s="34" t="s">
        <v>177</v>
      </c>
      <c r="BP140" s="58">
        <v>2</v>
      </c>
      <c r="BQ140" s="2">
        <f t="shared" si="80"/>
        <v>0</v>
      </c>
      <c r="BS140" s="17">
        <f t="shared" ref="BS140:BS203" si="113">SUM(F134:F140)/7</f>
        <v>57.285714285714285</v>
      </c>
      <c r="CM140" s="1" t="s">
        <v>164</v>
      </c>
      <c r="CN140" s="132">
        <v>1</v>
      </c>
      <c r="CO140" s="132">
        <v>107</v>
      </c>
      <c r="CP140" s="132">
        <v>11</v>
      </c>
      <c r="CQ140" s="132">
        <v>1</v>
      </c>
      <c r="CR140" s="132">
        <v>107</v>
      </c>
      <c r="CS140" s="132">
        <v>11</v>
      </c>
      <c r="CT140" s="236">
        <v>44024</v>
      </c>
      <c r="CU140" s="132">
        <f t="shared" si="81"/>
        <v>0</v>
      </c>
      <c r="CV140" s="132">
        <f t="shared" si="82"/>
        <v>0</v>
      </c>
      <c r="CW140" s="132">
        <f t="shared" si="83"/>
        <v>0</v>
      </c>
      <c r="CX140" s="132">
        <f t="shared" si="84"/>
        <v>0</v>
      </c>
    </row>
    <row r="141" spans="1:102" x14ac:dyDescent="0.25">
      <c r="A141" s="51">
        <v>138</v>
      </c>
      <c r="B141" s="132">
        <v>112</v>
      </c>
      <c r="C141" s="54">
        <v>44025</v>
      </c>
      <c r="D141" s="107">
        <f t="shared" si="71"/>
        <v>39129</v>
      </c>
      <c r="E141" s="113">
        <f t="shared" si="72"/>
        <v>51093</v>
      </c>
      <c r="F141" s="84">
        <f t="shared" si="73"/>
        <v>71</v>
      </c>
      <c r="G141" s="116">
        <v>0</v>
      </c>
      <c r="H141" s="116">
        <v>102</v>
      </c>
      <c r="I141" s="110">
        <f t="shared" si="86"/>
        <v>102</v>
      </c>
      <c r="J141" s="110">
        <f t="shared" si="91"/>
        <v>51065</v>
      </c>
      <c r="K141" s="123">
        <f t="shared" si="99"/>
        <v>436</v>
      </c>
      <c r="L141" s="126">
        <f t="shared" si="106"/>
        <v>75.714285714285708</v>
      </c>
      <c r="M141" s="70">
        <f t="shared" si="92"/>
        <v>1.0020014520338285</v>
      </c>
      <c r="N141" s="73">
        <f t="shared" si="93"/>
        <v>2.0014520338285102E-3</v>
      </c>
      <c r="O141" s="73">
        <f t="shared" si="94"/>
        <v>1.6689949815046567E-3</v>
      </c>
      <c r="P141" s="70">
        <f t="shared" si="105"/>
        <v>1.1300639658848612</v>
      </c>
      <c r="Q141" s="107">
        <f t="shared" si="87"/>
        <v>5756</v>
      </c>
      <c r="R141" s="113">
        <v>11894</v>
      </c>
      <c r="S141" s="84">
        <v>1</v>
      </c>
      <c r="T141" s="116">
        <v>0</v>
      </c>
      <c r="U141" s="116">
        <v>4</v>
      </c>
      <c r="V141" s="110">
        <f t="shared" si="88"/>
        <v>4</v>
      </c>
      <c r="W141" s="110">
        <f t="shared" si="95"/>
        <v>11314</v>
      </c>
      <c r="X141" s="123">
        <f t="shared" si="100"/>
        <v>10</v>
      </c>
      <c r="Y141" s="125">
        <f t="shared" si="108"/>
        <v>1.5714285714285714</v>
      </c>
      <c r="Z141" s="53">
        <f t="shared" si="96"/>
        <v>1.0003536693191866</v>
      </c>
      <c r="AA141" s="73">
        <f t="shared" si="97"/>
        <v>3.5366931918656697E-4</v>
      </c>
      <c r="AB141" s="105">
        <f t="shared" si="112"/>
        <v>1.2222222222222221</v>
      </c>
      <c r="AC141" s="106">
        <f t="shared" si="89"/>
        <v>6137</v>
      </c>
      <c r="AD141" s="84">
        <v>6137</v>
      </c>
      <c r="AE141" s="101">
        <v>0</v>
      </c>
      <c r="AF141" s="116">
        <v>0</v>
      </c>
      <c r="AG141" s="116">
        <v>0</v>
      </c>
      <c r="AH141" s="128">
        <f t="shared" si="90"/>
        <v>0</v>
      </c>
      <c r="AI141" s="128">
        <f t="shared" si="98"/>
        <v>6129</v>
      </c>
      <c r="AJ141" s="123">
        <f t="shared" si="101"/>
        <v>9</v>
      </c>
      <c r="AK141" s="125">
        <f t="shared" si="107"/>
        <v>0.8571428571428571</v>
      </c>
      <c r="AL141" s="70">
        <f t="shared" si="68"/>
        <v>1</v>
      </c>
      <c r="AM141" s="73">
        <f t="shared" si="69"/>
        <v>0</v>
      </c>
      <c r="AN141" s="74">
        <f t="shared" si="74"/>
        <v>1</v>
      </c>
      <c r="AO141" s="4">
        <f t="shared" si="109"/>
        <v>35</v>
      </c>
      <c r="AP141" s="4">
        <f t="shared" si="110"/>
        <v>1</v>
      </c>
      <c r="AQ141" s="4">
        <f t="shared" si="111"/>
        <v>-1</v>
      </c>
      <c r="AR141" s="221" t="s">
        <v>165</v>
      </c>
      <c r="AS141" s="174">
        <v>51093</v>
      </c>
      <c r="AT141" s="169"/>
      <c r="AU141" s="178"/>
      <c r="AV141" s="235" t="s">
        <v>165</v>
      </c>
      <c r="AW141" s="51">
        <v>170</v>
      </c>
      <c r="AX141" s="232">
        <f t="shared" si="76"/>
        <v>0</v>
      </c>
      <c r="AY141" s="232">
        <f t="shared" si="77"/>
        <v>0</v>
      </c>
      <c r="AZ141" s="232">
        <v>170</v>
      </c>
      <c r="BA141" s="41">
        <f t="shared" si="102"/>
        <v>116.14285714285714</v>
      </c>
      <c r="BB141" s="51">
        <v>4</v>
      </c>
      <c r="BC141" s="169">
        <f t="shared" si="78"/>
        <v>0</v>
      </c>
      <c r="BD141" s="169">
        <v>4</v>
      </c>
      <c r="BE141" s="41">
        <f t="shared" si="103"/>
        <v>2.7142857142857144</v>
      </c>
      <c r="BF141" s="51">
        <v>4</v>
      </c>
      <c r="BG141" s="233">
        <f t="shared" si="79"/>
        <v>0</v>
      </c>
      <c r="BH141" s="233">
        <v>4</v>
      </c>
      <c r="BI141" s="234">
        <f t="shared" si="104"/>
        <v>0.7142857142857143</v>
      </c>
      <c r="BK141" s="219" t="s">
        <v>165</v>
      </c>
      <c r="BL141" s="34" t="s">
        <v>166</v>
      </c>
      <c r="BM141" s="58">
        <v>1</v>
      </c>
      <c r="BN141" s="2">
        <f t="shared" si="85"/>
        <v>4</v>
      </c>
      <c r="BO141" s="34" t="s">
        <v>181</v>
      </c>
      <c r="BP141" s="58">
        <v>4</v>
      </c>
      <c r="BQ141" s="2">
        <f t="shared" si="80"/>
        <v>4</v>
      </c>
      <c r="BS141" s="17">
        <f t="shared" si="113"/>
        <v>62.285714285714285</v>
      </c>
      <c r="CM141" s="1" t="s">
        <v>165</v>
      </c>
      <c r="CO141" s="132">
        <v>164</v>
      </c>
      <c r="CP141" s="132">
        <v>6</v>
      </c>
      <c r="CR141" s="132">
        <v>164</v>
      </c>
      <c r="CS141" s="132">
        <v>6</v>
      </c>
      <c r="CT141" s="236">
        <v>44025</v>
      </c>
      <c r="CU141" s="132">
        <f t="shared" si="81"/>
        <v>0</v>
      </c>
      <c r="CV141" s="132">
        <f t="shared" si="82"/>
        <v>0</v>
      </c>
      <c r="CW141" s="132">
        <f t="shared" si="83"/>
        <v>0</v>
      </c>
      <c r="CX141" s="132">
        <f t="shared" si="84"/>
        <v>0</v>
      </c>
    </row>
    <row r="142" spans="1:102" x14ac:dyDescent="0.25">
      <c r="A142" s="51">
        <v>139</v>
      </c>
      <c r="B142" s="132">
        <v>113</v>
      </c>
      <c r="C142" s="54">
        <v>44026</v>
      </c>
      <c r="D142" s="107">
        <f t="shared" si="71"/>
        <v>39199</v>
      </c>
      <c r="E142" s="113">
        <f t="shared" si="72"/>
        <v>51146</v>
      </c>
      <c r="F142" s="84">
        <f t="shared" si="73"/>
        <v>53</v>
      </c>
      <c r="G142" s="116">
        <v>0</v>
      </c>
      <c r="H142" s="116">
        <v>95</v>
      </c>
      <c r="I142" s="110">
        <f t="shared" si="86"/>
        <v>95</v>
      </c>
      <c r="J142" s="110">
        <f t="shared" si="91"/>
        <v>51160</v>
      </c>
      <c r="K142" s="123">
        <f t="shared" si="99"/>
        <v>452</v>
      </c>
      <c r="L142" s="126">
        <f t="shared" si="106"/>
        <v>82.285714285714292</v>
      </c>
      <c r="M142" s="70">
        <f t="shared" si="92"/>
        <v>1.0018603740330951</v>
      </c>
      <c r="N142" s="73">
        <f t="shared" si="93"/>
        <v>1.8603740330951357E-3</v>
      </c>
      <c r="O142" s="73">
        <f t="shared" si="94"/>
        <v>1.7962089046497987E-3</v>
      </c>
      <c r="P142" s="70">
        <f t="shared" si="105"/>
        <v>1.0867924528301889</v>
      </c>
      <c r="Q142" s="107">
        <f t="shared" si="87"/>
        <v>5757</v>
      </c>
      <c r="R142" s="113">
        <v>11892</v>
      </c>
      <c r="S142" s="84">
        <v>-2</v>
      </c>
      <c r="T142" s="116">
        <v>0</v>
      </c>
      <c r="U142" s="116">
        <v>1</v>
      </c>
      <c r="V142" s="110">
        <f t="shared" si="88"/>
        <v>1</v>
      </c>
      <c r="W142" s="110">
        <f t="shared" si="95"/>
        <v>11315</v>
      </c>
      <c r="X142" s="123">
        <f t="shared" si="100"/>
        <v>6</v>
      </c>
      <c r="Y142" s="125">
        <f t="shared" si="108"/>
        <v>1.4285714285714286</v>
      </c>
      <c r="Z142" s="53">
        <f t="shared" si="96"/>
        <v>1.0000883860703553</v>
      </c>
      <c r="AA142" s="73">
        <f t="shared" si="97"/>
        <v>8.8386070355328528E-5</v>
      </c>
      <c r="AB142" s="105">
        <f t="shared" si="112"/>
        <v>0.90909090909090917</v>
      </c>
      <c r="AC142" s="106">
        <f t="shared" si="89"/>
        <v>6137</v>
      </c>
      <c r="AD142" s="84">
        <v>6135</v>
      </c>
      <c r="AE142" s="101">
        <v>-2</v>
      </c>
      <c r="AF142" s="116">
        <v>0</v>
      </c>
      <c r="AG142" s="116">
        <v>2</v>
      </c>
      <c r="AH142" s="128">
        <f t="shared" si="90"/>
        <v>2</v>
      </c>
      <c r="AI142" s="128">
        <f t="shared" si="98"/>
        <v>6131</v>
      </c>
      <c r="AJ142" s="123">
        <f t="shared" si="101"/>
        <v>3</v>
      </c>
      <c r="AK142" s="125">
        <f t="shared" si="107"/>
        <v>0.7142857142857143</v>
      </c>
      <c r="AL142" s="70">
        <f t="shared" si="68"/>
        <v>1.0003263175069343</v>
      </c>
      <c r="AM142" s="73">
        <f t="shared" si="69"/>
        <v>3.2631750693434824E-4</v>
      </c>
      <c r="AN142" s="74">
        <f t="shared" si="74"/>
        <v>0.83333333333333337</v>
      </c>
      <c r="AO142" s="4">
        <f t="shared" si="109"/>
        <v>16</v>
      </c>
      <c r="AP142" s="4">
        <f t="shared" si="110"/>
        <v>-4</v>
      </c>
      <c r="AQ142" s="4">
        <f t="shared" si="111"/>
        <v>-6</v>
      </c>
      <c r="AR142" s="221" t="s">
        <v>166</v>
      </c>
      <c r="AS142" s="174">
        <v>51146</v>
      </c>
      <c r="AT142" s="169"/>
      <c r="AU142" s="178"/>
      <c r="AV142" s="235" t="s">
        <v>166</v>
      </c>
      <c r="AW142" s="51">
        <v>168</v>
      </c>
      <c r="AX142" s="232">
        <f t="shared" si="76"/>
        <v>0</v>
      </c>
      <c r="AY142" s="232">
        <f t="shared" si="77"/>
        <v>0</v>
      </c>
      <c r="AZ142" s="232">
        <v>168</v>
      </c>
      <c r="BA142" s="41">
        <f t="shared" si="102"/>
        <v>128.42857142857142</v>
      </c>
      <c r="BB142" s="51">
        <v>1</v>
      </c>
      <c r="BC142" s="169">
        <f t="shared" si="78"/>
        <v>0</v>
      </c>
      <c r="BD142" s="169">
        <v>1</v>
      </c>
      <c r="BE142" s="41">
        <f t="shared" si="103"/>
        <v>2.7142857142857144</v>
      </c>
      <c r="BF142" s="51">
        <v>0</v>
      </c>
      <c r="BG142" s="233">
        <f t="shared" si="79"/>
        <v>0</v>
      </c>
      <c r="BH142" s="233">
        <v>0</v>
      </c>
      <c r="BI142" s="234">
        <f t="shared" si="104"/>
        <v>0.7142857142857143</v>
      </c>
      <c r="BK142" s="219" t="s">
        <v>166</v>
      </c>
      <c r="BL142" s="228" t="s">
        <v>167</v>
      </c>
      <c r="BM142" s="231">
        <v>6</v>
      </c>
      <c r="BN142" s="2">
        <f t="shared" si="85"/>
        <v>1</v>
      </c>
      <c r="BO142" s="228" t="s">
        <v>182</v>
      </c>
      <c r="BP142" s="231">
        <v>3</v>
      </c>
      <c r="BQ142" s="2">
        <f t="shared" si="80"/>
        <v>0</v>
      </c>
      <c r="BS142" s="17">
        <f t="shared" si="113"/>
        <v>64.571428571428569</v>
      </c>
      <c r="CM142" s="1" t="s">
        <v>166</v>
      </c>
      <c r="CN142" s="132">
        <v>3</v>
      </c>
      <c r="CO142" s="132">
        <v>160</v>
      </c>
      <c r="CP142" s="132">
        <v>5</v>
      </c>
      <c r="CQ142" s="132">
        <v>3</v>
      </c>
      <c r="CR142" s="132">
        <v>160</v>
      </c>
      <c r="CS142" s="132">
        <v>5</v>
      </c>
      <c r="CT142" s="236">
        <v>44026</v>
      </c>
      <c r="CU142" s="132">
        <f t="shared" si="81"/>
        <v>0</v>
      </c>
      <c r="CV142" s="132">
        <f t="shared" si="82"/>
        <v>0</v>
      </c>
      <c r="CW142" s="132">
        <f t="shared" si="83"/>
        <v>0</v>
      </c>
      <c r="CX142" s="132">
        <f t="shared" si="84"/>
        <v>0</v>
      </c>
    </row>
    <row r="143" spans="1:102" x14ac:dyDescent="0.25">
      <c r="A143" s="51">
        <v>140</v>
      </c>
      <c r="B143" s="132">
        <v>114</v>
      </c>
      <c r="C143" s="54">
        <v>44027</v>
      </c>
      <c r="D143" s="107">
        <f t="shared" si="71"/>
        <v>39254</v>
      </c>
      <c r="E143" s="113">
        <f t="shared" si="72"/>
        <v>51252</v>
      </c>
      <c r="F143" s="84">
        <f t="shared" si="73"/>
        <v>106</v>
      </c>
      <c r="G143" s="116">
        <v>0</v>
      </c>
      <c r="H143" s="116">
        <v>151</v>
      </c>
      <c r="I143" s="110">
        <f t="shared" si="86"/>
        <v>151</v>
      </c>
      <c r="J143" s="110">
        <f t="shared" si="91"/>
        <v>51311</v>
      </c>
      <c r="K143" s="123">
        <f t="shared" si="99"/>
        <v>506</v>
      </c>
      <c r="L143" s="126">
        <f t="shared" si="106"/>
        <v>95.714285714285708</v>
      </c>
      <c r="M143" s="70">
        <f t="shared" si="92"/>
        <v>1.002951524628616</v>
      </c>
      <c r="N143" s="73">
        <f t="shared" si="93"/>
        <v>2.9515246286160313E-3</v>
      </c>
      <c r="O143" s="73">
        <f t="shared" si="94"/>
        <v>1.9999489328324403E-3</v>
      </c>
      <c r="P143" s="70">
        <f t="shared" si="105"/>
        <v>1.1631944444444442</v>
      </c>
      <c r="Q143" s="107">
        <f t="shared" si="87"/>
        <v>5757</v>
      </c>
      <c r="R143" s="113">
        <v>11897</v>
      </c>
      <c r="S143" s="84">
        <v>5</v>
      </c>
      <c r="T143" s="116">
        <v>0</v>
      </c>
      <c r="U143" s="116">
        <v>1</v>
      </c>
      <c r="V143" s="110">
        <f t="shared" si="88"/>
        <v>1</v>
      </c>
      <c r="W143" s="110">
        <f t="shared" si="95"/>
        <v>11316</v>
      </c>
      <c r="X143" s="123">
        <f t="shared" si="100"/>
        <v>8</v>
      </c>
      <c r="Y143" s="125">
        <f t="shared" si="108"/>
        <v>1.4285714285714286</v>
      </c>
      <c r="Z143" s="53">
        <f t="shared" si="96"/>
        <v>1.0000883782589483</v>
      </c>
      <c r="AA143" s="73">
        <f t="shared" si="97"/>
        <v>8.8378258948251798E-5</v>
      </c>
      <c r="AB143" s="105">
        <f t="shared" si="112"/>
        <v>1</v>
      </c>
      <c r="AC143" s="106">
        <f t="shared" si="89"/>
        <v>6135</v>
      </c>
      <c r="AD143" s="84">
        <v>6136</v>
      </c>
      <c r="AE143" s="101">
        <v>1</v>
      </c>
      <c r="AF143" s="116">
        <v>0</v>
      </c>
      <c r="AG143" s="116">
        <v>3</v>
      </c>
      <c r="AH143" s="128">
        <f t="shared" si="90"/>
        <v>3</v>
      </c>
      <c r="AI143" s="128">
        <f t="shared" si="98"/>
        <v>6134</v>
      </c>
      <c r="AJ143" s="123">
        <f t="shared" si="101"/>
        <v>1</v>
      </c>
      <c r="AK143" s="125">
        <f t="shared" si="107"/>
        <v>1.1428571428571428</v>
      </c>
      <c r="AL143" s="70">
        <f t="shared" ref="AL143:AL206" si="114">AI143/AI142</f>
        <v>1.0004893165878324</v>
      </c>
      <c r="AM143" s="73">
        <f t="shared" ref="AM143:AM206" si="115">AL143-1</f>
        <v>4.8931658783235576E-4</v>
      </c>
      <c r="AN143" s="74">
        <f t="shared" si="74"/>
        <v>1.5999999999999999</v>
      </c>
      <c r="AO143" s="4">
        <f t="shared" si="109"/>
        <v>54</v>
      </c>
      <c r="AP143" s="4">
        <f t="shared" si="110"/>
        <v>2</v>
      </c>
      <c r="AQ143" s="4">
        <f t="shared" si="111"/>
        <v>-2</v>
      </c>
      <c r="AR143" s="221" t="s">
        <v>167</v>
      </c>
      <c r="AS143" s="174">
        <v>51252</v>
      </c>
      <c r="AT143" s="169"/>
      <c r="AU143" s="178"/>
      <c r="AV143" s="235" t="s">
        <v>167</v>
      </c>
      <c r="AW143" s="51">
        <v>212</v>
      </c>
      <c r="AX143" s="232">
        <f t="shared" si="76"/>
        <v>0</v>
      </c>
      <c r="AY143" s="232">
        <f t="shared" si="77"/>
        <v>0</v>
      </c>
      <c r="AZ143" s="232">
        <v>212</v>
      </c>
      <c r="BA143" s="41">
        <f t="shared" si="102"/>
        <v>144.42857142857142</v>
      </c>
      <c r="BB143" s="51">
        <v>6</v>
      </c>
      <c r="BC143" s="169">
        <f t="shared" si="78"/>
        <v>0</v>
      </c>
      <c r="BD143" s="169">
        <v>6</v>
      </c>
      <c r="BE143" s="41">
        <f t="shared" si="103"/>
        <v>3.2857142857142856</v>
      </c>
      <c r="BF143" s="51">
        <v>1</v>
      </c>
      <c r="BG143" s="233">
        <f t="shared" si="79"/>
        <v>0</v>
      </c>
      <c r="BH143" s="233">
        <v>1</v>
      </c>
      <c r="BI143" s="234">
        <f t="shared" si="104"/>
        <v>0.8571428571428571</v>
      </c>
      <c r="BK143" s="219" t="s">
        <v>167</v>
      </c>
      <c r="BL143" s="34" t="s">
        <v>168</v>
      </c>
      <c r="BM143" s="58">
        <v>4</v>
      </c>
      <c r="BN143" s="2">
        <f t="shared" si="85"/>
        <v>6</v>
      </c>
      <c r="BO143" s="34" t="s">
        <v>183</v>
      </c>
      <c r="BP143" s="58">
        <v>1</v>
      </c>
      <c r="BQ143" s="2">
        <f t="shared" si="80"/>
        <v>1</v>
      </c>
      <c r="BS143" s="17">
        <f t="shared" si="113"/>
        <v>72.285714285714292</v>
      </c>
      <c r="CM143" s="1" t="s">
        <v>167</v>
      </c>
      <c r="CN143" s="132">
        <v>1</v>
      </c>
      <c r="CO143" s="132">
        <v>191</v>
      </c>
      <c r="CP143" s="132">
        <v>20</v>
      </c>
      <c r="CQ143" s="132">
        <v>1</v>
      </c>
      <c r="CR143" s="132">
        <v>191</v>
      </c>
      <c r="CS143" s="132">
        <v>20</v>
      </c>
      <c r="CT143" s="236">
        <v>44027</v>
      </c>
      <c r="CU143" s="132">
        <f t="shared" si="81"/>
        <v>0</v>
      </c>
      <c r="CV143" s="132">
        <f t="shared" si="82"/>
        <v>0</v>
      </c>
      <c r="CW143" s="132">
        <f t="shared" si="83"/>
        <v>0</v>
      </c>
      <c r="CX143" s="132">
        <f t="shared" si="84"/>
        <v>0</v>
      </c>
    </row>
    <row r="144" spans="1:102" x14ac:dyDescent="0.25">
      <c r="A144" s="51">
        <v>141</v>
      </c>
      <c r="B144" s="132">
        <v>115</v>
      </c>
      <c r="C144" s="54">
        <v>44028</v>
      </c>
      <c r="D144" s="107">
        <f t="shared" si="71"/>
        <v>39355</v>
      </c>
      <c r="E144" s="113">
        <f t="shared" si="72"/>
        <v>51351</v>
      </c>
      <c r="F144" s="84">
        <f t="shared" si="73"/>
        <v>99</v>
      </c>
      <c r="G144" s="116">
        <v>0</v>
      </c>
      <c r="H144" s="116">
        <v>134</v>
      </c>
      <c r="I144" s="110">
        <f t="shared" si="86"/>
        <v>134</v>
      </c>
      <c r="J144" s="110">
        <f t="shared" si="91"/>
        <v>51445</v>
      </c>
      <c r="K144" s="123">
        <f t="shared" si="99"/>
        <v>553</v>
      </c>
      <c r="L144" s="126">
        <f t="shared" si="106"/>
        <v>106</v>
      </c>
      <c r="M144" s="70">
        <f t="shared" si="92"/>
        <v>1.0026115257936894</v>
      </c>
      <c r="N144" s="73">
        <f t="shared" si="93"/>
        <v>2.6115257936893954E-3</v>
      </c>
      <c r="O144" s="73">
        <f t="shared" si="94"/>
        <v>2.2309212437917393E-3</v>
      </c>
      <c r="P144" s="70">
        <f t="shared" si="105"/>
        <v>1.1074626865671642</v>
      </c>
      <c r="Q144" s="107">
        <f t="shared" si="87"/>
        <v>5761</v>
      </c>
      <c r="R144" s="113">
        <v>11898</v>
      </c>
      <c r="S144" s="84">
        <v>1</v>
      </c>
      <c r="T144" s="116">
        <v>0</v>
      </c>
      <c r="U144" s="116">
        <v>0</v>
      </c>
      <c r="V144" s="110">
        <f t="shared" si="88"/>
        <v>0</v>
      </c>
      <c r="W144" s="110">
        <f t="shared" si="95"/>
        <v>11316</v>
      </c>
      <c r="X144" s="123">
        <f t="shared" si="100"/>
        <v>11</v>
      </c>
      <c r="Y144" s="125">
        <f t="shared" si="108"/>
        <v>1.1428571428571428</v>
      </c>
      <c r="Z144" s="53">
        <f t="shared" si="96"/>
        <v>1</v>
      </c>
      <c r="AA144" s="73">
        <f t="shared" si="97"/>
        <v>0</v>
      </c>
      <c r="AB144" s="105">
        <f t="shared" si="112"/>
        <v>0.79999999999999993</v>
      </c>
      <c r="AC144" s="106">
        <f t="shared" si="89"/>
        <v>6136</v>
      </c>
      <c r="AD144" s="84">
        <v>6137</v>
      </c>
      <c r="AE144" s="101">
        <v>1</v>
      </c>
      <c r="AF144" s="116">
        <v>0</v>
      </c>
      <c r="AG144" s="116">
        <v>0</v>
      </c>
      <c r="AH144" s="128">
        <f t="shared" si="90"/>
        <v>0</v>
      </c>
      <c r="AI144" s="128">
        <f t="shared" si="98"/>
        <v>6134</v>
      </c>
      <c r="AJ144" s="123">
        <f t="shared" si="101"/>
        <v>0</v>
      </c>
      <c r="AK144" s="125">
        <f t="shared" si="107"/>
        <v>1.1428571428571428</v>
      </c>
      <c r="AL144" s="70">
        <f t="shared" si="114"/>
        <v>1</v>
      </c>
      <c r="AM144" s="73">
        <f t="shared" si="115"/>
        <v>0</v>
      </c>
      <c r="AN144" s="74">
        <f t="shared" si="74"/>
        <v>1</v>
      </c>
      <c r="AO144" s="4">
        <f t="shared" si="109"/>
        <v>47</v>
      </c>
      <c r="AP144" s="4">
        <f t="shared" si="110"/>
        <v>3</v>
      </c>
      <c r="AQ144" s="4">
        <f t="shared" si="111"/>
        <v>-1</v>
      </c>
      <c r="AR144" s="221" t="s">
        <v>168</v>
      </c>
      <c r="AS144" s="174">
        <v>51351</v>
      </c>
      <c r="AT144" s="169"/>
      <c r="AU144" s="178"/>
      <c r="AV144" s="235" t="s">
        <v>168</v>
      </c>
      <c r="AW144" s="51">
        <v>143</v>
      </c>
      <c r="AX144" s="232">
        <f t="shared" si="76"/>
        <v>0</v>
      </c>
      <c r="AY144" s="232">
        <f t="shared" si="77"/>
        <v>0</v>
      </c>
      <c r="AZ144" s="232">
        <v>143</v>
      </c>
      <c r="BA144" s="41">
        <f t="shared" si="102"/>
        <v>151</v>
      </c>
      <c r="BB144" s="51">
        <v>4</v>
      </c>
      <c r="BC144" s="169">
        <f t="shared" si="78"/>
        <v>0</v>
      </c>
      <c r="BD144" s="169">
        <v>4</v>
      </c>
      <c r="BE144" s="41">
        <f t="shared" si="103"/>
        <v>3.8571428571428572</v>
      </c>
      <c r="BF144" s="51">
        <v>2</v>
      </c>
      <c r="BG144" s="233">
        <f t="shared" si="79"/>
        <v>0</v>
      </c>
      <c r="BH144" s="233">
        <v>2</v>
      </c>
      <c r="BI144" s="234">
        <f t="shared" si="104"/>
        <v>1.1428571428571428</v>
      </c>
      <c r="BK144" s="219" t="s">
        <v>168</v>
      </c>
      <c r="BL144" s="228" t="s">
        <v>169</v>
      </c>
      <c r="BM144" s="231">
        <v>8</v>
      </c>
      <c r="BN144" s="2">
        <f t="shared" si="85"/>
        <v>4</v>
      </c>
      <c r="BO144" s="228" t="s">
        <v>184</v>
      </c>
      <c r="BP144" s="231">
        <v>2</v>
      </c>
      <c r="BQ144" s="2">
        <f t="shared" si="80"/>
        <v>2</v>
      </c>
      <c r="BS144" s="17">
        <f t="shared" si="113"/>
        <v>79</v>
      </c>
      <c r="CM144" s="1" t="s">
        <v>168</v>
      </c>
      <c r="CN144" s="132">
        <v>1</v>
      </c>
      <c r="CO144" s="132">
        <v>130</v>
      </c>
      <c r="CP144" s="132">
        <v>12</v>
      </c>
      <c r="CQ144" s="132">
        <v>1</v>
      </c>
      <c r="CR144" s="132">
        <v>130</v>
      </c>
      <c r="CS144" s="132">
        <v>12</v>
      </c>
      <c r="CT144" s="236">
        <v>44028</v>
      </c>
      <c r="CU144" s="132">
        <f t="shared" si="81"/>
        <v>0</v>
      </c>
      <c r="CV144" s="132">
        <f t="shared" si="82"/>
        <v>0</v>
      </c>
      <c r="CW144" s="132">
        <f t="shared" si="83"/>
        <v>0</v>
      </c>
      <c r="CX144" s="132">
        <f t="shared" si="84"/>
        <v>0</v>
      </c>
    </row>
    <row r="145" spans="1:102" x14ac:dyDescent="0.25">
      <c r="A145" s="51">
        <v>142</v>
      </c>
      <c r="B145" s="132">
        <v>116</v>
      </c>
      <c r="C145" s="54">
        <v>44029</v>
      </c>
      <c r="D145" s="107">
        <f t="shared" si="71"/>
        <v>39453</v>
      </c>
      <c r="E145" s="113">
        <f t="shared" si="72"/>
        <v>51454</v>
      </c>
      <c r="F145" s="84">
        <f t="shared" si="73"/>
        <v>103</v>
      </c>
      <c r="G145" s="116">
        <v>0</v>
      </c>
      <c r="H145" s="116">
        <v>162</v>
      </c>
      <c r="I145" s="110">
        <f t="shared" si="86"/>
        <v>162</v>
      </c>
      <c r="J145" s="110">
        <f t="shared" si="91"/>
        <v>51607</v>
      </c>
      <c r="K145" s="123">
        <f t="shared" si="99"/>
        <v>614</v>
      </c>
      <c r="L145" s="126">
        <f t="shared" si="106"/>
        <v>115.14285714285714</v>
      </c>
      <c r="M145" s="70">
        <f t="shared" si="92"/>
        <v>1.0031489940713383</v>
      </c>
      <c r="N145" s="73">
        <f t="shared" si="93"/>
        <v>3.1489940713382847E-3</v>
      </c>
      <c r="O145" s="73">
        <f t="shared" si="94"/>
        <v>2.5147741121134713E-3</v>
      </c>
      <c r="P145" s="70">
        <f t="shared" si="105"/>
        <v>1.0862533692722371</v>
      </c>
      <c r="Q145" s="107">
        <f t="shared" si="87"/>
        <v>5761</v>
      </c>
      <c r="R145" s="113">
        <v>11894</v>
      </c>
      <c r="S145" s="84">
        <v>-4</v>
      </c>
      <c r="T145" s="116">
        <v>0</v>
      </c>
      <c r="U145" s="116">
        <v>3</v>
      </c>
      <c r="V145" s="110">
        <f t="shared" si="88"/>
        <v>3</v>
      </c>
      <c r="W145" s="110">
        <f t="shared" si="95"/>
        <v>11319</v>
      </c>
      <c r="X145" s="123">
        <f t="shared" si="100"/>
        <v>6</v>
      </c>
      <c r="Y145" s="125">
        <f t="shared" si="108"/>
        <v>1.4285714285714286</v>
      </c>
      <c r="Z145" s="53">
        <f t="shared" si="96"/>
        <v>1.0002651113467655</v>
      </c>
      <c r="AA145" s="73">
        <f t="shared" si="97"/>
        <v>2.6511134676554526E-4</v>
      </c>
      <c r="AB145" s="105">
        <f t="shared" si="112"/>
        <v>1.25</v>
      </c>
      <c r="AC145" s="106">
        <f t="shared" si="89"/>
        <v>6137</v>
      </c>
      <c r="AD145" s="84">
        <v>6138</v>
      </c>
      <c r="AE145" s="101">
        <v>1</v>
      </c>
      <c r="AF145" s="116">
        <v>0</v>
      </c>
      <c r="AG145" s="116">
        <v>1</v>
      </c>
      <c r="AH145" s="128">
        <f t="shared" si="90"/>
        <v>1</v>
      </c>
      <c r="AI145" s="128">
        <f t="shared" si="98"/>
        <v>6135</v>
      </c>
      <c r="AJ145" s="123">
        <f t="shared" si="101"/>
        <v>2</v>
      </c>
      <c r="AK145" s="125">
        <f t="shared" si="107"/>
        <v>1.1428571428571428</v>
      </c>
      <c r="AL145" s="70">
        <f t="shared" si="114"/>
        <v>1.0001630257580698</v>
      </c>
      <c r="AM145" s="73">
        <f t="shared" si="115"/>
        <v>1.6302575806981245E-4</v>
      </c>
      <c r="AN145" s="74">
        <f t="shared" si="74"/>
        <v>1</v>
      </c>
      <c r="AO145" s="4">
        <f t="shared" si="109"/>
        <v>61</v>
      </c>
      <c r="AP145" s="4">
        <f t="shared" si="110"/>
        <v>-5</v>
      </c>
      <c r="AQ145" s="4">
        <f t="shared" si="111"/>
        <v>2</v>
      </c>
      <c r="AR145" s="221" t="s">
        <v>169</v>
      </c>
      <c r="AS145" s="174">
        <v>51454</v>
      </c>
      <c r="AT145" s="169"/>
      <c r="AU145" s="178"/>
      <c r="AV145" s="235" t="s">
        <v>169</v>
      </c>
      <c r="AW145" s="51">
        <v>189</v>
      </c>
      <c r="AX145" s="232">
        <f t="shared" si="76"/>
        <v>0</v>
      </c>
      <c r="AY145" s="232">
        <f t="shared" si="77"/>
        <v>0</v>
      </c>
      <c r="AZ145" s="232">
        <v>189</v>
      </c>
      <c r="BA145" s="41">
        <f t="shared" si="102"/>
        <v>161.57142857142858</v>
      </c>
      <c r="BB145" s="51">
        <v>8</v>
      </c>
      <c r="BC145" s="169">
        <f t="shared" si="78"/>
        <v>0</v>
      </c>
      <c r="BD145" s="169">
        <v>8</v>
      </c>
      <c r="BE145" s="41">
        <f t="shared" si="103"/>
        <v>4.8571428571428568</v>
      </c>
      <c r="BF145" s="51">
        <v>2</v>
      </c>
      <c r="BG145" s="233">
        <f t="shared" si="79"/>
        <v>0</v>
      </c>
      <c r="BH145" s="233">
        <v>2</v>
      </c>
      <c r="BI145" s="234">
        <f t="shared" si="104"/>
        <v>1.4285714285714286</v>
      </c>
      <c r="BK145" s="219" t="s">
        <v>169</v>
      </c>
      <c r="BL145" s="34" t="s">
        <v>170</v>
      </c>
      <c r="BM145" s="58">
        <v>2</v>
      </c>
      <c r="BN145" s="2">
        <f t="shared" si="85"/>
        <v>8</v>
      </c>
      <c r="BO145" s="34" t="s">
        <v>185</v>
      </c>
      <c r="BP145" s="58">
        <v>4</v>
      </c>
      <c r="BQ145" s="2">
        <f t="shared" si="80"/>
        <v>2</v>
      </c>
      <c r="BS145" s="17">
        <f t="shared" si="113"/>
        <v>87.714285714285708</v>
      </c>
      <c r="CM145" s="1" t="s">
        <v>169</v>
      </c>
      <c r="CN145" s="132">
        <v>4</v>
      </c>
      <c r="CO145" s="132">
        <v>166</v>
      </c>
      <c r="CP145" s="132">
        <v>19</v>
      </c>
      <c r="CQ145" s="132">
        <v>4</v>
      </c>
      <c r="CR145" s="132">
        <v>166</v>
      </c>
      <c r="CS145" s="132">
        <v>19</v>
      </c>
      <c r="CT145" s="236">
        <v>44029</v>
      </c>
      <c r="CU145" s="132">
        <f t="shared" si="81"/>
        <v>0</v>
      </c>
      <c r="CV145" s="132">
        <f t="shared" si="82"/>
        <v>0</v>
      </c>
      <c r="CW145" s="132">
        <f t="shared" si="83"/>
        <v>0</v>
      </c>
      <c r="CX145" s="132">
        <f t="shared" si="84"/>
        <v>0</v>
      </c>
    </row>
    <row r="146" spans="1:102" x14ac:dyDescent="0.25">
      <c r="A146" s="51">
        <v>143</v>
      </c>
      <c r="B146" s="132">
        <v>117</v>
      </c>
      <c r="C146" s="54">
        <v>44030</v>
      </c>
      <c r="D146" s="107">
        <f t="shared" si="71"/>
        <v>39560</v>
      </c>
      <c r="E146" s="113">
        <f t="shared" si="72"/>
        <v>51581</v>
      </c>
      <c r="F146" s="84">
        <f t="shared" si="73"/>
        <v>127</v>
      </c>
      <c r="G146" s="116">
        <v>0</v>
      </c>
      <c r="H146" s="116">
        <v>134</v>
      </c>
      <c r="I146" s="110">
        <f t="shared" si="86"/>
        <v>134</v>
      </c>
      <c r="J146" s="110">
        <f t="shared" si="91"/>
        <v>51741</v>
      </c>
      <c r="K146" s="123">
        <f t="shared" si="99"/>
        <v>660</v>
      </c>
      <c r="L146" s="126">
        <f t="shared" si="106"/>
        <v>123.71428571428571</v>
      </c>
      <c r="M146" s="70">
        <f t="shared" si="92"/>
        <v>1.0025965469800608</v>
      </c>
      <c r="N146" s="73">
        <f t="shared" si="93"/>
        <v>2.5965469800608432E-3</v>
      </c>
      <c r="O146" s="73">
        <f t="shared" si="94"/>
        <v>2.633793101359938E-3</v>
      </c>
      <c r="P146" s="70">
        <f t="shared" si="105"/>
        <v>1.0744416873449132</v>
      </c>
      <c r="Q146" s="107">
        <f t="shared" si="87"/>
        <v>5756</v>
      </c>
      <c r="R146" s="113">
        <v>11895</v>
      </c>
      <c r="S146" s="84">
        <v>1</v>
      </c>
      <c r="T146" s="116">
        <v>0</v>
      </c>
      <c r="U146" s="116">
        <v>3</v>
      </c>
      <c r="V146" s="110">
        <f t="shared" si="88"/>
        <v>3</v>
      </c>
      <c r="W146" s="110">
        <f t="shared" si="95"/>
        <v>11322</v>
      </c>
      <c r="X146" s="123">
        <f t="shared" si="100"/>
        <v>4</v>
      </c>
      <c r="Y146" s="125">
        <f t="shared" si="108"/>
        <v>1.8571428571428572</v>
      </c>
      <c r="Z146" s="53">
        <f t="shared" si="96"/>
        <v>1.0002650410813676</v>
      </c>
      <c r="AA146" s="73">
        <f t="shared" si="97"/>
        <v>2.6504108136760074E-4</v>
      </c>
      <c r="AB146" s="105">
        <f t="shared" si="112"/>
        <v>1.3</v>
      </c>
      <c r="AC146" s="106">
        <f t="shared" si="89"/>
        <v>6138</v>
      </c>
      <c r="AD146" s="84">
        <v>6136</v>
      </c>
      <c r="AE146" s="101">
        <v>-2</v>
      </c>
      <c r="AF146" s="116">
        <v>0</v>
      </c>
      <c r="AG146" s="116">
        <v>0</v>
      </c>
      <c r="AH146" s="128">
        <f t="shared" si="90"/>
        <v>0</v>
      </c>
      <c r="AI146" s="128">
        <f t="shared" si="98"/>
        <v>6135</v>
      </c>
      <c r="AJ146" s="123">
        <f t="shared" si="101"/>
        <v>-1</v>
      </c>
      <c r="AK146" s="125">
        <f t="shared" si="107"/>
        <v>1.1428571428571428</v>
      </c>
      <c r="AL146" s="70">
        <f t="shared" si="114"/>
        <v>1</v>
      </c>
      <c r="AM146" s="73">
        <f t="shared" si="115"/>
        <v>0</v>
      </c>
      <c r="AN146" s="74">
        <f t="shared" si="74"/>
        <v>1</v>
      </c>
      <c r="AO146" s="4">
        <f t="shared" si="109"/>
        <v>46</v>
      </c>
      <c r="AP146" s="4">
        <f t="shared" si="110"/>
        <v>-2</v>
      </c>
      <c r="AQ146" s="4">
        <f t="shared" si="111"/>
        <v>-3</v>
      </c>
      <c r="AR146" s="221" t="s">
        <v>170</v>
      </c>
      <c r="AS146" s="174">
        <v>51581</v>
      </c>
      <c r="AT146" s="169"/>
      <c r="AU146" s="178"/>
      <c r="AV146" s="235" t="s">
        <v>170</v>
      </c>
      <c r="AW146" s="51">
        <v>170</v>
      </c>
      <c r="AX146" s="232">
        <f t="shared" si="76"/>
        <v>1</v>
      </c>
      <c r="AY146" s="232">
        <f t="shared" si="77"/>
        <v>-1</v>
      </c>
      <c r="AZ146" s="232">
        <v>169</v>
      </c>
      <c r="BA146" s="41">
        <f t="shared" si="102"/>
        <v>167.28571428571428</v>
      </c>
      <c r="BB146" s="51">
        <v>2</v>
      </c>
      <c r="BC146" s="169">
        <f t="shared" si="78"/>
        <v>0</v>
      </c>
      <c r="BD146" s="169">
        <v>2</v>
      </c>
      <c r="BE146" s="41">
        <f t="shared" si="103"/>
        <v>4.5714285714285712</v>
      </c>
      <c r="BF146" s="51">
        <v>1</v>
      </c>
      <c r="BG146" s="233">
        <f t="shared" si="79"/>
        <v>0</v>
      </c>
      <c r="BH146" s="233">
        <v>1</v>
      </c>
      <c r="BI146" s="234">
        <f t="shared" si="104"/>
        <v>1.4285714285714286</v>
      </c>
      <c r="BK146" s="219" t="s">
        <v>170</v>
      </c>
      <c r="BL146" s="34" t="s">
        <v>171</v>
      </c>
      <c r="BM146" s="58">
        <v>3</v>
      </c>
      <c r="BN146" s="2">
        <f t="shared" si="85"/>
        <v>2</v>
      </c>
      <c r="BO146" s="34" t="s">
        <v>186</v>
      </c>
      <c r="BP146" s="58">
        <v>4</v>
      </c>
      <c r="BQ146" s="2">
        <f t="shared" si="80"/>
        <v>1</v>
      </c>
      <c r="BS146" s="17">
        <f t="shared" si="113"/>
        <v>94.285714285714292</v>
      </c>
      <c r="CM146" s="1" t="s">
        <v>170</v>
      </c>
      <c r="CO146" s="132">
        <v>152</v>
      </c>
      <c r="CP146" s="132">
        <v>18</v>
      </c>
      <c r="CR146" s="132">
        <v>151</v>
      </c>
      <c r="CS146" s="132">
        <v>18</v>
      </c>
      <c r="CT146" s="236">
        <v>44030</v>
      </c>
      <c r="CU146" s="132">
        <f t="shared" si="81"/>
        <v>0</v>
      </c>
      <c r="CV146" s="132">
        <f t="shared" si="82"/>
        <v>1</v>
      </c>
      <c r="CW146" s="132">
        <f t="shared" si="83"/>
        <v>0</v>
      </c>
      <c r="CX146" s="132">
        <f t="shared" si="84"/>
        <v>1</v>
      </c>
    </row>
    <row r="147" spans="1:102" x14ac:dyDescent="0.25">
      <c r="A147" s="51">
        <v>144</v>
      </c>
      <c r="B147" s="132">
        <v>118</v>
      </c>
      <c r="C147" s="54">
        <v>44031</v>
      </c>
      <c r="D147" s="107">
        <f t="shared" si="71"/>
        <v>39686</v>
      </c>
      <c r="E147" s="113">
        <f t="shared" si="72"/>
        <v>51725</v>
      </c>
      <c r="F147" s="84">
        <f t="shared" si="73"/>
        <v>144</v>
      </c>
      <c r="G147" s="116">
        <v>0</v>
      </c>
      <c r="H147" s="116">
        <v>153</v>
      </c>
      <c r="I147" s="110">
        <f t="shared" si="86"/>
        <v>153</v>
      </c>
      <c r="J147" s="110">
        <f t="shared" si="91"/>
        <v>51894</v>
      </c>
      <c r="K147" s="123">
        <f t="shared" si="99"/>
        <v>703</v>
      </c>
      <c r="L147" s="126">
        <f t="shared" si="106"/>
        <v>133</v>
      </c>
      <c r="M147" s="70">
        <f t="shared" si="92"/>
        <v>1.0029570360062618</v>
      </c>
      <c r="N147" s="73">
        <f t="shared" si="93"/>
        <v>2.9570360062618484E-3</v>
      </c>
      <c r="O147" s="73">
        <f t="shared" si="94"/>
        <v>2.8531254959932805E-3</v>
      </c>
      <c r="P147" s="70">
        <f t="shared" si="105"/>
        <v>1.0750577367205543</v>
      </c>
      <c r="Q147" s="107">
        <f t="shared" si="87"/>
        <v>5759</v>
      </c>
      <c r="R147" s="113">
        <v>11898</v>
      </c>
      <c r="S147" s="84">
        <v>3</v>
      </c>
      <c r="T147" s="116">
        <v>0</v>
      </c>
      <c r="U147" s="116">
        <v>4</v>
      </c>
      <c r="V147" s="110">
        <f t="shared" si="88"/>
        <v>4</v>
      </c>
      <c r="W147" s="110">
        <f t="shared" si="95"/>
        <v>11326</v>
      </c>
      <c r="X147" s="123">
        <f t="shared" si="100"/>
        <v>5</v>
      </c>
      <c r="Y147" s="125">
        <f t="shared" si="108"/>
        <v>2.2857142857142856</v>
      </c>
      <c r="Z147" s="53">
        <f t="shared" si="96"/>
        <v>1.0003532944709415</v>
      </c>
      <c r="AA147" s="73">
        <f t="shared" si="97"/>
        <v>3.532944709414565E-4</v>
      </c>
      <c r="AB147" s="105">
        <f t="shared" si="112"/>
        <v>1.2307692307692306</v>
      </c>
      <c r="AC147" s="106">
        <f t="shared" si="89"/>
        <v>6136</v>
      </c>
      <c r="AD147" s="84">
        <v>6136</v>
      </c>
      <c r="AE147" s="101">
        <v>0</v>
      </c>
      <c r="AF147" s="116">
        <v>0</v>
      </c>
      <c r="AG147" s="116">
        <v>1</v>
      </c>
      <c r="AH147" s="128">
        <f t="shared" si="90"/>
        <v>1</v>
      </c>
      <c r="AI147" s="128">
        <f t="shared" si="98"/>
        <v>6136</v>
      </c>
      <c r="AJ147" s="123">
        <f t="shared" si="101"/>
        <v>-1</v>
      </c>
      <c r="AK147" s="125">
        <f t="shared" si="107"/>
        <v>1</v>
      </c>
      <c r="AL147" s="70">
        <f t="shared" si="114"/>
        <v>1.0001629991850041</v>
      </c>
      <c r="AM147" s="73">
        <f t="shared" si="115"/>
        <v>1.6299918500406463E-4</v>
      </c>
      <c r="AN147" s="74">
        <f t="shared" si="74"/>
        <v>0.875</v>
      </c>
      <c r="AO147" s="4">
        <f t="shared" si="109"/>
        <v>43</v>
      </c>
      <c r="AP147" s="4">
        <f t="shared" si="110"/>
        <v>1</v>
      </c>
      <c r="AQ147" s="4">
        <f t="shared" si="111"/>
        <v>0</v>
      </c>
      <c r="AR147" s="221" t="s">
        <v>171</v>
      </c>
      <c r="AS147" s="174">
        <v>51725</v>
      </c>
      <c r="AT147" s="169"/>
      <c r="AU147" s="178"/>
      <c r="AV147" s="235" t="s">
        <v>171</v>
      </c>
      <c r="AW147" s="51">
        <v>182</v>
      </c>
      <c r="AX147" s="232">
        <f t="shared" si="76"/>
        <v>0</v>
      </c>
      <c r="AY147" s="232">
        <f t="shared" si="77"/>
        <v>0</v>
      </c>
      <c r="AZ147" s="232">
        <v>182</v>
      </c>
      <c r="BA147" s="41">
        <f t="shared" si="102"/>
        <v>176.28571428571428</v>
      </c>
      <c r="BB147" s="51">
        <v>3</v>
      </c>
      <c r="BC147" s="169">
        <f t="shared" si="78"/>
        <v>0</v>
      </c>
      <c r="BD147" s="169">
        <v>3</v>
      </c>
      <c r="BE147" s="41">
        <f t="shared" si="103"/>
        <v>4</v>
      </c>
      <c r="BF147" s="51">
        <v>0</v>
      </c>
      <c r="BG147" s="233">
        <f t="shared" si="79"/>
        <v>0</v>
      </c>
      <c r="BH147" s="233">
        <v>0</v>
      </c>
      <c r="BI147" s="234">
        <f t="shared" si="104"/>
        <v>1.4285714285714286</v>
      </c>
      <c r="BK147" s="219" t="s">
        <v>171</v>
      </c>
      <c r="BL147" s="34" t="s">
        <v>172</v>
      </c>
      <c r="BM147" s="58">
        <v>5</v>
      </c>
      <c r="BN147" s="2">
        <f t="shared" si="85"/>
        <v>3</v>
      </c>
      <c r="BO147" s="34" t="s">
        <v>187</v>
      </c>
      <c r="BP147" s="58">
        <v>7</v>
      </c>
      <c r="BQ147" s="2">
        <f t="shared" si="80"/>
        <v>0</v>
      </c>
      <c r="BS147" s="17">
        <f t="shared" si="113"/>
        <v>100.42857142857143</v>
      </c>
      <c r="CM147" s="1" t="s">
        <v>171</v>
      </c>
      <c r="CN147" s="132">
        <v>2</v>
      </c>
      <c r="CO147" s="132">
        <v>168</v>
      </c>
      <c r="CP147" s="132">
        <v>12</v>
      </c>
      <c r="CQ147" s="132">
        <v>2</v>
      </c>
      <c r="CR147" s="132">
        <v>168</v>
      </c>
      <c r="CS147" s="132">
        <v>12</v>
      </c>
      <c r="CT147" s="236">
        <v>44031</v>
      </c>
      <c r="CU147" s="132">
        <f t="shared" si="81"/>
        <v>0</v>
      </c>
      <c r="CV147" s="132">
        <f t="shared" si="82"/>
        <v>0</v>
      </c>
      <c r="CW147" s="132">
        <f t="shared" si="83"/>
        <v>0</v>
      </c>
      <c r="CX147" s="132">
        <f t="shared" si="84"/>
        <v>0</v>
      </c>
    </row>
    <row r="148" spans="1:102" x14ac:dyDescent="0.25">
      <c r="A148" s="51">
        <v>145</v>
      </c>
      <c r="B148" s="132">
        <v>119</v>
      </c>
      <c r="C148" s="54">
        <v>44032</v>
      </c>
      <c r="D148" s="107">
        <f t="shared" ref="D148:D173" si="116">E147-Q148-AC148</f>
        <v>39827</v>
      </c>
      <c r="E148" s="113">
        <f t="shared" ref="E148:E196" si="117">AS148</f>
        <v>51910</v>
      </c>
      <c r="F148" s="84">
        <f t="shared" ref="F148:F199" si="118">E148-E147</f>
        <v>185</v>
      </c>
      <c r="G148" s="116">
        <v>0</v>
      </c>
      <c r="H148" s="116">
        <v>180</v>
      </c>
      <c r="I148" s="110">
        <f t="shared" si="86"/>
        <v>180</v>
      </c>
      <c r="J148" s="110">
        <f t="shared" si="91"/>
        <v>52074</v>
      </c>
      <c r="K148" s="123">
        <f t="shared" si="99"/>
        <v>817</v>
      </c>
      <c r="L148" s="126">
        <f t="shared" si="106"/>
        <v>144.14285714285714</v>
      </c>
      <c r="M148" s="70">
        <f t="shared" si="92"/>
        <v>1.0034686090877558</v>
      </c>
      <c r="N148" s="73">
        <f t="shared" si="93"/>
        <v>3.468609087755814E-3</v>
      </c>
      <c r="O148" s="73">
        <f t="shared" si="94"/>
        <v>2.9565423878212373E-3</v>
      </c>
      <c r="P148" s="70">
        <f t="shared" si="105"/>
        <v>1.083780880773362</v>
      </c>
      <c r="Q148" s="107">
        <f t="shared" si="87"/>
        <v>5762</v>
      </c>
      <c r="R148" s="113">
        <v>11900</v>
      </c>
      <c r="S148" s="84">
        <v>2</v>
      </c>
      <c r="T148" s="116">
        <v>0</v>
      </c>
      <c r="U148" s="116">
        <v>2</v>
      </c>
      <c r="V148" s="110">
        <f t="shared" si="88"/>
        <v>2</v>
      </c>
      <c r="W148" s="110">
        <f t="shared" si="95"/>
        <v>11328</v>
      </c>
      <c r="X148" s="123">
        <f t="shared" si="100"/>
        <v>6</v>
      </c>
      <c r="Y148" s="125">
        <f t="shared" si="108"/>
        <v>2</v>
      </c>
      <c r="Z148" s="53">
        <f t="shared" si="96"/>
        <v>1.0001765848490201</v>
      </c>
      <c r="AA148" s="73">
        <f t="shared" si="97"/>
        <v>1.7658484902005611E-4</v>
      </c>
      <c r="AB148" s="105">
        <f t="shared" si="112"/>
        <v>0.875</v>
      </c>
      <c r="AC148" s="106">
        <f t="shared" si="89"/>
        <v>6136</v>
      </c>
      <c r="AD148" s="84">
        <v>6136</v>
      </c>
      <c r="AE148" s="101">
        <v>0</v>
      </c>
      <c r="AF148" s="116">
        <v>0</v>
      </c>
      <c r="AG148" s="116">
        <v>2</v>
      </c>
      <c r="AH148" s="128">
        <f t="shared" si="90"/>
        <v>2</v>
      </c>
      <c r="AI148" s="128">
        <f t="shared" si="98"/>
        <v>6138</v>
      </c>
      <c r="AJ148" s="123">
        <f t="shared" si="101"/>
        <v>-1</v>
      </c>
      <c r="AK148" s="125">
        <f t="shared" si="107"/>
        <v>1.2857142857142858</v>
      </c>
      <c r="AL148" s="70">
        <f t="shared" si="114"/>
        <v>1.0003259452411994</v>
      </c>
      <c r="AM148" s="73">
        <f t="shared" si="115"/>
        <v>3.2594524119944346E-4</v>
      </c>
      <c r="AN148" s="74">
        <f t="shared" ref="AN148:AN211" si="119">AK148/AK147</f>
        <v>1.2857142857142858</v>
      </c>
      <c r="AO148" s="4">
        <f t="shared" si="109"/>
        <v>114</v>
      </c>
      <c r="AP148" s="4">
        <f t="shared" si="110"/>
        <v>1</v>
      </c>
      <c r="AQ148" s="4">
        <f t="shared" si="111"/>
        <v>0</v>
      </c>
      <c r="AR148" s="221" t="s">
        <v>172</v>
      </c>
      <c r="AS148" s="174">
        <v>51910</v>
      </c>
      <c r="AT148" s="169"/>
      <c r="AU148" s="178"/>
      <c r="AV148" s="235" t="s">
        <v>172</v>
      </c>
      <c r="AW148" s="51">
        <v>242</v>
      </c>
      <c r="AX148" s="232">
        <f t="shared" si="76"/>
        <v>0</v>
      </c>
      <c r="AY148" s="232">
        <f t="shared" si="77"/>
        <v>0</v>
      </c>
      <c r="AZ148" s="232">
        <v>242</v>
      </c>
      <c r="BA148" s="41">
        <f t="shared" si="102"/>
        <v>186.57142857142858</v>
      </c>
      <c r="BB148" s="51">
        <v>5</v>
      </c>
      <c r="BC148" s="169">
        <f t="shared" si="78"/>
        <v>0</v>
      </c>
      <c r="BD148" s="169">
        <v>5</v>
      </c>
      <c r="BE148" s="41">
        <f t="shared" si="103"/>
        <v>4.1428571428571432</v>
      </c>
      <c r="BF148" s="51">
        <v>1</v>
      </c>
      <c r="BG148" s="233">
        <f t="shared" si="79"/>
        <v>0</v>
      </c>
      <c r="BH148" s="233">
        <v>1</v>
      </c>
      <c r="BI148" s="234">
        <f t="shared" si="104"/>
        <v>1</v>
      </c>
      <c r="BK148" s="219" t="s">
        <v>172</v>
      </c>
      <c r="BL148" s="34" t="s">
        <v>173</v>
      </c>
      <c r="BM148" s="58">
        <v>2</v>
      </c>
      <c r="BN148" s="2">
        <f t="shared" si="85"/>
        <v>5</v>
      </c>
      <c r="BO148" s="34" t="s">
        <v>188</v>
      </c>
      <c r="BP148" s="58">
        <v>1</v>
      </c>
      <c r="BQ148" s="2">
        <f t="shared" si="80"/>
        <v>1</v>
      </c>
      <c r="BS148" s="17">
        <f t="shared" si="113"/>
        <v>116.71428571428571</v>
      </c>
      <c r="CM148" s="1" t="s">
        <v>172</v>
      </c>
      <c r="CO148" s="132">
        <v>227</v>
      </c>
      <c r="CP148" s="132">
        <v>15</v>
      </c>
      <c r="CR148" s="132">
        <v>227</v>
      </c>
      <c r="CS148" s="132">
        <v>15</v>
      </c>
      <c r="CT148" s="236">
        <v>44032</v>
      </c>
      <c r="CU148" s="132">
        <f t="shared" si="81"/>
        <v>0</v>
      </c>
      <c r="CV148" s="132">
        <f t="shared" si="82"/>
        <v>0</v>
      </c>
      <c r="CW148" s="132">
        <f t="shared" si="83"/>
        <v>0</v>
      </c>
      <c r="CX148" s="132">
        <f t="shared" si="84"/>
        <v>0</v>
      </c>
    </row>
    <row r="149" spans="1:102" x14ac:dyDescent="0.25">
      <c r="A149" s="51">
        <v>146</v>
      </c>
      <c r="B149" s="132">
        <v>120</v>
      </c>
      <c r="C149" s="54">
        <v>44033</v>
      </c>
      <c r="D149" s="107">
        <f t="shared" si="116"/>
        <v>40010</v>
      </c>
      <c r="E149" s="113">
        <f t="shared" si="117"/>
        <v>52073</v>
      </c>
      <c r="F149" s="84">
        <f t="shared" si="118"/>
        <v>163</v>
      </c>
      <c r="G149" s="116">
        <v>1</v>
      </c>
      <c r="H149" s="116">
        <v>166</v>
      </c>
      <c r="I149" s="110">
        <f t="shared" si="86"/>
        <v>167</v>
      </c>
      <c r="J149" s="110">
        <f t="shared" si="91"/>
        <v>52241</v>
      </c>
      <c r="K149" s="123">
        <f t="shared" si="99"/>
        <v>927</v>
      </c>
      <c r="L149" s="126">
        <f t="shared" si="106"/>
        <v>154.42857142857142</v>
      </c>
      <c r="M149" s="70">
        <f t="shared" si="92"/>
        <v>1.0032069746898644</v>
      </c>
      <c r="N149" s="73">
        <f t="shared" si="93"/>
        <v>3.2069746898644169E-3</v>
      </c>
      <c r="O149" s="73">
        <f t="shared" si="94"/>
        <v>3.0756321670562413E-3</v>
      </c>
      <c r="P149" s="70">
        <f t="shared" si="105"/>
        <v>1.0713577799801783</v>
      </c>
      <c r="Q149" s="107">
        <f t="shared" si="87"/>
        <v>5764</v>
      </c>
      <c r="R149" s="113">
        <v>11902</v>
      </c>
      <c r="S149" s="84">
        <v>2</v>
      </c>
      <c r="T149" s="116">
        <v>0</v>
      </c>
      <c r="U149" s="116">
        <v>1</v>
      </c>
      <c r="V149" s="110">
        <f t="shared" si="88"/>
        <v>1</v>
      </c>
      <c r="W149" s="110">
        <f t="shared" si="95"/>
        <v>11329</v>
      </c>
      <c r="X149" s="123">
        <f t="shared" si="100"/>
        <v>10</v>
      </c>
      <c r="Y149" s="125">
        <f t="shared" si="108"/>
        <v>2</v>
      </c>
      <c r="Z149" s="53">
        <f t="shared" si="96"/>
        <v>1.0000882768361581</v>
      </c>
      <c r="AA149" s="73">
        <f t="shared" si="97"/>
        <v>8.8276836158085459E-5</v>
      </c>
      <c r="AB149" s="105">
        <f t="shared" si="112"/>
        <v>1</v>
      </c>
      <c r="AC149" s="106">
        <f t="shared" si="89"/>
        <v>6136</v>
      </c>
      <c r="AD149" s="84">
        <v>6136</v>
      </c>
      <c r="AE149" s="101">
        <v>0</v>
      </c>
      <c r="AF149" s="116">
        <v>0</v>
      </c>
      <c r="AG149" s="116">
        <v>0</v>
      </c>
      <c r="AH149" s="128">
        <f t="shared" si="90"/>
        <v>0</v>
      </c>
      <c r="AI149" s="128">
        <f t="shared" si="98"/>
        <v>6138</v>
      </c>
      <c r="AJ149" s="123">
        <f t="shared" si="101"/>
        <v>1</v>
      </c>
      <c r="AK149" s="125">
        <f t="shared" si="107"/>
        <v>1</v>
      </c>
      <c r="AL149" s="70">
        <f t="shared" si="114"/>
        <v>1</v>
      </c>
      <c r="AM149" s="73">
        <f t="shared" si="115"/>
        <v>0</v>
      </c>
      <c r="AN149" s="74">
        <f t="shared" si="119"/>
        <v>0.77777777777777768</v>
      </c>
      <c r="AO149" s="4">
        <f t="shared" si="109"/>
        <v>110</v>
      </c>
      <c r="AP149" s="4">
        <f t="shared" si="110"/>
        <v>4</v>
      </c>
      <c r="AQ149" s="4">
        <f t="shared" si="111"/>
        <v>2</v>
      </c>
      <c r="AR149" s="221" t="s">
        <v>173</v>
      </c>
      <c r="AS149" s="174">
        <v>52073</v>
      </c>
      <c r="AT149" s="169"/>
      <c r="AU149" s="178"/>
      <c r="AV149" s="235" t="s">
        <v>173</v>
      </c>
      <c r="AW149" s="51">
        <v>221</v>
      </c>
      <c r="AX149" s="232">
        <f t="shared" si="76"/>
        <v>0</v>
      </c>
      <c r="AY149" s="232">
        <f t="shared" si="77"/>
        <v>0</v>
      </c>
      <c r="AZ149" s="232">
        <v>221</v>
      </c>
      <c r="BA149" s="41">
        <f t="shared" si="102"/>
        <v>194.14285714285714</v>
      </c>
      <c r="BB149" s="51">
        <v>2</v>
      </c>
      <c r="BC149" s="169">
        <f t="shared" si="78"/>
        <v>0</v>
      </c>
      <c r="BD149" s="169">
        <v>2</v>
      </c>
      <c r="BE149" s="41">
        <f t="shared" si="103"/>
        <v>4.2857142857142856</v>
      </c>
      <c r="BF149" s="51">
        <v>0</v>
      </c>
      <c r="BG149" s="233">
        <f t="shared" si="79"/>
        <v>0</v>
      </c>
      <c r="BH149" s="233">
        <v>0</v>
      </c>
      <c r="BI149" s="234">
        <f t="shared" si="104"/>
        <v>1</v>
      </c>
      <c r="BK149" s="219" t="s">
        <v>173</v>
      </c>
      <c r="BL149" s="34" t="s">
        <v>174</v>
      </c>
      <c r="BM149" s="58">
        <v>6</v>
      </c>
      <c r="BN149" s="2">
        <f t="shared" si="85"/>
        <v>2</v>
      </c>
      <c r="BO149" s="34" t="s">
        <v>189</v>
      </c>
      <c r="BP149" s="58">
        <v>1</v>
      </c>
      <c r="BQ149" s="2">
        <f t="shared" si="80"/>
        <v>0</v>
      </c>
      <c r="BS149" s="17">
        <f t="shared" si="113"/>
        <v>132.42857142857142</v>
      </c>
      <c r="CM149" s="1" t="s">
        <v>173</v>
      </c>
      <c r="CN149" s="132">
        <v>1</v>
      </c>
      <c r="CO149" s="132">
        <v>203</v>
      </c>
      <c r="CP149" s="132">
        <v>17</v>
      </c>
      <c r="CQ149" s="132">
        <v>1</v>
      </c>
      <c r="CR149" s="132">
        <v>203</v>
      </c>
      <c r="CS149" s="132">
        <v>17</v>
      </c>
      <c r="CT149" s="236">
        <v>44033</v>
      </c>
      <c r="CU149" s="132">
        <f t="shared" si="81"/>
        <v>0</v>
      </c>
      <c r="CV149" s="132">
        <f t="shared" si="82"/>
        <v>0</v>
      </c>
      <c r="CW149" s="132">
        <f t="shared" si="83"/>
        <v>0</v>
      </c>
      <c r="CX149" s="132">
        <f t="shared" si="84"/>
        <v>0</v>
      </c>
    </row>
    <row r="150" spans="1:102" x14ac:dyDescent="0.25">
      <c r="A150" s="51">
        <v>147</v>
      </c>
      <c r="B150" s="132">
        <v>121</v>
      </c>
      <c r="C150" s="54">
        <v>44034</v>
      </c>
      <c r="D150" s="107">
        <f t="shared" si="116"/>
        <v>40171</v>
      </c>
      <c r="E150" s="113">
        <f t="shared" si="117"/>
        <v>52241</v>
      </c>
      <c r="F150" s="84">
        <f t="shared" si="118"/>
        <v>168</v>
      </c>
      <c r="G150" s="116">
        <v>0</v>
      </c>
      <c r="H150" s="116">
        <v>141</v>
      </c>
      <c r="I150" s="110">
        <f t="shared" si="86"/>
        <v>141</v>
      </c>
      <c r="J150" s="110">
        <f t="shared" si="91"/>
        <v>52382</v>
      </c>
      <c r="K150" s="123">
        <f t="shared" si="99"/>
        <v>989</v>
      </c>
      <c r="L150" s="126">
        <f t="shared" si="106"/>
        <v>153</v>
      </c>
      <c r="M150" s="70">
        <f t="shared" si="92"/>
        <v>1.0026990294979039</v>
      </c>
      <c r="N150" s="73">
        <f t="shared" si="93"/>
        <v>2.6990294979039042E-3</v>
      </c>
      <c r="O150" s="73">
        <f t="shared" si="94"/>
        <v>2.9856392523693654E-3</v>
      </c>
      <c r="P150" s="70">
        <f t="shared" si="105"/>
        <v>0.99074930619796497</v>
      </c>
      <c r="Q150" s="107">
        <f t="shared" si="87"/>
        <v>5766</v>
      </c>
      <c r="R150" s="113">
        <v>11902</v>
      </c>
      <c r="S150" s="84">
        <v>0</v>
      </c>
      <c r="T150" s="116">
        <v>1</v>
      </c>
      <c r="U150" s="116">
        <v>3</v>
      </c>
      <c r="V150" s="110">
        <f t="shared" si="88"/>
        <v>4</v>
      </c>
      <c r="W150" s="110">
        <f t="shared" si="95"/>
        <v>11333</v>
      </c>
      <c r="X150" s="123">
        <f t="shared" si="100"/>
        <v>5</v>
      </c>
      <c r="Y150" s="125">
        <f t="shared" si="108"/>
        <v>2.4285714285714284</v>
      </c>
      <c r="Z150" s="53">
        <f t="shared" si="96"/>
        <v>1.000353076176185</v>
      </c>
      <c r="AA150" s="73">
        <f t="shared" si="97"/>
        <v>3.5307617618496323E-4</v>
      </c>
      <c r="AB150" s="105">
        <f t="shared" si="112"/>
        <v>1.2142857142857142</v>
      </c>
      <c r="AC150" s="106">
        <f t="shared" si="89"/>
        <v>6136</v>
      </c>
      <c r="AD150" s="84">
        <v>6139</v>
      </c>
      <c r="AE150" s="101">
        <v>3</v>
      </c>
      <c r="AF150" s="116">
        <v>0</v>
      </c>
      <c r="AG150" s="116">
        <v>3</v>
      </c>
      <c r="AH150" s="128">
        <f t="shared" si="90"/>
        <v>3</v>
      </c>
      <c r="AI150" s="128">
        <f t="shared" si="98"/>
        <v>6141</v>
      </c>
      <c r="AJ150" s="123">
        <f t="shared" si="101"/>
        <v>3</v>
      </c>
      <c r="AK150" s="125">
        <f t="shared" si="107"/>
        <v>1</v>
      </c>
      <c r="AL150" s="70">
        <f t="shared" si="114"/>
        <v>1.0004887585532747</v>
      </c>
      <c r="AM150" s="73">
        <f t="shared" si="115"/>
        <v>4.8875855327468187E-4</v>
      </c>
      <c r="AN150" s="74">
        <f t="shared" si="119"/>
        <v>1</v>
      </c>
      <c r="AO150" s="4">
        <f t="shared" si="109"/>
        <v>62</v>
      </c>
      <c r="AP150" s="4">
        <f t="shared" si="110"/>
        <v>-5</v>
      </c>
      <c r="AQ150" s="4">
        <f t="shared" si="111"/>
        <v>2</v>
      </c>
      <c r="AR150" s="221" t="s">
        <v>174</v>
      </c>
      <c r="AS150" s="174">
        <v>52241</v>
      </c>
      <c r="AT150" s="169"/>
      <c r="AU150" s="178"/>
      <c r="AV150" s="235" t="s">
        <v>174</v>
      </c>
      <c r="AW150" s="51">
        <v>283</v>
      </c>
      <c r="AX150" s="232">
        <f t="shared" si="76"/>
        <v>0</v>
      </c>
      <c r="AY150" s="232">
        <f t="shared" si="77"/>
        <v>0</v>
      </c>
      <c r="AZ150" s="232">
        <v>283</v>
      </c>
      <c r="BA150" s="41">
        <f t="shared" si="102"/>
        <v>204.28571428571428</v>
      </c>
      <c r="BB150" s="51">
        <v>6</v>
      </c>
      <c r="BC150" s="169">
        <f t="shared" si="78"/>
        <v>0</v>
      </c>
      <c r="BD150" s="169">
        <v>6</v>
      </c>
      <c r="BE150" s="41">
        <f t="shared" si="103"/>
        <v>4.2857142857142856</v>
      </c>
      <c r="BF150" s="51">
        <v>1</v>
      </c>
      <c r="BG150" s="233">
        <f t="shared" si="79"/>
        <v>0</v>
      </c>
      <c r="BH150" s="233">
        <v>1</v>
      </c>
      <c r="BI150" s="234">
        <f t="shared" si="104"/>
        <v>1</v>
      </c>
      <c r="BK150" s="219" t="s">
        <v>174</v>
      </c>
      <c r="BL150" s="34" t="s">
        <v>175</v>
      </c>
      <c r="BM150" s="58">
        <v>6</v>
      </c>
      <c r="BN150" s="2">
        <f t="shared" si="85"/>
        <v>6</v>
      </c>
      <c r="BO150" s="34" t="s">
        <v>190</v>
      </c>
      <c r="BP150" s="58">
        <v>2</v>
      </c>
      <c r="BQ150" s="2">
        <f t="shared" si="80"/>
        <v>1</v>
      </c>
      <c r="BS150" s="17">
        <f t="shared" si="113"/>
        <v>141.28571428571428</v>
      </c>
      <c r="CM150" s="1" t="s">
        <v>174</v>
      </c>
      <c r="CN150" s="132">
        <v>3</v>
      </c>
      <c r="CO150" s="132">
        <v>263</v>
      </c>
      <c r="CP150" s="132">
        <v>17</v>
      </c>
      <c r="CQ150" s="132">
        <v>3</v>
      </c>
      <c r="CR150" s="132">
        <v>263</v>
      </c>
      <c r="CS150" s="132">
        <v>17</v>
      </c>
      <c r="CT150" s="236">
        <v>44034</v>
      </c>
      <c r="CU150" s="132">
        <f t="shared" si="81"/>
        <v>0</v>
      </c>
      <c r="CV150" s="132">
        <f t="shared" si="82"/>
        <v>0</v>
      </c>
      <c r="CW150" s="132">
        <f t="shared" si="83"/>
        <v>0</v>
      </c>
      <c r="CX150" s="132">
        <f t="shared" si="84"/>
        <v>0</v>
      </c>
    </row>
    <row r="151" spans="1:102" x14ac:dyDescent="0.25">
      <c r="A151" s="51">
        <v>148</v>
      </c>
      <c r="B151" s="132">
        <v>122</v>
      </c>
      <c r="C151" s="54">
        <v>44035</v>
      </c>
      <c r="D151" s="107">
        <f t="shared" si="116"/>
        <v>40339</v>
      </c>
      <c r="E151" s="113">
        <f t="shared" si="117"/>
        <v>52404</v>
      </c>
      <c r="F151" s="84">
        <f t="shared" si="118"/>
        <v>163</v>
      </c>
      <c r="G151" s="116">
        <v>0</v>
      </c>
      <c r="H151" s="116">
        <v>218</v>
      </c>
      <c r="I151" s="110">
        <f t="shared" si="86"/>
        <v>218</v>
      </c>
      <c r="J151" s="110">
        <f t="shared" si="91"/>
        <v>52600</v>
      </c>
      <c r="K151" s="123">
        <f t="shared" si="99"/>
        <v>1053</v>
      </c>
      <c r="L151" s="126">
        <f t="shared" si="106"/>
        <v>165</v>
      </c>
      <c r="M151" s="70">
        <f t="shared" si="92"/>
        <v>1.0041617349471192</v>
      </c>
      <c r="N151" s="73">
        <f t="shared" si="93"/>
        <v>4.1617349471192444E-3</v>
      </c>
      <c r="O151" s="73">
        <f t="shared" si="94"/>
        <v>3.2986768457810454E-3</v>
      </c>
      <c r="P151" s="70">
        <f t="shared" si="105"/>
        <v>1.0784313725490196</v>
      </c>
      <c r="Q151" s="107">
        <f t="shared" si="87"/>
        <v>5763</v>
      </c>
      <c r="R151" s="113">
        <v>11905</v>
      </c>
      <c r="S151" s="84">
        <v>3</v>
      </c>
      <c r="T151" s="116">
        <v>1</v>
      </c>
      <c r="U151" s="116">
        <v>7</v>
      </c>
      <c r="V151" s="110">
        <f t="shared" si="88"/>
        <v>8</v>
      </c>
      <c r="W151" s="110">
        <f t="shared" si="95"/>
        <v>11341</v>
      </c>
      <c r="X151" s="123">
        <f t="shared" si="100"/>
        <v>7</v>
      </c>
      <c r="Y151" s="125">
        <f t="shared" si="108"/>
        <v>3.5714285714285716</v>
      </c>
      <c r="Z151" s="53">
        <f t="shared" si="96"/>
        <v>1.0007059031147976</v>
      </c>
      <c r="AA151" s="73">
        <f t="shared" si="97"/>
        <v>7.0590311479756807E-4</v>
      </c>
      <c r="AB151" s="105">
        <f t="shared" si="112"/>
        <v>1.4705882352941178</v>
      </c>
      <c r="AC151" s="106">
        <f t="shared" si="89"/>
        <v>6139</v>
      </c>
      <c r="AD151" s="84">
        <v>6139</v>
      </c>
      <c r="AE151" s="101">
        <v>0</v>
      </c>
      <c r="AF151" s="116">
        <v>0</v>
      </c>
      <c r="AG151" s="116">
        <v>1</v>
      </c>
      <c r="AH151" s="128">
        <f t="shared" si="90"/>
        <v>1</v>
      </c>
      <c r="AI151" s="128">
        <f t="shared" si="98"/>
        <v>6142</v>
      </c>
      <c r="AJ151" s="123">
        <f t="shared" si="101"/>
        <v>2</v>
      </c>
      <c r="AK151" s="125">
        <f t="shared" si="107"/>
        <v>1.1428571428571428</v>
      </c>
      <c r="AL151" s="70">
        <f t="shared" si="114"/>
        <v>1.0001628399283504</v>
      </c>
      <c r="AM151" s="73">
        <f t="shared" si="115"/>
        <v>1.6283992835042227E-4</v>
      </c>
      <c r="AN151" s="74">
        <f t="shared" si="119"/>
        <v>1.1428571428571428</v>
      </c>
      <c r="AO151" s="4">
        <f t="shared" si="109"/>
        <v>64</v>
      </c>
      <c r="AP151" s="4">
        <f t="shared" si="110"/>
        <v>2</v>
      </c>
      <c r="AQ151" s="4">
        <f t="shared" si="111"/>
        <v>-1</v>
      </c>
      <c r="AR151" s="221" t="s">
        <v>175</v>
      </c>
      <c r="AS151" s="174">
        <v>52404</v>
      </c>
      <c r="AT151" s="169"/>
      <c r="AU151" s="178"/>
      <c r="AV151" s="235" t="s">
        <v>175</v>
      </c>
      <c r="AW151" s="51">
        <v>217</v>
      </c>
      <c r="AX151" s="232">
        <f t="shared" si="76"/>
        <v>0</v>
      </c>
      <c r="AY151" s="232">
        <f t="shared" si="77"/>
        <v>0</v>
      </c>
      <c r="AZ151" s="232">
        <v>217</v>
      </c>
      <c r="BA151" s="41">
        <f t="shared" si="102"/>
        <v>214.85714285714286</v>
      </c>
      <c r="BB151" s="51">
        <v>6</v>
      </c>
      <c r="BC151" s="169">
        <f t="shared" si="78"/>
        <v>0</v>
      </c>
      <c r="BD151" s="169">
        <v>6</v>
      </c>
      <c r="BE151" s="41">
        <f t="shared" si="103"/>
        <v>4.5714285714285712</v>
      </c>
      <c r="BF151" s="51">
        <v>0</v>
      </c>
      <c r="BG151" s="233">
        <f t="shared" si="79"/>
        <v>0</v>
      </c>
      <c r="BH151" s="233">
        <v>0</v>
      </c>
      <c r="BI151" s="234">
        <f t="shared" si="104"/>
        <v>0.7142857142857143</v>
      </c>
      <c r="BK151" s="219" t="s">
        <v>175</v>
      </c>
      <c r="BL151" s="228" t="s">
        <v>176</v>
      </c>
      <c r="BM151" s="231">
        <v>5</v>
      </c>
      <c r="BN151" s="2">
        <f t="shared" si="85"/>
        <v>6</v>
      </c>
      <c r="BO151" s="228" t="s">
        <v>191</v>
      </c>
      <c r="BP151" s="231">
        <v>3</v>
      </c>
      <c r="BQ151" s="2">
        <f t="shared" si="80"/>
        <v>0</v>
      </c>
      <c r="BS151" s="17">
        <f t="shared" si="113"/>
        <v>150.42857142857142</v>
      </c>
      <c r="CM151" s="1" t="s">
        <v>175</v>
      </c>
      <c r="CN151" s="132">
        <v>1</v>
      </c>
      <c r="CO151" s="132">
        <v>196</v>
      </c>
      <c r="CP151" s="132">
        <v>20</v>
      </c>
      <c r="CQ151" s="132">
        <v>1</v>
      </c>
      <c r="CR151" s="132">
        <v>196</v>
      </c>
      <c r="CS151" s="132">
        <v>20</v>
      </c>
      <c r="CT151" s="236">
        <v>44035</v>
      </c>
      <c r="CU151" s="132">
        <f t="shared" si="81"/>
        <v>0</v>
      </c>
      <c r="CV151" s="132">
        <f t="shared" si="82"/>
        <v>0</v>
      </c>
      <c r="CW151" s="132">
        <f t="shared" si="83"/>
        <v>0</v>
      </c>
      <c r="CX151" s="132">
        <f t="shared" si="84"/>
        <v>0</v>
      </c>
    </row>
    <row r="152" spans="1:102" x14ac:dyDescent="0.25">
      <c r="A152" s="51">
        <v>149</v>
      </c>
      <c r="B152" s="132">
        <v>123</v>
      </c>
      <c r="C152" s="54">
        <v>44036</v>
      </c>
      <c r="D152" s="107">
        <f t="shared" si="116"/>
        <v>40499</v>
      </c>
      <c r="E152" s="113">
        <f t="shared" si="117"/>
        <v>52595</v>
      </c>
      <c r="F152" s="84">
        <f t="shared" si="118"/>
        <v>191</v>
      </c>
      <c r="G152" s="116">
        <v>0</v>
      </c>
      <c r="H152" s="116">
        <v>188</v>
      </c>
      <c r="I152" s="110">
        <f t="shared" si="86"/>
        <v>188</v>
      </c>
      <c r="J152" s="110">
        <f t="shared" si="91"/>
        <v>52788</v>
      </c>
      <c r="K152" s="123">
        <f t="shared" si="99"/>
        <v>1141</v>
      </c>
      <c r="L152" s="126">
        <f t="shared" si="106"/>
        <v>168.71428571428572</v>
      </c>
      <c r="M152" s="70">
        <f t="shared" si="92"/>
        <v>1.0035741444866919</v>
      </c>
      <c r="N152" s="73">
        <f t="shared" si="93"/>
        <v>3.5741444866919103E-3</v>
      </c>
      <c r="O152" s="73">
        <f t="shared" si="94"/>
        <v>3.4220985418670579E-3</v>
      </c>
      <c r="P152" s="70">
        <f t="shared" si="105"/>
        <v>1.0225108225108226</v>
      </c>
      <c r="Q152" s="107">
        <f t="shared" si="87"/>
        <v>5766</v>
      </c>
      <c r="R152" s="113">
        <v>11904</v>
      </c>
      <c r="S152" s="84">
        <v>-1</v>
      </c>
      <c r="T152" s="116">
        <v>0</v>
      </c>
      <c r="U152" s="116">
        <v>3</v>
      </c>
      <c r="V152" s="110">
        <f t="shared" si="88"/>
        <v>3</v>
      </c>
      <c r="W152" s="110">
        <f t="shared" si="95"/>
        <v>11344</v>
      </c>
      <c r="X152" s="123">
        <f t="shared" si="100"/>
        <v>10</v>
      </c>
      <c r="Y152" s="125">
        <f t="shared" si="108"/>
        <v>3.5714285714285716</v>
      </c>
      <c r="Z152" s="53">
        <f t="shared" si="96"/>
        <v>1.0002645269376598</v>
      </c>
      <c r="AA152" s="73">
        <f t="shared" si="97"/>
        <v>2.6452693765977031E-4</v>
      </c>
      <c r="AB152" s="105">
        <f t="shared" si="112"/>
        <v>1</v>
      </c>
      <c r="AC152" s="106">
        <f t="shared" si="89"/>
        <v>6139</v>
      </c>
      <c r="AD152" s="84">
        <v>6139</v>
      </c>
      <c r="AE152" s="101">
        <v>0</v>
      </c>
      <c r="AF152" s="116">
        <v>0</v>
      </c>
      <c r="AG152" s="116">
        <v>0</v>
      </c>
      <c r="AH152" s="128">
        <f t="shared" si="90"/>
        <v>0</v>
      </c>
      <c r="AI152" s="128">
        <f t="shared" si="98"/>
        <v>6142</v>
      </c>
      <c r="AJ152" s="123">
        <f t="shared" si="101"/>
        <v>1</v>
      </c>
      <c r="AK152" s="125">
        <f t="shared" si="107"/>
        <v>1</v>
      </c>
      <c r="AL152" s="70">
        <f t="shared" si="114"/>
        <v>1</v>
      </c>
      <c r="AM152" s="73">
        <f t="shared" si="115"/>
        <v>0</v>
      </c>
      <c r="AN152" s="74">
        <f t="shared" si="119"/>
        <v>0.875</v>
      </c>
      <c r="AO152" s="4">
        <f t="shared" si="109"/>
        <v>88</v>
      </c>
      <c r="AP152" s="4">
        <f t="shared" si="110"/>
        <v>3</v>
      </c>
      <c r="AQ152" s="4">
        <f t="shared" si="111"/>
        <v>-1</v>
      </c>
      <c r="AR152" s="221" t="s">
        <v>176</v>
      </c>
      <c r="AS152" s="174">
        <v>52595</v>
      </c>
      <c r="AT152" s="169"/>
      <c r="AU152" s="178"/>
      <c r="AV152" s="235" t="s">
        <v>176</v>
      </c>
      <c r="AW152" s="51">
        <v>238</v>
      </c>
      <c r="AX152" s="232">
        <f t="shared" si="76"/>
        <v>1</v>
      </c>
      <c r="AY152" s="232">
        <f t="shared" si="77"/>
        <v>-1</v>
      </c>
      <c r="AZ152" s="232">
        <v>237</v>
      </c>
      <c r="BA152" s="41">
        <f t="shared" si="102"/>
        <v>221.85714285714286</v>
      </c>
      <c r="BB152" s="51">
        <v>5</v>
      </c>
      <c r="BC152" s="169">
        <f t="shared" si="78"/>
        <v>0</v>
      </c>
      <c r="BD152" s="169">
        <v>5</v>
      </c>
      <c r="BE152" s="41">
        <f t="shared" si="103"/>
        <v>4.1428571428571432</v>
      </c>
      <c r="BF152" s="51">
        <v>0</v>
      </c>
      <c r="BG152" s="233">
        <f t="shared" si="79"/>
        <v>0</v>
      </c>
      <c r="BH152" s="233">
        <v>0</v>
      </c>
      <c r="BI152" s="234">
        <f t="shared" si="104"/>
        <v>0.42857142857142855</v>
      </c>
      <c r="BK152" s="219" t="s">
        <v>176</v>
      </c>
      <c r="BL152" s="34" t="s">
        <v>177</v>
      </c>
      <c r="BM152" s="58">
        <v>6</v>
      </c>
      <c r="BN152" s="2">
        <f t="shared" si="85"/>
        <v>5</v>
      </c>
      <c r="BO152" s="34" t="s">
        <v>192</v>
      </c>
      <c r="BP152" s="58">
        <v>4</v>
      </c>
      <c r="BQ152" s="2">
        <f t="shared" si="80"/>
        <v>0</v>
      </c>
      <c r="BS152" s="17">
        <f t="shared" si="113"/>
        <v>163</v>
      </c>
      <c r="CM152" s="1" t="s">
        <v>176</v>
      </c>
      <c r="CN152" s="132">
        <v>2</v>
      </c>
      <c r="CO152" s="132">
        <v>220</v>
      </c>
      <c r="CP152" s="132">
        <v>16</v>
      </c>
      <c r="CQ152" s="132">
        <v>2</v>
      </c>
      <c r="CR152" s="132">
        <v>219</v>
      </c>
      <c r="CS152" s="132">
        <v>16</v>
      </c>
      <c r="CT152" s="236">
        <v>44036</v>
      </c>
      <c r="CU152" s="132">
        <f t="shared" si="81"/>
        <v>0</v>
      </c>
      <c r="CV152" s="132">
        <f t="shared" si="82"/>
        <v>1</v>
      </c>
      <c r="CW152" s="132">
        <f t="shared" si="83"/>
        <v>0</v>
      </c>
      <c r="CX152" s="132">
        <f t="shared" si="84"/>
        <v>1</v>
      </c>
    </row>
    <row r="153" spans="1:102" x14ac:dyDescent="0.25">
      <c r="A153" s="51">
        <v>150</v>
      </c>
      <c r="B153" s="132">
        <v>124</v>
      </c>
      <c r="C153" s="54">
        <v>44037</v>
      </c>
      <c r="D153" s="107">
        <f t="shared" si="116"/>
        <v>40691</v>
      </c>
      <c r="E153" s="113">
        <f t="shared" si="117"/>
        <v>52732</v>
      </c>
      <c r="F153" s="84">
        <f t="shared" si="118"/>
        <v>137</v>
      </c>
      <c r="G153" s="116">
        <v>0</v>
      </c>
      <c r="H153" s="116">
        <v>193</v>
      </c>
      <c r="I153" s="110">
        <f t="shared" si="86"/>
        <v>193</v>
      </c>
      <c r="J153" s="110">
        <f t="shared" si="91"/>
        <v>52981</v>
      </c>
      <c r="K153" s="123">
        <f t="shared" si="99"/>
        <v>1151</v>
      </c>
      <c r="L153" s="126">
        <f t="shared" si="106"/>
        <v>177.14285714285714</v>
      </c>
      <c r="M153" s="70">
        <f t="shared" si="92"/>
        <v>1.0036561339698415</v>
      </c>
      <c r="N153" s="73">
        <f t="shared" si="93"/>
        <v>3.6561339698415463E-3</v>
      </c>
      <c r="O153" s="73">
        <f t="shared" si="94"/>
        <v>3.4596035182842045E-3</v>
      </c>
      <c r="P153" s="70">
        <f t="shared" si="105"/>
        <v>1.0499576629974596</v>
      </c>
      <c r="Q153" s="107">
        <f t="shared" si="87"/>
        <v>5765</v>
      </c>
      <c r="R153" s="113">
        <v>11906</v>
      </c>
      <c r="S153" s="84">
        <v>2</v>
      </c>
      <c r="T153" s="116">
        <v>1</v>
      </c>
      <c r="U153" s="116">
        <v>5</v>
      </c>
      <c r="V153" s="110">
        <f t="shared" si="88"/>
        <v>6</v>
      </c>
      <c r="W153" s="110">
        <f t="shared" si="95"/>
        <v>11350</v>
      </c>
      <c r="X153" s="123">
        <f t="shared" si="100"/>
        <v>11</v>
      </c>
      <c r="Y153" s="125">
        <f t="shared" si="108"/>
        <v>4</v>
      </c>
      <c r="Z153" s="53">
        <f t="shared" si="96"/>
        <v>1.0005289139633287</v>
      </c>
      <c r="AA153" s="73">
        <f t="shared" si="97"/>
        <v>5.2891396332865881E-4</v>
      </c>
      <c r="AB153" s="105">
        <f t="shared" si="112"/>
        <v>1.1199999999999999</v>
      </c>
      <c r="AC153" s="106">
        <f t="shared" si="89"/>
        <v>6139</v>
      </c>
      <c r="AD153" s="84">
        <v>6140</v>
      </c>
      <c r="AE153" s="101">
        <v>1</v>
      </c>
      <c r="AF153" s="116">
        <v>0</v>
      </c>
      <c r="AG153" s="116">
        <v>0</v>
      </c>
      <c r="AH153" s="128">
        <f t="shared" si="90"/>
        <v>0</v>
      </c>
      <c r="AI153" s="128">
        <f t="shared" si="98"/>
        <v>6142</v>
      </c>
      <c r="AJ153" s="123">
        <f t="shared" si="101"/>
        <v>4</v>
      </c>
      <c r="AK153" s="125">
        <f t="shared" si="107"/>
        <v>1</v>
      </c>
      <c r="AL153" s="70">
        <f t="shared" si="114"/>
        <v>1</v>
      </c>
      <c r="AM153" s="73">
        <f t="shared" si="115"/>
        <v>0</v>
      </c>
      <c r="AN153" s="74">
        <f t="shared" si="119"/>
        <v>1</v>
      </c>
      <c r="AO153" s="4">
        <f t="shared" si="109"/>
        <v>10</v>
      </c>
      <c r="AP153" s="4">
        <f t="shared" si="110"/>
        <v>1</v>
      </c>
      <c r="AQ153" s="4">
        <f t="shared" si="111"/>
        <v>3</v>
      </c>
      <c r="AR153" s="221" t="s">
        <v>177</v>
      </c>
      <c r="AS153" s="174">
        <v>52732</v>
      </c>
      <c r="AT153" s="169"/>
      <c r="AU153" s="178"/>
      <c r="AV153" s="235" t="s">
        <v>177</v>
      </c>
      <c r="AW153" s="51">
        <v>317</v>
      </c>
      <c r="AX153" s="232">
        <f t="shared" si="76"/>
        <v>1</v>
      </c>
      <c r="AY153" s="232">
        <f t="shared" si="77"/>
        <v>-1</v>
      </c>
      <c r="AZ153" s="232">
        <v>316</v>
      </c>
      <c r="BA153" s="41">
        <f t="shared" si="102"/>
        <v>242.85714285714286</v>
      </c>
      <c r="BB153" s="51">
        <v>6</v>
      </c>
      <c r="BC153" s="169">
        <f t="shared" si="78"/>
        <v>0</v>
      </c>
      <c r="BD153" s="169">
        <v>6</v>
      </c>
      <c r="BE153" s="41">
        <f t="shared" si="103"/>
        <v>4.7142857142857144</v>
      </c>
      <c r="BF153" s="51">
        <v>2</v>
      </c>
      <c r="BG153" s="233">
        <f t="shared" si="79"/>
        <v>0</v>
      </c>
      <c r="BH153" s="233">
        <v>2</v>
      </c>
      <c r="BI153" s="234">
        <f t="shared" si="104"/>
        <v>0.5714285714285714</v>
      </c>
      <c r="BK153" s="219" t="s">
        <v>177</v>
      </c>
      <c r="BL153" s="34" t="s">
        <v>178</v>
      </c>
      <c r="BM153" s="58">
        <v>5</v>
      </c>
      <c r="BN153" s="2">
        <f t="shared" si="85"/>
        <v>6</v>
      </c>
      <c r="BO153" s="34" t="s">
        <v>193</v>
      </c>
      <c r="BP153" s="58">
        <v>7</v>
      </c>
      <c r="BQ153" s="2">
        <f t="shared" si="80"/>
        <v>2</v>
      </c>
      <c r="BS153" s="17">
        <f t="shared" si="113"/>
        <v>164.42857142857142</v>
      </c>
      <c r="CM153" s="1" t="s">
        <v>177</v>
      </c>
      <c r="CO153" s="132">
        <v>295</v>
      </c>
      <c r="CP153" s="132">
        <v>22</v>
      </c>
      <c r="CR153" s="132">
        <v>294</v>
      </c>
      <c r="CS153" s="132">
        <v>22</v>
      </c>
      <c r="CT153" s="236">
        <v>44037</v>
      </c>
      <c r="CU153" s="132">
        <f t="shared" si="81"/>
        <v>0</v>
      </c>
      <c r="CV153" s="132">
        <f t="shared" si="82"/>
        <v>1</v>
      </c>
      <c r="CW153" s="132">
        <f t="shared" si="83"/>
        <v>0</v>
      </c>
      <c r="CX153" s="132">
        <f t="shared" si="84"/>
        <v>1</v>
      </c>
    </row>
    <row r="154" spans="1:102" x14ac:dyDescent="0.25">
      <c r="A154" s="51">
        <v>151</v>
      </c>
      <c r="B154" s="132">
        <v>125</v>
      </c>
      <c r="C154" s="54">
        <v>44038</v>
      </c>
      <c r="D154" s="107">
        <f t="shared" si="116"/>
        <v>40826</v>
      </c>
      <c r="E154" s="113">
        <f t="shared" si="117"/>
        <v>52946</v>
      </c>
      <c r="F154" s="84">
        <f t="shared" si="118"/>
        <v>214</v>
      </c>
      <c r="G154" s="116">
        <v>0</v>
      </c>
      <c r="H154" s="116">
        <v>201</v>
      </c>
      <c r="I154" s="110">
        <f t="shared" si="86"/>
        <v>201</v>
      </c>
      <c r="J154" s="110">
        <f t="shared" si="91"/>
        <v>53182</v>
      </c>
      <c r="K154" s="123">
        <f t="shared" si="99"/>
        <v>1221</v>
      </c>
      <c r="L154" s="126">
        <f t="shared" si="106"/>
        <v>184</v>
      </c>
      <c r="M154" s="70">
        <f t="shared" si="92"/>
        <v>1.0037938128763142</v>
      </c>
      <c r="N154" s="73">
        <f t="shared" si="93"/>
        <v>3.7938128763141954E-3</v>
      </c>
      <c r="O154" s="73">
        <f t="shared" si="94"/>
        <v>3.5769711555741603E-3</v>
      </c>
      <c r="P154" s="70">
        <f t="shared" si="105"/>
        <v>1.0387096774193549</v>
      </c>
      <c r="Q154" s="107">
        <f t="shared" si="87"/>
        <v>5766</v>
      </c>
      <c r="R154" s="113">
        <v>11908</v>
      </c>
      <c r="S154" s="84">
        <v>2</v>
      </c>
      <c r="T154" s="116">
        <v>0</v>
      </c>
      <c r="U154" s="116">
        <v>2</v>
      </c>
      <c r="V154" s="110">
        <f t="shared" si="88"/>
        <v>2</v>
      </c>
      <c r="W154" s="110">
        <f t="shared" si="95"/>
        <v>11352</v>
      </c>
      <c r="X154" s="123">
        <f t="shared" si="100"/>
        <v>10</v>
      </c>
      <c r="Y154" s="125">
        <f t="shared" si="108"/>
        <v>3.7142857142857144</v>
      </c>
      <c r="Z154" s="53">
        <f t="shared" si="96"/>
        <v>1.0001762114537445</v>
      </c>
      <c r="AA154" s="73">
        <f t="shared" si="97"/>
        <v>1.7621145374446812E-4</v>
      </c>
      <c r="AB154" s="105">
        <f t="shared" si="112"/>
        <v>0.9285714285714286</v>
      </c>
      <c r="AC154" s="106">
        <f t="shared" si="89"/>
        <v>6140</v>
      </c>
      <c r="AD154" s="84">
        <v>6140</v>
      </c>
      <c r="AE154" s="101">
        <v>0</v>
      </c>
      <c r="AF154" s="116">
        <v>0</v>
      </c>
      <c r="AG154" s="116">
        <v>1</v>
      </c>
      <c r="AH154" s="128">
        <f t="shared" si="90"/>
        <v>1</v>
      </c>
      <c r="AI154" s="128">
        <f t="shared" si="98"/>
        <v>6143</v>
      </c>
      <c r="AJ154" s="123">
        <f t="shared" si="101"/>
        <v>4</v>
      </c>
      <c r="AK154" s="125">
        <f t="shared" si="107"/>
        <v>1</v>
      </c>
      <c r="AL154" s="70">
        <f t="shared" si="114"/>
        <v>1.0001628134158254</v>
      </c>
      <c r="AM154" s="73">
        <f t="shared" si="115"/>
        <v>1.6281341582535802E-4</v>
      </c>
      <c r="AN154" s="74">
        <f t="shared" si="119"/>
        <v>1</v>
      </c>
      <c r="AO154" s="4">
        <f t="shared" si="109"/>
        <v>70</v>
      </c>
      <c r="AP154" s="4">
        <f t="shared" si="110"/>
        <v>-1</v>
      </c>
      <c r="AQ154" s="4">
        <f t="shared" si="111"/>
        <v>0</v>
      </c>
      <c r="AR154" s="221" t="s">
        <v>178</v>
      </c>
      <c r="AS154" s="174">
        <v>52946</v>
      </c>
      <c r="AT154" s="169"/>
      <c r="AU154" s="178"/>
      <c r="AV154" s="235" t="s">
        <v>178</v>
      </c>
      <c r="AW154" s="51">
        <v>285</v>
      </c>
      <c r="AX154" s="232">
        <f t="shared" si="76"/>
        <v>0</v>
      </c>
      <c r="AY154" s="232">
        <f t="shared" si="77"/>
        <v>0</v>
      </c>
      <c r="AZ154" s="232">
        <v>285</v>
      </c>
      <c r="BA154" s="41">
        <f t="shared" si="102"/>
        <v>257.57142857142856</v>
      </c>
      <c r="BB154" s="51">
        <v>5</v>
      </c>
      <c r="BC154" s="169">
        <f t="shared" si="78"/>
        <v>0</v>
      </c>
      <c r="BD154" s="169">
        <v>5</v>
      </c>
      <c r="BE154" s="41">
        <f t="shared" si="103"/>
        <v>5</v>
      </c>
      <c r="BF154" s="51">
        <v>0</v>
      </c>
      <c r="BG154" s="233">
        <f t="shared" si="79"/>
        <v>0</v>
      </c>
      <c r="BH154" s="233">
        <v>0</v>
      </c>
      <c r="BI154" s="234">
        <f t="shared" si="104"/>
        <v>0.5714285714285714</v>
      </c>
      <c r="BK154" s="219" t="s">
        <v>178</v>
      </c>
      <c r="BL154" s="34" t="s">
        <v>179</v>
      </c>
      <c r="BM154" s="58">
        <v>7</v>
      </c>
      <c r="BN154" s="2">
        <f t="shared" si="85"/>
        <v>5</v>
      </c>
      <c r="BO154" s="34" t="s">
        <v>194</v>
      </c>
      <c r="BP154" s="58">
        <v>7</v>
      </c>
      <c r="BQ154" s="2">
        <f t="shared" si="80"/>
        <v>0</v>
      </c>
      <c r="BS154" s="17">
        <f t="shared" si="113"/>
        <v>174.42857142857142</v>
      </c>
      <c r="CM154" s="1" t="s">
        <v>178</v>
      </c>
      <c r="CN154" s="132">
        <v>3</v>
      </c>
      <c r="CO154" s="132">
        <v>260</v>
      </c>
      <c r="CP154" s="132">
        <v>22</v>
      </c>
      <c r="CQ154" s="132">
        <v>3</v>
      </c>
      <c r="CR154" s="132">
        <v>260</v>
      </c>
      <c r="CS154" s="132">
        <v>22</v>
      </c>
      <c r="CT154" s="236">
        <v>44038</v>
      </c>
      <c r="CU154" s="132">
        <f t="shared" si="81"/>
        <v>0</v>
      </c>
      <c r="CV154" s="132">
        <f t="shared" si="82"/>
        <v>0</v>
      </c>
      <c r="CW154" s="132">
        <f t="shared" si="83"/>
        <v>0</v>
      </c>
      <c r="CX154" s="132">
        <f t="shared" si="84"/>
        <v>0</v>
      </c>
    </row>
    <row r="155" spans="1:102" x14ac:dyDescent="0.25">
      <c r="A155" s="51">
        <v>152</v>
      </c>
      <c r="B155" s="132">
        <v>126</v>
      </c>
      <c r="C155" s="54">
        <v>44039</v>
      </c>
      <c r="D155" s="107">
        <f t="shared" si="116"/>
        <v>41038</v>
      </c>
      <c r="E155" s="113">
        <f t="shared" si="117"/>
        <v>53151</v>
      </c>
      <c r="F155" s="84">
        <f t="shared" si="118"/>
        <v>205</v>
      </c>
      <c r="G155" s="116">
        <v>0</v>
      </c>
      <c r="H155" s="116">
        <v>202</v>
      </c>
      <c r="I155" s="110">
        <f t="shared" si="86"/>
        <v>202</v>
      </c>
      <c r="J155" s="110">
        <f t="shared" si="91"/>
        <v>53384</v>
      </c>
      <c r="K155" s="123">
        <f t="shared" si="99"/>
        <v>1241</v>
      </c>
      <c r="L155" s="126">
        <f t="shared" si="106"/>
        <v>187.14285714285714</v>
      </c>
      <c r="M155" s="70">
        <f t="shared" si="92"/>
        <v>1.0037982776127261</v>
      </c>
      <c r="N155" s="73">
        <f t="shared" si="93"/>
        <v>3.7982776127261086E-3</v>
      </c>
      <c r="O155" s="73">
        <f t="shared" si="94"/>
        <v>3.796820778538601E-3</v>
      </c>
      <c r="P155" s="70">
        <f t="shared" si="105"/>
        <v>1.0170807453416149</v>
      </c>
      <c r="Q155" s="107">
        <f t="shared" si="87"/>
        <v>5768</v>
      </c>
      <c r="R155" s="113">
        <v>11913</v>
      </c>
      <c r="S155" s="84">
        <v>5</v>
      </c>
      <c r="T155" s="116">
        <v>0</v>
      </c>
      <c r="U155" s="116">
        <v>4</v>
      </c>
      <c r="V155" s="110">
        <f t="shared" si="88"/>
        <v>4</v>
      </c>
      <c r="W155" s="110">
        <f t="shared" si="95"/>
        <v>11356</v>
      </c>
      <c r="X155" s="123">
        <f t="shared" si="100"/>
        <v>13</v>
      </c>
      <c r="Y155" s="125">
        <f t="shared" si="108"/>
        <v>4</v>
      </c>
      <c r="Z155" s="53">
        <f t="shared" si="96"/>
        <v>1.0003523608174771</v>
      </c>
      <c r="AA155" s="73">
        <f t="shared" si="97"/>
        <v>3.5236081747713754E-4</v>
      </c>
      <c r="AB155" s="105">
        <f t="shared" si="112"/>
        <v>1.0769230769230769</v>
      </c>
      <c r="AC155" s="106">
        <f t="shared" si="89"/>
        <v>6140</v>
      </c>
      <c r="AD155" s="84">
        <v>6141</v>
      </c>
      <c r="AE155" s="101">
        <v>1</v>
      </c>
      <c r="AF155" s="116">
        <v>0</v>
      </c>
      <c r="AG155" s="116">
        <v>4</v>
      </c>
      <c r="AH155" s="128">
        <f t="shared" si="90"/>
        <v>4</v>
      </c>
      <c r="AI155" s="128">
        <f t="shared" si="98"/>
        <v>6147</v>
      </c>
      <c r="AJ155" s="123">
        <f t="shared" si="101"/>
        <v>5</v>
      </c>
      <c r="AK155" s="125">
        <f t="shared" si="107"/>
        <v>1.2857142857142858</v>
      </c>
      <c r="AL155" s="70">
        <f t="shared" si="114"/>
        <v>1.0006511476477291</v>
      </c>
      <c r="AM155" s="73">
        <f t="shared" si="115"/>
        <v>6.5114764772911116E-4</v>
      </c>
      <c r="AN155" s="74">
        <f t="shared" si="119"/>
        <v>1.2857142857142858</v>
      </c>
      <c r="AO155" s="4">
        <f t="shared" si="109"/>
        <v>20</v>
      </c>
      <c r="AP155" s="4">
        <f t="shared" si="110"/>
        <v>3</v>
      </c>
      <c r="AQ155" s="4">
        <f t="shared" si="111"/>
        <v>1</v>
      </c>
      <c r="AR155" s="221" t="s">
        <v>179</v>
      </c>
      <c r="AS155" s="174">
        <v>53151</v>
      </c>
      <c r="AT155" s="169"/>
      <c r="AU155" s="178"/>
      <c r="AV155" s="235" t="s">
        <v>179</v>
      </c>
      <c r="AW155" s="51">
        <v>445</v>
      </c>
      <c r="AX155" s="232">
        <f t="shared" si="76"/>
        <v>1</v>
      </c>
      <c r="AY155" s="232">
        <f t="shared" si="77"/>
        <v>-1</v>
      </c>
      <c r="AZ155" s="232">
        <v>444</v>
      </c>
      <c r="BA155" s="41">
        <f t="shared" si="102"/>
        <v>286.57142857142856</v>
      </c>
      <c r="BB155" s="51">
        <v>7</v>
      </c>
      <c r="BC155" s="169">
        <f t="shared" si="78"/>
        <v>0</v>
      </c>
      <c r="BD155" s="169">
        <v>7</v>
      </c>
      <c r="BE155" s="41">
        <f t="shared" si="103"/>
        <v>5.2857142857142856</v>
      </c>
      <c r="BF155" s="51">
        <v>0</v>
      </c>
      <c r="BG155" s="233">
        <f t="shared" si="79"/>
        <v>0</v>
      </c>
      <c r="BH155" s="233">
        <v>0</v>
      </c>
      <c r="BI155" s="234">
        <f t="shared" si="104"/>
        <v>0.42857142857142855</v>
      </c>
      <c r="BK155" s="219" t="s">
        <v>179</v>
      </c>
      <c r="BL155" s="34" t="s">
        <v>180</v>
      </c>
      <c r="BM155" s="58">
        <v>8</v>
      </c>
      <c r="BN155" s="2">
        <f t="shared" si="85"/>
        <v>7</v>
      </c>
      <c r="BO155" s="34" t="s">
        <v>353</v>
      </c>
      <c r="BP155" s="58">
        <v>7</v>
      </c>
      <c r="BQ155" s="2">
        <f t="shared" si="80"/>
        <v>0</v>
      </c>
      <c r="BS155" s="17">
        <f t="shared" si="113"/>
        <v>177.28571428571428</v>
      </c>
      <c r="CM155" s="1" t="s">
        <v>179</v>
      </c>
      <c r="CN155" s="132">
        <v>3</v>
      </c>
      <c r="CO155" s="132">
        <v>420</v>
      </c>
      <c r="CP155" s="132">
        <v>22</v>
      </c>
      <c r="CQ155" s="132">
        <v>3</v>
      </c>
      <c r="CR155" s="132">
        <v>419</v>
      </c>
      <c r="CS155" s="132">
        <v>22</v>
      </c>
      <c r="CT155" s="236">
        <v>44039</v>
      </c>
      <c r="CU155" s="132">
        <f t="shared" si="81"/>
        <v>0</v>
      </c>
      <c r="CV155" s="132">
        <f t="shared" si="82"/>
        <v>1</v>
      </c>
      <c r="CW155" s="132">
        <f t="shared" si="83"/>
        <v>0</v>
      </c>
      <c r="CX155" s="132">
        <f t="shared" si="84"/>
        <v>1</v>
      </c>
    </row>
    <row r="156" spans="1:102" x14ac:dyDescent="0.25">
      <c r="A156" s="51">
        <v>153</v>
      </c>
      <c r="B156" s="132">
        <v>127</v>
      </c>
      <c r="C156" s="54">
        <v>44040</v>
      </c>
      <c r="D156" s="107">
        <f t="shared" si="116"/>
        <v>41238</v>
      </c>
      <c r="E156" s="113">
        <f t="shared" si="117"/>
        <v>53374</v>
      </c>
      <c r="F156" s="84">
        <f t="shared" si="118"/>
        <v>223</v>
      </c>
      <c r="G156" s="116">
        <v>1</v>
      </c>
      <c r="H156" s="116">
        <v>234</v>
      </c>
      <c r="I156" s="110">
        <f t="shared" si="86"/>
        <v>235</v>
      </c>
      <c r="J156" s="110">
        <f t="shared" si="91"/>
        <v>53619</v>
      </c>
      <c r="K156" s="123">
        <f t="shared" si="99"/>
        <v>1301</v>
      </c>
      <c r="L156" s="126">
        <f t="shared" si="106"/>
        <v>196.85714285714286</v>
      </c>
      <c r="M156" s="70">
        <f t="shared" si="92"/>
        <v>1.0044020680353665</v>
      </c>
      <c r="N156" s="73">
        <f t="shared" si="93"/>
        <v>4.4020680353664687E-3</v>
      </c>
      <c r="O156" s="73">
        <f t="shared" si="94"/>
        <v>3.8448873961880459E-3</v>
      </c>
      <c r="P156" s="70">
        <f t="shared" si="105"/>
        <v>1.051908396946565</v>
      </c>
      <c r="Q156" s="107">
        <f t="shared" si="87"/>
        <v>5772</v>
      </c>
      <c r="R156" s="113">
        <v>11919</v>
      </c>
      <c r="S156" s="84">
        <v>6</v>
      </c>
      <c r="T156" s="116">
        <v>0</v>
      </c>
      <c r="U156" s="116">
        <v>6</v>
      </c>
      <c r="V156" s="110">
        <f t="shared" si="88"/>
        <v>6</v>
      </c>
      <c r="W156" s="110">
        <f t="shared" si="95"/>
        <v>11362</v>
      </c>
      <c r="X156" s="123">
        <f t="shared" si="100"/>
        <v>17</v>
      </c>
      <c r="Y156" s="125">
        <f t="shared" si="108"/>
        <v>4.7142857142857144</v>
      </c>
      <c r="Z156" s="53">
        <f t="shared" si="96"/>
        <v>1.0005283550545967</v>
      </c>
      <c r="AA156" s="73">
        <f t="shared" si="97"/>
        <v>5.2835505459669641E-4</v>
      </c>
      <c r="AB156" s="105">
        <f t="shared" si="112"/>
        <v>1.1785714285714286</v>
      </c>
      <c r="AC156" s="106">
        <f t="shared" si="89"/>
        <v>6141</v>
      </c>
      <c r="AD156" s="84">
        <v>6145</v>
      </c>
      <c r="AE156" s="101">
        <v>4</v>
      </c>
      <c r="AF156" s="116">
        <v>0</v>
      </c>
      <c r="AG156" s="116">
        <v>2</v>
      </c>
      <c r="AH156" s="128">
        <f t="shared" si="90"/>
        <v>2</v>
      </c>
      <c r="AI156" s="128">
        <f t="shared" si="98"/>
        <v>6149</v>
      </c>
      <c r="AJ156" s="123">
        <f t="shared" si="101"/>
        <v>9</v>
      </c>
      <c r="AK156" s="125">
        <f t="shared" si="107"/>
        <v>1.5714285714285714</v>
      </c>
      <c r="AL156" s="70">
        <f t="shared" si="114"/>
        <v>1.0003253619651862</v>
      </c>
      <c r="AM156" s="73">
        <f t="shared" si="115"/>
        <v>3.2536196518617722E-4</v>
      </c>
      <c r="AN156" s="74">
        <f t="shared" si="119"/>
        <v>1.2222222222222221</v>
      </c>
      <c r="AO156" s="4">
        <f t="shared" si="109"/>
        <v>60</v>
      </c>
      <c r="AP156" s="4">
        <f t="shared" si="110"/>
        <v>4</v>
      </c>
      <c r="AQ156" s="4">
        <f t="shared" si="111"/>
        <v>4</v>
      </c>
      <c r="AR156" s="221" t="s">
        <v>180</v>
      </c>
      <c r="AS156" s="174">
        <v>53374</v>
      </c>
      <c r="AT156" s="169"/>
      <c r="AU156" s="178"/>
      <c r="AV156" s="235" t="s">
        <v>180</v>
      </c>
      <c r="AW156" s="51">
        <v>385</v>
      </c>
      <c r="AX156" s="232">
        <f t="shared" si="76"/>
        <v>1</v>
      </c>
      <c r="AY156" s="232">
        <f t="shared" si="77"/>
        <v>-1</v>
      </c>
      <c r="AZ156" s="232">
        <v>384</v>
      </c>
      <c r="BA156" s="41">
        <f t="shared" si="102"/>
        <v>310</v>
      </c>
      <c r="BB156" s="51">
        <v>8</v>
      </c>
      <c r="BC156" s="169">
        <f t="shared" si="78"/>
        <v>0</v>
      </c>
      <c r="BD156" s="169">
        <v>8</v>
      </c>
      <c r="BE156" s="41">
        <f t="shared" si="103"/>
        <v>6.1428571428571432</v>
      </c>
      <c r="BF156" s="51">
        <v>0</v>
      </c>
      <c r="BG156" s="233">
        <f t="shared" si="79"/>
        <v>0</v>
      </c>
      <c r="BH156" s="233">
        <v>0</v>
      </c>
      <c r="BI156" s="234">
        <f t="shared" si="104"/>
        <v>0.42857142857142855</v>
      </c>
      <c r="BK156" s="219" t="s">
        <v>180</v>
      </c>
      <c r="BL156" s="34" t="s">
        <v>181</v>
      </c>
      <c r="BM156" s="58">
        <v>5</v>
      </c>
      <c r="BN156" s="2">
        <f t="shared" si="85"/>
        <v>8</v>
      </c>
      <c r="BO156" s="34" t="s">
        <v>196</v>
      </c>
      <c r="BP156" s="58">
        <v>5</v>
      </c>
      <c r="BQ156" s="2">
        <f t="shared" si="80"/>
        <v>0</v>
      </c>
      <c r="BS156" s="17">
        <f t="shared" si="113"/>
        <v>185.85714285714286</v>
      </c>
      <c r="CM156" s="1" t="s">
        <v>180</v>
      </c>
      <c r="CN156" s="132">
        <v>6</v>
      </c>
      <c r="CO156" s="132">
        <v>345</v>
      </c>
      <c r="CP156" s="132">
        <v>34</v>
      </c>
      <c r="CQ156" s="132">
        <v>6</v>
      </c>
      <c r="CR156" s="132">
        <v>344</v>
      </c>
      <c r="CS156" s="132">
        <v>34</v>
      </c>
      <c r="CT156" s="236">
        <v>44040</v>
      </c>
      <c r="CU156" s="132">
        <f t="shared" si="81"/>
        <v>0</v>
      </c>
      <c r="CV156" s="132">
        <f t="shared" si="82"/>
        <v>1</v>
      </c>
      <c r="CW156" s="132">
        <f t="shared" si="83"/>
        <v>0</v>
      </c>
      <c r="CX156" s="132">
        <f t="shared" si="84"/>
        <v>1</v>
      </c>
    </row>
    <row r="157" spans="1:102" x14ac:dyDescent="0.25">
      <c r="A157" s="51">
        <v>154</v>
      </c>
      <c r="B157" s="132">
        <v>128</v>
      </c>
      <c r="C157" s="54">
        <v>44041</v>
      </c>
      <c r="D157" s="107">
        <f t="shared" si="116"/>
        <v>41455</v>
      </c>
      <c r="E157" s="113">
        <f t="shared" si="117"/>
        <v>53621</v>
      </c>
      <c r="F157" s="84">
        <f t="shared" si="118"/>
        <v>247</v>
      </c>
      <c r="G157" s="116">
        <v>0</v>
      </c>
      <c r="H157" s="116">
        <v>345</v>
      </c>
      <c r="I157" s="110">
        <f t="shared" si="86"/>
        <v>345</v>
      </c>
      <c r="J157" s="110">
        <f t="shared" si="91"/>
        <v>53964</v>
      </c>
      <c r="K157" s="123">
        <f t="shared" si="99"/>
        <v>1380</v>
      </c>
      <c r="L157" s="126">
        <f t="shared" si="106"/>
        <v>226</v>
      </c>
      <c r="M157" s="70">
        <f t="shared" si="92"/>
        <v>1.0064342863537179</v>
      </c>
      <c r="N157" s="73">
        <f t="shared" si="93"/>
        <v>6.4342863537178996E-3</v>
      </c>
      <c r="O157" s="73">
        <f t="shared" si="94"/>
        <v>4.4169157695932437E-3</v>
      </c>
      <c r="P157" s="70">
        <f t="shared" si="105"/>
        <v>1.1480406386066764</v>
      </c>
      <c r="Q157" s="107">
        <f t="shared" si="87"/>
        <v>5774</v>
      </c>
      <c r="R157" s="113">
        <v>11922</v>
      </c>
      <c r="S157" s="84">
        <v>3</v>
      </c>
      <c r="T157" s="116">
        <v>0</v>
      </c>
      <c r="U157" s="116">
        <v>4</v>
      </c>
      <c r="V157" s="110">
        <f t="shared" si="88"/>
        <v>4</v>
      </c>
      <c r="W157" s="110">
        <f t="shared" si="95"/>
        <v>11366</v>
      </c>
      <c r="X157" s="123">
        <f t="shared" si="100"/>
        <v>20</v>
      </c>
      <c r="Y157" s="125">
        <f t="shared" si="108"/>
        <v>4.7142857142857144</v>
      </c>
      <c r="Z157" s="53">
        <f t="shared" si="96"/>
        <v>1.0003520506953001</v>
      </c>
      <c r="AA157" s="73">
        <f t="shared" si="97"/>
        <v>3.5205069530008792E-4</v>
      </c>
      <c r="AB157" s="105">
        <f t="shared" si="112"/>
        <v>1</v>
      </c>
      <c r="AC157" s="106">
        <f t="shared" si="89"/>
        <v>6145</v>
      </c>
      <c r="AD157" s="84">
        <v>6147</v>
      </c>
      <c r="AE157" s="101">
        <v>2</v>
      </c>
      <c r="AF157" s="116">
        <v>0</v>
      </c>
      <c r="AG157" s="116">
        <v>1</v>
      </c>
      <c r="AH157" s="128">
        <f t="shared" si="90"/>
        <v>1</v>
      </c>
      <c r="AI157" s="128">
        <f t="shared" si="98"/>
        <v>6150</v>
      </c>
      <c r="AJ157" s="123">
        <f t="shared" si="101"/>
        <v>8</v>
      </c>
      <c r="AK157" s="125">
        <f t="shared" si="107"/>
        <v>1.2857142857142858</v>
      </c>
      <c r="AL157" s="70">
        <f t="shared" si="114"/>
        <v>1.0001626280696048</v>
      </c>
      <c r="AM157" s="73">
        <f t="shared" si="115"/>
        <v>1.6262806960476439E-4</v>
      </c>
      <c r="AN157" s="74">
        <f t="shared" si="119"/>
        <v>0.81818181818181823</v>
      </c>
      <c r="AO157" s="4">
        <f t="shared" si="109"/>
        <v>79</v>
      </c>
      <c r="AP157" s="4">
        <f t="shared" si="110"/>
        <v>3</v>
      </c>
      <c r="AQ157" s="4">
        <f t="shared" si="111"/>
        <v>-1</v>
      </c>
      <c r="AR157" s="221" t="s">
        <v>181</v>
      </c>
      <c r="AS157" s="174">
        <v>53621</v>
      </c>
      <c r="AT157" s="169"/>
      <c r="AU157" s="178"/>
      <c r="AV157" s="235" t="s">
        <v>181</v>
      </c>
      <c r="AW157" s="51">
        <v>430</v>
      </c>
      <c r="AX157" s="232">
        <f t="shared" si="76"/>
        <v>1</v>
      </c>
      <c r="AY157" s="232">
        <f t="shared" si="77"/>
        <v>-1</v>
      </c>
      <c r="AZ157" s="232">
        <v>429</v>
      </c>
      <c r="BA157" s="41">
        <f t="shared" si="102"/>
        <v>331</v>
      </c>
      <c r="BB157" s="51">
        <v>5</v>
      </c>
      <c r="BC157" s="169">
        <f t="shared" si="78"/>
        <v>0</v>
      </c>
      <c r="BD157" s="169">
        <v>5</v>
      </c>
      <c r="BE157" s="41">
        <f t="shared" si="103"/>
        <v>6</v>
      </c>
      <c r="BF157" s="51">
        <v>4</v>
      </c>
      <c r="BG157" s="233">
        <f t="shared" si="79"/>
        <v>0</v>
      </c>
      <c r="BH157" s="233">
        <v>4</v>
      </c>
      <c r="BI157" s="234">
        <f t="shared" si="104"/>
        <v>0.8571428571428571</v>
      </c>
      <c r="BK157" s="219" t="s">
        <v>181</v>
      </c>
      <c r="BL157" s="34" t="s">
        <v>182</v>
      </c>
      <c r="BM157" s="58">
        <v>9</v>
      </c>
      <c r="BN157" s="2">
        <f t="shared" si="85"/>
        <v>5</v>
      </c>
      <c r="BO157" s="34" t="s">
        <v>197</v>
      </c>
      <c r="BP157" s="58">
        <v>4</v>
      </c>
      <c r="BQ157" s="2">
        <f t="shared" si="80"/>
        <v>4</v>
      </c>
      <c r="BS157" s="17">
        <f t="shared" si="113"/>
        <v>197.14285714285714</v>
      </c>
      <c r="CM157" s="1" t="s">
        <v>181</v>
      </c>
      <c r="CN157" s="132">
        <v>3</v>
      </c>
      <c r="CO157" s="132">
        <v>386</v>
      </c>
      <c r="CP157" s="132">
        <v>41</v>
      </c>
      <c r="CQ157" s="132">
        <v>3</v>
      </c>
      <c r="CR157" s="132">
        <v>384</v>
      </c>
      <c r="CS157" s="132">
        <v>42</v>
      </c>
      <c r="CT157" s="236">
        <v>44041</v>
      </c>
      <c r="CU157" s="132">
        <f t="shared" si="81"/>
        <v>0</v>
      </c>
      <c r="CV157" s="132">
        <f t="shared" si="82"/>
        <v>2</v>
      </c>
      <c r="CW157" s="132">
        <f t="shared" si="83"/>
        <v>-1</v>
      </c>
      <c r="CX157" s="132">
        <f t="shared" si="84"/>
        <v>1</v>
      </c>
    </row>
    <row r="158" spans="1:102" x14ac:dyDescent="0.25">
      <c r="A158" s="51">
        <v>155</v>
      </c>
      <c r="B158" s="132">
        <v>129</v>
      </c>
      <c r="C158" s="54">
        <v>44042</v>
      </c>
      <c r="D158" s="107">
        <f t="shared" si="116"/>
        <v>41699</v>
      </c>
      <c r="E158" s="113">
        <f t="shared" si="117"/>
        <v>53963</v>
      </c>
      <c r="F158" s="84">
        <f t="shared" si="118"/>
        <v>342</v>
      </c>
      <c r="G158" s="116">
        <v>0</v>
      </c>
      <c r="H158" s="116">
        <v>343</v>
      </c>
      <c r="I158" s="110">
        <f t="shared" si="86"/>
        <v>343</v>
      </c>
      <c r="J158" s="110">
        <f t="shared" si="91"/>
        <v>54307</v>
      </c>
      <c r="K158" s="123">
        <f t="shared" si="99"/>
        <v>1559</v>
      </c>
      <c r="L158" s="126">
        <f t="shared" si="106"/>
        <v>243.85714285714286</v>
      </c>
      <c r="M158" s="70">
        <f t="shared" si="92"/>
        <v>1.0063560892446817</v>
      </c>
      <c r="N158" s="73">
        <f t="shared" si="93"/>
        <v>6.356089244681673E-3</v>
      </c>
      <c r="O158" s="73">
        <f t="shared" si="94"/>
        <v>4.9569068245612687E-3</v>
      </c>
      <c r="P158" s="70">
        <f t="shared" si="105"/>
        <v>1.0790139064475348</v>
      </c>
      <c r="Q158" s="107">
        <f t="shared" si="87"/>
        <v>5775</v>
      </c>
      <c r="R158" s="113">
        <v>11927</v>
      </c>
      <c r="S158" s="84">
        <v>5</v>
      </c>
      <c r="T158" s="116">
        <v>0</v>
      </c>
      <c r="U158" s="116">
        <v>12</v>
      </c>
      <c r="V158" s="110">
        <f t="shared" si="88"/>
        <v>12</v>
      </c>
      <c r="W158" s="110">
        <f t="shared" si="95"/>
        <v>11378</v>
      </c>
      <c r="X158" s="123">
        <f t="shared" si="100"/>
        <v>22</v>
      </c>
      <c r="Y158" s="125">
        <f t="shared" si="108"/>
        <v>5.2857142857142856</v>
      </c>
      <c r="Z158" s="53">
        <f t="shared" si="96"/>
        <v>1.0010557803976772</v>
      </c>
      <c r="AA158" s="73">
        <f t="shared" si="97"/>
        <v>1.0557803976771751E-3</v>
      </c>
      <c r="AB158" s="105">
        <f t="shared" si="112"/>
        <v>1.1212121212121211</v>
      </c>
      <c r="AC158" s="106">
        <f t="shared" si="89"/>
        <v>6147</v>
      </c>
      <c r="AD158" s="84">
        <v>6147</v>
      </c>
      <c r="AE158" s="101">
        <v>0</v>
      </c>
      <c r="AF158" s="116">
        <v>0</v>
      </c>
      <c r="AG158" s="116">
        <v>1</v>
      </c>
      <c r="AH158" s="128">
        <f t="shared" si="90"/>
        <v>1</v>
      </c>
      <c r="AI158" s="128">
        <f t="shared" si="98"/>
        <v>6151</v>
      </c>
      <c r="AJ158" s="123">
        <f t="shared" si="101"/>
        <v>8</v>
      </c>
      <c r="AK158" s="125">
        <f t="shared" si="107"/>
        <v>1.2857142857142858</v>
      </c>
      <c r="AL158" s="70">
        <f t="shared" si="114"/>
        <v>1.0001626016260163</v>
      </c>
      <c r="AM158" s="73">
        <f t="shared" si="115"/>
        <v>1.6260162601633432E-4</v>
      </c>
      <c r="AN158" s="74">
        <f t="shared" si="119"/>
        <v>1</v>
      </c>
      <c r="AO158" s="4">
        <f t="shared" si="109"/>
        <v>179</v>
      </c>
      <c r="AP158" s="4">
        <f t="shared" si="110"/>
        <v>2</v>
      </c>
      <c r="AQ158" s="4">
        <f t="shared" si="111"/>
        <v>0</v>
      </c>
      <c r="AR158" s="221" t="s">
        <v>182</v>
      </c>
      <c r="AS158" s="174">
        <v>53963</v>
      </c>
      <c r="AT158" s="169"/>
      <c r="AU158" s="178"/>
      <c r="AV158" s="235" t="s">
        <v>182</v>
      </c>
      <c r="AW158" s="51">
        <v>410</v>
      </c>
      <c r="AX158" s="232">
        <f t="shared" si="76"/>
        <v>0</v>
      </c>
      <c r="AY158" s="232">
        <f t="shared" si="77"/>
        <v>0</v>
      </c>
      <c r="AZ158" s="232">
        <v>410</v>
      </c>
      <c r="BA158" s="41">
        <f t="shared" si="102"/>
        <v>358.57142857142856</v>
      </c>
      <c r="BB158" s="51">
        <v>9</v>
      </c>
      <c r="BC158" s="169">
        <f t="shared" si="78"/>
        <v>0</v>
      </c>
      <c r="BD158" s="169">
        <v>9</v>
      </c>
      <c r="BE158" s="41">
        <f t="shared" si="103"/>
        <v>6.4285714285714288</v>
      </c>
      <c r="BF158" s="51">
        <v>3</v>
      </c>
      <c r="BG158" s="233">
        <f t="shared" si="79"/>
        <v>0</v>
      </c>
      <c r="BH158" s="233">
        <v>3</v>
      </c>
      <c r="BI158" s="234">
        <f t="shared" si="104"/>
        <v>1.2857142857142858</v>
      </c>
      <c r="BK158" s="219" t="s">
        <v>182</v>
      </c>
      <c r="BL158" s="34" t="s">
        <v>183</v>
      </c>
      <c r="BM158" s="58">
        <v>5</v>
      </c>
      <c r="BN158" s="2">
        <f t="shared" si="85"/>
        <v>9</v>
      </c>
      <c r="BO158" s="34" t="s">
        <v>150</v>
      </c>
      <c r="BP158" s="58">
        <v>2</v>
      </c>
      <c r="BQ158" s="2">
        <f t="shared" si="80"/>
        <v>3</v>
      </c>
      <c r="BS158" s="17">
        <f t="shared" si="113"/>
        <v>222.71428571428572</v>
      </c>
      <c r="CM158" s="1" t="s">
        <v>182</v>
      </c>
      <c r="CN158" s="132">
        <v>6</v>
      </c>
      <c r="CO158" s="132">
        <v>349</v>
      </c>
      <c r="CP158" s="132">
        <v>55</v>
      </c>
      <c r="CQ158" s="132">
        <v>6</v>
      </c>
      <c r="CR158" s="132">
        <v>349</v>
      </c>
      <c r="CS158" s="132">
        <v>55</v>
      </c>
      <c r="CT158" s="236">
        <v>44042</v>
      </c>
      <c r="CU158" s="132">
        <f t="shared" si="81"/>
        <v>0</v>
      </c>
      <c r="CV158" s="132">
        <f t="shared" si="82"/>
        <v>0</v>
      </c>
      <c r="CW158" s="132">
        <f t="shared" si="83"/>
        <v>0</v>
      </c>
      <c r="CX158" s="132">
        <f t="shared" si="84"/>
        <v>0</v>
      </c>
    </row>
    <row r="159" spans="1:102" x14ac:dyDescent="0.25">
      <c r="A159" s="51">
        <v>156</v>
      </c>
      <c r="B159" s="132">
        <v>130</v>
      </c>
      <c r="C159" s="54">
        <v>44043</v>
      </c>
      <c r="D159" s="107">
        <f t="shared" si="116"/>
        <v>42036</v>
      </c>
      <c r="E159" s="113">
        <f t="shared" si="117"/>
        <v>54301</v>
      </c>
      <c r="F159" s="84">
        <f t="shared" si="118"/>
        <v>338</v>
      </c>
      <c r="G159" s="116">
        <v>0</v>
      </c>
      <c r="H159" s="116">
        <v>552</v>
      </c>
      <c r="I159" s="110">
        <f t="shared" si="86"/>
        <v>552</v>
      </c>
      <c r="J159" s="110">
        <f t="shared" si="91"/>
        <v>54859</v>
      </c>
      <c r="K159" s="123">
        <f t="shared" si="99"/>
        <v>1706</v>
      </c>
      <c r="L159" s="126">
        <f t="shared" si="106"/>
        <v>295.85714285714283</v>
      </c>
      <c r="M159" s="70">
        <f t="shared" si="92"/>
        <v>1.0101644355239656</v>
      </c>
      <c r="N159" s="73">
        <f t="shared" si="93"/>
        <v>1.016443552396562E-2</v>
      </c>
      <c r="O159" s="73">
        <f t="shared" si="94"/>
        <v>6.2310313540915544E-3</v>
      </c>
      <c r="P159" s="70">
        <f t="shared" si="105"/>
        <v>1.2132396016403044</v>
      </c>
      <c r="Q159" s="107">
        <f t="shared" si="87"/>
        <v>5780</v>
      </c>
      <c r="R159" s="113">
        <v>11934</v>
      </c>
      <c r="S159" s="84">
        <v>7</v>
      </c>
      <c r="T159" s="116">
        <v>0</v>
      </c>
      <c r="U159" s="116">
        <v>9</v>
      </c>
      <c r="V159" s="110">
        <f t="shared" si="88"/>
        <v>9</v>
      </c>
      <c r="W159" s="110">
        <f t="shared" si="95"/>
        <v>11387</v>
      </c>
      <c r="X159" s="123">
        <f t="shared" si="100"/>
        <v>30</v>
      </c>
      <c r="Y159" s="125">
        <f t="shared" si="108"/>
        <v>6.1428571428571432</v>
      </c>
      <c r="Z159" s="53">
        <f t="shared" si="96"/>
        <v>1.0007910001757778</v>
      </c>
      <c r="AA159" s="73">
        <f t="shared" si="97"/>
        <v>7.9100017577782289E-4</v>
      </c>
      <c r="AB159" s="105">
        <f t="shared" si="112"/>
        <v>1.1621621621621623</v>
      </c>
      <c r="AC159" s="106">
        <f t="shared" si="89"/>
        <v>6147</v>
      </c>
      <c r="AD159" s="84">
        <v>6147</v>
      </c>
      <c r="AE159" s="101">
        <v>0</v>
      </c>
      <c r="AF159" s="116">
        <v>0</v>
      </c>
      <c r="AG159" s="116">
        <v>1</v>
      </c>
      <c r="AH159" s="128">
        <f t="shared" si="90"/>
        <v>1</v>
      </c>
      <c r="AI159" s="128">
        <f t="shared" si="98"/>
        <v>6152</v>
      </c>
      <c r="AJ159" s="123">
        <f t="shared" si="101"/>
        <v>8</v>
      </c>
      <c r="AK159" s="125">
        <f t="shared" si="107"/>
        <v>1.4285714285714286</v>
      </c>
      <c r="AL159" s="70">
        <f t="shared" si="114"/>
        <v>1.0001625751910259</v>
      </c>
      <c r="AM159" s="73">
        <f t="shared" si="115"/>
        <v>1.6257519102591544E-4</v>
      </c>
      <c r="AN159" s="74">
        <f t="shared" si="119"/>
        <v>1.1111111111111112</v>
      </c>
      <c r="AO159" s="4">
        <f t="shared" si="109"/>
        <v>147</v>
      </c>
      <c r="AP159" s="4">
        <f t="shared" si="110"/>
        <v>8</v>
      </c>
      <c r="AQ159" s="4">
        <f t="shared" si="111"/>
        <v>0</v>
      </c>
      <c r="AR159" s="221" t="s">
        <v>183</v>
      </c>
      <c r="AS159" s="174">
        <v>54301</v>
      </c>
      <c r="AT159" s="169"/>
      <c r="AU159" s="178"/>
      <c r="AV159" s="235" t="s">
        <v>183</v>
      </c>
      <c r="AW159" s="51">
        <v>472</v>
      </c>
      <c r="AX159" s="232">
        <f t="shared" si="76"/>
        <v>0</v>
      </c>
      <c r="AY159" s="232">
        <f t="shared" si="77"/>
        <v>0</v>
      </c>
      <c r="AZ159" s="232">
        <v>472</v>
      </c>
      <c r="BA159" s="41">
        <f t="shared" si="102"/>
        <v>392</v>
      </c>
      <c r="BB159" s="51">
        <v>5</v>
      </c>
      <c r="BC159" s="169">
        <f t="shared" si="78"/>
        <v>0</v>
      </c>
      <c r="BD159" s="169">
        <v>5</v>
      </c>
      <c r="BE159" s="41">
        <f t="shared" si="103"/>
        <v>6.4285714285714288</v>
      </c>
      <c r="BF159" s="51">
        <v>1</v>
      </c>
      <c r="BG159" s="233">
        <f t="shared" si="79"/>
        <v>0</v>
      </c>
      <c r="BH159" s="233">
        <v>1</v>
      </c>
      <c r="BI159" s="234">
        <f t="shared" si="104"/>
        <v>1.4285714285714286</v>
      </c>
      <c r="BK159" s="219" t="s">
        <v>183</v>
      </c>
      <c r="BL159" s="34" t="s">
        <v>184</v>
      </c>
      <c r="BM159" s="58">
        <v>6</v>
      </c>
      <c r="BN159" s="2">
        <f t="shared" si="85"/>
        <v>5</v>
      </c>
      <c r="BO159" s="34" t="s">
        <v>151</v>
      </c>
      <c r="BP159" s="58">
        <v>3</v>
      </c>
      <c r="BQ159" s="2">
        <f t="shared" si="80"/>
        <v>1</v>
      </c>
      <c r="BS159" s="17">
        <f t="shared" si="113"/>
        <v>243.71428571428572</v>
      </c>
      <c r="CM159" s="1" t="s">
        <v>183</v>
      </c>
      <c r="CN159" s="132">
        <v>18</v>
      </c>
      <c r="CO159" s="132">
        <v>384</v>
      </c>
      <c r="CP159" s="132">
        <v>70</v>
      </c>
      <c r="CQ159" s="132">
        <v>19</v>
      </c>
      <c r="CR159" s="132">
        <v>382</v>
      </c>
      <c r="CS159" s="132">
        <v>71</v>
      </c>
      <c r="CT159" s="236">
        <v>44043</v>
      </c>
      <c r="CU159" s="132">
        <f t="shared" si="81"/>
        <v>-1</v>
      </c>
      <c r="CV159" s="132">
        <f t="shared" si="82"/>
        <v>2</v>
      </c>
      <c r="CW159" s="132">
        <f t="shared" si="83"/>
        <v>-1</v>
      </c>
      <c r="CX159" s="132">
        <f t="shared" si="84"/>
        <v>0</v>
      </c>
    </row>
    <row r="160" spans="1:102" x14ac:dyDescent="0.25">
      <c r="A160" s="51">
        <v>157</v>
      </c>
      <c r="B160" s="132">
        <v>131</v>
      </c>
      <c r="C160" s="54">
        <v>44044</v>
      </c>
      <c r="D160" s="107">
        <f t="shared" si="116"/>
        <v>42367</v>
      </c>
      <c r="E160" s="113">
        <f t="shared" si="117"/>
        <v>54732</v>
      </c>
      <c r="F160" s="84">
        <f t="shared" si="118"/>
        <v>431</v>
      </c>
      <c r="G160" s="116">
        <v>0</v>
      </c>
      <c r="H160" s="116">
        <v>365</v>
      </c>
      <c r="I160" s="110">
        <f t="shared" si="86"/>
        <v>365</v>
      </c>
      <c r="J160" s="110">
        <f t="shared" si="91"/>
        <v>55224</v>
      </c>
      <c r="K160" s="123">
        <f t="shared" si="99"/>
        <v>2000</v>
      </c>
      <c r="L160" s="126">
        <f t="shared" si="106"/>
        <v>320.42857142857144</v>
      </c>
      <c r="M160" s="70">
        <f t="shared" si="92"/>
        <v>1.0066534205873239</v>
      </c>
      <c r="N160" s="73">
        <f t="shared" si="93"/>
        <v>6.6534205873238772E-3</v>
      </c>
      <c r="O160" s="73">
        <f t="shared" si="94"/>
        <v>6.8020599490111076E-3</v>
      </c>
      <c r="P160" s="70">
        <f t="shared" si="105"/>
        <v>1.0830516658619027</v>
      </c>
      <c r="Q160" s="107">
        <f t="shared" si="87"/>
        <v>5787</v>
      </c>
      <c r="R160" s="113">
        <v>11937</v>
      </c>
      <c r="S160" s="84">
        <v>3</v>
      </c>
      <c r="T160" s="116">
        <v>0</v>
      </c>
      <c r="U160" s="116">
        <v>4</v>
      </c>
      <c r="V160" s="110">
        <f t="shared" si="88"/>
        <v>4</v>
      </c>
      <c r="W160" s="110">
        <f t="shared" si="95"/>
        <v>11391</v>
      </c>
      <c r="X160" s="123">
        <f t="shared" si="100"/>
        <v>31</v>
      </c>
      <c r="Y160" s="125">
        <f t="shared" si="108"/>
        <v>5.8571428571428568</v>
      </c>
      <c r="Z160" s="53">
        <f t="shared" si="96"/>
        <v>1.0003512777728989</v>
      </c>
      <c r="AA160" s="73">
        <f t="shared" si="97"/>
        <v>3.5127777289889472E-4</v>
      </c>
      <c r="AB160" s="105">
        <f t="shared" si="112"/>
        <v>0.95348837209302317</v>
      </c>
      <c r="AC160" s="106">
        <f t="shared" si="89"/>
        <v>6147</v>
      </c>
      <c r="AD160" s="84">
        <v>6148</v>
      </c>
      <c r="AE160" s="101">
        <v>1</v>
      </c>
      <c r="AF160" s="116">
        <v>0</v>
      </c>
      <c r="AG160" s="116">
        <v>0</v>
      </c>
      <c r="AH160" s="128">
        <f t="shared" si="90"/>
        <v>0</v>
      </c>
      <c r="AI160" s="128">
        <f t="shared" si="98"/>
        <v>6152</v>
      </c>
      <c r="AJ160" s="123">
        <f t="shared" si="101"/>
        <v>8</v>
      </c>
      <c r="AK160" s="125">
        <f t="shared" si="107"/>
        <v>1.4285714285714286</v>
      </c>
      <c r="AL160" s="70">
        <f t="shared" si="114"/>
        <v>1</v>
      </c>
      <c r="AM160" s="73">
        <f t="shared" si="115"/>
        <v>0</v>
      </c>
      <c r="AN160" s="74">
        <f t="shared" si="119"/>
        <v>1</v>
      </c>
      <c r="AO160" s="4">
        <f t="shared" si="109"/>
        <v>294</v>
      </c>
      <c r="AP160" s="4">
        <f t="shared" si="110"/>
        <v>1</v>
      </c>
      <c r="AQ160" s="4">
        <f t="shared" si="111"/>
        <v>0</v>
      </c>
      <c r="AR160" s="221" t="s">
        <v>184</v>
      </c>
      <c r="AS160" s="174">
        <v>54732</v>
      </c>
      <c r="AT160" s="169"/>
      <c r="AU160" s="178"/>
      <c r="AV160" s="235" t="s">
        <v>184</v>
      </c>
      <c r="AW160" s="51">
        <v>493</v>
      </c>
      <c r="AX160" s="232">
        <f t="shared" si="76"/>
        <v>-2</v>
      </c>
      <c r="AY160" s="232">
        <f t="shared" si="77"/>
        <v>2</v>
      </c>
      <c r="AZ160" s="232">
        <v>495</v>
      </c>
      <c r="BA160" s="41">
        <f t="shared" si="102"/>
        <v>417.14285714285717</v>
      </c>
      <c r="BB160" s="51">
        <v>6</v>
      </c>
      <c r="BC160" s="169">
        <f t="shared" si="78"/>
        <v>0</v>
      </c>
      <c r="BD160" s="169">
        <v>6</v>
      </c>
      <c r="BE160" s="41">
        <f t="shared" si="103"/>
        <v>6.4285714285714288</v>
      </c>
      <c r="BF160" s="51">
        <v>2</v>
      </c>
      <c r="BG160" s="233">
        <f t="shared" si="79"/>
        <v>0</v>
      </c>
      <c r="BH160" s="233">
        <v>2</v>
      </c>
      <c r="BI160" s="234">
        <f t="shared" si="104"/>
        <v>1.4285714285714286</v>
      </c>
      <c r="BK160" s="219" t="s">
        <v>184</v>
      </c>
      <c r="BL160" s="34" t="s">
        <v>185</v>
      </c>
      <c r="BM160" s="58">
        <v>7</v>
      </c>
      <c r="BN160" s="2">
        <f t="shared" si="85"/>
        <v>6</v>
      </c>
      <c r="BO160" s="34" t="s">
        <v>152</v>
      </c>
      <c r="BP160" s="58">
        <v>2</v>
      </c>
      <c r="BQ160" s="2">
        <f t="shared" si="80"/>
        <v>2</v>
      </c>
      <c r="BS160" s="17">
        <f t="shared" si="113"/>
        <v>285.71428571428572</v>
      </c>
      <c r="CM160" s="1" t="s">
        <v>184</v>
      </c>
      <c r="CN160" s="132">
        <v>10</v>
      </c>
      <c r="CO160" s="132">
        <v>425</v>
      </c>
      <c r="CP160" s="132">
        <v>58</v>
      </c>
      <c r="CQ160" s="132">
        <v>11</v>
      </c>
      <c r="CR160" s="132">
        <v>425</v>
      </c>
      <c r="CS160" s="132">
        <v>59</v>
      </c>
      <c r="CT160" s="236">
        <v>44044</v>
      </c>
      <c r="CU160" s="132">
        <f t="shared" si="81"/>
        <v>-1</v>
      </c>
      <c r="CV160" s="132">
        <f t="shared" si="82"/>
        <v>0</v>
      </c>
      <c r="CW160" s="132">
        <f t="shared" si="83"/>
        <v>-1</v>
      </c>
      <c r="CX160" s="132">
        <f t="shared" si="84"/>
        <v>-2</v>
      </c>
    </row>
    <row r="161" spans="1:102" x14ac:dyDescent="0.25">
      <c r="A161" s="51">
        <v>158</v>
      </c>
      <c r="B161" s="132">
        <v>132</v>
      </c>
      <c r="C161" s="54">
        <v>44045</v>
      </c>
      <c r="D161" s="107">
        <f t="shared" si="116"/>
        <v>42795</v>
      </c>
      <c r="E161" s="113">
        <f t="shared" si="117"/>
        <v>55098</v>
      </c>
      <c r="F161" s="84">
        <f t="shared" si="118"/>
        <v>366</v>
      </c>
      <c r="G161" s="116">
        <v>0</v>
      </c>
      <c r="H161" s="116">
        <v>335</v>
      </c>
      <c r="I161" s="110">
        <f t="shared" si="86"/>
        <v>335</v>
      </c>
      <c r="J161" s="110">
        <f t="shared" si="91"/>
        <v>55559</v>
      </c>
      <c r="K161" s="123">
        <f t="shared" si="99"/>
        <v>2152</v>
      </c>
      <c r="L161" s="126">
        <f t="shared" si="106"/>
        <v>339.57142857142856</v>
      </c>
      <c r="M161" s="70">
        <f t="shared" si="92"/>
        <v>1.0060662031001013</v>
      </c>
      <c r="N161" s="73">
        <f t="shared" si="93"/>
        <v>6.0662031001013084E-3</v>
      </c>
      <c r="O161" s="73">
        <f t="shared" si="94"/>
        <v>7.1348869619580757E-3</v>
      </c>
      <c r="P161" s="70">
        <f t="shared" si="105"/>
        <v>1.0597414177440927</v>
      </c>
      <c r="Q161" s="107">
        <f t="shared" si="87"/>
        <v>5789</v>
      </c>
      <c r="R161" s="113">
        <v>11943</v>
      </c>
      <c r="S161" s="84">
        <v>6</v>
      </c>
      <c r="T161" s="116">
        <v>0</v>
      </c>
      <c r="U161" s="116">
        <v>3</v>
      </c>
      <c r="V161" s="110">
        <f t="shared" si="88"/>
        <v>3</v>
      </c>
      <c r="W161" s="110">
        <f t="shared" si="95"/>
        <v>11394</v>
      </c>
      <c r="X161" s="123">
        <f t="shared" si="100"/>
        <v>35</v>
      </c>
      <c r="Y161" s="125">
        <f t="shared" si="108"/>
        <v>6</v>
      </c>
      <c r="Z161" s="53">
        <f t="shared" si="96"/>
        <v>1.0002633658151172</v>
      </c>
      <c r="AA161" s="73">
        <f t="shared" si="97"/>
        <v>2.6336581511721135E-4</v>
      </c>
      <c r="AB161" s="105">
        <f t="shared" si="112"/>
        <v>1.024390243902439</v>
      </c>
      <c r="AC161" s="106">
        <f t="shared" si="89"/>
        <v>6148</v>
      </c>
      <c r="AD161" s="84">
        <v>6149</v>
      </c>
      <c r="AE161" s="101">
        <v>1</v>
      </c>
      <c r="AF161" s="116">
        <v>0</v>
      </c>
      <c r="AG161" s="116">
        <v>0</v>
      </c>
      <c r="AH161" s="128">
        <f t="shared" si="90"/>
        <v>0</v>
      </c>
      <c r="AI161" s="128">
        <f t="shared" si="98"/>
        <v>6152</v>
      </c>
      <c r="AJ161" s="123">
        <f t="shared" si="101"/>
        <v>9</v>
      </c>
      <c r="AK161" s="125">
        <f t="shared" si="107"/>
        <v>1.2857142857142858</v>
      </c>
      <c r="AL161" s="70">
        <f t="shared" si="114"/>
        <v>1</v>
      </c>
      <c r="AM161" s="73">
        <f t="shared" si="115"/>
        <v>0</v>
      </c>
      <c r="AN161" s="74">
        <f t="shared" si="119"/>
        <v>0.9</v>
      </c>
      <c r="AO161" s="4">
        <f t="shared" si="109"/>
        <v>152</v>
      </c>
      <c r="AP161" s="4">
        <f t="shared" si="110"/>
        <v>4</v>
      </c>
      <c r="AQ161" s="4">
        <f t="shared" si="111"/>
        <v>1</v>
      </c>
      <c r="AR161" s="221" t="s">
        <v>185</v>
      </c>
      <c r="AS161" s="174">
        <v>55098</v>
      </c>
      <c r="AT161" s="169"/>
      <c r="AU161" s="178"/>
      <c r="AV161" s="235" t="s">
        <v>185</v>
      </c>
      <c r="AW161" s="51">
        <v>508</v>
      </c>
      <c r="AX161" s="232">
        <f t="shared" ref="AX161:AX192" si="120">AW161-AZ161</f>
        <v>0</v>
      </c>
      <c r="AY161" s="232">
        <f t="shared" ref="AY161:AY192" si="121">-AX161</f>
        <v>0</v>
      </c>
      <c r="AZ161" s="232">
        <v>508</v>
      </c>
      <c r="BA161" s="41">
        <f t="shared" si="102"/>
        <v>449</v>
      </c>
      <c r="BB161" s="51">
        <v>7</v>
      </c>
      <c r="BC161" s="169">
        <f t="shared" ref="BC161:BC192" si="122">BB161-BD161</f>
        <v>0</v>
      </c>
      <c r="BD161" s="169">
        <v>7</v>
      </c>
      <c r="BE161" s="41">
        <f t="shared" si="103"/>
        <v>6.7142857142857144</v>
      </c>
      <c r="BF161" s="51">
        <v>4</v>
      </c>
      <c r="BG161" s="233">
        <f t="shared" ref="BG161:BG192" si="123">BF161-BH161</f>
        <v>0</v>
      </c>
      <c r="BH161" s="233">
        <v>4</v>
      </c>
      <c r="BI161" s="234">
        <f t="shared" si="104"/>
        <v>2</v>
      </c>
      <c r="BK161" s="219" t="s">
        <v>185</v>
      </c>
      <c r="BL161" s="34" t="s">
        <v>186</v>
      </c>
      <c r="BM161" s="58">
        <v>11</v>
      </c>
      <c r="BN161" s="2">
        <f t="shared" si="85"/>
        <v>7</v>
      </c>
      <c r="BO161" s="34" t="s">
        <v>206</v>
      </c>
      <c r="BP161" s="58">
        <v>1</v>
      </c>
      <c r="BQ161" s="2">
        <f t="shared" ref="BQ161:BQ192" si="124">_xlfn.XLOOKUP(BK161,BO:BO,BP:BP,0)</f>
        <v>4</v>
      </c>
      <c r="BS161" s="17">
        <f t="shared" si="113"/>
        <v>307.42857142857144</v>
      </c>
      <c r="CM161" s="1" t="s">
        <v>185</v>
      </c>
      <c r="CN161" s="132">
        <v>12</v>
      </c>
      <c r="CO161" s="132">
        <v>444</v>
      </c>
      <c r="CP161" s="132">
        <v>52</v>
      </c>
      <c r="CQ161" s="132">
        <v>12</v>
      </c>
      <c r="CR161" s="132">
        <v>443</v>
      </c>
      <c r="CS161" s="132">
        <v>53</v>
      </c>
      <c r="CT161" s="236">
        <v>44045</v>
      </c>
      <c r="CU161" s="132">
        <f t="shared" ref="CU161:CU192" si="125">CN161-CQ161</f>
        <v>0</v>
      </c>
      <c r="CV161" s="132">
        <f t="shared" ref="CV161:CV192" si="126">CO161-CR161</f>
        <v>1</v>
      </c>
      <c r="CW161" s="132">
        <f t="shared" ref="CW161:CW192" si="127">CP161-CS161</f>
        <v>-1</v>
      </c>
      <c r="CX161" s="132">
        <f t="shared" ref="CX161:CX192" si="128">SUM(CU161:CW161)</f>
        <v>0</v>
      </c>
    </row>
    <row r="162" spans="1:102" x14ac:dyDescent="0.25">
      <c r="A162" s="51">
        <v>159</v>
      </c>
      <c r="B162" s="132">
        <v>133</v>
      </c>
      <c r="C162" s="54">
        <v>44046</v>
      </c>
      <c r="D162" s="107">
        <f t="shared" si="116"/>
        <v>43155</v>
      </c>
      <c r="E162" s="113">
        <f t="shared" si="117"/>
        <v>55470</v>
      </c>
      <c r="F162" s="84">
        <f t="shared" si="118"/>
        <v>372</v>
      </c>
      <c r="G162" s="116">
        <v>0</v>
      </c>
      <c r="H162" s="116">
        <v>472</v>
      </c>
      <c r="I162" s="110">
        <f t="shared" si="86"/>
        <v>472</v>
      </c>
      <c r="J162" s="110">
        <f t="shared" si="91"/>
        <v>56031</v>
      </c>
      <c r="K162" s="123">
        <f t="shared" si="99"/>
        <v>2319</v>
      </c>
      <c r="L162" s="126">
        <f t="shared" si="106"/>
        <v>378.14285714285717</v>
      </c>
      <c r="M162" s="70">
        <f t="shared" si="92"/>
        <v>1.0084954732806566</v>
      </c>
      <c r="N162" s="73">
        <f t="shared" si="93"/>
        <v>8.4954732806565847E-3</v>
      </c>
      <c r="O162" s="73">
        <f t="shared" si="94"/>
        <v>7.5471243473458124E-3</v>
      </c>
      <c r="P162" s="70">
        <f t="shared" si="105"/>
        <v>1.1135885570046278</v>
      </c>
      <c r="Q162" s="107">
        <f t="shared" si="87"/>
        <v>5794</v>
      </c>
      <c r="R162" s="113">
        <v>11949</v>
      </c>
      <c r="S162" s="84">
        <v>6</v>
      </c>
      <c r="T162" s="116">
        <v>0</v>
      </c>
      <c r="U162" s="116">
        <v>9</v>
      </c>
      <c r="V162" s="110">
        <f t="shared" si="88"/>
        <v>9</v>
      </c>
      <c r="W162" s="110">
        <f t="shared" si="95"/>
        <v>11403</v>
      </c>
      <c r="X162" s="123">
        <f t="shared" si="100"/>
        <v>36</v>
      </c>
      <c r="Y162" s="125">
        <f t="shared" si="108"/>
        <v>6.7142857142857144</v>
      </c>
      <c r="Z162" s="53">
        <f t="shared" si="96"/>
        <v>1.0007898894154819</v>
      </c>
      <c r="AA162" s="73">
        <f t="shared" si="97"/>
        <v>7.898894154818592E-4</v>
      </c>
      <c r="AB162" s="105">
        <f t="shared" si="112"/>
        <v>1.1190476190476191</v>
      </c>
      <c r="AC162" s="106">
        <f t="shared" si="89"/>
        <v>6149</v>
      </c>
      <c r="AD162" s="84">
        <v>6149</v>
      </c>
      <c r="AE162" s="101">
        <v>0</v>
      </c>
      <c r="AF162" s="116">
        <v>0</v>
      </c>
      <c r="AG162" s="116">
        <v>0</v>
      </c>
      <c r="AH162" s="128">
        <f t="shared" si="90"/>
        <v>0</v>
      </c>
      <c r="AI162" s="128">
        <f t="shared" si="98"/>
        <v>6152</v>
      </c>
      <c r="AJ162" s="123">
        <f t="shared" si="101"/>
        <v>8</v>
      </c>
      <c r="AK162" s="125">
        <f t="shared" si="107"/>
        <v>0.7142857142857143</v>
      </c>
      <c r="AL162" s="70">
        <f t="shared" si="114"/>
        <v>1</v>
      </c>
      <c r="AM162" s="73">
        <f t="shared" si="115"/>
        <v>0</v>
      </c>
      <c r="AN162" s="74">
        <f t="shared" si="119"/>
        <v>0.55555555555555558</v>
      </c>
      <c r="AO162" s="4">
        <f t="shared" si="109"/>
        <v>167</v>
      </c>
      <c r="AP162" s="4">
        <f t="shared" si="110"/>
        <v>1</v>
      </c>
      <c r="AQ162" s="4">
        <f t="shared" si="111"/>
        <v>-1</v>
      </c>
      <c r="AR162" s="221" t="s">
        <v>186</v>
      </c>
      <c r="AS162" s="174">
        <v>55470</v>
      </c>
      <c r="AT162" s="169"/>
      <c r="AU162" s="178"/>
      <c r="AV162" s="235" t="s">
        <v>186</v>
      </c>
      <c r="AW162" s="51">
        <v>655</v>
      </c>
      <c r="AX162" s="232">
        <f t="shared" si="120"/>
        <v>-1</v>
      </c>
      <c r="AY162" s="232">
        <f t="shared" si="121"/>
        <v>1</v>
      </c>
      <c r="AZ162" s="232">
        <v>656</v>
      </c>
      <c r="BA162" s="41">
        <f t="shared" si="102"/>
        <v>479</v>
      </c>
      <c r="BB162" s="51">
        <v>11</v>
      </c>
      <c r="BC162" s="169">
        <f t="shared" si="122"/>
        <v>0</v>
      </c>
      <c r="BD162" s="169">
        <v>11</v>
      </c>
      <c r="BE162" s="41">
        <f t="shared" si="103"/>
        <v>7.2857142857142856</v>
      </c>
      <c r="BF162" s="51">
        <v>4</v>
      </c>
      <c r="BG162" s="233">
        <f t="shared" si="123"/>
        <v>0</v>
      </c>
      <c r="BH162" s="233">
        <v>4</v>
      </c>
      <c r="BI162" s="234">
        <f t="shared" si="104"/>
        <v>2.5714285714285716</v>
      </c>
      <c r="BK162" s="219" t="s">
        <v>186</v>
      </c>
      <c r="BL162" s="34" t="s">
        <v>187</v>
      </c>
      <c r="BM162" s="58">
        <v>15</v>
      </c>
      <c r="BN162" s="2">
        <f t="shared" ref="BN162:BN193" si="129">_xlfn.SINGLE(_xlfn.XLOOKUP(BK162,BL:BL,BM:BM,0))</f>
        <v>11</v>
      </c>
      <c r="BO162" s="34" t="s">
        <v>207</v>
      </c>
      <c r="BP162" s="58">
        <v>3</v>
      </c>
      <c r="BQ162" s="2">
        <f t="shared" si="124"/>
        <v>4</v>
      </c>
      <c r="BS162" s="17">
        <f t="shared" si="113"/>
        <v>331.28571428571428</v>
      </c>
      <c r="CM162" s="1" t="s">
        <v>186</v>
      </c>
      <c r="CN162" s="132">
        <v>11</v>
      </c>
      <c r="CO162" s="132">
        <v>573</v>
      </c>
      <c r="CP162" s="132">
        <v>71</v>
      </c>
      <c r="CQ162" s="132">
        <v>11</v>
      </c>
      <c r="CR162" s="132">
        <v>573</v>
      </c>
      <c r="CS162" s="132">
        <v>72</v>
      </c>
      <c r="CT162" s="236">
        <v>44046</v>
      </c>
      <c r="CU162" s="132">
        <f t="shared" si="125"/>
        <v>0</v>
      </c>
      <c r="CV162" s="132">
        <f t="shared" si="126"/>
        <v>0</v>
      </c>
      <c r="CW162" s="132">
        <f t="shared" si="127"/>
        <v>-1</v>
      </c>
      <c r="CX162" s="132">
        <f t="shared" si="128"/>
        <v>-1</v>
      </c>
    </row>
    <row r="163" spans="1:102" x14ac:dyDescent="0.25">
      <c r="A163" s="51">
        <v>160</v>
      </c>
      <c r="B163" s="132">
        <v>134</v>
      </c>
      <c r="C163" s="54">
        <v>44047</v>
      </c>
      <c r="D163" s="107">
        <f t="shared" si="116"/>
        <v>43521</v>
      </c>
      <c r="E163" s="113">
        <f t="shared" si="117"/>
        <v>55955</v>
      </c>
      <c r="F163" s="84">
        <f t="shared" si="118"/>
        <v>485</v>
      </c>
      <c r="G163" s="116">
        <v>1</v>
      </c>
      <c r="H163" s="116">
        <v>488</v>
      </c>
      <c r="I163" s="110">
        <f t="shared" si="86"/>
        <v>489</v>
      </c>
      <c r="J163" s="110">
        <f t="shared" si="91"/>
        <v>56520</v>
      </c>
      <c r="K163" s="123">
        <f t="shared" si="99"/>
        <v>2581</v>
      </c>
      <c r="L163" s="126">
        <f t="shared" si="106"/>
        <v>414.42857142857144</v>
      </c>
      <c r="M163" s="70">
        <f t="shared" si="92"/>
        <v>1.0087273116667559</v>
      </c>
      <c r="N163" s="73">
        <f t="shared" si="93"/>
        <v>8.7273116667558881E-3</v>
      </c>
      <c r="O163" s="73">
        <f t="shared" si="94"/>
        <v>8.0213688317606561E-3</v>
      </c>
      <c r="P163" s="70">
        <f t="shared" si="105"/>
        <v>1.095957687948621</v>
      </c>
      <c r="Q163" s="107">
        <f t="shared" si="87"/>
        <v>5800</v>
      </c>
      <c r="R163" s="113">
        <v>11959</v>
      </c>
      <c r="S163" s="84">
        <v>10</v>
      </c>
      <c r="T163" s="116">
        <v>0</v>
      </c>
      <c r="U163" s="116">
        <v>2</v>
      </c>
      <c r="V163" s="110">
        <f t="shared" si="88"/>
        <v>2</v>
      </c>
      <c r="W163" s="110">
        <f t="shared" si="95"/>
        <v>11405</v>
      </c>
      <c r="X163" s="123">
        <f t="shared" si="100"/>
        <v>40</v>
      </c>
      <c r="Y163" s="125">
        <f t="shared" si="108"/>
        <v>6.1428571428571432</v>
      </c>
      <c r="Z163" s="53">
        <f t="shared" si="96"/>
        <v>1.0001753924405858</v>
      </c>
      <c r="AA163" s="73">
        <f t="shared" si="97"/>
        <v>1.7539244058584202E-4</v>
      </c>
      <c r="AB163" s="105">
        <f t="shared" si="112"/>
        <v>0.91489361702127658</v>
      </c>
      <c r="AC163" s="106">
        <f t="shared" si="89"/>
        <v>6149</v>
      </c>
      <c r="AD163" s="84">
        <v>6150</v>
      </c>
      <c r="AE163" s="101">
        <v>1</v>
      </c>
      <c r="AF163" s="116">
        <v>0</v>
      </c>
      <c r="AG163" s="116">
        <v>0</v>
      </c>
      <c r="AH163" s="128">
        <f t="shared" si="90"/>
        <v>0</v>
      </c>
      <c r="AI163" s="128">
        <f t="shared" si="98"/>
        <v>6152</v>
      </c>
      <c r="AJ163" s="123">
        <f t="shared" si="101"/>
        <v>5</v>
      </c>
      <c r="AK163" s="125">
        <f t="shared" si="107"/>
        <v>0.42857142857142855</v>
      </c>
      <c r="AL163" s="70">
        <f t="shared" si="114"/>
        <v>1</v>
      </c>
      <c r="AM163" s="73">
        <f t="shared" si="115"/>
        <v>0</v>
      </c>
      <c r="AN163" s="74">
        <f t="shared" si="119"/>
        <v>0.6</v>
      </c>
      <c r="AO163" s="4">
        <f t="shared" si="109"/>
        <v>262</v>
      </c>
      <c r="AP163" s="4">
        <f t="shared" si="110"/>
        <v>4</v>
      </c>
      <c r="AQ163" s="4">
        <f t="shared" si="111"/>
        <v>-3</v>
      </c>
      <c r="AR163" s="221" t="s">
        <v>187</v>
      </c>
      <c r="AS163" s="174">
        <v>55955</v>
      </c>
      <c r="AT163" s="169"/>
      <c r="AU163" s="178"/>
      <c r="AV163" s="235" t="s">
        <v>187</v>
      </c>
      <c r="AW163" s="51">
        <v>581</v>
      </c>
      <c r="AX163" s="232">
        <f t="shared" si="120"/>
        <v>1</v>
      </c>
      <c r="AY163" s="232">
        <f t="shared" si="121"/>
        <v>-1</v>
      </c>
      <c r="AZ163" s="232">
        <v>580</v>
      </c>
      <c r="BA163" s="41">
        <f t="shared" si="102"/>
        <v>507</v>
      </c>
      <c r="BB163" s="51">
        <v>15</v>
      </c>
      <c r="BC163" s="169">
        <f t="shared" si="122"/>
        <v>1</v>
      </c>
      <c r="BD163" s="169">
        <v>14</v>
      </c>
      <c r="BE163" s="41">
        <f t="shared" si="103"/>
        <v>8.2857142857142865</v>
      </c>
      <c r="BF163" s="51">
        <v>7</v>
      </c>
      <c r="BG163" s="233">
        <f t="shared" si="123"/>
        <v>1</v>
      </c>
      <c r="BH163" s="233">
        <v>6</v>
      </c>
      <c r="BI163" s="234">
        <f t="shared" si="104"/>
        <v>3.5714285714285716</v>
      </c>
      <c r="BK163" s="219" t="s">
        <v>187</v>
      </c>
      <c r="BL163" s="34" t="s">
        <v>188</v>
      </c>
      <c r="BM163" s="58">
        <v>8</v>
      </c>
      <c r="BN163" s="2">
        <f t="shared" si="129"/>
        <v>15</v>
      </c>
      <c r="BO163" s="34" t="s">
        <v>208</v>
      </c>
      <c r="BP163" s="58">
        <v>1</v>
      </c>
      <c r="BQ163" s="2">
        <f t="shared" si="124"/>
        <v>7</v>
      </c>
      <c r="BS163" s="17">
        <f t="shared" si="113"/>
        <v>368.71428571428572</v>
      </c>
      <c r="CM163" s="1" t="s">
        <v>187</v>
      </c>
      <c r="CN163" s="132">
        <v>11</v>
      </c>
      <c r="CO163" s="132">
        <v>496</v>
      </c>
      <c r="CP163" s="132">
        <v>74</v>
      </c>
      <c r="CQ163" s="132">
        <v>11</v>
      </c>
      <c r="CR163" s="132">
        <v>495</v>
      </c>
      <c r="CS163" s="132">
        <v>74</v>
      </c>
      <c r="CT163" s="236">
        <v>44047</v>
      </c>
      <c r="CU163" s="132">
        <f t="shared" si="125"/>
        <v>0</v>
      </c>
      <c r="CV163" s="132">
        <f t="shared" si="126"/>
        <v>1</v>
      </c>
      <c r="CW163" s="132">
        <f t="shared" si="127"/>
        <v>0</v>
      </c>
      <c r="CX163" s="132">
        <f t="shared" si="128"/>
        <v>1</v>
      </c>
    </row>
    <row r="164" spans="1:102" x14ac:dyDescent="0.25">
      <c r="A164" s="51">
        <v>161</v>
      </c>
      <c r="B164" s="132">
        <v>135</v>
      </c>
      <c r="C164" s="54">
        <v>44048</v>
      </c>
      <c r="D164" s="107">
        <f t="shared" si="116"/>
        <v>43996</v>
      </c>
      <c r="E164" s="113">
        <f t="shared" si="117"/>
        <v>56381</v>
      </c>
      <c r="F164" s="84">
        <f t="shared" si="118"/>
        <v>426</v>
      </c>
      <c r="G164" s="116">
        <v>0</v>
      </c>
      <c r="H164" s="116">
        <v>671</v>
      </c>
      <c r="I164" s="110">
        <f t="shared" si="86"/>
        <v>671</v>
      </c>
      <c r="J164" s="110">
        <f t="shared" si="91"/>
        <v>57191</v>
      </c>
      <c r="K164" s="123">
        <f t="shared" si="99"/>
        <v>2760</v>
      </c>
      <c r="L164" s="126">
        <f t="shared" si="106"/>
        <v>461</v>
      </c>
      <c r="M164" s="70">
        <f t="shared" si="92"/>
        <v>1.0118719037508845</v>
      </c>
      <c r="N164" s="73">
        <f t="shared" si="93"/>
        <v>1.1871903750884538E-2</v>
      </c>
      <c r="O164" s="73">
        <f t="shared" si="94"/>
        <v>8.362862477144439E-3</v>
      </c>
      <c r="P164" s="70">
        <f t="shared" si="105"/>
        <v>1.1123750430885901</v>
      </c>
      <c r="Q164" s="107">
        <f t="shared" si="87"/>
        <v>5809</v>
      </c>
      <c r="R164" s="113">
        <v>11964</v>
      </c>
      <c r="S164" s="84">
        <v>5</v>
      </c>
      <c r="T164" s="116">
        <v>0</v>
      </c>
      <c r="U164" s="116">
        <v>6</v>
      </c>
      <c r="V164" s="110">
        <f t="shared" si="88"/>
        <v>6</v>
      </c>
      <c r="W164" s="110">
        <f t="shared" si="95"/>
        <v>11411</v>
      </c>
      <c r="X164" s="123">
        <f t="shared" si="100"/>
        <v>42</v>
      </c>
      <c r="Y164" s="125">
        <f t="shared" si="108"/>
        <v>6.4285714285714288</v>
      </c>
      <c r="Z164" s="53">
        <f t="shared" si="96"/>
        <v>1.0005260850504165</v>
      </c>
      <c r="AA164" s="73">
        <f t="shared" si="97"/>
        <v>5.2608505041651377E-4</v>
      </c>
      <c r="AB164" s="105">
        <f t="shared" si="112"/>
        <v>1.0465116279069768</v>
      </c>
      <c r="AC164" s="106">
        <f t="shared" si="89"/>
        <v>6150</v>
      </c>
      <c r="AD164" s="84">
        <v>6153</v>
      </c>
      <c r="AE164" s="101">
        <v>3</v>
      </c>
      <c r="AF164" s="116">
        <v>0</v>
      </c>
      <c r="AG164" s="116">
        <v>2</v>
      </c>
      <c r="AH164" s="128">
        <f t="shared" si="90"/>
        <v>2</v>
      </c>
      <c r="AI164" s="128">
        <f t="shared" si="98"/>
        <v>6154</v>
      </c>
      <c r="AJ164" s="123">
        <f t="shared" si="101"/>
        <v>6</v>
      </c>
      <c r="AK164" s="125">
        <f t="shared" si="107"/>
        <v>0.5714285714285714</v>
      </c>
      <c r="AL164" s="70">
        <f t="shared" si="114"/>
        <v>1.0003250975292588</v>
      </c>
      <c r="AM164" s="73">
        <f t="shared" si="115"/>
        <v>3.2509752925879987E-4</v>
      </c>
      <c r="AN164" s="74">
        <f t="shared" si="119"/>
        <v>1.3333333333333333</v>
      </c>
      <c r="AO164" s="4">
        <f t="shared" si="109"/>
        <v>179</v>
      </c>
      <c r="AP164" s="4">
        <f t="shared" si="110"/>
        <v>2</v>
      </c>
      <c r="AQ164" s="4">
        <f t="shared" si="111"/>
        <v>1</v>
      </c>
      <c r="AR164" s="221" t="s">
        <v>188</v>
      </c>
      <c r="AS164" s="174">
        <v>56381</v>
      </c>
      <c r="AT164" s="169"/>
      <c r="AU164" s="178"/>
      <c r="AV164" s="235" t="s">
        <v>188</v>
      </c>
      <c r="AW164" s="51">
        <v>617</v>
      </c>
      <c r="AX164" s="232">
        <f t="shared" si="120"/>
        <v>1</v>
      </c>
      <c r="AY164" s="232">
        <f t="shared" si="121"/>
        <v>-1</v>
      </c>
      <c r="AZ164" s="232">
        <v>616</v>
      </c>
      <c r="BA164" s="41">
        <f t="shared" si="102"/>
        <v>533.71428571428567</v>
      </c>
      <c r="BB164" s="51">
        <v>8</v>
      </c>
      <c r="BC164" s="169">
        <f t="shared" si="122"/>
        <v>0</v>
      </c>
      <c r="BD164" s="169">
        <v>8</v>
      </c>
      <c r="BE164" s="41">
        <f t="shared" si="103"/>
        <v>8.7142857142857135</v>
      </c>
      <c r="BF164" s="51">
        <v>1</v>
      </c>
      <c r="BG164" s="233">
        <f t="shared" si="123"/>
        <v>0</v>
      </c>
      <c r="BH164" s="233">
        <v>1</v>
      </c>
      <c r="BI164" s="234">
        <f t="shared" si="104"/>
        <v>3.1428571428571428</v>
      </c>
      <c r="BK164" s="219" t="s">
        <v>188</v>
      </c>
      <c r="BL164" s="34" t="s">
        <v>189</v>
      </c>
      <c r="BM164" s="58">
        <v>8</v>
      </c>
      <c r="BN164" s="2">
        <f t="shared" si="129"/>
        <v>8</v>
      </c>
      <c r="BO164" s="34" t="s">
        <v>352</v>
      </c>
      <c r="BP164" s="58">
        <v>2</v>
      </c>
      <c r="BQ164" s="2">
        <f t="shared" si="124"/>
        <v>1</v>
      </c>
      <c r="BS164" s="17">
        <f t="shared" si="113"/>
        <v>394.28571428571428</v>
      </c>
      <c r="CM164" s="1" t="s">
        <v>188</v>
      </c>
      <c r="CN164" s="132">
        <v>12</v>
      </c>
      <c r="CO164" s="132">
        <v>518</v>
      </c>
      <c r="CP164" s="132">
        <v>87</v>
      </c>
      <c r="CQ164" s="132">
        <v>12</v>
      </c>
      <c r="CR164" s="132">
        <v>517</v>
      </c>
      <c r="CS164" s="132">
        <v>87</v>
      </c>
      <c r="CT164" s="236">
        <v>44048</v>
      </c>
      <c r="CU164" s="132">
        <f t="shared" si="125"/>
        <v>0</v>
      </c>
      <c r="CV164" s="132">
        <f t="shared" si="126"/>
        <v>1</v>
      </c>
      <c r="CW164" s="132">
        <f t="shared" si="127"/>
        <v>0</v>
      </c>
      <c r="CX164" s="132">
        <f t="shared" si="128"/>
        <v>1</v>
      </c>
    </row>
    <row r="165" spans="1:102" x14ac:dyDescent="0.25">
      <c r="A165" s="51">
        <v>162</v>
      </c>
      <c r="B165" s="132">
        <v>136</v>
      </c>
      <c r="C165" s="54">
        <v>44049</v>
      </c>
      <c r="D165" s="107">
        <f t="shared" si="116"/>
        <v>44417</v>
      </c>
      <c r="E165" s="113">
        <f t="shared" si="117"/>
        <v>56982</v>
      </c>
      <c r="F165" s="84">
        <f t="shared" si="118"/>
        <v>601</v>
      </c>
      <c r="G165" s="116">
        <v>0</v>
      </c>
      <c r="H165" s="116">
        <v>538</v>
      </c>
      <c r="I165" s="110">
        <f t="shared" si="86"/>
        <v>538</v>
      </c>
      <c r="J165" s="110">
        <f t="shared" si="91"/>
        <v>57729</v>
      </c>
      <c r="K165" s="123">
        <f t="shared" si="99"/>
        <v>3019</v>
      </c>
      <c r="L165" s="126">
        <f t="shared" si="106"/>
        <v>488.85714285714283</v>
      </c>
      <c r="M165" s="70">
        <f t="shared" si="92"/>
        <v>1.0094070745397004</v>
      </c>
      <c r="N165" s="73">
        <f t="shared" si="93"/>
        <v>9.4070745397003552E-3</v>
      </c>
      <c r="O165" s="73">
        <f t="shared" si="94"/>
        <v>8.9135932676197346E-3</v>
      </c>
      <c r="P165" s="70">
        <f t="shared" si="105"/>
        <v>1.060427641772544</v>
      </c>
      <c r="Q165" s="107">
        <f t="shared" si="87"/>
        <v>5811</v>
      </c>
      <c r="R165" s="113">
        <v>11965</v>
      </c>
      <c r="S165" s="84">
        <v>1</v>
      </c>
      <c r="T165" s="116">
        <v>0</v>
      </c>
      <c r="U165" s="116">
        <v>5</v>
      </c>
      <c r="V165" s="110">
        <f t="shared" si="88"/>
        <v>5</v>
      </c>
      <c r="W165" s="110">
        <f t="shared" si="95"/>
        <v>11416</v>
      </c>
      <c r="X165" s="123">
        <f t="shared" si="100"/>
        <v>38</v>
      </c>
      <c r="Y165" s="125">
        <f t="shared" si="108"/>
        <v>5.4285714285714288</v>
      </c>
      <c r="Z165" s="53">
        <f t="shared" si="96"/>
        <v>1.0004381736920516</v>
      </c>
      <c r="AA165" s="73">
        <f t="shared" si="97"/>
        <v>4.3817369205156886E-4</v>
      </c>
      <c r="AB165" s="105">
        <f t="shared" si="112"/>
        <v>0.84444444444444444</v>
      </c>
      <c r="AC165" s="106">
        <f t="shared" si="89"/>
        <v>6153</v>
      </c>
      <c r="AD165" s="84">
        <v>6153</v>
      </c>
      <c r="AE165" s="101">
        <v>0</v>
      </c>
      <c r="AF165" s="116">
        <v>0</v>
      </c>
      <c r="AG165" s="116">
        <v>0</v>
      </c>
      <c r="AH165" s="128">
        <f t="shared" si="90"/>
        <v>0</v>
      </c>
      <c r="AI165" s="128">
        <f t="shared" si="98"/>
        <v>6154</v>
      </c>
      <c r="AJ165" s="123">
        <f t="shared" si="101"/>
        <v>6</v>
      </c>
      <c r="AK165" s="125">
        <f t="shared" si="107"/>
        <v>0.42857142857142855</v>
      </c>
      <c r="AL165" s="70">
        <f t="shared" si="114"/>
        <v>1</v>
      </c>
      <c r="AM165" s="73">
        <f t="shared" si="115"/>
        <v>0</v>
      </c>
      <c r="AN165" s="74">
        <f t="shared" si="119"/>
        <v>0.75</v>
      </c>
      <c r="AO165" s="4">
        <f t="shared" si="109"/>
        <v>259</v>
      </c>
      <c r="AP165" s="4">
        <f t="shared" si="110"/>
        <v>-4</v>
      </c>
      <c r="AQ165" s="4">
        <f t="shared" si="111"/>
        <v>0</v>
      </c>
      <c r="AR165" s="221" t="s">
        <v>189</v>
      </c>
      <c r="AS165" s="174">
        <v>56982</v>
      </c>
      <c r="AT165" s="169"/>
      <c r="AU165" s="178"/>
      <c r="AV165" s="235" t="s">
        <v>189</v>
      </c>
      <c r="AW165" s="51">
        <v>575</v>
      </c>
      <c r="AX165" s="232">
        <f t="shared" si="120"/>
        <v>1</v>
      </c>
      <c r="AY165" s="232">
        <f t="shared" si="121"/>
        <v>-1</v>
      </c>
      <c r="AZ165" s="232">
        <v>574</v>
      </c>
      <c r="BA165" s="41">
        <f t="shared" si="102"/>
        <v>557.28571428571433</v>
      </c>
      <c r="BB165" s="51">
        <v>8</v>
      </c>
      <c r="BC165" s="169">
        <f t="shared" si="122"/>
        <v>0</v>
      </c>
      <c r="BD165" s="169">
        <v>8</v>
      </c>
      <c r="BE165" s="41">
        <f t="shared" si="103"/>
        <v>8.5714285714285712</v>
      </c>
      <c r="BF165" s="51">
        <v>1</v>
      </c>
      <c r="BG165" s="233">
        <f t="shared" si="123"/>
        <v>0</v>
      </c>
      <c r="BH165" s="233">
        <v>1</v>
      </c>
      <c r="BI165" s="234">
        <f t="shared" si="104"/>
        <v>2.8571428571428572</v>
      </c>
      <c r="BK165" s="219" t="s">
        <v>189</v>
      </c>
      <c r="BL165" s="34" t="s">
        <v>190</v>
      </c>
      <c r="BM165" s="58">
        <v>9</v>
      </c>
      <c r="BN165" s="2">
        <f t="shared" si="129"/>
        <v>8</v>
      </c>
      <c r="BO165" s="34" t="s">
        <v>394</v>
      </c>
      <c r="BP165" s="58">
        <v>1</v>
      </c>
      <c r="BQ165" s="2">
        <f t="shared" si="124"/>
        <v>1</v>
      </c>
      <c r="BS165" s="17">
        <f t="shared" si="113"/>
        <v>431.28571428571428</v>
      </c>
      <c r="CM165" s="1" t="s">
        <v>189</v>
      </c>
      <c r="CN165" s="132">
        <v>19</v>
      </c>
      <c r="CO165" s="132">
        <v>494</v>
      </c>
      <c r="CP165" s="132">
        <v>62</v>
      </c>
      <c r="CQ165" s="132">
        <v>19</v>
      </c>
      <c r="CR165" s="132">
        <v>493</v>
      </c>
      <c r="CS165" s="132">
        <v>62</v>
      </c>
      <c r="CT165" s="236">
        <v>44049</v>
      </c>
      <c r="CU165" s="132">
        <f t="shared" si="125"/>
        <v>0</v>
      </c>
      <c r="CV165" s="132">
        <f t="shared" si="126"/>
        <v>1</v>
      </c>
      <c r="CW165" s="132">
        <f t="shared" si="127"/>
        <v>0</v>
      </c>
      <c r="CX165" s="132">
        <f t="shared" si="128"/>
        <v>1</v>
      </c>
    </row>
    <row r="166" spans="1:102" x14ac:dyDescent="0.25">
      <c r="A166" s="51">
        <v>163</v>
      </c>
      <c r="B166" s="132">
        <v>137</v>
      </c>
      <c r="C166" s="54">
        <v>44050</v>
      </c>
      <c r="D166" s="107">
        <f t="shared" si="116"/>
        <v>45017</v>
      </c>
      <c r="E166" s="113">
        <f t="shared" si="117"/>
        <v>57501</v>
      </c>
      <c r="F166" s="84">
        <f t="shared" si="118"/>
        <v>519</v>
      </c>
      <c r="G166" s="116">
        <v>0</v>
      </c>
      <c r="H166" s="116">
        <v>560</v>
      </c>
      <c r="I166" s="110">
        <f t="shared" si="86"/>
        <v>560</v>
      </c>
      <c r="J166" s="110">
        <f t="shared" si="91"/>
        <v>58289</v>
      </c>
      <c r="K166" s="123">
        <f t="shared" si="99"/>
        <v>3200</v>
      </c>
      <c r="L166" s="126">
        <f t="shared" si="106"/>
        <v>490</v>
      </c>
      <c r="M166" s="70">
        <f t="shared" si="92"/>
        <v>1.009700497150479</v>
      </c>
      <c r="N166" s="73">
        <f t="shared" si="93"/>
        <v>9.7004971504790483E-3</v>
      </c>
      <c r="O166" s="73">
        <f t="shared" si="94"/>
        <v>9.6404520776952832E-3</v>
      </c>
      <c r="P166" s="70">
        <f t="shared" si="105"/>
        <v>1.0023378141437755</v>
      </c>
      <c r="Q166" s="107">
        <f t="shared" si="87"/>
        <v>5812</v>
      </c>
      <c r="R166" s="113">
        <v>11969</v>
      </c>
      <c r="S166" s="84">
        <v>4</v>
      </c>
      <c r="T166" s="116">
        <v>0</v>
      </c>
      <c r="U166" s="116">
        <v>10</v>
      </c>
      <c r="V166" s="110">
        <f t="shared" si="88"/>
        <v>10</v>
      </c>
      <c r="W166" s="110">
        <f t="shared" si="95"/>
        <v>11426</v>
      </c>
      <c r="X166" s="123">
        <f t="shared" si="100"/>
        <v>35</v>
      </c>
      <c r="Y166" s="125">
        <f t="shared" si="108"/>
        <v>5.5714285714285712</v>
      </c>
      <c r="Z166" s="53">
        <f t="shared" si="96"/>
        <v>1.0008759635599158</v>
      </c>
      <c r="AA166" s="73">
        <f t="shared" si="97"/>
        <v>8.7596355991581554E-4</v>
      </c>
      <c r="AB166" s="105">
        <f t="shared" si="112"/>
        <v>1.0263157894736841</v>
      </c>
      <c r="AC166" s="106">
        <f t="shared" si="89"/>
        <v>6153</v>
      </c>
      <c r="AD166" s="84">
        <v>6154</v>
      </c>
      <c r="AE166" s="101">
        <v>1</v>
      </c>
      <c r="AF166" s="116">
        <v>0</v>
      </c>
      <c r="AG166" s="116">
        <v>0</v>
      </c>
      <c r="AH166" s="128">
        <f t="shared" si="90"/>
        <v>0</v>
      </c>
      <c r="AI166" s="128">
        <f t="shared" si="98"/>
        <v>6154</v>
      </c>
      <c r="AJ166" s="123">
        <f t="shared" si="101"/>
        <v>7</v>
      </c>
      <c r="AK166" s="125">
        <f t="shared" si="107"/>
        <v>0.2857142857142857</v>
      </c>
      <c r="AL166" s="70">
        <f t="shared" si="114"/>
        <v>1</v>
      </c>
      <c r="AM166" s="73">
        <f t="shared" si="115"/>
        <v>0</v>
      </c>
      <c r="AN166" s="74">
        <f t="shared" si="119"/>
        <v>0.66666666666666663</v>
      </c>
      <c r="AO166" s="4">
        <f t="shared" si="109"/>
        <v>181</v>
      </c>
      <c r="AP166" s="4">
        <f t="shared" si="110"/>
        <v>-3</v>
      </c>
      <c r="AQ166" s="4">
        <f t="shared" si="111"/>
        <v>1</v>
      </c>
      <c r="AR166" s="221" t="s">
        <v>190</v>
      </c>
      <c r="AS166" s="174">
        <v>57501</v>
      </c>
      <c r="AT166" s="169"/>
      <c r="AU166" s="178"/>
      <c r="AV166" s="235" t="s">
        <v>190</v>
      </c>
      <c r="AW166" s="51">
        <v>609</v>
      </c>
      <c r="AX166" s="232">
        <f t="shared" si="120"/>
        <v>-1</v>
      </c>
      <c r="AY166" s="232">
        <f t="shared" si="121"/>
        <v>1</v>
      </c>
      <c r="AZ166" s="232">
        <v>610</v>
      </c>
      <c r="BA166" s="41">
        <f t="shared" si="102"/>
        <v>576.85714285714289</v>
      </c>
      <c r="BB166" s="51">
        <v>9</v>
      </c>
      <c r="BC166" s="169">
        <f t="shared" si="122"/>
        <v>0</v>
      </c>
      <c r="BD166" s="169">
        <v>9</v>
      </c>
      <c r="BE166" s="41">
        <f t="shared" si="103"/>
        <v>9.1428571428571423</v>
      </c>
      <c r="BF166" s="51">
        <v>2</v>
      </c>
      <c r="BG166" s="233">
        <f t="shared" si="123"/>
        <v>0</v>
      </c>
      <c r="BH166" s="233">
        <v>2</v>
      </c>
      <c r="BI166" s="234">
        <f t="shared" si="104"/>
        <v>3</v>
      </c>
      <c r="BK166" s="219" t="s">
        <v>190</v>
      </c>
      <c r="BL166" s="34" t="s">
        <v>191</v>
      </c>
      <c r="BM166" s="58">
        <v>10</v>
      </c>
      <c r="BN166" s="2">
        <f t="shared" si="129"/>
        <v>9</v>
      </c>
      <c r="BO166" s="34" t="s">
        <v>395</v>
      </c>
      <c r="BP166" s="58">
        <v>1</v>
      </c>
      <c r="BQ166" s="2">
        <f t="shared" si="124"/>
        <v>2</v>
      </c>
      <c r="BS166" s="17">
        <f t="shared" si="113"/>
        <v>457.14285714285717</v>
      </c>
      <c r="CM166" s="1" t="s">
        <v>190</v>
      </c>
      <c r="CN166" s="132">
        <v>32</v>
      </c>
      <c r="CO166" s="132">
        <v>471</v>
      </c>
      <c r="CP166" s="132">
        <v>106</v>
      </c>
      <c r="CQ166" s="132">
        <v>32</v>
      </c>
      <c r="CR166" s="132">
        <v>471</v>
      </c>
      <c r="CS166" s="132">
        <v>107</v>
      </c>
      <c r="CT166" s="236">
        <v>44050</v>
      </c>
      <c r="CU166" s="132">
        <f t="shared" si="125"/>
        <v>0</v>
      </c>
      <c r="CV166" s="132">
        <f t="shared" si="126"/>
        <v>0</v>
      </c>
      <c r="CW166" s="132">
        <f t="shared" si="127"/>
        <v>-1</v>
      </c>
      <c r="CX166" s="132">
        <f t="shared" si="128"/>
        <v>-1</v>
      </c>
    </row>
    <row r="167" spans="1:102" x14ac:dyDescent="0.25">
      <c r="A167" s="51">
        <v>164</v>
      </c>
      <c r="B167" s="132">
        <v>138</v>
      </c>
      <c r="C167" s="54">
        <v>44051</v>
      </c>
      <c r="D167" s="107">
        <f t="shared" si="116"/>
        <v>45532</v>
      </c>
      <c r="E167" s="113">
        <f t="shared" si="117"/>
        <v>57987</v>
      </c>
      <c r="F167" s="84">
        <f t="shared" si="118"/>
        <v>486</v>
      </c>
      <c r="G167" s="116">
        <v>0</v>
      </c>
      <c r="H167" s="116">
        <v>624</v>
      </c>
      <c r="I167" s="110">
        <f t="shared" si="86"/>
        <v>624</v>
      </c>
      <c r="J167" s="110">
        <f t="shared" si="91"/>
        <v>58913</v>
      </c>
      <c r="K167" s="123">
        <f t="shared" si="99"/>
        <v>3255</v>
      </c>
      <c r="L167" s="126">
        <f t="shared" si="106"/>
        <v>527</v>
      </c>
      <c r="M167" s="70">
        <f t="shared" si="92"/>
        <v>1.0107052788690833</v>
      </c>
      <c r="N167" s="73">
        <f t="shared" si="93"/>
        <v>1.0705278869083346E-2</v>
      </c>
      <c r="O167" s="73">
        <f t="shared" si="94"/>
        <v>1.0082413195380635E-2</v>
      </c>
      <c r="P167" s="70">
        <f t="shared" si="105"/>
        <v>1.0755102040816327</v>
      </c>
      <c r="Q167" s="107">
        <f t="shared" si="87"/>
        <v>5815</v>
      </c>
      <c r="R167" s="113">
        <v>11971</v>
      </c>
      <c r="S167" s="84">
        <v>2</v>
      </c>
      <c r="T167" s="116">
        <v>0</v>
      </c>
      <c r="U167" s="116">
        <v>11</v>
      </c>
      <c r="V167" s="110">
        <f t="shared" si="88"/>
        <v>11</v>
      </c>
      <c r="W167" s="110">
        <f t="shared" si="95"/>
        <v>11437</v>
      </c>
      <c r="X167" s="123">
        <f t="shared" si="100"/>
        <v>34</v>
      </c>
      <c r="Y167" s="125">
        <f t="shared" si="108"/>
        <v>6.5714285714285712</v>
      </c>
      <c r="Z167" s="53">
        <f t="shared" si="96"/>
        <v>1.0009627166112376</v>
      </c>
      <c r="AA167" s="73">
        <f t="shared" si="97"/>
        <v>9.6271661123759067E-4</v>
      </c>
      <c r="AB167" s="105">
        <f t="shared" si="112"/>
        <v>1.1794871794871795</v>
      </c>
      <c r="AC167" s="106">
        <f t="shared" si="89"/>
        <v>6154</v>
      </c>
      <c r="AD167" s="84">
        <v>6157</v>
      </c>
      <c r="AE167" s="101">
        <v>3</v>
      </c>
      <c r="AF167" s="116">
        <v>0</v>
      </c>
      <c r="AG167" s="116">
        <v>1</v>
      </c>
      <c r="AH167" s="128">
        <f t="shared" si="90"/>
        <v>1</v>
      </c>
      <c r="AI167" s="128">
        <f t="shared" si="98"/>
        <v>6155</v>
      </c>
      <c r="AJ167" s="123">
        <f t="shared" si="101"/>
        <v>9</v>
      </c>
      <c r="AK167" s="125">
        <f t="shared" si="107"/>
        <v>0.42857142857142855</v>
      </c>
      <c r="AL167" s="70">
        <f t="shared" si="114"/>
        <v>1.0001624959376016</v>
      </c>
      <c r="AM167" s="73">
        <f t="shared" si="115"/>
        <v>1.6249593760164771E-4</v>
      </c>
      <c r="AN167" s="74">
        <f t="shared" si="119"/>
        <v>1.5</v>
      </c>
      <c r="AO167" s="4">
        <f t="shared" si="109"/>
        <v>55</v>
      </c>
      <c r="AP167" s="4">
        <f t="shared" si="110"/>
        <v>-1</v>
      </c>
      <c r="AQ167" s="4">
        <f t="shared" si="111"/>
        <v>2</v>
      </c>
      <c r="AR167" s="221" t="s">
        <v>191</v>
      </c>
      <c r="AS167" s="174">
        <v>57987</v>
      </c>
      <c r="AT167" s="169"/>
      <c r="AU167" s="178"/>
      <c r="AV167" s="235" t="s">
        <v>191</v>
      </c>
      <c r="AW167" s="51">
        <v>532</v>
      </c>
      <c r="AX167" s="232">
        <f t="shared" si="120"/>
        <v>0</v>
      </c>
      <c r="AY167" s="232">
        <f t="shared" si="121"/>
        <v>0</v>
      </c>
      <c r="AZ167" s="232">
        <v>532</v>
      </c>
      <c r="BA167" s="41">
        <f t="shared" ref="BA167:BA198" si="130">SUM(AW161:AW167)/7</f>
        <v>582.42857142857144</v>
      </c>
      <c r="BB167" s="51">
        <v>10</v>
      </c>
      <c r="BC167" s="169">
        <f t="shared" si="122"/>
        <v>0</v>
      </c>
      <c r="BD167" s="169">
        <v>10</v>
      </c>
      <c r="BE167" s="41">
        <f t="shared" ref="BE167:BE198" si="131">SUM(BB161:BB167)/7</f>
        <v>9.7142857142857135</v>
      </c>
      <c r="BF167" s="51">
        <v>3</v>
      </c>
      <c r="BG167" s="233">
        <f t="shared" si="123"/>
        <v>0</v>
      </c>
      <c r="BH167" s="233">
        <v>3</v>
      </c>
      <c r="BI167" s="234">
        <f t="shared" ref="BI167:BI198" si="132">SUM(BF161:BF167)/7</f>
        <v>3.1428571428571428</v>
      </c>
      <c r="BK167" s="219" t="s">
        <v>191</v>
      </c>
      <c r="BL167" s="228" t="s">
        <v>192</v>
      </c>
      <c r="BM167" s="231">
        <v>7</v>
      </c>
      <c r="BN167" s="2">
        <f t="shared" si="129"/>
        <v>10</v>
      </c>
      <c r="BO167" s="228" t="s">
        <v>417</v>
      </c>
      <c r="BP167" s="231">
        <v>2</v>
      </c>
      <c r="BQ167" s="2">
        <f t="shared" si="124"/>
        <v>3</v>
      </c>
      <c r="BS167" s="17">
        <f t="shared" si="113"/>
        <v>465</v>
      </c>
      <c r="CM167" s="1" t="s">
        <v>191</v>
      </c>
      <c r="CN167" s="132">
        <v>27</v>
      </c>
      <c r="CO167" s="132">
        <v>424</v>
      </c>
      <c r="CP167" s="132">
        <v>81</v>
      </c>
      <c r="CQ167" s="132">
        <v>27</v>
      </c>
      <c r="CR167" s="132">
        <v>424</v>
      </c>
      <c r="CS167" s="132">
        <v>81</v>
      </c>
      <c r="CT167" s="236">
        <v>44051</v>
      </c>
      <c r="CU167" s="132">
        <f t="shared" si="125"/>
        <v>0</v>
      </c>
      <c r="CV167" s="132">
        <f t="shared" si="126"/>
        <v>0</v>
      </c>
      <c r="CW167" s="132">
        <f t="shared" si="127"/>
        <v>0</v>
      </c>
      <c r="CX167" s="132">
        <f t="shared" si="128"/>
        <v>0</v>
      </c>
    </row>
    <row r="168" spans="1:102" x14ac:dyDescent="0.25">
      <c r="A168" s="51">
        <v>165</v>
      </c>
      <c r="B168" s="132">
        <v>139</v>
      </c>
      <c r="C168" s="54">
        <v>44052</v>
      </c>
      <c r="D168" s="107">
        <f t="shared" si="116"/>
        <v>46016</v>
      </c>
      <c r="E168" s="113">
        <f t="shared" si="117"/>
        <v>58564</v>
      </c>
      <c r="F168" s="84">
        <f t="shared" si="118"/>
        <v>577</v>
      </c>
      <c r="G168" s="116">
        <v>0</v>
      </c>
      <c r="H168" s="116">
        <v>568</v>
      </c>
      <c r="I168" s="110">
        <f t="shared" si="86"/>
        <v>568</v>
      </c>
      <c r="J168" s="110">
        <f t="shared" si="91"/>
        <v>59481</v>
      </c>
      <c r="K168" s="123">
        <f t="shared" si="99"/>
        <v>3466</v>
      </c>
      <c r="L168" s="126">
        <f t="shared" si="106"/>
        <v>560.28571428571433</v>
      </c>
      <c r="M168" s="70">
        <f t="shared" si="92"/>
        <v>1.0096413355286609</v>
      </c>
      <c r="N168" s="73">
        <f t="shared" si="93"/>
        <v>9.641335528660866E-3</v>
      </c>
      <c r="O168" s="73">
        <f t="shared" si="94"/>
        <v>1.0265217967761631E-2</v>
      </c>
      <c r="P168" s="70">
        <f t="shared" ref="P168:P199" si="133">L168/L167</f>
        <v>1.0631607481702359</v>
      </c>
      <c r="Q168" s="107">
        <f t="shared" si="87"/>
        <v>5814</v>
      </c>
      <c r="R168" s="113">
        <v>11978</v>
      </c>
      <c r="S168" s="84">
        <v>7</v>
      </c>
      <c r="T168" s="116">
        <v>0</v>
      </c>
      <c r="U168" s="116">
        <v>13</v>
      </c>
      <c r="V168" s="110">
        <f t="shared" si="88"/>
        <v>13</v>
      </c>
      <c r="W168" s="110">
        <f t="shared" si="95"/>
        <v>11450</v>
      </c>
      <c r="X168" s="123">
        <f t="shared" si="100"/>
        <v>35</v>
      </c>
      <c r="Y168" s="125">
        <f t="shared" si="108"/>
        <v>8</v>
      </c>
      <c r="Z168" s="53">
        <f t="shared" si="96"/>
        <v>1.0011366617119875</v>
      </c>
      <c r="AA168" s="73">
        <f t="shared" si="97"/>
        <v>1.1366617119874523E-3</v>
      </c>
      <c r="AB168" s="105">
        <f t="shared" si="112"/>
        <v>1.2173913043478262</v>
      </c>
      <c r="AC168" s="106">
        <f t="shared" si="89"/>
        <v>6157</v>
      </c>
      <c r="AD168" s="84">
        <v>6157</v>
      </c>
      <c r="AE168" s="101">
        <v>0</v>
      </c>
      <c r="AF168" s="116">
        <v>0</v>
      </c>
      <c r="AG168" s="116">
        <v>2</v>
      </c>
      <c r="AH168" s="128">
        <f t="shared" si="90"/>
        <v>2</v>
      </c>
      <c r="AI168" s="128">
        <f t="shared" si="98"/>
        <v>6157</v>
      </c>
      <c r="AJ168" s="123">
        <f t="shared" si="101"/>
        <v>8</v>
      </c>
      <c r="AK168" s="125">
        <f t="shared" si="107"/>
        <v>0.7142857142857143</v>
      </c>
      <c r="AL168" s="70">
        <f t="shared" si="114"/>
        <v>1.0003249390739237</v>
      </c>
      <c r="AM168" s="73">
        <f t="shared" si="115"/>
        <v>3.2493907392372456E-4</v>
      </c>
      <c r="AN168" s="74">
        <f t="shared" si="119"/>
        <v>1.6666666666666667</v>
      </c>
      <c r="AO168" s="4">
        <f t="shared" si="109"/>
        <v>211</v>
      </c>
      <c r="AP168" s="4">
        <f t="shared" si="110"/>
        <v>1</v>
      </c>
      <c r="AQ168" s="4">
        <f t="shared" si="111"/>
        <v>-1</v>
      </c>
      <c r="AR168" s="221" t="s">
        <v>192</v>
      </c>
      <c r="AS168" s="174">
        <v>58564</v>
      </c>
      <c r="AT168" s="169"/>
      <c r="AU168" s="178"/>
      <c r="AV168" s="235" t="s">
        <v>192</v>
      </c>
      <c r="AW168" s="51">
        <v>517</v>
      </c>
      <c r="AX168" s="232">
        <f t="shared" si="120"/>
        <v>0</v>
      </c>
      <c r="AY168" s="232">
        <f t="shared" si="121"/>
        <v>0</v>
      </c>
      <c r="AZ168" s="232">
        <v>517</v>
      </c>
      <c r="BA168" s="41">
        <f t="shared" si="130"/>
        <v>583.71428571428567</v>
      </c>
      <c r="BB168" s="51">
        <v>7</v>
      </c>
      <c r="BC168" s="169">
        <f t="shared" si="122"/>
        <v>0</v>
      </c>
      <c r="BD168" s="169">
        <v>7</v>
      </c>
      <c r="BE168" s="41">
        <f t="shared" si="131"/>
        <v>9.7142857142857135</v>
      </c>
      <c r="BF168" s="51">
        <v>4</v>
      </c>
      <c r="BG168" s="233">
        <f t="shared" si="123"/>
        <v>0</v>
      </c>
      <c r="BH168" s="233">
        <v>4</v>
      </c>
      <c r="BI168" s="234">
        <f t="shared" si="132"/>
        <v>3.1428571428571428</v>
      </c>
      <c r="BK168" s="219" t="s">
        <v>192</v>
      </c>
      <c r="BL168" s="34" t="s">
        <v>193</v>
      </c>
      <c r="BM168" s="58">
        <v>10</v>
      </c>
      <c r="BN168" s="2">
        <f t="shared" si="129"/>
        <v>7</v>
      </c>
      <c r="BO168" s="34" t="s">
        <v>425</v>
      </c>
      <c r="BP168" s="58">
        <v>1</v>
      </c>
      <c r="BQ168" s="2">
        <f t="shared" si="124"/>
        <v>4</v>
      </c>
      <c r="BS168" s="17">
        <f t="shared" si="113"/>
        <v>495.14285714285717</v>
      </c>
      <c r="CM168" s="1" t="s">
        <v>192</v>
      </c>
      <c r="CN168" s="132">
        <v>20</v>
      </c>
      <c r="CO168" s="132">
        <v>413</v>
      </c>
      <c r="CP168" s="132">
        <v>84</v>
      </c>
      <c r="CQ168" s="132">
        <v>20</v>
      </c>
      <c r="CR168" s="132">
        <v>412</v>
      </c>
      <c r="CS168" s="132">
        <v>85</v>
      </c>
      <c r="CT168" s="236">
        <v>44052</v>
      </c>
      <c r="CU168" s="132">
        <f t="shared" si="125"/>
        <v>0</v>
      </c>
      <c r="CV168" s="132">
        <f t="shared" si="126"/>
        <v>1</v>
      </c>
      <c r="CW168" s="132">
        <f t="shared" si="127"/>
        <v>-1</v>
      </c>
      <c r="CX168" s="132">
        <f t="shared" si="128"/>
        <v>0</v>
      </c>
    </row>
    <row r="169" spans="1:102" x14ac:dyDescent="0.25">
      <c r="A169" s="51">
        <v>166</v>
      </c>
      <c r="B169" s="132">
        <v>140</v>
      </c>
      <c r="C169" s="54">
        <v>44053</v>
      </c>
      <c r="D169" s="107">
        <f t="shared" si="116"/>
        <v>46586</v>
      </c>
      <c r="E169" s="113">
        <f t="shared" si="117"/>
        <v>59194</v>
      </c>
      <c r="F169" s="84">
        <f t="shared" si="118"/>
        <v>630</v>
      </c>
      <c r="G169" s="116">
        <v>0</v>
      </c>
      <c r="H169" s="116">
        <v>525</v>
      </c>
      <c r="I169" s="110">
        <f t="shared" si="86"/>
        <v>525</v>
      </c>
      <c r="J169" s="110">
        <f t="shared" si="91"/>
        <v>60006</v>
      </c>
      <c r="K169" s="123">
        <f t="shared" si="99"/>
        <v>3724</v>
      </c>
      <c r="L169" s="126">
        <f t="shared" si="106"/>
        <v>567.85714285714289</v>
      </c>
      <c r="M169" s="70">
        <f t="shared" si="92"/>
        <v>1.0088263479094164</v>
      </c>
      <c r="N169" s="73">
        <f t="shared" si="93"/>
        <v>8.8263479094163877E-3</v>
      </c>
      <c r="O169" s="73">
        <f t="shared" si="94"/>
        <v>9.6561067994679999E-3</v>
      </c>
      <c r="P169" s="70">
        <f t="shared" si="133"/>
        <v>1.0135135135135134</v>
      </c>
      <c r="Q169" s="107">
        <f t="shared" si="87"/>
        <v>5821</v>
      </c>
      <c r="R169" s="113">
        <v>11984</v>
      </c>
      <c r="S169" s="84">
        <v>6</v>
      </c>
      <c r="T169" s="116">
        <v>0</v>
      </c>
      <c r="U169" s="116">
        <v>14</v>
      </c>
      <c r="V169" s="110">
        <f t="shared" si="88"/>
        <v>14</v>
      </c>
      <c r="W169" s="110">
        <f t="shared" si="95"/>
        <v>11464</v>
      </c>
      <c r="X169" s="123">
        <f t="shared" si="100"/>
        <v>35</v>
      </c>
      <c r="Y169" s="125">
        <f t="shared" si="108"/>
        <v>8.7142857142857135</v>
      </c>
      <c r="Z169" s="53">
        <f t="shared" si="96"/>
        <v>1.0012227074235809</v>
      </c>
      <c r="AA169" s="73">
        <f t="shared" si="97"/>
        <v>1.2227074235808821E-3</v>
      </c>
      <c r="AB169" s="105">
        <f t="shared" si="112"/>
        <v>1.0892857142857142</v>
      </c>
      <c r="AC169" s="106">
        <f t="shared" si="89"/>
        <v>6157</v>
      </c>
      <c r="AD169" s="84">
        <v>6157</v>
      </c>
      <c r="AE169" s="101">
        <v>0</v>
      </c>
      <c r="AF169" s="116">
        <v>0</v>
      </c>
      <c r="AG169" s="116">
        <v>5</v>
      </c>
      <c r="AH169" s="128">
        <f t="shared" si="90"/>
        <v>5</v>
      </c>
      <c r="AI169" s="128">
        <f t="shared" si="98"/>
        <v>6162</v>
      </c>
      <c r="AJ169" s="123">
        <f t="shared" si="101"/>
        <v>8</v>
      </c>
      <c r="AK169" s="125">
        <f t="shared" si="107"/>
        <v>1.4285714285714286</v>
      </c>
      <c r="AL169" s="70">
        <f t="shared" si="114"/>
        <v>1.0008120838070489</v>
      </c>
      <c r="AM169" s="73">
        <f t="shared" si="115"/>
        <v>8.1208380704889116E-4</v>
      </c>
      <c r="AN169" s="74">
        <f t="shared" si="119"/>
        <v>2</v>
      </c>
      <c r="AO169" s="4">
        <f t="shared" si="109"/>
        <v>258</v>
      </c>
      <c r="AP169" s="4">
        <f t="shared" si="110"/>
        <v>0</v>
      </c>
      <c r="AQ169" s="4">
        <f t="shared" si="111"/>
        <v>0</v>
      </c>
      <c r="AR169" s="221" t="s">
        <v>193</v>
      </c>
      <c r="AS169" s="174">
        <v>59194</v>
      </c>
      <c r="AT169" s="169"/>
      <c r="AU169" s="178"/>
      <c r="AV169" s="235" t="s">
        <v>193</v>
      </c>
      <c r="AW169" s="51">
        <v>605</v>
      </c>
      <c r="AX169" s="232">
        <f t="shared" si="120"/>
        <v>2</v>
      </c>
      <c r="AY169" s="232">
        <f t="shared" si="121"/>
        <v>-2</v>
      </c>
      <c r="AZ169" s="232">
        <v>603</v>
      </c>
      <c r="BA169" s="41">
        <f t="shared" si="130"/>
        <v>576.57142857142856</v>
      </c>
      <c r="BB169" s="51">
        <v>10</v>
      </c>
      <c r="BC169" s="169">
        <f t="shared" si="122"/>
        <v>0</v>
      </c>
      <c r="BD169" s="169">
        <v>10</v>
      </c>
      <c r="BE169" s="41">
        <f t="shared" si="131"/>
        <v>9.5714285714285712</v>
      </c>
      <c r="BF169" s="51">
        <v>7</v>
      </c>
      <c r="BG169" s="233">
        <f t="shared" si="123"/>
        <v>0</v>
      </c>
      <c r="BH169" s="233">
        <v>7</v>
      </c>
      <c r="BI169" s="234">
        <f t="shared" si="132"/>
        <v>3.5714285714285716</v>
      </c>
      <c r="BK169" s="219" t="s">
        <v>193</v>
      </c>
      <c r="BL169" s="228" t="s">
        <v>194</v>
      </c>
      <c r="BM169" s="231">
        <v>11</v>
      </c>
      <c r="BN169" s="2">
        <f t="shared" si="129"/>
        <v>10</v>
      </c>
      <c r="BO169" s="228" t="s">
        <v>447</v>
      </c>
      <c r="BP169" s="231">
        <v>2</v>
      </c>
      <c r="BQ169" s="2">
        <f t="shared" si="124"/>
        <v>7</v>
      </c>
      <c r="BS169" s="17">
        <f t="shared" si="113"/>
        <v>532</v>
      </c>
      <c r="CM169" s="1" t="s">
        <v>193</v>
      </c>
      <c r="CN169" s="132">
        <v>24</v>
      </c>
      <c r="CO169" s="132">
        <v>513</v>
      </c>
      <c r="CP169" s="132">
        <v>68</v>
      </c>
      <c r="CQ169" s="132">
        <v>23</v>
      </c>
      <c r="CR169" s="132">
        <v>512</v>
      </c>
      <c r="CS169" s="132">
        <v>68</v>
      </c>
      <c r="CT169" s="236">
        <v>44053</v>
      </c>
      <c r="CU169" s="132">
        <f t="shared" si="125"/>
        <v>1</v>
      </c>
      <c r="CV169" s="132">
        <f t="shared" si="126"/>
        <v>1</v>
      </c>
      <c r="CW169" s="132">
        <f t="shared" si="127"/>
        <v>0</v>
      </c>
      <c r="CX169" s="132">
        <f t="shared" si="128"/>
        <v>2</v>
      </c>
    </row>
    <row r="170" spans="1:102" x14ac:dyDescent="0.25">
      <c r="A170" s="51">
        <v>167</v>
      </c>
      <c r="B170" s="132">
        <v>141</v>
      </c>
      <c r="C170" s="54">
        <v>44054</v>
      </c>
      <c r="D170" s="107">
        <f t="shared" si="116"/>
        <v>47210</v>
      </c>
      <c r="E170" s="113">
        <f t="shared" si="117"/>
        <v>59973</v>
      </c>
      <c r="F170" s="84">
        <f t="shared" si="118"/>
        <v>779</v>
      </c>
      <c r="G170" s="116">
        <v>0</v>
      </c>
      <c r="H170" s="116">
        <v>679</v>
      </c>
      <c r="I170" s="110">
        <f t="shared" si="86"/>
        <v>679</v>
      </c>
      <c r="J170" s="110">
        <f t="shared" si="91"/>
        <v>60685</v>
      </c>
      <c r="K170" s="123">
        <f t="shared" si="99"/>
        <v>4018</v>
      </c>
      <c r="L170" s="126">
        <f t="shared" si="106"/>
        <v>595</v>
      </c>
      <c r="M170" s="70">
        <f t="shared" si="92"/>
        <v>1.0113155351131553</v>
      </c>
      <c r="N170" s="73">
        <f t="shared" si="93"/>
        <v>1.1315535113155306E-2</v>
      </c>
      <c r="O170" s="73">
        <f t="shared" si="94"/>
        <v>1.003779891415899E-2</v>
      </c>
      <c r="P170" s="70">
        <f t="shared" si="133"/>
        <v>1.0477987421383648</v>
      </c>
      <c r="Q170" s="107">
        <f t="shared" ref="Q170:Q233" si="134">R170-S170-AC170</f>
        <v>5827</v>
      </c>
      <c r="R170" s="113">
        <v>11994</v>
      </c>
      <c r="S170" s="84">
        <v>10</v>
      </c>
      <c r="T170" s="116">
        <v>1</v>
      </c>
      <c r="U170" s="116">
        <v>6</v>
      </c>
      <c r="V170" s="110">
        <f t="shared" si="88"/>
        <v>7</v>
      </c>
      <c r="W170" s="110">
        <f t="shared" si="95"/>
        <v>11471</v>
      </c>
      <c r="X170" s="123">
        <f t="shared" si="100"/>
        <v>35</v>
      </c>
      <c r="Y170" s="125">
        <f t="shared" si="108"/>
        <v>9.4285714285714288</v>
      </c>
      <c r="Z170" s="53">
        <f t="shared" si="96"/>
        <v>1.0006106071179344</v>
      </c>
      <c r="AA170" s="73">
        <f t="shared" si="97"/>
        <v>6.1060711793436973E-4</v>
      </c>
      <c r="AB170" s="105">
        <f t="shared" si="112"/>
        <v>1.0819672131147542</v>
      </c>
      <c r="AC170" s="106">
        <f t="shared" si="89"/>
        <v>6157</v>
      </c>
      <c r="AD170" s="84">
        <v>6159</v>
      </c>
      <c r="AE170" s="101">
        <v>2</v>
      </c>
      <c r="AF170" s="116">
        <v>0</v>
      </c>
      <c r="AG170" s="116">
        <v>3</v>
      </c>
      <c r="AH170" s="128">
        <f t="shared" si="90"/>
        <v>3</v>
      </c>
      <c r="AI170" s="128">
        <f t="shared" si="98"/>
        <v>6165</v>
      </c>
      <c r="AJ170" s="123">
        <f t="shared" si="101"/>
        <v>9</v>
      </c>
      <c r="AK170" s="125">
        <f t="shared" si="107"/>
        <v>1.8571428571428572</v>
      </c>
      <c r="AL170" s="70">
        <f t="shared" si="114"/>
        <v>1.0004868549172348</v>
      </c>
      <c r="AM170" s="73">
        <f t="shared" si="115"/>
        <v>4.8685491723476915E-4</v>
      </c>
      <c r="AN170" s="74">
        <f t="shared" si="119"/>
        <v>1.3</v>
      </c>
      <c r="AO170" s="4">
        <f t="shared" si="109"/>
        <v>294</v>
      </c>
      <c r="AP170" s="4">
        <f t="shared" si="110"/>
        <v>0</v>
      </c>
      <c r="AQ170" s="4">
        <f t="shared" si="111"/>
        <v>1</v>
      </c>
      <c r="AR170" s="221" t="s">
        <v>194</v>
      </c>
      <c r="AS170" s="174">
        <v>59973</v>
      </c>
      <c r="AT170" s="169"/>
      <c r="AU170" s="178"/>
      <c r="AV170" s="235" t="s">
        <v>194</v>
      </c>
      <c r="AW170" s="51">
        <v>572</v>
      </c>
      <c r="AX170" s="232">
        <f t="shared" si="120"/>
        <v>0</v>
      </c>
      <c r="AY170" s="232">
        <f t="shared" si="121"/>
        <v>0</v>
      </c>
      <c r="AZ170" s="232">
        <v>572</v>
      </c>
      <c r="BA170" s="41">
        <f t="shared" si="130"/>
        <v>575.28571428571433</v>
      </c>
      <c r="BB170" s="51">
        <v>11</v>
      </c>
      <c r="BC170" s="169">
        <f t="shared" si="122"/>
        <v>0</v>
      </c>
      <c r="BD170" s="169">
        <v>11</v>
      </c>
      <c r="BE170" s="41">
        <f t="shared" si="131"/>
        <v>9</v>
      </c>
      <c r="BF170" s="51">
        <v>7</v>
      </c>
      <c r="BG170" s="233">
        <f t="shared" si="123"/>
        <v>0</v>
      </c>
      <c r="BH170" s="233">
        <v>7</v>
      </c>
      <c r="BI170" s="234">
        <f t="shared" si="132"/>
        <v>3.5714285714285716</v>
      </c>
      <c r="BK170" s="219" t="s">
        <v>194</v>
      </c>
      <c r="BL170" s="228" t="s">
        <v>353</v>
      </c>
      <c r="BM170" s="231">
        <v>6</v>
      </c>
      <c r="BN170" s="2">
        <f t="shared" si="129"/>
        <v>11</v>
      </c>
      <c r="BO170" s="228" t="s">
        <v>456</v>
      </c>
      <c r="BP170" s="231">
        <v>1</v>
      </c>
      <c r="BQ170" s="2">
        <f t="shared" si="124"/>
        <v>7</v>
      </c>
      <c r="BS170" s="17">
        <f t="shared" si="113"/>
        <v>574</v>
      </c>
      <c r="CM170" s="1" t="s">
        <v>194</v>
      </c>
      <c r="CN170" s="132">
        <v>25</v>
      </c>
      <c r="CO170" s="132">
        <v>438</v>
      </c>
      <c r="CP170" s="132">
        <v>109</v>
      </c>
      <c r="CQ170" s="132">
        <v>25</v>
      </c>
      <c r="CR170" s="132">
        <v>438</v>
      </c>
      <c r="CS170" s="132">
        <v>109</v>
      </c>
      <c r="CT170" s="236">
        <v>44054</v>
      </c>
      <c r="CU170" s="132">
        <f t="shared" si="125"/>
        <v>0</v>
      </c>
      <c r="CV170" s="132">
        <f t="shared" si="126"/>
        <v>0</v>
      </c>
      <c r="CW170" s="132">
        <f t="shared" si="127"/>
        <v>0</v>
      </c>
      <c r="CX170" s="132">
        <f t="shared" si="128"/>
        <v>0</v>
      </c>
    </row>
    <row r="171" spans="1:102" x14ac:dyDescent="0.25">
      <c r="A171" s="51">
        <v>168</v>
      </c>
      <c r="B171" s="132">
        <v>142</v>
      </c>
      <c r="C171" s="54">
        <v>44055</v>
      </c>
      <c r="D171" s="107">
        <f t="shared" si="116"/>
        <v>47979</v>
      </c>
      <c r="E171" s="113">
        <f t="shared" si="117"/>
        <v>60627</v>
      </c>
      <c r="F171" s="84">
        <f t="shared" si="118"/>
        <v>654</v>
      </c>
      <c r="G171" s="116">
        <v>0</v>
      </c>
      <c r="H171" s="116">
        <v>602</v>
      </c>
      <c r="I171" s="110">
        <f t="shared" si="86"/>
        <v>602</v>
      </c>
      <c r="J171" s="110">
        <f t="shared" si="91"/>
        <v>61287</v>
      </c>
      <c r="K171" s="123">
        <f t="shared" si="99"/>
        <v>4246</v>
      </c>
      <c r="L171" s="126">
        <f t="shared" si="106"/>
        <v>585.14285714285711</v>
      </c>
      <c r="M171" s="70">
        <f t="shared" si="92"/>
        <v>1.0099200790969762</v>
      </c>
      <c r="N171" s="73">
        <f t="shared" si="93"/>
        <v>9.9200790969762309E-3</v>
      </c>
      <c r="O171" s="73">
        <f t="shared" si="94"/>
        <v>1.0081715303458427E-2</v>
      </c>
      <c r="P171" s="70">
        <f t="shared" si="133"/>
        <v>0.98343337334933967</v>
      </c>
      <c r="Q171" s="107">
        <f t="shared" si="134"/>
        <v>5835</v>
      </c>
      <c r="R171" s="113">
        <v>12003</v>
      </c>
      <c r="S171" s="84">
        <v>9</v>
      </c>
      <c r="T171" s="116">
        <v>0</v>
      </c>
      <c r="U171" s="116">
        <v>11</v>
      </c>
      <c r="V171" s="110">
        <f t="shared" si="88"/>
        <v>11</v>
      </c>
      <c r="W171" s="110">
        <f t="shared" si="95"/>
        <v>11482</v>
      </c>
      <c r="X171" s="123">
        <f t="shared" si="100"/>
        <v>39</v>
      </c>
      <c r="Y171" s="125">
        <f t="shared" si="108"/>
        <v>10.142857142857142</v>
      </c>
      <c r="Z171" s="53">
        <f t="shared" si="96"/>
        <v>1.0009589399354895</v>
      </c>
      <c r="AA171" s="73">
        <f t="shared" si="97"/>
        <v>9.5893993548945566E-4</v>
      </c>
      <c r="AB171" s="105">
        <f t="shared" si="112"/>
        <v>1.0757575757575757</v>
      </c>
      <c r="AC171" s="106">
        <f t="shared" si="89"/>
        <v>6159</v>
      </c>
      <c r="AD171" s="84">
        <v>6161</v>
      </c>
      <c r="AE171" s="101">
        <v>2</v>
      </c>
      <c r="AF171" s="116">
        <v>0</v>
      </c>
      <c r="AG171" s="116">
        <v>3</v>
      </c>
      <c r="AH171" s="128">
        <f t="shared" si="90"/>
        <v>3</v>
      </c>
      <c r="AI171" s="128">
        <f t="shared" si="98"/>
        <v>6168</v>
      </c>
      <c r="AJ171" s="123">
        <f t="shared" si="101"/>
        <v>8</v>
      </c>
      <c r="AK171" s="125">
        <f t="shared" si="107"/>
        <v>2</v>
      </c>
      <c r="AL171" s="70">
        <f t="shared" si="114"/>
        <v>1.0004866180048662</v>
      </c>
      <c r="AM171" s="73">
        <f t="shared" si="115"/>
        <v>4.8661800486615725E-4</v>
      </c>
      <c r="AN171" s="74">
        <f t="shared" si="119"/>
        <v>1.0769230769230769</v>
      </c>
      <c r="AO171" s="4">
        <f t="shared" si="109"/>
        <v>228</v>
      </c>
      <c r="AP171" s="4">
        <f t="shared" si="110"/>
        <v>4</v>
      </c>
      <c r="AQ171" s="4">
        <f t="shared" si="111"/>
        <v>-1</v>
      </c>
      <c r="AR171" s="221" t="s">
        <v>353</v>
      </c>
      <c r="AS171" s="174">
        <v>60627</v>
      </c>
      <c r="AT171" s="169"/>
      <c r="AU171" s="178"/>
      <c r="AV171" s="235" t="s">
        <v>353</v>
      </c>
      <c r="AW171" s="51">
        <v>593</v>
      </c>
      <c r="AX171" s="232">
        <f t="shared" si="120"/>
        <v>2</v>
      </c>
      <c r="AY171" s="232">
        <f t="shared" si="121"/>
        <v>-2</v>
      </c>
      <c r="AZ171" s="232">
        <v>591</v>
      </c>
      <c r="BA171" s="41">
        <f t="shared" si="130"/>
        <v>571.85714285714289</v>
      </c>
      <c r="BB171" s="51">
        <v>6</v>
      </c>
      <c r="BC171" s="169">
        <f t="shared" si="122"/>
        <v>0</v>
      </c>
      <c r="BD171" s="169">
        <v>6</v>
      </c>
      <c r="BE171" s="41">
        <f t="shared" si="131"/>
        <v>8.7142857142857135</v>
      </c>
      <c r="BF171" s="51">
        <v>7</v>
      </c>
      <c r="BG171" s="233">
        <f t="shared" si="123"/>
        <v>0</v>
      </c>
      <c r="BH171" s="233">
        <v>7</v>
      </c>
      <c r="BI171" s="234">
        <f t="shared" si="132"/>
        <v>4.4285714285714288</v>
      </c>
      <c r="BK171" s="219" t="s">
        <v>353</v>
      </c>
      <c r="BL171" s="34" t="s">
        <v>195</v>
      </c>
      <c r="BM171" s="58">
        <v>9</v>
      </c>
      <c r="BN171" s="2">
        <f t="shared" si="129"/>
        <v>6</v>
      </c>
      <c r="BO171" s="34"/>
      <c r="BP171" s="58"/>
      <c r="BQ171" s="2">
        <f t="shared" si="124"/>
        <v>7</v>
      </c>
      <c r="BS171" s="17">
        <f t="shared" si="113"/>
        <v>606.57142857142856</v>
      </c>
      <c r="CM171" s="1" t="s">
        <v>353</v>
      </c>
      <c r="CN171" s="132">
        <v>11</v>
      </c>
      <c r="CO171" s="132">
        <v>497</v>
      </c>
      <c r="CP171" s="132">
        <v>85</v>
      </c>
      <c r="CQ171" s="132">
        <v>11</v>
      </c>
      <c r="CR171" s="132">
        <v>495</v>
      </c>
      <c r="CS171" s="132">
        <v>85</v>
      </c>
      <c r="CT171" s="236">
        <v>44055</v>
      </c>
      <c r="CU171" s="132">
        <f t="shared" si="125"/>
        <v>0</v>
      </c>
      <c r="CV171" s="132">
        <f t="shared" si="126"/>
        <v>2</v>
      </c>
      <c r="CW171" s="132">
        <f t="shared" si="127"/>
        <v>0</v>
      </c>
      <c r="CX171" s="132">
        <f t="shared" si="128"/>
        <v>2</v>
      </c>
    </row>
    <row r="172" spans="1:102" x14ac:dyDescent="0.25">
      <c r="A172" s="51">
        <v>169</v>
      </c>
      <c r="B172" s="132">
        <v>143</v>
      </c>
      <c r="C172" s="54">
        <v>44056</v>
      </c>
      <c r="D172" s="107">
        <f t="shared" si="116"/>
        <v>48624</v>
      </c>
      <c r="E172" s="113">
        <f t="shared" si="117"/>
        <v>61204</v>
      </c>
      <c r="F172" s="84">
        <f t="shared" si="118"/>
        <v>577</v>
      </c>
      <c r="G172" s="116">
        <v>1</v>
      </c>
      <c r="H172" s="116">
        <v>683</v>
      </c>
      <c r="I172" s="110">
        <f t="shared" si="86"/>
        <v>684</v>
      </c>
      <c r="J172" s="110">
        <f t="shared" si="91"/>
        <v>61971</v>
      </c>
      <c r="K172" s="123">
        <f t="shared" si="99"/>
        <v>4222</v>
      </c>
      <c r="L172" s="126">
        <f t="shared" si="106"/>
        <v>606</v>
      </c>
      <c r="M172" s="70">
        <f t="shared" si="92"/>
        <v>1.0111606050222723</v>
      </c>
      <c r="N172" s="73">
        <f t="shared" si="93"/>
        <v>1.1160605022272341E-2</v>
      </c>
      <c r="O172" s="73">
        <f t="shared" si="94"/>
        <v>1.0172780534096227E-2</v>
      </c>
      <c r="P172" s="70">
        <f t="shared" si="133"/>
        <v>1.03564453125</v>
      </c>
      <c r="Q172" s="107">
        <f t="shared" si="134"/>
        <v>5842</v>
      </c>
      <c r="R172" s="113">
        <v>12009</v>
      </c>
      <c r="S172" s="84">
        <v>6</v>
      </c>
      <c r="T172" s="116">
        <v>0</v>
      </c>
      <c r="U172" s="116">
        <v>9</v>
      </c>
      <c r="V172" s="110">
        <f t="shared" si="88"/>
        <v>9</v>
      </c>
      <c r="W172" s="110">
        <f t="shared" si="95"/>
        <v>11491</v>
      </c>
      <c r="X172" s="123">
        <f t="shared" si="100"/>
        <v>44</v>
      </c>
      <c r="Y172" s="125">
        <f t="shared" si="108"/>
        <v>10.714285714285714</v>
      </c>
      <c r="Z172" s="53">
        <f t="shared" si="96"/>
        <v>1.0007838355687162</v>
      </c>
      <c r="AA172" s="73">
        <f t="shared" si="97"/>
        <v>7.8383556871619575E-4</v>
      </c>
      <c r="AB172" s="105">
        <f t="shared" si="112"/>
        <v>1.056338028169014</v>
      </c>
      <c r="AC172" s="106">
        <f t="shared" si="89"/>
        <v>6161</v>
      </c>
      <c r="AD172" s="84">
        <v>6165</v>
      </c>
      <c r="AE172" s="101">
        <v>4</v>
      </c>
      <c r="AF172" s="116">
        <v>0</v>
      </c>
      <c r="AG172" s="116">
        <v>4</v>
      </c>
      <c r="AH172" s="128">
        <f t="shared" si="90"/>
        <v>4</v>
      </c>
      <c r="AI172" s="128">
        <f t="shared" si="98"/>
        <v>6172</v>
      </c>
      <c r="AJ172" s="123">
        <f t="shared" si="101"/>
        <v>12</v>
      </c>
      <c r="AK172" s="125">
        <f t="shared" si="107"/>
        <v>2.5714285714285716</v>
      </c>
      <c r="AL172" s="70">
        <f t="shared" si="114"/>
        <v>1.0006485084306096</v>
      </c>
      <c r="AM172" s="73">
        <f t="shared" si="115"/>
        <v>6.4850843060959562E-4</v>
      </c>
      <c r="AN172" s="74">
        <f t="shared" si="119"/>
        <v>1.2857142857142858</v>
      </c>
      <c r="AO172" s="4">
        <f t="shared" si="109"/>
        <v>-24</v>
      </c>
      <c r="AP172" s="4">
        <f t="shared" si="110"/>
        <v>5</v>
      </c>
      <c r="AQ172" s="4">
        <f t="shared" si="111"/>
        <v>4</v>
      </c>
      <c r="AR172" s="221" t="s">
        <v>195</v>
      </c>
      <c r="AS172" s="174">
        <v>61204</v>
      </c>
      <c r="AT172" s="169"/>
      <c r="AU172" s="178"/>
      <c r="AV172" s="235" t="s">
        <v>195</v>
      </c>
      <c r="AW172" s="51">
        <v>545</v>
      </c>
      <c r="AX172" s="232">
        <f t="shared" si="120"/>
        <v>0</v>
      </c>
      <c r="AY172" s="232">
        <f t="shared" si="121"/>
        <v>0</v>
      </c>
      <c r="AZ172" s="232">
        <v>545</v>
      </c>
      <c r="BA172" s="41">
        <f t="shared" si="130"/>
        <v>567.57142857142856</v>
      </c>
      <c r="BB172" s="51">
        <v>9</v>
      </c>
      <c r="BC172" s="169">
        <f t="shared" si="122"/>
        <v>0</v>
      </c>
      <c r="BD172" s="169">
        <v>9</v>
      </c>
      <c r="BE172" s="41">
        <f t="shared" si="131"/>
        <v>8.8571428571428577</v>
      </c>
      <c r="BF172" s="51">
        <v>0</v>
      </c>
      <c r="BG172" s="233">
        <f t="shared" si="123"/>
        <v>0</v>
      </c>
      <c r="BH172" s="233">
        <v>0</v>
      </c>
      <c r="BI172" s="234">
        <f t="shared" si="132"/>
        <v>4.2857142857142856</v>
      </c>
      <c r="BK172" s="219" t="s">
        <v>195</v>
      </c>
      <c r="BL172" s="228" t="s">
        <v>196</v>
      </c>
      <c r="BM172" s="231">
        <v>8</v>
      </c>
      <c r="BN172" s="2">
        <f t="shared" si="129"/>
        <v>9</v>
      </c>
      <c r="BO172" s="228"/>
      <c r="BP172" s="231"/>
      <c r="BQ172" s="2">
        <f t="shared" si="124"/>
        <v>0</v>
      </c>
      <c r="BS172" s="17">
        <f t="shared" si="113"/>
        <v>603.14285714285711</v>
      </c>
      <c r="CM172" s="1" t="s">
        <v>195</v>
      </c>
      <c r="CN172" s="132">
        <v>28</v>
      </c>
      <c r="CO172" s="132">
        <v>421</v>
      </c>
      <c r="CP172" s="132">
        <v>96</v>
      </c>
      <c r="CQ172" s="132">
        <v>28</v>
      </c>
      <c r="CR172" s="132">
        <v>421</v>
      </c>
      <c r="CS172" s="132">
        <v>96</v>
      </c>
      <c r="CT172" s="236">
        <v>44056</v>
      </c>
      <c r="CU172" s="132">
        <f t="shared" si="125"/>
        <v>0</v>
      </c>
      <c r="CV172" s="132">
        <f t="shared" si="126"/>
        <v>0</v>
      </c>
      <c r="CW172" s="132">
        <f t="shared" si="127"/>
        <v>0</v>
      </c>
      <c r="CX172" s="132">
        <f t="shared" si="128"/>
        <v>0</v>
      </c>
    </row>
    <row r="173" spans="1:102" x14ac:dyDescent="0.25">
      <c r="A173" s="51">
        <v>170</v>
      </c>
      <c r="B173" s="132">
        <v>144</v>
      </c>
      <c r="C173" s="54">
        <v>44057</v>
      </c>
      <c r="D173" s="107">
        <f t="shared" si="116"/>
        <v>49195</v>
      </c>
      <c r="E173" s="113">
        <f t="shared" si="117"/>
        <v>61840</v>
      </c>
      <c r="F173" s="84">
        <f t="shared" si="118"/>
        <v>636</v>
      </c>
      <c r="G173" s="116">
        <v>0</v>
      </c>
      <c r="H173" s="116">
        <v>590</v>
      </c>
      <c r="I173" s="110">
        <f t="shared" si="86"/>
        <v>590</v>
      </c>
      <c r="J173" s="110">
        <f t="shared" si="91"/>
        <v>62561</v>
      </c>
      <c r="K173" s="123">
        <f t="shared" si="99"/>
        <v>4339</v>
      </c>
      <c r="L173" s="126">
        <f t="shared" si="106"/>
        <v>610.28571428571433</v>
      </c>
      <c r="M173" s="70">
        <f t="shared" si="92"/>
        <v>1.0095205822078068</v>
      </c>
      <c r="N173" s="73">
        <f t="shared" si="93"/>
        <v>9.520582207806827E-3</v>
      </c>
      <c r="O173" s="73">
        <f t="shared" si="94"/>
        <v>1.0148629869925419E-2</v>
      </c>
      <c r="P173" s="70">
        <f t="shared" si="133"/>
        <v>1.0070721357850072</v>
      </c>
      <c r="Q173" s="107">
        <f t="shared" si="134"/>
        <v>5844</v>
      </c>
      <c r="R173" s="113">
        <v>12020</v>
      </c>
      <c r="S173" s="84">
        <v>11</v>
      </c>
      <c r="T173" s="116">
        <v>0</v>
      </c>
      <c r="U173" s="116">
        <v>10</v>
      </c>
      <c r="V173" s="110">
        <f t="shared" si="88"/>
        <v>10</v>
      </c>
      <c r="W173" s="110">
        <f t="shared" si="95"/>
        <v>11501</v>
      </c>
      <c r="X173" s="123">
        <f t="shared" si="100"/>
        <v>51</v>
      </c>
      <c r="Y173" s="125">
        <f t="shared" si="108"/>
        <v>10.714285714285714</v>
      </c>
      <c r="Z173" s="53">
        <f t="shared" si="96"/>
        <v>1.0008702462796972</v>
      </c>
      <c r="AA173" s="73">
        <f t="shared" si="97"/>
        <v>8.7024627969722879E-4</v>
      </c>
      <c r="AB173" s="105">
        <f t="shared" si="112"/>
        <v>1</v>
      </c>
      <c r="AC173" s="106">
        <f t="shared" si="89"/>
        <v>6165</v>
      </c>
      <c r="AD173" s="84">
        <v>6167</v>
      </c>
      <c r="AE173" s="101">
        <v>2</v>
      </c>
      <c r="AF173" s="116">
        <v>0</v>
      </c>
      <c r="AG173" s="116">
        <v>4</v>
      </c>
      <c r="AH173" s="128">
        <f t="shared" si="90"/>
        <v>4</v>
      </c>
      <c r="AI173" s="128">
        <f t="shared" si="98"/>
        <v>6176</v>
      </c>
      <c r="AJ173" s="123">
        <f t="shared" si="101"/>
        <v>13</v>
      </c>
      <c r="AK173" s="125">
        <f t="shared" si="107"/>
        <v>3.1428571428571428</v>
      </c>
      <c r="AL173" s="70">
        <f t="shared" si="114"/>
        <v>1.0006480881399871</v>
      </c>
      <c r="AM173" s="73">
        <f t="shared" si="115"/>
        <v>6.480881399870686E-4</v>
      </c>
      <c r="AN173" s="74">
        <f t="shared" si="119"/>
        <v>1.2222222222222221</v>
      </c>
      <c r="AO173" s="4">
        <f t="shared" si="109"/>
        <v>117</v>
      </c>
      <c r="AP173" s="4">
        <f t="shared" si="110"/>
        <v>7</v>
      </c>
      <c r="AQ173" s="4">
        <f t="shared" si="111"/>
        <v>1</v>
      </c>
      <c r="AR173" s="221" t="s">
        <v>196</v>
      </c>
      <c r="AS173" s="174">
        <v>61840</v>
      </c>
      <c r="AT173" s="169"/>
      <c r="AU173" s="178"/>
      <c r="AV173" s="235" t="s">
        <v>196</v>
      </c>
      <c r="AW173" s="51">
        <v>515</v>
      </c>
      <c r="AX173" s="232">
        <f t="shared" si="120"/>
        <v>-1</v>
      </c>
      <c r="AY173" s="232">
        <f t="shared" si="121"/>
        <v>1</v>
      </c>
      <c r="AZ173" s="232">
        <v>516</v>
      </c>
      <c r="BA173" s="41">
        <f t="shared" si="130"/>
        <v>554.14285714285711</v>
      </c>
      <c r="BB173" s="51">
        <v>8</v>
      </c>
      <c r="BC173" s="169">
        <f t="shared" si="122"/>
        <v>0</v>
      </c>
      <c r="BD173" s="169">
        <v>8</v>
      </c>
      <c r="BE173" s="41">
        <f t="shared" si="131"/>
        <v>8.7142857142857135</v>
      </c>
      <c r="BF173" s="51">
        <v>5</v>
      </c>
      <c r="BG173" s="233">
        <f t="shared" si="123"/>
        <v>0</v>
      </c>
      <c r="BH173" s="233">
        <v>5</v>
      </c>
      <c r="BI173" s="234">
        <f t="shared" si="132"/>
        <v>4.7142857142857144</v>
      </c>
      <c r="BK173" s="219" t="s">
        <v>196</v>
      </c>
      <c r="BL173" s="34" t="s">
        <v>197</v>
      </c>
      <c r="BM173" s="58">
        <v>8</v>
      </c>
      <c r="BN173" s="2">
        <f t="shared" si="129"/>
        <v>8</v>
      </c>
      <c r="BO173" s="34"/>
      <c r="BP173" s="58"/>
      <c r="BQ173" s="2">
        <f t="shared" si="124"/>
        <v>5</v>
      </c>
      <c r="BS173" s="17">
        <f t="shared" si="113"/>
        <v>619.85714285714289</v>
      </c>
      <c r="CM173" s="1" t="s">
        <v>196</v>
      </c>
      <c r="CN173" s="132">
        <v>13</v>
      </c>
      <c r="CO173" s="132">
        <v>421</v>
      </c>
      <c r="CP173" s="132">
        <v>81</v>
      </c>
      <c r="CQ173" s="132">
        <v>13</v>
      </c>
      <c r="CR173" s="132">
        <v>422</v>
      </c>
      <c r="CS173" s="132">
        <v>81</v>
      </c>
      <c r="CT173" s="236">
        <v>44057</v>
      </c>
      <c r="CU173" s="132">
        <f t="shared" si="125"/>
        <v>0</v>
      </c>
      <c r="CV173" s="132">
        <f t="shared" si="126"/>
        <v>-1</v>
      </c>
      <c r="CW173" s="132">
        <f t="shared" si="127"/>
        <v>0</v>
      </c>
      <c r="CX173" s="132">
        <f t="shared" si="128"/>
        <v>-1</v>
      </c>
    </row>
    <row r="174" spans="1:102" x14ac:dyDescent="0.25">
      <c r="A174" s="51">
        <v>171</v>
      </c>
      <c r="B174" s="132">
        <v>145</v>
      </c>
      <c r="C174" s="54">
        <v>44058</v>
      </c>
      <c r="D174" s="107">
        <f t="shared" ref="D174:D199" si="135">E173-Q174-AC174</f>
        <v>49820</v>
      </c>
      <c r="E174" s="113">
        <f t="shared" si="117"/>
        <v>62495</v>
      </c>
      <c r="F174" s="84">
        <f t="shared" si="118"/>
        <v>655</v>
      </c>
      <c r="G174" s="116">
        <v>1</v>
      </c>
      <c r="H174" s="116">
        <v>544</v>
      </c>
      <c r="I174" s="110">
        <f t="shared" si="86"/>
        <v>545</v>
      </c>
      <c r="J174" s="110">
        <f t="shared" si="91"/>
        <v>63106</v>
      </c>
      <c r="K174" s="123">
        <f t="shared" si="99"/>
        <v>4508</v>
      </c>
      <c r="L174" s="126">
        <f t="shared" si="106"/>
        <v>599</v>
      </c>
      <c r="M174" s="70">
        <f t="shared" si="92"/>
        <v>1.0087114975783635</v>
      </c>
      <c r="N174" s="73">
        <f t="shared" si="93"/>
        <v>8.7114975783635362E-3</v>
      </c>
      <c r="O174" s="73">
        <f t="shared" si="94"/>
        <v>1.0125659803714849E-2</v>
      </c>
      <c r="P174" s="70">
        <f t="shared" si="133"/>
        <v>0.98150749063670406</v>
      </c>
      <c r="Q174" s="107">
        <f t="shared" si="134"/>
        <v>5853</v>
      </c>
      <c r="R174" s="113">
        <v>12027</v>
      </c>
      <c r="S174" s="84">
        <v>7</v>
      </c>
      <c r="T174" s="116">
        <v>0</v>
      </c>
      <c r="U174" s="116">
        <v>8</v>
      </c>
      <c r="V174" s="110">
        <f t="shared" si="88"/>
        <v>8</v>
      </c>
      <c r="W174" s="110">
        <f t="shared" si="95"/>
        <v>11509</v>
      </c>
      <c r="X174" s="123">
        <f t="shared" si="100"/>
        <v>56</v>
      </c>
      <c r="Y174" s="125">
        <f t="shared" si="108"/>
        <v>10.285714285714286</v>
      </c>
      <c r="Z174" s="53">
        <f t="shared" si="96"/>
        <v>1.0006955916876794</v>
      </c>
      <c r="AA174" s="73">
        <f t="shared" si="97"/>
        <v>6.9559168767940882E-4</v>
      </c>
      <c r="AB174" s="105">
        <f t="shared" si="112"/>
        <v>0.96000000000000019</v>
      </c>
      <c r="AC174" s="106">
        <f t="shared" si="89"/>
        <v>6167</v>
      </c>
      <c r="AD174" s="84">
        <v>6169</v>
      </c>
      <c r="AE174" s="101">
        <v>2</v>
      </c>
      <c r="AF174" s="116">
        <v>0</v>
      </c>
      <c r="AG174" s="116">
        <v>5</v>
      </c>
      <c r="AH174" s="128">
        <f t="shared" si="90"/>
        <v>5</v>
      </c>
      <c r="AI174" s="128">
        <f t="shared" si="98"/>
        <v>6181</v>
      </c>
      <c r="AJ174" s="123">
        <f t="shared" si="101"/>
        <v>12</v>
      </c>
      <c r="AK174" s="125">
        <f t="shared" si="107"/>
        <v>3.7142857142857144</v>
      </c>
      <c r="AL174" s="70">
        <f t="shared" si="114"/>
        <v>1.0008095854922279</v>
      </c>
      <c r="AM174" s="73">
        <f t="shared" si="115"/>
        <v>8.0958549222787113E-4</v>
      </c>
      <c r="AN174" s="74">
        <f t="shared" si="119"/>
        <v>1.1818181818181819</v>
      </c>
      <c r="AO174" s="4">
        <f t="shared" si="109"/>
        <v>169</v>
      </c>
      <c r="AP174" s="4">
        <f t="shared" si="110"/>
        <v>5</v>
      </c>
      <c r="AQ174" s="4">
        <f t="shared" si="111"/>
        <v>-1</v>
      </c>
      <c r="AR174" s="221" t="s">
        <v>197</v>
      </c>
      <c r="AS174" s="174">
        <v>62495</v>
      </c>
      <c r="AT174" s="169"/>
      <c r="AU174" s="178"/>
      <c r="AV174" s="235" t="s">
        <v>197</v>
      </c>
      <c r="AW174" s="51">
        <v>507</v>
      </c>
      <c r="AX174" s="232">
        <f t="shared" si="120"/>
        <v>0</v>
      </c>
      <c r="AY174" s="232">
        <f t="shared" si="121"/>
        <v>0</v>
      </c>
      <c r="AZ174" s="232">
        <v>507</v>
      </c>
      <c r="BA174" s="41">
        <f t="shared" si="130"/>
        <v>550.57142857142856</v>
      </c>
      <c r="BB174" s="51">
        <v>8</v>
      </c>
      <c r="BC174" s="169">
        <f t="shared" si="122"/>
        <v>0</v>
      </c>
      <c r="BD174" s="169">
        <v>8</v>
      </c>
      <c r="BE174" s="41">
        <f t="shared" si="131"/>
        <v>8.4285714285714288</v>
      </c>
      <c r="BF174" s="51">
        <v>4</v>
      </c>
      <c r="BG174" s="233">
        <f t="shared" si="123"/>
        <v>0</v>
      </c>
      <c r="BH174" s="233">
        <v>4</v>
      </c>
      <c r="BI174" s="234">
        <f t="shared" si="132"/>
        <v>4.8571428571428568</v>
      </c>
      <c r="BK174" s="219" t="s">
        <v>197</v>
      </c>
      <c r="BL174" s="34" t="s">
        <v>198</v>
      </c>
      <c r="BM174" s="58">
        <v>4</v>
      </c>
      <c r="BN174" s="2">
        <f t="shared" si="129"/>
        <v>8</v>
      </c>
      <c r="BO174" s="34"/>
      <c r="BP174" s="58"/>
      <c r="BQ174" s="2">
        <f t="shared" si="124"/>
        <v>4</v>
      </c>
      <c r="BS174" s="17">
        <f t="shared" si="113"/>
        <v>644</v>
      </c>
      <c r="CM174" s="1" t="s">
        <v>197</v>
      </c>
      <c r="CN174" s="132">
        <v>22</v>
      </c>
      <c r="CO174" s="132">
        <v>409</v>
      </c>
      <c r="CP174" s="132">
        <v>76</v>
      </c>
      <c r="CQ174" s="132">
        <v>22</v>
      </c>
      <c r="CR174" s="132">
        <v>408</v>
      </c>
      <c r="CS174" s="132">
        <v>77</v>
      </c>
      <c r="CT174" s="236">
        <v>44058</v>
      </c>
      <c r="CU174" s="132">
        <f t="shared" si="125"/>
        <v>0</v>
      </c>
      <c r="CV174" s="132">
        <f t="shared" si="126"/>
        <v>1</v>
      </c>
      <c r="CW174" s="132">
        <f t="shared" si="127"/>
        <v>-1</v>
      </c>
      <c r="CX174" s="132">
        <f t="shared" si="128"/>
        <v>0</v>
      </c>
    </row>
    <row r="175" spans="1:102" x14ac:dyDescent="0.25">
      <c r="A175" s="51">
        <v>172</v>
      </c>
      <c r="B175" s="132">
        <v>146</v>
      </c>
      <c r="C175" s="54">
        <v>44059</v>
      </c>
      <c r="D175" s="107">
        <f t="shared" si="135"/>
        <v>50468</v>
      </c>
      <c r="E175" s="113">
        <f t="shared" si="117"/>
        <v>63002</v>
      </c>
      <c r="F175" s="84">
        <f t="shared" si="118"/>
        <v>507</v>
      </c>
      <c r="G175" s="116">
        <v>0</v>
      </c>
      <c r="H175" s="116">
        <v>436</v>
      </c>
      <c r="I175" s="110">
        <f t="shared" si="86"/>
        <v>436</v>
      </c>
      <c r="J175" s="110">
        <f t="shared" si="91"/>
        <v>63542</v>
      </c>
      <c r="K175" s="123">
        <f t="shared" si="99"/>
        <v>4438</v>
      </c>
      <c r="L175" s="126">
        <f t="shared" si="106"/>
        <v>580.14285714285711</v>
      </c>
      <c r="M175" s="70">
        <f t="shared" si="92"/>
        <v>1.0069090102367446</v>
      </c>
      <c r="N175" s="73">
        <f t="shared" si="93"/>
        <v>6.9090102367446171E-3</v>
      </c>
      <c r="O175" s="73">
        <f t="shared" si="94"/>
        <v>9.2443548284327111E-3</v>
      </c>
      <c r="P175" s="70">
        <f t="shared" si="133"/>
        <v>0.96851896017171468</v>
      </c>
      <c r="Q175" s="107">
        <f t="shared" si="134"/>
        <v>5858</v>
      </c>
      <c r="R175" s="113">
        <v>12033</v>
      </c>
      <c r="S175" s="84">
        <v>6</v>
      </c>
      <c r="T175" s="116">
        <v>0</v>
      </c>
      <c r="U175" s="116">
        <v>10</v>
      </c>
      <c r="V175" s="110">
        <f t="shared" si="88"/>
        <v>10</v>
      </c>
      <c r="W175" s="110">
        <f t="shared" si="95"/>
        <v>11519</v>
      </c>
      <c r="X175" s="123">
        <f t="shared" si="100"/>
        <v>55</v>
      </c>
      <c r="Y175" s="125">
        <f t="shared" si="108"/>
        <v>9.8571428571428577</v>
      </c>
      <c r="Z175" s="53">
        <f t="shared" si="96"/>
        <v>1.0008688852202623</v>
      </c>
      <c r="AA175" s="73">
        <f t="shared" si="97"/>
        <v>8.6888522026229431E-4</v>
      </c>
      <c r="AB175" s="105">
        <f t="shared" si="112"/>
        <v>0.95833333333333326</v>
      </c>
      <c r="AC175" s="106">
        <f t="shared" si="89"/>
        <v>6169</v>
      </c>
      <c r="AD175" s="84">
        <v>6172</v>
      </c>
      <c r="AE175" s="101">
        <v>3</v>
      </c>
      <c r="AF175" s="116">
        <v>0</v>
      </c>
      <c r="AG175" s="116">
        <v>2</v>
      </c>
      <c r="AH175" s="128">
        <f t="shared" si="90"/>
        <v>2</v>
      </c>
      <c r="AI175" s="128">
        <f t="shared" si="98"/>
        <v>6183</v>
      </c>
      <c r="AJ175" s="123">
        <f t="shared" si="101"/>
        <v>15</v>
      </c>
      <c r="AK175" s="125">
        <f t="shared" si="107"/>
        <v>3.7142857142857144</v>
      </c>
      <c r="AL175" s="70">
        <f t="shared" si="114"/>
        <v>1.0003235722375021</v>
      </c>
      <c r="AM175" s="73">
        <f t="shared" si="115"/>
        <v>3.2357223750212327E-4</v>
      </c>
      <c r="AN175" s="74">
        <f t="shared" si="119"/>
        <v>1</v>
      </c>
      <c r="AO175" s="4">
        <f t="shared" si="109"/>
        <v>-70</v>
      </c>
      <c r="AP175" s="4">
        <f t="shared" si="110"/>
        <v>-1</v>
      </c>
      <c r="AQ175" s="4">
        <f t="shared" si="111"/>
        <v>3</v>
      </c>
      <c r="AR175" s="221" t="s">
        <v>198</v>
      </c>
      <c r="AS175" s="174">
        <v>63002</v>
      </c>
      <c r="AT175" s="169"/>
      <c r="AU175" s="178"/>
      <c r="AV175" s="235" t="s">
        <v>198</v>
      </c>
      <c r="AW175" s="51">
        <v>441</v>
      </c>
      <c r="AX175" s="232">
        <f t="shared" si="120"/>
        <v>-3</v>
      </c>
      <c r="AY175" s="232">
        <f t="shared" si="121"/>
        <v>3</v>
      </c>
      <c r="AZ175" s="232">
        <v>444</v>
      </c>
      <c r="BA175" s="41">
        <f t="shared" si="130"/>
        <v>539.71428571428567</v>
      </c>
      <c r="BB175" s="51">
        <v>4</v>
      </c>
      <c r="BC175" s="169">
        <f t="shared" si="122"/>
        <v>0</v>
      </c>
      <c r="BD175" s="169">
        <v>4</v>
      </c>
      <c r="BE175" s="41">
        <f t="shared" si="131"/>
        <v>8</v>
      </c>
      <c r="BF175" s="51">
        <v>0</v>
      </c>
      <c r="BG175" s="233">
        <f t="shared" si="123"/>
        <v>0</v>
      </c>
      <c r="BH175" s="233">
        <v>0</v>
      </c>
      <c r="BI175" s="234">
        <f t="shared" si="132"/>
        <v>4.2857142857142856</v>
      </c>
      <c r="BK175" s="219" t="s">
        <v>198</v>
      </c>
      <c r="BL175" s="228" t="s">
        <v>150</v>
      </c>
      <c r="BM175" s="231">
        <v>8</v>
      </c>
      <c r="BN175" s="2">
        <f t="shared" si="129"/>
        <v>4</v>
      </c>
      <c r="BO175" s="228"/>
      <c r="BP175" s="231"/>
      <c r="BQ175" s="2">
        <f t="shared" si="124"/>
        <v>0</v>
      </c>
      <c r="BS175" s="17">
        <f t="shared" si="113"/>
        <v>634</v>
      </c>
      <c r="CM175" s="1" t="s">
        <v>198</v>
      </c>
      <c r="CN175" s="132">
        <v>5</v>
      </c>
      <c r="CO175" s="132">
        <v>360</v>
      </c>
      <c r="CP175" s="132">
        <v>76</v>
      </c>
      <c r="CQ175" s="132">
        <v>5</v>
      </c>
      <c r="CR175" s="132">
        <v>363</v>
      </c>
      <c r="CS175" s="132">
        <v>76</v>
      </c>
      <c r="CT175" s="236">
        <v>44059</v>
      </c>
      <c r="CU175" s="132">
        <f t="shared" si="125"/>
        <v>0</v>
      </c>
      <c r="CV175" s="132">
        <f t="shared" si="126"/>
        <v>-3</v>
      </c>
      <c r="CW175" s="132">
        <f t="shared" si="127"/>
        <v>0</v>
      </c>
      <c r="CX175" s="132">
        <f t="shared" si="128"/>
        <v>-3</v>
      </c>
    </row>
    <row r="176" spans="1:102" x14ac:dyDescent="0.25">
      <c r="A176" s="51">
        <v>173</v>
      </c>
      <c r="B176" s="132">
        <v>147</v>
      </c>
      <c r="C176" s="54">
        <v>44060</v>
      </c>
      <c r="D176" s="107">
        <f t="shared" si="135"/>
        <v>50969</v>
      </c>
      <c r="E176" s="113">
        <f t="shared" si="117"/>
        <v>63484</v>
      </c>
      <c r="F176" s="84">
        <f t="shared" si="118"/>
        <v>482</v>
      </c>
      <c r="G176" s="116">
        <v>0</v>
      </c>
      <c r="H176" s="116">
        <v>431</v>
      </c>
      <c r="I176" s="110">
        <f t="shared" si="86"/>
        <v>431</v>
      </c>
      <c r="J176" s="110">
        <f t="shared" si="91"/>
        <v>63973</v>
      </c>
      <c r="K176" s="123">
        <f t="shared" si="99"/>
        <v>4290</v>
      </c>
      <c r="L176" s="126">
        <f t="shared" si="106"/>
        <v>566.71428571428567</v>
      </c>
      <c r="M176" s="70">
        <f t="shared" si="92"/>
        <v>1.0067829152371659</v>
      </c>
      <c r="N176" s="73">
        <f t="shared" si="93"/>
        <v>6.7829152371658985E-3</v>
      </c>
      <c r="O176" s="73">
        <f t="shared" si="94"/>
        <v>8.6169220564706432E-3</v>
      </c>
      <c r="P176" s="70">
        <f t="shared" si="133"/>
        <v>0.9768529918739226</v>
      </c>
      <c r="Q176" s="107">
        <f t="shared" si="134"/>
        <v>5861</v>
      </c>
      <c r="R176" s="113">
        <f t="shared" ref="R176:R207" si="136">AT176</f>
        <v>12038</v>
      </c>
      <c r="S176" s="84">
        <f t="shared" ref="S176:S207" si="137">R176-R175</f>
        <v>5</v>
      </c>
      <c r="T176" s="116">
        <v>0</v>
      </c>
      <c r="U176" s="116">
        <v>10</v>
      </c>
      <c r="V176" s="110">
        <f t="shared" si="88"/>
        <v>10</v>
      </c>
      <c r="W176" s="110">
        <f t="shared" si="95"/>
        <v>11529</v>
      </c>
      <c r="X176" s="123">
        <f t="shared" si="100"/>
        <v>54</v>
      </c>
      <c r="Y176" s="125">
        <f t="shared" si="108"/>
        <v>9.2857142857142865</v>
      </c>
      <c r="Z176" s="53">
        <f t="shared" si="96"/>
        <v>1.0008681309141418</v>
      </c>
      <c r="AA176" s="73">
        <f t="shared" si="97"/>
        <v>8.6813091414184029E-4</v>
      </c>
      <c r="AB176" s="105">
        <f t="shared" si="112"/>
        <v>0.94202898550724645</v>
      </c>
      <c r="AC176" s="106">
        <f t="shared" si="89"/>
        <v>6172</v>
      </c>
      <c r="AD176" s="84">
        <f t="shared" ref="AD176:AD207" si="138">AU176</f>
        <v>6172</v>
      </c>
      <c r="AE176" s="168">
        <f t="shared" ref="AE176:AE207" si="139">AD176-AD175</f>
        <v>0</v>
      </c>
      <c r="AF176" s="116">
        <v>0</v>
      </c>
      <c r="AG176" s="116">
        <v>5</v>
      </c>
      <c r="AH176" s="128">
        <f t="shared" si="90"/>
        <v>5</v>
      </c>
      <c r="AI176" s="128">
        <f t="shared" si="98"/>
        <v>6188</v>
      </c>
      <c r="AJ176" s="123">
        <f t="shared" si="101"/>
        <v>15</v>
      </c>
      <c r="AK176" s="125">
        <f t="shared" si="107"/>
        <v>3.7142857142857144</v>
      </c>
      <c r="AL176" s="70">
        <f t="shared" si="114"/>
        <v>1.0008086689309397</v>
      </c>
      <c r="AM176" s="73">
        <f t="shared" si="115"/>
        <v>8.0866893093967107E-4</v>
      </c>
      <c r="AN176" s="74">
        <f t="shared" si="119"/>
        <v>1</v>
      </c>
      <c r="AO176" s="4">
        <f t="shared" si="109"/>
        <v>-148</v>
      </c>
      <c r="AP176" s="4">
        <f t="shared" si="110"/>
        <v>-1</v>
      </c>
      <c r="AQ176" s="4">
        <f t="shared" si="111"/>
        <v>0</v>
      </c>
      <c r="AR176" s="221" t="s">
        <v>150</v>
      </c>
      <c r="AS176" s="174">
        <v>63484</v>
      </c>
      <c r="AT176" s="169">
        <v>12038</v>
      </c>
      <c r="AU176" s="178">
        <v>6172</v>
      </c>
      <c r="AV176" s="235" t="s">
        <v>150</v>
      </c>
      <c r="AW176" s="63">
        <v>495</v>
      </c>
      <c r="AX176" s="232">
        <f t="shared" si="120"/>
        <v>4</v>
      </c>
      <c r="AY176" s="232">
        <f t="shared" si="121"/>
        <v>-4</v>
      </c>
      <c r="AZ176" s="232">
        <v>491</v>
      </c>
      <c r="BA176" s="41">
        <f t="shared" si="130"/>
        <v>524</v>
      </c>
      <c r="BB176" s="51">
        <v>8</v>
      </c>
      <c r="BC176" s="169">
        <f t="shared" si="122"/>
        <v>0</v>
      </c>
      <c r="BD176" s="169">
        <v>8</v>
      </c>
      <c r="BE176" s="41">
        <f t="shared" si="131"/>
        <v>7.7142857142857144</v>
      </c>
      <c r="BF176" s="51">
        <v>2</v>
      </c>
      <c r="BG176" s="233">
        <f t="shared" si="123"/>
        <v>0</v>
      </c>
      <c r="BH176" s="233">
        <v>2</v>
      </c>
      <c r="BI176" s="234">
        <f t="shared" si="132"/>
        <v>3.5714285714285716</v>
      </c>
      <c r="BK176" s="219" t="s">
        <v>150</v>
      </c>
      <c r="BL176" s="34" t="s">
        <v>151</v>
      </c>
      <c r="BM176" s="58">
        <v>3</v>
      </c>
      <c r="BN176" s="2">
        <f t="shared" si="129"/>
        <v>8</v>
      </c>
      <c r="BO176" s="34"/>
      <c r="BP176" s="58"/>
      <c r="BQ176" s="2">
        <f t="shared" si="124"/>
        <v>2</v>
      </c>
      <c r="BS176" s="17">
        <f t="shared" si="113"/>
        <v>612.85714285714289</v>
      </c>
      <c r="CM176" s="1" t="s">
        <v>150</v>
      </c>
      <c r="CN176" s="132">
        <v>13</v>
      </c>
      <c r="CO176" s="132">
        <v>425</v>
      </c>
      <c r="CP176" s="132">
        <v>57</v>
      </c>
      <c r="CQ176" s="132">
        <v>13</v>
      </c>
      <c r="CR176" s="132">
        <v>421</v>
      </c>
      <c r="CS176" s="132">
        <v>57</v>
      </c>
      <c r="CT176" s="236">
        <v>44060</v>
      </c>
      <c r="CU176" s="132">
        <f t="shared" si="125"/>
        <v>0</v>
      </c>
      <c r="CV176" s="132">
        <f t="shared" si="126"/>
        <v>4</v>
      </c>
      <c r="CW176" s="132">
        <f t="shared" si="127"/>
        <v>0</v>
      </c>
      <c r="CX176" s="132">
        <f t="shared" si="128"/>
        <v>4</v>
      </c>
    </row>
    <row r="177" spans="1:104" x14ac:dyDescent="0.25">
      <c r="A177" s="51">
        <v>174</v>
      </c>
      <c r="B177" s="132">
        <v>148</v>
      </c>
      <c r="C177" s="54">
        <v>44061</v>
      </c>
      <c r="D177" s="107">
        <f t="shared" si="135"/>
        <v>51446</v>
      </c>
      <c r="E177" s="113">
        <f t="shared" si="117"/>
        <v>63973</v>
      </c>
      <c r="F177" s="84">
        <f t="shared" si="118"/>
        <v>489</v>
      </c>
      <c r="G177" s="116">
        <v>0</v>
      </c>
      <c r="H177" s="116">
        <v>562</v>
      </c>
      <c r="I177" s="110">
        <f t="shared" si="86"/>
        <v>562</v>
      </c>
      <c r="J177" s="110">
        <f t="shared" si="91"/>
        <v>64535</v>
      </c>
      <c r="K177" s="123">
        <f t="shared" si="99"/>
        <v>4000</v>
      </c>
      <c r="L177" s="126">
        <f t="shared" si="106"/>
        <v>550</v>
      </c>
      <c r="M177" s="70">
        <f t="shared" si="92"/>
        <v>1.0087849561533773</v>
      </c>
      <c r="N177" s="73">
        <f t="shared" si="93"/>
        <v>8.7849561533772658E-3</v>
      </c>
      <c r="O177" s="73">
        <f t="shared" si="94"/>
        <v>8.1417922826916289E-3</v>
      </c>
      <c r="P177" s="70">
        <f t="shared" si="133"/>
        <v>0.97050668011091512</v>
      </c>
      <c r="Q177" s="107">
        <f t="shared" si="134"/>
        <v>5866</v>
      </c>
      <c r="R177" s="113">
        <f t="shared" si="136"/>
        <v>12042</v>
      </c>
      <c r="S177" s="84">
        <f t="shared" si="137"/>
        <v>4</v>
      </c>
      <c r="T177" s="116">
        <v>0</v>
      </c>
      <c r="U177" s="116">
        <v>6</v>
      </c>
      <c r="V177" s="110">
        <f t="shared" si="88"/>
        <v>6</v>
      </c>
      <c r="W177" s="110">
        <f t="shared" si="95"/>
        <v>11535</v>
      </c>
      <c r="X177" s="123">
        <f t="shared" si="100"/>
        <v>48</v>
      </c>
      <c r="Y177" s="125">
        <f t="shared" si="108"/>
        <v>9.1428571428571423</v>
      </c>
      <c r="Z177" s="53">
        <f t="shared" si="96"/>
        <v>1.000520426749935</v>
      </c>
      <c r="AA177" s="73">
        <f t="shared" si="97"/>
        <v>5.2042674993502125E-4</v>
      </c>
      <c r="AB177" s="105">
        <f t="shared" si="112"/>
        <v>0.98461538461538445</v>
      </c>
      <c r="AC177" s="106">
        <f t="shared" si="89"/>
        <v>6172</v>
      </c>
      <c r="AD177" s="84">
        <f t="shared" si="138"/>
        <v>6175</v>
      </c>
      <c r="AE177" s="168">
        <f t="shared" si="139"/>
        <v>3</v>
      </c>
      <c r="AF177" s="116">
        <v>0</v>
      </c>
      <c r="AG177" s="116">
        <v>3</v>
      </c>
      <c r="AH177" s="128">
        <f t="shared" si="90"/>
        <v>3</v>
      </c>
      <c r="AI177" s="128">
        <f t="shared" si="98"/>
        <v>6191</v>
      </c>
      <c r="AJ177" s="123">
        <f t="shared" si="101"/>
        <v>16</v>
      </c>
      <c r="AK177" s="125">
        <f t="shared" si="107"/>
        <v>3.7142857142857144</v>
      </c>
      <c r="AL177" s="70">
        <f t="shared" si="114"/>
        <v>1.0004848093083387</v>
      </c>
      <c r="AM177" s="73">
        <f t="shared" si="115"/>
        <v>4.8480930833871838E-4</v>
      </c>
      <c r="AN177" s="74">
        <f t="shared" si="119"/>
        <v>1</v>
      </c>
      <c r="AO177" s="4">
        <f t="shared" si="109"/>
        <v>-290</v>
      </c>
      <c r="AP177" s="4">
        <f t="shared" si="110"/>
        <v>-6</v>
      </c>
      <c r="AQ177" s="4">
        <f t="shared" si="111"/>
        <v>1</v>
      </c>
      <c r="AR177" s="221" t="s">
        <v>151</v>
      </c>
      <c r="AS177" s="174">
        <v>63973</v>
      </c>
      <c r="AT177" s="169">
        <v>12042</v>
      </c>
      <c r="AU177" s="178">
        <v>6175</v>
      </c>
      <c r="AV177" s="235" t="s">
        <v>151</v>
      </c>
      <c r="AW177" s="63">
        <v>508</v>
      </c>
      <c r="AX177" s="232">
        <f t="shared" si="120"/>
        <v>-3</v>
      </c>
      <c r="AY177" s="232">
        <f t="shared" si="121"/>
        <v>3</v>
      </c>
      <c r="AZ177" s="232">
        <v>511</v>
      </c>
      <c r="BA177" s="41">
        <f t="shared" si="130"/>
        <v>514.85714285714289</v>
      </c>
      <c r="BB177" s="51">
        <v>3</v>
      </c>
      <c r="BC177" s="169">
        <f t="shared" si="122"/>
        <v>1</v>
      </c>
      <c r="BD177" s="169">
        <v>2</v>
      </c>
      <c r="BE177" s="41">
        <f t="shared" si="131"/>
        <v>6.5714285714285712</v>
      </c>
      <c r="BF177" s="51">
        <v>3</v>
      </c>
      <c r="BG177" s="233">
        <f t="shared" si="123"/>
        <v>0</v>
      </c>
      <c r="BH177" s="233">
        <v>3</v>
      </c>
      <c r="BI177" s="234">
        <f t="shared" si="132"/>
        <v>3</v>
      </c>
      <c r="BK177" s="219" t="s">
        <v>151</v>
      </c>
      <c r="BL177" s="34" t="s">
        <v>152</v>
      </c>
      <c r="BM177" s="58">
        <v>4</v>
      </c>
      <c r="BN177" s="2">
        <f t="shared" si="129"/>
        <v>3</v>
      </c>
      <c r="BO177" s="34"/>
      <c r="BP177" s="58"/>
      <c r="BQ177" s="2">
        <f t="shared" si="124"/>
        <v>3</v>
      </c>
      <c r="BS177" s="17">
        <f t="shared" si="113"/>
        <v>571.42857142857144</v>
      </c>
      <c r="CM177" s="1" t="s">
        <v>151</v>
      </c>
      <c r="CN177" s="132">
        <v>10</v>
      </c>
      <c r="CO177" s="132">
        <v>401</v>
      </c>
      <c r="CP177" s="132">
        <v>97</v>
      </c>
      <c r="CQ177" s="132">
        <v>11</v>
      </c>
      <c r="CR177" s="132">
        <v>401</v>
      </c>
      <c r="CS177" s="132">
        <v>99</v>
      </c>
      <c r="CT177" s="236">
        <v>44061</v>
      </c>
      <c r="CU177" s="132">
        <f t="shared" si="125"/>
        <v>-1</v>
      </c>
      <c r="CV177" s="132">
        <f t="shared" si="126"/>
        <v>0</v>
      </c>
      <c r="CW177" s="132">
        <f t="shared" si="127"/>
        <v>-2</v>
      </c>
      <c r="CX177" s="132">
        <f t="shared" si="128"/>
        <v>-3</v>
      </c>
    </row>
    <row r="178" spans="1:104" x14ac:dyDescent="0.25">
      <c r="A178" s="51">
        <v>175</v>
      </c>
      <c r="B178" s="132">
        <v>149</v>
      </c>
      <c r="C178" s="54">
        <v>44062</v>
      </c>
      <c r="D178" s="107">
        <f t="shared" si="135"/>
        <v>51931</v>
      </c>
      <c r="E178" s="113">
        <f t="shared" si="117"/>
        <v>64525</v>
      </c>
      <c r="F178" s="84">
        <f t="shared" si="118"/>
        <v>552</v>
      </c>
      <c r="G178" s="116">
        <v>1</v>
      </c>
      <c r="H178" s="116">
        <v>572</v>
      </c>
      <c r="I178" s="110">
        <f t="shared" si="86"/>
        <v>573</v>
      </c>
      <c r="J178" s="110">
        <f t="shared" si="91"/>
        <v>65108</v>
      </c>
      <c r="K178" s="123">
        <f t="shared" si="99"/>
        <v>3898</v>
      </c>
      <c r="L178" s="126">
        <f t="shared" si="106"/>
        <v>545.85714285714289</v>
      </c>
      <c r="M178" s="70">
        <f t="shared" si="92"/>
        <v>1.0088789029208955</v>
      </c>
      <c r="N178" s="73">
        <f t="shared" si="93"/>
        <v>8.8789029208955483E-3</v>
      </c>
      <c r="O178" s="73">
        <f t="shared" si="94"/>
        <v>8.0134564253093732E-3</v>
      </c>
      <c r="P178" s="70">
        <f t="shared" si="133"/>
        <v>0.9924675324675325</v>
      </c>
      <c r="Q178" s="107">
        <f t="shared" si="134"/>
        <v>5867</v>
      </c>
      <c r="R178" s="113">
        <f t="shared" si="136"/>
        <v>12060</v>
      </c>
      <c r="S178" s="84">
        <f t="shared" si="137"/>
        <v>18</v>
      </c>
      <c r="T178" s="116">
        <v>0</v>
      </c>
      <c r="U178" s="116">
        <v>2</v>
      </c>
      <c r="V178" s="110">
        <f t="shared" si="88"/>
        <v>2</v>
      </c>
      <c r="W178" s="110">
        <f t="shared" si="95"/>
        <v>11537</v>
      </c>
      <c r="X178" s="123">
        <f t="shared" si="100"/>
        <v>57</v>
      </c>
      <c r="Y178" s="125">
        <f t="shared" si="108"/>
        <v>7.8571428571428568</v>
      </c>
      <c r="Z178" s="53">
        <f t="shared" si="96"/>
        <v>1.0001733853489381</v>
      </c>
      <c r="AA178" s="73">
        <f t="shared" si="97"/>
        <v>1.73385348938071E-4</v>
      </c>
      <c r="AB178" s="105">
        <f t="shared" si="112"/>
        <v>0.859375</v>
      </c>
      <c r="AC178" s="106">
        <f t="shared" si="89"/>
        <v>6175</v>
      </c>
      <c r="AD178" s="84">
        <f t="shared" si="138"/>
        <v>6181</v>
      </c>
      <c r="AE178" s="168">
        <f t="shared" si="139"/>
        <v>6</v>
      </c>
      <c r="AF178" s="116">
        <v>0</v>
      </c>
      <c r="AG178" s="116">
        <v>2</v>
      </c>
      <c r="AH178" s="128">
        <f t="shared" si="90"/>
        <v>2</v>
      </c>
      <c r="AI178" s="128">
        <f t="shared" si="98"/>
        <v>6193</v>
      </c>
      <c r="AJ178" s="123">
        <f t="shared" si="101"/>
        <v>20</v>
      </c>
      <c r="AK178" s="125">
        <f t="shared" si="107"/>
        <v>3.5714285714285716</v>
      </c>
      <c r="AL178" s="70">
        <f t="shared" si="114"/>
        <v>1.0003230495881117</v>
      </c>
      <c r="AM178" s="73">
        <f t="shared" si="115"/>
        <v>3.2304958811169016E-4</v>
      </c>
      <c r="AN178" s="74">
        <f t="shared" si="119"/>
        <v>0.96153846153846156</v>
      </c>
      <c r="AO178" s="4">
        <f t="shared" si="109"/>
        <v>-102</v>
      </c>
      <c r="AP178" s="4">
        <f t="shared" si="110"/>
        <v>9</v>
      </c>
      <c r="AQ178" s="4">
        <f t="shared" si="111"/>
        <v>4</v>
      </c>
      <c r="AR178" s="221" t="s">
        <v>152</v>
      </c>
      <c r="AS178" s="174">
        <v>64525</v>
      </c>
      <c r="AT178" s="169">
        <v>12060</v>
      </c>
      <c r="AU178" s="178">
        <v>6181</v>
      </c>
      <c r="AV178" s="235" t="s">
        <v>152</v>
      </c>
      <c r="AW178" s="63">
        <v>499</v>
      </c>
      <c r="AX178" s="232">
        <f t="shared" si="120"/>
        <v>-2</v>
      </c>
      <c r="AY178" s="232">
        <f t="shared" si="121"/>
        <v>2</v>
      </c>
      <c r="AZ178" s="232">
        <v>501</v>
      </c>
      <c r="BA178" s="41">
        <f t="shared" si="130"/>
        <v>501.42857142857144</v>
      </c>
      <c r="BB178" s="51">
        <v>4</v>
      </c>
      <c r="BC178" s="169">
        <f t="shared" si="122"/>
        <v>-1</v>
      </c>
      <c r="BD178" s="169">
        <v>5</v>
      </c>
      <c r="BE178" s="41">
        <f t="shared" si="131"/>
        <v>6.2857142857142856</v>
      </c>
      <c r="BF178" s="51">
        <v>2</v>
      </c>
      <c r="BG178" s="233">
        <f t="shared" si="123"/>
        <v>0</v>
      </c>
      <c r="BH178" s="233">
        <v>2</v>
      </c>
      <c r="BI178" s="234">
        <f t="shared" si="132"/>
        <v>2.2857142857142856</v>
      </c>
      <c r="BK178" s="219" t="s">
        <v>152</v>
      </c>
      <c r="BL178" s="228" t="s">
        <v>206</v>
      </c>
      <c r="BM178" s="231">
        <v>3</v>
      </c>
      <c r="BN178" s="2">
        <f t="shared" si="129"/>
        <v>4</v>
      </c>
      <c r="BO178" s="228"/>
      <c r="BP178" s="231"/>
      <c r="BQ178" s="2">
        <f t="shared" si="124"/>
        <v>2</v>
      </c>
      <c r="BS178" s="17">
        <f t="shared" si="113"/>
        <v>556.85714285714289</v>
      </c>
      <c r="CM178" s="1" t="s">
        <v>152</v>
      </c>
      <c r="CN178" s="132">
        <v>9</v>
      </c>
      <c r="CO178" s="132">
        <v>408</v>
      </c>
      <c r="CP178" s="132">
        <v>82</v>
      </c>
      <c r="CQ178" s="132">
        <v>9</v>
      </c>
      <c r="CR178" s="132">
        <v>409</v>
      </c>
      <c r="CS178" s="132">
        <v>83</v>
      </c>
      <c r="CT178" s="236">
        <v>44062</v>
      </c>
      <c r="CU178" s="132">
        <f t="shared" si="125"/>
        <v>0</v>
      </c>
      <c r="CV178" s="132">
        <f t="shared" si="126"/>
        <v>-1</v>
      </c>
      <c r="CW178" s="132">
        <f t="shared" si="127"/>
        <v>-1</v>
      </c>
      <c r="CX178" s="132">
        <f t="shared" si="128"/>
        <v>-2</v>
      </c>
    </row>
    <row r="179" spans="1:104" x14ac:dyDescent="0.25">
      <c r="A179" s="51">
        <v>176</v>
      </c>
      <c r="B179" s="132">
        <v>150</v>
      </c>
      <c r="C179" s="54">
        <v>44063</v>
      </c>
      <c r="D179" s="107">
        <f t="shared" si="135"/>
        <v>52465</v>
      </c>
      <c r="E179" s="113">
        <f t="shared" si="117"/>
        <v>65054</v>
      </c>
      <c r="F179" s="84">
        <f t="shared" si="118"/>
        <v>529</v>
      </c>
      <c r="G179" s="116">
        <v>2</v>
      </c>
      <c r="H179" s="116">
        <v>500</v>
      </c>
      <c r="I179" s="110">
        <f t="shared" si="86"/>
        <v>502</v>
      </c>
      <c r="J179" s="110">
        <f t="shared" si="91"/>
        <v>65610</v>
      </c>
      <c r="K179" s="123">
        <f t="shared" si="99"/>
        <v>3850</v>
      </c>
      <c r="L179" s="126">
        <f t="shared" si="106"/>
        <v>519.85714285714289</v>
      </c>
      <c r="M179" s="70">
        <f t="shared" si="92"/>
        <v>1.0077102660195367</v>
      </c>
      <c r="N179" s="73">
        <f t="shared" si="93"/>
        <v>7.7102660195367267E-3</v>
      </c>
      <c r="O179" s="73">
        <f t="shared" si="94"/>
        <v>7.813210113544012E-3</v>
      </c>
      <c r="P179" s="70">
        <f t="shared" si="133"/>
        <v>0.95236848992410361</v>
      </c>
      <c r="Q179" s="107">
        <f t="shared" si="134"/>
        <v>5879</v>
      </c>
      <c r="R179" s="113">
        <f t="shared" si="136"/>
        <v>12070</v>
      </c>
      <c r="S179" s="84">
        <f t="shared" si="137"/>
        <v>10</v>
      </c>
      <c r="T179" s="116">
        <v>0</v>
      </c>
      <c r="U179" s="116">
        <v>7</v>
      </c>
      <c r="V179" s="110">
        <f t="shared" si="88"/>
        <v>7</v>
      </c>
      <c r="W179" s="110">
        <f t="shared" si="95"/>
        <v>11544</v>
      </c>
      <c r="X179" s="123">
        <f t="shared" si="100"/>
        <v>61</v>
      </c>
      <c r="Y179" s="125">
        <f t="shared" si="108"/>
        <v>7.5714285714285712</v>
      </c>
      <c r="Z179" s="53">
        <f t="shared" si="96"/>
        <v>1.0006067435208459</v>
      </c>
      <c r="AA179" s="73">
        <f t="shared" si="97"/>
        <v>6.0674352084588712E-4</v>
      </c>
      <c r="AB179" s="105">
        <f t="shared" si="112"/>
        <v>0.96363636363636362</v>
      </c>
      <c r="AC179" s="106">
        <f t="shared" si="89"/>
        <v>6181</v>
      </c>
      <c r="AD179" s="84">
        <f t="shared" si="138"/>
        <v>6191</v>
      </c>
      <c r="AE179" s="168">
        <f t="shared" si="139"/>
        <v>10</v>
      </c>
      <c r="AF179" s="116">
        <v>1</v>
      </c>
      <c r="AG179" s="116">
        <v>6</v>
      </c>
      <c r="AH179" s="128">
        <f t="shared" si="90"/>
        <v>7</v>
      </c>
      <c r="AI179" s="128">
        <f t="shared" si="98"/>
        <v>6200</v>
      </c>
      <c r="AJ179" s="123">
        <f t="shared" si="101"/>
        <v>26</v>
      </c>
      <c r="AK179" s="125">
        <f t="shared" si="107"/>
        <v>4</v>
      </c>
      <c r="AL179" s="70">
        <f t="shared" si="114"/>
        <v>1.0011303084127241</v>
      </c>
      <c r="AM179" s="73">
        <f t="shared" si="115"/>
        <v>1.1303084127241014E-3</v>
      </c>
      <c r="AN179" s="74">
        <f t="shared" si="119"/>
        <v>1.1199999999999999</v>
      </c>
      <c r="AO179" s="4">
        <f t="shared" si="109"/>
        <v>-48</v>
      </c>
      <c r="AP179" s="4">
        <f t="shared" si="110"/>
        <v>4</v>
      </c>
      <c r="AQ179" s="4">
        <f t="shared" si="111"/>
        <v>6</v>
      </c>
      <c r="AR179" s="221" t="s">
        <v>206</v>
      </c>
      <c r="AS179" s="174">
        <v>65054</v>
      </c>
      <c r="AT179" s="169">
        <v>12070</v>
      </c>
      <c r="AU179" s="178">
        <v>6191</v>
      </c>
      <c r="AV179" s="235" t="s">
        <v>206</v>
      </c>
      <c r="AW179" s="63">
        <v>473</v>
      </c>
      <c r="AX179" s="232">
        <f t="shared" si="120"/>
        <v>3</v>
      </c>
      <c r="AY179" s="232">
        <f t="shared" si="121"/>
        <v>-3</v>
      </c>
      <c r="AZ179" s="232">
        <v>470</v>
      </c>
      <c r="BA179" s="41">
        <f t="shared" si="130"/>
        <v>491.14285714285717</v>
      </c>
      <c r="BB179" s="51">
        <v>3</v>
      </c>
      <c r="BC179" s="169">
        <f t="shared" si="122"/>
        <v>0</v>
      </c>
      <c r="BD179" s="169">
        <v>3</v>
      </c>
      <c r="BE179" s="41">
        <f t="shared" si="131"/>
        <v>5.4285714285714288</v>
      </c>
      <c r="BF179" s="51">
        <v>1</v>
      </c>
      <c r="BG179" s="233">
        <f t="shared" si="123"/>
        <v>0</v>
      </c>
      <c r="BH179" s="233">
        <v>1</v>
      </c>
      <c r="BI179" s="234">
        <f t="shared" si="132"/>
        <v>2.4285714285714284</v>
      </c>
      <c r="BK179" s="219" t="s">
        <v>206</v>
      </c>
      <c r="BL179" s="228" t="s">
        <v>207</v>
      </c>
      <c r="BM179" s="231">
        <v>7</v>
      </c>
      <c r="BN179" s="2">
        <f t="shared" si="129"/>
        <v>3</v>
      </c>
      <c r="BO179" s="228"/>
      <c r="BP179" s="231"/>
      <c r="BQ179" s="2">
        <f t="shared" si="124"/>
        <v>1</v>
      </c>
      <c r="BS179" s="17">
        <f t="shared" si="113"/>
        <v>550</v>
      </c>
      <c r="CM179" s="1" t="s">
        <v>206</v>
      </c>
      <c r="CN179" s="132">
        <v>13</v>
      </c>
      <c r="CO179" s="132">
        <v>366</v>
      </c>
      <c r="CP179" s="132">
        <v>94</v>
      </c>
      <c r="CQ179" s="132">
        <v>13</v>
      </c>
      <c r="CR179" s="132">
        <v>363</v>
      </c>
      <c r="CS179" s="132">
        <v>94</v>
      </c>
      <c r="CT179" s="236">
        <v>44063</v>
      </c>
      <c r="CU179" s="132">
        <f t="shared" si="125"/>
        <v>0</v>
      </c>
      <c r="CV179" s="132">
        <f t="shared" si="126"/>
        <v>3</v>
      </c>
      <c r="CW179" s="132">
        <f t="shared" si="127"/>
        <v>0</v>
      </c>
      <c r="CX179" s="132">
        <f t="shared" si="128"/>
        <v>3</v>
      </c>
    </row>
    <row r="180" spans="1:104" x14ac:dyDescent="0.25">
      <c r="A180" s="51">
        <v>177</v>
      </c>
      <c r="B180" s="132">
        <v>151</v>
      </c>
      <c r="C180" s="54">
        <v>44064</v>
      </c>
      <c r="D180" s="107">
        <f t="shared" si="135"/>
        <v>52984</v>
      </c>
      <c r="E180" s="113">
        <f t="shared" si="117"/>
        <v>65589</v>
      </c>
      <c r="F180" s="84">
        <f t="shared" si="118"/>
        <v>535</v>
      </c>
      <c r="G180" s="116">
        <v>1</v>
      </c>
      <c r="H180" s="116">
        <v>516</v>
      </c>
      <c r="I180" s="110">
        <f t="shared" si="86"/>
        <v>517</v>
      </c>
      <c r="J180" s="110">
        <f t="shared" si="91"/>
        <v>66127</v>
      </c>
      <c r="K180" s="123">
        <f t="shared" si="99"/>
        <v>3749</v>
      </c>
      <c r="L180" s="126">
        <f t="shared" si="106"/>
        <v>509.42857142857144</v>
      </c>
      <c r="M180" s="70">
        <f t="shared" si="92"/>
        <v>1.0078798963572626</v>
      </c>
      <c r="N180" s="73">
        <f t="shared" si="93"/>
        <v>7.8798963572626057E-3</v>
      </c>
      <c r="O180" s="73">
        <f t="shared" si="94"/>
        <v>8.007387337647609E-3</v>
      </c>
      <c r="P180" s="70">
        <f t="shared" si="133"/>
        <v>0.97993954383072268</v>
      </c>
      <c r="Q180" s="107">
        <f t="shared" si="134"/>
        <v>5879</v>
      </c>
      <c r="R180" s="113">
        <f t="shared" si="136"/>
        <v>12088</v>
      </c>
      <c r="S180" s="84">
        <f t="shared" si="137"/>
        <v>18</v>
      </c>
      <c r="T180" s="116">
        <v>1</v>
      </c>
      <c r="U180" s="116">
        <v>6</v>
      </c>
      <c r="V180" s="110">
        <f t="shared" si="88"/>
        <v>7</v>
      </c>
      <c r="W180" s="110">
        <f t="shared" si="95"/>
        <v>11551</v>
      </c>
      <c r="X180" s="123">
        <f t="shared" si="100"/>
        <v>68</v>
      </c>
      <c r="Y180" s="125">
        <f t="shared" si="108"/>
        <v>7.1428571428571432</v>
      </c>
      <c r="Z180" s="53">
        <f t="shared" si="96"/>
        <v>1.0006063756063757</v>
      </c>
      <c r="AA180" s="73">
        <f t="shared" si="97"/>
        <v>6.0637560637566423E-4</v>
      </c>
      <c r="AB180" s="105">
        <f t="shared" si="112"/>
        <v>0.94339622641509446</v>
      </c>
      <c r="AC180" s="106">
        <f t="shared" si="89"/>
        <v>6191</v>
      </c>
      <c r="AD180" s="84">
        <f t="shared" si="138"/>
        <v>6195</v>
      </c>
      <c r="AE180" s="168">
        <f t="shared" si="139"/>
        <v>4</v>
      </c>
      <c r="AF180" s="116">
        <v>0</v>
      </c>
      <c r="AG180" s="116">
        <v>4</v>
      </c>
      <c r="AH180" s="128">
        <f t="shared" si="90"/>
        <v>4</v>
      </c>
      <c r="AI180" s="128">
        <f t="shared" si="98"/>
        <v>6204</v>
      </c>
      <c r="AJ180" s="123">
        <f t="shared" si="101"/>
        <v>28</v>
      </c>
      <c r="AK180" s="125">
        <f t="shared" si="107"/>
        <v>4</v>
      </c>
      <c r="AL180" s="70">
        <f t="shared" si="114"/>
        <v>1.0006451612903227</v>
      </c>
      <c r="AM180" s="73">
        <f t="shared" si="115"/>
        <v>6.4516129032266001E-4</v>
      </c>
      <c r="AN180" s="74">
        <f t="shared" si="119"/>
        <v>1</v>
      </c>
      <c r="AO180" s="4">
        <f t="shared" si="109"/>
        <v>-101</v>
      </c>
      <c r="AP180" s="4">
        <f t="shared" si="110"/>
        <v>7</v>
      </c>
      <c r="AQ180" s="4">
        <f t="shared" si="111"/>
        <v>2</v>
      </c>
      <c r="AR180" s="221" t="s">
        <v>207</v>
      </c>
      <c r="AS180" s="174">
        <v>65589</v>
      </c>
      <c r="AT180" s="169">
        <v>12088</v>
      </c>
      <c r="AU180" s="178">
        <v>6195</v>
      </c>
      <c r="AV180" s="235" t="s">
        <v>207</v>
      </c>
      <c r="AW180" s="51">
        <v>468</v>
      </c>
      <c r="AX180" s="232">
        <f t="shared" si="120"/>
        <v>1</v>
      </c>
      <c r="AY180" s="232">
        <f t="shared" si="121"/>
        <v>-1</v>
      </c>
      <c r="AZ180" s="232">
        <v>467</v>
      </c>
      <c r="BA180" s="41">
        <f t="shared" si="130"/>
        <v>484.42857142857144</v>
      </c>
      <c r="BB180" s="51">
        <v>7</v>
      </c>
      <c r="BC180" s="169">
        <f t="shared" si="122"/>
        <v>0</v>
      </c>
      <c r="BD180" s="169">
        <v>7</v>
      </c>
      <c r="BE180" s="41">
        <f t="shared" si="131"/>
        <v>5.2857142857142856</v>
      </c>
      <c r="BF180" s="2">
        <v>3</v>
      </c>
      <c r="BG180" s="233">
        <f t="shared" si="123"/>
        <v>1</v>
      </c>
      <c r="BH180" s="233">
        <v>2</v>
      </c>
      <c r="BI180" s="234">
        <f t="shared" si="132"/>
        <v>2.1428571428571428</v>
      </c>
      <c r="BK180" s="219" t="s">
        <v>207</v>
      </c>
      <c r="BL180" s="228" t="s">
        <v>208</v>
      </c>
      <c r="BM180" s="231">
        <v>7</v>
      </c>
      <c r="BN180" s="2">
        <f t="shared" si="129"/>
        <v>7</v>
      </c>
      <c r="BO180" s="228"/>
      <c r="BP180" s="231"/>
      <c r="BQ180" s="2">
        <f t="shared" si="124"/>
        <v>3</v>
      </c>
      <c r="BS180" s="17">
        <f t="shared" si="113"/>
        <v>535.57142857142856</v>
      </c>
      <c r="CM180" s="1" t="s">
        <v>207</v>
      </c>
      <c r="CN180" s="132">
        <v>12</v>
      </c>
      <c r="CO180" s="132">
        <v>373</v>
      </c>
      <c r="CP180" s="132">
        <v>83</v>
      </c>
      <c r="CQ180" s="132">
        <v>12</v>
      </c>
      <c r="CR180" s="132">
        <v>371</v>
      </c>
      <c r="CS180" s="132">
        <v>84</v>
      </c>
      <c r="CT180" s="236">
        <v>44064</v>
      </c>
      <c r="CU180" s="132">
        <f t="shared" si="125"/>
        <v>0</v>
      </c>
      <c r="CV180" s="132">
        <f t="shared" si="126"/>
        <v>2</v>
      </c>
      <c r="CW180" s="132">
        <f t="shared" si="127"/>
        <v>-1</v>
      </c>
      <c r="CX180" s="132">
        <f t="shared" si="128"/>
        <v>1</v>
      </c>
    </row>
    <row r="181" spans="1:104" x14ac:dyDescent="0.25">
      <c r="A181" s="51">
        <v>178</v>
      </c>
      <c r="B181" s="132">
        <v>152</v>
      </c>
      <c r="C181" s="54">
        <v>44065</v>
      </c>
      <c r="D181" s="107">
        <f t="shared" si="135"/>
        <v>53501</v>
      </c>
      <c r="E181" s="113">
        <f t="shared" si="117"/>
        <v>66097</v>
      </c>
      <c r="F181" s="84">
        <f t="shared" si="118"/>
        <v>508</v>
      </c>
      <c r="G181" s="116">
        <v>1</v>
      </c>
      <c r="H181" s="116">
        <v>497</v>
      </c>
      <c r="I181" s="110">
        <f t="shared" si="86"/>
        <v>498</v>
      </c>
      <c r="J181" s="110">
        <f t="shared" si="91"/>
        <v>66625</v>
      </c>
      <c r="K181" s="123">
        <f t="shared" si="99"/>
        <v>3602</v>
      </c>
      <c r="L181" s="126">
        <f t="shared" si="106"/>
        <v>502.71428571428572</v>
      </c>
      <c r="M181" s="70">
        <f t="shared" si="92"/>
        <v>1.0075309631466722</v>
      </c>
      <c r="N181" s="73">
        <f t="shared" si="93"/>
        <v>7.5309631466722315E-3</v>
      </c>
      <c r="O181" s="73">
        <f t="shared" si="94"/>
        <v>8.156996919548876E-3</v>
      </c>
      <c r="P181" s="70">
        <f t="shared" si="133"/>
        <v>0.98681996634885027</v>
      </c>
      <c r="Q181" s="107">
        <f t="shared" si="134"/>
        <v>5893</v>
      </c>
      <c r="R181" s="113">
        <f t="shared" si="136"/>
        <v>12099</v>
      </c>
      <c r="S181" s="84">
        <f t="shared" si="137"/>
        <v>11</v>
      </c>
      <c r="T181" s="116">
        <v>0</v>
      </c>
      <c r="U181" s="116">
        <v>9</v>
      </c>
      <c r="V181" s="110">
        <f t="shared" si="88"/>
        <v>9</v>
      </c>
      <c r="W181" s="110">
        <f t="shared" si="95"/>
        <v>11560</v>
      </c>
      <c r="X181" s="123">
        <f t="shared" si="100"/>
        <v>72</v>
      </c>
      <c r="Y181" s="125">
        <f t="shared" si="108"/>
        <v>7.2857142857142856</v>
      </c>
      <c r="Z181" s="53">
        <f t="shared" si="96"/>
        <v>1.000779153320059</v>
      </c>
      <c r="AA181" s="73">
        <f t="shared" si="97"/>
        <v>7.7915332005895621E-4</v>
      </c>
      <c r="AB181" s="105">
        <f t="shared" si="112"/>
        <v>1.02</v>
      </c>
      <c r="AC181" s="106">
        <f t="shared" si="89"/>
        <v>6195</v>
      </c>
      <c r="AD181" s="84">
        <f t="shared" si="138"/>
        <v>6200</v>
      </c>
      <c r="AE181" s="168">
        <f t="shared" si="139"/>
        <v>5</v>
      </c>
      <c r="AF181" s="116">
        <v>1</v>
      </c>
      <c r="AG181" s="116">
        <v>1</v>
      </c>
      <c r="AH181" s="128">
        <f t="shared" si="90"/>
        <v>2</v>
      </c>
      <c r="AI181" s="128">
        <f t="shared" si="98"/>
        <v>6206</v>
      </c>
      <c r="AJ181" s="123">
        <f t="shared" si="101"/>
        <v>31</v>
      </c>
      <c r="AK181" s="125">
        <f t="shared" si="107"/>
        <v>3.5714285714285716</v>
      </c>
      <c r="AL181" s="70">
        <f t="shared" si="114"/>
        <v>1.0003223726627981</v>
      </c>
      <c r="AM181" s="73">
        <f t="shared" si="115"/>
        <v>3.2237266279810939E-4</v>
      </c>
      <c r="AN181" s="74">
        <f t="shared" si="119"/>
        <v>0.8928571428571429</v>
      </c>
      <c r="AO181" s="4">
        <f t="shared" si="109"/>
        <v>-147</v>
      </c>
      <c r="AP181" s="4">
        <f t="shared" si="110"/>
        <v>4</v>
      </c>
      <c r="AQ181" s="4">
        <f t="shared" si="111"/>
        <v>3</v>
      </c>
      <c r="AR181" s="221" t="s">
        <v>208</v>
      </c>
      <c r="AS181" s="174">
        <v>66097</v>
      </c>
      <c r="AT181" s="169">
        <v>12099</v>
      </c>
      <c r="AU181" s="178">
        <v>6200</v>
      </c>
      <c r="AV181" s="235" t="s">
        <v>208</v>
      </c>
      <c r="AW181" s="51">
        <v>518</v>
      </c>
      <c r="AX181" s="232">
        <f t="shared" si="120"/>
        <v>0</v>
      </c>
      <c r="AY181" s="232">
        <f t="shared" si="121"/>
        <v>0</v>
      </c>
      <c r="AZ181" s="232">
        <v>518</v>
      </c>
      <c r="BA181" s="41">
        <f t="shared" si="130"/>
        <v>486</v>
      </c>
      <c r="BB181" s="51">
        <v>7</v>
      </c>
      <c r="BC181" s="169">
        <f t="shared" si="122"/>
        <v>0</v>
      </c>
      <c r="BD181" s="169">
        <v>7</v>
      </c>
      <c r="BE181" s="41">
        <f t="shared" si="131"/>
        <v>5.1428571428571432</v>
      </c>
      <c r="BF181" s="51">
        <v>1</v>
      </c>
      <c r="BG181" s="233">
        <f t="shared" si="123"/>
        <v>0</v>
      </c>
      <c r="BH181" s="233">
        <v>1</v>
      </c>
      <c r="BI181" s="234">
        <f t="shared" si="132"/>
        <v>1.7142857142857142</v>
      </c>
      <c r="BK181" s="219" t="s">
        <v>208</v>
      </c>
      <c r="BL181" s="34" t="s">
        <v>219</v>
      </c>
      <c r="BM181" s="58">
        <v>4</v>
      </c>
      <c r="BN181" s="2">
        <f t="shared" si="129"/>
        <v>7</v>
      </c>
      <c r="BO181" s="34"/>
      <c r="BP181" s="58"/>
      <c r="BQ181" s="2">
        <f t="shared" si="124"/>
        <v>1</v>
      </c>
      <c r="BS181" s="17">
        <f t="shared" si="113"/>
        <v>514.57142857142856</v>
      </c>
      <c r="CM181" s="1" t="s">
        <v>208</v>
      </c>
      <c r="CN181" s="132">
        <v>23</v>
      </c>
      <c r="CO181" s="132">
        <v>422</v>
      </c>
      <c r="CP181" s="132">
        <v>73</v>
      </c>
      <c r="CQ181" s="132">
        <v>23</v>
      </c>
      <c r="CR181" s="132">
        <v>422</v>
      </c>
      <c r="CS181" s="132">
        <v>73</v>
      </c>
      <c r="CT181" s="236">
        <v>44065</v>
      </c>
      <c r="CU181" s="132">
        <f t="shared" si="125"/>
        <v>0</v>
      </c>
      <c r="CV181" s="132">
        <f t="shared" si="126"/>
        <v>0</v>
      </c>
      <c r="CW181" s="132">
        <f t="shared" si="127"/>
        <v>0</v>
      </c>
      <c r="CX181" s="132">
        <f t="shared" si="128"/>
        <v>0</v>
      </c>
    </row>
    <row r="182" spans="1:104" x14ac:dyDescent="0.25">
      <c r="A182" s="51">
        <v>179</v>
      </c>
      <c r="B182" s="132">
        <v>153</v>
      </c>
      <c r="C182" s="54">
        <v>44066</v>
      </c>
      <c r="D182" s="107">
        <f t="shared" si="135"/>
        <v>53998</v>
      </c>
      <c r="E182" s="113">
        <f t="shared" si="117"/>
        <v>66554</v>
      </c>
      <c r="F182" s="84">
        <f t="shared" si="118"/>
        <v>457</v>
      </c>
      <c r="G182" s="116">
        <v>3</v>
      </c>
      <c r="H182" s="116">
        <v>521</v>
      </c>
      <c r="I182" s="110">
        <f t="shared" si="86"/>
        <v>524</v>
      </c>
      <c r="J182" s="110">
        <f t="shared" si="91"/>
        <v>67149</v>
      </c>
      <c r="K182" s="123">
        <f t="shared" si="99"/>
        <v>3552</v>
      </c>
      <c r="L182" s="126">
        <f t="shared" si="106"/>
        <v>515.28571428571433</v>
      </c>
      <c r="M182" s="70">
        <f t="shared" si="92"/>
        <v>1.0078649155722326</v>
      </c>
      <c r="N182" s="73">
        <f t="shared" si="93"/>
        <v>7.864915572232567E-3</v>
      </c>
      <c r="O182" s="73">
        <f t="shared" si="94"/>
        <v>7.9729888033199352E-3</v>
      </c>
      <c r="P182" s="70">
        <f t="shared" si="133"/>
        <v>1.0250071042909918</v>
      </c>
      <c r="Q182" s="107">
        <f t="shared" si="134"/>
        <v>5899</v>
      </c>
      <c r="R182" s="113">
        <f t="shared" si="136"/>
        <v>12107</v>
      </c>
      <c r="S182" s="84">
        <f t="shared" si="137"/>
        <v>8</v>
      </c>
      <c r="T182" s="116">
        <v>0</v>
      </c>
      <c r="U182" s="116">
        <v>1</v>
      </c>
      <c r="V182" s="110">
        <f t="shared" si="88"/>
        <v>1</v>
      </c>
      <c r="W182" s="110">
        <f t="shared" si="95"/>
        <v>11561</v>
      </c>
      <c r="X182" s="123">
        <f t="shared" si="100"/>
        <v>74</v>
      </c>
      <c r="Y182" s="125">
        <f t="shared" si="108"/>
        <v>6</v>
      </c>
      <c r="Z182" s="53">
        <f t="shared" si="96"/>
        <v>1.0000865051903114</v>
      </c>
      <c r="AA182" s="73">
        <f t="shared" si="97"/>
        <v>8.6505190311392255E-5</v>
      </c>
      <c r="AB182" s="105">
        <f t="shared" si="112"/>
        <v>0.82352941176470584</v>
      </c>
      <c r="AC182" s="106">
        <f t="shared" si="89"/>
        <v>6200</v>
      </c>
      <c r="AD182" s="84">
        <f t="shared" si="138"/>
        <v>6200</v>
      </c>
      <c r="AE182" s="168">
        <f t="shared" si="139"/>
        <v>0</v>
      </c>
      <c r="AF182" s="116">
        <v>1</v>
      </c>
      <c r="AG182" s="116">
        <v>3</v>
      </c>
      <c r="AH182" s="128">
        <f t="shared" si="90"/>
        <v>4</v>
      </c>
      <c r="AI182" s="128">
        <f t="shared" si="98"/>
        <v>6210</v>
      </c>
      <c r="AJ182" s="123">
        <f t="shared" si="101"/>
        <v>28</v>
      </c>
      <c r="AK182" s="125">
        <f t="shared" si="107"/>
        <v>3.8571428571428572</v>
      </c>
      <c r="AL182" s="70">
        <f t="shared" si="114"/>
        <v>1.000644537544312</v>
      </c>
      <c r="AM182" s="73">
        <f t="shared" si="115"/>
        <v>6.4453754431204047E-4</v>
      </c>
      <c r="AN182" s="74">
        <f t="shared" si="119"/>
        <v>1.08</v>
      </c>
      <c r="AO182" s="4">
        <f t="shared" si="109"/>
        <v>-50</v>
      </c>
      <c r="AP182" s="4">
        <f t="shared" si="110"/>
        <v>2</v>
      </c>
      <c r="AQ182" s="4">
        <f t="shared" si="111"/>
        <v>-3</v>
      </c>
      <c r="AR182" s="221" t="s">
        <v>219</v>
      </c>
      <c r="AS182" s="174">
        <v>66554</v>
      </c>
      <c r="AT182" s="169">
        <v>12107</v>
      </c>
      <c r="AU182" s="178">
        <v>6200</v>
      </c>
      <c r="AV182" s="235" t="s">
        <v>219</v>
      </c>
      <c r="AW182" s="51">
        <v>510</v>
      </c>
      <c r="AX182" s="232">
        <f t="shared" si="120"/>
        <v>3</v>
      </c>
      <c r="AY182" s="232">
        <f t="shared" si="121"/>
        <v>-3</v>
      </c>
      <c r="AZ182" s="232">
        <v>507</v>
      </c>
      <c r="BA182" s="41">
        <f t="shared" si="130"/>
        <v>495.85714285714283</v>
      </c>
      <c r="BB182" s="51">
        <v>4</v>
      </c>
      <c r="BC182" s="169">
        <f t="shared" si="122"/>
        <v>1</v>
      </c>
      <c r="BD182" s="169">
        <v>3</v>
      </c>
      <c r="BE182" s="41">
        <f t="shared" si="131"/>
        <v>5.1428571428571432</v>
      </c>
      <c r="BF182" s="51">
        <v>0</v>
      </c>
      <c r="BG182" s="233">
        <f t="shared" si="123"/>
        <v>0</v>
      </c>
      <c r="BH182" s="233">
        <v>0</v>
      </c>
      <c r="BI182" s="234">
        <f t="shared" si="132"/>
        <v>1.7142857142857142</v>
      </c>
      <c r="BK182" s="219" t="s">
        <v>219</v>
      </c>
      <c r="BL182" s="228" t="s">
        <v>225</v>
      </c>
      <c r="BM182" s="231">
        <v>6</v>
      </c>
      <c r="BN182" s="2">
        <f t="shared" si="129"/>
        <v>4</v>
      </c>
      <c r="BO182" s="228"/>
      <c r="BP182" s="231"/>
      <c r="BQ182" s="2">
        <f t="shared" si="124"/>
        <v>0</v>
      </c>
      <c r="BS182" s="17">
        <f t="shared" si="113"/>
        <v>507.42857142857144</v>
      </c>
      <c r="CM182" s="1" t="s">
        <v>219</v>
      </c>
      <c r="CN182" s="132">
        <v>9</v>
      </c>
      <c r="CO182" s="132">
        <v>395</v>
      </c>
      <c r="CP182" s="132">
        <v>106</v>
      </c>
      <c r="CQ182" s="132">
        <v>9</v>
      </c>
      <c r="CR182" s="132">
        <v>392</v>
      </c>
      <c r="CS182" s="132">
        <v>106</v>
      </c>
      <c r="CT182" s="236">
        <v>44066</v>
      </c>
      <c r="CU182" s="132">
        <f t="shared" si="125"/>
        <v>0</v>
      </c>
      <c r="CV182" s="132">
        <f t="shared" si="126"/>
        <v>3</v>
      </c>
      <c r="CW182" s="132">
        <f t="shared" si="127"/>
        <v>0</v>
      </c>
      <c r="CX182" s="132">
        <f t="shared" si="128"/>
        <v>3</v>
      </c>
    </row>
    <row r="183" spans="1:104" x14ac:dyDescent="0.25">
      <c r="A183" s="51">
        <v>180</v>
      </c>
      <c r="B183" s="132">
        <v>154</v>
      </c>
      <c r="C183" s="54">
        <v>44067</v>
      </c>
      <c r="D183" s="107">
        <f t="shared" si="135"/>
        <v>54447</v>
      </c>
      <c r="E183" s="113">
        <f t="shared" si="117"/>
        <v>67128</v>
      </c>
      <c r="F183" s="84">
        <f t="shared" si="118"/>
        <v>574</v>
      </c>
      <c r="G183" s="116">
        <v>0</v>
      </c>
      <c r="H183" s="116">
        <v>439</v>
      </c>
      <c r="I183" s="110">
        <f t="shared" si="86"/>
        <v>439</v>
      </c>
      <c r="J183" s="110">
        <f t="shared" si="91"/>
        <v>67588</v>
      </c>
      <c r="K183" s="123">
        <f t="shared" si="99"/>
        <v>3644</v>
      </c>
      <c r="L183" s="126">
        <f t="shared" si="106"/>
        <v>516.42857142857144</v>
      </c>
      <c r="M183" s="70">
        <f t="shared" si="92"/>
        <v>1.0065376997423641</v>
      </c>
      <c r="N183" s="73">
        <f t="shared" si="93"/>
        <v>6.537699742364067E-3</v>
      </c>
      <c r="O183" s="73">
        <f t="shared" si="94"/>
        <v>7.5047481676136394E-3</v>
      </c>
      <c r="P183" s="70">
        <f t="shared" si="133"/>
        <v>1.0022179096201829</v>
      </c>
      <c r="Q183" s="107">
        <f t="shared" si="134"/>
        <v>5907</v>
      </c>
      <c r="R183" s="113">
        <f t="shared" si="136"/>
        <v>12111</v>
      </c>
      <c r="S183" s="84">
        <f t="shared" si="137"/>
        <v>4</v>
      </c>
      <c r="T183" s="116">
        <v>1</v>
      </c>
      <c r="U183" s="116">
        <v>5</v>
      </c>
      <c r="V183" s="110">
        <f t="shared" si="88"/>
        <v>6</v>
      </c>
      <c r="W183" s="110">
        <f t="shared" si="95"/>
        <v>11567</v>
      </c>
      <c r="X183" s="123">
        <f t="shared" si="100"/>
        <v>73</v>
      </c>
      <c r="Y183" s="125">
        <f t="shared" si="108"/>
        <v>5.4285714285714288</v>
      </c>
      <c r="Z183" s="53">
        <f t="shared" si="96"/>
        <v>1.0005189862468644</v>
      </c>
      <c r="AA183" s="73">
        <f t="shared" si="97"/>
        <v>5.1898624686441686E-4</v>
      </c>
      <c r="AB183" s="105">
        <f t="shared" si="112"/>
        <v>0.90476190476190477</v>
      </c>
      <c r="AC183" s="106">
        <f t="shared" si="89"/>
        <v>6200</v>
      </c>
      <c r="AD183" s="84">
        <f t="shared" si="138"/>
        <v>6202</v>
      </c>
      <c r="AE183" s="168">
        <f t="shared" si="139"/>
        <v>2</v>
      </c>
      <c r="AF183" s="116">
        <v>0</v>
      </c>
      <c r="AG183" s="116">
        <v>2</v>
      </c>
      <c r="AH183" s="128">
        <f t="shared" si="90"/>
        <v>2</v>
      </c>
      <c r="AI183" s="128">
        <f t="shared" si="98"/>
        <v>6212</v>
      </c>
      <c r="AJ183" s="123">
        <f t="shared" si="101"/>
        <v>30</v>
      </c>
      <c r="AK183" s="125">
        <f t="shared" si="107"/>
        <v>3.4285714285714284</v>
      </c>
      <c r="AL183" s="70">
        <f t="shared" si="114"/>
        <v>1.0003220611916264</v>
      </c>
      <c r="AM183" s="73">
        <f t="shared" si="115"/>
        <v>3.2206119162636604E-4</v>
      </c>
      <c r="AN183" s="74">
        <f t="shared" si="119"/>
        <v>0.88888888888888884</v>
      </c>
      <c r="AO183" s="4">
        <f t="shared" si="109"/>
        <v>92</v>
      </c>
      <c r="AP183" s="4">
        <f t="shared" si="110"/>
        <v>-1</v>
      </c>
      <c r="AQ183" s="4">
        <f t="shared" si="111"/>
        <v>2</v>
      </c>
      <c r="AR183" s="221" t="s">
        <v>225</v>
      </c>
      <c r="AS183" s="174">
        <v>67128</v>
      </c>
      <c r="AT183" s="169">
        <v>12111</v>
      </c>
      <c r="AU183" s="178">
        <v>6202</v>
      </c>
      <c r="AV183" s="235" t="s">
        <v>225</v>
      </c>
      <c r="AW183" s="51">
        <v>525</v>
      </c>
      <c r="AX183" s="232">
        <f t="shared" si="120"/>
        <v>4</v>
      </c>
      <c r="AY183" s="232">
        <f t="shared" si="121"/>
        <v>-4</v>
      </c>
      <c r="AZ183" s="232">
        <v>521</v>
      </c>
      <c r="BA183" s="41">
        <f t="shared" si="130"/>
        <v>500.14285714285717</v>
      </c>
      <c r="BB183" s="51">
        <v>6</v>
      </c>
      <c r="BC183" s="169">
        <f t="shared" si="122"/>
        <v>1</v>
      </c>
      <c r="BD183" s="169">
        <v>5</v>
      </c>
      <c r="BE183" s="41">
        <f t="shared" si="131"/>
        <v>4.8571428571428568</v>
      </c>
      <c r="BF183" s="51">
        <v>0</v>
      </c>
      <c r="BG183" s="233">
        <f t="shared" si="123"/>
        <v>0</v>
      </c>
      <c r="BH183" s="233">
        <v>0</v>
      </c>
      <c r="BI183" s="234">
        <f t="shared" si="132"/>
        <v>1.4285714285714286</v>
      </c>
      <c r="BK183" s="219" t="s">
        <v>225</v>
      </c>
      <c r="BL183" s="228" t="s">
        <v>352</v>
      </c>
      <c r="BM183" s="231">
        <v>7</v>
      </c>
      <c r="BN183" s="2">
        <f t="shared" si="129"/>
        <v>6</v>
      </c>
      <c r="BO183" s="228"/>
      <c r="BP183" s="231"/>
      <c r="BQ183" s="2">
        <f t="shared" si="124"/>
        <v>0</v>
      </c>
      <c r="BS183" s="17">
        <f t="shared" si="113"/>
        <v>520.57142857142856</v>
      </c>
      <c r="CM183" s="1" t="s">
        <v>225</v>
      </c>
      <c r="CN183" s="132">
        <v>9</v>
      </c>
      <c r="CO183" s="132">
        <v>457</v>
      </c>
      <c r="CP183" s="132">
        <v>59</v>
      </c>
      <c r="CQ183" s="132">
        <v>9</v>
      </c>
      <c r="CR183" s="132">
        <v>452</v>
      </c>
      <c r="CS183" s="132">
        <v>60</v>
      </c>
      <c r="CT183" s="236">
        <v>44067</v>
      </c>
      <c r="CU183" s="132">
        <f t="shared" si="125"/>
        <v>0</v>
      </c>
      <c r="CV183" s="132">
        <f t="shared" si="126"/>
        <v>5</v>
      </c>
      <c r="CW183" s="132">
        <f t="shared" si="127"/>
        <v>-1</v>
      </c>
      <c r="CX183" s="132">
        <f t="shared" si="128"/>
        <v>4</v>
      </c>
    </row>
    <row r="184" spans="1:104" x14ac:dyDescent="0.25">
      <c r="A184" s="51">
        <v>181</v>
      </c>
      <c r="B184" s="132">
        <v>155</v>
      </c>
      <c r="C184" s="54">
        <v>44068</v>
      </c>
      <c r="D184" s="107">
        <f t="shared" si="135"/>
        <v>55017</v>
      </c>
      <c r="E184" s="113">
        <f t="shared" si="117"/>
        <v>67543</v>
      </c>
      <c r="F184" s="84">
        <f t="shared" si="118"/>
        <v>415</v>
      </c>
      <c r="G184" s="116">
        <v>1</v>
      </c>
      <c r="H184" s="116">
        <v>527</v>
      </c>
      <c r="I184" s="110">
        <f t="shared" si="86"/>
        <v>528</v>
      </c>
      <c r="J184" s="110">
        <f t="shared" si="91"/>
        <v>68116</v>
      </c>
      <c r="K184" s="123">
        <f t="shared" si="99"/>
        <v>3570</v>
      </c>
      <c r="L184" s="126">
        <f t="shared" si="106"/>
        <v>511.57142857142856</v>
      </c>
      <c r="M184" s="70">
        <f t="shared" si="92"/>
        <v>1.0078120376398176</v>
      </c>
      <c r="N184" s="73">
        <f t="shared" si="93"/>
        <v>7.8120376398176372E-3</v>
      </c>
      <c r="O184" s="73">
        <f t="shared" si="94"/>
        <v>7.5251024916698217E-3</v>
      </c>
      <c r="P184" s="70">
        <f t="shared" si="133"/>
        <v>0.990594744121715</v>
      </c>
      <c r="Q184" s="107">
        <f t="shared" si="134"/>
        <v>5909</v>
      </c>
      <c r="R184" s="113">
        <f t="shared" si="136"/>
        <v>12126</v>
      </c>
      <c r="S184" s="84">
        <f t="shared" si="137"/>
        <v>15</v>
      </c>
      <c r="T184" s="116">
        <v>1</v>
      </c>
      <c r="U184" s="116">
        <v>8</v>
      </c>
      <c r="V184" s="110">
        <f t="shared" si="88"/>
        <v>9</v>
      </c>
      <c r="W184" s="110">
        <f t="shared" si="95"/>
        <v>11576</v>
      </c>
      <c r="X184" s="123">
        <f t="shared" si="100"/>
        <v>84</v>
      </c>
      <c r="Y184" s="125">
        <f t="shared" si="108"/>
        <v>5.8571428571428568</v>
      </c>
      <c r="Z184" s="53">
        <f t="shared" si="96"/>
        <v>1.0007780755597822</v>
      </c>
      <c r="AA184" s="73">
        <f t="shared" si="97"/>
        <v>7.7807555978215426E-4</v>
      </c>
      <c r="AB184" s="105">
        <f t="shared" si="112"/>
        <v>1.0789473684210524</v>
      </c>
      <c r="AC184" s="106">
        <f t="shared" si="89"/>
        <v>6202</v>
      </c>
      <c r="AD184" s="84">
        <f t="shared" si="138"/>
        <v>6207</v>
      </c>
      <c r="AE184" s="168">
        <f t="shared" si="139"/>
        <v>5</v>
      </c>
      <c r="AF184" s="116">
        <v>1</v>
      </c>
      <c r="AG184" s="116">
        <v>1</v>
      </c>
      <c r="AH184" s="128">
        <f t="shared" si="90"/>
        <v>2</v>
      </c>
      <c r="AI184" s="128">
        <f t="shared" si="98"/>
        <v>6214</v>
      </c>
      <c r="AJ184" s="123">
        <f t="shared" si="101"/>
        <v>32</v>
      </c>
      <c r="AK184" s="125">
        <f t="shared" si="107"/>
        <v>3.2857142857142856</v>
      </c>
      <c r="AL184" s="70">
        <f t="shared" si="114"/>
        <v>1.0003219575016098</v>
      </c>
      <c r="AM184" s="73">
        <f t="shared" si="115"/>
        <v>3.2195750160979308E-4</v>
      </c>
      <c r="AN184" s="74">
        <f t="shared" si="119"/>
        <v>0.95833333333333337</v>
      </c>
      <c r="AO184" s="4">
        <f t="shared" si="109"/>
        <v>-74</v>
      </c>
      <c r="AP184" s="4">
        <f t="shared" si="110"/>
        <v>11</v>
      </c>
      <c r="AQ184" s="4">
        <f t="shared" si="111"/>
        <v>2</v>
      </c>
      <c r="AR184" s="221" t="s">
        <v>352</v>
      </c>
      <c r="AS184" s="174">
        <v>67543</v>
      </c>
      <c r="AT184" s="169">
        <v>12126</v>
      </c>
      <c r="AU184" s="178">
        <v>6207</v>
      </c>
      <c r="AV184" s="235" t="s">
        <v>352</v>
      </c>
      <c r="AW184" s="51">
        <v>562</v>
      </c>
      <c r="AX184" s="232">
        <f t="shared" si="120"/>
        <v>3</v>
      </c>
      <c r="AY184" s="232">
        <f t="shared" si="121"/>
        <v>-3</v>
      </c>
      <c r="AZ184" s="232">
        <v>559</v>
      </c>
      <c r="BA184" s="41">
        <f t="shared" si="130"/>
        <v>507.85714285714283</v>
      </c>
      <c r="BB184" s="51">
        <v>7</v>
      </c>
      <c r="BC184" s="169">
        <f t="shared" si="122"/>
        <v>0</v>
      </c>
      <c r="BD184" s="169">
        <v>7</v>
      </c>
      <c r="BE184" s="41">
        <f t="shared" si="131"/>
        <v>5.4285714285714288</v>
      </c>
      <c r="BF184" s="51">
        <v>2</v>
      </c>
      <c r="BG184" s="233">
        <f t="shared" si="123"/>
        <v>0</v>
      </c>
      <c r="BH184" s="233">
        <v>2</v>
      </c>
      <c r="BI184" s="234">
        <f t="shared" si="132"/>
        <v>1.2857142857142858</v>
      </c>
      <c r="BK184" s="219" t="s">
        <v>352</v>
      </c>
      <c r="BL184" s="228" t="s">
        <v>394</v>
      </c>
      <c r="BM184" s="231">
        <v>7</v>
      </c>
      <c r="BN184" s="2">
        <f t="shared" si="129"/>
        <v>7</v>
      </c>
      <c r="BO184" s="228"/>
      <c r="BP184" s="231"/>
      <c r="BQ184" s="2">
        <f t="shared" si="124"/>
        <v>2</v>
      </c>
      <c r="BS184" s="17">
        <f t="shared" si="113"/>
        <v>510</v>
      </c>
      <c r="CM184" s="1" t="s">
        <v>352</v>
      </c>
      <c r="CN184" s="132">
        <v>7</v>
      </c>
      <c r="CO184" s="132">
        <v>480</v>
      </c>
      <c r="CP184" s="132">
        <v>75</v>
      </c>
      <c r="CQ184" s="132">
        <v>7</v>
      </c>
      <c r="CR184" s="132">
        <v>477</v>
      </c>
      <c r="CS184" s="132">
        <v>75</v>
      </c>
      <c r="CT184" s="236">
        <v>44068</v>
      </c>
      <c r="CU184" s="132">
        <f t="shared" si="125"/>
        <v>0</v>
      </c>
      <c r="CV184" s="132">
        <f t="shared" si="126"/>
        <v>3</v>
      </c>
      <c r="CW184" s="132">
        <f t="shared" si="127"/>
        <v>0</v>
      </c>
      <c r="CX184" s="132">
        <f t="shared" si="128"/>
        <v>3</v>
      </c>
    </row>
    <row r="185" spans="1:104" x14ac:dyDescent="0.25">
      <c r="A185" s="51">
        <v>182</v>
      </c>
      <c r="B185" s="132">
        <v>156</v>
      </c>
      <c r="C185" s="54">
        <v>44069</v>
      </c>
      <c r="D185" s="107">
        <f t="shared" si="135"/>
        <v>55417</v>
      </c>
      <c r="E185" s="113">
        <f t="shared" si="117"/>
        <v>68114</v>
      </c>
      <c r="F185" s="84">
        <f t="shared" si="118"/>
        <v>571</v>
      </c>
      <c r="G185" s="116">
        <v>1</v>
      </c>
      <c r="H185" s="116">
        <v>469</v>
      </c>
      <c r="I185" s="110">
        <f t="shared" si="86"/>
        <v>470</v>
      </c>
      <c r="J185" s="110">
        <f t="shared" si="91"/>
        <v>68586</v>
      </c>
      <c r="K185" s="123">
        <f t="shared" si="99"/>
        <v>3589</v>
      </c>
      <c r="L185" s="126">
        <f t="shared" si="106"/>
        <v>496.85714285714283</v>
      </c>
      <c r="M185" s="70">
        <f t="shared" si="92"/>
        <v>1.0068999941276646</v>
      </c>
      <c r="N185" s="73">
        <f t="shared" si="93"/>
        <v>6.8999941276646215E-3</v>
      </c>
      <c r="O185" s="73">
        <f t="shared" si="94"/>
        <v>7.3291220457502252E-3</v>
      </c>
      <c r="P185" s="70">
        <f t="shared" si="133"/>
        <v>0.97123708461323655</v>
      </c>
      <c r="Q185" s="107">
        <f t="shared" si="134"/>
        <v>5919</v>
      </c>
      <c r="R185" s="113">
        <f t="shared" si="136"/>
        <v>12145</v>
      </c>
      <c r="S185" s="84">
        <f t="shared" si="137"/>
        <v>19</v>
      </c>
      <c r="T185" s="116">
        <v>0</v>
      </c>
      <c r="U185" s="116">
        <v>5</v>
      </c>
      <c r="V185" s="110">
        <f t="shared" si="88"/>
        <v>5</v>
      </c>
      <c r="W185" s="110">
        <f t="shared" si="95"/>
        <v>11581</v>
      </c>
      <c r="X185" s="123">
        <f t="shared" si="100"/>
        <v>85</v>
      </c>
      <c r="Y185" s="125">
        <f t="shared" si="108"/>
        <v>6.2857142857142856</v>
      </c>
      <c r="Z185" s="53">
        <f t="shared" si="96"/>
        <v>1.0004319281271596</v>
      </c>
      <c r="AA185" s="73">
        <f t="shared" si="97"/>
        <v>4.3192812715964202E-4</v>
      </c>
      <c r="AB185" s="105">
        <f t="shared" si="112"/>
        <v>1.0731707317073171</v>
      </c>
      <c r="AC185" s="106">
        <f t="shared" si="89"/>
        <v>6207</v>
      </c>
      <c r="AD185" s="84">
        <f t="shared" si="138"/>
        <v>6215</v>
      </c>
      <c r="AE185" s="168">
        <f t="shared" si="139"/>
        <v>8</v>
      </c>
      <c r="AF185" s="116">
        <v>1</v>
      </c>
      <c r="AG185" s="116">
        <v>4</v>
      </c>
      <c r="AH185" s="128">
        <f t="shared" si="90"/>
        <v>5</v>
      </c>
      <c r="AI185" s="128">
        <f t="shared" si="98"/>
        <v>6219</v>
      </c>
      <c r="AJ185" s="123">
        <f t="shared" si="101"/>
        <v>34</v>
      </c>
      <c r="AK185" s="125">
        <f t="shared" si="107"/>
        <v>3.7142857142857144</v>
      </c>
      <c r="AL185" s="70">
        <f t="shared" si="114"/>
        <v>1.0008046346958481</v>
      </c>
      <c r="AM185" s="73">
        <f t="shared" si="115"/>
        <v>8.0463469584812763E-4</v>
      </c>
      <c r="AN185" s="74">
        <f t="shared" si="119"/>
        <v>1.1304347826086958</v>
      </c>
      <c r="AO185" s="4">
        <f t="shared" si="109"/>
        <v>19</v>
      </c>
      <c r="AP185" s="4">
        <f t="shared" si="110"/>
        <v>1</v>
      </c>
      <c r="AQ185" s="4">
        <f t="shared" si="111"/>
        <v>2</v>
      </c>
      <c r="AR185" s="221" t="s">
        <v>394</v>
      </c>
      <c r="AS185" s="174">
        <v>68114</v>
      </c>
      <c r="AT185" s="169">
        <v>12145</v>
      </c>
      <c r="AU185" s="178">
        <v>6215</v>
      </c>
      <c r="AV185" s="235" t="s">
        <v>394</v>
      </c>
      <c r="AW185" s="51">
        <v>588</v>
      </c>
      <c r="AX185" s="232">
        <f t="shared" si="120"/>
        <v>6</v>
      </c>
      <c r="AY185" s="232">
        <f t="shared" si="121"/>
        <v>-6</v>
      </c>
      <c r="AZ185" s="232">
        <v>582</v>
      </c>
      <c r="BA185" s="41">
        <f t="shared" si="130"/>
        <v>520.57142857142856</v>
      </c>
      <c r="BB185" s="51">
        <v>7</v>
      </c>
      <c r="BC185" s="169">
        <f t="shared" si="122"/>
        <v>0</v>
      </c>
      <c r="BD185" s="169">
        <v>7</v>
      </c>
      <c r="BE185" s="41">
        <f t="shared" si="131"/>
        <v>5.8571428571428568</v>
      </c>
      <c r="BF185" s="51">
        <v>1</v>
      </c>
      <c r="BG185" s="233">
        <f t="shared" si="123"/>
        <v>0</v>
      </c>
      <c r="BH185" s="233">
        <v>1</v>
      </c>
      <c r="BI185" s="234">
        <f t="shared" si="132"/>
        <v>1.1428571428571428</v>
      </c>
      <c r="BK185" s="219" t="s">
        <v>394</v>
      </c>
      <c r="BL185" s="228" t="s">
        <v>395</v>
      </c>
      <c r="BM185" s="231">
        <v>4</v>
      </c>
      <c r="BN185" s="2">
        <f t="shared" si="129"/>
        <v>7</v>
      </c>
      <c r="BO185" s="228"/>
      <c r="BP185" s="231"/>
      <c r="BQ185" s="2">
        <f t="shared" si="124"/>
        <v>1</v>
      </c>
      <c r="BS185" s="17">
        <f t="shared" si="113"/>
        <v>512.71428571428567</v>
      </c>
      <c r="CM185" s="1" t="s">
        <v>394</v>
      </c>
      <c r="CN185" s="132">
        <v>4</v>
      </c>
      <c r="CO185" s="132">
        <v>502</v>
      </c>
      <c r="CP185" s="132">
        <v>82</v>
      </c>
      <c r="CQ185" s="132">
        <v>4</v>
      </c>
      <c r="CR185" s="132">
        <v>495</v>
      </c>
      <c r="CS185" s="132">
        <v>83</v>
      </c>
      <c r="CT185" s="236">
        <v>44069</v>
      </c>
      <c r="CU185" s="132">
        <f t="shared" si="125"/>
        <v>0</v>
      </c>
      <c r="CV185" s="132">
        <f t="shared" si="126"/>
        <v>7</v>
      </c>
      <c r="CW185" s="132">
        <f t="shared" si="127"/>
        <v>-1</v>
      </c>
      <c r="CX185" s="132">
        <f t="shared" si="128"/>
        <v>6</v>
      </c>
    </row>
    <row r="186" spans="1:104" x14ac:dyDescent="0.25">
      <c r="A186" s="51">
        <v>183</v>
      </c>
      <c r="B186" s="132">
        <v>157</v>
      </c>
      <c r="C186" s="54">
        <v>44070</v>
      </c>
      <c r="D186" s="107">
        <f t="shared" si="135"/>
        <v>55969</v>
      </c>
      <c r="E186" s="113">
        <f t="shared" si="117"/>
        <v>68624</v>
      </c>
      <c r="F186" s="84">
        <f t="shared" si="118"/>
        <v>510</v>
      </c>
      <c r="G186" s="116">
        <v>4</v>
      </c>
      <c r="H186" s="116">
        <v>527</v>
      </c>
      <c r="I186" s="110">
        <f t="shared" si="86"/>
        <v>531</v>
      </c>
      <c r="J186" s="110">
        <f t="shared" si="91"/>
        <v>69117</v>
      </c>
      <c r="K186" s="123">
        <f t="shared" si="99"/>
        <v>3570</v>
      </c>
      <c r="L186" s="126">
        <f t="shared" si="106"/>
        <v>501</v>
      </c>
      <c r="M186" s="70">
        <f t="shared" si="92"/>
        <v>1.0077421048027295</v>
      </c>
      <c r="N186" s="73">
        <f t="shared" si="93"/>
        <v>7.7421048027295214E-3</v>
      </c>
      <c r="O186" s="73">
        <f t="shared" si="94"/>
        <v>7.3713503769616828E-3</v>
      </c>
      <c r="P186" s="70">
        <f t="shared" si="133"/>
        <v>1.0083381253594019</v>
      </c>
      <c r="Q186" s="107">
        <f t="shared" si="134"/>
        <v>5930</v>
      </c>
      <c r="R186" s="113">
        <f t="shared" si="136"/>
        <v>12152</v>
      </c>
      <c r="S186" s="84">
        <f t="shared" si="137"/>
        <v>7</v>
      </c>
      <c r="T186" s="116">
        <v>0</v>
      </c>
      <c r="U186" s="116">
        <v>3</v>
      </c>
      <c r="V186" s="110">
        <f t="shared" si="88"/>
        <v>3</v>
      </c>
      <c r="W186" s="110">
        <f t="shared" si="95"/>
        <v>11584</v>
      </c>
      <c r="X186" s="123">
        <f t="shared" si="100"/>
        <v>82</v>
      </c>
      <c r="Y186" s="125">
        <f t="shared" si="108"/>
        <v>5.7142857142857144</v>
      </c>
      <c r="Z186" s="53">
        <f t="shared" si="96"/>
        <v>1.0002590449874795</v>
      </c>
      <c r="AA186" s="73">
        <f t="shared" si="97"/>
        <v>2.5904498747952864E-4</v>
      </c>
      <c r="AB186" s="105">
        <f t="shared" si="112"/>
        <v>0.90909090909090917</v>
      </c>
      <c r="AC186" s="106">
        <f t="shared" si="89"/>
        <v>6215</v>
      </c>
      <c r="AD186" s="84">
        <f t="shared" si="138"/>
        <v>6218</v>
      </c>
      <c r="AE186" s="168">
        <f t="shared" si="139"/>
        <v>3</v>
      </c>
      <c r="AF186" s="116">
        <v>0</v>
      </c>
      <c r="AG186" s="116">
        <v>0</v>
      </c>
      <c r="AH186" s="128">
        <f t="shared" si="90"/>
        <v>0</v>
      </c>
      <c r="AI186" s="128">
        <f t="shared" si="98"/>
        <v>6219</v>
      </c>
      <c r="AJ186" s="123">
        <f t="shared" si="101"/>
        <v>27</v>
      </c>
      <c r="AK186" s="125">
        <f t="shared" si="107"/>
        <v>2.7142857142857144</v>
      </c>
      <c r="AL186" s="70">
        <f t="shared" si="114"/>
        <v>1</v>
      </c>
      <c r="AM186" s="73">
        <f t="shared" si="115"/>
        <v>0</v>
      </c>
      <c r="AN186" s="74">
        <f t="shared" si="119"/>
        <v>0.73076923076923073</v>
      </c>
      <c r="AO186" s="4">
        <f t="shared" si="109"/>
        <v>-19</v>
      </c>
      <c r="AP186" s="4">
        <f t="shared" si="110"/>
        <v>-3</v>
      </c>
      <c r="AQ186" s="4">
        <f t="shared" si="111"/>
        <v>-7</v>
      </c>
      <c r="AR186" s="221" t="s">
        <v>395</v>
      </c>
      <c r="AS186" s="174">
        <v>68624</v>
      </c>
      <c r="AT186" s="169">
        <v>12152</v>
      </c>
      <c r="AU186" s="178">
        <v>6218</v>
      </c>
      <c r="AV186" s="235" t="s">
        <v>395</v>
      </c>
      <c r="AW186" s="63">
        <v>511</v>
      </c>
      <c r="AX186" s="232">
        <f t="shared" si="120"/>
        <v>5</v>
      </c>
      <c r="AY186" s="232">
        <f t="shared" si="121"/>
        <v>-5</v>
      </c>
      <c r="AZ186" s="232">
        <v>506</v>
      </c>
      <c r="BA186" s="41">
        <f t="shared" si="130"/>
        <v>526</v>
      </c>
      <c r="BB186" s="63">
        <v>4</v>
      </c>
      <c r="BC186" s="169">
        <f t="shared" si="122"/>
        <v>0</v>
      </c>
      <c r="BD186" s="169">
        <v>4</v>
      </c>
      <c r="BE186" s="41">
        <f t="shared" si="131"/>
        <v>6</v>
      </c>
      <c r="BF186" s="51">
        <v>1</v>
      </c>
      <c r="BG186" s="233">
        <f t="shared" si="123"/>
        <v>0</v>
      </c>
      <c r="BH186" s="233">
        <v>1</v>
      </c>
      <c r="BI186" s="234">
        <f t="shared" si="132"/>
        <v>1.1428571428571428</v>
      </c>
      <c r="BK186" s="219" t="s">
        <v>395</v>
      </c>
      <c r="BL186" s="228" t="s">
        <v>396</v>
      </c>
      <c r="BM186" s="231">
        <v>2</v>
      </c>
      <c r="BN186" s="2">
        <f t="shared" si="129"/>
        <v>4</v>
      </c>
      <c r="BO186" s="228"/>
      <c r="BP186" s="231"/>
      <c r="BQ186" s="2">
        <f t="shared" si="124"/>
        <v>1</v>
      </c>
      <c r="BS186" s="17">
        <f t="shared" si="113"/>
        <v>510</v>
      </c>
      <c r="CM186" s="1" t="s">
        <v>395</v>
      </c>
      <c r="CN186" s="132">
        <v>6</v>
      </c>
      <c r="CO186" s="132">
        <v>450</v>
      </c>
      <c r="CP186" s="132">
        <v>55</v>
      </c>
      <c r="CQ186" s="132">
        <v>6</v>
      </c>
      <c r="CR186" s="132">
        <v>444</v>
      </c>
      <c r="CS186" s="132">
        <v>56</v>
      </c>
      <c r="CT186" s="236">
        <v>44070</v>
      </c>
      <c r="CU186" s="132">
        <f t="shared" si="125"/>
        <v>0</v>
      </c>
      <c r="CV186" s="132">
        <f t="shared" si="126"/>
        <v>6</v>
      </c>
      <c r="CW186" s="132">
        <f t="shared" si="127"/>
        <v>-1</v>
      </c>
      <c r="CX186" s="132">
        <f t="shared" si="128"/>
        <v>5</v>
      </c>
    </row>
    <row r="187" spans="1:104" x14ac:dyDescent="0.25">
      <c r="A187" s="51">
        <v>184</v>
      </c>
      <c r="B187" s="132">
        <v>158</v>
      </c>
      <c r="C187" s="54">
        <v>44071</v>
      </c>
      <c r="D187" s="107">
        <f t="shared" si="135"/>
        <v>56472</v>
      </c>
      <c r="E187" s="113">
        <f t="shared" si="117"/>
        <v>69131</v>
      </c>
      <c r="F187" s="84">
        <f t="shared" si="118"/>
        <v>507</v>
      </c>
      <c r="G187" s="116">
        <v>5</v>
      </c>
      <c r="H187" s="116">
        <v>546</v>
      </c>
      <c r="I187" s="110">
        <f t="shared" si="86"/>
        <v>551</v>
      </c>
      <c r="J187" s="110">
        <f t="shared" si="91"/>
        <v>69668</v>
      </c>
      <c r="K187" s="123">
        <f t="shared" si="99"/>
        <v>3542</v>
      </c>
      <c r="L187" s="126">
        <f t="shared" si="106"/>
        <v>505.85714285714283</v>
      </c>
      <c r="M187" s="70">
        <f t="shared" si="92"/>
        <v>1.0079719895250083</v>
      </c>
      <c r="N187" s="73">
        <f t="shared" si="93"/>
        <v>7.9719895250083272E-3</v>
      </c>
      <c r="O187" s="73">
        <f t="shared" si="94"/>
        <v>7.3927651675168345E-3</v>
      </c>
      <c r="P187" s="70">
        <f t="shared" si="133"/>
        <v>1.0096948959224408</v>
      </c>
      <c r="Q187" s="107">
        <f t="shared" si="134"/>
        <v>5934</v>
      </c>
      <c r="R187" s="113">
        <f t="shared" si="136"/>
        <v>12161</v>
      </c>
      <c r="S187" s="84">
        <f t="shared" si="137"/>
        <v>9</v>
      </c>
      <c r="T187" s="116">
        <v>2</v>
      </c>
      <c r="U187" s="116">
        <v>3</v>
      </c>
      <c r="V187" s="110">
        <f t="shared" si="88"/>
        <v>5</v>
      </c>
      <c r="W187" s="110">
        <f t="shared" si="95"/>
        <v>11589</v>
      </c>
      <c r="X187" s="123">
        <f t="shared" si="100"/>
        <v>73</v>
      </c>
      <c r="Y187" s="125">
        <f t="shared" si="108"/>
        <v>5.4285714285714288</v>
      </c>
      <c r="Z187" s="53">
        <f t="shared" si="96"/>
        <v>1.0004316298342542</v>
      </c>
      <c r="AA187" s="73">
        <f t="shared" si="97"/>
        <v>4.3162983425415469E-4</v>
      </c>
      <c r="AB187" s="105">
        <f t="shared" si="112"/>
        <v>0.95000000000000007</v>
      </c>
      <c r="AC187" s="106">
        <f t="shared" si="89"/>
        <v>6218</v>
      </c>
      <c r="AD187" s="84">
        <f t="shared" si="138"/>
        <v>6220</v>
      </c>
      <c r="AE187" s="168">
        <f t="shared" si="139"/>
        <v>2</v>
      </c>
      <c r="AF187" s="116">
        <v>3</v>
      </c>
      <c r="AG187" s="116">
        <v>2</v>
      </c>
      <c r="AH187" s="128">
        <f t="shared" si="90"/>
        <v>5</v>
      </c>
      <c r="AI187" s="128">
        <f t="shared" si="98"/>
        <v>6224</v>
      </c>
      <c r="AJ187" s="123">
        <f t="shared" si="101"/>
        <v>25</v>
      </c>
      <c r="AK187" s="125">
        <f t="shared" si="107"/>
        <v>2.8571428571428572</v>
      </c>
      <c r="AL187" s="70">
        <f t="shared" si="114"/>
        <v>1.0008039877793857</v>
      </c>
      <c r="AM187" s="73">
        <f t="shared" si="115"/>
        <v>8.0398777938572863E-4</v>
      </c>
      <c r="AN187" s="74">
        <f t="shared" si="119"/>
        <v>1.0526315789473684</v>
      </c>
      <c r="AO187" s="4">
        <f t="shared" si="109"/>
        <v>-28</v>
      </c>
      <c r="AP187" s="4">
        <f t="shared" si="110"/>
        <v>-9</v>
      </c>
      <c r="AQ187" s="4">
        <f t="shared" si="111"/>
        <v>-2</v>
      </c>
      <c r="AR187" s="221" t="s">
        <v>396</v>
      </c>
      <c r="AS187" s="174">
        <v>69131</v>
      </c>
      <c r="AT187" s="169">
        <v>12161</v>
      </c>
      <c r="AU187" s="178">
        <v>6220</v>
      </c>
      <c r="AV187" s="235" t="s">
        <v>396</v>
      </c>
      <c r="AW187" s="51">
        <v>539</v>
      </c>
      <c r="AX187" s="232">
        <f t="shared" si="120"/>
        <v>-3</v>
      </c>
      <c r="AY187" s="232">
        <f t="shared" si="121"/>
        <v>3</v>
      </c>
      <c r="AZ187" s="232">
        <v>542</v>
      </c>
      <c r="BA187" s="41">
        <f t="shared" si="130"/>
        <v>536.14285714285711</v>
      </c>
      <c r="BB187" s="51">
        <v>2</v>
      </c>
      <c r="BC187" s="169">
        <f t="shared" si="122"/>
        <v>0</v>
      </c>
      <c r="BD187" s="169">
        <v>2</v>
      </c>
      <c r="BE187" s="41">
        <f t="shared" si="131"/>
        <v>5.2857142857142856</v>
      </c>
      <c r="BF187" s="51">
        <v>0</v>
      </c>
      <c r="BG187" s="233">
        <f t="shared" si="123"/>
        <v>0</v>
      </c>
      <c r="BH187" s="233">
        <v>0</v>
      </c>
      <c r="BI187" s="234">
        <f t="shared" si="132"/>
        <v>0.7142857142857143</v>
      </c>
      <c r="BK187" s="219" t="s">
        <v>396</v>
      </c>
      <c r="BL187" s="228" t="s">
        <v>417</v>
      </c>
      <c r="BM187" s="231">
        <v>3</v>
      </c>
      <c r="BN187" s="2">
        <f t="shared" si="129"/>
        <v>2</v>
      </c>
      <c r="BO187" s="228"/>
      <c r="BP187" s="231"/>
      <c r="BQ187" s="2">
        <f t="shared" si="124"/>
        <v>0</v>
      </c>
      <c r="BS187" s="17">
        <f t="shared" si="113"/>
        <v>506</v>
      </c>
      <c r="CM187" s="1" t="s">
        <v>396</v>
      </c>
      <c r="CN187" s="132">
        <v>5</v>
      </c>
      <c r="CO187" s="132">
        <v>453</v>
      </c>
      <c r="CP187" s="132">
        <v>81</v>
      </c>
      <c r="CQ187" s="132">
        <v>5</v>
      </c>
      <c r="CR187" s="132">
        <v>456</v>
      </c>
      <c r="CS187" s="132">
        <v>81</v>
      </c>
      <c r="CT187" s="236">
        <v>44071</v>
      </c>
      <c r="CU187" s="132">
        <f t="shared" si="125"/>
        <v>0</v>
      </c>
      <c r="CV187" s="132">
        <f t="shared" si="126"/>
        <v>-3</v>
      </c>
      <c r="CW187" s="132">
        <f t="shared" si="127"/>
        <v>0</v>
      </c>
      <c r="CX187" s="132">
        <f t="shared" si="128"/>
        <v>-3</v>
      </c>
    </row>
    <row r="188" spans="1:104" x14ac:dyDescent="0.25">
      <c r="A188" s="51">
        <v>185</v>
      </c>
      <c r="B188" s="132">
        <v>159</v>
      </c>
      <c r="C188" s="54">
        <v>44072</v>
      </c>
      <c r="D188" s="107">
        <f t="shared" si="135"/>
        <v>56970</v>
      </c>
      <c r="E188" s="113">
        <f t="shared" si="117"/>
        <v>69632</v>
      </c>
      <c r="F188" s="84">
        <f t="shared" si="118"/>
        <v>501</v>
      </c>
      <c r="G188" s="116">
        <v>11</v>
      </c>
      <c r="H188" s="116">
        <v>504</v>
      </c>
      <c r="I188" s="110">
        <f t="shared" si="86"/>
        <v>515</v>
      </c>
      <c r="J188" s="110">
        <f t="shared" si="91"/>
        <v>70183</v>
      </c>
      <c r="K188" s="123">
        <f t="shared" si="99"/>
        <v>3535</v>
      </c>
      <c r="L188" s="126">
        <f t="shared" si="106"/>
        <v>508.28571428571428</v>
      </c>
      <c r="M188" s="70">
        <f t="shared" si="92"/>
        <v>1.007392203020038</v>
      </c>
      <c r="N188" s="73">
        <f t="shared" si="93"/>
        <v>7.3922030200379574E-3</v>
      </c>
      <c r="O188" s="73">
        <f t="shared" si="94"/>
        <v>7.5636658230516128E-3</v>
      </c>
      <c r="P188" s="70">
        <f t="shared" si="133"/>
        <v>1.00480090369952</v>
      </c>
      <c r="Q188" s="107">
        <f t="shared" si="134"/>
        <v>5941</v>
      </c>
      <c r="R188" s="113">
        <f t="shared" si="136"/>
        <v>12163</v>
      </c>
      <c r="S188" s="84">
        <f t="shared" si="137"/>
        <v>2</v>
      </c>
      <c r="T188" s="116">
        <v>1</v>
      </c>
      <c r="U188" s="116">
        <v>1</v>
      </c>
      <c r="V188" s="110">
        <f t="shared" si="88"/>
        <v>2</v>
      </c>
      <c r="W188" s="110">
        <f t="shared" si="95"/>
        <v>11591</v>
      </c>
      <c r="X188" s="123">
        <f t="shared" si="100"/>
        <v>64</v>
      </c>
      <c r="Y188" s="125">
        <f t="shared" si="108"/>
        <v>4.4285714285714288</v>
      </c>
      <c r="Z188" s="53">
        <f t="shared" si="96"/>
        <v>1.0001725774441281</v>
      </c>
      <c r="AA188" s="73">
        <f t="shared" si="97"/>
        <v>1.7257744412813025E-4</v>
      </c>
      <c r="AB188" s="105">
        <f t="shared" si="112"/>
        <v>0.81578947368421051</v>
      </c>
      <c r="AC188" s="106">
        <f t="shared" si="89"/>
        <v>6220</v>
      </c>
      <c r="AD188" s="84">
        <f t="shared" si="138"/>
        <v>6224</v>
      </c>
      <c r="AE188" s="168">
        <f t="shared" si="139"/>
        <v>4</v>
      </c>
      <c r="AF188" s="116">
        <v>0</v>
      </c>
      <c r="AG188" s="116">
        <v>1</v>
      </c>
      <c r="AH188" s="128">
        <f t="shared" si="90"/>
        <v>1</v>
      </c>
      <c r="AI188" s="128">
        <f t="shared" si="98"/>
        <v>6225</v>
      </c>
      <c r="AJ188" s="123">
        <f t="shared" si="101"/>
        <v>24</v>
      </c>
      <c r="AK188" s="125">
        <f t="shared" si="107"/>
        <v>2.7142857142857144</v>
      </c>
      <c r="AL188" s="70">
        <f t="shared" si="114"/>
        <v>1.0001606683804627</v>
      </c>
      <c r="AM188" s="73">
        <f t="shared" si="115"/>
        <v>1.6066838046269183E-4</v>
      </c>
      <c r="AN188" s="74">
        <f t="shared" si="119"/>
        <v>0.95000000000000007</v>
      </c>
      <c r="AO188" s="4">
        <f t="shared" si="109"/>
        <v>-7</v>
      </c>
      <c r="AP188" s="4">
        <f t="shared" si="110"/>
        <v>-9</v>
      </c>
      <c r="AQ188" s="4">
        <f t="shared" si="111"/>
        <v>-1</v>
      </c>
      <c r="AR188" s="225" t="s">
        <v>417</v>
      </c>
      <c r="AS188" s="174">
        <v>69632</v>
      </c>
      <c r="AT188" s="169">
        <v>12163</v>
      </c>
      <c r="AU188" s="178">
        <v>6224</v>
      </c>
      <c r="AV188" s="235" t="s">
        <v>417</v>
      </c>
      <c r="AW188" s="63">
        <v>564</v>
      </c>
      <c r="AX188" s="232">
        <f t="shared" si="120"/>
        <v>2</v>
      </c>
      <c r="AY188" s="232">
        <f t="shared" si="121"/>
        <v>-2</v>
      </c>
      <c r="AZ188" s="232">
        <v>562</v>
      </c>
      <c r="BA188" s="41">
        <f t="shared" si="130"/>
        <v>542.71428571428567</v>
      </c>
      <c r="BB188" s="63">
        <v>3</v>
      </c>
      <c r="BC188" s="169">
        <f t="shared" si="122"/>
        <v>0</v>
      </c>
      <c r="BD188" s="169">
        <v>3</v>
      </c>
      <c r="BE188" s="41">
        <f t="shared" si="131"/>
        <v>4.7142857142857144</v>
      </c>
      <c r="BF188" s="51">
        <v>2</v>
      </c>
      <c r="BG188" s="233">
        <f t="shared" si="123"/>
        <v>0</v>
      </c>
      <c r="BH188" s="233">
        <v>2</v>
      </c>
      <c r="BI188" s="234">
        <f t="shared" si="132"/>
        <v>0.8571428571428571</v>
      </c>
      <c r="BK188" s="219" t="s">
        <v>417</v>
      </c>
      <c r="BL188" s="228" t="s">
        <v>419</v>
      </c>
      <c r="BM188" s="231">
        <v>6</v>
      </c>
      <c r="BN188" s="2">
        <f t="shared" si="129"/>
        <v>3</v>
      </c>
      <c r="BO188" s="228"/>
      <c r="BP188" s="231"/>
      <c r="BQ188" s="2">
        <f t="shared" si="124"/>
        <v>2</v>
      </c>
      <c r="BS188" s="17">
        <f t="shared" si="113"/>
        <v>505</v>
      </c>
      <c r="CM188" s="1" t="s">
        <v>417</v>
      </c>
      <c r="CN188" s="132">
        <v>8</v>
      </c>
      <c r="CO188" s="132">
        <v>465</v>
      </c>
      <c r="CP188" s="132">
        <v>91</v>
      </c>
      <c r="CQ188" s="132">
        <v>8</v>
      </c>
      <c r="CR188" s="132">
        <v>463</v>
      </c>
      <c r="CS188" s="132">
        <v>91</v>
      </c>
      <c r="CT188" s="236">
        <v>44072</v>
      </c>
      <c r="CU188" s="132">
        <f t="shared" si="125"/>
        <v>0</v>
      </c>
      <c r="CV188" s="132">
        <f t="shared" si="126"/>
        <v>2</v>
      </c>
      <c r="CW188" s="132">
        <f t="shared" si="127"/>
        <v>0</v>
      </c>
      <c r="CX188" s="132">
        <f t="shared" si="128"/>
        <v>2</v>
      </c>
      <c r="CZ188" s="132">
        <v>-71</v>
      </c>
    </row>
    <row r="189" spans="1:104" x14ac:dyDescent="0.25">
      <c r="A189" s="51">
        <v>186</v>
      </c>
      <c r="B189" s="132">
        <v>160</v>
      </c>
      <c r="C189" s="54">
        <v>44073</v>
      </c>
      <c r="D189" s="107">
        <f t="shared" si="135"/>
        <v>57469</v>
      </c>
      <c r="E189" s="113">
        <f t="shared" si="117"/>
        <v>70140</v>
      </c>
      <c r="F189" s="84">
        <f t="shared" si="118"/>
        <v>508</v>
      </c>
      <c r="G189" s="116">
        <v>29</v>
      </c>
      <c r="H189" s="116">
        <v>512</v>
      </c>
      <c r="I189" s="110">
        <f t="shared" si="86"/>
        <v>541</v>
      </c>
      <c r="J189" s="110">
        <f t="shared" si="91"/>
        <v>70724</v>
      </c>
      <c r="K189" s="123">
        <f t="shared" si="99"/>
        <v>3586</v>
      </c>
      <c r="L189" s="126">
        <f t="shared" si="106"/>
        <v>510.71428571428572</v>
      </c>
      <c r="M189" s="70">
        <f t="shared" si="92"/>
        <v>1.0077084194178076</v>
      </c>
      <c r="N189" s="73">
        <f t="shared" si="93"/>
        <v>7.7084194178076437E-3</v>
      </c>
      <c r="O189" s="73">
        <f t="shared" si="94"/>
        <v>7.5429421786496146E-3</v>
      </c>
      <c r="P189" s="70">
        <f t="shared" si="133"/>
        <v>1.0047779651489601</v>
      </c>
      <c r="Q189" s="107">
        <f t="shared" si="134"/>
        <v>5939</v>
      </c>
      <c r="R189" s="113">
        <f t="shared" si="136"/>
        <v>12166</v>
      </c>
      <c r="S189" s="84">
        <f t="shared" si="137"/>
        <v>3</v>
      </c>
      <c r="T189" s="116">
        <v>2</v>
      </c>
      <c r="U189" s="116">
        <v>2</v>
      </c>
      <c r="V189" s="110">
        <f t="shared" si="88"/>
        <v>4</v>
      </c>
      <c r="W189" s="110">
        <f t="shared" si="95"/>
        <v>11595</v>
      </c>
      <c r="X189" s="123">
        <f t="shared" si="100"/>
        <v>59</v>
      </c>
      <c r="Y189" s="125">
        <f t="shared" si="108"/>
        <v>4.8571428571428568</v>
      </c>
      <c r="Z189" s="53">
        <f t="shared" si="96"/>
        <v>1.0003450953325856</v>
      </c>
      <c r="AA189" s="73">
        <f t="shared" si="97"/>
        <v>3.4509533258564318E-4</v>
      </c>
      <c r="AB189" s="105">
        <f t="shared" si="112"/>
        <v>1.096774193548387</v>
      </c>
      <c r="AC189" s="106">
        <f t="shared" si="89"/>
        <v>6224</v>
      </c>
      <c r="AD189" s="84">
        <f t="shared" si="138"/>
        <v>6224</v>
      </c>
      <c r="AE189" s="168">
        <f t="shared" si="139"/>
        <v>0</v>
      </c>
      <c r="AF189" s="116">
        <v>1</v>
      </c>
      <c r="AG189" s="116">
        <v>3</v>
      </c>
      <c r="AH189" s="128">
        <f t="shared" si="90"/>
        <v>4</v>
      </c>
      <c r="AI189" s="128">
        <f t="shared" si="98"/>
        <v>6229</v>
      </c>
      <c r="AJ189" s="123">
        <f t="shared" si="101"/>
        <v>24</v>
      </c>
      <c r="AK189" s="125">
        <f t="shared" si="107"/>
        <v>2.7142857142857144</v>
      </c>
      <c r="AL189" s="70">
        <f t="shared" si="114"/>
        <v>1.0006425702811246</v>
      </c>
      <c r="AM189" s="73">
        <f t="shared" si="115"/>
        <v>6.4257028112457704E-4</v>
      </c>
      <c r="AN189" s="74">
        <f t="shared" si="119"/>
        <v>1</v>
      </c>
      <c r="AO189" s="4">
        <f t="shared" si="109"/>
        <v>51</v>
      </c>
      <c r="AP189" s="4">
        <f t="shared" si="110"/>
        <v>-5</v>
      </c>
      <c r="AQ189" s="4">
        <f t="shared" si="111"/>
        <v>0</v>
      </c>
      <c r="AR189" s="221" t="s">
        <v>419</v>
      </c>
      <c r="AS189" s="174">
        <v>70140</v>
      </c>
      <c r="AT189" s="169">
        <v>12166</v>
      </c>
      <c r="AU189" s="178">
        <v>6224</v>
      </c>
      <c r="AV189" s="235" t="s">
        <v>419</v>
      </c>
      <c r="AW189" s="51">
        <v>560</v>
      </c>
      <c r="AX189" s="232">
        <f t="shared" si="120"/>
        <v>8</v>
      </c>
      <c r="AY189" s="232">
        <f t="shared" si="121"/>
        <v>-8</v>
      </c>
      <c r="AZ189" s="232">
        <v>552</v>
      </c>
      <c r="BA189" s="41">
        <f t="shared" si="130"/>
        <v>549.85714285714289</v>
      </c>
      <c r="BB189" s="51">
        <v>6</v>
      </c>
      <c r="BC189" s="169">
        <f t="shared" si="122"/>
        <v>0</v>
      </c>
      <c r="BD189" s="169">
        <v>6</v>
      </c>
      <c r="BE189" s="41">
        <f t="shared" si="131"/>
        <v>5</v>
      </c>
      <c r="BF189" s="51">
        <v>0</v>
      </c>
      <c r="BG189" s="233">
        <f t="shared" si="123"/>
        <v>0</v>
      </c>
      <c r="BH189" s="233">
        <v>0</v>
      </c>
      <c r="BI189" s="234">
        <f t="shared" si="132"/>
        <v>0.8571428571428571</v>
      </c>
      <c r="BK189" s="219" t="s">
        <v>419</v>
      </c>
      <c r="BL189" s="228" t="s">
        <v>420</v>
      </c>
      <c r="BM189" s="231">
        <v>7</v>
      </c>
      <c r="BN189" s="2">
        <f t="shared" si="129"/>
        <v>6</v>
      </c>
      <c r="BO189" s="228"/>
      <c r="BP189" s="231"/>
      <c r="BQ189" s="2">
        <f t="shared" si="124"/>
        <v>0</v>
      </c>
      <c r="BS189" s="17">
        <f t="shared" si="113"/>
        <v>512.28571428571433</v>
      </c>
      <c r="CM189" s="1" t="s">
        <v>419</v>
      </c>
      <c r="CN189" s="132">
        <v>8</v>
      </c>
      <c r="CO189" s="132">
        <v>456</v>
      </c>
      <c r="CP189" s="132">
        <v>96</v>
      </c>
      <c r="CQ189" s="132">
        <v>8</v>
      </c>
      <c r="CR189" s="132">
        <v>448</v>
      </c>
      <c r="CS189" s="132">
        <v>96</v>
      </c>
      <c r="CT189" s="236">
        <v>44073</v>
      </c>
      <c r="CU189" s="132">
        <f t="shared" si="125"/>
        <v>0</v>
      </c>
      <c r="CV189" s="132">
        <f t="shared" si="126"/>
        <v>8</v>
      </c>
      <c r="CW189" s="132">
        <f t="shared" si="127"/>
        <v>0</v>
      </c>
      <c r="CX189" s="132">
        <f t="shared" si="128"/>
        <v>8</v>
      </c>
      <c r="CZ189" s="132">
        <v>-36</v>
      </c>
    </row>
    <row r="190" spans="1:104" x14ac:dyDescent="0.25">
      <c r="A190" s="51">
        <v>187</v>
      </c>
      <c r="B190" s="132">
        <v>161</v>
      </c>
      <c r="C190" s="54">
        <v>44074</v>
      </c>
      <c r="D190" s="107">
        <f t="shared" si="135"/>
        <v>57974</v>
      </c>
      <c r="E190" s="113">
        <f t="shared" si="117"/>
        <v>70667</v>
      </c>
      <c r="F190" s="84">
        <f t="shared" si="118"/>
        <v>527</v>
      </c>
      <c r="G190" s="116">
        <v>111</v>
      </c>
      <c r="H190" s="116">
        <v>457</v>
      </c>
      <c r="I190" s="110">
        <f t="shared" si="86"/>
        <v>568</v>
      </c>
      <c r="J190" s="110">
        <f t="shared" si="91"/>
        <v>71292</v>
      </c>
      <c r="K190" s="123">
        <f t="shared" si="99"/>
        <v>3539</v>
      </c>
      <c r="L190" s="126">
        <f t="shared" si="106"/>
        <v>529.14285714285711</v>
      </c>
      <c r="M190" s="70">
        <f t="shared" si="92"/>
        <v>1.0080312199536225</v>
      </c>
      <c r="N190" s="73">
        <f t="shared" si="93"/>
        <v>8.0312199536225481E-3</v>
      </c>
      <c r="O190" s="73">
        <f t="shared" si="94"/>
        <v>7.7691873438411998E-3</v>
      </c>
      <c r="P190" s="70">
        <f t="shared" si="133"/>
        <v>1.0360839160839159</v>
      </c>
      <c r="Q190" s="107">
        <f t="shared" si="134"/>
        <v>5942</v>
      </c>
      <c r="R190" s="113">
        <f t="shared" si="136"/>
        <v>12177</v>
      </c>
      <c r="S190" s="84">
        <f t="shared" si="137"/>
        <v>11</v>
      </c>
      <c r="T190" s="116">
        <v>6</v>
      </c>
      <c r="U190" s="116">
        <v>0</v>
      </c>
      <c r="V190" s="110">
        <f t="shared" si="88"/>
        <v>6</v>
      </c>
      <c r="W190" s="110">
        <f t="shared" si="95"/>
        <v>11601</v>
      </c>
      <c r="X190" s="123">
        <f t="shared" si="100"/>
        <v>66</v>
      </c>
      <c r="Y190" s="125">
        <f t="shared" si="108"/>
        <v>4.8571428571428568</v>
      </c>
      <c r="Z190" s="53">
        <f t="shared" si="96"/>
        <v>1.0005174644243209</v>
      </c>
      <c r="AA190" s="73">
        <f t="shared" si="97"/>
        <v>5.1746442432087925E-4</v>
      </c>
      <c r="AB190" s="105">
        <f t="shared" si="112"/>
        <v>1</v>
      </c>
      <c r="AC190" s="106">
        <f t="shared" si="89"/>
        <v>6224</v>
      </c>
      <c r="AD190" s="84">
        <f t="shared" si="138"/>
        <v>6224</v>
      </c>
      <c r="AE190" s="168">
        <f t="shared" si="139"/>
        <v>0</v>
      </c>
      <c r="AF190" s="116">
        <v>2</v>
      </c>
      <c r="AG190" s="116">
        <v>1</v>
      </c>
      <c r="AH190" s="128">
        <f t="shared" si="90"/>
        <v>3</v>
      </c>
      <c r="AI190" s="128">
        <f t="shared" si="98"/>
        <v>6232</v>
      </c>
      <c r="AJ190" s="123">
        <f t="shared" si="101"/>
        <v>22</v>
      </c>
      <c r="AK190" s="125">
        <f t="shared" si="107"/>
        <v>2.8571428571428572</v>
      </c>
      <c r="AL190" s="70">
        <f t="shared" si="114"/>
        <v>1.0004816182372773</v>
      </c>
      <c r="AM190" s="73">
        <f t="shared" si="115"/>
        <v>4.8161823727732589E-4</v>
      </c>
      <c r="AN190" s="74">
        <f t="shared" si="119"/>
        <v>1.0526315789473684</v>
      </c>
      <c r="AO190" s="4">
        <f t="shared" si="109"/>
        <v>-47</v>
      </c>
      <c r="AP190" s="4">
        <f t="shared" si="110"/>
        <v>7</v>
      </c>
      <c r="AQ190" s="4">
        <f t="shared" si="111"/>
        <v>-2</v>
      </c>
      <c r="AR190" s="221" t="s">
        <v>420</v>
      </c>
      <c r="AS190" s="174">
        <v>70667</v>
      </c>
      <c r="AT190" s="169">
        <v>12177</v>
      </c>
      <c r="AU190" s="178">
        <v>6224</v>
      </c>
      <c r="AV190" s="235" t="s">
        <v>420</v>
      </c>
      <c r="AW190" s="51">
        <v>812</v>
      </c>
      <c r="AX190" s="232">
        <f t="shared" si="120"/>
        <v>19</v>
      </c>
      <c r="AY190" s="232">
        <f t="shared" si="121"/>
        <v>-19</v>
      </c>
      <c r="AZ190" s="232">
        <v>793</v>
      </c>
      <c r="BA190" s="41">
        <f t="shared" si="130"/>
        <v>590.85714285714289</v>
      </c>
      <c r="BB190" s="51">
        <v>7</v>
      </c>
      <c r="BC190" s="169">
        <f t="shared" si="122"/>
        <v>0</v>
      </c>
      <c r="BD190" s="169">
        <v>7</v>
      </c>
      <c r="BE190" s="41">
        <f t="shared" si="131"/>
        <v>5.1428571428571432</v>
      </c>
      <c r="BF190" s="51">
        <v>0</v>
      </c>
      <c r="BG190" s="233">
        <f t="shared" si="123"/>
        <v>0</v>
      </c>
      <c r="BH190" s="233">
        <v>0</v>
      </c>
      <c r="BI190" s="234">
        <f t="shared" si="132"/>
        <v>0.8571428571428571</v>
      </c>
      <c r="BK190" s="132" t="s">
        <v>420</v>
      </c>
      <c r="BL190" s="34" t="s">
        <v>423</v>
      </c>
      <c r="BM190" s="58">
        <v>7</v>
      </c>
      <c r="BN190" s="2">
        <f t="shared" si="129"/>
        <v>7</v>
      </c>
      <c r="BO190" s="34"/>
      <c r="BP190" s="58"/>
      <c r="BQ190" s="2">
        <f t="shared" si="124"/>
        <v>0</v>
      </c>
      <c r="BS190" s="17">
        <f t="shared" si="113"/>
        <v>505.57142857142856</v>
      </c>
      <c r="CM190" s="1" t="s">
        <v>420</v>
      </c>
      <c r="CN190" s="132">
        <v>7</v>
      </c>
      <c r="CO190" s="132">
        <v>701</v>
      </c>
      <c r="CP190" s="132">
        <v>104</v>
      </c>
      <c r="CQ190" s="132">
        <v>8</v>
      </c>
      <c r="CR190" s="132">
        <v>681</v>
      </c>
      <c r="CS190" s="132">
        <v>104</v>
      </c>
      <c r="CT190" s="236">
        <v>44074</v>
      </c>
      <c r="CU190" s="132">
        <f t="shared" si="125"/>
        <v>-1</v>
      </c>
      <c r="CV190" s="132">
        <f t="shared" si="126"/>
        <v>20</v>
      </c>
      <c r="CW190" s="132">
        <f t="shared" si="127"/>
        <v>0</v>
      </c>
      <c r="CX190" s="132">
        <f t="shared" si="128"/>
        <v>19</v>
      </c>
    </row>
    <row r="191" spans="1:104" x14ac:dyDescent="0.25">
      <c r="A191" s="51">
        <v>188</v>
      </c>
      <c r="B191" s="132">
        <v>162</v>
      </c>
      <c r="C191" s="54">
        <v>44075</v>
      </c>
      <c r="D191" s="107">
        <f t="shared" si="135"/>
        <v>58490</v>
      </c>
      <c r="E191" s="113">
        <f t="shared" si="117"/>
        <v>71129</v>
      </c>
      <c r="F191" s="84">
        <f t="shared" si="118"/>
        <v>462</v>
      </c>
      <c r="G191" s="116">
        <v>618</v>
      </c>
      <c r="H191" s="116">
        <v>6</v>
      </c>
      <c r="I191" s="110">
        <f t="shared" si="86"/>
        <v>624</v>
      </c>
      <c r="J191" s="110">
        <f t="shared" si="91"/>
        <v>71916</v>
      </c>
      <c r="K191" s="123">
        <f t="shared" si="99"/>
        <v>3586</v>
      </c>
      <c r="L191" s="126">
        <f t="shared" si="106"/>
        <v>542.85714285714289</v>
      </c>
      <c r="M191" s="70">
        <f t="shared" si="92"/>
        <v>1.0087527352297594</v>
      </c>
      <c r="N191" s="73">
        <f t="shared" si="93"/>
        <v>8.7527352297593897E-3</v>
      </c>
      <c r="O191" s="73">
        <f t="shared" si="94"/>
        <v>7.9713134292471732E-3</v>
      </c>
      <c r="P191" s="70">
        <f t="shared" si="133"/>
        <v>1.0259179265658749</v>
      </c>
      <c r="Q191" s="107">
        <f t="shared" si="134"/>
        <v>5953</v>
      </c>
      <c r="R191" s="113">
        <f t="shared" si="136"/>
        <v>12182</v>
      </c>
      <c r="S191" s="84">
        <f t="shared" si="137"/>
        <v>5</v>
      </c>
      <c r="T191" s="116">
        <v>5</v>
      </c>
      <c r="U191" s="116">
        <v>0</v>
      </c>
      <c r="V191" s="110">
        <f t="shared" si="88"/>
        <v>5</v>
      </c>
      <c r="W191" s="110">
        <f t="shared" si="95"/>
        <v>11606</v>
      </c>
      <c r="X191" s="123">
        <f t="shared" si="100"/>
        <v>56</v>
      </c>
      <c r="Y191" s="125">
        <f t="shared" si="108"/>
        <v>4.2857142857142856</v>
      </c>
      <c r="Z191" s="53">
        <f t="shared" si="96"/>
        <v>1.0004309973278165</v>
      </c>
      <c r="AA191" s="73">
        <f t="shared" si="97"/>
        <v>4.309973278164847E-4</v>
      </c>
      <c r="AB191" s="105">
        <f t="shared" si="112"/>
        <v>0.88235294117647067</v>
      </c>
      <c r="AC191" s="106">
        <f t="shared" si="89"/>
        <v>6224</v>
      </c>
      <c r="AD191" s="84">
        <f t="shared" si="138"/>
        <v>6230</v>
      </c>
      <c r="AE191" s="168">
        <f t="shared" si="139"/>
        <v>6</v>
      </c>
      <c r="AF191" s="116">
        <v>2</v>
      </c>
      <c r="AG191" s="116">
        <v>0</v>
      </c>
      <c r="AH191" s="128">
        <f t="shared" si="90"/>
        <v>2</v>
      </c>
      <c r="AI191" s="128">
        <f t="shared" si="98"/>
        <v>6234</v>
      </c>
      <c r="AJ191" s="123">
        <f t="shared" si="101"/>
        <v>23</v>
      </c>
      <c r="AK191" s="125">
        <f t="shared" si="107"/>
        <v>2.8571428571428572</v>
      </c>
      <c r="AL191" s="70">
        <f t="shared" si="114"/>
        <v>1.0003209242618742</v>
      </c>
      <c r="AM191" s="73">
        <f t="shared" si="115"/>
        <v>3.2092426187424472E-4</v>
      </c>
      <c r="AN191" s="74">
        <f t="shared" si="119"/>
        <v>1</v>
      </c>
      <c r="AO191" s="4">
        <f t="shared" si="109"/>
        <v>47</v>
      </c>
      <c r="AP191" s="4">
        <f t="shared" si="110"/>
        <v>-10</v>
      </c>
      <c r="AQ191" s="4">
        <f t="shared" si="111"/>
        <v>1</v>
      </c>
      <c r="AR191" s="221" t="s">
        <v>423</v>
      </c>
      <c r="AS191" s="174">
        <v>71129</v>
      </c>
      <c r="AT191" s="169">
        <v>12182</v>
      </c>
      <c r="AU191" s="178">
        <v>6230</v>
      </c>
      <c r="AV191" s="235" t="s">
        <v>423</v>
      </c>
      <c r="AW191" s="63">
        <v>842</v>
      </c>
      <c r="AX191" s="232">
        <f t="shared" si="120"/>
        <v>43</v>
      </c>
      <c r="AY191" s="232">
        <f t="shared" si="121"/>
        <v>-43</v>
      </c>
      <c r="AZ191" s="232">
        <v>799</v>
      </c>
      <c r="BA191" s="41">
        <f t="shared" si="130"/>
        <v>630.85714285714289</v>
      </c>
      <c r="BB191" s="63">
        <v>7</v>
      </c>
      <c r="BC191" s="169">
        <f t="shared" si="122"/>
        <v>1</v>
      </c>
      <c r="BD191" s="169">
        <v>6</v>
      </c>
      <c r="BE191" s="41">
        <f t="shared" si="131"/>
        <v>5.1428571428571432</v>
      </c>
      <c r="BF191" s="51">
        <v>0</v>
      </c>
      <c r="BG191" s="233">
        <f t="shared" si="123"/>
        <v>0</v>
      </c>
      <c r="BH191" s="233">
        <v>0</v>
      </c>
      <c r="BI191" s="234">
        <f t="shared" si="132"/>
        <v>0.5714285714285714</v>
      </c>
      <c r="BK191" s="132" t="s">
        <v>423</v>
      </c>
      <c r="BL191" s="34" t="s">
        <v>425</v>
      </c>
      <c r="BM191" s="58">
        <v>2</v>
      </c>
      <c r="BN191" s="2">
        <f t="shared" si="129"/>
        <v>7</v>
      </c>
      <c r="BO191" s="34"/>
      <c r="BP191" s="58"/>
      <c r="BQ191" s="2">
        <f t="shared" si="124"/>
        <v>0</v>
      </c>
      <c r="BS191" s="17">
        <f t="shared" si="113"/>
        <v>512.28571428571433</v>
      </c>
      <c r="CM191" s="1" t="s">
        <v>423</v>
      </c>
      <c r="CN191" s="132">
        <v>16</v>
      </c>
      <c r="CO191" s="132">
        <v>700</v>
      </c>
      <c r="CP191" s="132">
        <v>126</v>
      </c>
      <c r="CQ191" s="132">
        <v>17</v>
      </c>
      <c r="CR191" s="132">
        <v>656</v>
      </c>
      <c r="CS191" s="132">
        <v>126</v>
      </c>
      <c r="CT191" s="236">
        <v>44075</v>
      </c>
      <c r="CU191" s="132">
        <f t="shared" si="125"/>
        <v>-1</v>
      </c>
      <c r="CV191" s="132">
        <f t="shared" si="126"/>
        <v>44</v>
      </c>
      <c r="CW191" s="132">
        <f t="shared" si="127"/>
        <v>0</v>
      </c>
      <c r="CX191" s="132">
        <f t="shared" si="128"/>
        <v>43</v>
      </c>
    </row>
    <row r="192" spans="1:104" x14ac:dyDescent="0.25">
      <c r="A192" s="51">
        <v>189</v>
      </c>
      <c r="B192" s="132">
        <v>163</v>
      </c>
      <c r="C192" s="54">
        <v>44076</v>
      </c>
      <c r="D192" s="107">
        <f t="shared" si="135"/>
        <v>58947</v>
      </c>
      <c r="E192" s="113">
        <f t="shared" si="117"/>
        <v>71863</v>
      </c>
      <c r="F192" s="84">
        <f t="shared" si="118"/>
        <v>734</v>
      </c>
      <c r="G192" s="116">
        <v>620</v>
      </c>
      <c r="H192" s="116">
        <v>0</v>
      </c>
      <c r="I192" s="110">
        <f t="shared" si="86"/>
        <v>620</v>
      </c>
      <c r="J192" s="110">
        <f t="shared" si="91"/>
        <v>72536</v>
      </c>
      <c r="K192" s="123">
        <f t="shared" si="99"/>
        <v>3749</v>
      </c>
      <c r="L192" s="126">
        <f t="shared" si="106"/>
        <v>564.28571428571433</v>
      </c>
      <c r="M192" s="70">
        <f t="shared" si="92"/>
        <v>1.0086211691417766</v>
      </c>
      <c r="N192" s="73">
        <f t="shared" si="93"/>
        <v>8.6211691417765746E-3</v>
      </c>
      <c r="O192" s="73">
        <f t="shared" si="94"/>
        <v>8.101149352600822E-3</v>
      </c>
      <c r="P192" s="70">
        <f t="shared" si="133"/>
        <v>1.0394736842105263</v>
      </c>
      <c r="Q192" s="107">
        <f t="shared" si="134"/>
        <v>5952</v>
      </c>
      <c r="R192" s="113">
        <f t="shared" si="136"/>
        <v>12188</v>
      </c>
      <c r="S192" s="84">
        <f t="shared" si="137"/>
        <v>6</v>
      </c>
      <c r="T192" s="116">
        <v>4</v>
      </c>
      <c r="U192" s="116">
        <v>0</v>
      </c>
      <c r="V192" s="110">
        <f t="shared" si="88"/>
        <v>4</v>
      </c>
      <c r="W192" s="110">
        <f t="shared" si="95"/>
        <v>11610</v>
      </c>
      <c r="X192" s="123">
        <f t="shared" si="100"/>
        <v>43</v>
      </c>
      <c r="Y192" s="125">
        <f t="shared" si="108"/>
        <v>4.1428571428571432</v>
      </c>
      <c r="Z192" s="53">
        <f t="shared" si="96"/>
        <v>1.0003446493193175</v>
      </c>
      <c r="AA192" s="73">
        <f t="shared" si="97"/>
        <v>3.4464931931754705E-4</v>
      </c>
      <c r="AB192" s="105">
        <f t="shared" si="112"/>
        <v>0.96666666666666679</v>
      </c>
      <c r="AC192" s="106">
        <f t="shared" si="89"/>
        <v>6230</v>
      </c>
      <c r="AD192" s="84">
        <f t="shared" si="138"/>
        <v>6235</v>
      </c>
      <c r="AE192" s="168">
        <f t="shared" si="139"/>
        <v>5</v>
      </c>
      <c r="AF192" s="116">
        <v>1</v>
      </c>
      <c r="AG192" s="116">
        <v>0</v>
      </c>
      <c r="AH192" s="128">
        <f t="shared" si="90"/>
        <v>1</v>
      </c>
      <c r="AI192" s="128">
        <f t="shared" si="98"/>
        <v>6235</v>
      </c>
      <c r="AJ192" s="123">
        <f t="shared" si="101"/>
        <v>20</v>
      </c>
      <c r="AK192" s="125">
        <f t="shared" si="107"/>
        <v>2.2857142857142856</v>
      </c>
      <c r="AL192" s="70">
        <f t="shared" si="114"/>
        <v>1.0001604106512672</v>
      </c>
      <c r="AM192" s="73">
        <f t="shared" si="115"/>
        <v>1.6041065126715104E-4</v>
      </c>
      <c r="AN192" s="74">
        <f t="shared" si="119"/>
        <v>0.79999999999999993</v>
      </c>
      <c r="AO192" s="4">
        <f t="shared" si="109"/>
        <v>163</v>
      </c>
      <c r="AP192" s="4">
        <f t="shared" si="110"/>
        <v>-13</v>
      </c>
      <c r="AQ192" s="4">
        <f t="shared" si="111"/>
        <v>-3</v>
      </c>
      <c r="AR192" s="221" t="s">
        <v>425</v>
      </c>
      <c r="AS192" s="174">
        <v>71863</v>
      </c>
      <c r="AT192" s="169">
        <v>12188</v>
      </c>
      <c r="AU192" s="178">
        <v>6235</v>
      </c>
      <c r="AV192" s="235" t="s">
        <v>425</v>
      </c>
      <c r="AW192" s="51">
        <v>784</v>
      </c>
      <c r="AX192" s="232">
        <f t="shared" si="120"/>
        <v>38</v>
      </c>
      <c r="AY192" s="232">
        <f t="shared" si="121"/>
        <v>-38</v>
      </c>
      <c r="AZ192" s="232">
        <v>746</v>
      </c>
      <c r="BA192" s="41">
        <f t="shared" si="130"/>
        <v>658.85714285714289</v>
      </c>
      <c r="BB192" s="51">
        <v>2</v>
      </c>
      <c r="BC192" s="169">
        <f t="shared" si="122"/>
        <v>0</v>
      </c>
      <c r="BD192" s="169">
        <v>2</v>
      </c>
      <c r="BE192" s="41">
        <f t="shared" si="131"/>
        <v>4.4285714285714288</v>
      </c>
      <c r="BF192" s="51">
        <v>1</v>
      </c>
      <c r="BG192" s="233">
        <f t="shared" si="123"/>
        <v>0</v>
      </c>
      <c r="BH192" s="233">
        <v>1</v>
      </c>
      <c r="BI192" s="234">
        <f t="shared" si="132"/>
        <v>0.5714285714285714</v>
      </c>
      <c r="BK192" s="132" t="s">
        <v>425</v>
      </c>
      <c r="BL192" s="34" t="s">
        <v>426</v>
      </c>
      <c r="BM192" s="58">
        <v>3</v>
      </c>
      <c r="BN192" s="2">
        <f t="shared" si="129"/>
        <v>2</v>
      </c>
      <c r="BO192" s="34"/>
      <c r="BP192" s="58"/>
      <c r="BQ192" s="2">
        <f t="shared" si="124"/>
        <v>1</v>
      </c>
      <c r="BS192" s="17">
        <f t="shared" si="113"/>
        <v>535.57142857142856</v>
      </c>
      <c r="CM192" s="1" t="s">
        <v>425</v>
      </c>
      <c r="CN192" s="132">
        <v>20</v>
      </c>
      <c r="CO192" s="132">
        <v>628</v>
      </c>
      <c r="CP192" s="132">
        <v>136</v>
      </c>
      <c r="CQ192" s="132">
        <v>20</v>
      </c>
      <c r="CR192" s="132">
        <v>584</v>
      </c>
      <c r="CS192" s="132">
        <v>142</v>
      </c>
      <c r="CT192" s="236">
        <v>44076</v>
      </c>
      <c r="CU192" s="132">
        <f t="shared" si="125"/>
        <v>0</v>
      </c>
      <c r="CV192" s="132">
        <f t="shared" si="126"/>
        <v>44</v>
      </c>
      <c r="CW192" s="132">
        <f t="shared" si="127"/>
        <v>-6</v>
      </c>
      <c r="CX192" s="132">
        <f t="shared" si="128"/>
        <v>38</v>
      </c>
    </row>
    <row r="193" spans="1:102" x14ac:dyDescent="0.25">
      <c r="A193" s="51">
        <v>190</v>
      </c>
      <c r="B193" s="132">
        <v>164</v>
      </c>
      <c r="C193" s="54">
        <v>44077</v>
      </c>
      <c r="D193" s="107">
        <f t="shared" si="135"/>
        <v>59675</v>
      </c>
      <c r="E193" s="113">
        <f t="shared" si="117"/>
        <v>72464</v>
      </c>
      <c r="F193" s="84">
        <f t="shared" si="118"/>
        <v>601</v>
      </c>
      <c r="G193" s="116">
        <v>717</v>
      </c>
      <c r="H193" s="116">
        <v>0</v>
      </c>
      <c r="I193" s="110">
        <f t="shared" si="86"/>
        <v>717</v>
      </c>
      <c r="J193" s="110">
        <f t="shared" si="91"/>
        <v>73253</v>
      </c>
      <c r="K193" s="123">
        <f t="shared" si="99"/>
        <v>3840</v>
      </c>
      <c r="L193" s="126">
        <f t="shared" si="106"/>
        <v>590.85714285714289</v>
      </c>
      <c r="M193" s="70">
        <f t="shared" si="92"/>
        <v>1.0098847468843057</v>
      </c>
      <c r="N193" s="73">
        <f t="shared" si="93"/>
        <v>9.8847468843057396E-3</v>
      </c>
      <c r="O193" s="73">
        <f t="shared" si="94"/>
        <v>8.5996581254543791E-3</v>
      </c>
      <c r="P193" s="70">
        <f t="shared" si="133"/>
        <v>1.0470886075949366</v>
      </c>
      <c r="Q193" s="107">
        <f t="shared" si="134"/>
        <v>5953</v>
      </c>
      <c r="R193" s="113">
        <f t="shared" si="136"/>
        <v>12193</v>
      </c>
      <c r="S193" s="84">
        <f t="shared" si="137"/>
        <v>5</v>
      </c>
      <c r="T193" s="116">
        <v>5</v>
      </c>
      <c r="U193" s="116">
        <v>0</v>
      </c>
      <c r="V193" s="110">
        <f t="shared" si="88"/>
        <v>5</v>
      </c>
      <c r="W193" s="110">
        <f t="shared" si="95"/>
        <v>11615</v>
      </c>
      <c r="X193" s="123">
        <f t="shared" si="100"/>
        <v>41</v>
      </c>
      <c r="Y193" s="125">
        <f t="shared" si="108"/>
        <v>4.4285714285714288</v>
      </c>
      <c r="Z193" s="53">
        <f t="shared" si="96"/>
        <v>1.0004306632213609</v>
      </c>
      <c r="AA193" s="73">
        <f t="shared" si="97"/>
        <v>4.3066322136087187E-4</v>
      </c>
      <c r="AB193" s="105">
        <f t="shared" si="112"/>
        <v>1.0689655172413792</v>
      </c>
      <c r="AC193" s="106">
        <f t="shared" si="89"/>
        <v>6235</v>
      </c>
      <c r="AD193" s="84">
        <f t="shared" si="138"/>
        <v>6235</v>
      </c>
      <c r="AE193" s="168">
        <f t="shared" si="139"/>
        <v>0</v>
      </c>
      <c r="AF193" s="116">
        <v>1</v>
      </c>
      <c r="AG193" s="116">
        <v>0</v>
      </c>
      <c r="AH193" s="128">
        <f t="shared" si="90"/>
        <v>1</v>
      </c>
      <c r="AI193" s="128">
        <f t="shared" si="98"/>
        <v>6236</v>
      </c>
      <c r="AJ193" s="123">
        <f t="shared" si="101"/>
        <v>17</v>
      </c>
      <c r="AK193" s="125">
        <f t="shared" si="107"/>
        <v>2.4285714285714284</v>
      </c>
      <c r="AL193" s="70">
        <f t="shared" si="114"/>
        <v>1.0001603849238172</v>
      </c>
      <c r="AM193" s="73">
        <f t="shared" si="115"/>
        <v>1.6038492381720282E-4</v>
      </c>
      <c r="AN193" s="74">
        <f t="shared" si="119"/>
        <v>1.0625</v>
      </c>
      <c r="AO193" s="4">
        <f t="shared" si="109"/>
        <v>91</v>
      </c>
      <c r="AP193" s="4">
        <f t="shared" si="110"/>
        <v>-2</v>
      </c>
      <c r="AQ193" s="4">
        <f t="shared" si="111"/>
        <v>-3</v>
      </c>
      <c r="AR193" s="221" t="s">
        <v>426</v>
      </c>
      <c r="AS193" s="174">
        <v>72464</v>
      </c>
      <c r="AT193" s="169">
        <v>12193</v>
      </c>
      <c r="AU193" s="178">
        <v>6235</v>
      </c>
      <c r="AV193" s="235" t="s">
        <v>426</v>
      </c>
      <c r="AW193" s="51">
        <v>769</v>
      </c>
      <c r="AX193" s="232">
        <f t="shared" ref="AX193:AX224" si="140">AW193-AZ193</f>
        <v>80</v>
      </c>
      <c r="AY193" s="232">
        <f t="shared" ref="AY193:AY224" si="141">-AX193</f>
        <v>-80</v>
      </c>
      <c r="AZ193" s="232">
        <v>689</v>
      </c>
      <c r="BA193" s="41">
        <f t="shared" si="130"/>
        <v>695.71428571428567</v>
      </c>
      <c r="BB193" s="51">
        <v>3</v>
      </c>
      <c r="BC193" s="169">
        <f t="shared" ref="BC193:BC224" si="142">BB193-BD193</f>
        <v>1</v>
      </c>
      <c r="BD193" s="169">
        <v>2</v>
      </c>
      <c r="BE193" s="41">
        <f t="shared" si="131"/>
        <v>4.2857142857142856</v>
      </c>
      <c r="BF193" s="51">
        <v>0</v>
      </c>
      <c r="BG193" s="233">
        <f t="shared" ref="BG193:BG224" si="143">BF193-BH193</f>
        <v>0</v>
      </c>
      <c r="BH193" s="233">
        <v>0</v>
      </c>
      <c r="BI193" s="234">
        <f t="shared" si="132"/>
        <v>0.42857142857142855</v>
      </c>
      <c r="BK193" s="132" t="s">
        <v>426</v>
      </c>
      <c r="BL193" s="34" t="s">
        <v>447</v>
      </c>
      <c r="BM193" s="58">
        <v>8</v>
      </c>
      <c r="BN193" s="2">
        <f t="shared" si="129"/>
        <v>3</v>
      </c>
      <c r="BO193" s="34"/>
      <c r="BP193" s="58"/>
      <c r="BQ193" s="2">
        <f t="shared" ref="BQ193:BQ224" si="144">_xlfn.XLOOKUP(BK193,BO:BO,BP:BP,0)</f>
        <v>0</v>
      </c>
      <c r="BS193" s="17">
        <f t="shared" si="113"/>
        <v>548.57142857142856</v>
      </c>
      <c r="CM193" s="1" t="s">
        <v>426</v>
      </c>
      <c r="CN193" s="132">
        <v>12</v>
      </c>
      <c r="CO193" s="132">
        <v>618</v>
      </c>
      <c r="CP193" s="132">
        <v>139</v>
      </c>
      <c r="CQ193" s="132">
        <v>12</v>
      </c>
      <c r="CR193" s="132">
        <v>532</v>
      </c>
      <c r="CS193" s="132">
        <v>145</v>
      </c>
      <c r="CT193" s="236">
        <v>44077</v>
      </c>
      <c r="CU193" s="132">
        <f t="shared" ref="CU193:CU205" si="145">CN193-CQ193</f>
        <v>0</v>
      </c>
      <c r="CV193" s="132">
        <f t="shared" ref="CV193:CV205" si="146">CO193-CR193</f>
        <v>86</v>
      </c>
      <c r="CW193" s="132">
        <f t="shared" ref="CW193:CW205" si="147">CP193-CS193</f>
        <v>-6</v>
      </c>
      <c r="CX193" s="132">
        <f t="shared" ref="CX193:CX205" si="148">SUM(CU193:CW193)</f>
        <v>80</v>
      </c>
    </row>
    <row r="194" spans="1:102" x14ac:dyDescent="0.25">
      <c r="A194" s="51">
        <v>191</v>
      </c>
      <c r="B194" s="132">
        <v>165</v>
      </c>
      <c r="C194" s="54">
        <v>44078</v>
      </c>
      <c r="D194" s="107">
        <f t="shared" si="135"/>
        <v>60271</v>
      </c>
      <c r="E194" s="113">
        <f t="shared" si="117"/>
        <v>73208</v>
      </c>
      <c r="F194" s="84">
        <f t="shared" si="118"/>
        <v>744</v>
      </c>
      <c r="G194" s="116">
        <v>769</v>
      </c>
      <c r="H194" s="116">
        <v>0</v>
      </c>
      <c r="I194" s="110">
        <f t="shared" si="86"/>
        <v>769</v>
      </c>
      <c r="J194" s="110">
        <f t="shared" si="91"/>
        <v>74022</v>
      </c>
      <c r="K194" s="123">
        <f t="shared" si="99"/>
        <v>4077</v>
      </c>
      <c r="L194" s="126">
        <f t="shared" si="106"/>
        <v>622</v>
      </c>
      <c r="M194" s="70">
        <f t="shared" si="92"/>
        <v>1.0104978635687276</v>
      </c>
      <c r="N194" s="73">
        <f t="shared" si="93"/>
        <v>1.0497863568727617E-2</v>
      </c>
      <c r="O194" s="73">
        <f t="shared" si="94"/>
        <v>9.157546955638373E-3</v>
      </c>
      <c r="P194" s="70">
        <f t="shared" si="133"/>
        <v>1.0527079303675049</v>
      </c>
      <c r="Q194" s="107">
        <f t="shared" si="134"/>
        <v>5958</v>
      </c>
      <c r="R194" s="113">
        <f t="shared" si="136"/>
        <v>12200</v>
      </c>
      <c r="S194" s="84">
        <f t="shared" si="137"/>
        <v>7</v>
      </c>
      <c r="T194" s="116">
        <v>4</v>
      </c>
      <c r="U194" s="116">
        <v>0</v>
      </c>
      <c r="V194" s="110">
        <f t="shared" si="88"/>
        <v>4</v>
      </c>
      <c r="W194" s="110">
        <f t="shared" si="95"/>
        <v>11619</v>
      </c>
      <c r="X194" s="123">
        <f t="shared" si="100"/>
        <v>39</v>
      </c>
      <c r="Y194" s="125">
        <f t="shared" si="108"/>
        <v>4.2857142857142856</v>
      </c>
      <c r="Z194" s="53">
        <f t="shared" si="96"/>
        <v>1.0003443822643134</v>
      </c>
      <c r="AA194" s="73">
        <f t="shared" si="97"/>
        <v>3.4438226431343644E-4</v>
      </c>
      <c r="AB194" s="105">
        <f t="shared" si="112"/>
        <v>0.96774193548387089</v>
      </c>
      <c r="AC194" s="106">
        <f t="shared" si="89"/>
        <v>6235</v>
      </c>
      <c r="AD194" s="84">
        <f t="shared" si="138"/>
        <v>6237</v>
      </c>
      <c r="AE194" s="168">
        <f t="shared" si="139"/>
        <v>2</v>
      </c>
      <c r="AF194" s="116">
        <v>1</v>
      </c>
      <c r="AG194" s="116">
        <v>0</v>
      </c>
      <c r="AH194" s="128">
        <f t="shared" si="90"/>
        <v>1</v>
      </c>
      <c r="AI194" s="128">
        <f t="shared" si="98"/>
        <v>6237</v>
      </c>
      <c r="AJ194" s="123">
        <f t="shared" si="101"/>
        <v>17</v>
      </c>
      <c r="AK194" s="125">
        <f t="shared" si="107"/>
        <v>1.8571428571428572</v>
      </c>
      <c r="AL194" s="70">
        <f t="shared" si="114"/>
        <v>1.0001603592046184</v>
      </c>
      <c r="AM194" s="73">
        <f t="shared" si="115"/>
        <v>1.6035920461843212E-4</v>
      </c>
      <c r="AN194" s="74">
        <f t="shared" si="119"/>
        <v>0.76470588235294124</v>
      </c>
      <c r="AO194" s="4">
        <f t="shared" si="109"/>
        <v>237</v>
      </c>
      <c r="AP194" s="4">
        <f t="shared" si="110"/>
        <v>-2</v>
      </c>
      <c r="AQ194" s="4">
        <f t="shared" si="111"/>
        <v>0</v>
      </c>
      <c r="AR194" s="221" t="s">
        <v>447</v>
      </c>
      <c r="AS194" s="174">
        <v>73208</v>
      </c>
      <c r="AT194" s="169">
        <v>12200</v>
      </c>
      <c r="AU194" s="178">
        <v>6237</v>
      </c>
      <c r="AV194" s="235" t="s">
        <v>447</v>
      </c>
      <c r="AW194" s="51">
        <v>814</v>
      </c>
      <c r="AX194" s="232">
        <f t="shared" si="140"/>
        <v>97</v>
      </c>
      <c r="AY194" s="232">
        <f t="shared" si="141"/>
        <v>-97</v>
      </c>
      <c r="AZ194" s="232">
        <v>717</v>
      </c>
      <c r="BA194" s="41">
        <f t="shared" si="130"/>
        <v>735</v>
      </c>
      <c r="BB194" s="51">
        <v>8</v>
      </c>
      <c r="BC194" s="169">
        <f t="shared" si="142"/>
        <v>1</v>
      </c>
      <c r="BD194" s="169">
        <v>7</v>
      </c>
      <c r="BE194" s="41">
        <f t="shared" si="131"/>
        <v>5.1428571428571432</v>
      </c>
      <c r="BF194" s="51">
        <v>2</v>
      </c>
      <c r="BG194" s="233">
        <f t="shared" si="143"/>
        <v>0</v>
      </c>
      <c r="BH194" s="233">
        <v>2</v>
      </c>
      <c r="BI194" s="234">
        <f t="shared" si="132"/>
        <v>0.7142857142857143</v>
      </c>
      <c r="BK194" s="132" t="s">
        <v>447</v>
      </c>
      <c r="BL194" s="34" t="s">
        <v>455</v>
      </c>
      <c r="BM194" s="58">
        <v>2</v>
      </c>
      <c r="BN194" s="2">
        <f t="shared" ref="BN194:BN225" si="149">_xlfn.SINGLE(_xlfn.XLOOKUP(BK194,BL:BL,BM:BM,0))</f>
        <v>8</v>
      </c>
      <c r="BO194" s="34"/>
      <c r="BP194" s="58"/>
      <c r="BQ194" s="2">
        <f t="shared" si="144"/>
        <v>2</v>
      </c>
      <c r="BS194" s="17">
        <f t="shared" si="113"/>
        <v>582.42857142857144</v>
      </c>
      <c r="CM194" s="1" t="s">
        <v>447</v>
      </c>
      <c r="CN194" s="132">
        <v>33</v>
      </c>
      <c r="CO194" s="132">
        <v>622</v>
      </c>
      <c r="CP194" s="132">
        <v>159</v>
      </c>
      <c r="CQ194" s="132">
        <v>34</v>
      </c>
      <c r="CR194" s="132">
        <v>521</v>
      </c>
      <c r="CS194" s="132">
        <v>162</v>
      </c>
      <c r="CT194" s="236">
        <v>44078</v>
      </c>
      <c r="CU194" s="132">
        <f t="shared" si="145"/>
        <v>-1</v>
      </c>
      <c r="CV194" s="132">
        <f t="shared" si="146"/>
        <v>101</v>
      </c>
      <c r="CW194" s="132">
        <f t="shared" si="147"/>
        <v>-3</v>
      </c>
      <c r="CX194" s="132">
        <f t="shared" si="148"/>
        <v>97</v>
      </c>
    </row>
    <row r="195" spans="1:102" x14ac:dyDescent="0.25">
      <c r="A195" s="51">
        <v>192</v>
      </c>
      <c r="B195" s="132">
        <v>166</v>
      </c>
      <c r="C195" s="54">
        <v>44079</v>
      </c>
      <c r="D195" s="107">
        <f t="shared" si="135"/>
        <v>61008</v>
      </c>
      <c r="E195" s="113">
        <f t="shared" si="117"/>
        <v>73862</v>
      </c>
      <c r="F195" s="84">
        <f t="shared" si="118"/>
        <v>654</v>
      </c>
      <c r="G195" s="116">
        <v>781</v>
      </c>
      <c r="H195" s="116">
        <v>0</v>
      </c>
      <c r="I195" s="110">
        <f t="shared" si="86"/>
        <v>781</v>
      </c>
      <c r="J195" s="110">
        <f t="shared" si="91"/>
        <v>74803</v>
      </c>
      <c r="K195" s="123">
        <f t="shared" si="99"/>
        <v>4230</v>
      </c>
      <c r="L195" s="126">
        <f t="shared" si="106"/>
        <v>660</v>
      </c>
      <c r="M195" s="70">
        <f t="shared" si="92"/>
        <v>1.0105509172948584</v>
      </c>
      <c r="N195" s="73">
        <f t="shared" si="93"/>
        <v>1.0550917294858353E-2</v>
      </c>
      <c r="O195" s="73">
        <f t="shared" si="94"/>
        <v>9.6614864238855347E-3</v>
      </c>
      <c r="P195" s="70">
        <f t="shared" si="133"/>
        <v>1.0610932475884245</v>
      </c>
      <c r="Q195" s="107">
        <f t="shared" si="134"/>
        <v>5963</v>
      </c>
      <c r="R195" s="113">
        <f t="shared" si="136"/>
        <v>12205</v>
      </c>
      <c r="S195" s="84">
        <f t="shared" si="137"/>
        <v>5</v>
      </c>
      <c r="T195" s="116">
        <v>4</v>
      </c>
      <c r="U195" s="116">
        <v>0</v>
      </c>
      <c r="V195" s="110">
        <f t="shared" si="88"/>
        <v>4</v>
      </c>
      <c r="W195" s="110">
        <f t="shared" si="95"/>
        <v>11623</v>
      </c>
      <c r="X195" s="123">
        <f t="shared" si="100"/>
        <v>42</v>
      </c>
      <c r="Y195" s="125">
        <f t="shared" si="108"/>
        <v>4.5714285714285712</v>
      </c>
      <c r="Z195" s="53">
        <f t="shared" si="96"/>
        <v>1.0003442637059987</v>
      </c>
      <c r="AA195" s="73">
        <f t="shared" si="97"/>
        <v>3.4426370599871525E-4</v>
      </c>
      <c r="AB195" s="105">
        <f t="shared" si="112"/>
        <v>1.0666666666666667</v>
      </c>
      <c r="AC195" s="106">
        <f t="shared" si="89"/>
        <v>6237</v>
      </c>
      <c r="AD195" s="84">
        <f t="shared" si="138"/>
        <v>6241</v>
      </c>
      <c r="AE195" s="168">
        <f t="shared" si="139"/>
        <v>4</v>
      </c>
      <c r="AF195" s="116">
        <v>1</v>
      </c>
      <c r="AG195" s="116">
        <v>0</v>
      </c>
      <c r="AH195" s="128">
        <f t="shared" si="90"/>
        <v>1</v>
      </c>
      <c r="AI195" s="128">
        <f t="shared" si="98"/>
        <v>6238</v>
      </c>
      <c r="AJ195" s="123">
        <f t="shared" si="101"/>
        <v>17</v>
      </c>
      <c r="AK195" s="125">
        <f t="shared" si="107"/>
        <v>1.8571428571428572</v>
      </c>
      <c r="AL195" s="70">
        <f t="shared" si="114"/>
        <v>1.0001603334936668</v>
      </c>
      <c r="AM195" s="73">
        <f t="shared" si="115"/>
        <v>1.6033349366684213E-4</v>
      </c>
      <c r="AN195" s="74">
        <f t="shared" si="119"/>
        <v>1</v>
      </c>
      <c r="AO195" s="4">
        <f t="shared" si="109"/>
        <v>153</v>
      </c>
      <c r="AP195" s="4">
        <f t="shared" si="110"/>
        <v>3</v>
      </c>
      <c r="AQ195" s="4">
        <f t="shared" si="111"/>
        <v>0</v>
      </c>
      <c r="AR195" s="221" t="s">
        <v>455</v>
      </c>
      <c r="AS195" s="174">
        <v>73862</v>
      </c>
      <c r="AT195" s="169">
        <v>12205</v>
      </c>
      <c r="AU195" s="178">
        <v>6241</v>
      </c>
      <c r="AV195" s="235" t="s">
        <v>455</v>
      </c>
      <c r="AW195" s="51">
        <v>746</v>
      </c>
      <c r="AX195" s="232">
        <f t="shared" si="140"/>
        <v>145</v>
      </c>
      <c r="AY195" s="232">
        <f t="shared" si="141"/>
        <v>-145</v>
      </c>
      <c r="AZ195" s="232">
        <v>601</v>
      </c>
      <c r="BA195" s="41">
        <f t="shared" si="130"/>
        <v>761</v>
      </c>
      <c r="BB195" s="51">
        <v>2</v>
      </c>
      <c r="BC195" s="169">
        <f t="shared" si="142"/>
        <v>0</v>
      </c>
      <c r="BD195" s="169">
        <v>2</v>
      </c>
      <c r="BE195" s="41">
        <f t="shared" si="131"/>
        <v>5</v>
      </c>
      <c r="BF195" s="51">
        <v>0</v>
      </c>
      <c r="BG195" s="233">
        <f t="shared" si="143"/>
        <v>0</v>
      </c>
      <c r="BH195" s="233">
        <v>0</v>
      </c>
      <c r="BI195" s="234">
        <f t="shared" si="132"/>
        <v>0.42857142857142855</v>
      </c>
      <c r="BK195" s="132" t="s">
        <v>455</v>
      </c>
      <c r="BL195" s="34" t="s">
        <v>456</v>
      </c>
      <c r="BM195" s="58">
        <v>2</v>
      </c>
      <c r="BN195" s="2">
        <f t="shared" si="149"/>
        <v>2</v>
      </c>
      <c r="BO195" s="34"/>
      <c r="BP195" s="58"/>
      <c r="BQ195" s="2">
        <f t="shared" si="144"/>
        <v>0</v>
      </c>
      <c r="BS195" s="17">
        <f t="shared" si="113"/>
        <v>604.28571428571433</v>
      </c>
      <c r="CM195" s="1" t="s">
        <v>455</v>
      </c>
      <c r="CN195" s="132">
        <v>18</v>
      </c>
      <c r="CO195" s="132">
        <v>554</v>
      </c>
      <c r="CP195" s="132">
        <v>174</v>
      </c>
      <c r="CQ195" s="132">
        <v>18</v>
      </c>
      <c r="CR195" s="132">
        <v>402</v>
      </c>
      <c r="CS195" s="132">
        <v>181</v>
      </c>
      <c r="CT195" s="236">
        <v>44079</v>
      </c>
      <c r="CU195" s="132">
        <f t="shared" si="145"/>
        <v>0</v>
      </c>
      <c r="CV195" s="132">
        <f t="shared" si="146"/>
        <v>152</v>
      </c>
      <c r="CW195" s="132">
        <f t="shared" si="147"/>
        <v>-7</v>
      </c>
      <c r="CX195" s="132">
        <f t="shared" si="148"/>
        <v>145</v>
      </c>
    </row>
    <row r="196" spans="1:102" x14ac:dyDescent="0.25">
      <c r="A196" s="51">
        <v>193</v>
      </c>
      <c r="B196" s="132">
        <v>167</v>
      </c>
      <c r="C196" s="54">
        <v>44080</v>
      </c>
      <c r="D196" s="107">
        <f t="shared" si="135"/>
        <v>61657</v>
      </c>
      <c r="E196" s="113">
        <f t="shared" si="117"/>
        <v>74787</v>
      </c>
      <c r="F196" s="84">
        <f t="shared" si="118"/>
        <v>925</v>
      </c>
      <c r="G196" s="116">
        <v>791</v>
      </c>
      <c r="H196" s="116">
        <v>0</v>
      </c>
      <c r="I196" s="110">
        <f t="shared" ref="I196:I236" si="150">G196+H196</f>
        <v>791</v>
      </c>
      <c r="J196" s="110">
        <f t="shared" si="91"/>
        <v>75594</v>
      </c>
      <c r="K196" s="123">
        <f t="shared" si="99"/>
        <v>4647</v>
      </c>
      <c r="L196" s="126">
        <f t="shared" si="106"/>
        <v>695.71428571428567</v>
      </c>
      <c r="M196" s="70">
        <f t="shared" si="92"/>
        <v>1.0105744422015159</v>
      </c>
      <c r="N196" s="73">
        <f t="shared" si="93"/>
        <v>1.0574442201515932E-2</v>
      </c>
      <c r="O196" s="73">
        <f t="shared" si="94"/>
        <v>1.0025827818236844E-2</v>
      </c>
      <c r="P196" s="70">
        <f t="shared" si="133"/>
        <v>1.054112554112554</v>
      </c>
      <c r="Q196" s="107">
        <f t="shared" si="134"/>
        <v>5964</v>
      </c>
      <c r="R196" s="113">
        <f t="shared" si="136"/>
        <v>12210</v>
      </c>
      <c r="S196" s="84">
        <f t="shared" si="137"/>
        <v>5</v>
      </c>
      <c r="T196" s="116">
        <v>1</v>
      </c>
      <c r="U196" s="116">
        <v>0</v>
      </c>
      <c r="V196" s="110">
        <f t="shared" ref="V196:V236" si="151">T196+U196</f>
        <v>1</v>
      </c>
      <c r="W196" s="110">
        <f t="shared" si="95"/>
        <v>11624</v>
      </c>
      <c r="X196" s="123">
        <f t="shared" si="100"/>
        <v>44</v>
      </c>
      <c r="Y196" s="125">
        <f t="shared" si="108"/>
        <v>4.1428571428571432</v>
      </c>
      <c r="Z196" s="53">
        <f t="shared" si="96"/>
        <v>1.0000860363073216</v>
      </c>
      <c r="AA196" s="73">
        <f t="shared" si="97"/>
        <v>8.603630732162415E-5</v>
      </c>
      <c r="AB196" s="105">
        <f t="shared" si="112"/>
        <v>0.90625000000000011</v>
      </c>
      <c r="AC196" s="106">
        <f t="shared" ref="AC196:AC236" si="152">AD196-AE196</f>
        <v>6241</v>
      </c>
      <c r="AD196" s="84">
        <f t="shared" si="138"/>
        <v>6243</v>
      </c>
      <c r="AE196" s="168">
        <f t="shared" si="139"/>
        <v>2</v>
      </c>
      <c r="AF196" s="116">
        <v>0</v>
      </c>
      <c r="AG196" s="116">
        <v>0</v>
      </c>
      <c r="AH196" s="128">
        <f t="shared" ref="AH196:AH236" si="153">AF196+AG196</f>
        <v>0</v>
      </c>
      <c r="AI196" s="128">
        <f t="shared" si="98"/>
        <v>6238</v>
      </c>
      <c r="AJ196" s="123">
        <f t="shared" si="101"/>
        <v>19</v>
      </c>
      <c r="AK196" s="125">
        <f t="shared" si="107"/>
        <v>1.2857142857142858</v>
      </c>
      <c r="AL196" s="70">
        <f t="shared" si="114"/>
        <v>1</v>
      </c>
      <c r="AM196" s="73">
        <f t="shared" si="115"/>
        <v>0</v>
      </c>
      <c r="AN196" s="74">
        <f t="shared" si="119"/>
        <v>0.69230769230769229</v>
      </c>
      <c r="AO196" s="4">
        <f t="shared" si="109"/>
        <v>417</v>
      </c>
      <c r="AP196" s="4">
        <f t="shared" si="110"/>
        <v>2</v>
      </c>
      <c r="AQ196" s="4">
        <f t="shared" si="111"/>
        <v>2</v>
      </c>
      <c r="AR196" s="221" t="s">
        <v>456</v>
      </c>
      <c r="AS196" s="174">
        <v>74787</v>
      </c>
      <c r="AT196" s="169">
        <v>12210</v>
      </c>
      <c r="AU196" s="178">
        <v>6243</v>
      </c>
      <c r="AV196" s="235" t="s">
        <v>456</v>
      </c>
      <c r="AW196" s="51">
        <v>622</v>
      </c>
      <c r="AX196" s="232">
        <f t="shared" si="140"/>
        <v>167</v>
      </c>
      <c r="AY196" s="232">
        <f t="shared" si="141"/>
        <v>-167</v>
      </c>
      <c r="AZ196" s="232">
        <v>455</v>
      </c>
      <c r="BA196" s="41">
        <f t="shared" si="130"/>
        <v>769.85714285714289</v>
      </c>
      <c r="BB196" s="51">
        <v>2</v>
      </c>
      <c r="BC196" s="169">
        <f t="shared" si="142"/>
        <v>1</v>
      </c>
      <c r="BD196" s="169">
        <v>1</v>
      </c>
      <c r="BE196" s="41">
        <f t="shared" si="131"/>
        <v>4.4285714285714288</v>
      </c>
      <c r="BF196" s="51">
        <v>1</v>
      </c>
      <c r="BG196" s="233">
        <f t="shared" si="143"/>
        <v>1</v>
      </c>
      <c r="BH196" s="233">
        <v>0</v>
      </c>
      <c r="BI196" s="234">
        <f t="shared" si="132"/>
        <v>0.5714285714285714</v>
      </c>
      <c r="BK196" s="132" t="s">
        <v>456</v>
      </c>
      <c r="BL196" s="34" t="s">
        <v>481</v>
      </c>
      <c r="BM196" s="58">
        <v>4</v>
      </c>
      <c r="BN196" s="2">
        <f t="shared" si="149"/>
        <v>2</v>
      </c>
      <c r="BO196" s="34"/>
      <c r="BP196" s="58"/>
      <c r="BQ196" s="2">
        <f t="shared" si="144"/>
        <v>1</v>
      </c>
      <c r="BS196" s="17">
        <f t="shared" si="113"/>
        <v>663.85714285714289</v>
      </c>
      <c r="CM196" s="1" t="s">
        <v>456</v>
      </c>
      <c r="CN196" s="132">
        <v>21</v>
      </c>
      <c r="CO196" s="132">
        <v>405</v>
      </c>
      <c r="CP196" s="132">
        <v>196</v>
      </c>
      <c r="CQ196" s="132">
        <v>23</v>
      </c>
      <c r="CR196" s="132">
        <v>224</v>
      </c>
      <c r="CS196" s="132">
        <v>208</v>
      </c>
      <c r="CT196" s="236">
        <v>44080</v>
      </c>
      <c r="CU196" s="132">
        <f t="shared" si="145"/>
        <v>-2</v>
      </c>
      <c r="CV196" s="132">
        <f t="shared" si="146"/>
        <v>181</v>
      </c>
      <c r="CW196" s="132">
        <f t="shared" si="147"/>
        <v>-12</v>
      </c>
      <c r="CX196" s="132">
        <f t="shared" si="148"/>
        <v>167</v>
      </c>
    </row>
    <row r="197" spans="1:102" x14ac:dyDescent="0.25">
      <c r="A197" s="51">
        <v>194</v>
      </c>
      <c r="B197" s="132">
        <v>168</v>
      </c>
      <c r="C197" s="54">
        <v>44081</v>
      </c>
      <c r="D197" s="107">
        <f t="shared" si="135"/>
        <v>62577</v>
      </c>
      <c r="E197" s="113">
        <f t="shared" ref="E197:E207" si="154">AS197</f>
        <v>75584</v>
      </c>
      <c r="F197" s="84">
        <f t="shared" si="118"/>
        <v>797</v>
      </c>
      <c r="G197" s="116">
        <v>816</v>
      </c>
      <c r="H197" s="116">
        <v>0</v>
      </c>
      <c r="I197" s="110">
        <f t="shared" si="150"/>
        <v>816</v>
      </c>
      <c r="J197" s="110">
        <f t="shared" ref="J197:J236" si="155">J196+I197</f>
        <v>76410</v>
      </c>
      <c r="K197" s="123">
        <f t="shared" si="99"/>
        <v>4917</v>
      </c>
      <c r="L197" s="126">
        <f t="shared" si="106"/>
        <v>731.14285714285711</v>
      </c>
      <c r="M197" s="70">
        <f t="shared" ref="M197:M236" si="156">J197/J196</f>
        <v>1.0107945075005953</v>
      </c>
      <c r="N197" s="73">
        <f t="shared" ref="N197:N236" si="157">(M197-1)</f>
        <v>1.0794507500595296E-2</v>
      </c>
      <c r="O197" s="73">
        <f t="shared" ref="O197:O236" si="158">SUM(N193:N197)/5</f>
        <v>1.0460495490000587E-2</v>
      </c>
      <c r="P197" s="70">
        <f t="shared" si="133"/>
        <v>1.050924024640657</v>
      </c>
      <c r="Q197" s="107">
        <f t="shared" si="134"/>
        <v>5967</v>
      </c>
      <c r="R197" s="113">
        <f t="shared" si="136"/>
        <v>12219</v>
      </c>
      <c r="S197" s="84">
        <f t="shared" si="137"/>
        <v>9</v>
      </c>
      <c r="T197" s="116">
        <v>0</v>
      </c>
      <c r="U197" s="116">
        <v>0</v>
      </c>
      <c r="V197" s="110">
        <f t="shared" si="151"/>
        <v>0</v>
      </c>
      <c r="W197" s="110">
        <f t="shared" ref="W197:W236" si="159">W196+V197</f>
        <v>11624</v>
      </c>
      <c r="X197" s="123">
        <f t="shared" si="100"/>
        <v>42</v>
      </c>
      <c r="Y197" s="125">
        <f t="shared" si="108"/>
        <v>3.2857142857142856</v>
      </c>
      <c r="Z197" s="53">
        <f t="shared" ref="Z197:Z236" si="160">W197/W196</f>
        <v>1</v>
      </c>
      <c r="AA197" s="73">
        <f t="shared" ref="AA197:AA236" si="161">Z197-1</f>
        <v>0</v>
      </c>
      <c r="AB197" s="105">
        <f t="shared" si="112"/>
        <v>0.79310344827586199</v>
      </c>
      <c r="AC197" s="106">
        <f t="shared" si="152"/>
        <v>6243</v>
      </c>
      <c r="AD197" s="84">
        <f t="shared" si="138"/>
        <v>6243</v>
      </c>
      <c r="AE197" s="168">
        <f t="shared" si="139"/>
        <v>0</v>
      </c>
      <c r="AF197" s="116">
        <v>0</v>
      </c>
      <c r="AG197" s="116">
        <v>0</v>
      </c>
      <c r="AH197" s="128">
        <f t="shared" si="153"/>
        <v>0</v>
      </c>
      <c r="AI197" s="128">
        <f t="shared" ref="AI197:AI236" si="162">AI196+AH197</f>
        <v>6238</v>
      </c>
      <c r="AJ197" s="123">
        <f t="shared" si="101"/>
        <v>19</v>
      </c>
      <c r="AK197" s="125">
        <f t="shared" si="107"/>
        <v>0.8571428571428571</v>
      </c>
      <c r="AL197" s="70">
        <f t="shared" si="114"/>
        <v>1</v>
      </c>
      <c r="AM197" s="73">
        <f t="shared" si="115"/>
        <v>0</v>
      </c>
      <c r="AN197" s="74">
        <f t="shared" si="119"/>
        <v>0.66666666666666663</v>
      </c>
      <c r="AO197" s="4">
        <f t="shared" si="109"/>
        <v>270</v>
      </c>
      <c r="AP197" s="4">
        <f t="shared" si="110"/>
        <v>-2</v>
      </c>
      <c r="AQ197" s="4">
        <f t="shared" si="111"/>
        <v>0</v>
      </c>
      <c r="AR197" s="221" t="s">
        <v>481</v>
      </c>
      <c r="AS197" s="174">
        <v>75584</v>
      </c>
      <c r="AT197" s="169">
        <v>12219</v>
      </c>
      <c r="AU197" s="178">
        <v>6243</v>
      </c>
      <c r="AV197" s="235" t="s">
        <v>481</v>
      </c>
      <c r="AW197" s="51">
        <v>473</v>
      </c>
      <c r="AX197" s="232">
        <f t="shared" si="140"/>
        <v>120</v>
      </c>
      <c r="AY197" s="232">
        <f t="shared" si="141"/>
        <v>-120</v>
      </c>
      <c r="AZ197" s="232">
        <v>353</v>
      </c>
      <c r="BA197" s="41">
        <f t="shared" si="130"/>
        <v>721.42857142857144</v>
      </c>
      <c r="BB197" s="51">
        <v>4</v>
      </c>
      <c r="BC197" s="169">
        <f t="shared" si="142"/>
        <v>1</v>
      </c>
      <c r="BD197" s="169">
        <v>3</v>
      </c>
      <c r="BE197" s="41">
        <f t="shared" si="131"/>
        <v>4</v>
      </c>
      <c r="BF197" s="51">
        <v>0</v>
      </c>
      <c r="BG197" s="233">
        <f t="shared" si="143"/>
        <v>0</v>
      </c>
      <c r="BH197" s="233"/>
      <c r="BI197" s="234">
        <f t="shared" si="132"/>
        <v>0.5714285714285714</v>
      </c>
      <c r="BK197" s="132" t="s">
        <v>481</v>
      </c>
      <c r="BL197" s="34" t="s">
        <v>513</v>
      </c>
      <c r="BM197" s="58">
        <v>7</v>
      </c>
      <c r="BN197" s="2">
        <f t="shared" si="149"/>
        <v>4</v>
      </c>
      <c r="BO197" s="34"/>
      <c r="BP197" s="58"/>
      <c r="BQ197" s="2">
        <f t="shared" si="144"/>
        <v>0</v>
      </c>
      <c r="BS197" s="17">
        <f t="shared" si="113"/>
        <v>702.42857142857144</v>
      </c>
      <c r="CM197" s="1" t="s">
        <v>481</v>
      </c>
      <c r="CN197" s="132">
        <v>28</v>
      </c>
      <c r="CO197" s="132">
        <v>244</v>
      </c>
      <c r="CP197" s="132">
        <v>201</v>
      </c>
      <c r="CQ197" s="132">
        <v>33</v>
      </c>
      <c r="CR197" s="132">
        <v>88</v>
      </c>
      <c r="CS197" s="132">
        <v>232</v>
      </c>
      <c r="CT197" s="236">
        <v>44081</v>
      </c>
      <c r="CU197" s="132">
        <f t="shared" si="145"/>
        <v>-5</v>
      </c>
      <c r="CV197" s="132">
        <f t="shared" si="146"/>
        <v>156</v>
      </c>
      <c r="CW197" s="132">
        <f t="shared" si="147"/>
        <v>-31</v>
      </c>
      <c r="CX197" s="132">
        <f t="shared" si="148"/>
        <v>120</v>
      </c>
    </row>
    <row r="198" spans="1:102" x14ac:dyDescent="0.25">
      <c r="A198" s="51">
        <v>195</v>
      </c>
      <c r="B198" s="132">
        <v>169</v>
      </c>
      <c r="C198" s="54">
        <v>44082</v>
      </c>
      <c r="D198" s="107">
        <f t="shared" si="135"/>
        <v>63365</v>
      </c>
      <c r="E198" s="113">
        <f t="shared" si="154"/>
        <v>76548</v>
      </c>
      <c r="F198" s="84">
        <f t="shared" si="118"/>
        <v>964</v>
      </c>
      <c r="G198" s="116">
        <v>138</v>
      </c>
      <c r="H198" s="116">
        <v>0</v>
      </c>
      <c r="I198" s="110">
        <f t="shared" si="150"/>
        <v>138</v>
      </c>
      <c r="J198" s="110">
        <f t="shared" si="155"/>
        <v>76548</v>
      </c>
      <c r="K198" s="123">
        <f t="shared" si="99"/>
        <v>5419</v>
      </c>
      <c r="L198" s="126">
        <f t="shared" si="106"/>
        <v>661.71428571428567</v>
      </c>
      <c r="M198" s="70">
        <f t="shared" si="156"/>
        <v>1.0018060463290146</v>
      </c>
      <c r="N198" s="73">
        <f t="shared" si="157"/>
        <v>1.8060463290145989E-3</v>
      </c>
      <c r="O198" s="73">
        <f t="shared" si="158"/>
        <v>8.8447553789423594E-3</v>
      </c>
      <c r="P198" s="70">
        <f t="shared" si="133"/>
        <v>0.90504103165298944</v>
      </c>
      <c r="Q198" s="107">
        <f t="shared" si="134"/>
        <v>5976</v>
      </c>
      <c r="R198" s="113">
        <f>AT198</f>
        <v>12225</v>
      </c>
      <c r="S198" s="84">
        <f t="shared" si="137"/>
        <v>6</v>
      </c>
      <c r="T198" s="116">
        <v>0</v>
      </c>
      <c r="U198" s="116">
        <v>0</v>
      </c>
      <c r="V198" s="110">
        <f t="shared" si="151"/>
        <v>0</v>
      </c>
      <c r="W198" s="110">
        <f t="shared" si="159"/>
        <v>11624</v>
      </c>
      <c r="X198" s="123">
        <f t="shared" si="100"/>
        <v>43</v>
      </c>
      <c r="Y198" s="125">
        <f t="shared" si="108"/>
        <v>2.5714285714285716</v>
      </c>
      <c r="Z198" s="53">
        <f t="shared" si="160"/>
        <v>1</v>
      </c>
      <c r="AA198" s="73">
        <f t="shared" si="161"/>
        <v>0</v>
      </c>
      <c r="AB198" s="105">
        <f t="shared" si="112"/>
        <v>0.78260869565217395</v>
      </c>
      <c r="AC198" s="106">
        <f t="shared" si="152"/>
        <v>6243</v>
      </c>
      <c r="AD198" s="84">
        <f t="shared" si="138"/>
        <v>6244</v>
      </c>
      <c r="AE198" s="168">
        <f t="shared" si="139"/>
        <v>1</v>
      </c>
      <c r="AF198" s="116">
        <v>0</v>
      </c>
      <c r="AG198" s="116">
        <v>0</v>
      </c>
      <c r="AH198" s="128">
        <f t="shared" si="153"/>
        <v>0</v>
      </c>
      <c r="AI198" s="128">
        <f t="shared" si="162"/>
        <v>6238</v>
      </c>
      <c r="AJ198" s="123">
        <f t="shared" si="101"/>
        <v>14</v>
      </c>
      <c r="AK198" s="125">
        <f t="shared" si="107"/>
        <v>0.5714285714285714</v>
      </c>
      <c r="AL198" s="70">
        <f t="shared" si="114"/>
        <v>1</v>
      </c>
      <c r="AM198" s="73">
        <f t="shared" si="115"/>
        <v>0</v>
      </c>
      <c r="AN198" s="74">
        <f t="shared" si="119"/>
        <v>0.66666666666666663</v>
      </c>
      <c r="AO198" s="4">
        <f t="shared" si="109"/>
        <v>502</v>
      </c>
      <c r="AP198" s="4">
        <f t="shared" si="110"/>
        <v>1</v>
      </c>
      <c r="AQ198" s="4">
        <f t="shared" si="111"/>
        <v>-5</v>
      </c>
      <c r="AR198" s="221" t="s">
        <v>513</v>
      </c>
      <c r="AS198" s="174">
        <v>76548</v>
      </c>
      <c r="AT198" s="169">
        <v>12225</v>
      </c>
      <c r="AU198" s="178">
        <v>6244</v>
      </c>
      <c r="AV198" s="235" t="s">
        <v>513</v>
      </c>
      <c r="AW198" s="51">
        <v>346</v>
      </c>
      <c r="AX198" s="232">
        <f t="shared" si="140"/>
        <v>57</v>
      </c>
      <c r="AY198" s="232">
        <f t="shared" si="141"/>
        <v>-57</v>
      </c>
      <c r="AZ198" s="232">
        <v>289</v>
      </c>
      <c r="BA198" s="41">
        <f t="shared" si="130"/>
        <v>650.57142857142856</v>
      </c>
      <c r="BB198" s="51">
        <v>7</v>
      </c>
      <c r="BC198" s="169">
        <f t="shared" si="142"/>
        <v>2</v>
      </c>
      <c r="BD198" s="169">
        <v>5</v>
      </c>
      <c r="BE198" s="41">
        <f t="shared" si="131"/>
        <v>4</v>
      </c>
      <c r="BF198" s="51">
        <v>0</v>
      </c>
      <c r="BG198" s="233">
        <f t="shared" si="143"/>
        <v>0</v>
      </c>
      <c r="BH198" s="233"/>
      <c r="BI198" s="234">
        <f t="shared" si="132"/>
        <v>0.5714285714285714</v>
      </c>
      <c r="BK198" s="132" t="s">
        <v>513</v>
      </c>
      <c r="BL198" s="34" t="s">
        <v>514</v>
      </c>
      <c r="BM198" s="58">
        <v>1</v>
      </c>
      <c r="BN198" s="2">
        <f t="shared" si="149"/>
        <v>7</v>
      </c>
      <c r="BO198" s="34"/>
      <c r="BP198" s="58"/>
      <c r="BQ198" s="2">
        <f t="shared" si="144"/>
        <v>0</v>
      </c>
      <c r="BS198" s="17">
        <f t="shared" si="113"/>
        <v>774.14285714285711</v>
      </c>
      <c r="CM198" s="1" t="s">
        <v>513</v>
      </c>
      <c r="CN198" s="132">
        <v>24</v>
      </c>
      <c r="CO198" s="132">
        <v>84</v>
      </c>
      <c r="CP198" s="132">
        <v>238</v>
      </c>
      <c r="CQ198" s="132">
        <v>21</v>
      </c>
      <c r="CR198" s="132">
        <v>32</v>
      </c>
      <c r="CS198" s="132">
        <v>236</v>
      </c>
      <c r="CT198" s="236">
        <v>44082</v>
      </c>
      <c r="CU198" s="132">
        <f t="shared" si="145"/>
        <v>3</v>
      </c>
      <c r="CV198" s="132">
        <f t="shared" si="146"/>
        <v>52</v>
      </c>
      <c r="CW198" s="132">
        <f t="shared" si="147"/>
        <v>2</v>
      </c>
      <c r="CX198" s="132">
        <f t="shared" si="148"/>
        <v>57</v>
      </c>
    </row>
    <row r="199" spans="1:102" x14ac:dyDescent="0.25">
      <c r="A199" s="51">
        <v>196</v>
      </c>
      <c r="B199" s="132">
        <v>170</v>
      </c>
      <c r="C199" s="54">
        <v>44083</v>
      </c>
      <c r="D199" s="107">
        <f t="shared" si="135"/>
        <v>64323</v>
      </c>
      <c r="E199" s="113">
        <f t="shared" si="154"/>
        <v>77688</v>
      </c>
      <c r="F199" s="84">
        <f t="shared" si="118"/>
        <v>1140</v>
      </c>
      <c r="G199" s="116"/>
      <c r="H199" s="116"/>
      <c r="I199" s="110">
        <f t="shared" si="150"/>
        <v>0</v>
      </c>
      <c r="J199" s="110">
        <f t="shared" si="155"/>
        <v>76548</v>
      </c>
      <c r="K199" s="123">
        <f t="shared" ref="K199:K236" si="163">SUM(F193:F199)</f>
        <v>5825</v>
      </c>
      <c r="L199" s="126">
        <f t="shared" si="106"/>
        <v>573.14285714285711</v>
      </c>
      <c r="M199" s="70">
        <f t="shared" si="156"/>
        <v>1</v>
      </c>
      <c r="N199" s="73">
        <f t="shared" si="157"/>
        <v>0</v>
      </c>
      <c r="O199" s="73">
        <f t="shared" si="158"/>
        <v>6.7451826651968357E-3</v>
      </c>
      <c r="P199" s="70">
        <f t="shared" si="133"/>
        <v>0.86614853195164077</v>
      </c>
      <c r="Q199" s="107">
        <f t="shared" si="134"/>
        <v>5981</v>
      </c>
      <c r="R199" s="113">
        <f t="shared" si="136"/>
        <v>12233</v>
      </c>
      <c r="S199" s="84">
        <f t="shared" si="137"/>
        <v>8</v>
      </c>
      <c r="T199" s="116"/>
      <c r="U199" s="116"/>
      <c r="V199" s="110">
        <f t="shared" si="151"/>
        <v>0</v>
      </c>
      <c r="W199" s="110">
        <f t="shared" si="159"/>
        <v>11624</v>
      </c>
      <c r="X199" s="123">
        <f t="shared" ref="X199:X236" si="164">SUM(S193:S199)</f>
        <v>45</v>
      </c>
      <c r="Y199" s="125">
        <f t="shared" si="108"/>
        <v>2</v>
      </c>
      <c r="Z199" s="53">
        <f t="shared" si="160"/>
        <v>1</v>
      </c>
      <c r="AA199" s="73">
        <f t="shared" si="161"/>
        <v>0</v>
      </c>
      <c r="AB199" s="105">
        <f t="shared" si="112"/>
        <v>0.77777777777777768</v>
      </c>
      <c r="AC199" s="106">
        <f t="shared" si="152"/>
        <v>6244</v>
      </c>
      <c r="AD199" s="84">
        <f t="shared" si="138"/>
        <v>6246</v>
      </c>
      <c r="AE199" s="168">
        <f t="shared" si="139"/>
        <v>2</v>
      </c>
      <c r="AF199" s="116"/>
      <c r="AG199" s="116"/>
      <c r="AH199" s="128">
        <f t="shared" si="153"/>
        <v>0</v>
      </c>
      <c r="AI199" s="128">
        <f t="shared" si="162"/>
        <v>6238</v>
      </c>
      <c r="AJ199" s="123">
        <f t="shared" ref="AJ199:AJ236" si="165">SUM(AE193:AE199)</f>
        <v>11</v>
      </c>
      <c r="AK199" s="125">
        <f t="shared" si="107"/>
        <v>0.42857142857142855</v>
      </c>
      <c r="AL199" s="70">
        <f t="shared" si="114"/>
        <v>1</v>
      </c>
      <c r="AM199" s="73">
        <f t="shared" si="115"/>
        <v>0</v>
      </c>
      <c r="AN199" s="74">
        <f t="shared" si="119"/>
        <v>0.75</v>
      </c>
      <c r="AO199" s="4">
        <f t="shared" si="109"/>
        <v>406</v>
      </c>
      <c r="AP199" s="4">
        <f t="shared" si="110"/>
        <v>2</v>
      </c>
      <c r="AQ199" s="4">
        <f t="shared" si="111"/>
        <v>-3</v>
      </c>
      <c r="AR199" s="221" t="s">
        <v>514</v>
      </c>
      <c r="AS199" s="174">
        <v>77688</v>
      </c>
      <c r="AT199" s="169">
        <v>12233</v>
      </c>
      <c r="AU199" s="178">
        <v>6246</v>
      </c>
      <c r="AV199" s="235" t="s">
        <v>514</v>
      </c>
      <c r="AW199" s="51">
        <v>383</v>
      </c>
      <c r="AX199" s="232">
        <f t="shared" si="140"/>
        <v>163</v>
      </c>
      <c r="AY199" s="232">
        <f t="shared" si="141"/>
        <v>-163</v>
      </c>
      <c r="AZ199" s="232">
        <v>220</v>
      </c>
      <c r="BA199" s="41">
        <f t="shared" ref="BA199:BA230" si="166">SUM(AW193:AW199)/7</f>
        <v>593.28571428571433</v>
      </c>
      <c r="BB199" s="51">
        <v>1</v>
      </c>
      <c r="BC199" s="169">
        <f t="shared" si="142"/>
        <v>0</v>
      </c>
      <c r="BD199" s="169">
        <v>1</v>
      </c>
      <c r="BE199" s="41">
        <f t="shared" ref="BE199:BE230" si="167">SUM(BB193:BB199)/7</f>
        <v>3.8571428571428572</v>
      </c>
      <c r="BF199" s="51">
        <v>0</v>
      </c>
      <c r="BG199" s="233">
        <f t="shared" si="143"/>
        <v>0</v>
      </c>
      <c r="BH199" s="233"/>
      <c r="BI199" s="234">
        <f t="shared" ref="BI199:BI230" si="168">SUM(BF193:BF199)/7</f>
        <v>0.42857142857142855</v>
      </c>
      <c r="BK199" s="132" t="s">
        <v>514</v>
      </c>
      <c r="BL199" s="34"/>
      <c r="BM199" s="58"/>
      <c r="BN199" s="2">
        <f t="shared" si="149"/>
        <v>1</v>
      </c>
      <c r="BO199" s="34"/>
      <c r="BP199" s="58"/>
      <c r="BQ199" s="2">
        <f t="shared" si="144"/>
        <v>0</v>
      </c>
      <c r="BS199" s="17">
        <f t="shared" si="113"/>
        <v>832.14285714285711</v>
      </c>
      <c r="CM199" s="132" t="s">
        <v>514</v>
      </c>
      <c r="CN199" s="132">
        <v>55</v>
      </c>
      <c r="CO199" s="132">
        <v>24</v>
      </c>
      <c r="CP199" s="132">
        <v>304</v>
      </c>
      <c r="CQ199" s="132">
        <v>88</v>
      </c>
      <c r="CR199" s="132">
        <v>8</v>
      </c>
      <c r="CS199" s="132">
        <v>124</v>
      </c>
      <c r="CT199" s="236">
        <v>44083</v>
      </c>
      <c r="CU199" s="132">
        <f t="shared" si="145"/>
        <v>-33</v>
      </c>
      <c r="CV199" s="132">
        <f t="shared" si="146"/>
        <v>16</v>
      </c>
      <c r="CW199" s="132">
        <f t="shared" si="147"/>
        <v>180</v>
      </c>
      <c r="CX199" s="132">
        <f t="shared" si="148"/>
        <v>163</v>
      </c>
    </row>
    <row r="200" spans="1:102" x14ac:dyDescent="0.25">
      <c r="A200" s="51">
        <v>197</v>
      </c>
      <c r="B200" s="132">
        <v>171</v>
      </c>
      <c r="C200" s="54">
        <v>44084</v>
      </c>
      <c r="D200" s="107">
        <f t="shared" ref="D200:D236" si="169">E199-Q200-AC200</f>
        <v>65455</v>
      </c>
      <c r="E200" s="113">
        <f>AS200</f>
        <v>78511</v>
      </c>
      <c r="F200" s="84">
        <f>E200-E199</f>
        <v>823</v>
      </c>
      <c r="G200" s="116"/>
      <c r="H200" s="116"/>
      <c r="I200" s="110">
        <f t="shared" si="150"/>
        <v>0</v>
      </c>
      <c r="J200" s="110">
        <f t="shared" si="155"/>
        <v>76548</v>
      </c>
      <c r="K200" s="123">
        <f t="shared" si="163"/>
        <v>6047</v>
      </c>
      <c r="L200" s="126">
        <f t="shared" si="106"/>
        <v>470.71428571428572</v>
      </c>
      <c r="M200" s="70">
        <f t="shared" si="156"/>
        <v>1</v>
      </c>
      <c r="N200" s="73">
        <f t="shared" si="157"/>
        <v>0</v>
      </c>
      <c r="O200" s="73">
        <f t="shared" si="158"/>
        <v>4.6349992062251653E-3</v>
      </c>
      <c r="P200" s="70">
        <f t="shared" ref="P200:P236" si="170">L200/L199</f>
        <v>0.82128614157527424</v>
      </c>
      <c r="Q200" s="107">
        <f t="shared" si="134"/>
        <v>5987</v>
      </c>
      <c r="R200" s="113">
        <f>AT200</f>
        <v>12250</v>
      </c>
      <c r="S200" s="84">
        <f t="shared" si="137"/>
        <v>17</v>
      </c>
      <c r="T200" s="116"/>
      <c r="U200" s="116"/>
      <c r="V200" s="110">
        <f t="shared" si="151"/>
        <v>0</v>
      </c>
      <c r="W200" s="110">
        <f t="shared" si="159"/>
        <v>11624</v>
      </c>
      <c r="X200" s="123">
        <f t="shared" si="164"/>
        <v>57</v>
      </c>
      <c r="Y200" s="125">
        <f t="shared" si="108"/>
        <v>1.2857142857142858</v>
      </c>
      <c r="Z200" s="53">
        <f t="shared" si="160"/>
        <v>1</v>
      </c>
      <c r="AA200" s="73">
        <f t="shared" si="161"/>
        <v>0</v>
      </c>
      <c r="AB200" s="105">
        <f t="shared" si="112"/>
        <v>0.6428571428571429</v>
      </c>
      <c r="AC200" s="106">
        <f t="shared" si="152"/>
        <v>6246</v>
      </c>
      <c r="AD200" s="84">
        <f t="shared" si="138"/>
        <v>6249</v>
      </c>
      <c r="AE200" s="168">
        <f t="shared" si="139"/>
        <v>3</v>
      </c>
      <c r="AF200" s="116"/>
      <c r="AG200" s="116"/>
      <c r="AH200" s="128">
        <f t="shared" si="153"/>
        <v>0</v>
      </c>
      <c r="AI200" s="128">
        <f t="shared" si="162"/>
        <v>6238</v>
      </c>
      <c r="AJ200" s="123">
        <f t="shared" si="165"/>
        <v>14</v>
      </c>
      <c r="AK200" s="125">
        <f t="shared" si="107"/>
        <v>0.2857142857142857</v>
      </c>
      <c r="AL200" s="70">
        <f t="shared" si="114"/>
        <v>1</v>
      </c>
      <c r="AM200" s="73">
        <f t="shared" si="115"/>
        <v>0</v>
      </c>
      <c r="AN200" s="74">
        <f t="shared" si="119"/>
        <v>0.66666666666666663</v>
      </c>
      <c r="AO200" s="4">
        <f>F200-F193</f>
        <v>222</v>
      </c>
      <c r="AP200" s="4">
        <f>S200-S193</f>
        <v>12</v>
      </c>
      <c r="AQ200" s="4">
        <f t="shared" si="111"/>
        <v>3</v>
      </c>
      <c r="AR200" s="226" t="s">
        <v>524</v>
      </c>
      <c r="AS200" s="174">
        <v>78511</v>
      </c>
      <c r="AT200" s="169">
        <v>12250</v>
      </c>
      <c r="AU200" s="178">
        <v>6249</v>
      </c>
      <c r="AV200" s="235" t="s">
        <v>524</v>
      </c>
      <c r="AW200" s="51">
        <v>259</v>
      </c>
      <c r="AX200" s="232">
        <f t="shared" si="140"/>
        <v>230</v>
      </c>
      <c r="AY200" s="232">
        <f t="shared" si="141"/>
        <v>-230</v>
      </c>
      <c r="AZ200" s="232">
        <v>29</v>
      </c>
      <c r="BA200" s="41">
        <f t="shared" si="166"/>
        <v>520.42857142857144</v>
      </c>
      <c r="BB200" s="51"/>
      <c r="BC200" s="169">
        <f t="shared" si="142"/>
        <v>0</v>
      </c>
      <c r="BD200" s="169"/>
      <c r="BE200" s="41">
        <f t="shared" si="167"/>
        <v>3.4285714285714284</v>
      </c>
      <c r="BF200" s="51">
        <v>0</v>
      </c>
      <c r="BG200" s="233">
        <f t="shared" si="143"/>
        <v>0</v>
      </c>
      <c r="BH200" s="233"/>
      <c r="BI200" s="234">
        <f t="shared" si="168"/>
        <v>0.42857142857142855</v>
      </c>
      <c r="BK200" s="132" t="s">
        <v>524</v>
      </c>
      <c r="BL200" s="34"/>
      <c r="BM200" s="58"/>
      <c r="BN200" s="2">
        <f t="shared" si="149"/>
        <v>0</v>
      </c>
      <c r="BO200" s="34"/>
      <c r="BP200" s="58"/>
      <c r="BQ200" s="2">
        <f t="shared" si="144"/>
        <v>0</v>
      </c>
      <c r="BS200" s="17">
        <f t="shared" si="113"/>
        <v>863.85714285714289</v>
      </c>
      <c r="CM200" s="13" t="s">
        <v>524</v>
      </c>
      <c r="CN200" s="132">
        <v>70</v>
      </c>
      <c r="CO200" s="132">
        <v>10</v>
      </c>
      <c r="CP200" s="132">
        <v>179</v>
      </c>
      <c r="CQ200" s="132">
        <v>26</v>
      </c>
      <c r="CS200" s="132">
        <v>3</v>
      </c>
      <c r="CT200" s="236">
        <v>44084</v>
      </c>
      <c r="CU200" s="132">
        <f t="shared" si="145"/>
        <v>44</v>
      </c>
      <c r="CV200" s="132">
        <f t="shared" si="146"/>
        <v>10</v>
      </c>
      <c r="CW200" s="132">
        <f t="shared" si="147"/>
        <v>176</v>
      </c>
      <c r="CX200" s="132">
        <f t="shared" si="148"/>
        <v>230</v>
      </c>
    </row>
    <row r="201" spans="1:102" x14ac:dyDescent="0.25">
      <c r="A201" s="51">
        <v>198</v>
      </c>
      <c r="B201" s="132">
        <v>172</v>
      </c>
      <c r="C201" s="54">
        <v>44085</v>
      </c>
      <c r="D201" s="107">
        <f t="shared" si="169"/>
        <v>66261</v>
      </c>
      <c r="E201" s="113">
        <f t="shared" si="154"/>
        <v>79781</v>
      </c>
      <c r="F201" s="84">
        <f t="shared" ref="F201:F207" si="171">E201-E200</f>
        <v>1270</v>
      </c>
      <c r="G201" s="116"/>
      <c r="H201" s="116"/>
      <c r="I201" s="110">
        <f t="shared" si="150"/>
        <v>0</v>
      </c>
      <c r="J201" s="110">
        <f t="shared" si="155"/>
        <v>76548</v>
      </c>
      <c r="K201" s="123">
        <f t="shared" si="163"/>
        <v>6573</v>
      </c>
      <c r="L201" s="126">
        <f t="shared" si="106"/>
        <v>360.85714285714283</v>
      </c>
      <c r="M201" s="70">
        <f t="shared" si="156"/>
        <v>1</v>
      </c>
      <c r="N201" s="73">
        <f t="shared" si="157"/>
        <v>0</v>
      </c>
      <c r="O201" s="73">
        <f t="shared" si="158"/>
        <v>2.5201107659219789E-3</v>
      </c>
      <c r="P201" s="70">
        <f t="shared" si="170"/>
        <v>0.76661608497723821</v>
      </c>
      <c r="Q201" s="107">
        <f t="shared" si="134"/>
        <v>6001</v>
      </c>
      <c r="R201" s="113">
        <f t="shared" si="136"/>
        <v>12260</v>
      </c>
      <c r="S201" s="84">
        <f t="shared" si="137"/>
        <v>10</v>
      </c>
      <c r="T201" s="116"/>
      <c r="U201" s="116"/>
      <c r="V201" s="110">
        <f t="shared" si="151"/>
        <v>0</v>
      </c>
      <c r="W201" s="110">
        <f t="shared" si="159"/>
        <v>11624</v>
      </c>
      <c r="X201" s="123">
        <f t="shared" si="164"/>
        <v>60</v>
      </c>
      <c r="Y201" s="125">
        <f t="shared" si="108"/>
        <v>0.7142857142857143</v>
      </c>
      <c r="Z201" s="53">
        <f t="shared" si="160"/>
        <v>1</v>
      </c>
      <c r="AA201" s="73">
        <f t="shared" si="161"/>
        <v>0</v>
      </c>
      <c r="AB201" s="105">
        <f t="shared" si="112"/>
        <v>0.55555555555555558</v>
      </c>
      <c r="AC201" s="106">
        <f t="shared" si="152"/>
        <v>6249</v>
      </c>
      <c r="AD201" s="84">
        <f t="shared" si="138"/>
        <v>6252</v>
      </c>
      <c r="AE201" s="168">
        <f t="shared" si="139"/>
        <v>3</v>
      </c>
      <c r="AF201" s="116"/>
      <c r="AG201" s="116"/>
      <c r="AH201" s="128">
        <f t="shared" si="153"/>
        <v>0</v>
      </c>
      <c r="AI201" s="128">
        <f t="shared" si="162"/>
        <v>6238</v>
      </c>
      <c r="AJ201" s="123">
        <f t="shared" si="165"/>
        <v>15</v>
      </c>
      <c r="AK201" s="125">
        <f t="shared" si="107"/>
        <v>0.14285714285714285</v>
      </c>
      <c r="AL201" s="70">
        <f t="shared" si="114"/>
        <v>1</v>
      </c>
      <c r="AM201" s="73">
        <f t="shared" si="115"/>
        <v>0</v>
      </c>
      <c r="AN201" s="74">
        <f t="shared" si="119"/>
        <v>0.5</v>
      </c>
      <c r="AO201" s="4">
        <f t="shared" si="109"/>
        <v>526</v>
      </c>
      <c r="AP201" s="4">
        <f t="shared" si="110"/>
        <v>3</v>
      </c>
      <c r="AQ201" s="4">
        <f t="shared" si="111"/>
        <v>1</v>
      </c>
      <c r="AR201" s="221" t="s">
        <v>525</v>
      </c>
      <c r="AS201" s="174">
        <v>79781</v>
      </c>
      <c r="AT201" s="169">
        <v>12260</v>
      </c>
      <c r="AU201" s="178">
        <v>6252</v>
      </c>
      <c r="AV201" s="235" t="s">
        <v>525</v>
      </c>
      <c r="AW201" s="51">
        <v>76</v>
      </c>
      <c r="AX201" s="232">
        <f t="shared" si="140"/>
        <v>76</v>
      </c>
      <c r="AY201" s="232">
        <f t="shared" si="141"/>
        <v>-76</v>
      </c>
      <c r="AZ201" s="232"/>
      <c r="BA201" s="41">
        <f t="shared" si="166"/>
        <v>415</v>
      </c>
      <c r="BB201" s="51">
        <v>0</v>
      </c>
      <c r="BC201" s="169">
        <f t="shared" si="142"/>
        <v>0</v>
      </c>
      <c r="BD201" s="169">
        <v>0</v>
      </c>
      <c r="BE201" s="41">
        <f t="shared" si="167"/>
        <v>2.2857142857142856</v>
      </c>
      <c r="BF201" s="51"/>
      <c r="BG201" s="233">
        <f t="shared" si="143"/>
        <v>0</v>
      </c>
      <c r="BH201" s="233"/>
      <c r="BI201" s="234">
        <f t="shared" si="168"/>
        <v>0.14285714285714285</v>
      </c>
      <c r="BK201" s="132" t="s">
        <v>525</v>
      </c>
      <c r="BL201" s="34"/>
      <c r="BM201" s="58"/>
      <c r="BN201" s="2">
        <f t="shared" si="149"/>
        <v>0</v>
      </c>
      <c r="BO201" s="34"/>
      <c r="BP201" s="58"/>
      <c r="BQ201" s="2">
        <f t="shared" si="144"/>
        <v>0</v>
      </c>
      <c r="BS201" s="17">
        <f t="shared" si="113"/>
        <v>939</v>
      </c>
      <c r="CM201" s="13" t="s">
        <v>525</v>
      </c>
      <c r="CN201" s="132">
        <v>33</v>
      </c>
      <c r="CP201" s="132">
        <v>43</v>
      </c>
      <c r="CT201" s="236">
        <v>44085</v>
      </c>
      <c r="CU201" s="132">
        <f t="shared" si="145"/>
        <v>33</v>
      </c>
      <c r="CV201" s="132">
        <f t="shared" si="146"/>
        <v>0</v>
      </c>
      <c r="CW201" s="132">
        <f t="shared" si="147"/>
        <v>43</v>
      </c>
      <c r="CX201" s="132">
        <f t="shared" si="148"/>
        <v>76</v>
      </c>
    </row>
    <row r="202" spans="1:102" x14ac:dyDescent="0.25">
      <c r="A202" s="51">
        <v>199</v>
      </c>
      <c r="B202" s="132">
        <v>173</v>
      </c>
      <c r="C202" s="54">
        <v>44086</v>
      </c>
      <c r="D202" s="107">
        <f t="shared" si="169"/>
        <v>67521</v>
      </c>
      <c r="E202" s="113">
        <f t="shared" si="154"/>
        <v>0</v>
      </c>
      <c r="F202" s="84">
        <f t="shared" si="171"/>
        <v>-79781</v>
      </c>
      <c r="G202" s="116"/>
      <c r="H202" s="116"/>
      <c r="I202" s="110">
        <f t="shared" si="150"/>
        <v>0</v>
      </c>
      <c r="J202" s="110">
        <f t="shared" si="155"/>
        <v>76548</v>
      </c>
      <c r="K202" s="123">
        <f t="shared" si="163"/>
        <v>-73862</v>
      </c>
      <c r="L202" s="126">
        <f t="shared" ref="L202:L236" si="172">SUM(I196:I202)/7</f>
        <v>249.28571428571428</v>
      </c>
      <c r="M202" s="70">
        <f t="shared" si="156"/>
        <v>1</v>
      </c>
      <c r="N202" s="73">
        <f t="shared" si="157"/>
        <v>0</v>
      </c>
      <c r="O202" s="73">
        <f t="shared" si="158"/>
        <v>3.612092658029198E-4</v>
      </c>
      <c r="P202" s="70">
        <f t="shared" si="170"/>
        <v>0.69081551860649248</v>
      </c>
      <c r="Q202" s="107">
        <f t="shared" si="134"/>
        <v>6008</v>
      </c>
      <c r="R202" s="113">
        <f t="shared" si="136"/>
        <v>0</v>
      </c>
      <c r="S202" s="84">
        <f t="shared" si="137"/>
        <v>-12260</v>
      </c>
      <c r="T202" s="116"/>
      <c r="U202" s="116"/>
      <c r="V202" s="110">
        <f t="shared" si="151"/>
        <v>0</v>
      </c>
      <c r="W202" s="110">
        <f t="shared" si="159"/>
        <v>11624</v>
      </c>
      <c r="X202" s="123">
        <f t="shared" si="164"/>
        <v>-12205</v>
      </c>
      <c r="Y202" s="125">
        <f t="shared" si="108"/>
        <v>0.14285714285714285</v>
      </c>
      <c r="Z202" s="53">
        <f t="shared" si="160"/>
        <v>1</v>
      </c>
      <c r="AA202" s="73">
        <f t="shared" si="161"/>
        <v>0</v>
      </c>
      <c r="AB202" s="105">
        <f t="shared" si="112"/>
        <v>0.19999999999999998</v>
      </c>
      <c r="AC202" s="106">
        <f t="shared" si="152"/>
        <v>6252</v>
      </c>
      <c r="AD202" s="84">
        <f t="shared" si="138"/>
        <v>0</v>
      </c>
      <c r="AE202" s="168">
        <f t="shared" si="139"/>
        <v>-6252</v>
      </c>
      <c r="AF202" s="116"/>
      <c r="AG202" s="116"/>
      <c r="AH202" s="128">
        <f t="shared" si="153"/>
        <v>0</v>
      </c>
      <c r="AI202" s="128">
        <f t="shared" si="162"/>
        <v>6238</v>
      </c>
      <c r="AJ202" s="123">
        <f t="shared" si="165"/>
        <v>-6241</v>
      </c>
      <c r="AK202" s="125">
        <f t="shared" ref="AK202:AK236" si="173">SUM(AH196:AH202)/7</f>
        <v>0</v>
      </c>
      <c r="AL202" s="70">
        <f t="shared" si="114"/>
        <v>1</v>
      </c>
      <c r="AM202" s="73">
        <f t="shared" si="115"/>
        <v>0</v>
      </c>
      <c r="AN202" s="74">
        <f t="shared" si="119"/>
        <v>0</v>
      </c>
      <c r="AO202" s="4">
        <f t="shared" si="109"/>
        <v>-80435</v>
      </c>
      <c r="AP202" s="4">
        <f t="shared" si="110"/>
        <v>-12265</v>
      </c>
      <c r="AQ202" s="4">
        <f t="shared" si="111"/>
        <v>-6256</v>
      </c>
      <c r="AR202" s="226"/>
      <c r="AS202" s="174"/>
      <c r="AT202" s="169"/>
      <c r="AU202" s="178"/>
      <c r="AV202" s="235">
        <v>44086</v>
      </c>
      <c r="AW202" s="51"/>
      <c r="AX202" s="232">
        <f t="shared" si="140"/>
        <v>0</v>
      </c>
      <c r="AY202" s="232">
        <f t="shared" si="141"/>
        <v>0</v>
      </c>
      <c r="AZ202" s="232"/>
      <c r="BA202" s="41">
        <f t="shared" si="166"/>
        <v>308.42857142857144</v>
      </c>
      <c r="BB202" s="51"/>
      <c r="BC202" s="169">
        <f t="shared" si="142"/>
        <v>0</v>
      </c>
      <c r="BD202" s="169"/>
      <c r="BE202" s="41">
        <f t="shared" si="167"/>
        <v>2</v>
      </c>
      <c r="BF202" s="51"/>
      <c r="BG202" s="233">
        <f t="shared" si="143"/>
        <v>0</v>
      </c>
      <c r="BH202" s="233"/>
      <c r="BI202" s="234">
        <f t="shared" si="168"/>
        <v>0.14285714285714285</v>
      </c>
      <c r="BK202" s="132">
        <v>44086</v>
      </c>
      <c r="BL202" s="34"/>
      <c r="BM202" s="58"/>
      <c r="BN202" s="2">
        <f t="shared" si="149"/>
        <v>0</v>
      </c>
      <c r="BO202" s="34"/>
      <c r="BP202" s="58"/>
      <c r="BQ202" s="2">
        <f t="shared" si="144"/>
        <v>0</v>
      </c>
      <c r="BS202" s="17">
        <f t="shared" si="113"/>
        <v>-10551.714285714286</v>
      </c>
      <c r="CT202" s="236">
        <v>44086</v>
      </c>
      <c r="CU202" s="132">
        <f t="shared" si="145"/>
        <v>0</v>
      </c>
      <c r="CV202" s="132">
        <f t="shared" si="146"/>
        <v>0</v>
      </c>
      <c r="CW202" s="132">
        <f t="shared" si="147"/>
        <v>0</v>
      </c>
      <c r="CX202" s="132">
        <f t="shared" si="148"/>
        <v>0</v>
      </c>
    </row>
    <row r="203" spans="1:102" x14ac:dyDescent="0.25">
      <c r="A203" s="51">
        <v>200</v>
      </c>
      <c r="B203" s="132">
        <v>174</v>
      </c>
      <c r="C203" s="54">
        <v>44087</v>
      </c>
      <c r="D203" s="107">
        <f t="shared" si="169"/>
        <v>0</v>
      </c>
      <c r="E203" s="113">
        <f t="shared" si="154"/>
        <v>0</v>
      </c>
      <c r="F203" s="84">
        <f t="shared" si="171"/>
        <v>0</v>
      </c>
      <c r="G203" s="116"/>
      <c r="H203" s="116"/>
      <c r="I203" s="110">
        <f t="shared" si="150"/>
        <v>0</v>
      </c>
      <c r="J203" s="110">
        <f t="shared" si="155"/>
        <v>76548</v>
      </c>
      <c r="K203" s="123">
        <f t="shared" si="163"/>
        <v>-74787</v>
      </c>
      <c r="L203" s="126">
        <f t="shared" si="172"/>
        <v>136.28571428571428</v>
      </c>
      <c r="M203" s="70">
        <f t="shared" si="156"/>
        <v>1</v>
      </c>
      <c r="N203" s="73">
        <f t="shared" si="157"/>
        <v>0</v>
      </c>
      <c r="O203" s="73">
        <f t="shared" si="158"/>
        <v>0</v>
      </c>
      <c r="P203" s="70">
        <f t="shared" si="170"/>
        <v>0.54670487106017196</v>
      </c>
      <c r="Q203" s="107">
        <f t="shared" si="134"/>
        <v>0</v>
      </c>
      <c r="R203" s="113">
        <f t="shared" si="136"/>
        <v>0</v>
      </c>
      <c r="S203" s="84">
        <f t="shared" si="137"/>
        <v>0</v>
      </c>
      <c r="T203" s="116"/>
      <c r="U203" s="116"/>
      <c r="V203" s="110">
        <f t="shared" si="151"/>
        <v>0</v>
      </c>
      <c r="W203" s="110">
        <f t="shared" si="159"/>
        <v>11624</v>
      </c>
      <c r="X203" s="123">
        <f t="shared" si="164"/>
        <v>-12210</v>
      </c>
      <c r="Y203" s="125">
        <f t="shared" ref="Y203:Y236" si="174">SUM(V197:V203)/7</f>
        <v>0</v>
      </c>
      <c r="Z203" s="53">
        <f t="shared" si="160"/>
        <v>1</v>
      </c>
      <c r="AA203" s="73">
        <f t="shared" si="161"/>
        <v>0</v>
      </c>
      <c r="AB203" s="105">
        <f t="shared" si="112"/>
        <v>0</v>
      </c>
      <c r="AC203" s="106">
        <f t="shared" si="152"/>
        <v>0</v>
      </c>
      <c r="AD203" s="84">
        <f t="shared" si="138"/>
        <v>0</v>
      </c>
      <c r="AE203" s="168">
        <f t="shared" si="139"/>
        <v>0</v>
      </c>
      <c r="AF203" s="116"/>
      <c r="AG203" s="116"/>
      <c r="AH203" s="128">
        <f t="shared" si="153"/>
        <v>0</v>
      </c>
      <c r="AI203" s="128">
        <f t="shared" si="162"/>
        <v>6238</v>
      </c>
      <c r="AJ203" s="123">
        <f t="shared" si="165"/>
        <v>-6243</v>
      </c>
      <c r="AK203" s="125">
        <f t="shared" si="173"/>
        <v>0</v>
      </c>
      <c r="AL203" s="70">
        <f t="shared" si="114"/>
        <v>1</v>
      </c>
      <c r="AM203" s="73">
        <f t="shared" si="115"/>
        <v>0</v>
      </c>
      <c r="AN203" s="74" t="e">
        <f t="shared" si="119"/>
        <v>#DIV/0!</v>
      </c>
      <c r="AO203" s="4">
        <f t="shared" ref="AO203:AO236" si="175">F203-F196</f>
        <v>-925</v>
      </c>
      <c r="AP203" s="4">
        <f t="shared" ref="AP203:AP236" si="176">S203-S196</f>
        <v>-5</v>
      </c>
      <c r="AQ203" s="4">
        <f t="shared" ref="AQ203:AQ236" si="177">AE203-AE196</f>
        <v>-2</v>
      </c>
      <c r="AR203" s="221"/>
      <c r="AS203" s="174"/>
      <c r="AT203" s="169"/>
      <c r="AU203" s="178"/>
      <c r="AV203" s="235">
        <v>44087</v>
      </c>
      <c r="AW203" s="51"/>
      <c r="AX203" s="232">
        <f t="shared" si="140"/>
        <v>0</v>
      </c>
      <c r="AY203" s="232">
        <f t="shared" si="141"/>
        <v>0</v>
      </c>
      <c r="AZ203" s="232"/>
      <c r="BA203" s="41">
        <f t="shared" si="166"/>
        <v>219.57142857142858</v>
      </c>
      <c r="BB203" s="51"/>
      <c r="BC203" s="169">
        <f t="shared" si="142"/>
        <v>0</v>
      </c>
      <c r="BD203" s="169"/>
      <c r="BE203" s="41">
        <f t="shared" si="167"/>
        <v>1.7142857142857142</v>
      </c>
      <c r="BF203" s="51"/>
      <c r="BG203" s="233">
        <f t="shared" si="143"/>
        <v>0</v>
      </c>
      <c r="BH203" s="233"/>
      <c r="BI203" s="234">
        <f t="shared" si="168"/>
        <v>0</v>
      </c>
      <c r="BK203" s="132">
        <v>44087</v>
      </c>
      <c r="BL203" s="34"/>
      <c r="BM203" s="58"/>
      <c r="BN203" s="2">
        <f t="shared" si="149"/>
        <v>0</v>
      </c>
      <c r="BO203" s="34"/>
      <c r="BP203" s="58"/>
      <c r="BQ203" s="2">
        <f t="shared" si="144"/>
        <v>0</v>
      </c>
      <c r="BS203" s="17">
        <f t="shared" si="113"/>
        <v>-10683.857142857143</v>
      </c>
      <c r="CT203" s="236">
        <v>44087</v>
      </c>
      <c r="CU203" s="132">
        <f t="shared" si="145"/>
        <v>0</v>
      </c>
      <c r="CV203" s="132">
        <f t="shared" si="146"/>
        <v>0</v>
      </c>
      <c r="CW203" s="132">
        <f t="shared" si="147"/>
        <v>0</v>
      </c>
      <c r="CX203" s="132">
        <f t="shared" si="148"/>
        <v>0</v>
      </c>
    </row>
    <row r="204" spans="1:102" x14ac:dyDescent="0.25">
      <c r="A204" s="51">
        <v>201</v>
      </c>
      <c r="B204" s="132">
        <v>175</v>
      </c>
      <c r="C204" s="54">
        <v>44088</v>
      </c>
      <c r="D204" s="107">
        <f t="shared" si="169"/>
        <v>0</v>
      </c>
      <c r="E204" s="113">
        <f t="shared" si="154"/>
        <v>0</v>
      </c>
      <c r="F204" s="84">
        <f t="shared" si="171"/>
        <v>0</v>
      </c>
      <c r="G204" s="116"/>
      <c r="H204" s="116"/>
      <c r="I204" s="110">
        <f t="shared" si="150"/>
        <v>0</v>
      </c>
      <c r="J204" s="110">
        <f t="shared" si="155"/>
        <v>76548</v>
      </c>
      <c r="K204" s="123">
        <f t="shared" si="163"/>
        <v>-75584</v>
      </c>
      <c r="L204" s="126">
        <f t="shared" si="172"/>
        <v>19.714285714285715</v>
      </c>
      <c r="M204" s="70">
        <f t="shared" si="156"/>
        <v>1</v>
      </c>
      <c r="N204" s="73">
        <f t="shared" si="157"/>
        <v>0</v>
      </c>
      <c r="O204" s="73">
        <f t="shared" si="158"/>
        <v>0</v>
      </c>
      <c r="P204" s="70">
        <f t="shared" si="170"/>
        <v>0.14465408805031449</v>
      </c>
      <c r="Q204" s="107">
        <f t="shared" si="134"/>
        <v>0</v>
      </c>
      <c r="R204" s="113">
        <f t="shared" si="136"/>
        <v>0</v>
      </c>
      <c r="S204" s="84">
        <f t="shared" si="137"/>
        <v>0</v>
      </c>
      <c r="T204" s="116"/>
      <c r="U204" s="116"/>
      <c r="V204" s="110">
        <f t="shared" si="151"/>
        <v>0</v>
      </c>
      <c r="W204" s="110">
        <f t="shared" si="159"/>
        <v>11624</v>
      </c>
      <c r="X204" s="123">
        <f t="shared" si="164"/>
        <v>-12219</v>
      </c>
      <c r="Y204" s="125">
        <f t="shared" si="174"/>
        <v>0</v>
      </c>
      <c r="Z204" s="53">
        <f t="shared" si="160"/>
        <v>1</v>
      </c>
      <c r="AA204" s="73">
        <f t="shared" si="161"/>
        <v>0</v>
      </c>
      <c r="AB204" s="105" t="e">
        <f t="shared" ref="AB204:AB236" si="178">Y204/Y203</f>
        <v>#DIV/0!</v>
      </c>
      <c r="AC204" s="106">
        <f t="shared" si="152"/>
        <v>0</v>
      </c>
      <c r="AD204" s="84">
        <f t="shared" si="138"/>
        <v>0</v>
      </c>
      <c r="AE204" s="168">
        <f t="shared" si="139"/>
        <v>0</v>
      </c>
      <c r="AF204" s="116"/>
      <c r="AG204" s="116"/>
      <c r="AH204" s="128">
        <f t="shared" si="153"/>
        <v>0</v>
      </c>
      <c r="AI204" s="128">
        <f t="shared" si="162"/>
        <v>6238</v>
      </c>
      <c r="AJ204" s="123">
        <f t="shared" si="165"/>
        <v>-6243</v>
      </c>
      <c r="AK204" s="125">
        <f t="shared" si="173"/>
        <v>0</v>
      </c>
      <c r="AL204" s="70">
        <f t="shared" si="114"/>
        <v>1</v>
      </c>
      <c r="AM204" s="73">
        <f t="shared" si="115"/>
        <v>0</v>
      </c>
      <c r="AN204" s="74" t="e">
        <f t="shared" si="119"/>
        <v>#DIV/0!</v>
      </c>
      <c r="AO204" s="4">
        <f t="shared" si="175"/>
        <v>-797</v>
      </c>
      <c r="AP204" s="4">
        <f t="shared" si="176"/>
        <v>-9</v>
      </c>
      <c r="AQ204" s="4">
        <f t="shared" si="177"/>
        <v>0</v>
      </c>
      <c r="AR204" s="226"/>
      <c r="AS204" s="174"/>
      <c r="AT204" s="169"/>
      <c r="AU204" s="178"/>
      <c r="AV204" s="235">
        <v>44088</v>
      </c>
      <c r="AW204" s="51"/>
      <c r="AX204" s="232">
        <f t="shared" si="140"/>
        <v>0</v>
      </c>
      <c r="AY204" s="232">
        <f t="shared" si="141"/>
        <v>0</v>
      </c>
      <c r="AZ204" s="232"/>
      <c r="BA204" s="41">
        <f t="shared" si="166"/>
        <v>152</v>
      </c>
      <c r="BB204" s="51"/>
      <c r="BC204" s="169">
        <f t="shared" si="142"/>
        <v>0</v>
      </c>
      <c r="BD204" s="169"/>
      <c r="BE204" s="41">
        <f t="shared" si="167"/>
        <v>1.1428571428571428</v>
      </c>
      <c r="BF204" s="51"/>
      <c r="BG204" s="233">
        <f t="shared" si="143"/>
        <v>0</v>
      </c>
      <c r="BH204" s="233"/>
      <c r="BI204" s="234">
        <f t="shared" si="168"/>
        <v>0</v>
      </c>
      <c r="BK204" s="132">
        <v>44088</v>
      </c>
      <c r="BL204" s="34"/>
      <c r="BM204" s="58"/>
      <c r="BN204" s="2">
        <f t="shared" si="149"/>
        <v>0</v>
      </c>
      <c r="BO204" s="34"/>
      <c r="BP204" s="58"/>
      <c r="BQ204" s="2">
        <f t="shared" si="144"/>
        <v>0</v>
      </c>
      <c r="BS204" s="17">
        <f t="shared" ref="BS204:BS236" si="179">SUM(F198:F204)/7</f>
        <v>-10797.714285714286</v>
      </c>
      <c r="CT204" s="236">
        <v>44088</v>
      </c>
      <c r="CU204" s="132">
        <f t="shared" si="145"/>
        <v>0</v>
      </c>
      <c r="CV204" s="132">
        <f t="shared" si="146"/>
        <v>0</v>
      </c>
      <c r="CW204" s="132">
        <f t="shared" si="147"/>
        <v>0</v>
      </c>
      <c r="CX204" s="132">
        <f t="shared" si="148"/>
        <v>0</v>
      </c>
    </row>
    <row r="205" spans="1:102" x14ac:dyDescent="0.25">
      <c r="A205" s="51">
        <v>202</v>
      </c>
      <c r="B205" s="132">
        <v>176</v>
      </c>
      <c r="C205" s="54">
        <v>44089</v>
      </c>
      <c r="D205" s="107">
        <f t="shared" si="169"/>
        <v>0</v>
      </c>
      <c r="E205" s="113">
        <f t="shared" si="154"/>
        <v>0</v>
      </c>
      <c r="F205" s="84">
        <f t="shared" si="171"/>
        <v>0</v>
      </c>
      <c r="G205" s="116"/>
      <c r="H205" s="116"/>
      <c r="I205" s="110">
        <f t="shared" si="150"/>
        <v>0</v>
      </c>
      <c r="J205" s="110">
        <f t="shared" si="155"/>
        <v>76548</v>
      </c>
      <c r="K205" s="123">
        <f t="shared" si="163"/>
        <v>-76548</v>
      </c>
      <c r="L205" s="126">
        <f t="shared" si="172"/>
        <v>0</v>
      </c>
      <c r="M205" s="70">
        <f t="shared" si="156"/>
        <v>1</v>
      </c>
      <c r="N205" s="73">
        <f t="shared" si="157"/>
        <v>0</v>
      </c>
      <c r="O205" s="73">
        <f t="shared" si="158"/>
        <v>0</v>
      </c>
      <c r="P205" s="70">
        <f t="shared" si="170"/>
        <v>0</v>
      </c>
      <c r="Q205" s="107">
        <f t="shared" si="134"/>
        <v>0</v>
      </c>
      <c r="R205" s="113">
        <f t="shared" si="136"/>
        <v>0</v>
      </c>
      <c r="S205" s="84">
        <f t="shared" si="137"/>
        <v>0</v>
      </c>
      <c r="T205" s="116"/>
      <c r="U205" s="116"/>
      <c r="V205" s="110">
        <f t="shared" si="151"/>
        <v>0</v>
      </c>
      <c r="W205" s="110">
        <f t="shared" si="159"/>
        <v>11624</v>
      </c>
      <c r="X205" s="123">
        <f t="shared" si="164"/>
        <v>-12225</v>
      </c>
      <c r="Y205" s="125">
        <f t="shared" si="174"/>
        <v>0</v>
      </c>
      <c r="Z205" s="53">
        <f t="shared" si="160"/>
        <v>1</v>
      </c>
      <c r="AA205" s="73">
        <f t="shared" si="161"/>
        <v>0</v>
      </c>
      <c r="AB205" s="105" t="e">
        <f t="shared" si="178"/>
        <v>#DIV/0!</v>
      </c>
      <c r="AC205" s="106">
        <f t="shared" si="152"/>
        <v>0</v>
      </c>
      <c r="AD205" s="84">
        <f t="shared" si="138"/>
        <v>0</v>
      </c>
      <c r="AE205" s="168">
        <f t="shared" si="139"/>
        <v>0</v>
      </c>
      <c r="AF205" s="116"/>
      <c r="AG205" s="116"/>
      <c r="AH205" s="128">
        <f t="shared" si="153"/>
        <v>0</v>
      </c>
      <c r="AI205" s="128">
        <f t="shared" si="162"/>
        <v>6238</v>
      </c>
      <c r="AJ205" s="123">
        <f t="shared" si="165"/>
        <v>-6244</v>
      </c>
      <c r="AK205" s="125">
        <f t="shared" si="173"/>
        <v>0</v>
      </c>
      <c r="AL205" s="70">
        <f t="shared" si="114"/>
        <v>1</v>
      </c>
      <c r="AM205" s="73">
        <f t="shared" si="115"/>
        <v>0</v>
      </c>
      <c r="AN205" s="74" t="e">
        <f t="shared" si="119"/>
        <v>#DIV/0!</v>
      </c>
      <c r="AO205" s="4">
        <f t="shared" si="175"/>
        <v>-964</v>
      </c>
      <c r="AP205" s="4">
        <f t="shared" si="176"/>
        <v>-6</v>
      </c>
      <c r="AQ205" s="4">
        <f t="shared" si="177"/>
        <v>-1</v>
      </c>
      <c r="AR205" s="221"/>
      <c r="AS205" s="174"/>
      <c r="AT205" s="169"/>
      <c r="AU205" s="178"/>
      <c r="AV205" s="235">
        <v>44089</v>
      </c>
      <c r="AW205" s="51"/>
      <c r="AX205" s="232">
        <f t="shared" si="140"/>
        <v>0</v>
      </c>
      <c r="AY205" s="232">
        <f t="shared" si="141"/>
        <v>0</v>
      </c>
      <c r="AZ205" s="232"/>
      <c r="BA205" s="41">
        <f t="shared" si="166"/>
        <v>102.57142857142857</v>
      </c>
      <c r="BB205" s="51"/>
      <c r="BC205" s="169">
        <f t="shared" si="142"/>
        <v>0</v>
      </c>
      <c r="BD205" s="169"/>
      <c r="BE205" s="41">
        <f t="shared" si="167"/>
        <v>0.14285714285714285</v>
      </c>
      <c r="BF205" s="51"/>
      <c r="BG205" s="233">
        <f t="shared" si="143"/>
        <v>0</v>
      </c>
      <c r="BH205" s="233"/>
      <c r="BI205" s="234">
        <f t="shared" si="168"/>
        <v>0</v>
      </c>
      <c r="BK205" s="132">
        <v>44089</v>
      </c>
      <c r="BL205" s="34"/>
      <c r="BM205" s="58"/>
      <c r="BN205" s="2">
        <f t="shared" si="149"/>
        <v>0</v>
      </c>
      <c r="BO205" s="34"/>
      <c r="BP205" s="58"/>
      <c r="BQ205" s="2">
        <f t="shared" si="144"/>
        <v>0</v>
      </c>
      <c r="BS205" s="17">
        <f t="shared" si="179"/>
        <v>-10935.428571428571</v>
      </c>
      <c r="CT205" s="236">
        <v>44089</v>
      </c>
      <c r="CU205" s="132">
        <f t="shared" si="145"/>
        <v>0</v>
      </c>
      <c r="CV205" s="132">
        <f t="shared" si="146"/>
        <v>0</v>
      </c>
      <c r="CW205" s="132">
        <f t="shared" si="147"/>
        <v>0</v>
      </c>
      <c r="CX205" s="132">
        <f t="shared" si="148"/>
        <v>0</v>
      </c>
    </row>
    <row r="206" spans="1:102" x14ac:dyDescent="0.25">
      <c r="A206" s="51">
        <v>203</v>
      </c>
      <c r="B206" s="132">
        <v>177</v>
      </c>
      <c r="C206" s="54">
        <v>44090</v>
      </c>
      <c r="D206" s="107">
        <f t="shared" si="169"/>
        <v>0</v>
      </c>
      <c r="E206" s="113">
        <f t="shared" si="154"/>
        <v>0</v>
      </c>
      <c r="F206" s="84">
        <f t="shared" si="171"/>
        <v>0</v>
      </c>
      <c r="G206" s="116"/>
      <c r="H206" s="116"/>
      <c r="I206" s="110">
        <f t="shared" si="150"/>
        <v>0</v>
      </c>
      <c r="J206" s="110">
        <f t="shared" si="155"/>
        <v>76548</v>
      </c>
      <c r="K206" s="123">
        <f t="shared" si="163"/>
        <v>-77688</v>
      </c>
      <c r="L206" s="126">
        <f t="shared" si="172"/>
        <v>0</v>
      </c>
      <c r="M206" s="70">
        <f t="shared" si="156"/>
        <v>1</v>
      </c>
      <c r="N206" s="73">
        <f t="shared" si="157"/>
        <v>0</v>
      </c>
      <c r="O206" s="73">
        <f t="shared" si="158"/>
        <v>0</v>
      </c>
      <c r="P206" s="70" t="e">
        <f t="shared" si="170"/>
        <v>#DIV/0!</v>
      </c>
      <c r="Q206" s="107">
        <f t="shared" si="134"/>
        <v>0</v>
      </c>
      <c r="R206" s="113">
        <f t="shared" si="136"/>
        <v>0</v>
      </c>
      <c r="S206" s="84">
        <f t="shared" si="137"/>
        <v>0</v>
      </c>
      <c r="T206" s="116"/>
      <c r="U206" s="116"/>
      <c r="V206" s="110">
        <f t="shared" si="151"/>
        <v>0</v>
      </c>
      <c r="W206" s="110">
        <f t="shared" si="159"/>
        <v>11624</v>
      </c>
      <c r="X206" s="123">
        <f t="shared" si="164"/>
        <v>-12233</v>
      </c>
      <c r="Y206" s="125">
        <f t="shared" si="174"/>
        <v>0</v>
      </c>
      <c r="Z206" s="53">
        <f t="shared" si="160"/>
        <v>1</v>
      </c>
      <c r="AA206" s="73">
        <f t="shared" si="161"/>
        <v>0</v>
      </c>
      <c r="AB206" s="105" t="e">
        <f t="shared" si="178"/>
        <v>#DIV/0!</v>
      </c>
      <c r="AC206" s="106">
        <f t="shared" si="152"/>
        <v>0</v>
      </c>
      <c r="AD206" s="84">
        <f t="shared" si="138"/>
        <v>0</v>
      </c>
      <c r="AE206" s="168">
        <f t="shared" si="139"/>
        <v>0</v>
      </c>
      <c r="AF206" s="116"/>
      <c r="AG206" s="116"/>
      <c r="AH206" s="128">
        <f t="shared" si="153"/>
        <v>0</v>
      </c>
      <c r="AI206" s="128">
        <f t="shared" si="162"/>
        <v>6238</v>
      </c>
      <c r="AJ206" s="123">
        <f t="shared" si="165"/>
        <v>-6246</v>
      </c>
      <c r="AK206" s="125">
        <f t="shared" si="173"/>
        <v>0</v>
      </c>
      <c r="AL206" s="70">
        <f t="shared" si="114"/>
        <v>1</v>
      </c>
      <c r="AM206" s="73">
        <f t="shared" si="115"/>
        <v>0</v>
      </c>
      <c r="AN206" s="74" t="e">
        <f t="shared" si="119"/>
        <v>#DIV/0!</v>
      </c>
      <c r="AO206" s="4">
        <f t="shared" si="175"/>
        <v>-1140</v>
      </c>
      <c r="AP206" s="4">
        <f t="shared" si="176"/>
        <v>-8</v>
      </c>
      <c r="AQ206" s="4">
        <f t="shared" si="177"/>
        <v>-2</v>
      </c>
      <c r="AR206" s="226"/>
      <c r="AS206" s="174"/>
      <c r="AT206" s="169"/>
      <c r="AU206" s="178"/>
      <c r="AV206" s="235">
        <v>44090</v>
      </c>
      <c r="AW206" s="51"/>
      <c r="AX206" s="232">
        <f t="shared" si="140"/>
        <v>0</v>
      </c>
      <c r="AY206" s="232">
        <f t="shared" si="141"/>
        <v>0</v>
      </c>
      <c r="AZ206" s="232"/>
      <c r="BA206" s="41">
        <f t="shared" si="166"/>
        <v>47.857142857142854</v>
      </c>
      <c r="BB206" s="51"/>
      <c r="BC206" s="169">
        <f t="shared" si="142"/>
        <v>0</v>
      </c>
      <c r="BD206" s="169"/>
      <c r="BE206" s="41">
        <f t="shared" si="167"/>
        <v>0</v>
      </c>
      <c r="BF206" s="51"/>
      <c r="BG206" s="233">
        <f t="shared" si="143"/>
        <v>0</v>
      </c>
      <c r="BH206" s="233"/>
      <c r="BI206" s="234">
        <f t="shared" si="168"/>
        <v>0</v>
      </c>
      <c r="BK206" s="132">
        <v>44090</v>
      </c>
      <c r="BL206" s="34"/>
      <c r="BM206" s="58"/>
      <c r="BN206" s="2">
        <f t="shared" si="149"/>
        <v>0</v>
      </c>
      <c r="BO206" s="34"/>
      <c r="BP206" s="58"/>
      <c r="BQ206" s="2">
        <f t="shared" si="144"/>
        <v>0</v>
      </c>
      <c r="BS206" s="17">
        <f t="shared" si="179"/>
        <v>-11098.285714285714</v>
      </c>
      <c r="CT206" s="236">
        <v>44090</v>
      </c>
    </row>
    <row r="207" spans="1:102" x14ac:dyDescent="0.25">
      <c r="A207" s="51">
        <v>204</v>
      </c>
      <c r="B207" s="132">
        <v>178</v>
      </c>
      <c r="C207" s="54">
        <v>44091</v>
      </c>
      <c r="D207" s="107">
        <f t="shared" si="169"/>
        <v>0</v>
      </c>
      <c r="E207" s="113">
        <f t="shared" si="154"/>
        <v>0</v>
      </c>
      <c r="F207" s="84">
        <f t="shared" si="171"/>
        <v>0</v>
      </c>
      <c r="G207" s="116"/>
      <c r="H207" s="116"/>
      <c r="I207" s="110">
        <f t="shared" si="150"/>
        <v>0</v>
      </c>
      <c r="J207" s="110">
        <f t="shared" si="155"/>
        <v>76548</v>
      </c>
      <c r="K207" s="123">
        <f t="shared" si="163"/>
        <v>-78511</v>
      </c>
      <c r="L207" s="126">
        <f t="shared" si="172"/>
        <v>0</v>
      </c>
      <c r="M207" s="70">
        <f t="shared" si="156"/>
        <v>1</v>
      </c>
      <c r="N207" s="73">
        <f t="shared" si="157"/>
        <v>0</v>
      </c>
      <c r="O207" s="73">
        <f t="shared" si="158"/>
        <v>0</v>
      </c>
      <c r="P207" s="70" t="e">
        <f t="shared" si="170"/>
        <v>#DIV/0!</v>
      </c>
      <c r="Q207" s="107">
        <f t="shared" si="134"/>
        <v>0</v>
      </c>
      <c r="R207" s="113">
        <f t="shared" si="136"/>
        <v>0</v>
      </c>
      <c r="S207" s="84">
        <f t="shared" si="137"/>
        <v>0</v>
      </c>
      <c r="T207" s="116"/>
      <c r="U207" s="116"/>
      <c r="V207" s="110">
        <f t="shared" si="151"/>
        <v>0</v>
      </c>
      <c r="W207" s="110">
        <f t="shared" si="159"/>
        <v>11624</v>
      </c>
      <c r="X207" s="123">
        <f t="shared" si="164"/>
        <v>-12250</v>
      </c>
      <c r="Y207" s="125">
        <f t="shared" si="174"/>
        <v>0</v>
      </c>
      <c r="Z207" s="53">
        <f t="shared" si="160"/>
        <v>1</v>
      </c>
      <c r="AA207" s="73">
        <f t="shared" si="161"/>
        <v>0</v>
      </c>
      <c r="AB207" s="105" t="e">
        <f t="shared" si="178"/>
        <v>#DIV/0!</v>
      </c>
      <c r="AC207" s="106">
        <f t="shared" si="152"/>
        <v>0</v>
      </c>
      <c r="AD207" s="84">
        <f t="shared" si="138"/>
        <v>0</v>
      </c>
      <c r="AE207" s="168">
        <f t="shared" si="139"/>
        <v>0</v>
      </c>
      <c r="AF207" s="116"/>
      <c r="AG207" s="116"/>
      <c r="AH207" s="128">
        <f t="shared" si="153"/>
        <v>0</v>
      </c>
      <c r="AI207" s="128">
        <f t="shared" si="162"/>
        <v>6238</v>
      </c>
      <c r="AJ207" s="123">
        <f t="shared" si="165"/>
        <v>-6249</v>
      </c>
      <c r="AK207" s="125">
        <f t="shared" si="173"/>
        <v>0</v>
      </c>
      <c r="AL207" s="70">
        <f t="shared" ref="AL207:AL236" si="180">AI207/AI206</f>
        <v>1</v>
      </c>
      <c r="AM207" s="73">
        <f t="shared" ref="AM207:AM236" si="181">AL207-1</f>
        <v>0</v>
      </c>
      <c r="AN207" s="74" t="e">
        <f t="shared" si="119"/>
        <v>#DIV/0!</v>
      </c>
      <c r="AO207" s="4">
        <f t="shared" si="175"/>
        <v>-823</v>
      </c>
      <c r="AP207" s="4">
        <f t="shared" si="176"/>
        <v>-17</v>
      </c>
      <c r="AQ207" s="4">
        <f t="shared" si="177"/>
        <v>-3</v>
      </c>
      <c r="AR207" s="221"/>
      <c r="AS207" s="174"/>
      <c r="AT207" s="169"/>
      <c r="AU207" s="178"/>
      <c r="AV207" s="235">
        <v>44091</v>
      </c>
      <c r="AW207" s="51"/>
      <c r="AX207" s="232">
        <f t="shared" si="140"/>
        <v>0</v>
      </c>
      <c r="AY207" s="232">
        <f t="shared" si="141"/>
        <v>0</v>
      </c>
      <c r="AZ207" s="232"/>
      <c r="BA207" s="41">
        <f t="shared" si="166"/>
        <v>10.857142857142858</v>
      </c>
      <c r="BB207" s="51"/>
      <c r="BC207" s="169">
        <f t="shared" si="142"/>
        <v>0</v>
      </c>
      <c r="BD207" s="169"/>
      <c r="BE207" s="41">
        <f t="shared" si="167"/>
        <v>0</v>
      </c>
      <c r="BF207" s="51"/>
      <c r="BG207" s="233">
        <f t="shared" si="143"/>
        <v>0</v>
      </c>
      <c r="BH207" s="233"/>
      <c r="BI207" s="234">
        <f t="shared" si="168"/>
        <v>0</v>
      </c>
      <c r="BK207" s="132">
        <v>44091</v>
      </c>
      <c r="BL207" s="34"/>
      <c r="BM207" s="58"/>
      <c r="BN207" s="2">
        <f t="shared" si="149"/>
        <v>0</v>
      </c>
      <c r="BO207" s="34"/>
      <c r="BP207" s="58"/>
      <c r="BQ207" s="2">
        <f t="shared" si="144"/>
        <v>0</v>
      </c>
      <c r="BS207" s="17">
        <f t="shared" si="179"/>
        <v>-11215.857142857143</v>
      </c>
      <c r="CT207" s="236">
        <v>44091</v>
      </c>
    </row>
    <row r="208" spans="1:102" x14ac:dyDescent="0.25">
      <c r="A208" s="51">
        <v>205</v>
      </c>
      <c r="B208" s="132">
        <v>179</v>
      </c>
      <c r="C208" s="54">
        <v>44092</v>
      </c>
      <c r="D208" s="107">
        <f t="shared" si="169"/>
        <v>0</v>
      </c>
      <c r="E208" s="113">
        <f t="shared" ref="E208:E236" si="182">AS208</f>
        <v>0</v>
      </c>
      <c r="F208" s="84">
        <f t="shared" ref="F208:F236" si="183">E208-E207</f>
        <v>0</v>
      </c>
      <c r="G208" s="116"/>
      <c r="H208" s="116"/>
      <c r="I208" s="110">
        <f t="shared" si="150"/>
        <v>0</v>
      </c>
      <c r="J208" s="110">
        <f t="shared" si="155"/>
        <v>76548</v>
      </c>
      <c r="K208" s="123">
        <f t="shared" si="163"/>
        <v>-79781</v>
      </c>
      <c r="L208" s="126">
        <f t="shared" si="172"/>
        <v>0</v>
      </c>
      <c r="M208" s="70">
        <f t="shared" si="156"/>
        <v>1</v>
      </c>
      <c r="N208" s="73">
        <f t="shared" si="157"/>
        <v>0</v>
      </c>
      <c r="O208" s="73">
        <f t="shared" si="158"/>
        <v>0</v>
      </c>
      <c r="P208" s="70" t="e">
        <f t="shared" si="170"/>
        <v>#DIV/0!</v>
      </c>
      <c r="Q208" s="107">
        <f t="shared" si="134"/>
        <v>0</v>
      </c>
      <c r="R208" s="113">
        <f t="shared" ref="R208:R236" si="184">AT208</f>
        <v>0</v>
      </c>
      <c r="S208" s="84">
        <f t="shared" ref="S208:S236" si="185">R208-R207</f>
        <v>0</v>
      </c>
      <c r="T208" s="116"/>
      <c r="U208" s="116"/>
      <c r="V208" s="110">
        <f t="shared" si="151"/>
        <v>0</v>
      </c>
      <c r="W208" s="110">
        <f t="shared" si="159"/>
        <v>11624</v>
      </c>
      <c r="X208" s="123">
        <f t="shared" si="164"/>
        <v>-12260</v>
      </c>
      <c r="Y208" s="125">
        <f t="shared" si="174"/>
        <v>0</v>
      </c>
      <c r="Z208" s="53">
        <f t="shared" si="160"/>
        <v>1</v>
      </c>
      <c r="AA208" s="73">
        <f t="shared" si="161"/>
        <v>0</v>
      </c>
      <c r="AB208" s="105" t="e">
        <f t="shared" si="178"/>
        <v>#DIV/0!</v>
      </c>
      <c r="AC208" s="106">
        <f t="shared" si="152"/>
        <v>0</v>
      </c>
      <c r="AD208" s="84">
        <f t="shared" ref="AD208:AD236" si="186">AU208</f>
        <v>0</v>
      </c>
      <c r="AE208" s="168">
        <f t="shared" ref="AE208:AE236" si="187">AD208-AD207</f>
        <v>0</v>
      </c>
      <c r="AF208" s="116"/>
      <c r="AG208" s="116"/>
      <c r="AH208" s="128">
        <f t="shared" si="153"/>
        <v>0</v>
      </c>
      <c r="AI208" s="128">
        <f t="shared" si="162"/>
        <v>6238</v>
      </c>
      <c r="AJ208" s="123">
        <f t="shared" si="165"/>
        <v>-6252</v>
      </c>
      <c r="AK208" s="125">
        <f t="shared" si="173"/>
        <v>0</v>
      </c>
      <c r="AL208" s="70">
        <f t="shared" si="180"/>
        <v>1</v>
      </c>
      <c r="AM208" s="73">
        <f t="shared" si="181"/>
        <v>0</v>
      </c>
      <c r="AN208" s="74" t="e">
        <f t="shared" si="119"/>
        <v>#DIV/0!</v>
      </c>
      <c r="AO208" s="4">
        <f t="shared" si="175"/>
        <v>-1270</v>
      </c>
      <c r="AP208" s="4">
        <f t="shared" si="176"/>
        <v>-10</v>
      </c>
      <c r="AQ208" s="4">
        <f t="shared" si="177"/>
        <v>-3</v>
      </c>
      <c r="AR208" s="226"/>
      <c r="AS208" s="174"/>
      <c r="AT208" s="169"/>
      <c r="AU208" s="178"/>
      <c r="AV208" s="235">
        <v>44092</v>
      </c>
      <c r="AW208" s="51"/>
      <c r="AX208" s="232">
        <f t="shared" si="140"/>
        <v>0</v>
      </c>
      <c r="AY208" s="232">
        <f t="shared" si="141"/>
        <v>0</v>
      </c>
      <c r="AZ208" s="232"/>
      <c r="BA208" s="41">
        <f t="shared" si="166"/>
        <v>0</v>
      </c>
      <c r="BB208" s="51"/>
      <c r="BC208" s="169">
        <f t="shared" si="142"/>
        <v>0</v>
      </c>
      <c r="BD208" s="169"/>
      <c r="BE208" s="41">
        <f t="shared" si="167"/>
        <v>0</v>
      </c>
      <c r="BF208" s="51"/>
      <c r="BG208" s="233">
        <f t="shared" si="143"/>
        <v>0</v>
      </c>
      <c r="BH208" s="233"/>
      <c r="BI208" s="234">
        <f t="shared" si="168"/>
        <v>0</v>
      </c>
      <c r="BK208" s="132">
        <v>44092</v>
      </c>
      <c r="BL208" s="34"/>
      <c r="BM208" s="58"/>
      <c r="BN208" s="2">
        <f t="shared" si="149"/>
        <v>0</v>
      </c>
      <c r="BO208" s="34"/>
      <c r="BP208" s="58"/>
      <c r="BQ208" s="2">
        <f t="shared" si="144"/>
        <v>0</v>
      </c>
      <c r="BS208" s="17">
        <f t="shared" si="179"/>
        <v>-11397.285714285714</v>
      </c>
      <c r="CT208" s="236">
        <v>44092</v>
      </c>
    </row>
    <row r="209" spans="1:98" x14ac:dyDescent="0.25">
      <c r="A209" s="51">
        <v>206</v>
      </c>
      <c r="B209" s="132">
        <v>180</v>
      </c>
      <c r="C209" s="54">
        <v>44093</v>
      </c>
      <c r="D209" s="107">
        <f t="shared" si="169"/>
        <v>0</v>
      </c>
      <c r="E209" s="113">
        <f t="shared" si="182"/>
        <v>0</v>
      </c>
      <c r="F209" s="84">
        <f t="shared" si="183"/>
        <v>0</v>
      </c>
      <c r="G209" s="116"/>
      <c r="H209" s="116"/>
      <c r="I209" s="110">
        <f t="shared" si="150"/>
        <v>0</v>
      </c>
      <c r="J209" s="110">
        <f t="shared" si="155"/>
        <v>76548</v>
      </c>
      <c r="K209" s="123">
        <f t="shared" si="163"/>
        <v>0</v>
      </c>
      <c r="L209" s="126">
        <f t="shared" si="172"/>
        <v>0</v>
      </c>
      <c r="M209" s="70">
        <f t="shared" si="156"/>
        <v>1</v>
      </c>
      <c r="N209" s="73">
        <f t="shared" si="157"/>
        <v>0</v>
      </c>
      <c r="O209" s="73">
        <f t="shared" si="158"/>
        <v>0</v>
      </c>
      <c r="P209" s="70" t="e">
        <f t="shared" si="170"/>
        <v>#DIV/0!</v>
      </c>
      <c r="Q209" s="107">
        <f t="shared" si="134"/>
        <v>0</v>
      </c>
      <c r="R209" s="113">
        <f t="shared" si="184"/>
        <v>0</v>
      </c>
      <c r="S209" s="84">
        <f t="shared" si="185"/>
        <v>0</v>
      </c>
      <c r="T209" s="116"/>
      <c r="U209" s="116"/>
      <c r="V209" s="110">
        <f t="shared" si="151"/>
        <v>0</v>
      </c>
      <c r="W209" s="110">
        <f t="shared" si="159"/>
        <v>11624</v>
      </c>
      <c r="X209" s="123">
        <f t="shared" si="164"/>
        <v>0</v>
      </c>
      <c r="Y209" s="125">
        <f t="shared" si="174"/>
        <v>0</v>
      </c>
      <c r="Z209" s="53">
        <f t="shared" si="160"/>
        <v>1</v>
      </c>
      <c r="AA209" s="73">
        <f t="shared" si="161"/>
        <v>0</v>
      </c>
      <c r="AB209" s="105" t="e">
        <f t="shared" si="178"/>
        <v>#DIV/0!</v>
      </c>
      <c r="AC209" s="106">
        <f t="shared" si="152"/>
        <v>0</v>
      </c>
      <c r="AD209" s="84">
        <f t="shared" si="186"/>
        <v>0</v>
      </c>
      <c r="AE209" s="168">
        <f t="shared" si="187"/>
        <v>0</v>
      </c>
      <c r="AF209" s="116"/>
      <c r="AG209" s="116"/>
      <c r="AH209" s="128">
        <f t="shared" si="153"/>
        <v>0</v>
      </c>
      <c r="AI209" s="128">
        <f t="shared" si="162"/>
        <v>6238</v>
      </c>
      <c r="AJ209" s="123">
        <f t="shared" si="165"/>
        <v>0</v>
      </c>
      <c r="AK209" s="125">
        <f t="shared" si="173"/>
        <v>0</v>
      </c>
      <c r="AL209" s="70">
        <f t="shared" si="180"/>
        <v>1</v>
      </c>
      <c r="AM209" s="73">
        <f t="shared" si="181"/>
        <v>0</v>
      </c>
      <c r="AN209" s="74" t="e">
        <f t="shared" si="119"/>
        <v>#DIV/0!</v>
      </c>
      <c r="AO209" s="4">
        <f t="shared" si="175"/>
        <v>79781</v>
      </c>
      <c r="AP209" s="4">
        <f t="shared" si="176"/>
        <v>12260</v>
      </c>
      <c r="AQ209" s="4">
        <f t="shared" si="177"/>
        <v>6252</v>
      </c>
      <c r="AR209" s="221"/>
      <c r="AS209" s="174"/>
      <c r="AT209" s="169"/>
      <c r="AU209" s="178"/>
      <c r="AV209" s="235">
        <v>44093</v>
      </c>
      <c r="AW209" s="51"/>
      <c r="AX209" s="232">
        <f t="shared" si="140"/>
        <v>0</v>
      </c>
      <c r="AY209" s="232">
        <f t="shared" si="141"/>
        <v>0</v>
      </c>
      <c r="AZ209" s="232"/>
      <c r="BA209" s="41">
        <f t="shared" si="166"/>
        <v>0</v>
      </c>
      <c r="BB209" s="51"/>
      <c r="BC209" s="169">
        <f t="shared" si="142"/>
        <v>0</v>
      </c>
      <c r="BD209" s="169"/>
      <c r="BE209" s="41">
        <f t="shared" si="167"/>
        <v>0</v>
      </c>
      <c r="BF209" s="51"/>
      <c r="BG209" s="233">
        <f t="shared" si="143"/>
        <v>0</v>
      </c>
      <c r="BH209" s="233"/>
      <c r="BI209" s="234">
        <f t="shared" si="168"/>
        <v>0</v>
      </c>
      <c r="BK209" s="132">
        <v>44093</v>
      </c>
      <c r="BL209" s="34"/>
      <c r="BM209" s="58"/>
      <c r="BN209" s="2">
        <f t="shared" si="149"/>
        <v>0</v>
      </c>
      <c r="BO209" s="34"/>
      <c r="BP209" s="58"/>
      <c r="BQ209" s="2">
        <f t="shared" si="144"/>
        <v>0</v>
      </c>
      <c r="BS209" s="17">
        <f t="shared" si="179"/>
        <v>0</v>
      </c>
      <c r="CT209" s="236">
        <v>44093</v>
      </c>
    </row>
    <row r="210" spans="1:98" x14ac:dyDescent="0.25">
      <c r="A210" s="51">
        <v>207</v>
      </c>
      <c r="B210" s="132">
        <v>181</v>
      </c>
      <c r="C210" s="54">
        <v>44094</v>
      </c>
      <c r="D210" s="107">
        <f t="shared" si="169"/>
        <v>0</v>
      </c>
      <c r="E210" s="113">
        <f t="shared" si="182"/>
        <v>0</v>
      </c>
      <c r="F210" s="84">
        <f t="shared" si="183"/>
        <v>0</v>
      </c>
      <c r="G210" s="116"/>
      <c r="H210" s="116"/>
      <c r="I210" s="110">
        <f t="shared" si="150"/>
        <v>0</v>
      </c>
      <c r="J210" s="110">
        <f t="shared" si="155"/>
        <v>76548</v>
      </c>
      <c r="K210" s="123">
        <f t="shared" si="163"/>
        <v>0</v>
      </c>
      <c r="L210" s="126">
        <f t="shared" si="172"/>
        <v>0</v>
      </c>
      <c r="M210" s="70">
        <f t="shared" si="156"/>
        <v>1</v>
      </c>
      <c r="N210" s="73">
        <f t="shared" si="157"/>
        <v>0</v>
      </c>
      <c r="O210" s="73">
        <f t="shared" si="158"/>
        <v>0</v>
      </c>
      <c r="P210" s="70" t="e">
        <f t="shared" si="170"/>
        <v>#DIV/0!</v>
      </c>
      <c r="Q210" s="107">
        <f t="shared" si="134"/>
        <v>0</v>
      </c>
      <c r="R210" s="113">
        <f t="shared" si="184"/>
        <v>0</v>
      </c>
      <c r="S210" s="84">
        <f t="shared" si="185"/>
        <v>0</v>
      </c>
      <c r="T210" s="116"/>
      <c r="U210" s="116"/>
      <c r="V210" s="110">
        <f t="shared" si="151"/>
        <v>0</v>
      </c>
      <c r="W210" s="110">
        <f t="shared" si="159"/>
        <v>11624</v>
      </c>
      <c r="X210" s="123">
        <f t="shared" si="164"/>
        <v>0</v>
      </c>
      <c r="Y210" s="125">
        <f t="shared" si="174"/>
        <v>0</v>
      </c>
      <c r="Z210" s="53">
        <f t="shared" si="160"/>
        <v>1</v>
      </c>
      <c r="AA210" s="73">
        <f t="shared" si="161"/>
        <v>0</v>
      </c>
      <c r="AB210" s="105" t="e">
        <f t="shared" si="178"/>
        <v>#DIV/0!</v>
      </c>
      <c r="AC210" s="106">
        <f t="shared" si="152"/>
        <v>0</v>
      </c>
      <c r="AD210" s="84">
        <f t="shared" si="186"/>
        <v>0</v>
      </c>
      <c r="AE210" s="168">
        <f t="shared" si="187"/>
        <v>0</v>
      </c>
      <c r="AF210" s="116"/>
      <c r="AG210" s="116"/>
      <c r="AH210" s="128">
        <f t="shared" si="153"/>
        <v>0</v>
      </c>
      <c r="AI210" s="128">
        <f t="shared" si="162"/>
        <v>6238</v>
      </c>
      <c r="AJ210" s="123">
        <f t="shared" si="165"/>
        <v>0</v>
      </c>
      <c r="AK210" s="125">
        <f t="shared" si="173"/>
        <v>0</v>
      </c>
      <c r="AL210" s="70">
        <f t="shared" si="180"/>
        <v>1</v>
      </c>
      <c r="AM210" s="73">
        <f t="shared" si="181"/>
        <v>0</v>
      </c>
      <c r="AN210" s="74" t="e">
        <f t="shared" si="119"/>
        <v>#DIV/0!</v>
      </c>
      <c r="AO210" s="4">
        <f t="shared" si="175"/>
        <v>0</v>
      </c>
      <c r="AP210" s="4">
        <f t="shared" si="176"/>
        <v>0</v>
      </c>
      <c r="AQ210" s="4">
        <f t="shared" si="177"/>
        <v>0</v>
      </c>
      <c r="AR210" s="226"/>
      <c r="AS210" s="174"/>
      <c r="AT210" s="169"/>
      <c r="AU210" s="178"/>
      <c r="AV210" s="235">
        <v>44094</v>
      </c>
      <c r="AW210" s="51"/>
      <c r="AX210" s="232">
        <f t="shared" si="140"/>
        <v>0</v>
      </c>
      <c r="AY210" s="232">
        <f t="shared" si="141"/>
        <v>0</v>
      </c>
      <c r="AZ210" s="232"/>
      <c r="BA210" s="41">
        <f t="shared" si="166"/>
        <v>0</v>
      </c>
      <c r="BB210" s="51"/>
      <c r="BC210" s="169">
        <f t="shared" si="142"/>
        <v>0</v>
      </c>
      <c r="BD210" s="169"/>
      <c r="BE210" s="41">
        <f t="shared" si="167"/>
        <v>0</v>
      </c>
      <c r="BF210" s="51"/>
      <c r="BG210" s="233">
        <f t="shared" si="143"/>
        <v>0</v>
      </c>
      <c r="BH210" s="233"/>
      <c r="BI210" s="234">
        <f t="shared" si="168"/>
        <v>0</v>
      </c>
      <c r="BK210" s="132">
        <v>44094</v>
      </c>
      <c r="BL210" s="34"/>
      <c r="BM210" s="58"/>
      <c r="BN210" s="2">
        <f t="shared" si="149"/>
        <v>0</v>
      </c>
      <c r="BO210" s="34"/>
      <c r="BP210" s="58"/>
      <c r="BQ210" s="2">
        <f t="shared" si="144"/>
        <v>0</v>
      </c>
      <c r="BS210" s="17">
        <f t="shared" si="179"/>
        <v>0</v>
      </c>
      <c r="CT210" s="236">
        <v>44094</v>
      </c>
    </row>
    <row r="211" spans="1:98" x14ac:dyDescent="0.25">
      <c r="A211" s="51">
        <v>208</v>
      </c>
      <c r="B211" s="132">
        <v>182</v>
      </c>
      <c r="C211" s="54">
        <v>44095</v>
      </c>
      <c r="D211" s="107">
        <f t="shared" si="169"/>
        <v>0</v>
      </c>
      <c r="E211" s="113">
        <f t="shared" si="182"/>
        <v>0</v>
      </c>
      <c r="F211" s="84">
        <f t="shared" si="183"/>
        <v>0</v>
      </c>
      <c r="G211" s="116"/>
      <c r="H211" s="116"/>
      <c r="I211" s="110">
        <f t="shared" si="150"/>
        <v>0</v>
      </c>
      <c r="J211" s="110">
        <f t="shared" si="155"/>
        <v>76548</v>
      </c>
      <c r="K211" s="123">
        <f t="shared" si="163"/>
        <v>0</v>
      </c>
      <c r="L211" s="126">
        <f t="shared" si="172"/>
        <v>0</v>
      </c>
      <c r="M211" s="70">
        <f t="shared" si="156"/>
        <v>1</v>
      </c>
      <c r="N211" s="73">
        <f t="shared" si="157"/>
        <v>0</v>
      </c>
      <c r="O211" s="73">
        <f t="shared" si="158"/>
        <v>0</v>
      </c>
      <c r="P211" s="70" t="e">
        <f t="shared" si="170"/>
        <v>#DIV/0!</v>
      </c>
      <c r="Q211" s="107">
        <f t="shared" si="134"/>
        <v>0</v>
      </c>
      <c r="R211" s="113">
        <f t="shared" si="184"/>
        <v>0</v>
      </c>
      <c r="S211" s="84">
        <f t="shared" si="185"/>
        <v>0</v>
      </c>
      <c r="T211" s="116"/>
      <c r="U211" s="116"/>
      <c r="V211" s="110">
        <f t="shared" si="151"/>
        <v>0</v>
      </c>
      <c r="W211" s="110">
        <f t="shared" si="159"/>
        <v>11624</v>
      </c>
      <c r="X211" s="123">
        <f t="shared" si="164"/>
        <v>0</v>
      </c>
      <c r="Y211" s="125">
        <f t="shared" si="174"/>
        <v>0</v>
      </c>
      <c r="Z211" s="53">
        <f t="shared" si="160"/>
        <v>1</v>
      </c>
      <c r="AA211" s="73">
        <f t="shared" si="161"/>
        <v>0</v>
      </c>
      <c r="AB211" s="105" t="e">
        <f t="shared" si="178"/>
        <v>#DIV/0!</v>
      </c>
      <c r="AC211" s="106">
        <f t="shared" si="152"/>
        <v>0</v>
      </c>
      <c r="AD211" s="84">
        <f t="shared" si="186"/>
        <v>0</v>
      </c>
      <c r="AE211" s="168">
        <f t="shared" si="187"/>
        <v>0</v>
      </c>
      <c r="AF211" s="116"/>
      <c r="AG211" s="116"/>
      <c r="AH211" s="128">
        <f t="shared" si="153"/>
        <v>0</v>
      </c>
      <c r="AI211" s="128">
        <f t="shared" si="162"/>
        <v>6238</v>
      </c>
      <c r="AJ211" s="123">
        <f t="shared" si="165"/>
        <v>0</v>
      </c>
      <c r="AK211" s="125">
        <f t="shared" si="173"/>
        <v>0</v>
      </c>
      <c r="AL211" s="70">
        <f t="shared" si="180"/>
        <v>1</v>
      </c>
      <c r="AM211" s="73">
        <f t="shared" si="181"/>
        <v>0</v>
      </c>
      <c r="AN211" s="74" t="e">
        <f t="shared" si="119"/>
        <v>#DIV/0!</v>
      </c>
      <c r="AO211" s="4">
        <f t="shared" si="175"/>
        <v>0</v>
      </c>
      <c r="AP211" s="4">
        <f t="shared" si="176"/>
        <v>0</v>
      </c>
      <c r="AQ211" s="4">
        <f t="shared" si="177"/>
        <v>0</v>
      </c>
      <c r="AR211" s="221"/>
      <c r="AS211" s="174"/>
      <c r="AT211" s="169"/>
      <c r="AU211" s="178"/>
      <c r="AV211" s="235">
        <v>44095</v>
      </c>
      <c r="AW211" s="51"/>
      <c r="AX211" s="232">
        <f t="shared" si="140"/>
        <v>0</v>
      </c>
      <c r="AY211" s="232">
        <f t="shared" si="141"/>
        <v>0</v>
      </c>
      <c r="AZ211" s="232"/>
      <c r="BA211" s="41">
        <f t="shared" si="166"/>
        <v>0</v>
      </c>
      <c r="BB211" s="51"/>
      <c r="BC211" s="169">
        <f t="shared" si="142"/>
        <v>0</v>
      </c>
      <c r="BD211" s="169"/>
      <c r="BE211" s="41">
        <f t="shared" si="167"/>
        <v>0</v>
      </c>
      <c r="BF211" s="51"/>
      <c r="BG211" s="233">
        <f t="shared" si="143"/>
        <v>0</v>
      </c>
      <c r="BH211" s="233"/>
      <c r="BI211" s="234">
        <f t="shared" si="168"/>
        <v>0</v>
      </c>
      <c r="BK211" s="132">
        <v>44095</v>
      </c>
      <c r="BL211" s="34"/>
      <c r="BM211" s="58"/>
      <c r="BN211" s="2">
        <f t="shared" si="149"/>
        <v>0</v>
      </c>
      <c r="BO211" s="34"/>
      <c r="BP211" s="58"/>
      <c r="BQ211" s="2">
        <f t="shared" si="144"/>
        <v>0</v>
      </c>
      <c r="BS211" s="17">
        <f t="shared" si="179"/>
        <v>0</v>
      </c>
      <c r="CT211" s="236">
        <v>44095</v>
      </c>
    </row>
    <row r="212" spans="1:98" x14ac:dyDescent="0.25">
      <c r="A212" s="51">
        <v>209</v>
      </c>
      <c r="B212" s="132">
        <v>183</v>
      </c>
      <c r="C212" s="54">
        <v>44096</v>
      </c>
      <c r="D212" s="107">
        <f t="shared" si="169"/>
        <v>0</v>
      </c>
      <c r="E212" s="113">
        <f t="shared" si="182"/>
        <v>0</v>
      </c>
      <c r="F212" s="84">
        <f t="shared" si="183"/>
        <v>0</v>
      </c>
      <c r="G212" s="116"/>
      <c r="H212" s="116"/>
      <c r="I212" s="110">
        <f t="shared" si="150"/>
        <v>0</v>
      </c>
      <c r="J212" s="110">
        <f t="shared" si="155"/>
        <v>76548</v>
      </c>
      <c r="K212" s="123">
        <f t="shared" si="163"/>
        <v>0</v>
      </c>
      <c r="L212" s="126">
        <f t="shared" si="172"/>
        <v>0</v>
      </c>
      <c r="M212" s="70">
        <f t="shared" si="156"/>
        <v>1</v>
      </c>
      <c r="N212" s="73">
        <f t="shared" si="157"/>
        <v>0</v>
      </c>
      <c r="O212" s="73">
        <f t="shared" si="158"/>
        <v>0</v>
      </c>
      <c r="P212" s="70" t="e">
        <f t="shared" si="170"/>
        <v>#DIV/0!</v>
      </c>
      <c r="Q212" s="107">
        <f t="shared" si="134"/>
        <v>0</v>
      </c>
      <c r="R212" s="113">
        <f t="shared" si="184"/>
        <v>0</v>
      </c>
      <c r="S212" s="84">
        <f t="shared" si="185"/>
        <v>0</v>
      </c>
      <c r="T212" s="116"/>
      <c r="U212" s="116"/>
      <c r="V212" s="110">
        <f t="shared" si="151"/>
        <v>0</v>
      </c>
      <c r="W212" s="110">
        <f t="shared" si="159"/>
        <v>11624</v>
      </c>
      <c r="X212" s="123">
        <f t="shared" si="164"/>
        <v>0</v>
      </c>
      <c r="Y212" s="125">
        <f t="shared" si="174"/>
        <v>0</v>
      </c>
      <c r="Z212" s="53">
        <f t="shared" si="160"/>
        <v>1</v>
      </c>
      <c r="AA212" s="73">
        <f t="shared" si="161"/>
        <v>0</v>
      </c>
      <c r="AB212" s="105" t="e">
        <f t="shared" si="178"/>
        <v>#DIV/0!</v>
      </c>
      <c r="AC212" s="106">
        <f t="shared" si="152"/>
        <v>0</v>
      </c>
      <c r="AD212" s="84">
        <f t="shared" si="186"/>
        <v>0</v>
      </c>
      <c r="AE212" s="168">
        <f t="shared" si="187"/>
        <v>0</v>
      </c>
      <c r="AF212" s="116"/>
      <c r="AG212" s="116"/>
      <c r="AH212" s="128">
        <f t="shared" si="153"/>
        <v>0</v>
      </c>
      <c r="AI212" s="128">
        <f t="shared" si="162"/>
        <v>6238</v>
      </c>
      <c r="AJ212" s="123">
        <f t="shared" si="165"/>
        <v>0</v>
      </c>
      <c r="AK212" s="125">
        <f t="shared" si="173"/>
        <v>0</v>
      </c>
      <c r="AL212" s="70">
        <f t="shared" si="180"/>
        <v>1</v>
      </c>
      <c r="AM212" s="73">
        <f t="shared" si="181"/>
        <v>0</v>
      </c>
      <c r="AN212" s="74" t="e">
        <f t="shared" ref="AN212:AN236" si="188">AK212/AK211</f>
        <v>#DIV/0!</v>
      </c>
      <c r="AO212" s="4">
        <f t="shared" si="175"/>
        <v>0</v>
      </c>
      <c r="AP212" s="4">
        <f t="shared" si="176"/>
        <v>0</v>
      </c>
      <c r="AQ212" s="4">
        <f t="shared" si="177"/>
        <v>0</v>
      </c>
      <c r="AR212" s="226"/>
      <c r="AS212" s="174"/>
      <c r="AT212" s="169"/>
      <c r="AU212" s="178"/>
      <c r="AV212" s="235">
        <v>44096</v>
      </c>
      <c r="AW212" s="51"/>
      <c r="AX212" s="232">
        <f t="shared" si="140"/>
        <v>0</v>
      </c>
      <c r="AY212" s="232">
        <f t="shared" si="141"/>
        <v>0</v>
      </c>
      <c r="AZ212" s="232"/>
      <c r="BA212" s="41">
        <f t="shared" si="166"/>
        <v>0</v>
      </c>
      <c r="BB212" s="51"/>
      <c r="BC212" s="169">
        <f t="shared" si="142"/>
        <v>0</v>
      </c>
      <c r="BD212" s="169"/>
      <c r="BE212" s="41">
        <f t="shared" si="167"/>
        <v>0</v>
      </c>
      <c r="BF212" s="51"/>
      <c r="BG212" s="233">
        <f t="shared" si="143"/>
        <v>0</v>
      </c>
      <c r="BH212" s="233"/>
      <c r="BI212" s="234">
        <f t="shared" si="168"/>
        <v>0</v>
      </c>
      <c r="BK212" s="132">
        <v>44096</v>
      </c>
      <c r="BL212" s="34"/>
      <c r="BM212" s="58"/>
      <c r="BN212" s="2">
        <f t="shared" si="149"/>
        <v>0</v>
      </c>
      <c r="BO212" s="34"/>
      <c r="BP212" s="58"/>
      <c r="BQ212" s="2">
        <f t="shared" si="144"/>
        <v>0</v>
      </c>
      <c r="BS212" s="17">
        <f t="shared" si="179"/>
        <v>0</v>
      </c>
      <c r="CT212" s="236">
        <v>44096</v>
      </c>
    </row>
    <row r="213" spans="1:98" x14ac:dyDescent="0.25">
      <c r="A213" s="51">
        <v>210</v>
      </c>
      <c r="B213" s="132">
        <v>184</v>
      </c>
      <c r="C213" s="54">
        <v>44097</v>
      </c>
      <c r="D213" s="107">
        <f t="shared" si="169"/>
        <v>0</v>
      </c>
      <c r="E213" s="113">
        <f t="shared" si="182"/>
        <v>0</v>
      </c>
      <c r="F213" s="84">
        <f t="shared" si="183"/>
        <v>0</v>
      </c>
      <c r="G213" s="116"/>
      <c r="H213" s="116"/>
      <c r="I213" s="110">
        <f t="shared" si="150"/>
        <v>0</v>
      </c>
      <c r="J213" s="110">
        <f t="shared" si="155"/>
        <v>76548</v>
      </c>
      <c r="K213" s="123">
        <f t="shared" si="163"/>
        <v>0</v>
      </c>
      <c r="L213" s="126">
        <f t="shared" si="172"/>
        <v>0</v>
      </c>
      <c r="M213" s="70">
        <f t="shared" si="156"/>
        <v>1</v>
      </c>
      <c r="N213" s="73">
        <f t="shared" si="157"/>
        <v>0</v>
      </c>
      <c r="O213" s="73">
        <f t="shared" si="158"/>
        <v>0</v>
      </c>
      <c r="P213" s="70" t="e">
        <f t="shared" si="170"/>
        <v>#DIV/0!</v>
      </c>
      <c r="Q213" s="107">
        <f t="shared" si="134"/>
        <v>0</v>
      </c>
      <c r="R213" s="113">
        <f t="shared" si="184"/>
        <v>0</v>
      </c>
      <c r="S213" s="84">
        <f t="shared" si="185"/>
        <v>0</v>
      </c>
      <c r="T213" s="116"/>
      <c r="U213" s="116"/>
      <c r="V213" s="110">
        <f t="shared" si="151"/>
        <v>0</v>
      </c>
      <c r="W213" s="110">
        <f t="shared" si="159"/>
        <v>11624</v>
      </c>
      <c r="X213" s="123">
        <f t="shared" si="164"/>
        <v>0</v>
      </c>
      <c r="Y213" s="125">
        <f t="shared" si="174"/>
        <v>0</v>
      </c>
      <c r="Z213" s="53">
        <f t="shared" si="160"/>
        <v>1</v>
      </c>
      <c r="AA213" s="73">
        <f t="shared" si="161"/>
        <v>0</v>
      </c>
      <c r="AB213" s="105" t="e">
        <f t="shared" si="178"/>
        <v>#DIV/0!</v>
      </c>
      <c r="AC213" s="106">
        <f t="shared" si="152"/>
        <v>0</v>
      </c>
      <c r="AD213" s="84">
        <f t="shared" si="186"/>
        <v>0</v>
      </c>
      <c r="AE213" s="168">
        <f t="shared" si="187"/>
        <v>0</v>
      </c>
      <c r="AF213" s="116"/>
      <c r="AG213" s="116"/>
      <c r="AH213" s="128">
        <f t="shared" si="153"/>
        <v>0</v>
      </c>
      <c r="AI213" s="128">
        <f t="shared" si="162"/>
        <v>6238</v>
      </c>
      <c r="AJ213" s="123">
        <f t="shared" si="165"/>
        <v>0</v>
      </c>
      <c r="AK213" s="125">
        <f t="shared" si="173"/>
        <v>0</v>
      </c>
      <c r="AL213" s="70">
        <f t="shared" si="180"/>
        <v>1</v>
      </c>
      <c r="AM213" s="73">
        <f t="shared" si="181"/>
        <v>0</v>
      </c>
      <c r="AN213" s="74" t="e">
        <f t="shared" si="188"/>
        <v>#DIV/0!</v>
      </c>
      <c r="AO213" s="4">
        <f t="shared" si="175"/>
        <v>0</v>
      </c>
      <c r="AP213" s="4">
        <f t="shared" si="176"/>
        <v>0</v>
      </c>
      <c r="AQ213" s="4">
        <f t="shared" si="177"/>
        <v>0</v>
      </c>
      <c r="AR213" s="221"/>
      <c r="AS213" s="174"/>
      <c r="AT213" s="169"/>
      <c r="AU213" s="178"/>
      <c r="AV213" s="235">
        <v>44097</v>
      </c>
      <c r="AW213" s="51"/>
      <c r="AX213" s="232">
        <f t="shared" si="140"/>
        <v>0</v>
      </c>
      <c r="AY213" s="232">
        <f t="shared" si="141"/>
        <v>0</v>
      </c>
      <c r="AZ213" s="232"/>
      <c r="BA213" s="41">
        <f t="shared" si="166"/>
        <v>0</v>
      </c>
      <c r="BB213" s="51"/>
      <c r="BC213" s="169">
        <f t="shared" si="142"/>
        <v>0</v>
      </c>
      <c r="BD213" s="169"/>
      <c r="BE213" s="41">
        <f t="shared" si="167"/>
        <v>0</v>
      </c>
      <c r="BF213" s="51"/>
      <c r="BG213" s="233">
        <f t="shared" si="143"/>
        <v>0</v>
      </c>
      <c r="BH213" s="233"/>
      <c r="BI213" s="234">
        <f t="shared" si="168"/>
        <v>0</v>
      </c>
      <c r="BK213" s="132">
        <v>44097</v>
      </c>
      <c r="BL213" s="34"/>
      <c r="BM213" s="58"/>
      <c r="BN213" s="2">
        <f t="shared" si="149"/>
        <v>0</v>
      </c>
      <c r="BO213" s="34"/>
      <c r="BP213" s="58"/>
      <c r="BQ213" s="2">
        <f t="shared" si="144"/>
        <v>0</v>
      </c>
      <c r="BS213" s="17">
        <f t="shared" si="179"/>
        <v>0</v>
      </c>
      <c r="CT213" s="236">
        <v>44097</v>
      </c>
    </row>
    <row r="214" spans="1:98" x14ac:dyDescent="0.25">
      <c r="A214" s="51">
        <v>211</v>
      </c>
      <c r="B214" s="132">
        <v>185</v>
      </c>
      <c r="C214" s="54">
        <v>44098</v>
      </c>
      <c r="D214" s="107">
        <f t="shared" si="169"/>
        <v>0</v>
      </c>
      <c r="E214" s="113">
        <f t="shared" si="182"/>
        <v>0</v>
      </c>
      <c r="F214" s="84">
        <f t="shared" si="183"/>
        <v>0</v>
      </c>
      <c r="G214" s="116"/>
      <c r="H214" s="116"/>
      <c r="I214" s="110">
        <f t="shared" si="150"/>
        <v>0</v>
      </c>
      <c r="J214" s="110">
        <f t="shared" si="155"/>
        <v>76548</v>
      </c>
      <c r="K214" s="123">
        <f t="shared" si="163"/>
        <v>0</v>
      </c>
      <c r="L214" s="126">
        <f t="shared" si="172"/>
        <v>0</v>
      </c>
      <c r="M214" s="70">
        <f t="shared" si="156"/>
        <v>1</v>
      </c>
      <c r="N214" s="73">
        <f t="shared" si="157"/>
        <v>0</v>
      </c>
      <c r="O214" s="73">
        <f t="shared" si="158"/>
        <v>0</v>
      </c>
      <c r="P214" s="70" t="e">
        <f t="shared" si="170"/>
        <v>#DIV/0!</v>
      </c>
      <c r="Q214" s="107">
        <f t="shared" si="134"/>
        <v>0</v>
      </c>
      <c r="R214" s="113">
        <f t="shared" si="184"/>
        <v>0</v>
      </c>
      <c r="S214" s="84">
        <f t="shared" si="185"/>
        <v>0</v>
      </c>
      <c r="T214" s="116"/>
      <c r="U214" s="116"/>
      <c r="V214" s="110">
        <f t="shared" si="151"/>
        <v>0</v>
      </c>
      <c r="W214" s="110">
        <f t="shared" si="159"/>
        <v>11624</v>
      </c>
      <c r="X214" s="123">
        <f t="shared" si="164"/>
        <v>0</v>
      </c>
      <c r="Y214" s="125">
        <f t="shared" si="174"/>
        <v>0</v>
      </c>
      <c r="Z214" s="53">
        <f t="shared" si="160"/>
        <v>1</v>
      </c>
      <c r="AA214" s="73">
        <f t="shared" si="161"/>
        <v>0</v>
      </c>
      <c r="AB214" s="105" t="e">
        <f t="shared" si="178"/>
        <v>#DIV/0!</v>
      </c>
      <c r="AC214" s="106">
        <f t="shared" si="152"/>
        <v>0</v>
      </c>
      <c r="AD214" s="84">
        <f t="shared" si="186"/>
        <v>0</v>
      </c>
      <c r="AE214" s="168">
        <f t="shared" si="187"/>
        <v>0</v>
      </c>
      <c r="AF214" s="116"/>
      <c r="AG214" s="116"/>
      <c r="AH214" s="128">
        <f t="shared" si="153"/>
        <v>0</v>
      </c>
      <c r="AI214" s="128">
        <f t="shared" si="162"/>
        <v>6238</v>
      </c>
      <c r="AJ214" s="123">
        <f t="shared" si="165"/>
        <v>0</v>
      </c>
      <c r="AK214" s="125">
        <f t="shared" si="173"/>
        <v>0</v>
      </c>
      <c r="AL214" s="70">
        <f t="shared" si="180"/>
        <v>1</v>
      </c>
      <c r="AM214" s="73">
        <f t="shared" si="181"/>
        <v>0</v>
      </c>
      <c r="AN214" s="74" t="e">
        <f t="shared" si="188"/>
        <v>#DIV/0!</v>
      </c>
      <c r="AO214" s="4">
        <f t="shared" si="175"/>
        <v>0</v>
      </c>
      <c r="AP214" s="4">
        <f t="shared" si="176"/>
        <v>0</v>
      </c>
      <c r="AQ214" s="4">
        <f t="shared" si="177"/>
        <v>0</v>
      </c>
      <c r="AR214" s="226"/>
      <c r="AS214" s="174"/>
      <c r="AT214" s="169"/>
      <c r="AU214" s="178"/>
      <c r="AV214" s="235">
        <v>44098</v>
      </c>
      <c r="AW214" s="51"/>
      <c r="AX214" s="232">
        <f t="shared" si="140"/>
        <v>0</v>
      </c>
      <c r="AY214" s="232">
        <f t="shared" si="141"/>
        <v>0</v>
      </c>
      <c r="AZ214" s="232"/>
      <c r="BA214" s="41">
        <f t="shared" si="166"/>
        <v>0</v>
      </c>
      <c r="BB214" s="51"/>
      <c r="BC214" s="169">
        <f t="shared" si="142"/>
        <v>0</v>
      </c>
      <c r="BD214" s="169"/>
      <c r="BE214" s="41">
        <f t="shared" si="167"/>
        <v>0</v>
      </c>
      <c r="BF214" s="51"/>
      <c r="BG214" s="233">
        <f t="shared" si="143"/>
        <v>0</v>
      </c>
      <c r="BH214" s="233"/>
      <c r="BI214" s="234">
        <f t="shared" si="168"/>
        <v>0</v>
      </c>
      <c r="BK214" s="132">
        <v>44098</v>
      </c>
      <c r="BL214" s="34"/>
      <c r="BM214" s="58"/>
      <c r="BN214" s="2">
        <f t="shared" si="149"/>
        <v>0</v>
      </c>
      <c r="BO214" s="34"/>
      <c r="BP214" s="58"/>
      <c r="BQ214" s="2">
        <f t="shared" si="144"/>
        <v>0</v>
      </c>
      <c r="BS214" s="17">
        <f t="shared" si="179"/>
        <v>0</v>
      </c>
      <c r="CT214" s="236">
        <v>44098</v>
      </c>
    </row>
    <row r="215" spans="1:98" x14ac:dyDescent="0.25">
      <c r="A215" s="51">
        <v>212</v>
      </c>
      <c r="B215" s="132">
        <v>186</v>
      </c>
      <c r="C215" s="54">
        <v>44099</v>
      </c>
      <c r="D215" s="107">
        <f t="shared" si="169"/>
        <v>0</v>
      </c>
      <c r="E215" s="113">
        <f t="shared" si="182"/>
        <v>0</v>
      </c>
      <c r="F215" s="84">
        <f t="shared" si="183"/>
        <v>0</v>
      </c>
      <c r="G215" s="116"/>
      <c r="H215" s="116"/>
      <c r="I215" s="110">
        <f t="shared" si="150"/>
        <v>0</v>
      </c>
      <c r="J215" s="110">
        <f t="shared" si="155"/>
        <v>76548</v>
      </c>
      <c r="K215" s="123">
        <f t="shared" si="163"/>
        <v>0</v>
      </c>
      <c r="L215" s="126">
        <f t="shared" si="172"/>
        <v>0</v>
      </c>
      <c r="M215" s="70">
        <f t="shared" si="156"/>
        <v>1</v>
      </c>
      <c r="N215" s="73">
        <f t="shared" si="157"/>
        <v>0</v>
      </c>
      <c r="O215" s="73">
        <f t="shared" si="158"/>
        <v>0</v>
      </c>
      <c r="P215" s="70" t="e">
        <f t="shared" si="170"/>
        <v>#DIV/0!</v>
      </c>
      <c r="Q215" s="107">
        <f t="shared" si="134"/>
        <v>0</v>
      </c>
      <c r="R215" s="113">
        <f t="shared" si="184"/>
        <v>0</v>
      </c>
      <c r="S215" s="84">
        <f t="shared" si="185"/>
        <v>0</v>
      </c>
      <c r="T215" s="116"/>
      <c r="U215" s="116"/>
      <c r="V215" s="110">
        <f t="shared" si="151"/>
        <v>0</v>
      </c>
      <c r="W215" s="110">
        <f t="shared" si="159"/>
        <v>11624</v>
      </c>
      <c r="X215" s="123">
        <f t="shared" si="164"/>
        <v>0</v>
      </c>
      <c r="Y215" s="125">
        <f t="shared" si="174"/>
        <v>0</v>
      </c>
      <c r="Z215" s="53">
        <f t="shared" si="160"/>
        <v>1</v>
      </c>
      <c r="AA215" s="73">
        <f t="shared" si="161"/>
        <v>0</v>
      </c>
      <c r="AB215" s="105" t="e">
        <f t="shared" si="178"/>
        <v>#DIV/0!</v>
      </c>
      <c r="AC215" s="106">
        <f t="shared" si="152"/>
        <v>0</v>
      </c>
      <c r="AD215" s="84">
        <f t="shared" si="186"/>
        <v>0</v>
      </c>
      <c r="AE215" s="168">
        <f t="shared" si="187"/>
        <v>0</v>
      </c>
      <c r="AF215" s="116"/>
      <c r="AG215" s="116"/>
      <c r="AH215" s="128">
        <f t="shared" si="153"/>
        <v>0</v>
      </c>
      <c r="AI215" s="128">
        <f t="shared" si="162"/>
        <v>6238</v>
      </c>
      <c r="AJ215" s="123">
        <f t="shared" si="165"/>
        <v>0</v>
      </c>
      <c r="AK215" s="125">
        <f t="shared" si="173"/>
        <v>0</v>
      </c>
      <c r="AL215" s="70">
        <f t="shared" si="180"/>
        <v>1</v>
      </c>
      <c r="AM215" s="73">
        <f t="shared" si="181"/>
        <v>0</v>
      </c>
      <c r="AN215" s="74" t="e">
        <f t="shared" si="188"/>
        <v>#DIV/0!</v>
      </c>
      <c r="AO215" s="4">
        <f t="shared" si="175"/>
        <v>0</v>
      </c>
      <c r="AP215" s="4">
        <f t="shared" si="176"/>
        <v>0</v>
      </c>
      <c r="AQ215" s="4">
        <f t="shared" si="177"/>
        <v>0</v>
      </c>
      <c r="AR215" s="221"/>
      <c r="AS215" s="174"/>
      <c r="AT215" s="169"/>
      <c r="AU215" s="178"/>
      <c r="AV215" s="235">
        <v>44099</v>
      </c>
      <c r="AW215" s="51"/>
      <c r="AX215" s="232">
        <f t="shared" si="140"/>
        <v>0</v>
      </c>
      <c r="AY215" s="232">
        <f t="shared" si="141"/>
        <v>0</v>
      </c>
      <c r="AZ215" s="232"/>
      <c r="BA215" s="41">
        <f t="shared" si="166"/>
        <v>0</v>
      </c>
      <c r="BB215" s="51"/>
      <c r="BC215" s="169">
        <f t="shared" si="142"/>
        <v>0</v>
      </c>
      <c r="BD215" s="169"/>
      <c r="BE215" s="41">
        <f t="shared" si="167"/>
        <v>0</v>
      </c>
      <c r="BF215" s="51"/>
      <c r="BG215" s="233">
        <f t="shared" si="143"/>
        <v>0</v>
      </c>
      <c r="BH215" s="233"/>
      <c r="BI215" s="234">
        <f t="shared" si="168"/>
        <v>0</v>
      </c>
      <c r="BK215" s="132">
        <v>44099</v>
      </c>
      <c r="BL215" s="34"/>
      <c r="BM215" s="58"/>
      <c r="BN215" s="2">
        <f t="shared" si="149"/>
        <v>0</v>
      </c>
      <c r="BO215" s="34"/>
      <c r="BP215" s="58"/>
      <c r="BQ215" s="2">
        <f t="shared" si="144"/>
        <v>0</v>
      </c>
      <c r="BS215" s="17">
        <f t="shared" si="179"/>
        <v>0</v>
      </c>
      <c r="CT215" s="236">
        <v>44099</v>
      </c>
    </row>
    <row r="216" spans="1:98" x14ac:dyDescent="0.25">
      <c r="A216" s="51">
        <v>213</v>
      </c>
      <c r="B216" s="132">
        <v>187</v>
      </c>
      <c r="C216" s="54">
        <v>44100</v>
      </c>
      <c r="D216" s="107">
        <f t="shared" si="169"/>
        <v>0</v>
      </c>
      <c r="E216" s="113">
        <f t="shared" si="182"/>
        <v>0</v>
      </c>
      <c r="F216" s="84">
        <f t="shared" si="183"/>
        <v>0</v>
      </c>
      <c r="G216" s="116"/>
      <c r="H216" s="116"/>
      <c r="I216" s="110">
        <f t="shared" si="150"/>
        <v>0</v>
      </c>
      <c r="J216" s="110">
        <f t="shared" si="155"/>
        <v>76548</v>
      </c>
      <c r="K216" s="123">
        <f t="shared" si="163"/>
        <v>0</v>
      </c>
      <c r="L216" s="126">
        <f t="shared" si="172"/>
        <v>0</v>
      </c>
      <c r="M216" s="70">
        <f t="shared" si="156"/>
        <v>1</v>
      </c>
      <c r="N216" s="73">
        <f t="shared" si="157"/>
        <v>0</v>
      </c>
      <c r="O216" s="73">
        <f t="shared" si="158"/>
        <v>0</v>
      </c>
      <c r="P216" s="70" t="e">
        <f t="shared" si="170"/>
        <v>#DIV/0!</v>
      </c>
      <c r="Q216" s="107">
        <f t="shared" si="134"/>
        <v>0</v>
      </c>
      <c r="R216" s="113">
        <f t="shared" si="184"/>
        <v>0</v>
      </c>
      <c r="S216" s="84">
        <f t="shared" si="185"/>
        <v>0</v>
      </c>
      <c r="T216" s="116"/>
      <c r="U216" s="116"/>
      <c r="V216" s="110">
        <f t="shared" si="151"/>
        <v>0</v>
      </c>
      <c r="W216" s="110">
        <f t="shared" si="159"/>
        <v>11624</v>
      </c>
      <c r="X216" s="123">
        <f t="shared" si="164"/>
        <v>0</v>
      </c>
      <c r="Y216" s="125">
        <f t="shared" si="174"/>
        <v>0</v>
      </c>
      <c r="Z216" s="53">
        <f t="shared" si="160"/>
        <v>1</v>
      </c>
      <c r="AA216" s="73">
        <f t="shared" si="161"/>
        <v>0</v>
      </c>
      <c r="AB216" s="105" t="e">
        <f t="shared" si="178"/>
        <v>#DIV/0!</v>
      </c>
      <c r="AC216" s="106">
        <f t="shared" si="152"/>
        <v>0</v>
      </c>
      <c r="AD216" s="84">
        <f t="shared" si="186"/>
        <v>0</v>
      </c>
      <c r="AE216" s="168">
        <f t="shared" si="187"/>
        <v>0</v>
      </c>
      <c r="AF216" s="116"/>
      <c r="AG216" s="116"/>
      <c r="AH216" s="128">
        <f t="shared" si="153"/>
        <v>0</v>
      </c>
      <c r="AI216" s="128">
        <f t="shared" si="162"/>
        <v>6238</v>
      </c>
      <c r="AJ216" s="123">
        <f t="shared" si="165"/>
        <v>0</v>
      </c>
      <c r="AK216" s="125">
        <f t="shared" si="173"/>
        <v>0</v>
      </c>
      <c r="AL216" s="70">
        <f t="shared" si="180"/>
        <v>1</v>
      </c>
      <c r="AM216" s="73">
        <f t="shared" si="181"/>
        <v>0</v>
      </c>
      <c r="AN216" s="74" t="e">
        <f t="shared" si="188"/>
        <v>#DIV/0!</v>
      </c>
      <c r="AO216" s="4">
        <f t="shared" si="175"/>
        <v>0</v>
      </c>
      <c r="AP216" s="4">
        <f t="shared" si="176"/>
        <v>0</v>
      </c>
      <c r="AQ216" s="4">
        <f t="shared" si="177"/>
        <v>0</v>
      </c>
      <c r="AR216" s="226"/>
      <c r="AS216" s="174"/>
      <c r="AT216" s="169"/>
      <c r="AU216" s="178"/>
      <c r="AV216" s="235">
        <v>44100</v>
      </c>
      <c r="AW216" s="51"/>
      <c r="AX216" s="232">
        <f t="shared" si="140"/>
        <v>0</v>
      </c>
      <c r="AY216" s="232">
        <f t="shared" si="141"/>
        <v>0</v>
      </c>
      <c r="AZ216" s="232"/>
      <c r="BA216" s="41">
        <f t="shared" si="166"/>
        <v>0</v>
      </c>
      <c r="BB216" s="51"/>
      <c r="BC216" s="169">
        <f t="shared" si="142"/>
        <v>0</v>
      </c>
      <c r="BD216" s="169"/>
      <c r="BE216" s="41">
        <f t="shared" si="167"/>
        <v>0</v>
      </c>
      <c r="BF216" s="51"/>
      <c r="BG216" s="233">
        <f t="shared" si="143"/>
        <v>0</v>
      </c>
      <c r="BH216" s="233"/>
      <c r="BI216" s="234">
        <f t="shared" si="168"/>
        <v>0</v>
      </c>
      <c r="BK216" s="132">
        <v>44100</v>
      </c>
      <c r="BL216" s="34"/>
      <c r="BM216" s="58"/>
      <c r="BN216" s="2">
        <f t="shared" si="149"/>
        <v>0</v>
      </c>
      <c r="BO216" s="34"/>
      <c r="BP216" s="58"/>
      <c r="BQ216" s="2">
        <f t="shared" si="144"/>
        <v>0</v>
      </c>
      <c r="BS216" s="17">
        <f t="shared" si="179"/>
        <v>0</v>
      </c>
      <c r="CT216" s="236">
        <v>44100</v>
      </c>
    </row>
    <row r="217" spans="1:98" x14ac:dyDescent="0.25">
      <c r="A217" s="51">
        <v>214</v>
      </c>
      <c r="B217" s="132">
        <v>188</v>
      </c>
      <c r="C217" s="54">
        <v>44101</v>
      </c>
      <c r="D217" s="107">
        <f t="shared" si="169"/>
        <v>0</v>
      </c>
      <c r="E217" s="113">
        <f t="shared" si="182"/>
        <v>0</v>
      </c>
      <c r="F217" s="84">
        <f t="shared" si="183"/>
        <v>0</v>
      </c>
      <c r="G217" s="116"/>
      <c r="H217" s="116"/>
      <c r="I217" s="110">
        <f t="shared" si="150"/>
        <v>0</v>
      </c>
      <c r="J217" s="110">
        <f t="shared" si="155"/>
        <v>76548</v>
      </c>
      <c r="K217" s="123">
        <f t="shared" si="163"/>
        <v>0</v>
      </c>
      <c r="L217" s="126">
        <f t="shared" si="172"/>
        <v>0</v>
      </c>
      <c r="M217" s="70">
        <f t="shared" si="156"/>
        <v>1</v>
      </c>
      <c r="N217" s="73">
        <f t="shared" si="157"/>
        <v>0</v>
      </c>
      <c r="O217" s="73">
        <f t="shared" si="158"/>
        <v>0</v>
      </c>
      <c r="P217" s="70" t="e">
        <f t="shared" si="170"/>
        <v>#DIV/0!</v>
      </c>
      <c r="Q217" s="107">
        <f t="shared" si="134"/>
        <v>0</v>
      </c>
      <c r="R217" s="113">
        <f t="shared" si="184"/>
        <v>0</v>
      </c>
      <c r="S217" s="84">
        <f t="shared" si="185"/>
        <v>0</v>
      </c>
      <c r="T217" s="116"/>
      <c r="U217" s="116"/>
      <c r="V217" s="110">
        <f t="shared" si="151"/>
        <v>0</v>
      </c>
      <c r="W217" s="110">
        <f t="shared" si="159"/>
        <v>11624</v>
      </c>
      <c r="X217" s="123">
        <f t="shared" si="164"/>
        <v>0</v>
      </c>
      <c r="Y217" s="125">
        <f t="shared" si="174"/>
        <v>0</v>
      </c>
      <c r="Z217" s="53">
        <f t="shared" si="160"/>
        <v>1</v>
      </c>
      <c r="AA217" s="73">
        <f t="shared" si="161"/>
        <v>0</v>
      </c>
      <c r="AB217" s="105" t="e">
        <f t="shared" si="178"/>
        <v>#DIV/0!</v>
      </c>
      <c r="AC217" s="106">
        <f t="shared" si="152"/>
        <v>0</v>
      </c>
      <c r="AD217" s="84">
        <f t="shared" si="186"/>
        <v>0</v>
      </c>
      <c r="AE217" s="168">
        <f t="shared" si="187"/>
        <v>0</v>
      </c>
      <c r="AF217" s="116"/>
      <c r="AG217" s="116"/>
      <c r="AH217" s="128">
        <f t="shared" si="153"/>
        <v>0</v>
      </c>
      <c r="AI217" s="128">
        <f t="shared" si="162"/>
        <v>6238</v>
      </c>
      <c r="AJ217" s="123">
        <f t="shared" si="165"/>
        <v>0</v>
      </c>
      <c r="AK217" s="125">
        <f t="shared" si="173"/>
        <v>0</v>
      </c>
      <c r="AL217" s="70">
        <f t="shared" si="180"/>
        <v>1</v>
      </c>
      <c r="AM217" s="73">
        <f t="shared" si="181"/>
        <v>0</v>
      </c>
      <c r="AN217" s="74" t="e">
        <f t="shared" si="188"/>
        <v>#DIV/0!</v>
      </c>
      <c r="AO217" s="4">
        <f t="shared" si="175"/>
        <v>0</v>
      </c>
      <c r="AP217" s="4">
        <f t="shared" si="176"/>
        <v>0</v>
      </c>
      <c r="AQ217" s="4">
        <f t="shared" si="177"/>
        <v>0</v>
      </c>
      <c r="AR217" s="221"/>
      <c r="AS217" s="174"/>
      <c r="AT217" s="169"/>
      <c r="AU217" s="178"/>
      <c r="AV217" s="235">
        <v>44101</v>
      </c>
      <c r="AW217" s="51"/>
      <c r="AX217" s="232">
        <f t="shared" si="140"/>
        <v>0</v>
      </c>
      <c r="AY217" s="232">
        <f t="shared" si="141"/>
        <v>0</v>
      </c>
      <c r="AZ217" s="232"/>
      <c r="BA217" s="41">
        <f t="shared" si="166"/>
        <v>0</v>
      </c>
      <c r="BB217" s="51"/>
      <c r="BC217" s="169">
        <f t="shared" si="142"/>
        <v>0</v>
      </c>
      <c r="BD217" s="169"/>
      <c r="BE217" s="41">
        <f t="shared" si="167"/>
        <v>0</v>
      </c>
      <c r="BF217" s="51"/>
      <c r="BG217" s="233">
        <f t="shared" si="143"/>
        <v>0</v>
      </c>
      <c r="BH217" s="233"/>
      <c r="BI217" s="234">
        <f t="shared" si="168"/>
        <v>0</v>
      </c>
      <c r="BK217" s="132">
        <v>44101</v>
      </c>
      <c r="BL217" s="34"/>
      <c r="BM217" s="58"/>
      <c r="BN217" s="2">
        <f t="shared" si="149"/>
        <v>0</v>
      </c>
      <c r="BO217" s="34"/>
      <c r="BP217" s="58"/>
      <c r="BQ217" s="2">
        <f t="shared" si="144"/>
        <v>0</v>
      </c>
      <c r="BS217" s="17">
        <f t="shared" si="179"/>
        <v>0</v>
      </c>
      <c r="CT217" s="236">
        <v>44101</v>
      </c>
    </row>
    <row r="218" spans="1:98" x14ac:dyDescent="0.25">
      <c r="A218" s="51">
        <v>215</v>
      </c>
      <c r="B218" s="132">
        <v>189</v>
      </c>
      <c r="C218" s="54">
        <v>44102</v>
      </c>
      <c r="D218" s="107">
        <f t="shared" si="169"/>
        <v>0</v>
      </c>
      <c r="E218" s="113">
        <f t="shared" si="182"/>
        <v>0</v>
      </c>
      <c r="F218" s="84">
        <f t="shared" si="183"/>
        <v>0</v>
      </c>
      <c r="G218" s="116"/>
      <c r="H218" s="116"/>
      <c r="I218" s="110">
        <f t="shared" si="150"/>
        <v>0</v>
      </c>
      <c r="J218" s="110">
        <f t="shared" si="155"/>
        <v>76548</v>
      </c>
      <c r="K218" s="123">
        <f t="shared" si="163"/>
        <v>0</v>
      </c>
      <c r="L218" s="126">
        <f t="shared" si="172"/>
        <v>0</v>
      </c>
      <c r="M218" s="70">
        <f t="shared" si="156"/>
        <v>1</v>
      </c>
      <c r="N218" s="73">
        <f t="shared" si="157"/>
        <v>0</v>
      </c>
      <c r="O218" s="73">
        <f t="shared" si="158"/>
        <v>0</v>
      </c>
      <c r="P218" s="70" t="e">
        <f t="shared" si="170"/>
        <v>#DIV/0!</v>
      </c>
      <c r="Q218" s="107">
        <f t="shared" si="134"/>
        <v>0</v>
      </c>
      <c r="R218" s="113">
        <f t="shared" si="184"/>
        <v>0</v>
      </c>
      <c r="S218" s="84">
        <f t="shared" si="185"/>
        <v>0</v>
      </c>
      <c r="T218" s="116"/>
      <c r="U218" s="116"/>
      <c r="V218" s="110">
        <f t="shared" si="151"/>
        <v>0</v>
      </c>
      <c r="W218" s="110">
        <f t="shared" si="159"/>
        <v>11624</v>
      </c>
      <c r="X218" s="123">
        <f t="shared" si="164"/>
        <v>0</v>
      </c>
      <c r="Y218" s="125">
        <f t="shared" si="174"/>
        <v>0</v>
      </c>
      <c r="Z218" s="53">
        <f t="shared" si="160"/>
        <v>1</v>
      </c>
      <c r="AA218" s="73">
        <f t="shared" si="161"/>
        <v>0</v>
      </c>
      <c r="AB218" s="105" t="e">
        <f t="shared" si="178"/>
        <v>#DIV/0!</v>
      </c>
      <c r="AC218" s="106">
        <f t="shared" si="152"/>
        <v>0</v>
      </c>
      <c r="AD218" s="84">
        <f t="shared" si="186"/>
        <v>0</v>
      </c>
      <c r="AE218" s="168">
        <f t="shared" si="187"/>
        <v>0</v>
      </c>
      <c r="AF218" s="116"/>
      <c r="AG218" s="116"/>
      <c r="AH218" s="128">
        <f t="shared" si="153"/>
        <v>0</v>
      </c>
      <c r="AI218" s="128">
        <f t="shared" si="162"/>
        <v>6238</v>
      </c>
      <c r="AJ218" s="123">
        <f t="shared" si="165"/>
        <v>0</v>
      </c>
      <c r="AK218" s="125">
        <f t="shared" si="173"/>
        <v>0</v>
      </c>
      <c r="AL218" s="70">
        <f t="shared" si="180"/>
        <v>1</v>
      </c>
      <c r="AM218" s="73">
        <f t="shared" si="181"/>
        <v>0</v>
      </c>
      <c r="AN218" s="74" t="e">
        <f t="shared" si="188"/>
        <v>#DIV/0!</v>
      </c>
      <c r="AO218" s="4">
        <f t="shared" si="175"/>
        <v>0</v>
      </c>
      <c r="AP218" s="4">
        <f t="shared" si="176"/>
        <v>0</v>
      </c>
      <c r="AQ218" s="4">
        <f t="shared" si="177"/>
        <v>0</v>
      </c>
      <c r="AR218" s="226"/>
      <c r="AS218" s="174"/>
      <c r="AT218" s="169"/>
      <c r="AU218" s="178"/>
      <c r="AV218" s="235">
        <v>44102</v>
      </c>
      <c r="AW218" s="51"/>
      <c r="AX218" s="232">
        <f t="shared" si="140"/>
        <v>0</v>
      </c>
      <c r="AY218" s="232">
        <f t="shared" si="141"/>
        <v>0</v>
      </c>
      <c r="AZ218" s="232"/>
      <c r="BA218" s="41">
        <f t="shared" si="166"/>
        <v>0</v>
      </c>
      <c r="BB218" s="51"/>
      <c r="BC218" s="169">
        <f t="shared" si="142"/>
        <v>0</v>
      </c>
      <c r="BD218" s="169"/>
      <c r="BE218" s="41">
        <f t="shared" si="167"/>
        <v>0</v>
      </c>
      <c r="BF218" s="51"/>
      <c r="BG218" s="233">
        <f t="shared" si="143"/>
        <v>0</v>
      </c>
      <c r="BH218" s="233"/>
      <c r="BI218" s="234">
        <f t="shared" si="168"/>
        <v>0</v>
      </c>
      <c r="BK218" s="132">
        <v>44102</v>
      </c>
      <c r="BL218" s="34"/>
      <c r="BM218" s="58"/>
      <c r="BN218" s="2">
        <f t="shared" si="149"/>
        <v>0</v>
      </c>
      <c r="BO218" s="34"/>
      <c r="BP218" s="58"/>
      <c r="BQ218" s="2">
        <f t="shared" si="144"/>
        <v>0</v>
      </c>
      <c r="BS218" s="17">
        <f t="shared" si="179"/>
        <v>0</v>
      </c>
      <c r="CT218" s="236">
        <v>44102</v>
      </c>
    </row>
    <row r="219" spans="1:98" x14ac:dyDescent="0.25">
      <c r="A219" s="51">
        <v>216</v>
      </c>
      <c r="B219" s="132">
        <v>190</v>
      </c>
      <c r="C219" s="54">
        <v>44103</v>
      </c>
      <c r="D219" s="107">
        <f t="shared" si="169"/>
        <v>0</v>
      </c>
      <c r="E219" s="113">
        <f t="shared" si="182"/>
        <v>0</v>
      </c>
      <c r="F219" s="84">
        <f t="shared" si="183"/>
        <v>0</v>
      </c>
      <c r="G219" s="116"/>
      <c r="H219" s="116"/>
      <c r="I219" s="110">
        <f t="shared" si="150"/>
        <v>0</v>
      </c>
      <c r="J219" s="110">
        <f t="shared" si="155"/>
        <v>76548</v>
      </c>
      <c r="K219" s="123">
        <f t="shared" si="163"/>
        <v>0</v>
      </c>
      <c r="L219" s="126">
        <f t="shared" si="172"/>
        <v>0</v>
      </c>
      <c r="M219" s="70">
        <f t="shared" si="156"/>
        <v>1</v>
      </c>
      <c r="N219" s="73">
        <f t="shared" si="157"/>
        <v>0</v>
      </c>
      <c r="O219" s="73">
        <f t="shared" si="158"/>
        <v>0</v>
      </c>
      <c r="P219" s="70" t="e">
        <f t="shared" si="170"/>
        <v>#DIV/0!</v>
      </c>
      <c r="Q219" s="107">
        <f t="shared" si="134"/>
        <v>0</v>
      </c>
      <c r="R219" s="113">
        <f t="shared" si="184"/>
        <v>0</v>
      </c>
      <c r="S219" s="84">
        <f t="shared" si="185"/>
        <v>0</v>
      </c>
      <c r="T219" s="116"/>
      <c r="U219" s="116"/>
      <c r="V219" s="110">
        <f t="shared" si="151"/>
        <v>0</v>
      </c>
      <c r="W219" s="110">
        <f t="shared" si="159"/>
        <v>11624</v>
      </c>
      <c r="X219" s="123">
        <f t="shared" si="164"/>
        <v>0</v>
      </c>
      <c r="Y219" s="125">
        <f t="shared" si="174"/>
        <v>0</v>
      </c>
      <c r="Z219" s="53">
        <f t="shared" si="160"/>
        <v>1</v>
      </c>
      <c r="AA219" s="73">
        <f t="shared" si="161"/>
        <v>0</v>
      </c>
      <c r="AB219" s="105" t="e">
        <f t="shared" si="178"/>
        <v>#DIV/0!</v>
      </c>
      <c r="AC219" s="106">
        <f t="shared" si="152"/>
        <v>0</v>
      </c>
      <c r="AD219" s="84">
        <f t="shared" si="186"/>
        <v>0</v>
      </c>
      <c r="AE219" s="168">
        <f t="shared" si="187"/>
        <v>0</v>
      </c>
      <c r="AF219" s="116"/>
      <c r="AG219" s="116"/>
      <c r="AH219" s="128">
        <f t="shared" si="153"/>
        <v>0</v>
      </c>
      <c r="AI219" s="128">
        <f t="shared" si="162"/>
        <v>6238</v>
      </c>
      <c r="AJ219" s="123">
        <f t="shared" si="165"/>
        <v>0</v>
      </c>
      <c r="AK219" s="125">
        <f t="shared" si="173"/>
        <v>0</v>
      </c>
      <c r="AL219" s="70">
        <f t="shared" si="180"/>
        <v>1</v>
      </c>
      <c r="AM219" s="73">
        <f t="shared" si="181"/>
        <v>0</v>
      </c>
      <c r="AN219" s="74" t="e">
        <f t="shared" si="188"/>
        <v>#DIV/0!</v>
      </c>
      <c r="AO219" s="4">
        <f t="shared" si="175"/>
        <v>0</v>
      </c>
      <c r="AP219" s="4">
        <f t="shared" si="176"/>
        <v>0</v>
      </c>
      <c r="AQ219" s="4">
        <f t="shared" si="177"/>
        <v>0</v>
      </c>
      <c r="AR219" s="221"/>
      <c r="AS219" s="174"/>
      <c r="AT219" s="169"/>
      <c r="AU219" s="178"/>
      <c r="AV219" s="235">
        <v>44103</v>
      </c>
      <c r="AW219" s="51"/>
      <c r="AX219" s="232">
        <f t="shared" si="140"/>
        <v>0</v>
      </c>
      <c r="AY219" s="232">
        <f t="shared" si="141"/>
        <v>0</v>
      </c>
      <c r="AZ219" s="232"/>
      <c r="BA219" s="41">
        <f t="shared" si="166"/>
        <v>0</v>
      </c>
      <c r="BB219" s="51"/>
      <c r="BC219" s="169">
        <f t="shared" si="142"/>
        <v>0</v>
      </c>
      <c r="BD219" s="169"/>
      <c r="BE219" s="41">
        <f t="shared" si="167"/>
        <v>0</v>
      </c>
      <c r="BF219" s="51"/>
      <c r="BG219" s="233">
        <f t="shared" si="143"/>
        <v>0</v>
      </c>
      <c r="BH219" s="233"/>
      <c r="BI219" s="234">
        <f t="shared" si="168"/>
        <v>0</v>
      </c>
      <c r="BK219" s="132">
        <v>44103</v>
      </c>
      <c r="BL219" s="34"/>
      <c r="BM219" s="58"/>
      <c r="BN219" s="2">
        <f t="shared" si="149"/>
        <v>0</v>
      </c>
      <c r="BO219" s="34"/>
      <c r="BP219" s="58"/>
      <c r="BQ219" s="2">
        <f t="shared" si="144"/>
        <v>0</v>
      </c>
      <c r="BS219" s="17">
        <f t="shared" si="179"/>
        <v>0</v>
      </c>
      <c r="CT219" s="236">
        <v>44103</v>
      </c>
    </row>
    <row r="220" spans="1:98" x14ac:dyDescent="0.25">
      <c r="A220" s="51">
        <v>217</v>
      </c>
      <c r="B220" s="132">
        <v>191</v>
      </c>
      <c r="C220" s="54">
        <v>44104</v>
      </c>
      <c r="D220" s="107">
        <f t="shared" si="169"/>
        <v>0</v>
      </c>
      <c r="E220" s="113">
        <f t="shared" si="182"/>
        <v>0</v>
      </c>
      <c r="F220" s="84">
        <f t="shared" si="183"/>
        <v>0</v>
      </c>
      <c r="G220" s="116"/>
      <c r="H220" s="116"/>
      <c r="I220" s="110">
        <f t="shared" si="150"/>
        <v>0</v>
      </c>
      <c r="J220" s="110">
        <f t="shared" si="155"/>
        <v>76548</v>
      </c>
      <c r="K220" s="123">
        <f t="shared" si="163"/>
        <v>0</v>
      </c>
      <c r="L220" s="126">
        <f t="shared" si="172"/>
        <v>0</v>
      </c>
      <c r="M220" s="70">
        <f t="shared" si="156"/>
        <v>1</v>
      </c>
      <c r="N220" s="73">
        <f t="shared" si="157"/>
        <v>0</v>
      </c>
      <c r="O220" s="73">
        <f t="shared" si="158"/>
        <v>0</v>
      </c>
      <c r="P220" s="70" t="e">
        <f t="shared" si="170"/>
        <v>#DIV/0!</v>
      </c>
      <c r="Q220" s="107">
        <f t="shared" si="134"/>
        <v>0</v>
      </c>
      <c r="R220" s="113">
        <f t="shared" si="184"/>
        <v>0</v>
      </c>
      <c r="S220" s="84">
        <f t="shared" si="185"/>
        <v>0</v>
      </c>
      <c r="T220" s="116"/>
      <c r="U220" s="116"/>
      <c r="V220" s="110">
        <f t="shared" si="151"/>
        <v>0</v>
      </c>
      <c r="W220" s="110">
        <f t="shared" si="159"/>
        <v>11624</v>
      </c>
      <c r="X220" s="123">
        <f t="shared" si="164"/>
        <v>0</v>
      </c>
      <c r="Y220" s="125">
        <f t="shared" si="174"/>
        <v>0</v>
      </c>
      <c r="Z220" s="53">
        <f t="shared" si="160"/>
        <v>1</v>
      </c>
      <c r="AA220" s="73">
        <f t="shared" si="161"/>
        <v>0</v>
      </c>
      <c r="AB220" s="105" t="e">
        <f t="shared" si="178"/>
        <v>#DIV/0!</v>
      </c>
      <c r="AC220" s="106">
        <f t="shared" si="152"/>
        <v>0</v>
      </c>
      <c r="AD220" s="84">
        <f t="shared" si="186"/>
        <v>0</v>
      </c>
      <c r="AE220" s="168">
        <f t="shared" si="187"/>
        <v>0</v>
      </c>
      <c r="AF220" s="116"/>
      <c r="AG220" s="116"/>
      <c r="AH220" s="128">
        <f t="shared" si="153"/>
        <v>0</v>
      </c>
      <c r="AI220" s="128">
        <f t="shared" si="162"/>
        <v>6238</v>
      </c>
      <c r="AJ220" s="123">
        <f t="shared" si="165"/>
        <v>0</v>
      </c>
      <c r="AK220" s="125">
        <f t="shared" si="173"/>
        <v>0</v>
      </c>
      <c r="AL220" s="70">
        <f t="shared" si="180"/>
        <v>1</v>
      </c>
      <c r="AM220" s="73">
        <f t="shared" si="181"/>
        <v>0</v>
      </c>
      <c r="AN220" s="74" t="e">
        <f t="shared" si="188"/>
        <v>#DIV/0!</v>
      </c>
      <c r="AO220" s="4">
        <f t="shared" si="175"/>
        <v>0</v>
      </c>
      <c r="AP220" s="4">
        <f t="shared" si="176"/>
        <v>0</v>
      </c>
      <c r="AQ220" s="4">
        <f t="shared" si="177"/>
        <v>0</v>
      </c>
      <c r="AR220" s="226"/>
      <c r="AS220" s="174"/>
      <c r="AT220" s="169"/>
      <c r="AU220" s="178"/>
      <c r="AV220" s="235">
        <v>44104</v>
      </c>
      <c r="AW220" s="51"/>
      <c r="AX220" s="232">
        <f t="shared" si="140"/>
        <v>0</v>
      </c>
      <c r="AY220" s="232">
        <f t="shared" si="141"/>
        <v>0</v>
      </c>
      <c r="AZ220" s="232"/>
      <c r="BA220" s="41">
        <f t="shared" si="166"/>
        <v>0</v>
      </c>
      <c r="BB220" s="51"/>
      <c r="BC220" s="169">
        <f t="shared" si="142"/>
        <v>0</v>
      </c>
      <c r="BD220" s="169"/>
      <c r="BE220" s="41">
        <f t="shared" si="167"/>
        <v>0</v>
      </c>
      <c r="BF220" s="51"/>
      <c r="BG220" s="233">
        <f t="shared" si="143"/>
        <v>0</v>
      </c>
      <c r="BH220" s="233"/>
      <c r="BI220" s="234">
        <f t="shared" si="168"/>
        <v>0</v>
      </c>
      <c r="BK220" s="132">
        <v>44104</v>
      </c>
      <c r="BL220" s="34"/>
      <c r="BM220" s="58"/>
      <c r="BN220" s="2">
        <f t="shared" si="149"/>
        <v>0</v>
      </c>
      <c r="BO220" s="34"/>
      <c r="BP220" s="58"/>
      <c r="BQ220" s="2">
        <f t="shared" si="144"/>
        <v>0</v>
      </c>
      <c r="BS220" s="17">
        <f t="shared" si="179"/>
        <v>0</v>
      </c>
      <c r="CT220" s="236">
        <v>44104</v>
      </c>
    </row>
    <row r="221" spans="1:98" x14ac:dyDescent="0.25">
      <c r="A221" s="51">
        <v>218</v>
      </c>
      <c r="B221" s="132">
        <v>192</v>
      </c>
      <c r="C221" s="54">
        <v>44105</v>
      </c>
      <c r="D221" s="107">
        <f t="shared" si="169"/>
        <v>0</v>
      </c>
      <c r="E221" s="113">
        <f t="shared" si="182"/>
        <v>0</v>
      </c>
      <c r="F221" s="84">
        <f t="shared" si="183"/>
        <v>0</v>
      </c>
      <c r="G221" s="116"/>
      <c r="H221" s="116"/>
      <c r="I221" s="110">
        <f t="shared" si="150"/>
        <v>0</v>
      </c>
      <c r="J221" s="110">
        <f t="shared" si="155"/>
        <v>76548</v>
      </c>
      <c r="K221" s="123">
        <f t="shared" si="163"/>
        <v>0</v>
      </c>
      <c r="L221" s="126">
        <f t="shared" si="172"/>
        <v>0</v>
      </c>
      <c r="M221" s="70">
        <f t="shared" si="156"/>
        <v>1</v>
      </c>
      <c r="N221" s="73">
        <f t="shared" si="157"/>
        <v>0</v>
      </c>
      <c r="O221" s="73">
        <f t="shared" si="158"/>
        <v>0</v>
      </c>
      <c r="P221" s="70" t="e">
        <f t="shared" si="170"/>
        <v>#DIV/0!</v>
      </c>
      <c r="Q221" s="107">
        <f t="shared" si="134"/>
        <v>0</v>
      </c>
      <c r="R221" s="113">
        <f t="shared" si="184"/>
        <v>0</v>
      </c>
      <c r="S221" s="84">
        <f t="shared" si="185"/>
        <v>0</v>
      </c>
      <c r="T221" s="116"/>
      <c r="U221" s="116"/>
      <c r="V221" s="110">
        <f t="shared" si="151"/>
        <v>0</v>
      </c>
      <c r="W221" s="110">
        <f t="shared" si="159"/>
        <v>11624</v>
      </c>
      <c r="X221" s="123">
        <f t="shared" si="164"/>
        <v>0</v>
      </c>
      <c r="Y221" s="125">
        <f t="shared" si="174"/>
        <v>0</v>
      </c>
      <c r="Z221" s="53">
        <f t="shared" si="160"/>
        <v>1</v>
      </c>
      <c r="AA221" s="73">
        <f t="shared" si="161"/>
        <v>0</v>
      </c>
      <c r="AB221" s="105" t="e">
        <f t="shared" si="178"/>
        <v>#DIV/0!</v>
      </c>
      <c r="AC221" s="106">
        <f t="shared" si="152"/>
        <v>0</v>
      </c>
      <c r="AD221" s="84">
        <f t="shared" si="186"/>
        <v>0</v>
      </c>
      <c r="AE221" s="168">
        <f t="shared" si="187"/>
        <v>0</v>
      </c>
      <c r="AF221" s="116"/>
      <c r="AG221" s="116"/>
      <c r="AH221" s="128">
        <f t="shared" si="153"/>
        <v>0</v>
      </c>
      <c r="AI221" s="128">
        <f t="shared" si="162"/>
        <v>6238</v>
      </c>
      <c r="AJ221" s="123">
        <f t="shared" si="165"/>
        <v>0</v>
      </c>
      <c r="AK221" s="125">
        <f t="shared" si="173"/>
        <v>0</v>
      </c>
      <c r="AL221" s="70">
        <f t="shared" si="180"/>
        <v>1</v>
      </c>
      <c r="AM221" s="73">
        <f t="shared" si="181"/>
        <v>0</v>
      </c>
      <c r="AN221" s="74" t="e">
        <f t="shared" si="188"/>
        <v>#DIV/0!</v>
      </c>
      <c r="AO221" s="4">
        <f t="shared" si="175"/>
        <v>0</v>
      </c>
      <c r="AP221" s="4">
        <f t="shared" si="176"/>
        <v>0</v>
      </c>
      <c r="AQ221" s="4">
        <f t="shared" si="177"/>
        <v>0</v>
      </c>
      <c r="AR221" s="221"/>
      <c r="AS221" s="174"/>
      <c r="AT221" s="169"/>
      <c r="AU221" s="178"/>
      <c r="AV221" s="235">
        <v>44105</v>
      </c>
      <c r="AW221" s="51"/>
      <c r="AX221" s="232">
        <f t="shared" si="140"/>
        <v>0</v>
      </c>
      <c r="AY221" s="232">
        <f t="shared" si="141"/>
        <v>0</v>
      </c>
      <c r="AZ221" s="232"/>
      <c r="BA221" s="41">
        <f t="shared" si="166"/>
        <v>0</v>
      </c>
      <c r="BB221" s="51"/>
      <c r="BC221" s="169">
        <f t="shared" si="142"/>
        <v>0</v>
      </c>
      <c r="BD221" s="169"/>
      <c r="BE221" s="41">
        <f t="shared" si="167"/>
        <v>0</v>
      </c>
      <c r="BF221" s="51"/>
      <c r="BG221" s="233">
        <f t="shared" si="143"/>
        <v>0</v>
      </c>
      <c r="BH221" s="233"/>
      <c r="BI221" s="234">
        <f t="shared" si="168"/>
        <v>0</v>
      </c>
      <c r="BK221" s="132">
        <v>44105</v>
      </c>
      <c r="BL221" s="34"/>
      <c r="BM221" s="58"/>
      <c r="BN221" s="2">
        <f t="shared" si="149"/>
        <v>0</v>
      </c>
      <c r="BO221" s="34"/>
      <c r="BP221" s="58"/>
      <c r="BQ221" s="2">
        <f t="shared" si="144"/>
        <v>0</v>
      </c>
      <c r="BS221" s="17">
        <f t="shared" si="179"/>
        <v>0</v>
      </c>
      <c r="CT221" s="236">
        <v>44105</v>
      </c>
    </row>
    <row r="222" spans="1:98" x14ac:dyDescent="0.25">
      <c r="A222" s="51">
        <v>219</v>
      </c>
      <c r="B222" s="132">
        <v>193</v>
      </c>
      <c r="C222" s="54">
        <v>44106</v>
      </c>
      <c r="D222" s="107">
        <f t="shared" si="169"/>
        <v>0</v>
      </c>
      <c r="E222" s="113">
        <f t="shared" si="182"/>
        <v>0</v>
      </c>
      <c r="F222" s="84">
        <f t="shared" si="183"/>
        <v>0</v>
      </c>
      <c r="G222" s="116"/>
      <c r="H222" s="116"/>
      <c r="I222" s="110">
        <f t="shared" si="150"/>
        <v>0</v>
      </c>
      <c r="J222" s="110">
        <f t="shared" si="155"/>
        <v>76548</v>
      </c>
      <c r="K222" s="123">
        <f t="shared" si="163"/>
        <v>0</v>
      </c>
      <c r="L222" s="126">
        <f t="shared" si="172"/>
        <v>0</v>
      </c>
      <c r="M222" s="70">
        <f t="shared" si="156"/>
        <v>1</v>
      </c>
      <c r="N222" s="73">
        <f t="shared" si="157"/>
        <v>0</v>
      </c>
      <c r="O222" s="73">
        <f t="shared" si="158"/>
        <v>0</v>
      </c>
      <c r="P222" s="70" t="e">
        <f t="shared" si="170"/>
        <v>#DIV/0!</v>
      </c>
      <c r="Q222" s="107">
        <f t="shared" si="134"/>
        <v>0</v>
      </c>
      <c r="R222" s="113">
        <f t="shared" si="184"/>
        <v>0</v>
      </c>
      <c r="S222" s="84">
        <f t="shared" si="185"/>
        <v>0</v>
      </c>
      <c r="T222" s="116"/>
      <c r="U222" s="116"/>
      <c r="V222" s="110">
        <f t="shared" si="151"/>
        <v>0</v>
      </c>
      <c r="W222" s="110">
        <f t="shared" si="159"/>
        <v>11624</v>
      </c>
      <c r="X222" s="123">
        <f t="shared" si="164"/>
        <v>0</v>
      </c>
      <c r="Y222" s="125">
        <f t="shared" si="174"/>
        <v>0</v>
      </c>
      <c r="Z222" s="53">
        <f t="shared" si="160"/>
        <v>1</v>
      </c>
      <c r="AA222" s="73">
        <f t="shared" si="161"/>
        <v>0</v>
      </c>
      <c r="AB222" s="105" t="e">
        <f t="shared" si="178"/>
        <v>#DIV/0!</v>
      </c>
      <c r="AC222" s="106">
        <f t="shared" si="152"/>
        <v>0</v>
      </c>
      <c r="AD222" s="84">
        <f t="shared" si="186"/>
        <v>0</v>
      </c>
      <c r="AE222" s="168">
        <f t="shared" si="187"/>
        <v>0</v>
      </c>
      <c r="AF222" s="116"/>
      <c r="AG222" s="116"/>
      <c r="AH222" s="128">
        <f t="shared" si="153"/>
        <v>0</v>
      </c>
      <c r="AI222" s="128">
        <f t="shared" si="162"/>
        <v>6238</v>
      </c>
      <c r="AJ222" s="123">
        <f t="shared" si="165"/>
        <v>0</v>
      </c>
      <c r="AK222" s="125">
        <f t="shared" si="173"/>
        <v>0</v>
      </c>
      <c r="AL222" s="70">
        <f t="shared" si="180"/>
        <v>1</v>
      </c>
      <c r="AM222" s="73">
        <f t="shared" si="181"/>
        <v>0</v>
      </c>
      <c r="AN222" s="74" t="e">
        <f t="shared" si="188"/>
        <v>#DIV/0!</v>
      </c>
      <c r="AO222" s="4">
        <f t="shared" si="175"/>
        <v>0</v>
      </c>
      <c r="AP222" s="4">
        <f t="shared" si="176"/>
        <v>0</v>
      </c>
      <c r="AQ222" s="4">
        <f t="shared" si="177"/>
        <v>0</v>
      </c>
      <c r="AR222" s="226"/>
      <c r="AS222" s="174"/>
      <c r="AT222" s="169"/>
      <c r="AU222" s="178"/>
      <c r="AV222" s="235">
        <v>44106</v>
      </c>
      <c r="AW222" s="51"/>
      <c r="AX222" s="232">
        <f t="shared" si="140"/>
        <v>0</v>
      </c>
      <c r="AY222" s="232">
        <f t="shared" si="141"/>
        <v>0</v>
      </c>
      <c r="AZ222" s="232"/>
      <c r="BA222" s="41">
        <f t="shared" si="166"/>
        <v>0</v>
      </c>
      <c r="BB222" s="51"/>
      <c r="BC222" s="169">
        <f t="shared" si="142"/>
        <v>0</v>
      </c>
      <c r="BD222" s="169"/>
      <c r="BE222" s="41">
        <f t="shared" si="167"/>
        <v>0</v>
      </c>
      <c r="BF222" s="51"/>
      <c r="BG222" s="233">
        <f t="shared" si="143"/>
        <v>0</v>
      </c>
      <c r="BH222" s="233"/>
      <c r="BI222" s="234">
        <f t="shared" si="168"/>
        <v>0</v>
      </c>
      <c r="BK222" s="132">
        <v>44106</v>
      </c>
      <c r="BL222" s="34"/>
      <c r="BM222" s="58"/>
      <c r="BN222" s="2">
        <f t="shared" si="149"/>
        <v>0</v>
      </c>
      <c r="BO222" s="34"/>
      <c r="BP222" s="58"/>
      <c r="BQ222" s="2">
        <f t="shared" si="144"/>
        <v>0</v>
      </c>
      <c r="BS222" s="17">
        <f t="shared" si="179"/>
        <v>0</v>
      </c>
      <c r="CT222" s="236">
        <v>44106</v>
      </c>
    </row>
    <row r="223" spans="1:98" x14ac:dyDescent="0.25">
      <c r="A223" s="51">
        <v>220</v>
      </c>
      <c r="B223" s="132">
        <v>194</v>
      </c>
      <c r="C223" s="54">
        <v>44107</v>
      </c>
      <c r="D223" s="107">
        <f t="shared" si="169"/>
        <v>0</v>
      </c>
      <c r="E223" s="113">
        <f t="shared" si="182"/>
        <v>0</v>
      </c>
      <c r="F223" s="84">
        <f t="shared" si="183"/>
        <v>0</v>
      </c>
      <c r="G223" s="116"/>
      <c r="H223" s="116"/>
      <c r="I223" s="110">
        <f t="shared" si="150"/>
        <v>0</v>
      </c>
      <c r="J223" s="110">
        <f t="shared" si="155"/>
        <v>76548</v>
      </c>
      <c r="K223" s="123">
        <f t="shared" si="163"/>
        <v>0</v>
      </c>
      <c r="L223" s="126">
        <f t="shared" si="172"/>
        <v>0</v>
      </c>
      <c r="M223" s="70">
        <f t="shared" si="156"/>
        <v>1</v>
      </c>
      <c r="N223" s="73">
        <f t="shared" si="157"/>
        <v>0</v>
      </c>
      <c r="O223" s="73">
        <f t="shared" si="158"/>
        <v>0</v>
      </c>
      <c r="P223" s="70" t="e">
        <f t="shared" si="170"/>
        <v>#DIV/0!</v>
      </c>
      <c r="Q223" s="107">
        <f t="shared" si="134"/>
        <v>0</v>
      </c>
      <c r="R223" s="113">
        <f t="shared" si="184"/>
        <v>0</v>
      </c>
      <c r="S223" s="84">
        <f t="shared" si="185"/>
        <v>0</v>
      </c>
      <c r="T223" s="116"/>
      <c r="U223" s="116"/>
      <c r="V223" s="110">
        <f t="shared" si="151"/>
        <v>0</v>
      </c>
      <c r="W223" s="110">
        <f t="shared" si="159"/>
        <v>11624</v>
      </c>
      <c r="X223" s="123">
        <f t="shared" si="164"/>
        <v>0</v>
      </c>
      <c r="Y223" s="125">
        <f t="shared" si="174"/>
        <v>0</v>
      </c>
      <c r="Z223" s="53">
        <f t="shared" si="160"/>
        <v>1</v>
      </c>
      <c r="AA223" s="73">
        <f t="shared" si="161"/>
        <v>0</v>
      </c>
      <c r="AB223" s="105" t="e">
        <f t="shared" si="178"/>
        <v>#DIV/0!</v>
      </c>
      <c r="AC223" s="106">
        <f t="shared" si="152"/>
        <v>0</v>
      </c>
      <c r="AD223" s="84">
        <f t="shared" si="186"/>
        <v>0</v>
      </c>
      <c r="AE223" s="168">
        <f t="shared" si="187"/>
        <v>0</v>
      </c>
      <c r="AF223" s="116"/>
      <c r="AG223" s="116"/>
      <c r="AH223" s="128">
        <f t="shared" si="153"/>
        <v>0</v>
      </c>
      <c r="AI223" s="128">
        <f t="shared" si="162"/>
        <v>6238</v>
      </c>
      <c r="AJ223" s="123">
        <f t="shared" si="165"/>
        <v>0</v>
      </c>
      <c r="AK223" s="125">
        <f t="shared" si="173"/>
        <v>0</v>
      </c>
      <c r="AL223" s="70">
        <f t="shared" si="180"/>
        <v>1</v>
      </c>
      <c r="AM223" s="73">
        <f t="shared" si="181"/>
        <v>0</v>
      </c>
      <c r="AN223" s="74" t="e">
        <f t="shared" si="188"/>
        <v>#DIV/0!</v>
      </c>
      <c r="AO223" s="4">
        <f t="shared" si="175"/>
        <v>0</v>
      </c>
      <c r="AP223" s="4">
        <f t="shared" si="176"/>
        <v>0</v>
      </c>
      <c r="AQ223" s="4">
        <f t="shared" si="177"/>
        <v>0</v>
      </c>
      <c r="AR223" s="221"/>
      <c r="AS223" s="174"/>
      <c r="AT223" s="169"/>
      <c r="AU223" s="178"/>
      <c r="AV223" s="235">
        <v>44107</v>
      </c>
      <c r="AW223" s="51"/>
      <c r="AX223" s="232">
        <f t="shared" si="140"/>
        <v>0</v>
      </c>
      <c r="AY223" s="232">
        <f t="shared" si="141"/>
        <v>0</v>
      </c>
      <c r="AZ223" s="232"/>
      <c r="BA223" s="41">
        <f t="shared" si="166"/>
        <v>0</v>
      </c>
      <c r="BB223" s="51"/>
      <c r="BC223" s="169">
        <f t="shared" si="142"/>
        <v>0</v>
      </c>
      <c r="BD223" s="169"/>
      <c r="BE223" s="41">
        <f t="shared" si="167"/>
        <v>0</v>
      </c>
      <c r="BF223" s="51"/>
      <c r="BG223" s="233">
        <f t="shared" si="143"/>
        <v>0</v>
      </c>
      <c r="BH223" s="233"/>
      <c r="BI223" s="234">
        <f t="shared" si="168"/>
        <v>0</v>
      </c>
      <c r="BK223" s="132">
        <v>44107</v>
      </c>
      <c r="BL223" s="34"/>
      <c r="BM223" s="58"/>
      <c r="BN223" s="2">
        <f t="shared" si="149"/>
        <v>0</v>
      </c>
      <c r="BO223" s="34"/>
      <c r="BP223" s="58"/>
      <c r="BQ223" s="2">
        <f t="shared" si="144"/>
        <v>0</v>
      </c>
      <c r="BS223" s="17">
        <f t="shared" si="179"/>
        <v>0</v>
      </c>
      <c r="CT223" s="236">
        <v>44107</v>
      </c>
    </row>
    <row r="224" spans="1:98" x14ac:dyDescent="0.25">
      <c r="A224" s="51">
        <v>221</v>
      </c>
      <c r="B224" s="132">
        <v>195</v>
      </c>
      <c r="C224" s="54">
        <v>44108</v>
      </c>
      <c r="D224" s="107">
        <f t="shared" si="169"/>
        <v>0</v>
      </c>
      <c r="E224" s="113">
        <f t="shared" si="182"/>
        <v>0</v>
      </c>
      <c r="F224" s="84">
        <f t="shared" si="183"/>
        <v>0</v>
      </c>
      <c r="G224" s="116"/>
      <c r="H224" s="116"/>
      <c r="I224" s="110">
        <f t="shared" si="150"/>
        <v>0</v>
      </c>
      <c r="J224" s="110">
        <f t="shared" si="155"/>
        <v>76548</v>
      </c>
      <c r="K224" s="123">
        <f t="shared" si="163"/>
        <v>0</v>
      </c>
      <c r="L224" s="126">
        <f t="shared" si="172"/>
        <v>0</v>
      </c>
      <c r="M224" s="70">
        <f t="shared" si="156"/>
        <v>1</v>
      </c>
      <c r="N224" s="73">
        <f t="shared" si="157"/>
        <v>0</v>
      </c>
      <c r="O224" s="73">
        <f t="shared" si="158"/>
        <v>0</v>
      </c>
      <c r="P224" s="70" t="e">
        <f t="shared" si="170"/>
        <v>#DIV/0!</v>
      </c>
      <c r="Q224" s="107">
        <f t="shared" si="134"/>
        <v>0</v>
      </c>
      <c r="R224" s="113">
        <f t="shared" si="184"/>
        <v>0</v>
      </c>
      <c r="S224" s="84">
        <f t="shared" si="185"/>
        <v>0</v>
      </c>
      <c r="T224" s="116"/>
      <c r="U224" s="116"/>
      <c r="V224" s="110">
        <f t="shared" si="151"/>
        <v>0</v>
      </c>
      <c r="W224" s="110">
        <f t="shared" si="159"/>
        <v>11624</v>
      </c>
      <c r="X224" s="123">
        <f t="shared" si="164"/>
        <v>0</v>
      </c>
      <c r="Y224" s="125">
        <f t="shared" si="174"/>
        <v>0</v>
      </c>
      <c r="Z224" s="53">
        <f t="shared" si="160"/>
        <v>1</v>
      </c>
      <c r="AA224" s="73">
        <f t="shared" si="161"/>
        <v>0</v>
      </c>
      <c r="AB224" s="105" t="e">
        <f t="shared" si="178"/>
        <v>#DIV/0!</v>
      </c>
      <c r="AC224" s="106">
        <f t="shared" si="152"/>
        <v>0</v>
      </c>
      <c r="AD224" s="84">
        <f t="shared" si="186"/>
        <v>0</v>
      </c>
      <c r="AE224" s="168">
        <f t="shared" si="187"/>
        <v>0</v>
      </c>
      <c r="AF224" s="116"/>
      <c r="AG224" s="116"/>
      <c r="AH224" s="128">
        <f t="shared" si="153"/>
        <v>0</v>
      </c>
      <c r="AI224" s="128">
        <f t="shared" si="162"/>
        <v>6238</v>
      </c>
      <c r="AJ224" s="123">
        <f t="shared" si="165"/>
        <v>0</v>
      </c>
      <c r="AK224" s="125">
        <f t="shared" si="173"/>
        <v>0</v>
      </c>
      <c r="AL224" s="70">
        <f t="shared" si="180"/>
        <v>1</v>
      </c>
      <c r="AM224" s="73">
        <f t="shared" si="181"/>
        <v>0</v>
      </c>
      <c r="AN224" s="74" t="e">
        <f t="shared" si="188"/>
        <v>#DIV/0!</v>
      </c>
      <c r="AO224" s="4">
        <f t="shared" si="175"/>
        <v>0</v>
      </c>
      <c r="AP224" s="4">
        <f t="shared" si="176"/>
        <v>0</v>
      </c>
      <c r="AQ224" s="4">
        <f t="shared" si="177"/>
        <v>0</v>
      </c>
      <c r="AR224" s="226"/>
      <c r="AS224" s="174"/>
      <c r="AT224" s="169"/>
      <c r="AU224" s="178"/>
      <c r="AV224" s="235">
        <v>44108</v>
      </c>
      <c r="AW224" s="51"/>
      <c r="AX224" s="232">
        <f t="shared" si="140"/>
        <v>0</v>
      </c>
      <c r="AY224" s="232">
        <f t="shared" si="141"/>
        <v>0</v>
      </c>
      <c r="AZ224" s="232"/>
      <c r="BA224" s="41">
        <f t="shared" si="166"/>
        <v>0</v>
      </c>
      <c r="BB224" s="51"/>
      <c r="BC224" s="169">
        <f t="shared" si="142"/>
        <v>0</v>
      </c>
      <c r="BD224" s="169"/>
      <c r="BE224" s="41">
        <f t="shared" si="167"/>
        <v>0</v>
      </c>
      <c r="BF224" s="51"/>
      <c r="BG224" s="233">
        <f t="shared" si="143"/>
        <v>0</v>
      </c>
      <c r="BH224" s="233"/>
      <c r="BI224" s="234">
        <f t="shared" si="168"/>
        <v>0</v>
      </c>
      <c r="BK224" s="132">
        <v>44108</v>
      </c>
      <c r="BL224" s="34"/>
      <c r="BM224" s="58"/>
      <c r="BN224" s="2">
        <f t="shared" si="149"/>
        <v>0</v>
      </c>
      <c r="BO224" s="34"/>
      <c r="BP224" s="58"/>
      <c r="BQ224" s="2">
        <f t="shared" si="144"/>
        <v>0</v>
      </c>
      <c r="BS224" s="17">
        <f t="shared" si="179"/>
        <v>0</v>
      </c>
      <c r="CT224" s="236">
        <v>44108</v>
      </c>
    </row>
    <row r="225" spans="1:98" x14ac:dyDescent="0.25">
      <c r="A225" s="51">
        <v>222</v>
      </c>
      <c r="B225" s="132">
        <v>196</v>
      </c>
      <c r="C225" s="54">
        <v>44109</v>
      </c>
      <c r="D225" s="107">
        <f t="shared" si="169"/>
        <v>0</v>
      </c>
      <c r="E225" s="113">
        <f t="shared" si="182"/>
        <v>0</v>
      </c>
      <c r="F225" s="84">
        <f t="shared" si="183"/>
        <v>0</v>
      </c>
      <c r="G225" s="116"/>
      <c r="H225" s="116"/>
      <c r="I225" s="110">
        <f t="shared" si="150"/>
        <v>0</v>
      </c>
      <c r="J225" s="110">
        <f t="shared" si="155"/>
        <v>76548</v>
      </c>
      <c r="K225" s="123">
        <f t="shared" si="163"/>
        <v>0</v>
      </c>
      <c r="L225" s="126">
        <f t="shared" si="172"/>
        <v>0</v>
      </c>
      <c r="M225" s="70">
        <f t="shared" si="156"/>
        <v>1</v>
      </c>
      <c r="N225" s="73">
        <f t="shared" si="157"/>
        <v>0</v>
      </c>
      <c r="O225" s="73">
        <f t="shared" si="158"/>
        <v>0</v>
      </c>
      <c r="P225" s="70" t="e">
        <f t="shared" si="170"/>
        <v>#DIV/0!</v>
      </c>
      <c r="Q225" s="107">
        <f t="shared" si="134"/>
        <v>0</v>
      </c>
      <c r="R225" s="113">
        <f t="shared" si="184"/>
        <v>0</v>
      </c>
      <c r="S225" s="84">
        <f t="shared" si="185"/>
        <v>0</v>
      </c>
      <c r="T225" s="116"/>
      <c r="U225" s="116"/>
      <c r="V225" s="110">
        <f t="shared" si="151"/>
        <v>0</v>
      </c>
      <c r="W225" s="110">
        <f t="shared" si="159"/>
        <v>11624</v>
      </c>
      <c r="X225" s="123">
        <f t="shared" si="164"/>
        <v>0</v>
      </c>
      <c r="Y225" s="125">
        <f t="shared" si="174"/>
        <v>0</v>
      </c>
      <c r="Z225" s="53">
        <f t="shared" si="160"/>
        <v>1</v>
      </c>
      <c r="AA225" s="73">
        <f t="shared" si="161"/>
        <v>0</v>
      </c>
      <c r="AB225" s="105" t="e">
        <f t="shared" si="178"/>
        <v>#DIV/0!</v>
      </c>
      <c r="AC225" s="106">
        <f t="shared" si="152"/>
        <v>0</v>
      </c>
      <c r="AD225" s="84">
        <f t="shared" si="186"/>
        <v>0</v>
      </c>
      <c r="AE225" s="168">
        <f t="shared" si="187"/>
        <v>0</v>
      </c>
      <c r="AF225" s="116"/>
      <c r="AG225" s="116"/>
      <c r="AH225" s="128">
        <f t="shared" si="153"/>
        <v>0</v>
      </c>
      <c r="AI225" s="128">
        <f t="shared" si="162"/>
        <v>6238</v>
      </c>
      <c r="AJ225" s="123">
        <f t="shared" si="165"/>
        <v>0</v>
      </c>
      <c r="AK225" s="125">
        <f t="shared" si="173"/>
        <v>0</v>
      </c>
      <c r="AL225" s="70">
        <f t="shared" si="180"/>
        <v>1</v>
      </c>
      <c r="AM225" s="73">
        <f t="shared" si="181"/>
        <v>0</v>
      </c>
      <c r="AN225" s="74" t="e">
        <f t="shared" si="188"/>
        <v>#DIV/0!</v>
      </c>
      <c r="AO225" s="4">
        <f t="shared" si="175"/>
        <v>0</v>
      </c>
      <c r="AP225" s="4">
        <f t="shared" si="176"/>
        <v>0</v>
      </c>
      <c r="AQ225" s="4">
        <f t="shared" si="177"/>
        <v>0</v>
      </c>
      <c r="AR225" s="221"/>
      <c r="AS225" s="174"/>
      <c r="AT225" s="169"/>
      <c r="AU225" s="178"/>
      <c r="AV225" s="235">
        <v>44109</v>
      </c>
      <c r="AW225" s="51"/>
      <c r="AX225" s="232">
        <f t="shared" ref="AX225:AX236" si="189">AW225-AZ225</f>
        <v>0</v>
      </c>
      <c r="AY225" s="232">
        <f t="shared" ref="AY225:AY236" si="190">-AX225</f>
        <v>0</v>
      </c>
      <c r="AZ225" s="232"/>
      <c r="BA225" s="41">
        <f t="shared" si="166"/>
        <v>0</v>
      </c>
      <c r="BB225" s="51"/>
      <c r="BC225" s="169">
        <f t="shared" ref="BC225:BC236" si="191">BB225-BD225</f>
        <v>0</v>
      </c>
      <c r="BD225" s="169"/>
      <c r="BE225" s="41">
        <f t="shared" si="167"/>
        <v>0</v>
      </c>
      <c r="BF225" s="51"/>
      <c r="BG225" s="233">
        <f t="shared" ref="BG225:BG236" si="192">BF225-BH225</f>
        <v>0</v>
      </c>
      <c r="BH225" s="233"/>
      <c r="BI225" s="234">
        <f t="shared" si="168"/>
        <v>0</v>
      </c>
      <c r="BK225" s="132">
        <v>44109</v>
      </c>
      <c r="BL225" s="34"/>
      <c r="BM225" s="58"/>
      <c r="BN225" s="2">
        <f t="shared" si="149"/>
        <v>0</v>
      </c>
      <c r="BO225" s="34"/>
      <c r="BP225" s="58"/>
      <c r="BQ225" s="2">
        <f t="shared" ref="BQ225:BQ236" si="193">_xlfn.XLOOKUP(BK225,BO:BO,BP:BP,0)</f>
        <v>0</v>
      </c>
      <c r="BS225" s="17">
        <f t="shared" si="179"/>
        <v>0</v>
      </c>
      <c r="CT225" s="236">
        <v>44109</v>
      </c>
    </row>
    <row r="226" spans="1:98" x14ac:dyDescent="0.25">
      <c r="A226" s="51">
        <v>223</v>
      </c>
      <c r="B226" s="132">
        <v>197</v>
      </c>
      <c r="C226" s="54">
        <v>44110</v>
      </c>
      <c r="D226" s="107">
        <f t="shared" si="169"/>
        <v>0</v>
      </c>
      <c r="E226" s="113">
        <f t="shared" si="182"/>
        <v>0</v>
      </c>
      <c r="F226" s="84">
        <f t="shared" si="183"/>
        <v>0</v>
      </c>
      <c r="G226" s="116"/>
      <c r="H226" s="116"/>
      <c r="I226" s="110">
        <f t="shared" si="150"/>
        <v>0</v>
      </c>
      <c r="J226" s="110">
        <f t="shared" si="155"/>
        <v>76548</v>
      </c>
      <c r="K226" s="123">
        <f t="shared" si="163"/>
        <v>0</v>
      </c>
      <c r="L226" s="126">
        <f t="shared" si="172"/>
        <v>0</v>
      </c>
      <c r="M226" s="70">
        <f t="shared" si="156"/>
        <v>1</v>
      </c>
      <c r="N226" s="73">
        <f t="shared" si="157"/>
        <v>0</v>
      </c>
      <c r="O226" s="73">
        <f t="shared" si="158"/>
        <v>0</v>
      </c>
      <c r="P226" s="70" t="e">
        <f t="shared" si="170"/>
        <v>#DIV/0!</v>
      </c>
      <c r="Q226" s="107">
        <f t="shared" si="134"/>
        <v>0</v>
      </c>
      <c r="R226" s="113">
        <f t="shared" si="184"/>
        <v>0</v>
      </c>
      <c r="S226" s="84">
        <f t="shared" si="185"/>
        <v>0</v>
      </c>
      <c r="T226" s="116"/>
      <c r="U226" s="116"/>
      <c r="V226" s="110">
        <f t="shared" si="151"/>
        <v>0</v>
      </c>
      <c r="W226" s="110">
        <f t="shared" si="159"/>
        <v>11624</v>
      </c>
      <c r="X226" s="123">
        <f t="shared" si="164"/>
        <v>0</v>
      </c>
      <c r="Y226" s="125">
        <f t="shared" si="174"/>
        <v>0</v>
      </c>
      <c r="Z226" s="53">
        <f t="shared" si="160"/>
        <v>1</v>
      </c>
      <c r="AA226" s="73">
        <f t="shared" si="161"/>
        <v>0</v>
      </c>
      <c r="AB226" s="105" t="e">
        <f t="shared" si="178"/>
        <v>#DIV/0!</v>
      </c>
      <c r="AC226" s="106">
        <f t="shared" si="152"/>
        <v>0</v>
      </c>
      <c r="AD226" s="84">
        <f t="shared" si="186"/>
        <v>0</v>
      </c>
      <c r="AE226" s="168">
        <f t="shared" si="187"/>
        <v>0</v>
      </c>
      <c r="AF226" s="116"/>
      <c r="AG226" s="116"/>
      <c r="AH226" s="128">
        <f t="shared" si="153"/>
        <v>0</v>
      </c>
      <c r="AI226" s="128">
        <f t="shared" si="162"/>
        <v>6238</v>
      </c>
      <c r="AJ226" s="123">
        <f t="shared" si="165"/>
        <v>0</v>
      </c>
      <c r="AK226" s="125">
        <f t="shared" si="173"/>
        <v>0</v>
      </c>
      <c r="AL226" s="70">
        <f t="shared" si="180"/>
        <v>1</v>
      </c>
      <c r="AM226" s="73">
        <f t="shared" si="181"/>
        <v>0</v>
      </c>
      <c r="AN226" s="74" t="e">
        <f t="shared" si="188"/>
        <v>#DIV/0!</v>
      </c>
      <c r="AO226" s="4">
        <f t="shared" si="175"/>
        <v>0</v>
      </c>
      <c r="AP226" s="4">
        <f t="shared" si="176"/>
        <v>0</v>
      </c>
      <c r="AQ226" s="4">
        <f t="shared" si="177"/>
        <v>0</v>
      </c>
      <c r="AR226" s="226"/>
      <c r="AS226" s="174"/>
      <c r="AT226" s="169"/>
      <c r="AU226" s="178"/>
      <c r="AV226" s="235">
        <v>44110</v>
      </c>
      <c r="AW226" s="51"/>
      <c r="AX226" s="232">
        <f t="shared" si="189"/>
        <v>0</v>
      </c>
      <c r="AY226" s="232">
        <f t="shared" si="190"/>
        <v>0</v>
      </c>
      <c r="AZ226" s="232"/>
      <c r="BA226" s="41">
        <f t="shared" si="166"/>
        <v>0</v>
      </c>
      <c r="BB226" s="51"/>
      <c r="BC226" s="169">
        <f t="shared" si="191"/>
        <v>0</v>
      </c>
      <c r="BD226" s="169"/>
      <c r="BE226" s="41">
        <f t="shared" si="167"/>
        <v>0</v>
      </c>
      <c r="BF226" s="51"/>
      <c r="BG226" s="233">
        <f t="shared" si="192"/>
        <v>0</v>
      </c>
      <c r="BH226" s="233"/>
      <c r="BI226" s="234">
        <f t="shared" si="168"/>
        <v>0</v>
      </c>
      <c r="BK226" s="132">
        <v>44110</v>
      </c>
      <c r="BL226" s="34"/>
      <c r="BM226" s="58"/>
      <c r="BN226" s="2">
        <f t="shared" ref="BN226:BN236" si="194">_xlfn.SINGLE(_xlfn.XLOOKUP(BK226,BL:BL,BM:BM,0))</f>
        <v>0</v>
      </c>
      <c r="BO226" s="34"/>
      <c r="BP226" s="58"/>
      <c r="BQ226" s="2">
        <f t="shared" si="193"/>
        <v>0</v>
      </c>
      <c r="BS226" s="17">
        <f t="shared" si="179"/>
        <v>0</v>
      </c>
      <c r="CT226" s="236">
        <v>44110</v>
      </c>
    </row>
    <row r="227" spans="1:98" x14ac:dyDescent="0.25">
      <c r="A227" s="51">
        <v>224</v>
      </c>
      <c r="B227" s="132">
        <v>198</v>
      </c>
      <c r="C227" s="54">
        <v>44111</v>
      </c>
      <c r="D227" s="107">
        <f t="shared" si="169"/>
        <v>0</v>
      </c>
      <c r="E227" s="113">
        <f t="shared" si="182"/>
        <v>0</v>
      </c>
      <c r="F227" s="84">
        <f t="shared" si="183"/>
        <v>0</v>
      </c>
      <c r="G227" s="116"/>
      <c r="H227" s="116"/>
      <c r="I227" s="110">
        <f t="shared" si="150"/>
        <v>0</v>
      </c>
      <c r="J227" s="110">
        <f t="shared" si="155"/>
        <v>76548</v>
      </c>
      <c r="K227" s="123">
        <f t="shared" si="163"/>
        <v>0</v>
      </c>
      <c r="L227" s="126">
        <f t="shared" si="172"/>
        <v>0</v>
      </c>
      <c r="M227" s="70">
        <f t="shared" si="156"/>
        <v>1</v>
      </c>
      <c r="N227" s="73">
        <f t="shared" si="157"/>
        <v>0</v>
      </c>
      <c r="O227" s="73">
        <f t="shared" si="158"/>
        <v>0</v>
      </c>
      <c r="P227" s="70" t="e">
        <f t="shared" si="170"/>
        <v>#DIV/0!</v>
      </c>
      <c r="Q227" s="107">
        <f t="shared" si="134"/>
        <v>0</v>
      </c>
      <c r="R227" s="113">
        <f t="shared" si="184"/>
        <v>0</v>
      </c>
      <c r="S227" s="84">
        <f t="shared" si="185"/>
        <v>0</v>
      </c>
      <c r="T227" s="116"/>
      <c r="U227" s="116"/>
      <c r="V227" s="110">
        <f t="shared" si="151"/>
        <v>0</v>
      </c>
      <c r="W227" s="110">
        <f t="shared" si="159"/>
        <v>11624</v>
      </c>
      <c r="X227" s="123">
        <f t="shared" si="164"/>
        <v>0</v>
      </c>
      <c r="Y227" s="125">
        <f t="shared" si="174"/>
        <v>0</v>
      </c>
      <c r="Z227" s="53">
        <f t="shared" si="160"/>
        <v>1</v>
      </c>
      <c r="AA227" s="73">
        <f t="shared" si="161"/>
        <v>0</v>
      </c>
      <c r="AB227" s="105" t="e">
        <f t="shared" si="178"/>
        <v>#DIV/0!</v>
      </c>
      <c r="AC227" s="106">
        <f t="shared" si="152"/>
        <v>0</v>
      </c>
      <c r="AD227" s="84">
        <f t="shared" si="186"/>
        <v>0</v>
      </c>
      <c r="AE227" s="168">
        <f t="shared" si="187"/>
        <v>0</v>
      </c>
      <c r="AF227" s="116"/>
      <c r="AG227" s="116"/>
      <c r="AH227" s="128">
        <f t="shared" si="153"/>
        <v>0</v>
      </c>
      <c r="AI227" s="128">
        <f t="shared" si="162"/>
        <v>6238</v>
      </c>
      <c r="AJ227" s="123">
        <f t="shared" si="165"/>
        <v>0</v>
      </c>
      <c r="AK227" s="125">
        <f t="shared" si="173"/>
        <v>0</v>
      </c>
      <c r="AL227" s="70">
        <f t="shared" si="180"/>
        <v>1</v>
      </c>
      <c r="AM227" s="73">
        <f t="shared" si="181"/>
        <v>0</v>
      </c>
      <c r="AN227" s="74" t="e">
        <f t="shared" si="188"/>
        <v>#DIV/0!</v>
      </c>
      <c r="AO227" s="4">
        <f t="shared" si="175"/>
        <v>0</v>
      </c>
      <c r="AP227" s="4">
        <f t="shared" si="176"/>
        <v>0</v>
      </c>
      <c r="AQ227" s="4">
        <f t="shared" si="177"/>
        <v>0</v>
      </c>
      <c r="AR227" s="221"/>
      <c r="AS227" s="174"/>
      <c r="AT227" s="169"/>
      <c r="AU227" s="178"/>
      <c r="AV227" s="235">
        <v>44111</v>
      </c>
      <c r="AW227" s="51"/>
      <c r="AX227" s="232">
        <f t="shared" si="189"/>
        <v>0</v>
      </c>
      <c r="AY227" s="232">
        <f t="shared" si="190"/>
        <v>0</v>
      </c>
      <c r="AZ227" s="232"/>
      <c r="BA227" s="41">
        <f t="shared" si="166"/>
        <v>0</v>
      </c>
      <c r="BB227" s="51"/>
      <c r="BC227" s="169">
        <f t="shared" si="191"/>
        <v>0</v>
      </c>
      <c r="BD227" s="169"/>
      <c r="BE227" s="41">
        <f t="shared" si="167"/>
        <v>0</v>
      </c>
      <c r="BF227" s="51"/>
      <c r="BG227" s="233">
        <f t="shared" si="192"/>
        <v>0</v>
      </c>
      <c r="BH227" s="233"/>
      <c r="BI227" s="234">
        <f t="shared" si="168"/>
        <v>0</v>
      </c>
      <c r="BK227" s="132">
        <v>44111</v>
      </c>
      <c r="BL227" s="34"/>
      <c r="BM227" s="58"/>
      <c r="BN227" s="2">
        <f t="shared" si="194"/>
        <v>0</v>
      </c>
      <c r="BO227" s="34"/>
      <c r="BP227" s="58"/>
      <c r="BQ227" s="2">
        <f t="shared" si="193"/>
        <v>0</v>
      </c>
      <c r="BS227" s="17">
        <f t="shared" si="179"/>
        <v>0</v>
      </c>
      <c r="CT227" s="236">
        <v>44111</v>
      </c>
    </row>
    <row r="228" spans="1:98" x14ac:dyDescent="0.25">
      <c r="A228" s="51">
        <v>225</v>
      </c>
      <c r="B228" s="132">
        <v>199</v>
      </c>
      <c r="C228" s="54">
        <v>44112</v>
      </c>
      <c r="D228" s="107">
        <f t="shared" si="169"/>
        <v>0</v>
      </c>
      <c r="E228" s="113">
        <f t="shared" si="182"/>
        <v>0</v>
      </c>
      <c r="F228" s="84">
        <f t="shared" si="183"/>
        <v>0</v>
      </c>
      <c r="G228" s="116"/>
      <c r="H228" s="116"/>
      <c r="I228" s="110">
        <f t="shared" si="150"/>
        <v>0</v>
      </c>
      <c r="J228" s="110">
        <f t="shared" si="155"/>
        <v>76548</v>
      </c>
      <c r="K228" s="123">
        <f t="shared" si="163"/>
        <v>0</v>
      </c>
      <c r="L228" s="126">
        <f t="shared" si="172"/>
        <v>0</v>
      </c>
      <c r="M228" s="70">
        <f t="shared" si="156"/>
        <v>1</v>
      </c>
      <c r="N228" s="73">
        <f t="shared" si="157"/>
        <v>0</v>
      </c>
      <c r="O228" s="73">
        <f t="shared" si="158"/>
        <v>0</v>
      </c>
      <c r="P228" s="70" t="e">
        <f t="shared" si="170"/>
        <v>#DIV/0!</v>
      </c>
      <c r="Q228" s="107">
        <f t="shared" si="134"/>
        <v>0</v>
      </c>
      <c r="R228" s="113">
        <f t="shared" si="184"/>
        <v>0</v>
      </c>
      <c r="S228" s="84">
        <f t="shared" si="185"/>
        <v>0</v>
      </c>
      <c r="T228" s="116"/>
      <c r="U228" s="116"/>
      <c r="V228" s="110">
        <f t="shared" si="151"/>
        <v>0</v>
      </c>
      <c r="W228" s="110">
        <f t="shared" si="159"/>
        <v>11624</v>
      </c>
      <c r="X228" s="123">
        <f t="shared" si="164"/>
        <v>0</v>
      </c>
      <c r="Y228" s="125">
        <f t="shared" si="174"/>
        <v>0</v>
      </c>
      <c r="Z228" s="53">
        <f t="shared" si="160"/>
        <v>1</v>
      </c>
      <c r="AA228" s="73">
        <f t="shared" si="161"/>
        <v>0</v>
      </c>
      <c r="AB228" s="105" t="e">
        <f t="shared" si="178"/>
        <v>#DIV/0!</v>
      </c>
      <c r="AC228" s="106">
        <f t="shared" si="152"/>
        <v>0</v>
      </c>
      <c r="AD228" s="84">
        <f t="shared" si="186"/>
        <v>0</v>
      </c>
      <c r="AE228" s="168">
        <f t="shared" si="187"/>
        <v>0</v>
      </c>
      <c r="AF228" s="116"/>
      <c r="AG228" s="116"/>
      <c r="AH228" s="128">
        <f t="shared" si="153"/>
        <v>0</v>
      </c>
      <c r="AI228" s="128">
        <f t="shared" si="162"/>
        <v>6238</v>
      </c>
      <c r="AJ228" s="123">
        <f t="shared" si="165"/>
        <v>0</v>
      </c>
      <c r="AK228" s="125">
        <f t="shared" si="173"/>
        <v>0</v>
      </c>
      <c r="AL228" s="70">
        <f t="shared" si="180"/>
        <v>1</v>
      </c>
      <c r="AM228" s="73">
        <f t="shared" si="181"/>
        <v>0</v>
      </c>
      <c r="AN228" s="74" t="e">
        <f t="shared" si="188"/>
        <v>#DIV/0!</v>
      </c>
      <c r="AO228" s="4">
        <f t="shared" si="175"/>
        <v>0</v>
      </c>
      <c r="AP228" s="4">
        <f t="shared" si="176"/>
        <v>0</v>
      </c>
      <c r="AQ228" s="4">
        <f t="shared" si="177"/>
        <v>0</v>
      </c>
      <c r="AR228" s="226"/>
      <c r="AS228" s="174"/>
      <c r="AT228" s="169"/>
      <c r="AU228" s="178"/>
      <c r="AV228" s="235">
        <v>44112</v>
      </c>
      <c r="AW228" s="51"/>
      <c r="AX228" s="232">
        <f t="shared" si="189"/>
        <v>0</v>
      </c>
      <c r="AY228" s="232">
        <f t="shared" si="190"/>
        <v>0</v>
      </c>
      <c r="AZ228" s="232"/>
      <c r="BA228" s="41">
        <f t="shared" si="166"/>
        <v>0</v>
      </c>
      <c r="BB228" s="51"/>
      <c r="BC228" s="169">
        <f t="shared" si="191"/>
        <v>0</v>
      </c>
      <c r="BD228" s="169"/>
      <c r="BE228" s="41">
        <f t="shared" si="167"/>
        <v>0</v>
      </c>
      <c r="BF228" s="51"/>
      <c r="BG228" s="233">
        <f t="shared" si="192"/>
        <v>0</v>
      </c>
      <c r="BH228" s="233"/>
      <c r="BI228" s="234">
        <f t="shared" si="168"/>
        <v>0</v>
      </c>
      <c r="BK228" s="132">
        <v>44112</v>
      </c>
      <c r="BL228" s="34"/>
      <c r="BM228" s="58"/>
      <c r="BN228" s="2">
        <f t="shared" si="194"/>
        <v>0</v>
      </c>
      <c r="BO228" s="34"/>
      <c r="BP228" s="58"/>
      <c r="BQ228" s="2">
        <f t="shared" si="193"/>
        <v>0</v>
      </c>
      <c r="BS228" s="17">
        <f t="shared" si="179"/>
        <v>0</v>
      </c>
      <c r="CT228" s="236">
        <v>44112</v>
      </c>
    </row>
    <row r="229" spans="1:98" x14ac:dyDescent="0.25">
      <c r="A229" s="51">
        <v>226</v>
      </c>
      <c r="B229" s="132">
        <v>200</v>
      </c>
      <c r="C229" s="54">
        <v>44113</v>
      </c>
      <c r="D229" s="107">
        <f t="shared" si="169"/>
        <v>0</v>
      </c>
      <c r="E229" s="113">
        <f t="shared" si="182"/>
        <v>0</v>
      </c>
      <c r="F229" s="84">
        <f t="shared" si="183"/>
        <v>0</v>
      </c>
      <c r="G229" s="116"/>
      <c r="H229" s="116"/>
      <c r="I229" s="110">
        <f t="shared" si="150"/>
        <v>0</v>
      </c>
      <c r="J229" s="110">
        <f t="shared" si="155"/>
        <v>76548</v>
      </c>
      <c r="K229" s="123">
        <f t="shared" si="163"/>
        <v>0</v>
      </c>
      <c r="L229" s="126">
        <f t="shared" si="172"/>
        <v>0</v>
      </c>
      <c r="M229" s="70">
        <f t="shared" si="156"/>
        <v>1</v>
      </c>
      <c r="N229" s="73">
        <f t="shared" si="157"/>
        <v>0</v>
      </c>
      <c r="O229" s="73">
        <f t="shared" si="158"/>
        <v>0</v>
      </c>
      <c r="P229" s="70" t="e">
        <f t="shared" si="170"/>
        <v>#DIV/0!</v>
      </c>
      <c r="Q229" s="107">
        <f t="shared" si="134"/>
        <v>0</v>
      </c>
      <c r="R229" s="113">
        <f t="shared" si="184"/>
        <v>0</v>
      </c>
      <c r="S229" s="84">
        <f t="shared" si="185"/>
        <v>0</v>
      </c>
      <c r="T229" s="116"/>
      <c r="U229" s="116"/>
      <c r="V229" s="110">
        <f t="shared" si="151"/>
        <v>0</v>
      </c>
      <c r="W229" s="110">
        <f t="shared" si="159"/>
        <v>11624</v>
      </c>
      <c r="X229" s="123">
        <f t="shared" si="164"/>
        <v>0</v>
      </c>
      <c r="Y229" s="125">
        <f t="shared" si="174"/>
        <v>0</v>
      </c>
      <c r="Z229" s="53">
        <f t="shared" si="160"/>
        <v>1</v>
      </c>
      <c r="AA229" s="73">
        <f t="shared" si="161"/>
        <v>0</v>
      </c>
      <c r="AB229" s="105" t="e">
        <f t="shared" si="178"/>
        <v>#DIV/0!</v>
      </c>
      <c r="AC229" s="106">
        <f t="shared" si="152"/>
        <v>0</v>
      </c>
      <c r="AD229" s="84">
        <f t="shared" si="186"/>
        <v>0</v>
      </c>
      <c r="AE229" s="168">
        <f t="shared" si="187"/>
        <v>0</v>
      </c>
      <c r="AF229" s="116"/>
      <c r="AG229" s="116"/>
      <c r="AH229" s="128">
        <f t="shared" si="153"/>
        <v>0</v>
      </c>
      <c r="AI229" s="128">
        <f t="shared" si="162"/>
        <v>6238</v>
      </c>
      <c r="AJ229" s="123">
        <f t="shared" si="165"/>
        <v>0</v>
      </c>
      <c r="AK229" s="125">
        <f t="shared" si="173"/>
        <v>0</v>
      </c>
      <c r="AL229" s="70">
        <f t="shared" si="180"/>
        <v>1</v>
      </c>
      <c r="AM229" s="73">
        <f t="shared" si="181"/>
        <v>0</v>
      </c>
      <c r="AN229" s="74" t="e">
        <f t="shared" si="188"/>
        <v>#DIV/0!</v>
      </c>
      <c r="AO229" s="4">
        <f t="shared" si="175"/>
        <v>0</v>
      </c>
      <c r="AP229" s="4">
        <f t="shared" si="176"/>
        <v>0</v>
      </c>
      <c r="AQ229" s="4">
        <f t="shared" si="177"/>
        <v>0</v>
      </c>
      <c r="AR229" s="221"/>
      <c r="AS229" s="174"/>
      <c r="AT229" s="169"/>
      <c r="AU229" s="178"/>
      <c r="AV229" s="235">
        <v>44113</v>
      </c>
      <c r="AW229" s="51"/>
      <c r="AX229" s="232">
        <f t="shared" si="189"/>
        <v>0</v>
      </c>
      <c r="AY229" s="232">
        <f t="shared" si="190"/>
        <v>0</v>
      </c>
      <c r="AZ229" s="232"/>
      <c r="BA229" s="41">
        <f t="shared" si="166"/>
        <v>0</v>
      </c>
      <c r="BB229" s="51"/>
      <c r="BC229" s="169">
        <f t="shared" si="191"/>
        <v>0</v>
      </c>
      <c r="BD229" s="169"/>
      <c r="BE229" s="41">
        <f t="shared" si="167"/>
        <v>0</v>
      </c>
      <c r="BF229" s="51"/>
      <c r="BG229" s="233">
        <f t="shared" si="192"/>
        <v>0</v>
      </c>
      <c r="BH229" s="233"/>
      <c r="BI229" s="234">
        <f t="shared" si="168"/>
        <v>0</v>
      </c>
      <c r="BK229" s="132">
        <v>44113</v>
      </c>
      <c r="BL229" s="34"/>
      <c r="BM229" s="58"/>
      <c r="BN229" s="2">
        <f t="shared" si="194"/>
        <v>0</v>
      </c>
      <c r="BO229" s="34"/>
      <c r="BP229" s="58"/>
      <c r="BQ229" s="2">
        <f t="shared" si="193"/>
        <v>0</v>
      </c>
      <c r="BS229" s="17">
        <f t="shared" si="179"/>
        <v>0</v>
      </c>
      <c r="CT229" s="236">
        <v>44113</v>
      </c>
    </row>
    <row r="230" spans="1:98" x14ac:dyDescent="0.25">
      <c r="A230" s="51">
        <v>227</v>
      </c>
      <c r="B230" s="132">
        <v>201</v>
      </c>
      <c r="C230" s="54">
        <v>44114</v>
      </c>
      <c r="D230" s="107">
        <f t="shared" si="169"/>
        <v>0</v>
      </c>
      <c r="E230" s="113">
        <f t="shared" si="182"/>
        <v>0</v>
      </c>
      <c r="F230" s="84">
        <f t="shared" si="183"/>
        <v>0</v>
      </c>
      <c r="G230" s="116"/>
      <c r="H230" s="116"/>
      <c r="I230" s="110">
        <f t="shared" si="150"/>
        <v>0</v>
      </c>
      <c r="J230" s="110">
        <f t="shared" si="155"/>
        <v>76548</v>
      </c>
      <c r="K230" s="123">
        <f t="shared" si="163"/>
        <v>0</v>
      </c>
      <c r="L230" s="126">
        <f t="shared" si="172"/>
        <v>0</v>
      </c>
      <c r="M230" s="70">
        <f t="shared" si="156"/>
        <v>1</v>
      </c>
      <c r="N230" s="73">
        <f t="shared" si="157"/>
        <v>0</v>
      </c>
      <c r="O230" s="73">
        <f t="shared" si="158"/>
        <v>0</v>
      </c>
      <c r="P230" s="70" t="e">
        <f t="shared" si="170"/>
        <v>#DIV/0!</v>
      </c>
      <c r="Q230" s="107">
        <f t="shared" si="134"/>
        <v>0</v>
      </c>
      <c r="R230" s="113">
        <f t="shared" si="184"/>
        <v>0</v>
      </c>
      <c r="S230" s="84">
        <f t="shared" si="185"/>
        <v>0</v>
      </c>
      <c r="T230" s="116"/>
      <c r="U230" s="116"/>
      <c r="V230" s="110">
        <f t="shared" si="151"/>
        <v>0</v>
      </c>
      <c r="W230" s="110">
        <f t="shared" si="159"/>
        <v>11624</v>
      </c>
      <c r="X230" s="123">
        <f t="shared" si="164"/>
        <v>0</v>
      </c>
      <c r="Y230" s="125">
        <f t="shared" si="174"/>
        <v>0</v>
      </c>
      <c r="Z230" s="53">
        <f t="shared" si="160"/>
        <v>1</v>
      </c>
      <c r="AA230" s="73">
        <f t="shared" si="161"/>
        <v>0</v>
      </c>
      <c r="AB230" s="105" t="e">
        <f t="shared" si="178"/>
        <v>#DIV/0!</v>
      </c>
      <c r="AC230" s="106">
        <f t="shared" si="152"/>
        <v>0</v>
      </c>
      <c r="AD230" s="84">
        <f t="shared" si="186"/>
        <v>0</v>
      </c>
      <c r="AE230" s="168">
        <f t="shared" si="187"/>
        <v>0</v>
      </c>
      <c r="AF230" s="116"/>
      <c r="AG230" s="116"/>
      <c r="AH230" s="128">
        <f t="shared" si="153"/>
        <v>0</v>
      </c>
      <c r="AI230" s="128">
        <f t="shared" si="162"/>
        <v>6238</v>
      </c>
      <c r="AJ230" s="123">
        <f t="shared" si="165"/>
        <v>0</v>
      </c>
      <c r="AK230" s="125">
        <f t="shared" si="173"/>
        <v>0</v>
      </c>
      <c r="AL230" s="70">
        <f t="shared" si="180"/>
        <v>1</v>
      </c>
      <c r="AM230" s="73">
        <f t="shared" si="181"/>
        <v>0</v>
      </c>
      <c r="AN230" s="74" t="e">
        <f t="shared" si="188"/>
        <v>#DIV/0!</v>
      </c>
      <c r="AO230" s="4">
        <f t="shared" si="175"/>
        <v>0</v>
      </c>
      <c r="AP230" s="4">
        <f t="shared" si="176"/>
        <v>0</v>
      </c>
      <c r="AQ230" s="4">
        <f t="shared" si="177"/>
        <v>0</v>
      </c>
      <c r="AR230" s="226"/>
      <c r="AS230" s="174"/>
      <c r="AT230" s="169"/>
      <c r="AU230" s="178"/>
      <c r="AV230" s="235">
        <v>44114</v>
      </c>
      <c r="AW230" s="51"/>
      <c r="AX230" s="232">
        <f t="shared" si="189"/>
        <v>0</v>
      </c>
      <c r="AY230" s="232">
        <f t="shared" si="190"/>
        <v>0</v>
      </c>
      <c r="AZ230" s="232"/>
      <c r="BA230" s="41">
        <f t="shared" si="166"/>
        <v>0</v>
      </c>
      <c r="BB230" s="51"/>
      <c r="BC230" s="169">
        <f t="shared" si="191"/>
        <v>0</v>
      </c>
      <c r="BD230" s="169"/>
      <c r="BE230" s="41">
        <f t="shared" si="167"/>
        <v>0</v>
      </c>
      <c r="BF230" s="51"/>
      <c r="BG230" s="233">
        <f t="shared" si="192"/>
        <v>0</v>
      </c>
      <c r="BH230" s="233"/>
      <c r="BI230" s="234">
        <f t="shared" si="168"/>
        <v>0</v>
      </c>
      <c r="BK230" s="132">
        <v>44114</v>
      </c>
      <c r="BL230" s="34"/>
      <c r="BM230" s="58"/>
      <c r="BN230" s="2">
        <f t="shared" si="194"/>
        <v>0</v>
      </c>
      <c r="BO230" s="34"/>
      <c r="BP230" s="58"/>
      <c r="BQ230" s="2">
        <f t="shared" si="193"/>
        <v>0</v>
      </c>
      <c r="BS230" s="17">
        <f t="shared" si="179"/>
        <v>0</v>
      </c>
      <c r="CT230" s="236">
        <v>44114</v>
      </c>
    </row>
    <row r="231" spans="1:98" x14ac:dyDescent="0.25">
      <c r="A231" s="51">
        <v>228</v>
      </c>
      <c r="B231" s="132">
        <v>202</v>
      </c>
      <c r="C231" s="54">
        <v>44115</v>
      </c>
      <c r="D231" s="107">
        <f t="shared" si="169"/>
        <v>0</v>
      </c>
      <c r="E231" s="113">
        <f t="shared" si="182"/>
        <v>0</v>
      </c>
      <c r="F231" s="84">
        <f t="shared" si="183"/>
        <v>0</v>
      </c>
      <c r="G231" s="116"/>
      <c r="H231" s="116"/>
      <c r="I231" s="110">
        <f t="shared" si="150"/>
        <v>0</v>
      </c>
      <c r="J231" s="110">
        <f t="shared" si="155"/>
        <v>76548</v>
      </c>
      <c r="K231" s="123">
        <f t="shared" si="163"/>
        <v>0</v>
      </c>
      <c r="L231" s="126">
        <f t="shared" si="172"/>
        <v>0</v>
      </c>
      <c r="M231" s="70">
        <f t="shared" si="156"/>
        <v>1</v>
      </c>
      <c r="N231" s="73">
        <f t="shared" si="157"/>
        <v>0</v>
      </c>
      <c r="O231" s="73">
        <f t="shared" si="158"/>
        <v>0</v>
      </c>
      <c r="P231" s="70" t="e">
        <f t="shared" si="170"/>
        <v>#DIV/0!</v>
      </c>
      <c r="Q231" s="107">
        <f t="shared" si="134"/>
        <v>0</v>
      </c>
      <c r="R231" s="113">
        <f t="shared" si="184"/>
        <v>0</v>
      </c>
      <c r="S231" s="84">
        <f t="shared" si="185"/>
        <v>0</v>
      </c>
      <c r="T231" s="116"/>
      <c r="U231" s="116"/>
      <c r="V231" s="110">
        <f t="shared" si="151"/>
        <v>0</v>
      </c>
      <c r="W231" s="110">
        <f t="shared" si="159"/>
        <v>11624</v>
      </c>
      <c r="X231" s="123">
        <f t="shared" si="164"/>
        <v>0</v>
      </c>
      <c r="Y231" s="125">
        <f t="shared" si="174"/>
        <v>0</v>
      </c>
      <c r="Z231" s="53">
        <f t="shared" si="160"/>
        <v>1</v>
      </c>
      <c r="AA231" s="73">
        <f t="shared" si="161"/>
        <v>0</v>
      </c>
      <c r="AB231" s="105" t="e">
        <f t="shared" si="178"/>
        <v>#DIV/0!</v>
      </c>
      <c r="AC231" s="106">
        <f t="shared" si="152"/>
        <v>0</v>
      </c>
      <c r="AD231" s="84">
        <f t="shared" si="186"/>
        <v>0</v>
      </c>
      <c r="AE231" s="168">
        <f t="shared" si="187"/>
        <v>0</v>
      </c>
      <c r="AF231" s="116"/>
      <c r="AG231" s="116"/>
      <c r="AH231" s="128">
        <f t="shared" si="153"/>
        <v>0</v>
      </c>
      <c r="AI231" s="128">
        <f t="shared" si="162"/>
        <v>6238</v>
      </c>
      <c r="AJ231" s="123">
        <f t="shared" si="165"/>
        <v>0</v>
      </c>
      <c r="AK231" s="125">
        <f t="shared" si="173"/>
        <v>0</v>
      </c>
      <c r="AL231" s="70">
        <f t="shared" si="180"/>
        <v>1</v>
      </c>
      <c r="AM231" s="73">
        <f t="shared" si="181"/>
        <v>0</v>
      </c>
      <c r="AN231" s="74" t="e">
        <f t="shared" si="188"/>
        <v>#DIV/0!</v>
      </c>
      <c r="AO231" s="4">
        <f t="shared" si="175"/>
        <v>0</v>
      </c>
      <c r="AP231" s="4">
        <f t="shared" si="176"/>
        <v>0</v>
      </c>
      <c r="AQ231" s="4">
        <f t="shared" si="177"/>
        <v>0</v>
      </c>
      <c r="AR231" s="221"/>
      <c r="AS231" s="174"/>
      <c r="AT231" s="169"/>
      <c r="AU231" s="178"/>
      <c r="AV231" s="235">
        <v>44115</v>
      </c>
      <c r="AW231" s="51"/>
      <c r="AX231" s="232">
        <f t="shared" si="189"/>
        <v>0</v>
      </c>
      <c r="AY231" s="232">
        <f t="shared" si="190"/>
        <v>0</v>
      </c>
      <c r="AZ231" s="232"/>
      <c r="BA231" s="41">
        <f t="shared" ref="BA231:BA236" si="195">SUM(AW225:AW231)/7</f>
        <v>0</v>
      </c>
      <c r="BB231" s="51"/>
      <c r="BC231" s="169">
        <f t="shared" si="191"/>
        <v>0</v>
      </c>
      <c r="BD231" s="169"/>
      <c r="BE231" s="41">
        <f t="shared" ref="BE231:BE236" si="196">SUM(BB225:BB231)/7</f>
        <v>0</v>
      </c>
      <c r="BF231" s="51"/>
      <c r="BG231" s="233">
        <f t="shared" si="192"/>
        <v>0</v>
      </c>
      <c r="BH231" s="233"/>
      <c r="BI231" s="234">
        <f t="shared" ref="BI231:BI236" si="197">SUM(BF225:BF231)/7</f>
        <v>0</v>
      </c>
      <c r="BK231" s="132">
        <v>44115</v>
      </c>
      <c r="BL231" s="34"/>
      <c r="BM231" s="58"/>
      <c r="BN231" s="2">
        <f t="shared" si="194"/>
        <v>0</v>
      </c>
      <c r="BO231" s="34"/>
      <c r="BP231" s="58"/>
      <c r="BQ231" s="2">
        <f t="shared" si="193"/>
        <v>0</v>
      </c>
      <c r="BS231" s="17">
        <f t="shared" si="179"/>
        <v>0</v>
      </c>
      <c r="CT231" s="236">
        <v>44115</v>
      </c>
    </row>
    <row r="232" spans="1:98" x14ac:dyDescent="0.25">
      <c r="A232" s="51">
        <v>229</v>
      </c>
      <c r="B232" s="132">
        <v>203</v>
      </c>
      <c r="C232" s="54">
        <v>44116</v>
      </c>
      <c r="D232" s="107">
        <f t="shared" si="169"/>
        <v>0</v>
      </c>
      <c r="E232" s="113">
        <f t="shared" si="182"/>
        <v>0</v>
      </c>
      <c r="F232" s="84">
        <f t="shared" si="183"/>
        <v>0</v>
      </c>
      <c r="G232" s="116"/>
      <c r="H232" s="116"/>
      <c r="I232" s="110">
        <f t="shared" si="150"/>
        <v>0</v>
      </c>
      <c r="J232" s="110">
        <f t="shared" si="155"/>
        <v>76548</v>
      </c>
      <c r="K232" s="123">
        <f t="shared" si="163"/>
        <v>0</v>
      </c>
      <c r="L232" s="126">
        <f t="shared" si="172"/>
        <v>0</v>
      </c>
      <c r="M232" s="70">
        <f t="shared" si="156"/>
        <v>1</v>
      </c>
      <c r="N232" s="73">
        <f t="shared" si="157"/>
        <v>0</v>
      </c>
      <c r="O232" s="73">
        <f t="shared" si="158"/>
        <v>0</v>
      </c>
      <c r="P232" s="70" t="e">
        <f t="shared" si="170"/>
        <v>#DIV/0!</v>
      </c>
      <c r="Q232" s="107">
        <f t="shared" si="134"/>
        <v>0</v>
      </c>
      <c r="R232" s="113">
        <f t="shared" si="184"/>
        <v>0</v>
      </c>
      <c r="S232" s="84">
        <f t="shared" si="185"/>
        <v>0</v>
      </c>
      <c r="T232" s="116"/>
      <c r="U232" s="116"/>
      <c r="V232" s="110">
        <f t="shared" si="151"/>
        <v>0</v>
      </c>
      <c r="W232" s="110">
        <f t="shared" si="159"/>
        <v>11624</v>
      </c>
      <c r="X232" s="123">
        <f t="shared" si="164"/>
        <v>0</v>
      </c>
      <c r="Y232" s="125">
        <f t="shared" si="174"/>
        <v>0</v>
      </c>
      <c r="Z232" s="53">
        <f t="shared" si="160"/>
        <v>1</v>
      </c>
      <c r="AA232" s="73">
        <f t="shared" si="161"/>
        <v>0</v>
      </c>
      <c r="AB232" s="105" t="e">
        <f t="shared" si="178"/>
        <v>#DIV/0!</v>
      </c>
      <c r="AC232" s="106">
        <f t="shared" si="152"/>
        <v>0</v>
      </c>
      <c r="AD232" s="84">
        <f t="shared" si="186"/>
        <v>0</v>
      </c>
      <c r="AE232" s="168">
        <f t="shared" si="187"/>
        <v>0</v>
      </c>
      <c r="AF232" s="116"/>
      <c r="AG232" s="116"/>
      <c r="AH232" s="128">
        <f t="shared" si="153"/>
        <v>0</v>
      </c>
      <c r="AI232" s="128">
        <f t="shared" si="162"/>
        <v>6238</v>
      </c>
      <c r="AJ232" s="123">
        <f t="shared" si="165"/>
        <v>0</v>
      </c>
      <c r="AK232" s="125">
        <f t="shared" si="173"/>
        <v>0</v>
      </c>
      <c r="AL232" s="70">
        <f t="shared" si="180"/>
        <v>1</v>
      </c>
      <c r="AM232" s="73">
        <f t="shared" si="181"/>
        <v>0</v>
      </c>
      <c r="AN232" s="74" t="e">
        <f t="shared" si="188"/>
        <v>#DIV/0!</v>
      </c>
      <c r="AO232" s="4">
        <f t="shared" si="175"/>
        <v>0</v>
      </c>
      <c r="AP232" s="4">
        <f t="shared" si="176"/>
        <v>0</v>
      </c>
      <c r="AQ232" s="4">
        <f t="shared" si="177"/>
        <v>0</v>
      </c>
      <c r="AR232" s="226"/>
      <c r="AS232" s="174"/>
      <c r="AT232" s="169"/>
      <c r="AU232" s="178"/>
      <c r="AV232" s="235">
        <v>44116</v>
      </c>
      <c r="AW232" s="51"/>
      <c r="AX232" s="232">
        <f t="shared" si="189"/>
        <v>0</v>
      </c>
      <c r="AY232" s="232">
        <f t="shared" si="190"/>
        <v>0</v>
      </c>
      <c r="AZ232" s="232"/>
      <c r="BA232" s="41">
        <f t="shared" si="195"/>
        <v>0</v>
      </c>
      <c r="BB232" s="51"/>
      <c r="BC232" s="169">
        <f t="shared" si="191"/>
        <v>0</v>
      </c>
      <c r="BD232" s="169"/>
      <c r="BE232" s="41">
        <f t="shared" si="196"/>
        <v>0</v>
      </c>
      <c r="BF232" s="51"/>
      <c r="BG232" s="233">
        <f t="shared" si="192"/>
        <v>0</v>
      </c>
      <c r="BH232" s="233"/>
      <c r="BI232" s="234">
        <f t="shared" si="197"/>
        <v>0</v>
      </c>
      <c r="BK232" s="132">
        <v>44116</v>
      </c>
      <c r="BL232" s="34"/>
      <c r="BM232" s="58"/>
      <c r="BN232" s="2">
        <f t="shared" si="194"/>
        <v>0</v>
      </c>
      <c r="BO232" s="34"/>
      <c r="BP232" s="58"/>
      <c r="BQ232" s="2">
        <f t="shared" si="193"/>
        <v>0</v>
      </c>
      <c r="BS232" s="17">
        <f t="shared" si="179"/>
        <v>0</v>
      </c>
      <c r="CT232" s="236">
        <v>44116</v>
      </c>
    </row>
    <row r="233" spans="1:98" x14ac:dyDescent="0.25">
      <c r="A233" s="51">
        <v>230</v>
      </c>
      <c r="B233" s="132">
        <v>204</v>
      </c>
      <c r="C233" s="54">
        <v>44117</v>
      </c>
      <c r="D233" s="107">
        <f t="shared" si="169"/>
        <v>0</v>
      </c>
      <c r="E233" s="113">
        <f t="shared" si="182"/>
        <v>0</v>
      </c>
      <c r="F233" s="84">
        <f t="shared" si="183"/>
        <v>0</v>
      </c>
      <c r="G233" s="116"/>
      <c r="H233" s="116"/>
      <c r="I233" s="110">
        <f t="shared" si="150"/>
        <v>0</v>
      </c>
      <c r="J233" s="110">
        <f t="shared" si="155"/>
        <v>76548</v>
      </c>
      <c r="K233" s="123">
        <f t="shared" si="163"/>
        <v>0</v>
      </c>
      <c r="L233" s="126">
        <f t="shared" si="172"/>
        <v>0</v>
      </c>
      <c r="M233" s="70">
        <f t="shared" si="156"/>
        <v>1</v>
      </c>
      <c r="N233" s="73">
        <f t="shared" si="157"/>
        <v>0</v>
      </c>
      <c r="O233" s="73">
        <f t="shared" si="158"/>
        <v>0</v>
      </c>
      <c r="P233" s="70" t="e">
        <f t="shared" si="170"/>
        <v>#DIV/0!</v>
      </c>
      <c r="Q233" s="107">
        <f t="shared" si="134"/>
        <v>0</v>
      </c>
      <c r="R233" s="113">
        <f t="shared" si="184"/>
        <v>0</v>
      </c>
      <c r="S233" s="84">
        <f t="shared" si="185"/>
        <v>0</v>
      </c>
      <c r="T233" s="116"/>
      <c r="U233" s="116"/>
      <c r="V233" s="110">
        <f t="shared" si="151"/>
        <v>0</v>
      </c>
      <c r="W233" s="110">
        <f t="shared" si="159"/>
        <v>11624</v>
      </c>
      <c r="X233" s="123">
        <f t="shared" si="164"/>
        <v>0</v>
      </c>
      <c r="Y233" s="125">
        <f t="shared" si="174"/>
        <v>0</v>
      </c>
      <c r="Z233" s="53">
        <f t="shared" si="160"/>
        <v>1</v>
      </c>
      <c r="AA233" s="73">
        <f t="shared" si="161"/>
        <v>0</v>
      </c>
      <c r="AB233" s="105" t="e">
        <f t="shared" si="178"/>
        <v>#DIV/0!</v>
      </c>
      <c r="AC233" s="106">
        <f t="shared" si="152"/>
        <v>0</v>
      </c>
      <c r="AD233" s="84">
        <f t="shared" si="186"/>
        <v>0</v>
      </c>
      <c r="AE233" s="168">
        <f t="shared" si="187"/>
        <v>0</v>
      </c>
      <c r="AF233" s="116"/>
      <c r="AG233" s="116"/>
      <c r="AH233" s="128">
        <f t="shared" si="153"/>
        <v>0</v>
      </c>
      <c r="AI233" s="128">
        <f t="shared" si="162"/>
        <v>6238</v>
      </c>
      <c r="AJ233" s="123">
        <f t="shared" si="165"/>
        <v>0</v>
      </c>
      <c r="AK233" s="125">
        <f t="shared" si="173"/>
        <v>0</v>
      </c>
      <c r="AL233" s="70">
        <f t="shared" si="180"/>
        <v>1</v>
      </c>
      <c r="AM233" s="73">
        <f t="shared" si="181"/>
        <v>0</v>
      </c>
      <c r="AN233" s="74" t="e">
        <f t="shared" si="188"/>
        <v>#DIV/0!</v>
      </c>
      <c r="AO233" s="4">
        <f t="shared" si="175"/>
        <v>0</v>
      </c>
      <c r="AP233" s="4">
        <f t="shared" si="176"/>
        <v>0</v>
      </c>
      <c r="AQ233" s="4">
        <f t="shared" si="177"/>
        <v>0</v>
      </c>
      <c r="AR233" s="221"/>
      <c r="AS233" s="174"/>
      <c r="AT233" s="169"/>
      <c r="AU233" s="178"/>
      <c r="AV233" s="235">
        <v>44117</v>
      </c>
      <c r="AW233" s="51"/>
      <c r="AX233" s="232">
        <f t="shared" si="189"/>
        <v>0</v>
      </c>
      <c r="AY233" s="232">
        <f t="shared" si="190"/>
        <v>0</v>
      </c>
      <c r="AZ233" s="232"/>
      <c r="BA233" s="41">
        <f t="shared" si="195"/>
        <v>0</v>
      </c>
      <c r="BB233" s="51"/>
      <c r="BC233" s="169">
        <f t="shared" si="191"/>
        <v>0</v>
      </c>
      <c r="BD233" s="169"/>
      <c r="BE233" s="41">
        <f t="shared" si="196"/>
        <v>0</v>
      </c>
      <c r="BF233" s="51"/>
      <c r="BG233" s="233">
        <f t="shared" si="192"/>
        <v>0</v>
      </c>
      <c r="BH233" s="233"/>
      <c r="BI233" s="234">
        <f t="shared" si="197"/>
        <v>0</v>
      </c>
      <c r="BK233" s="132">
        <v>44117</v>
      </c>
      <c r="BL233" s="34"/>
      <c r="BM233" s="58"/>
      <c r="BN233" s="2">
        <f t="shared" si="194"/>
        <v>0</v>
      </c>
      <c r="BO233" s="34"/>
      <c r="BP233" s="58"/>
      <c r="BQ233" s="2">
        <f t="shared" si="193"/>
        <v>0</v>
      </c>
      <c r="BS233" s="17">
        <f t="shared" si="179"/>
        <v>0</v>
      </c>
      <c r="CT233" s="236">
        <v>44117</v>
      </c>
    </row>
    <row r="234" spans="1:98" x14ac:dyDescent="0.25">
      <c r="A234" s="51">
        <v>231</v>
      </c>
      <c r="B234" s="132">
        <v>205</v>
      </c>
      <c r="C234" s="54">
        <v>44118</v>
      </c>
      <c r="D234" s="107">
        <f t="shared" si="169"/>
        <v>0</v>
      </c>
      <c r="E234" s="113">
        <f t="shared" si="182"/>
        <v>0</v>
      </c>
      <c r="F234" s="84">
        <f t="shared" si="183"/>
        <v>0</v>
      </c>
      <c r="G234" s="116"/>
      <c r="H234" s="116"/>
      <c r="I234" s="110">
        <f t="shared" si="150"/>
        <v>0</v>
      </c>
      <c r="J234" s="110">
        <f t="shared" si="155"/>
        <v>76548</v>
      </c>
      <c r="K234" s="123">
        <f t="shared" si="163"/>
        <v>0</v>
      </c>
      <c r="L234" s="126">
        <f t="shared" si="172"/>
        <v>0</v>
      </c>
      <c r="M234" s="70">
        <f t="shared" si="156"/>
        <v>1</v>
      </c>
      <c r="N234" s="73">
        <f t="shared" si="157"/>
        <v>0</v>
      </c>
      <c r="O234" s="73">
        <f t="shared" si="158"/>
        <v>0</v>
      </c>
      <c r="P234" s="70" t="e">
        <f t="shared" si="170"/>
        <v>#DIV/0!</v>
      </c>
      <c r="Q234" s="107">
        <f t="shared" ref="Q234:Q236" si="198">R234-S234-AC234</f>
        <v>0</v>
      </c>
      <c r="R234" s="113">
        <f t="shared" si="184"/>
        <v>0</v>
      </c>
      <c r="S234" s="84">
        <f t="shared" si="185"/>
        <v>0</v>
      </c>
      <c r="T234" s="116"/>
      <c r="U234" s="116"/>
      <c r="V234" s="110">
        <f t="shared" si="151"/>
        <v>0</v>
      </c>
      <c r="W234" s="110">
        <f t="shared" si="159"/>
        <v>11624</v>
      </c>
      <c r="X234" s="123">
        <f t="shared" si="164"/>
        <v>0</v>
      </c>
      <c r="Y234" s="125">
        <f t="shared" si="174"/>
        <v>0</v>
      </c>
      <c r="Z234" s="53">
        <f t="shared" si="160"/>
        <v>1</v>
      </c>
      <c r="AA234" s="73">
        <f t="shared" si="161"/>
        <v>0</v>
      </c>
      <c r="AB234" s="105" t="e">
        <f t="shared" si="178"/>
        <v>#DIV/0!</v>
      </c>
      <c r="AC234" s="106">
        <f t="shared" si="152"/>
        <v>0</v>
      </c>
      <c r="AD234" s="84">
        <f t="shared" si="186"/>
        <v>0</v>
      </c>
      <c r="AE234" s="168">
        <f t="shared" si="187"/>
        <v>0</v>
      </c>
      <c r="AF234" s="116"/>
      <c r="AG234" s="116"/>
      <c r="AH234" s="128">
        <f t="shared" si="153"/>
        <v>0</v>
      </c>
      <c r="AI234" s="128">
        <f t="shared" si="162"/>
        <v>6238</v>
      </c>
      <c r="AJ234" s="123">
        <f t="shared" si="165"/>
        <v>0</v>
      </c>
      <c r="AK234" s="125">
        <f t="shared" si="173"/>
        <v>0</v>
      </c>
      <c r="AL234" s="70">
        <f t="shared" si="180"/>
        <v>1</v>
      </c>
      <c r="AM234" s="73">
        <f t="shared" si="181"/>
        <v>0</v>
      </c>
      <c r="AN234" s="74" t="e">
        <f t="shared" si="188"/>
        <v>#DIV/0!</v>
      </c>
      <c r="AO234" s="4">
        <f t="shared" si="175"/>
        <v>0</v>
      </c>
      <c r="AP234" s="4">
        <f t="shared" si="176"/>
        <v>0</v>
      </c>
      <c r="AQ234" s="4">
        <f t="shared" si="177"/>
        <v>0</v>
      </c>
      <c r="AR234" s="226"/>
      <c r="AS234" s="174"/>
      <c r="AT234" s="169"/>
      <c r="AU234" s="178"/>
      <c r="AV234" s="235">
        <v>44118</v>
      </c>
      <c r="AW234" s="51"/>
      <c r="AX234" s="232">
        <f t="shared" si="189"/>
        <v>0</v>
      </c>
      <c r="AY234" s="232">
        <f t="shared" si="190"/>
        <v>0</v>
      </c>
      <c r="AZ234" s="232"/>
      <c r="BA234" s="41">
        <f t="shared" si="195"/>
        <v>0</v>
      </c>
      <c r="BB234" s="51"/>
      <c r="BC234" s="169">
        <f t="shared" si="191"/>
        <v>0</v>
      </c>
      <c r="BD234" s="169"/>
      <c r="BE234" s="41">
        <f t="shared" si="196"/>
        <v>0</v>
      </c>
      <c r="BF234" s="51"/>
      <c r="BG234" s="233">
        <f t="shared" si="192"/>
        <v>0</v>
      </c>
      <c r="BH234" s="233"/>
      <c r="BI234" s="234">
        <f t="shared" si="197"/>
        <v>0</v>
      </c>
      <c r="BK234" s="132">
        <v>44118</v>
      </c>
      <c r="BL234" s="34"/>
      <c r="BM234" s="58"/>
      <c r="BN234" s="2">
        <f t="shared" si="194"/>
        <v>0</v>
      </c>
      <c r="BO234" s="34"/>
      <c r="BP234" s="58"/>
      <c r="BQ234" s="2">
        <f t="shared" si="193"/>
        <v>0</v>
      </c>
      <c r="BS234" s="17">
        <f t="shared" si="179"/>
        <v>0</v>
      </c>
      <c r="CT234" s="236">
        <v>44118</v>
      </c>
    </row>
    <row r="235" spans="1:98" x14ac:dyDescent="0.25">
      <c r="A235" s="51">
        <v>232</v>
      </c>
      <c r="B235" s="132">
        <v>206</v>
      </c>
      <c r="C235" s="54">
        <v>44119</v>
      </c>
      <c r="D235" s="107">
        <f t="shared" si="169"/>
        <v>0</v>
      </c>
      <c r="E235" s="113">
        <f t="shared" si="182"/>
        <v>0</v>
      </c>
      <c r="F235" s="84">
        <f t="shared" si="183"/>
        <v>0</v>
      </c>
      <c r="G235" s="116"/>
      <c r="H235" s="116"/>
      <c r="I235" s="110">
        <f t="shared" si="150"/>
        <v>0</v>
      </c>
      <c r="J235" s="110">
        <f t="shared" si="155"/>
        <v>76548</v>
      </c>
      <c r="K235" s="123">
        <f t="shared" si="163"/>
        <v>0</v>
      </c>
      <c r="L235" s="126">
        <f t="shared" si="172"/>
        <v>0</v>
      </c>
      <c r="M235" s="70">
        <f t="shared" si="156"/>
        <v>1</v>
      </c>
      <c r="N235" s="73">
        <f t="shared" si="157"/>
        <v>0</v>
      </c>
      <c r="O235" s="73">
        <f t="shared" si="158"/>
        <v>0</v>
      </c>
      <c r="P235" s="70" t="e">
        <f t="shared" si="170"/>
        <v>#DIV/0!</v>
      </c>
      <c r="Q235" s="107">
        <f t="shared" si="198"/>
        <v>0</v>
      </c>
      <c r="R235" s="113">
        <f t="shared" si="184"/>
        <v>0</v>
      </c>
      <c r="S235" s="84">
        <f t="shared" si="185"/>
        <v>0</v>
      </c>
      <c r="T235" s="116"/>
      <c r="U235" s="116"/>
      <c r="V235" s="110">
        <f t="shared" si="151"/>
        <v>0</v>
      </c>
      <c r="W235" s="110">
        <f t="shared" si="159"/>
        <v>11624</v>
      </c>
      <c r="X235" s="123">
        <f t="shared" si="164"/>
        <v>0</v>
      </c>
      <c r="Y235" s="125">
        <f t="shared" si="174"/>
        <v>0</v>
      </c>
      <c r="Z235" s="53">
        <f t="shared" si="160"/>
        <v>1</v>
      </c>
      <c r="AA235" s="73">
        <f t="shared" si="161"/>
        <v>0</v>
      </c>
      <c r="AB235" s="105" t="e">
        <f t="shared" si="178"/>
        <v>#DIV/0!</v>
      </c>
      <c r="AC235" s="106">
        <f t="shared" si="152"/>
        <v>0</v>
      </c>
      <c r="AD235" s="84">
        <f t="shared" si="186"/>
        <v>0</v>
      </c>
      <c r="AE235" s="168">
        <f t="shared" si="187"/>
        <v>0</v>
      </c>
      <c r="AF235" s="116"/>
      <c r="AG235" s="116"/>
      <c r="AH235" s="128">
        <f t="shared" si="153"/>
        <v>0</v>
      </c>
      <c r="AI235" s="128">
        <f t="shared" si="162"/>
        <v>6238</v>
      </c>
      <c r="AJ235" s="123">
        <f t="shared" si="165"/>
        <v>0</v>
      </c>
      <c r="AK235" s="125">
        <f t="shared" si="173"/>
        <v>0</v>
      </c>
      <c r="AL235" s="70">
        <f t="shared" si="180"/>
        <v>1</v>
      </c>
      <c r="AM235" s="73">
        <f t="shared" si="181"/>
        <v>0</v>
      </c>
      <c r="AN235" s="74" t="e">
        <f t="shared" si="188"/>
        <v>#DIV/0!</v>
      </c>
      <c r="AO235" s="4">
        <f t="shared" si="175"/>
        <v>0</v>
      </c>
      <c r="AP235" s="4">
        <f t="shared" si="176"/>
        <v>0</v>
      </c>
      <c r="AQ235" s="4">
        <f t="shared" si="177"/>
        <v>0</v>
      </c>
      <c r="AR235" s="221"/>
      <c r="AS235" s="174"/>
      <c r="AT235" s="169"/>
      <c r="AU235" s="178"/>
      <c r="AV235" s="235">
        <v>44119</v>
      </c>
      <c r="AW235" s="51"/>
      <c r="AX235" s="232">
        <f t="shared" si="189"/>
        <v>0</v>
      </c>
      <c r="AY235" s="232">
        <f t="shared" si="190"/>
        <v>0</v>
      </c>
      <c r="AZ235" s="232"/>
      <c r="BA235" s="41">
        <f t="shared" si="195"/>
        <v>0</v>
      </c>
      <c r="BB235" s="51"/>
      <c r="BC235" s="169">
        <f t="shared" si="191"/>
        <v>0</v>
      </c>
      <c r="BD235" s="169"/>
      <c r="BE235" s="41">
        <f t="shared" si="196"/>
        <v>0</v>
      </c>
      <c r="BF235" s="51"/>
      <c r="BG235" s="233">
        <f t="shared" si="192"/>
        <v>0</v>
      </c>
      <c r="BH235" s="233"/>
      <c r="BI235" s="234">
        <f t="shared" si="197"/>
        <v>0</v>
      </c>
      <c r="BK235" s="132">
        <v>44119</v>
      </c>
      <c r="BL235" s="34"/>
      <c r="BM235" s="58"/>
      <c r="BN235" s="2">
        <f t="shared" si="194"/>
        <v>0</v>
      </c>
      <c r="BO235" s="34"/>
      <c r="BP235" s="58"/>
      <c r="BQ235" s="2">
        <f t="shared" si="193"/>
        <v>0</v>
      </c>
      <c r="BS235" s="17">
        <f t="shared" si="179"/>
        <v>0</v>
      </c>
      <c r="CT235" s="236">
        <v>44119</v>
      </c>
    </row>
    <row r="236" spans="1:98" x14ac:dyDescent="0.25">
      <c r="A236" s="51">
        <v>233</v>
      </c>
      <c r="B236" s="132">
        <v>207</v>
      </c>
      <c r="C236" s="54">
        <v>44120</v>
      </c>
      <c r="D236" s="107">
        <f t="shared" si="169"/>
        <v>0</v>
      </c>
      <c r="E236" s="113">
        <f t="shared" si="182"/>
        <v>0</v>
      </c>
      <c r="F236" s="84">
        <f t="shared" si="183"/>
        <v>0</v>
      </c>
      <c r="G236" s="116"/>
      <c r="H236" s="116"/>
      <c r="I236" s="110">
        <f t="shared" si="150"/>
        <v>0</v>
      </c>
      <c r="J236" s="110">
        <f t="shared" si="155"/>
        <v>76548</v>
      </c>
      <c r="K236" s="123">
        <f t="shared" si="163"/>
        <v>0</v>
      </c>
      <c r="L236" s="126">
        <f t="shared" si="172"/>
        <v>0</v>
      </c>
      <c r="M236" s="70">
        <f t="shared" si="156"/>
        <v>1</v>
      </c>
      <c r="N236" s="73">
        <f t="shared" si="157"/>
        <v>0</v>
      </c>
      <c r="O236" s="73">
        <f t="shared" si="158"/>
        <v>0</v>
      </c>
      <c r="P236" s="70" t="e">
        <f t="shared" si="170"/>
        <v>#DIV/0!</v>
      </c>
      <c r="Q236" s="107">
        <f t="shared" si="198"/>
        <v>0</v>
      </c>
      <c r="R236" s="113">
        <f t="shared" si="184"/>
        <v>0</v>
      </c>
      <c r="S236" s="84">
        <f t="shared" si="185"/>
        <v>0</v>
      </c>
      <c r="T236" s="116"/>
      <c r="U236" s="116"/>
      <c r="V236" s="110">
        <f t="shared" si="151"/>
        <v>0</v>
      </c>
      <c r="W236" s="110">
        <f t="shared" si="159"/>
        <v>11624</v>
      </c>
      <c r="X236" s="123">
        <f t="shared" si="164"/>
        <v>0</v>
      </c>
      <c r="Y236" s="125">
        <f t="shared" si="174"/>
        <v>0</v>
      </c>
      <c r="Z236" s="53">
        <f t="shared" si="160"/>
        <v>1</v>
      </c>
      <c r="AA236" s="73">
        <f t="shared" si="161"/>
        <v>0</v>
      </c>
      <c r="AB236" s="105" t="e">
        <f t="shared" si="178"/>
        <v>#DIV/0!</v>
      </c>
      <c r="AC236" s="106">
        <f t="shared" si="152"/>
        <v>0</v>
      </c>
      <c r="AD236" s="84">
        <f t="shared" si="186"/>
        <v>0</v>
      </c>
      <c r="AE236" s="168">
        <f t="shared" si="187"/>
        <v>0</v>
      </c>
      <c r="AF236" s="116"/>
      <c r="AG236" s="116"/>
      <c r="AH236" s="128">
        <f t="shared" si="153"/>
        <v>0</v>
      </c>
      <c r="AI236" s="128">
        <f t="shared" si="162"/>
        <v>6238</v>
      </c>
      <c r="AJ236" s="123">
        <f t="shared" si="165"/>
        <v>0</v>
      </c>
      <c r="AK236" s="125">
        <f t="shared" si="173"/>
        <v>0</v>
      </c>
      <c r="AL236" s="70">
        <f t="shared" si="180"/>
        <v>1</v>
      </c>
      <c r="AM236" s="73">
        <f t="shared" si="181"/>
        <v>0</v>
      </c>
      <c r="AN236" s="74" t="e">
        <f t="shared" si="188"/>
        <v>#DIV/0!</v>
      </c>
      <c r="AO236" s="4">
        <f t="shared" si="175"/>
        <v>0</v>
      </c>
      <c r="AP236" s="4">
        <f t="shared" si="176"/>
        <v>0</v>
      </c>
      <c r="AQ236" s="4">
        <f t="shared" si="177"/>
        <v>0</v>
      </c>
      <c r="AR236" s="226"/>
      <c r="AS236" s="174"/>
      <c r="AT236" s="169"/>
      <c r="AU236" s="178"/>
      <c r="AV236" s="235">
        <v>44120</v>
      </c>
      <c r="AW236" s="51"/>
      <c r="AX236" s="232">
        <f t="shared" si="189"/>
        <v>0</v>
      </c>
      <c r="AY236" s="232">
        <f t="shared" si="190"/>
        <v>0</v>
      </c>
      <c r="AZ236" s="232"/>
      <c r="BA236" s="41">
        <f t="shared" si="195"/>
        <v>0</v>
      </c>
      <c r="BB236" s="51"/>
      <c r="BC236" s="169">
        <f t="shared" si="191"/>
        <v>0</v>
      </c>
      <c r="BD236" s="169"/>
      <c r="BE236" s="41">
        <f t="shared" si="196"/>
        <v>0</v>
      </c>
      <c r="BF236" s="51"/>
      <c r="BG236" s="233">
        <f t="shared" si="192"/>
        <v>0</v>
      </c>
      <c r="BH236" s="233"/>
      <c r="BI236" s="234">
        <f t="shared" si="197"/>
        <v>0</v>
      </c>
      <c r="BK236" s="132">
        <v>44120</v>
      </c>
      <c r="BL236" s="34"/>
      <c r="BM236" s="58"/>
      <c r="BN236" s="2">
        <f t="shared" si="194"/>
        <v>0</v>
      </c>
      <c r="BO236" s="34"/>
      <c r="BP236" s="58"/>
      <c r="BQ236" s="2">
        <f t="shared" si="193"/>
        <v>0</v>
      </c>
      <c r="BS236" s="17">
        <f t="shared" si="179"/>
        <v>0</v>
      </c>
      <c r="CT236" s="236">
        <v>44120</v>
      </c>
    </row>
    <row r="237" spans="1:98" x14ac:dyDescent="0.25">
      <c r="BO237" s="132"/>
      <c r="BP237" s="2"/>
    </row>
    <row r="281" spans="36:39" x14ac:dyDescent="0.25">
      <c r="AJ281" s="132">
        <v>3597</v>
      </c>
      <c r="AK281" s="132">
        <v>5427</v>
      </c>
      <c r="AL281" s="132">
        <f>AK281-AJ281</f>
        <v>1830</v>
      </c>
      <c r="AM281" s="18">
        <f>AK281/AJ281</f>
        <v>1.5087572977481234</v>
      </c>
    </row>
    <row r="282" spans="36:39" x14ac:dyDescent="0.25">
      <c r="AJ282" s="132">
        <v>57</v>
      </c>
      <c r="AK282" s="132">
        <v>43</v>
      </c>
      <c r="AL282" s="132">
        <f t="shared" ref="AL282:AL283" si="199">AK282-AJ282</f>
        <v>-14</v>
      </c>
      <c r="AM282" s="18">
        <f>1-(AK282/AJ282)</f>
        <v>0.24561403508771928</v>
      </c>
    </row>
    <row r="283" spans="36:39" x14ac:dyDescent="0.25">
      <c r="AJ283" s="132">
        <v>24</v>
      </c>
      <c r="AK283" s="132">
        <v>17</v>
      </c>
      <c r="AL283" s="132">
        <f t="shared" si="199"/>
        <v>-7</v>
      </c>
      <c r="AM283" s="18">
        <f>1-(AK283/AJ283)</f>
        <v>0.29166666666666663</v>
      </c>
    </row>
  </sheetData>
  <conditionalFormatting sqref="BH4:BH53">
    <cfRule type="colorScale" priority="6">
      <colorScale>
        <cfvo type="min"/>
        <cfvo type="max"/>
        <color rgb="FFFCFCFF"/>
        <color rgb="FFF8696B"/>
      </colorScale>
    </cfRule>
  </conditionalFormatting>
  <conditionalFormatting sqref="BI4:BI53">
    <cfRule type="colorScale" priority="7">
      <colorScale>
        <cfvo type="min"/>
        <cfvo type="max"/>
        <color rgb="FFFCFCFF"/>
        <color rgb="FFF8696B"/>
      </colorScale>
    </cfRule>
  </conditionalFormatting>
  <conditionalFormatting sqref="BJ4:BJ53">
    <cfRule type="colorScale" priority="5">
      <colorScale>
        <cfvo type="min"/>
        <cfvo type="max"/>
        <color rgb="FFFCFCFF"/>
        <color rgb="FFF8696B"/>
      </colorScale>
    </cfRule>
  </conditionalFormatting>
  <conditionalFormatting sqref="BN4:BN53 BQ4:BQ53">
    <cfRule type="colorScale" priority="3">
      <colorScale>
        <cfvo type="min"/>
        <cfvo type="max"/>
        <color rgb="FFF8696B"/>
        <color rgb="FFFCFCFF"/>
      </colorScale>
    </cfRule>
  </conditionalFormatting>
  <conditionalFormatting sqref="BU4:BU53">
    <cfRule type="colorScale" priority="2">
      <colorScale>
        <cfvo type="min"/>
        <cfvo type="max"/>
        <color rgb="FFFCFCFF"/>
        <color rgb="FFF8696B"/>
      </colorScale>
    </cfRule>
  </conditionalFormatting>
  <conditionalFormatting sqref="BN129:BN236 BQ129:BQ236">
    <cfRule type="cellIs" dxfId="0" priority="1" operator="equal">
      <formula>0</formula>
    </cfRule>
  </conditionalFormatting>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C49FF-C5D1-43C2-8DE7-C063A26F2EB9}">
  <sheetPr codeName="Sheet10"/>
  <dimension ref="A1:AP209"/>
  <sheetViews>
    <sheetView topLeftCell="F1" zoomScale="60" zoomScaleNormal="60" workbookViewId="0">
      <selection activeCell="N48" sqref="N48"/>
    </sheetView>
  </sheetViews>
  <sheetFormatPr defaultRowHeight="15" x14ac:dyDescent="0.25"/>
  <cols>
    <col min="2" max="2" width="17" bestFit="1" customWidth="1"/>
    <col min="3" max="3" width="14.140625" customWidth="1"/>
    <col min="4" max="4" width="14.140625" style="6" customWidth="1"/>
    <col min="9" max="9" width="9.85546875" customWidth="1"/>
    <col min="10" max="10" width="9.42578125" bestFit="1" customWidth="1"/>
    <col min="11" max="11" width="13.140625" customWidth="1"/>
    <col min="13" max="13" width="14.7109375" bestFit="1" customWidth="1"/>
    <col min="14" max="15" width="10.28515625" customWidth="1"/>
    <col min="16" max="16" width="6.42578125" customWidth="1"/>
    <col min="17" max="17" width="10.28515625" customWidth="1"/>
    <col min="18" max="18" width="14.28515625" bestFit="1" customWidth="1"/>
    <col min="33" max="33" width="11.28515625" bestFit="1" customWidth="1"/>
  </cols>
  <sheetData>
    <row r="1" spans="1:42" x14ac:dyDescent="0.25">
      <c r="K1" s="9"/>
    </row>
    <row r="3" spans="1:42" x14ac:dyDescent="0.25">
      <c r="C3" s="3" t="s">
        <v>4</v>
      </c>
      <c r="D3" s="4" t="s">
        <v>62</v>
      </c>
      <c r="E3" s="2" t="s">
        <v>3</v>
      </c>
      <c r="F3" s="2"/>
      <c r="G3" s="2" t="s">
        <v>42</v>
      </c>
      <c r="H3" s="2" t="s">
        <v>0</v>
      </c>
      <c r="I3" s="2" t="s">
        <v>50</v>
      </c>
      <c r="J3" s="2" t="s">
        <v>51</v>
      </c>
      <c r="K3" s="2" t="s">
        <v>18</v>
      </c>
      <c r="L3" s="2" t="s">
        <v>1</v>
      </c>
      <c r="M3" s="2" t="s">
        <v>63</v>
      </c>
      <c r="N3" s="2" t="s">
        <v>63</v>
      </c>
      <c r="O3" s="2" t="s">
        <v>64</v>
      </c>
      <c r="P3" s="2" t="s">
        <v>65</v>
      </c>
      <c r="Q3" s="2" t="s">
        <v>65</v>
      </c>
      <c r="R3" s="2" t="s">
        <v>66</v>
      </c>
      <c r="AP3" s="12"/>
    </row>
    <row r="4" spans="1:42" x14ac:dyDescent="0.25">
      <c r="B4" s="2">
        <v>1</v>
      </c>
      <c r="C4" s="1">
        <v>43886</v>
      </c>
      <c r="D4" s="4"/>
      <c r="E4" s="2">
        <v>0</v>
      </c>
      <c r="F4" s="2"/>
      <c r="G4" s="2">
        <v>0</v>
      </c>
      <c r="H4" s="8">
        <v>0</v>
      </c>
      <c r="L4" s="11"/>
      <c r="Q4" s="6"/>
      <c r="AP4" s="12"/>
    </row>
    <row r="5" spans="1:42" x14ac:dyDescent="0.25">
      <c r="B5" s="2">
        <v>2</v>
      </c>
      <c r="C5" s="1">
        <v>43887</v>
      </c>
      <c r="D5" s="4"/>
      <c r="E5" s="2">
        <v>0</v>
      </c>
      <c r="F5" s="2"/>
      <c r="G5" s="2">
        <v>0</v>
      </c>
      <c r="H5" s="8">
        <f t="shared" ref="H5:H11" si="0">J6</f>
        <v>1</v>
      </c>
      <c r="K5" s="10">
        <f t="shared" ref="K5:K32" si="1">J7/J6</f>
        <v>2</v>
      </c>
      <c r="L5" s="11">
        <f t="shared" ref="L5:L32" si="2">I7/I6</f>
        <v>1</v>
      </c>
      <c r="Q5" s="6"/>
      <c r="AP5" s="12"/>
    </row>
    <row r="6" spans="1:42" x14ac:dyDescent="0.25">
      <c r="B6" s="2">
        <v>3</v>
      </c>
      <c r="C6" s="1">
        <v>43888</v>
      </c>
      <c r="D6" s="4"/>
      <c r="E6" s="2">
        <v>0</v>
      </c>
      <c r="F6" s="2"/>
      <c r="G6" s="2">
        <v>0</v>
      </c>
      <c r="H6" s="8">
        <f t="shared" si="0"/>
        <v>2</v>
      </c>
      <c r="I6" s="2">
        <v>1</v>
      </c>
      <c r="J6" s="2">
        <f t="shared" ref="J6:J13" si="3">E4+H4+I6</f>
        <v>1</v>
      </c>
      <c r="K6" s="10">
        <f t="shared" si="1"/>
        <v>3</v>
      </c>
      <c r="L6" s="11">
        <f t="shared" si="2"/>
        <v>4</v>
      </c>
      <c r="Q6" s="6"/>
      <c r="AP6" s="12"/>
    </row>
    <row r="7" spans="1:42" x14ac:dyDescent="0.25">
      <c r="B7" s="2">
        <v>4</v>
      </c>
      <c r="C7" s="1">
        <v>43889</v>
      </c>
      <c r="D7" s="4"/>
      <c r="E7" s="2">
        <v>0</v>
      </c>
      <c r="F7" s="2"/>
      <c r="G7" s="2">
        <v>0</v>
      </c>
      <c r="H7" s="8">
        <f t="shared" si="0"/>
        <v>6</v>
      </c>
      <c r="I7" s="2">
        <v>1</v>
      </c>
      <c r="J7" s="2">
        <f t="shared" si="3"/>
        <v>2</v>
      </c>
      <c r="K7" s="10">
        <f t="shared" si="1"/>
        <v>1.5</v>
      </c>
      <c r="L7" s="11">
        <f t="shared" si="2"/>
        <v>0.75</v>
      </c>
      <c r="Q7" s="6"/>
    </row>
    <row r="8" spans="1:42" x14ac:dyDescent="0.25">
      <c r="B8" s="2">
        <v>5</v>
      </c>
      <c r="C8" s="1">
        <v>43890</v>
      </c>
      <c r="D8" s="4"/>
      <c r="E8" s="2">
        <v>0</v>
      </c>
      <c r="F8" s="2"/>
      <c r="G8" s="2">
        <v>0</v>
      </c>
      <c r="H8" s="8">
        <f t="shared" si="0"/>
        <v>9</v>
      </c>
      <c r="I8" s="2">
        <v>4</v>
      </c>
      <c r="J8" s="2">
        <f t="shared" si="3"/>
        <v>6</v>
      </c>
      <c r="K8" s="10">
        <f t="shared" si="1"/>
        <v>1.8888888888888888</v>
      </c>
      <c r="L8" s="11">
        <f t="shared" si="2"/>
        <v>2.6666666666666665</v>
      </c>
      <c r="Q8" s="6"/>
    </row>
    <row r="9" spans="1:42" x14ac:dyDescent="0.25">
      <c r="B9" s="2">
        <v>6</v>
      </c>
      <c r="C9" s="1">
        <v>43891</v>
      </c>
      <c r="D9" s="4"/>
      <c r="E9" s="2">
        <v>0</v>
      </c>
      <c r="F9" s="2"/>
      <c r="G9" s="2">
        <v>0</v>
      </c>
      <c r="H9" s="8">
        <f t="shared" si="0"/>
        <v>17</v>
      </c>
      <c r="I9" s="2">
        <v>3</v>
      </c>
      <c r="J9" s="2">
        <f t="shared" si="3"/>
        <v>9</v>
      </c>
      <c r="K9" s="10">
        <f t="shared" si="1"/>
        <v>1.3529411764705883</v>
      </c>
      <c r="L9" s="11">
        <f t="shared" si="2"/>
        <v>0.75</v>
      </c>
      <c r="Q9" s="6"/>
    </row>
    <row r="10" spans="1:42" x14ac:dyDescent="0.25">
      <c r="B10" s="2">
        <v>7</v>
      </c>
      <c r="C10" s="1">
        <v>43892</v>
      </c>
      <c r="D10" s="4"/>
      <c r="E10" s="2">
        <v>0</v>
      </c>
      <c r="F10" s="2"/>
      <c r="G10" s="2">
        <v>0</v>
      </c>
      <c r="H10" s="8">
        <f t="shared" si="0"/>
        <v>23</v>
      </c>
      <c r="I10" s="2">
        <v>8</v>
      </c>
      <c r="J10" s="2">
        <f t="shared" si="3"/>
        <v>17</v>
      </c>
      <c r="K10" s="10">
        <f t="shared" si="1"/>
        <v>1.6521739130434783</v>
      </c>
      <c r="L10" s="11">
        <f t="shared" si="2"/>
        <v>2.5</v>
      </c>
      <c r="Q10" s="6"/>
    </row>
    <row r="11" spans="1:42" ht="15.75" thickBot="1" x14ac:dyDescent="0.3">
      <c r="B11" s="2">
        <v>8</v>
      </c>
      <c r="C11" s="1">
        <v>43893</v>
      </c>
      <c r="D11" s="4"/>
      <c r="E11" s="2">
        <v>0</v>
      </c>
      <c r="F11" s="2"/>
      <c r="G11" s="2">
        <v>0</v>
      </c>
      <c r="H11" s="8">
        <f t="shared" si="0"/>
        <v>38</v>
      </c>
      <c r="I11" s="2">
        <v>6</v>
      </c>
      <c r="J11" s="2">
        <f t="shared" si="3"/>
        <v>23</v>
      </c>
      <c r="K11" s="10">
        <f t="shared" si="1"/>
        <v>2.1578947368421053</v>
      </c>
      <c r="L11" s="11">
        <f t="shared" si="2"/>
        <v>2.9333333333333331</v>
      </c>
      <c r="Q11" s="6"/>
    </row>
    <row r="12" spans="1:42" ht="15.75" thickBot="1" x14ac:dyDescent="0.3">
      <c r="A12" s="40">
        <v>1</v>
      </c>
      <c r="B12" s="37">
        <v>9</v>
      </c>
      <c r="C12" s="1">
        <v>43894</v>
      </c>
      <c r="D12" s="47">
        <v>1</v>
      </c>
      <c r="E12" s="37">
        <v>1</v>
      </c>
      <c r="F12" s="37"/>
      <c r="G12" s="37">
        <v>0</v>
      </c>
      <c r="H12" s="38">
        <f t="shared" ref="H12:H32" si="4">J13-E12-G12</f>
        <v>81</v>
      </c>
      <c r="I12" s="2">
        <v>15</v>
      </c>
      <c r="J12" s="2">
        <f t="shared" si="3"/>
        <v>38</v>
      </c>
      <c r="K12" s="10">
        <f t="shared" si="1"/>
        <v>1.5609756097560976</v>
      </c>
      <c r="L12" s="11">
        <f t="shared" si="2"/>
        <v>1.0454545454545454</v>
      </c>
      <c r="Q12" s="6"/>
    </row>
    <row r="13" spans="1:42" ht="15.75" thickBot="1" x14ac:dyDescent="0.3">
      <c r="A13">
        <v>2</v>
      </c>
      <c r="B13" s="2">
        <v>10</v>
      </c>
      <c r="C13" s="1">
        <v>43895</v>
      </c>
      <c r="D13" s="4">
        <v>0</v>
      </c>
      <c r="E13" s="4">
        <f t="shared" ref="E13:E28" si="5">E12+D13</f>
        <v>1</v>
      </c>
      <c r="F13" s="4"/>
      <c r="G13" s="2">
        <v>0</v>
      </c>
      <c r="H13" s="43">
        <f t="shared" si="4"/>
        <v>127</v>
      </c>
      <c r="I13" s="2">
        <v>44</v>
      </c>
      <c r="J13" s="2">
        <f t="shared" si="3"/>
        <v>82</v>
      </c>
      <c r="K13" s="10">
        <f t="shared" si="1"/>
        <v>1.46875</v>
      </c>
      <c r="L13" s="11">
        <f t="shared" si="2"/>
        <v>1.3043478260869565</v>
      </c>
      <c r="P13" s="10"/>
      <c r="Q13" s="10"/>
    </row>
    <row r="14" spans="1:42" ht="15.75" thickBot="1" x14ac:dyDescent="0.3">
      <c r="A14">
        <v>3</v>
      </c>
      <c r="B14" s="2">
        <v>11</v>
      </c>
      <c r="C14" s="36">
        <v>43896</v>
      </c>
      <c r="D14" s="4">
        <v>2</v>
      </c>
      <c r="E14" s="4">
        <f t="shared" si="5"/>
        <v>3</v>
      </c>
      <c r="F14" s="4"/>
      <c r="G14" s="2">
        <v>0</v>
      </c>
      <c r="H14" s="44">
        <f t="shared" si="4"/>
        <v>185</v>
      </c>
      <c r="I14" s="45">
        <v>46</v>
      </c>
      <c r="J14" s="2">
        <f t="shared" ref="J14:J34" si="6">E12+H12+I14+G12</f>
        <v>128</v>
      </c>
      <c r="K14" s="10">
        <f t="shared" si="1"/>
        <v>1.4095744680851063</v>
      </c>
      <c r="L14" s="11">
        <f t="shared" si="2"/>
        <v>1.2833333333333334</v>
      </c>
      <c r="P14" s="10"/>
      <c r="Q14" s="10"/>
    </row>
    <row r="15" spans="1:42" x14ac:dyDescent="0.25">
      <c r="A15">
        <v>4</v>
      </c>
      <c r="B15" s="2">
        <v>12</v>
      </c>
      <c r="C15" s="1">
        <v>43897</v>
      </c>
      <c r="D15" s="4">
        <v>0</v>
      </c>
      <c r="E15" s="4">
        <f t="shared" si="5"/>
        <v>3</v>
      </c>
      <c r="F15" s="4"/>
      <c r="G15" s="2">
        <v>0</v>
      </c>
      <c r="H15" s="44">
        <f t="shared" si="4"/>
        <v>262</v>
      </c>
      <c r="I15" s="2">
        <v>60</v>
      </c>
      <c r="J15" s="2">
        <f t="shared" si="6"/>
        <v>188</v>
      </c>
      <c r="K15" s="10">
        <f t="shared" si="1"/>
        <v>1.2113207547169811</v>
      </c>
      <c r="L15" s="11">
        <f t="shared" si="2"/>
        <v>0.72727272727272729</v>
      </c>
      <c r="P15" s="10"/>
      <c r="Q15" s="10"/>
    </row>
    <row r="16" spans="1:42" x14ac:dyDescent="0.25">
      <c r="A16">
        <v>5</v>
      </c>
      <c r="B16" s="2">
        <v>13</v>
      </c>
      <c r="C16" s="1">
        <v>43898</v>
      </c>
      <c r="D16" s="4">
        <v>1</v>
      </c>
      <c r="E16" s="4">
        <f t="shared" si="5"/>
        <v>4</v>
      </c>
      <c r="F16" s="4"/>
      <c r="G16" s="2">
        <v>0</v>
      </c>
      <c r="H16" s="44">
        <f t="shared" si="4"/>
        <v>317</v>
      </c>
      <c r="I16" s="2">
        <v>77</v>
      </c>
      <c r="J16" s="2">
        <f t="shared" si="6"/>
        <v>265</v>
      </c>
      <c r="K16" s="10">
        <f t="shared" si="1"/>
        <v>1.190031152647975</v>
      </c>
      <c r="L16" s="11">
        <f t="shared" si="2"/>
        <v>1.0892857142857142</v>
      </c>
      <c r="P16" s="10"/>
      <c r="Q16" s="10"/>
    </row>
    <row r="17" spans="1:18" x14ac:dyDescent="0.25">
      <c r="A17">
        <v>6</v>
      </c>
      <c r="B17" s="2">
        <v>14</v>
      </c>
      <c r="C17" s="1">
        <v>43899</v>
      </c>
      <c r="D17" s="4">
        <v>1</v>
      </c>
      <c r="E17" s="4">
        <f t="shared" si="5"/>
        <v>5</v>
      </c>
      <c r="F17" s="4"/>
      <c r="G17" s="2">
        <v>0</v>
      </c>
      <c r="H17" s="44">
        <f t="shared" si="4"/>
        <v>377</v>
      </c>
      <c r="I17" s="2">
        <v>56</v>
      </c>
      <c r="J17" s="2">
        <f t="shared" si="6"/>
        <v>321</v>
      </c>
      <c r="K17" s="10">
        <f t="shared" si="1"/>
        <v>1.3167539267015707</v>
      </c>
      <c r="L17" s="11">
        <f t="shared" si="2"/>
        <v>1.9836065573770492</v>
      </c>
      <c r="P17" s="10"/>
      <c r="Q17" s="10"/>
    </row>
    <row r="18" spans="1:18" x14ac:dyDescent="0.25">
      <c r="A18">
        <v>7</v>
      </c>
      <c r="B18" s="2">
        <v>15</v>
      </c>
      <c r="C18" s="1">
        <v>43900</v>
      </c>
      <c r="D18" s="4">
        <v>0</v>
      </c>
      <c r="E18" s="4">
        <f t="shared" si="5"/>
        <v>5</v>
      </c>
      <c r="F18" s="4"/>
      <c r="G18" s="2">
        <v>0</v>
      </c>
      <c r="H18" s="44">
        <f t="shared" si="4"/>
        <v>498</v>
      </c>
      <c r="I18" s="2">
        <v>61</v>
      </c>
      <c r="J18" s="2">
        <f t="shared" si="6"/>
        <v>382</v>
      </c>
      <c r="K18" s="10">
        <f t="shared" si="1"/>
        <v>1.2206759443339961</v>
      </c>
      <c r="L18" s="11">
        <f t="shared" si="2"/>
        <v>0.9173553719008265</v>
      </c>
      <c r="P18" s="10"/>
      <c r="Q18" s="10"/>
    </row>
    <row r="19" spans="1:18" x14ac:dyDescent="0.25">
      <c r="A19">
        <v>8</v>
      </c>
      <c r="B19" s="2">
        <v>16</v>
      </c>
      <c r="C19" s="1">
        <v>43901</v>
      </c>
      <c r="D19" s="4">
        <v>5</v>
      </c>
      <c r="E19" s="4">
        <f t="shared" si="5"/>
        <v>10</v>
      </c>
      <c r="F19" s="4">
        <f t="shared" ref="F19:F31" si="7">G19-G18</f>
        <v>115</v>
      </c>
      <c r="G19" s="2">
        <v>115</v>
      </c>
      <c r="H19" s="44">
        <f t="shared" si="4"/>
        <v>489</v>
      </c>
      <c r="I19" s="2">
        <v>121</v>
      </c>
      <c r="J19" s="2">
        <f t="shared" si="6"/>
        <v>503</v>
      </c>
      <c r="K19" s="10">
        <f t="shared" si="1"/>
        <v>1.3094462540716612</v>
      </c>
      <c r="L19" s="11">
        <f t="shared" si="2"/>
        <v>1.7117117117117118</v>
      </c>
      <c r="P19" s="10"/>
      <c r="Q19" s="10"/>
    </row>
    <row r="20" spans="1:18" x14ac:dyDescent="0.25">
      <c r="A20">
        <v>9</v>
      </c>
      <c r="B20" s="2">
        <v>17</v>
      </c>
      <c r="C20" s="1">
        <v>43902</v>
      </c>
      <c r="D20" s="4">
        <v>2</v>
      </c>
      <c r="E20" s="4">
        <f t="shared" si="5"/>
        <v>12</v>
      </c>
      <c r="F20" s="4">
        <f t="shared" si="7"/>
        <v>21</v>
      </c>
      <c r="G20" s="2">
        <v>136</v>
      </c>
      <c r="H20" s="44">
        <f t="shared" si="4"/>
        <v>656</v>
      </c>
      <c r="I20" s="2">
        <v>111</v>
      </c>
      <c r="J20" s="2">
        <f t="shared" si="6"/>
        <v>614</v>
      </c>
      <c r="K20" s="10">
        <f t="shared" si="1"/>
        <v>1.1927860696517414</v>
      </c>
      <c r="L20" s="11">
        <f t="shared" si="2"/>
        <v>0.81578947368421051</v>
      </c>
      <c r="M20" s="10">
        <f>(G20/G19)-1</f>
        <v>0.18260869565217397</v>
      </c>
      <c r="P20" s="10">
        <f t="shared" ref="P20:P32" si="8">D20/D19</f>
        <v>0.4</v>
      </c>
      <c r="Q20" s="18">
        <f t="shared" ref="Q20:Q32" si="9">P20-1</f>
        <v>-0.6</v>
      </c>
    </row>
    <row r="21" spans="1:18" x14ac:dyDescent="0.25">
      <c r="A21">
        <v>10</v>
      </c>
      <c r="B21" s="2">
        <v>18</v>
      </c>
      <c r="C21" s="1">
        <v>43903</v>
      </c>
      <c r="D21" s="4">
        <v>8</v>
      </c>
      <c r="E21" s="4">
        <f t="shared" si="5"/>
        <v>20</v>
      </c>
      <c r="F21" s="4">
        <f t="shared" si="7"/>
        <v>26</v>
      </c>
      <c r="G21" s="2">
        <v>162</v>
      </c>
      <c r="H21" s="44">
        <f t="shared" si="4"/>
        <v>777</v>
      </c>
      <c r="I21" s="2">
        <v>190</v>
      </c>
      <c r="J21" s="2">
        <f t="shared" si="6"/>
        <v>804</v>
      </c>
      <c r="K21" s="10">
        <f t="shared" si="1"/>
        <v>1.1835245046923879</v>
      </c>
      <c r="L21" s="11">
        <f t="shared" si="2"/>
        <v>1.1354838709677419</v>
      </c>
      <c r="M21" s="10">
        <f t="shared" ref="M21:M30" si="10">G21/G20</f>
        <v>1.1911764705882353</v>
      </c>
      <c r="N21" s="18">
        <f>M21-1</f>
        <v>0.19117647058823528</v>
      </c>
      <c r="O21" s="7">
        <f t="shared" ref="O21:O32" si="11">M21/M20</f>
        <v>6.5231092436974771</v>
      </c>
      <c r="P21" s="10">
        <f t="shared" si="8"/>
        <v>4</v>
      </c>
      <c r="Q21" s="18">
        <f t="shared" si="9"/>
        <v>3</v>
      </c>
      <c r="R21" s="10">
        <f>P21/P20</f>
        <v>10</v>
      </c>
    </row>
    <row r="22" spans="1:18" x14ac:dyDescent="0.25">
      <c r="A22">
        <v>11</v>
      </c>
      <c r="B22" s="2">
        <v>19</v>
      </c>
      <c r="C22" s="1">
        <v>43904</v>
      </c>
      <c r="D22" s="4">
        <v>4</v>
      </c>
      <c r="E22" s="4">
        <f t="shared" si="5"/>
        <v>24</v>
      </c>
      <c r="F22" s="4">
        <f t="shared" si="7"/>
        <v>43</v>
      </c>
      <c r="G22" s="2">
        <v>205</v>
      </c>
      <c r="H22" s="44">
        <f t="shared" si="4"/>
        <v>906</v>
      </c>
      <c r="I22" s="2">
        <v>155</v>
      </c>
      <c r="J22" s="2">
        <f t="shared" si="6"/>
        <v>959</v>
      </c>
      <c r="K22" s="10">
        <f t="shared" si="1"/>
        <v>1.2449339207048458</v>
      </c>
      <c r="L22" s="11">
        <f t="shared" si="2"/>
        <v>1.5795454545454546</v>
      </c>
      <c r="M22" s="10">
        <f t="shared" si="10"/>
        <v>1.2654320987654322</v>
      </c>
      <c r="N22" s="18">
        <f t="shared" ref="N22:N32" si="12">M22-1</f>
        <v>0.26543209876543217</v>
      </c>
      <c r="O22" s="7">
        <f t="shared" si="11"/>
        <v>1.0623380582228319</v>
      </c>
      <c r="P22" s="10">
        <f t="shared" si="8"/>
        <v>0.5</v>
      </c>
      <c r="Q22" s="18">
        <f t="shared" si="9"/>
        <v>-0.5</v>
      </c>
      <c r="R22" s="10">
        <f t="shared" ref="R22:R32" si="13">P22/P21</f>
        <v>0.125</v>
      </c>
    </row>
    <row r="23" spans="1:18" x14ac:dyDescent="0.25">
      <c r="A23">
        <v>12</v>
      </c>
      <c r="B23" s="2">
        <v>20</v>
      </c>
      <c r="C23" s="1">
        <v>43905</v>
      </c>
      <c r="D23" s="4">
        <v>19</v>
      </c>
      <c r="E23" s="4">
        <f t="shared" si="5"/>
        <v>43</v>
      </c>
      <c r="F23" s="4">
        <f t="shared" si="7"/>
        <v>109</v>
      </c>
      <c r="G23" s="2">
        <v>314</v>
      </c>
      <c r="H23" s="44">
        <f t="shared" si="4"/>
        <v>1056</v>
      </c>
      <c r="I23" s="2">
        <v>176</v>
      </c>
      <c r="J23" s="2">
        <f t="shared" si="6"/>
        <v>1135</v>
      </c>
      <c r="K23" s="10">
        <f t="shared" si="1"/>
        <v>1.2066525123849965</v>
      </c>
      <c r="L23" s="11">
        <f t="shared" si="2"/>
        <v>1.0503597122302157</v>
      </c>
      <c r="M23" s="10">
        <f t="shared" si="10"/>
        <v>1.5317073170731708</v>
      </c>
      <c r="N23" s="18">
        <f t="shared" si="12"/>
        <v>0.53170731707317076</v>
      </c>
      <c r="O23" s="7">
        <f t="shared" si="11"/>
        <v>1.2104223676383106</v>
      </c>
      <c r="P23" s="10">
        <f t="shared" si="8"/>
        <v>4.75</v>
      </c>
      <c r="Q23" s="18">
        <f t="shared" si="9"/>
        <v>3.75</v>
      </c>
      <c r="R23" s="10">
        <f t="shared" si="13"/>
        <v>9.5</v>
      </c>
    </row>
    <row r="24" spans="1:18" x14ac:dyDescent="0.25">
      <c r="A24">
        <v>13</v>
      </c>
      <c r="B24" s="2">
        <v>21</v>
      </c>
      <c r="C24" s="1">
        <v>43906</v>
      </c>
      <c r="D24" s="4">
        <v>15</v>
      </c>
      <c r="E24" s="4">
        <f t="shared" si="5"/>
        <v>58</v>
      </c>
      <c r="F24" s="4">
        <f t="shared" si="7"/>
        <v>94</v>
      </c>
      <c r="G24" s="2">
        <v>408</v>
      </c>
      <c r="H24" s="44">
        <f t="shared" si="4"/>
        <v>1239</v>
      </c>
      <c r="I24" s="2">
        <v>278</v>
      </c>
      <c r="J24" s="2">
        <f t="shared" si="6"/>
        <v>1413</v>
      </c>
      <c r="K24" s="10">
        <f t="shared" si="1"/>
        <v>1.202932551319648</v>
      </c>
      <c r="L24" s="11">
        <f t="shared" si="2"/>
        <v>1.1849315068493151</v>
      </c>
      <c r="M24" s="10">
        <f t="shared" si="10"/>
        <v>1.2993630573248407</v>
      </c>
      <c r="N24" s="18">
        <f t="shared" si="12"/>
        <v>0.2993630573248407</v>
      </c>
      <c r="O24" s="7">
        <f t="shared" si="11"/>
        <v>0.8483102762789565</v>
      </c>
      <c r="P24" s="10">
        <f t="shared" si="8"/>
        <v>0.78947368421052633</v>
      </c>
      <c r="Q24" s="18">
        <f t="shared" si="9"/>
        <v>-0.21052631578947367</v>
      </c>
      <c r="R24" s="10">
        <f t="shared" si="13"/>
        <v>0.16620498614958448</v>
      </c>
    </row>
    <row r="25" spans="1:18" x14ac:dyDescent="0.25">
      <c r="A25">
        <v>14</v>
      </c>
      <c r="B25" s="2">
        <v>22</v>
      </c>
      <c r="C25" s="1">
        <v>43907</v>
      </c>
      <c r="D25" s="4">
        <v>18</v>
      </c>
      <c r="E25" s="4">
        <f t="shared" si="5"/>
        <v>76</v>
      </c>
      <c r="F25" s="4">
        <f t="shared" si="7"/>
        <v>81</v>
      </c>
      <c r="G25" s="2">
        <v>489</v>
      </c>
      <c r="H25" s="44">
        <f t="shared" si="4"/>
        <v>1486</v>
      </c>
      <c r="I25" s="2">
        <v>292</v>
      </c>
      <c r="J25" s="2">
        <f t="shared" si="6"/>
        <v>1705</v>
      </c>
      <c r="K25" s="10">
        <f t="shared" si="1"/>
        <v>1.1994149195514383</v>
      </c>
      <c r="L25" s="11">
        <f t="shared" si="2"/>
        <v>1.1820809248554913</v>
      </c>
      <c r="M25" s="10">
        <f t="shared" si="10"/>
        <v>1.1985294117647058</v>
      </c>
      <c r="N25" s="18">
        <f t="shared" si="12"/>
        <v>0.19852941176470584</v>
      </c>
      <c r="O25" s="7">
        <f t="shared" si="11"/>
        <v>0.92239763552479814</v>
      </c>
      <c r="P25" s="10">
        <f t="shared" si="8"/>
        <v>1.2</v>
      </c>
      <c r="Q25" s="18">
        <f t="shared" si="9"/>
        <v>0.19999999999999996</v>
      </c>
      <c r="R25" s="10">
        <f t="shared" si="13"/>
        <v>1.52</v>
      </c>
    </row>
    <row r="26" spans="1:18" x14ac:dyDescent="0.25">
      <c r="A26">
        <v>15</v>
      </c>
      <c r="B26" s="2">
        <v>23</v>
      </c>
      <c r="C26" s="1">
        <v>43908</v>
      </c>
      <c r="D26" s="4">
        <v>30</v>
      </c>
      <c r="E26" s="4">
        <f t="shared" si="5"/>
        <v>106</v>
      </c>
      <c r="F26" s="4">
        <f t="shared" si="7"/>
        <v>154</v>
      </c>
      <c r="G26" s="2">
        <v>643</v>
      </c>
      <c r="H26" s="44">
        <f t="shared" si="4"/>
        <v>1711</v>
      </c>
      <c r="I26" s="2">
        <v>346</v>
      </c>
      <c r="J26" s="2">
        <f t="shared" si="6"/>
        <v>2051</v>
      </c>
      <c r="K26" s="10">
        <f t="shared" si="1"/>
        <v>1.2170731707317073</v>
      </c>
      <c r="L26" s="11">
        <f t="shared" si="2"/>
        <v>1.3056234718826405</v>
      </c>
      <c r="M26" s="10">
        <f t="shared" si="10"/>
        <v>1.3149284253578732</v>
      </c>
      <c r="N26" s="18">
        <f t="shared" si="12"/>
        <v>0.31492842535787324</v>
      </c>
      <c r="O26" s="7">
        <f t="shared" si="11"/>
        <v>1.0971181953906182</v>
      </c>
      <c r="P26" s="10">
        <f t="shared" si="8"/>
        <v>1.6666666666666667</v>
      </c>
      <c r="Q26" s="18">
        <f t="shared" si="9"/>
        <v>0.66666666666666674</v>
      </c>
      <c r="R26" s="10">
        <f t="shared" si="13"/>
        <v>1.3888888888888891</v>
      </c>
    </row>
    <row r="27" spans="1:18" x14ac:dyDescent="0.25">
      <c r="A27">
        <v>16</v>
      </c>
      <c r="B27" s="2">
        <v>24</v>
      </c>
      <c r="C27" s="1">
        <v>43909</v>
      </c>
      <c r="D27" s="4">
        <v>30</v>
      </c>
      <c r="E27" s="4">
        <f t="shared" si="5"/>
        <v>136</v>
      </c>
      <c r="F27" s="4">
        <f t="shared" si="7"/>
        <v>193</v>
      </c>
      <c r="G27" s="4">
        <v>836</v>
      </c>
      <c r="H27" s="44">
        <f t="shared" si="4"/>
        <v>2022</v>
      </c>
      <c r="I27" s="2">
        <v>409</v>
      </c>
      <c r="J27" s="2">
        <f t="shared" si="6"/>
        <v>2460</v>
      </c>
      <c r="K27" s="10">
        <f t="shared" si="1"/>
        <v>1.2127588510354042</v>
      </c>
      <c r="L27" s="11">
        <f t="shared" si="2"/>
        <v>1.1928838951310861</v>
      </c>
      <c r="M27" s="10">
        <f t="shared" si="10"/>
        <v>1.3001555209953344</v>
      </c>
      <c r="N27" s="18">
        <f t="shared" si="12"/>
        <v>0.30015552099533438</v>
      </c>
      <c r="O27" s="7">
        <f t="shared" si="11"/>
        <v>0.98876524069474103</v>
      </c>
      <c r="P27" s="10">
        <f t="shared" si="8"/>
        <v>1</v>
      </c>
      <c r="Q27" s="18">
        <f t="shared" si="9"/>
        <v>0</v>
      </c>
      <c r="R27" s="10">
        <f t="shared" si="13"/>
        <v>0.6</v>
      </c>
    </row>
    <row r="28" spans="1:18" x14ac:dyDescent="0.25">
      <c r="A28">
        <v>17</v>
      </c>
      <c r="B28" s="2">
        <v>25</v>
      </c>
      <c r="C28" s="1">
        <v>43910</v>
      </c>
      <c r="D28" s="4">
        <v>43</v>
      </c>
      <c r="E28" s="4">
        <f t="shared" si="5"/>
        <v>179</v>
      </c>
      <c r="F28" s="4">
        <f t="shared" si="7"/>
        <v>152</v>
      </c>
      <c r="G28" s="4">
        <v>988</v>
      </c>
      <c r="H28" s="44">
        <f t="shared" si="4"/>
        <v>2464</v>
      </c>
      <c r="I28" s="2">
        <v>534</v>
      </c>
      <c r="J28" s="2">
        <f t="shared" si="6"/>
        <v>2994</v>
      </c>
      <c r="K28" s="10">
        <f t="shared" si="1"/>
        <v>1.157807766455522</v>
      </c>
      <c r="L28" s="11">
        <f t="shared" si="2"/>
        <v>0.89952904238618525</v>
      </c>
      <c r="M28" s="10">
        <f t="shared" si="10"/>
        <v>1.1818181818181819</v>
      </c>
      <c r="N28" s="18">
        <f t="shared" si="12"/>
        <v>0.18181818181818188</v>
      </c>
      <c r="O28" s="7">
        <f t="shared" si="11"/>
        <v>0.90898216615919969</v>
      </c>
      <c r="P28" s="10">
        <f t="shared" si="8"/>
        <v>1.4333333333333333</v>
      </c>
      <c r="Q28" s="18">
        <f t="shared" si="9"/>
        <v>0.43333333333333335</v>
      </c>
      <c r="R28" s="10">
        <f t="shared" si="13"/>
        <v>1.4333333333333333</v>
      </c>
    </row>
    <row r="29" spans="1:18" x14ac:dyDescent="0.25">
      <c r="A29">
        <v>18</v>
      </c>
      <c r="B29" s="2">
        <v>26</v>
      </c>
      <c r="C29" s="1">
        <v>43911</v>
      </c>
      <c r="D29" s="4">
        <v>34</v>
      </c>
      <c r="E29" s="4">
        <f>E28+D29</f>
        <v>213</v>
      </c>
      <c r="F29" s="4">
        <f t="shared" si="7"/>
        <v>242</v>
      </c>
      <c r="G29" s="4">
        <v>1230</v>
      </c>
      <c r="H29" s="46">
        <f t="shared" si="4"/>
        <v>2761</v>
      </c>
      <c r="I29" s="4">
        <v>637</v>
      </c>
      <c r="J29" s="2">
        <f t="shared" si="6"/>
        <v>3631</v>
      </c>
      <c r="K29" s="10">
        <f t="shared" si="1"/>
        <v>1.129638439581351</v>
      </c>
      <c r="L29" s="11">
        <f t="shared" si="2"/>
        <v>0.9511343804537522</v>
      </c>
      <c r="M29" s="10">
        <f t="shared" si="10"/>
        <v>1.2449392712550607</v>
      </c>
      <c r="N29" s="18">
        <f t="shared" si="12"/>
        <v>0.24493927125506065</v>
      </c>
      <c r="O29" s="7">
        <f t="shared" si="11"/>
        <v>1.0534101526004358</v>
      </c>
      <c r="P29" s="10">
        <f t="shared" si="8"/>
        <v>0.79069767441860461</v>
      </c>
      <c r="Q29" s="18">
        <f t="shared" si="9"/>
        <v>-0.20930232558139539</v>
      </c>
      <c r="R29" s="10">
        <f t="shared" si="13"/>
        <v>0.55164954029204971</v>
      </c>
    </row>
    <row r="30" spans="1:18" x14ac:dyDescent="0.25">
      <c r="A30">
        <v>19</v>
      </c>
      <c r="B30" s="2">
        <v>27</v>
      </c>
      <c r="C30" s="1">
        <v>43912</v>
      </c>
      <c r="D30" s="4">
        <v>63</v>
      </c>
      <c r="E30" s="4">
        <f>E29+D30</f>
        <v>276</v>
      </c>
      <c r="F30" s="4">
        <f t="shared" si="7"/>
        <v>509</v>
      </c>
      <c r="G30" s="2">
        <v>1739</v>
      </c>
      <c r="H30" s="46">
        <f t="shared" si="4"/>
        <v>2734</v>
      </c>
      <c r="I30" s="4">
        <v>573</v>
      </c>
      <c r="J30" s="2">
        <f t="shared" si="6"/>
        <v>4204</v>
      </c>
      <c r="K30" s="10">
        <f t="shared" si="1"/>
        <v>1.1707727942724784</v>
      </c>
      <c r="L30" s="11">
        <f t="shared" si="2"/>
        <v>1.4880733944954128</v>
      </c>
      <c r="M30" s="10">
        <f t="shared" si="10"/>
        <v>1.4138211382113821</v>
      </c>
      <c r="N30" s="18">
        <f t="shared" si="12"/>
        <v>0.41382113821138211</v>
      </c>
      <c r="O30" s="7">
        <f t="shared" si="11"/>
        <v>1.1356547028884925</v>
      </c>
      <c r="P30" s="10">
        <f t="shared" si="8"/>
        <v>1.8529411764705883</v>
      </c>
      <c r="Q30" s="18">
        <f t="shared" si="9"/>
        <v>0.85294117647058831</v>
      </c>
      <c r="R30" s="10">
        <f t="shared" si="13"/>
        <v>2.3434256055363325</v>
      </c>
    </row>
    <row r="31" spans="1:18" x14ac:dyDescent="0.25">
      <c r="A31">
        <v>20</v>
      </c>
      <c r="B31" s="2">
        <v>28</v>
      </c>
      <c r="C31" s="1">
        <v>43913</v>
      </c>
      <c r="D31" s="4">
        <v>80</v>
      </c>
      <c r="E31" s="4">
        <f>E30+D31</f>
        <v>356</v>
      </c>
      <c r="F31" s="4">
        <f t="shared" si="7"/>
        <v>97</v>
      </c>
      <c r="G31" s="2">
        <v>1836</v>
      </c>
      <c r="H31" s="46">
        <f t="shared" si="4"/>
        <v>3368</v>
      </c>
      <c r="I31" s="4">
        <v>545</v>
      </c>
      <c r="J31" s="2">
        <f t="shared" si="6"/>
        <v>4749</v>
      </c>
      <c r="K31" s="10">
        <f t="shared" si="1"/>
        <v>1.1532374100719425</v>
      </c>
      <c r="L31" s="11">
        <f t="shared" si="2"/>
        <v>1.0505548705302097</v>
      </c>
      <c r="M31" s="10">
        <f>G31/G30</f>
        <v>1.055779183438758</v>
      </c>
      <c r="N31" s="18">
        <f t="shared" si="12"/>
        <v>5.5779183438757984E-2</v>
      </c>
      <c r="O31" s="7">
        <f t="shared" si="11"/>
        <v>0.74675583417462466</v>
      </c>
      <c r="P31" s="10">
        <f t="shared" si="8"/>
        <v>1.2698412698412698</v>
      </c>
      <c r="Q31" s="18">
        <f t="shared" si="9"/>
        <v>0.26984126984126977</v>
      </c>
      <c r="R31" s="10">
        <f t="shared" si="13"/>
        <v>0.68531116150163762</v>
      </c>
    </row>
    <row r="32" spans="1:18" x14ac:dyDescent="0.25">
      <c r="A32">
        <v>21</v>
      </c>
      <c r="B32" s="2">
        <v>29</v>
      </c>
      <c r="C32" s="1">
        <v>43914</v>
      </c>
      <c r="D32" s="4">
        <v>78</v>
      </c>
      <c r="E32" s="4">
        <f>E31+D32</f>
        <v>434</v>
      </c>
      <c r="F32" s="4">
        <f>G32-G31</f>
        <v>315</v>
      </c>
      <c r="G32" s="2">
        <v>2151</v>
      </c>
      <c r="H32" s="46">
        <f t="shared" si="4"/>
        <v>3827</v>
      </c>
      <c r="I32" s="2">
        <v>811</v>
      </c>
      <c r="J32" s="2">
        <f t="shared" si="6"/>
        <v>5560</v>
      </c>
      <c r="K32" s="10">
        <f t="shared" si="1"/>
        <v>1.1589207735495946</v>
      </c>
      <c r="L32" s="11">
        <f t="shared" si="2"/>
        <v>1.1960093896713615</v>
      </c>
      <c r="M32" s="10">
        <f>G32/G31</f>
        <v>1.1715686274509804</v>
      </c>
      <c r="N32" s="18">
        <f t="shared" si="12"/>
        <v>0.17156862745098045</v>
      </c>
      <c r="O32" s="7">
        <f t="shared" si="11"/>
        <v>1.1096720278525354</v>
      </c>
      <c r="P32" s="10">
        <f t="shared" si="8"/>
        <v>0.97499999999999998</v>
      </c>
      <c r="Q32" s="18">
        <f t="shared" si="9"/>
        <v>-2.5000000000000022E-2</v>
      </c>
      <c r="R32" s="10">
        <f t="shared" si="13"/>
        <v>0.76781250000000001</v>
      </c>
    </row>
    <row r="33" spans="3:36" x14ac:dyDescent="0.25">
      <c r="C33" s="1">
        <v>43915</v>
      </c>
      <c r="D33" s="4"/>
      <c r="E33" s="2"/>
      <c r="F33" s="2"/>
      <c r="G33" s="2"/>
      <c r="H33" s="2"/>
      <c r="I33" s="2">
        <v>852</v>
      </c>
      <c r="J33" s="2">
        <f t="shared" si="6"/>
        <v>6412</v>
      </c>
    </row>
    <row r="34" spans="3:36" x14ac:dyDescent="0.25">
      <c r="C34" s="1">
        <v>43916</v>
      </c>
      <c r="D34" s="4"/>
      <c r="E34" s="2"/>
      <c r="F34" s="2"/>
      <c r="G34" s="2"/>
      <c r="H34" s="2"/>
      <c r="I34" s="2">
        <v>1019</v>
      </c>
      <c r="J34" s="2">
        <f t="shared" si="6"/>
        <v>7431</v>
      </c>
    </row>
    <row r="35" spans="3:36" x14ac:dyDescent="0.25">
      <c r="D35" s="4"/>
      <c r="E35" s="2"/>
      <c r="F35" s="2"/>
      <c r="G35" s="2"/>
      <c r="H35" s="2"/>
      <c r="I35" s="2"/>
      <c r="J35" s="2"/>
    </row>
    <row r="36" spans="3:36" x14ac:dyDescent="0.25">
      <c r="D36" s="4"/>
      <c r="E36" s="2"/>
      <c r="F36" s="2"/>
      <c r="G36" s="2"/>
      <c r="H36" s="2"/>
      <c r="I36" s="2"/>
      <c r="J36" s="2"/>
    </row>
    <row r="38" spans="3:36" x14ac:dyDescent="0.25">
      <c r="I38" t="s">
        <v>43</v>
      </c>
    </row>
    <row r="39" spans="3:36" x14ac:dyDescent="0.25">
      <c r="I39" t="s">
        <v>45</v>
      </c>
      <c r="M39">
        <f>E26/E25</f>
        <v>1.3947368421052631</v>
      </c>
    </row>
    <row r="40" spans="3:36" x14ac:dyDescent="0.25">
      <c r="I40" t="s">
        <v>44</v>
      </c>
      <c r="M40">
        <f>E27/E26</f>
        <v>1.2830188679245282</v>
      </c>
    </row>
    <row r="41" spans="3:36" x14ac:dyDescent="0.25">
      <c r="M41">
        <f>E28/E27</f>
        <v>1.3161764705882353</v>
      </c>
    </row>
    <row r="42" spans="3:36" x14ac:dyDescent="0.25">
      <c r="I42" t="s">
        <v>46</v>
      </c>
      <c r="M42">
        <f>E29/E28</f>
        <v>1.1899441340782122</v>
      </c>
      <c r="AH42" t="s">
        <v>68</v>
      </c>
      <c r="AJ42" t="s">
        <v>68</v>
      </c>
    </row>
    <row r="43" spans="3:36" x14ac:dyDescent="0.25">
      <c r="H43" s="39"/>
      <c r="I43" t="s">
        <v>47</v>
      </c>
      <c r="AG43" s="1">
        <v>43886</v>
      </c>
      <c r="AH43">
        <v>3</v>
      </c>
      <c r="AI43">
        <v>0</v>
      </c>
      <c r="AJ43">
        <f>AH43</f>
        <v>3</v>
      </c>
    </row>
    <row r="44" spans="3:36" x14ac:dyDescent="0.25">
      <c r="H44" s="39"/>
      <c r="I44" t="s">
        <v>56</v>
      </c>
      <c r="AG44" s="1">
        <v>43887</v>
      </c>
      <c r="AH44">
        <v>0</v>
      </c>
      <c r="AI44">
        <v>0</v>
      </c>
      <c r="AJ44">
        <f>AJ43+AH44</f>
        <v>3</v>
      </c>
    </row>
    <row r="45" spans="3:36" x14ac:dyDescent="0.25">
      <c r="H45" s="39"/>
      <c r="AE45" s="19"/>
      <c r="AG45" s="1">
        <v>43888</v>
      </c>
      <c r="AH45">
        <v>3</v>
      </c>
      <c r="AI45">
        <v>1</v>
      </c>
      <c r="AJ45">
        <f t="shared" ref="AJ45:AJ73" si="14">AJ44+AH45</f>
        <v>6</v>
      </c>
    </row>
    <row r="46" spans="3:36" x14ac:dyDescent="0.25">
      <c r="I46" t="s">
        <v>48</v>
      </c>
      <c r="AG46" s="1">
        <v>43889</v>
      </c>
      <c r="AH46">
        <v>4</v>
      </c>
      <c r="AI46">
        <v>0</v>
      </c>
      <c r="AJ46">
        <f t="shared" si="14"/>
        <v>10</v>
      </c>
    </row>
    <row r="47" spans="3:36" x14ac:dyDescent="0.25">
      <c r="I47" t="s">
        <v>49</v>
      </c>
      <c r="AG47" s="1">
        <v>43890</v>
      </c>
      <c r="AH47">
        <v>12</v>
      </c>
      <c r="AI47">
        <v>2</v>
      </c>
      <c r="AJ47">
        <f t="shared" si="14"/>
        <v>22</v>
      </c>
    </row>
    <row r="48" spans="3:36" x14ac:dyDescent="0.25">
      <c r="AG48" s="1">
        <v>43891</v>
      </c>
      <c r="AH48">
        <v>13</v>
      </c>
      <c r="AI48">
        <v>1</v>
      </c>
      <c r="AJ48">
        <f t="shared" si="14"/>
        <v>35</v>
      </c>
    </row>
    <row r="49" spans="3:36" x14ac:dyDescent="0.25">
      <c r="AG49" s="1">
        <v>43892</v>
      </c>
      <c r="AH49">
        <v>47</v>
      </c>
      <c r="AI49">
        <v>3</v>
      </c>
      <c r="AJ49">
        <f t="shared" si="14"/>
        <v>82</v>
      </c>
    </row>
    <row r="50" spans="3:36" x14ac:dyDescent="0.25">
      <c r="AG50" s="1">
        <v>43893</v>
      </c>
      <c r="AH50">
        <v>40</v>
      </c>
      <c r="AI50">
        <v>5</v>
      </c>
      <c r="AJ50">
        <f t="shared" si="14"/>
        <v>122</v>
      </c>
    </row>
    <row r="51" spans="3:36" x14ac:dyDescent="0.25">
      <c r="AG51" s="1">
        <v>43894</v>
      </c>
      <c r="AH51">
        <v>41</v>
      </c>
      <c r="AI51">
        <v>4</v>
      </c>
      <c r="AJ51">
        <f t="shared" si="14"/>
        <v>163</v>
      </c>
    </row>
    <row r="52" spans="3:36" x14ac:dyDescent="0.25">
      <c r="AG52" s="1">
        <v>43895</v>
      </c>
      <c r="AH52">
        <v>41</v>
      </c>
      <c r="AI52">
        <v>5</v>
      </c>
      <c r="AJ52">
        <f t="shared" si="14"/>
        <v>204</v>
      </c>
    </row>
    <row r="53" spans="3:36" x14ac:dyDescent="0.25">
      <c r="AG53" s="1">
        <v>43896</v>
      </c>
      <c r="AH53">
        <v>33</v>
      </c>
      <c r="AI53">
        <v>6</v>
      </c>
      <c r="AJ53">
        <f t="shared" si="14"/>
        <v>237</v>
      </c>
    </row>
    <row r="54" spans="3:36" x14ac:dyDescent="0.25">
      <c r="AG54" s="1">
        <v>43897</v>
      </c>
      <c r="AH54">
        <v>45</v>
      </c>
      <c r="AI54">
        <v>13</v>
      </c>
      <c r="AJ54">
        <f t="shared" si="14"/>
        <v>282</v>
      </c>
    </row>
    <row r="55" spans="3:36" x14ac:dyDescent="0.25">
      <c r="AG55" s="1">
        <v>43898</v>
      </c>
      <c r="AH55">
        <v>72</v>
      </c>
      <c r="AI55">
        <v>9</v>
      </c>
      <c r="AJ55">
        <f t="shared" si="14"/>
        <v>354</v>
      </c>
    </row>
    <row r="56" spans="3:36" x14ac:dyDescent="0.25">
      <c r="AG56" s="1">
        <v>43899</v>
      </c>
      <c r="AH56">
        <v>77</v>
      </c>
      <c r="AI56">
        <v>17</v>
      </c>
      <c r="AJ56">
        <f t="shared" si="14"/>
        <v>431</v>
      </c>
    </row>
    <row r="57" spans="3:36" x14ac:dyDescent="0.25">
      <c r="AG57" s="1">
        <v>43900</v>
      </c>
      <c r="AH57">
        <v>134</v>
      </c>
      <c r="AI57">
        <v>18</v>
      </c>
      <c r="AJ57">
        <f t="shared" si="14"/>
        <v>565</v>
      </c>
    </row>
    <row r="58" spans="3:36" x14ac:dyDescent="0.25">
      <c r="AG58" s="1">
        <v>43901</v>
      </c>
      <c r="AH58">
        <v>172</v>
      </c>
      <c r="AI58">
        <v>35</v>
      </c>
      <c r="AJ58">
        <f t="shared" si="14"/>
        <v>737</v>
      </c>
    </row>
    <row r="59" spans="3:36" x14ac:dyDescent="0.25">
      <c r="AG59" s="1">
        <v>43902</v>
      </c>
      <c r="AH59">
        <v>184</v>
      </c>
      <c r="AI59">
        <v>37</v>
      </c>
      <c r="AJ59">
        <f t="shared" si="14"/>
        <v>921</v>
      </c>
    </row>
    <row r="60" spans="3:36" x14ac:dyDescent="0.25">
      <c r="C60" s="3" t="s">
        <v>4</v>
      </c>
      <c r="D60" s="4"/>
      <c r="E60" t="s">
        <v>19</v>
      </c>
      <c r="H60" t="s">
        <v>20</v>
      </c>
      <c r="AG60" s="1">
        <v>43903</v>
      </c>
      <c r="AH60">
        <v>214</v>
      </c>
      <c r="AI60">
        <v>53</v>
      </c>
      <c r="AJ60">
        <f t="shared" si="14"/>
        <v>1135</v>
      </c>
    </row>
    <row r="61" spans="3:36" x14ac:dyDescent="0.25">
      <c r="C61" s="1">
        <v>43888</v>
      </c>
      <c r="H61" s="10"/>
      <c r="AG61" s="1">
        <v>43904</v>
      </c>
      <c r="AH61">
        <v>216</v>
      </c>
      <c r="AI61">
        <v>51</v>
      </c>
      <c r="AJ61">
        <f t="shared" si="14"/>
        <v>1351</v>
      </c>
    </row>
    <row r="62" spans="3:36" x14ac:dyDescent="0.25">
      <c r="C62" s="1">
        <v>43889</v>
      </c>
      <c r="E62" s="10">
        <f t="shared" ref="E62:E89" si="15">L5</f>
        <v>1</v>
      </c>
      <c r="F62" s="10"/>
      <c r="H62" s="18">
        <f t="shared" ref="H62:H89" si="16">(K5-1)</f>
        <v>1</v>
      </c>
      <c r="AG62" s="1">
        <v>43905</v>
      </c>
      <c r="AH62">
        <v>232</v>
      </c>
      <c r="AI62">
        <v>53</v>
      </c>
      <c r="AJ62">
        <f t="shared" si="14"/>
        <v>1583</v>
      </c>
    </row>
    <row r="63" spans="3:36" x14ac:dyDescent="0.25">
      <c r="C63" s="1">
        <v>43890</v>
      </c>
      <c r="E63" s="10">
        <f t="shared" si="15"/>
        <v>4</v>
      </c>
      <c r="F63" s="10"/>
      <c r="H63" s="18">
        <f t="shared" si="16"/>
        <v>2</v>
      </c>
      <c r="AG63" s="1">
        <v>43906</v>
      </c>
      <c r="AH63">
        <v>271</v>
      </c>
      <c r="AI63">
        <v>108</v>
      </c>
      <c r="AJ63">
        <f t="shared" si="14"/>
        <v>1854</v>
      </c>
    </row>
    <row r="64" spans="3:36" x14ac:dyDescent="0.25">
      <c r="C64" s="1">
        <v>43891</v>
      </c>
      <c r="E64" s="10">
        <f t="shared" si="15"/>
        <v>0.75</v>
      </c>
      <c r="F64" s="10"/>
      <c r="H64" s="18">
        <f t="shared" si="16"/>
        <v>0.5</v>
      </c>
      <c r="AG64" s="1">
        <v>43907</v>
      </c>
      <c r="AH64">
        <v>369</v>
      </c>
      <c r="AI64">
        <v>115</v>
      </c>
      <c r="AJ64">
        <f t="shared" si="14"/>
        <v>2223</v>
      </c>
    </row>
    <row r="65" spans="3:36" x14ac:dyDescent="0.25">
      <c r="C65" s="1">
        <v>43892</v>
      </c>
      <c r="E65" s="10">
        <f t="shared" si="15"/>
        <v>2.6666666666666665</v>
      </c>
      <c r="F65" s="10"/>
      <c r="H65" s="18">
        <f t="shared" si="16"/>
        <v>0.88888888888888884</v>
      </c>
      <c r="AG65" s="1">
        <v>43908</v>
      </c>
      <c r="AH65">
        <v>456</v>
      </c>
      <c r="AI65">
        <v>122</v>
      </c>
      <c r="AJ65">
        <f t="shared" si="14"/>
        <v>2679</v>
      </c>
    </row>
    <row r="66" spans="3:36" x14ac:dyDescent="0.25">
      <c r="C66" s="1">
        <v>43893</v>
      </c>
      <c r="E66" s="10">
        <f t="shared" si="15"/>
        <v>0.75</v>
      </c>
      <c r="F66" s="10"/>
      <c r="H66" s="18">
        <f t="shared" si="16"/>
        <v>0.35294117647058831</v>
      </c>
      <c r="AG66" s="1">
        <v>43909</v>
      </c>
      <c r="AH66">
        <v>516</v>
      </c>
      <c r="AI66">
        <v>179</v>
      </c>
      <c r="AJ66">
        <f t="shared" si="14"/>
        <v>3195</v>
      </c>
    </row>
    <row r="67" spans="3:36" x14ac:dyDescent="0.25">
      <c r="C67" s="1">
        <v>43894</v>
      </c>
      <c r="E67" s="10">
        <f t="shared" si="15"/>
        <v>2.5</v>
      </c>
      <c r="F67" s="10"/>
      <c r="H67" s="18">
        <f t="shared" si="16"/>
        <v>0.65217391304347827</v>
      </c>
      <c r="AG67" s="1">
        <v>43910</v>
      </c>
      <c r="AH67">
        <v>699</v>
      </c>
      <c r="AI67">
        <v>252</v>
      </c>
      <c r="AJ67">
        <f t="shared" si="14"/>
        <v>3894</v>
      </c>
    </row>
    <row r="68" spans="3:36" x14ac:dyDescent="0.25">
      <c r="C68" s="1">
        <v>43895</v>
      </c>
      <c r="E68" s="10">
        <f t="shared" si="15"/>
        <v>2.9333333333333331</v>
      </c>
      <c r="F68" s="10"/>
      <c r="H68" s="18">
        <f t="shared" si="16"/>
        <v>1.1578947368421053</v>
      </c>
      <c r="AG68" s="1">
        <v>43911</v>
      </c>
      <c r="AH68">
        <v>656</v>
      </c>
      <c r="AI68">
        <v>229</v>
      </c>
      <c r="AJ68">
        <f t="shared" si="14"/>
        <v>4550</v>
      </c>
    </row>
    <row r="69" spans="3:36" x14ac:dyDescent="0.25">
      <c r="C69" s="1">
        <v>43896</v>
      </c>
      <c r="E69" s="10">
        <f t="shared" si="15"/>
        <v>1.0454545454545454</v>
      </c>
      <c r="F69" s="10"/>
      <c r="H69" s="18">
        <f t="shared" si="16"/>
        <v>0.56097560975609762</v>
      </c>
      <c r="AG69" s="1">
        <v>43912</v>
      </c>
      <c r="AH69">
        <v>535</v>
      </c>
      <c r="AI69">
        <v>211</v>
      </c>
      <c r="AJ69">
        <f t="shared" si="14"/>
        <v>5085</v>
      </c>
    </row>
    <row r="70" spans="3:36" x14ac:dyDescent="0.25">
      <c r="C70" s="1">
        <v>43897</v>
      </c>
      <c r="E70" s="10">
        <f t="shared" si="15"/>
        <v>1.3043478260869565</v>
      </c>
      <c r="F70" s="10"/>
      <c r="H70" s="18">
        <f t="shared" si="16"/>
        <v>0.46875</v>
      </c>
      <c r="AG70" s="1">
        <v>43913</v>
      </c>
      <c r="AH70">
        <v>608</v>
      </c>
      <c r="AI70">
        <v>204</v>
      </c>
      <c r="AJ70">
        <f t="shared" si="14"/>
        <v>5693</v>
      </c>
    </row>
    <row r="71" spans="3:36" x14ac:dyDescent="0.25">
      <c r="C71" s="1">
        <v>43898</v>
      </c>
      <c r="E71" s="10">
        <f t="shared" si="15"/>
        <v>1.2833333333333334</v>
      </c>
      <c r="F71" s="10"/>
      <c r="H71" s="18">
        <f t="shared" si="16"/>
        <v>0.40957446808510634</v>
      </c>
      <c r="AG71" s="1">
        <v>43914</v>
      </c>
      <c r="AH71">
        <v>993</v>
      </c>
      <c r="AI71">
        <v>260</v>
      </c>
      <c r="AJ71">
        <f t="shared" si="14"/>
        <v>6686</v>
      </c>
    </row>
    <row r="72" spans="3:36" x14ac:dyDescent="0.25">
      <c r="C72" s="1">
        <v>43899</v>
      </c>
      <c r="E72" s="10">
        <f t="shared" si="15"/>
        <v>0.72727272727272729</v>
      </c>
      <c r="F72" s="10"/>
      <c r="H72" s="18">
        <f t="shared" si="16"/>
        <v>0.21132075471698109</v>
      </c>
      <c r="AG72" s="1">
        <v>43915</v>
      </c>
      <c r="AH72">
        <v>694</v>
      </c>
      <c r="AI72">
        <v>154</v>
      </c>
      <c r="AJ72">
        <f t="shared" si="14"/>
        <v>7380</v>
      </c>
    </row>
    <row r="73" spans="3:36" x14ac:dyDescent="0.25">
      <c r="C73" s="1">
        <v>43900</v>
      </c>
      <c r="E73" s="10">
        <f t="shared" si="15"/>
        <v>1.0892857142857142</v>
      </c>
      <c r="F73" s="10"/>
      <c r="H73" s="18">
        <f t="shared" si="16"/>
        <v>0.19003115264797499</v>
      </c>
      <c r="AG73" s="1">
        <v>43916</v>
      </c>
      <c r="AH73">
        <v>51</v>
      </c>
      <c r="AI73">
        <v>4</v>
      </c>
      <c r="AJ73">
        <f t="shared" si="14"/>
        <v>7431</v>
      </c>
    </row>
    <row r="74" spans="3:36" x14ac:dyDescent="0.25">
      <c r="C74" s="1">
        <v>43901</v>
      </c>
      <c r="E74" s="10">
        <f t="shared" si="15"/>
        <v>1.9836065573770492</v>
      </c>
      <c r="F74" s="10"/>
      <c r="H74" s="18">
        <f t="shared" si="16"/>
        <v>0.31675392670157065</v>
      </c>
    </row>
    <row r="75" spans="3:36" x14ac:dyDescent="0.25">
      <c r="C75" s="1">
        <v>43902</v>
      </c>
      <c r="E75" s="10">
        <f t="shared" si="15"/>
        <v>0.9173553719008265</v>
      </c>
      <c r="F75" s="10"/>
      <c r="H75" s="18">
        <f t="shared" si="16"/>
        <v>0.22067594433399607</v>
      </c>
    </row>
    <row r="76" spans="3:36" x14ac:dyDescent="0.25">
      <c r="C76" s="1">
        <v>43903</v>
      </c>
      <c r="E76" s="10">
        <f t="shared" si="15"/>
        <v>1.7117117117117118</v>
      </c>
      <c r="F76" s="10"/>
      <c r="H76" s="18">
        <f t="shared" si="16"/>
        <v>0.30944625407166115</v>
      </c>
    </row>
    <row r="77" spans="3:36" x14ac:dyDescent="0.25">
      <c r="C77" s="1">
        <v>43904</v>
      </c>
      <c r="E77" s="10">
        <f t="shared" si="15"/>
        <v>0.81578947368421051</v>
      </c>
      <c r="F77" s="10"/>
      <c r="H77" s="18">
        <f t="shared" si="16"/>
        <v>0.19278606965174139</v>
      </c>
    </row>
    <row r="78" spans="3:36" x14ac:dyDescent="0.25">
      <c r="C78" s="1">
        <v>43905</v>
      </c>
      <c r="E78" s="10">
        <f t="shared" si="15"/>
        <v>1.1354838709677419</v>
      </c>
      <c r="F78" s="10"/>
      <c r="H78" s="18">
        <f t="shared" si="16"/>
        <v>0.1835245046923879</v>
      </c>
    </row>
    <row r="79" spans="3:36" x14ac:dyDescent="0.25">
      <c r="C79" s="1">
        <v>43906</v>
      </c>
      <c r="E79" s="10">
        <f t="shared" si="15"/>
        <v>1.5795454545454546</v>
      </c>
      <c r="F79" s="10"/>
      <c r="H79" s="18">
        <f t="shared" si="16"/>
        <v>0.24493392070484576</v>
      </c>
    </row>
    <row r="80" spans="3:36" x14ac:dyDescent="0.25">
      <c r="C80" s="1">
        <v>43907</v>
      </c>
      <c r="E80" s="10">
        <f t="shared" si="15"/>
        <v>1.0503597122302157</v>
      </c>
      <c r="F80" s="10"/>
      <c r="H80" s="18">
        <f t="shared" si="16"/>
        <v>0.20665251238499649</v>
      </c>
    </row>
    <row r="81" spans="3:8" x14ac:dyDescent="0.25">
      <c r="C81" s="1">
        <v>43908</v>
      </c>
      <c r="E81" s="10">
        <f t="shared" si="15"/>
        <v>1.1849315068493151</v>
      </c>
      <c r="F81" s="10"/>
      <c r="H81" s="18">
        <f t="shared" si="16"/>
        <v>0.20293255131964805</v>
      </c>
    </row>
    <row r="82" spans="3:8" x14ac:dyDescent="0.25">
      <c r="C82" s="1">
        <v>43909</v>
      </c>
      <c r="E82" s="10">
        <f t="shared" si="15"/>
        <v>1.1820809248554913</v>
      </c>
      <c r="F82" s="10"/>
      <c r="H82" s="18">
        <f t="shared" si="16"/>
        <v>0.19941491955143831</v>
      </c>
    </row>
    <row r="83" spans="3:8" x14ac:dyDescent="0.25">
      <c r="C83" s="1">
        <v>43910</v>
      </c>
      <c r="E83" s="10">
        <f t="shared" si="15"/>
        <v>1.3056234718826405</v>
      </c>
      <c r="F83" s="10"/>
      <c r="H83" s="18">
        <f t="shared" si="16"/>
        <v>0.21707317073170729</v>
      </c>
    </row>
    <row r="84" spans="3:8" x14ac:dyDescent="0.25">
      <c r="C84" s="1">
        <v>43911</v>
      </c>
      <c r="E84" s="10">
        <f t="shared" si="15"/>
        <v>1.1928838951310861</v>
      </c>
      <c r="F84" s="10"/>
      <c r="H84" s="18">
        <f t="shared" si="16"/>
        <v>0.21275885103540415</v>
      </c>
    </row>
    <row r="85" spans="3:8" x14ac:dyDescent="0.25">
      <c r="C85" s="1">
        <v>43912</v>
      </c>
      <c r="E85" s="10">
        <f t="shared" si="15"/>
        <v>0.89952904238618525</v>
      </c>
      <c r="F85" s="10"/>
      <c r="H85" s="18">
        <f t="shared" si="16"/>
        <v>0.15780776645552197</v>
      </c>
    </row>
    <row r="86" spans="3:8" x14ac:dyDescent="0.25">
      <c r="C86" s="1">
        <v>43913</v>
      </c>
      <c r="E86" s="10">
        <f t="shared" si="15"/>
        <v>0.9511343804537522</v>
      </c>
      <c r="F86" s="10"/>
      <c r="H86" s="18">
        <f t="shared" si="16"/>
        <v>0.12963843958135102</v>
      </c>
    </row>
    <row r="87" spans="3:8" x14ac:dyDescent="0.25">
      <c r="C87" s="1">
        <v>43914</v>
      </c>
      <c r="E87" s="10">
        <f t="shared" si="15"/>
        <v>1.4880733944954128</v>
      </c>
      <c r="F87" s="10"/>
      <c r="H87" s="18">
        <f t="shared" si="16"/>
        <v>0.17077279427247838</v>
      </c>
    </row>
    <row r="88" spans="3:8" x14ac:dyDescent="0.25">
      <c r="C88" s="1">
        <v>43915</v>
      </c>
      <c r="E88" s="10">
        <f t="shared" si="15"/>
        <v>1.0505548705302097</v>
      </c>
      <c r="F88" s="10"/>
      <c r="H88" s="18">
        <f t="shared" si="16"/>
        <v>0.15323741007194247</v>
      </c>
    </row>
    <row r="89" spans="3:8" x14ac:dyDescent="0.25">
      <c r="C89" s="1">
        <v>43916</v>
      </c>
      <c r="E89" s="10">
        <f t="shared" si="15"/>
        <v>1.1960093896713615</v>
      </c>
      <c r="F89" s="10"/>
      <c r="H89" s="18">
        <f t="shared" si="16"/>
        <v>0.15892077354959455</v>
      </c>
    </row>
    <row r="100" spans="2:24" x14ac:dyDescent="0.25">
      <c r="R100" s="17"/>
      <c r="S100" s="17"/>
      <c r="T100" s="17"/>
      <c r="U100" s="17"/>
      <c r="V100" s="17"/>
      <c r="W100" s="17"/>
      <c r="X100" s="17"/>
    </row>
    <row r="101" spans="2:24" x14ac:dyDescent="0.25">
      <c r="R101" s="17"/>
      <c r="S101" s="17"/>
      <c r="T101" s="17"/>
      <c r="U101" s="17"/>
      <c r="V101" s="17"/>
      <c r="W101" s="17"/>
      <c r="X101" s="17"/>
    </row>
    <row r="102" spans="2:24" x14ac:dyDescent="0.25">
      <c r="B102" s="17"/>
      <c r="C102" s="17"/>
      <c r="D102" s="41"/>
      <c r="E102" s="25"/>
      <c r="F102" s="25"/>
      <c r="G102" s="25"/>
      <c r="I102" s="25"/>
      <c r="J102" s="17"/>
      <c r="K102" s="17"/>
      <c r="L102" s="17"/>
      <c r="M102" s="17"/>
      <c r="N102" s="17"/>
      <c r="O102" s="16"/>
      <c r="P102" s="25"/>
      <c r="Q102" s="17"/>
      <c r="R102" s="17"/>
      <c r="S102" s="17"/>
      <c r="T102" s="17"/>
      <c r="U102" s="17"/>
      <c r="V102" s="17"/>
      <c r="W102" s="17"/>
      <c r="X102" s="17"/>
    </row>
    <row r="103" spans="2:24" x14ac:dyDescent="0.25">
      <c r="B103" s="17"/>
      <c r="C103" s="17"/>
      <c r="D103" s="41"/>
      <c r="E103" s="17"/>
      <c r="F103" s="17"/>
      <c r="G103" s="17"/>
      <c r="I103" s="26"/>
      <c r="J103" s="17"/>
      <c r="K103" s="27"/>
      <c r="L103" s="17"/>
      <c r="M103" s="28"/>
      <c r="N103" s="17"/>
      <c r="O103" s="16"/>
      <c r="P103" s="17"/>
      <c r="Q103" s="17"/>
      <c r="R103" s="17"/>
      <c r="S103" s="17"/>
      <c r="T103" s="17"/>
      <c r="U103" s="17"/>
      <c r="V103" s="17"/>
      <c r="W103" s="17"/>
      <c r="X103" s="17"/>
    </row>
    <row r="104" spans="2:24" x14ac:dyDescent="0.25">
      <c r="B104" s="17"/>
      <c r="C104" s="17"/>
      <c r="D104" s="41"/>
      <c r="E104" s="17"/>
      <c r="F104" s="17"/>
      <c r="G104" s="17"/>
      <c r="I104" s="26"/>
      <c r="J104" s="17"/>
      <c r="K104" s="27"/>
      <c r="L104" s="17"/>
      <c r="M104" s="28"/>
      <c r="N104" s="17"/>
      <c r="O104" s="16"/>
      <c r="P104" s="17"/>
      <c r="Q104" s="17"/>
      <c r="R104" s="17"/>
      <c r="S104" s="17"/>
      <c r="T104" s="17"/>
      <c r="U104" s="17"/>
      <c r="V104" s="17"/>
      <c r="W104" s="17"/>
      <c r="X104" s="17"/>
    </row>
    <row r="105" spans="2:24" x14ac:dyDescent="0.25">
      <c r="B105" s="17"/>
      <c r="C105" s="17"/>
      <c r="D105" s="41"/>
      <c r="E105" s="17"/>
      <c r="F105" s="17"/>
      <c r="G105" s="17"/>
      <c r="I105" s="26"/>
      <c r="J105" s="17"/>
      <c r="K105" s="27"/>
      <c r="L105" s="17"/>
      <c r="M105" s="28"/>
      <c r="N105" s="17"/>
      <c r="O105" s="16"/>
      <c r="P105" s="17"/>
      <c r="Q105" s="17"/>
      <c r="R105" s="17"/>
      <c r="S105" s="17"/>
      <c r="T105" s="17"/>
      <c r="U105" s="17"/>
      <c r="V105" s="17"/>
      <c r="W105" s="17"/>
      <c r="X105" s="17"/>
    </row>
    <row r="106" spans="2:24" x14ac:dyDescent="0.25">
      <c r="B106" s="17"/>
      <c r="C106" s="17"/>
      <c r="D106" s="41"/>
      <c r="E106" s="17"/>
      <c r="F106" s="17"/>
      <c r="G106" s="17"/>
      <c r="I106" s="26"/>
      <c r="J106" s="17"/>
      <c r="K106" s="27"/>
      <c r="L106" s="17"/>
      <c r="M106" s="28"/>
      <c r="N106" s="17"/>
      <c r="O106" s="16"/>
      <c r="P106" s="17"/>
      <c r="Q106" s="17"/>
      <c r="R106" s="17"/>
      <c r="S106" s="17"/>
      <c r="T106" s="17"/>
      <c r="U106" s="17"/>
      <c r="V106" s="17"/>
      <c r="W106" s="17"/>
      <c r="X106" s="17"/>
    </row>
    <row r="107" spans="2:24" x14ac:dyDescent="0.25">
      <c r="B107" s="17"/>
      <c r="C107" s="17"/>
      <c r="D107" s="41"/>
      <c r="E107" s="17"/>
      <c r="F107" s="17"/>
      <c r="G107" s="17"/>
      <c r="I107" s="26"/>
      <c r="J107" s="17"/>
      <c r="K107" s="27"/>
      <c r="L107" s="17"/>
      <c r="M107" s="28"/>
      <c r="N107" s="17"/>
      <c r="O107" s="16"/>
      <c r="P107" s="17"/>
      <c r="Q107" s="17"/>
      <c r="R107" s="17"/>
      <c r="S107" s="17"/>
      <c r="T107" s="17"/>
      <c r="U107" s="17"/>
      <c r="V107" s="17"/>
      <c r="W107" s="17"/>
      <c r="X107" s="17"/>
    </row>
    <row r="108" spans="2:24" x14ac:dyDescent="0.25">
      <c r="B108" s="17"/>
      <c r="C108" s="17"/>
      <c r="D108" s="41"/>
      <c r="E108" s="17"/>
      <c r="F108" s="17"/>
      <c r="G108" s="17"/>
      <c r="I108" s="26"/>
      <c r="J108" s="17"/>
      <c r="K108" s="27"/>
      <c r="L108" s="17"/>
      <c r="M108" s="28"/>
      <c r="N108" s="17"/>
      <c r="O108" s="16"/>
      <c r="P108" s="17"/>
      <c r="Q108" s="17"/>
      <c r="R108" s="17"/>
      <c r="S108" s="17"/>
      <c r="T108" s="17"/>
      <c r="U108" s="17"/>
      <c r="V108" s="17"/>
      <c r="W108" s="17"/>
      <c r="X108" s="17"/>
    </row>
    <row r="109" spans="2:24" x14ac:dyDescent="0.25">
      <c r="B109" s="17"/>
      <c r="C109" s="17"/>
      <c r="D109" s="41"/>
      <c r="E109" s="17"/>
      <c r="F109" s="17"/>
      <c r="G109" s="17"/>
      <c r="I109" s="26"/>
      <c r="J109" s="17"/>
      <c r="K109" s="27"/>
      <c r="L109" s="17"/>
      <c r="M109" s="28"/>
      <c r="N109" s="17"/>
      <c r="O109" s="16"/>
      <c r="P109" s="17"/>
      <c r="Q109" s="17"/>
      <c r="R109" s="17"/>
      <c r="S109" s="17"/>
      <c r="T109" s="17"/>
      <c r="U109" s="17"/>
      <c r="V109" s="17"/>
      <c r="W109" s="17"/>
      <c r="X109" s="17"/>
    </row>
    <row r="110" spans="2:24" x14ac:dyDescent="0.25">
      <c r="B110" s="17"/>
      <c r="C110" s="17"/>
      <c r="D110" s="41"/>
      <c r="E110" s="17"/>
      <c r="F110" s="17"/>
      <c r="G110" s="17"/>
      <c r="I110" s="26"/>
      <c r="J110" s="17"/>
      <c r="K110" s="27"/>
      <c r="L110" s="17"/>
      <c r="M110" s="28"/>
      <c r="N110" s="17"/>
      <c r="O110" s="16"/>
      <c r="P110" s="17"/>
      <c r="Q110" s="17"/>
      <c r="R110" s="17"/>
      <c r="S110" s="17"/>
      <c r="T110" s="17"/>
      <c r="U110" s="17"/>
      <c r="V110" s="17"/>
      <c r="W110" s="17"/>
      <c r="X110" s="17"/>
    </row>
    <row r="111" spans="2:24" x14ac:dyDescent="0.25">
      <c r="B111" s="17"/>
      <c r="C111" s="17"/>
      <c r="D111" s="41"/>
      <c r="E111" s="17"/>
      <c r="F111" s="17"/>
      <c r="G111" s="17"/>
      <c r="I111" s="26"/>
      <c r="J111" s="17"/>
      <c r="K111" s="27"/>
      <c r="L111" s="17"/>
      <c r="M111" s="28"/>
      <c r="N111" s="17"/>
      <c r="O111" s="16"/>
      <c r="P111" s="17"/>
      <c r="Q111" s="17"/>
      <c r="R111" s="17"/>
      <c r="S111" s="17"/>
      <c r="T111" s="17"/>
      <c r="U111" s="17"/>
      <c r="V111" s="17"/>
      <c r="W111" s="17"/>
      <c r="X111" s="17"/>
    </row>
    <row r="112" spans="2:24" x14ac:dyDescent="0.25">
      <c r="B112" s="17"/>
      <c r="C112" s="17"/>
      <c r="D112" s="41"/>
      <c r="E112" s="17"/>
      <c r="F112" s="17"/>
      <c r="G112" s="17"/>
      <c r="I112" s="26"/>
      <c r="J112" s="17"/>
      <c r="K112" s="27"/>
      <c r="L112" s="17"/>
      <c r="M112" s="28"/>
      <c r="N112" s="17"/>
      <c r="O112" s="16"/>
      <c r="P112" s="17"/>
      <c r="Q112" s="17"/>
      <c r="R112" s="17"/>
      <c r="S112" s="17"/>
      <c r="T112" s="17"/>
      <c r="U112" s="17"/>
      <c r="V112" s="17"/>
      <c r="W112" s="17"/>
      <c r="X112" s="17"/>
    </row>
    <row r="113" spans="2:25" x14ac:dyDescent="0.25">
      <c r="B113" s="17"/>
      <c r="C113" s="17"/>
      <c r="D113" s="41"/>
      <c r="E113" s="17"/>
      <c r="F113" s="17"/>
      <c r="G113" s="17"/>
      <c r="I113" s="26"/>
      <c r="J113" s="17"/>
      <c r="K113" s="27"/>
      <c r="L113" s="17"/>
      <c r="M113" s="28"/>
      <c r="N113" s="17"/>
      <c r="O113" s="16"/>
      <c r="P113" s="17"/>
      <c r="Q113" s="17"/>
      <c r="R113" s="17"/>
      <c r="S113" s="17"/>
      <c r="T113" s="17"/>
      <c r="U113" s="17"/>
      <c r="V113" s="17"/>
      <c r="W113" s="17"/>
      <c r="X113" s="17"/>
    </row>
    <row r="114" spans="2:25" x14ac:dyDescent="0.25">
      <c r="B114" s="17"/>
      <c r="C114" s="17"/>
      <c r="D114" s="41"/>
      <c r="E114" s="17"/>
      <c r="F114" s="17"/>
      <c r="G114" s="17"/>
      <c r="I114" s="26"/>
      <c r="J114" s="17"/>
      <c r="K114" s="27"/>
      <c r="L114" s="17"/>
      <c r="M114" s="28"/>
      <c r="N114" s="17"/>
      <c r="O114" s="16"/>
      <c r="P114" s="17"/>
      <c r="Q114" s="17"/>
      <c r="R114" s="17"/>
      <c r="S114" s="17"/>
      <c r="T114" s="17"/>
      <c r="U114" s="17"/>
      <c r="V114" s="17"/>
      <c r="W114" s="17"/>
      <c r="X114" s="17"/>
    </row>
    <row r="115" spans="2:25" x14ac:dyDescent="0.25">
      <c r="B115" s="17"/>
      <c r="C115" s="17"/>
      <c r="D115" s="41"/>
      <c r="E115" s="17"/>
      <c r="F115" s="17"/>
      <c r="G115" s="17"/>
      <c r="I115" s="17"/>
      <c r="J115" s="17"/>
      <c r="K115" s="17"/>
      <c r="L115" s="17"/>
      <c r="M115" s="17"/>
      <c r="N115" s="17"/>
      <c r="O115" s="24"/>
      <c r="P115" s="17"/>
      <c r="Q115" s="17"/>
      <c r="R115" s="17"/>
      <c r="S115" s="17"/>
      <c r="T115" s="17"/>
      <c r="U115" s="17"/>
      <c r="V115" s="17"/>
      <c r="W115" s="17"/>
      <c r="X115" s="17"/>
    </row>
    <row r="116" spans="2:25" x14ac:dyDescent="0.25">
      <c r="B116" s="17"/>
      <c r="C116" s="17"/>
      <c r="D116" s="41"/>
      <c r="E116" s="17"/>
      <c r="F116" s="17"/>
      <c r="G116" s="17"/>
      <c r="I116" s="17"/>
      <c r="J116" s="17"/>
      <c r="K116" s="27"/>
      <c r="L116" s="17"/>
      <c r="M116" s="28"/>
      <c r="N116" s="17"/>
      <c r="O116" s="17"/>
      <c r="P116" s="17"/>
      <c r="Q116" s="17"/>
      <c r="R116" s="17"/>
      <c r="S116" s="17"/>
      <c r="T116" s="17"/>
      <c r="U116" s="17"/>
      <c r="V116" s="17"/>
      <c r="W116" s="17"/>
      <c r="X116" s="17"/>
    </row>
    <row r="117" spans="2:25" x14ac:dyDescent="0.25">
      <c r="B117" s="17"/>
      <c r="C117" s="17"/>
      <c r="D117" s="41"/>
      <c r="E117" s="17"/>
      <c r="F117" s="17"/>
      <c r="G117" s="17"/>
      <c r="I117" s="17"/>
      <c r="J117" s="17"/>
      <c r="K117" s="17"/>
      <c r="L117" s="17"/>
      <c r="M117" s="17"/>
      <c r="N117" s="17"/>
      <c r="O117" s="17"/>
      <c r="P117" s="17"/>
      <c r="Q117" s="17"/>
      <c r="R117" s="17"/>
      <c r="S117" s="17"/>
      <c r="T117" s="17"/>
      <c r="U117" s="17"/>
      <c r="V117" s="17"/>
      <c r="W117" s="17"/>
      <c r="X117" s="17"/>
    </row>
    <row r="118" spans="2:25" x14ac:dyDescent="0.25">
      <c r="B118" s="17"/>
      <c r="C118" s="17"/>
      <c r="D118" s="41"/>
      <c r="E118" s="17"/>
      <c r="F118" s="17"/>
      <c r="G118" s="17"/>
      <c r="I118" s="17"/>
      <c r="J118" s="17"/>
      <c r="K118" s="17"/>
      <c r="L118" s="17"/>
      <c r="M118" s="17"/>
      <c r="N118" s="17"/>
      <c r="O118" s="17"/>
      <c r="P118" s="17"/>
      <c r="Q118" s="17"/>
      <c r="R118" s="17"/>
      <c r="S118" s="17"/>
      <c r="T118" s="17"/>
      <c r="U118" s="17"/>
      <c r="V118" s="17"/>
      <c r="W118" s="17"/>
      <c r="X118" s="17"/>
    </row>
    <row r="119" spans="2:25" x14ac:dyDescent="0.25">
      <c r="B119" s="17"/>
      <c r="C119" s="17"/>
      <c r="D119" s="41"/>
      <c r="E119" s="17"/>
      <c r="F119" s="17"/>
      <c r="G119" s="17"/>
      <c r="I119" s="17"/>
      <c r="J119" s="17"/>
      <c r="K119" s="17"/>
      <c r="L119" s="17"/>
      <c r="M119" s="17"/>
      <c r="N119" s="17"/>
      <c r="O119" s="17"/>
      <c r="P119" s="17"/>
      <c r="Q119" s="17"/>
      <c r="R119" s="17"/>
      <c r="S119" s="17"/>
      <c r="T119" s="17"/>
      <c r="U119" s="17"/>
      <c r="V119" s="17"/>
      <c r="W119" s="17"/>
      <c r="X119" s="17"/>
    </row>
    <row r="120" spans="2:25" x14ac:dyDescent="0.25">
      <c r="B120" s="17"/>
      <c r="C120" s="17"/>
      <c r="D120" s="41"/>
      <c r="E120" s="17"/>
      <c r="F120" s="17"/>
      <c r="G120" s="17"/>
      <c r="I120" s="17"/>
      <c r="J120" s="17"/>
      <c r="K120" s="17"/>
      <c r="L120" s="17"/>
      <c r="M120" s="17"/>
      <c r="N120" s="17"/>
      <c r="O120" s="17"/>
      <c r="P120" s="17"/>
      <c r="Q120" s="17"/>
      <c r="R120" s="17"/>
      <c r="S120" s="17"/>
      <c r="T120" s="17"/>
      <c r="U120" s="17"/>
      <c r="V120" s="17"/>
      <c r="W120" s="17"/>
      <c r="X120" s="17"/>
    </row>
    <row r="121" spans="2:25" x14ac:dyDescent="0.25">
      <c r="B121" s="17"/>
      <c r="C121" s="17"/>
      <c r="D121" s="41"/>
      <c r="E121" s="17"/>
      <c r="F121" s="17"/>
      <c r="G121" s="17"/>
      <c r="I121" s="17"/>
      <c r="J121" s="17"/>
      <c r="K121" s="17"/>
      <c r="L121" s="17"/>
      <c r="M121" s="17"/>
      <c r="N121" s="17"/>
      <c r="O121" s="17"/>
      <c r="P121" s="17"/>
      <c r="Q121" s="17"/>
      <c r="R121" s="17"/>
      <c r="S121" s="17"/>
      <c r="T121" s="17"/>
      <c r="U121" s="17"/>
      <c r="V121" s="17"/>
      <c r="W121" s="17"/>
      <c r="X121" s="17"/>
    </row>
    <row r="122" spans="2:25" x14ac:dyDescent="0.25">
      <c r="B122" s="17"/>
      <c r="C122" s="17"/>
      <c r="D122" s="41"/>
      <c r="E122" s="17"/>
      <c r="F122" s="17"/>
      <c r="G122" s="17"/>
      <c r="I122" s="17"/>
      <c r="J122" s="17"/>
      <c r="K122" s="17"/>
      <c r="L122" s="17"/>
      <c r="M122" s="17"/>
      <c r="N122" s="17"/>
      <c r="O122" s="17"/>
      <c r="P122" s="17"/>
      <c r="Q122" s="17"/>
      <c r="R122" s="17"/>
      <c r="S122" s="17"/>
      <c r="T122" s="17"/>
      <c r="U122" s="17"/>
      <c r="V122" s="17"/>
      <c r="W122" s="17"/>
      <c r="X122" s="17"/>
      <c r="Y122" s="14"/>
    </row>
    <row r="123" spans="2:25" x14ac:dyDescent="0.25">
      <c r="B123" s="17"/>
      <c r="C123" s="17"/>
      <c r="D123" s="41"/>
      <c r="E123" s="17"/>
      <c r="F123" s="17"/>
      <c r="G123" s="17"/>
      <c r="I123" s="17"/>
      <c r="J123" s="17"/>
      <c r="K123" s="17"/>
      <c r="L123" s="17"/>
      <c r="M123" s="17"/>
      <c r="N123" s="17"/>
      <c r="O123" s="17"/>
      <c r="P123" s="17"/>
      <c r="Q123" s="17"/>
      <c r="R123" s="17"/>
      <c r="S123" s="17"/>
      <c r="T123" s="17"/>
      <c r="U123" s="17"/>
      <c r="V123" s="17"/>
      <c r="W123" s="17"/>
      <c r="X123" s="17"/>
    </row>
    <row r="124" spans="2:25" x14ac:dyDescent="0.25">
      <c r="B124" s="17"/>
      <c r="C124" s="17"/>
      <c r="D124" s="41"/>
      <c r="E124" s="17"/>
      <c r="F124" s="17"/>
      <c r="G124" s="17"/>
      <c r="I124" s="17"/>
      <c r="J124" s="17"/>
      <c r="K124" s="17"/>
      <c r="L124" s="17"/>
      <c r="M124" s="17"/>
      <c r="N124" s="17"/>
      <c r="O124" s="17"/>
      <c r="P124" s="17"/>
      <c r="Q124" s="17"/>
      <c r="R124" s="17"/>
      <c r="S124" s="17"/>
      <c r="T124" s="17"/>
      <c r="U124" s="17"/>
      <c r="V124" s="17"/>
      <c r="W124" s="17"/>
      <c r="X124" s="17"/>
    </row>
    <row r="125" spans="2:25" x14ac:dyDescent="0.25">
      <c r="B125" s="17"/>
      <c r="C125" s="17"/>
      <c r="D125" s="41"/>
      <c r="E125" s="17"/>
      <c r="F125" s="17"/>
      <c r="G125" s="17"/>
      <c r="I125" s="17"/>
      <c r="J125" s="17"/>
      <c r="K125" s="17"/>
      <c r="L125" s="17"/>
      <c r="M125" s="17"/>
      <c r="N125" s="17"/>
      <c r="O125" s="17"/>
      <c r="P125" s="17"/>
      <c r="Q125" s="17"/>
      <c r="R125" s="17"/>
      <c r="S125" s="17"/>
      <c r="T125" s="17"/>
      <c r="U125" s="17"/>
      <c r="V125" s="17"/>
      <c r="W125" s="17"/>
      <c r="X125" s="17"/>
    </row>
    <row r="126" spans="2:25" x14ac:dyDescent="0.25">
      <c r="B126" s="17"/>
      <c r="C126" s="17"/>
      <c r="D126" s="41"/>
      <c r="E126" s="17"/>
      <c r="F126" s="17"/>
      <c r="G126" s="17"/>
      <c r="I126" s="17"/>
      <c r="J126" s="17"/>
      <c r="K126" s="17"/>
      <c r="L126" s="17"/>
      <c r="M126" s="17"/>
      <c r="N126" s="17"/>
      <c r="O126" s="17"/>
      <c r="P126" s="17"/>
      <c r="Q126" s="17"/>
      <c r="R126" s="17"/>
      <c r="S126" s="17"/>
      <c r="T126" s="17"/>
      <c r="U126" s="17"/>
      <c r="V126" s="17"/>
      <c r="W126" s="17"/>
      <c r="X126" s="17"/>
    </row>
    <row r="127" spans="2:25" x14ac:dyDescent="0.25">
      <c r="B127" s="17"/>
      <c r="C127" s="17"/>
      <c r="D127" s="41"/>
      <c r="E127" s="17"/>
      <c r="F127" s="17"/>
      <c r="G127" s="17"/>
      <c r="I127" s="17"/>
      <c r="J127" s="17"/>
      <c r="K127" s="17"/>
      <c r="L127" s="17"/>
      <c r="M127" s="17"/>
      <c r="N127" s="17"/>
      <c r="O127" s="17"/>
      <c r="P127" s="17"/>
      <c r="Q127" s="17"/>
      <c r="R127" s="17"/>
      <c r="S127" s="17"/>
      <c r="T127" s="17"/>
      <c r="U127" s="17"/>
      <c r="V127" s="17"/>
      <c r="W127" s="17"/>
      <c r="X127" s="17"/>
    </row>
    <row r="128" spans="2:25" x14ac:dyDescent="0.25">
      <c r="B128" s="17"/>
      <c r="C128" s="17"/>
      <c r="D128" s="41"/>
      <c r="E128" s="25"/>
      <c r="F128" s="25"/>
      <c r="G128" s="25"/>
      <c r="I128" s="25"/>
      <c r="J128" s="25"/>
      <c r="K128" s="25"/>
      <c r="L128" s="25"/>
      <c r="M128" s="25"/>
      <c r="N128" s="25"/>
      <c r="O128" s="25"/>
      <c r="P128" s="25"/>
      <c r="Q128" s="25"/>
      <c r="R128" s="25"/>
      <c r="S128" s="25"/>
      <c r="T128" s="25"/>
      <c r="U128" s="25"/>
      <c r="V128" s="25"/>
      <c r="W128" s="25"/>
      <c r="X128" s="25"/>
      <c r="Y128" s="14"/>
    </row>
    <row r="129" spans="2:25" x14ac:dyDescent="0.25">
      <c r="B129" s="17"/>
      <c r="C129" s="16"/>
      <c r="D129" s="42"/>
      <c r="E129" s="17"/>
      <c r="F129" s="17"/>
      <c r="G129" s="17"/>
      <c r="I129" s="17"/>
      <c r="J129" s="17"/>
      <c r="K129" s="17"/>
      <c r="L129" s="17"/>
      <c r="M129" s="17"/>
      <c r="N129" s="17"/>
      <c r="O129" s="17"/>
      <c r="P129" s="17"/>
      <c r="Q129" s="17"/>
      <c r="R129" s="17"/>
      <c r="S129" s="26"/>
      <c r="T129" s="26"/>
      <c r="U129" s="26"/>
      <c r="V129" s="17"/>
      <c r="W129" s="26"/>
      <c r="X129" s="26"/>
      <c r="Y129" s="20"/>
    </row>
    <row r="130" spans="2:25" x14ac:dyDescent="0.25">
      <c r="B130" s="17"/>
      <c r="C130" s="16"/>
      <c r="D130" s="42"/>
      <c r="E130" s="17"/>
      <c r="F130" s="17"/>
      <c r="G130" s="17"/>
      <c r="I130" s="17"/>
      <c r="J130" s="17"/>
      <c r="K130" s="17"/>
      <c r="L130" s="17"/>
      <c r="M130" s="17"/>
      <c r="N130" s="17"/>
      <c r="O130" s="17"/>
      <c r="P130" s="17"/>
      <c r="Q130" s="17"/>
      <c r="R130" s="17"/>
      <c r="S130" s="26"/>
      <c r="T130" s="26"/>
      <c r="U130" s="26"/>
      <c r="V130" s="17"/>
      <c r="W130" s="26"/>
      <c r="X130" s="26"/>
      <c r="Y130" s="20"/>
    </row>
    <row r="131" spans="2:25" x14ac:dyDescent="0.25">
      <c r="B131" s="17"/>
      <c r="C131" s="16"/>
      <c r="D131" s="42"/>
      <c r="E131" s="17"/>
      <c r="F131" s="17"/>
      <c r="G131" s="17"/>
      <c r="I131" s="17"/>
      <c r="J131" s="17"/>
      <c r="K131" s="17"/>
      <c r="L131" s="17"/>
      <c r="M131" s="17"/>
      <c r="N131" s="17"/>
      <c r="O131" s="17"/>
      <c r="P131" s="17"/>
      <c r="Q131" s="17"/>
      <c r="R131" s="17"/>
      <c r="S131" s="26"/>
      <c r="T131" s="26"/>
      <c r="U131" s="26"/>
      <c r="V131" s="17"/>
      <c r="W131" s="26"/>
      <c r="X131" s="26"/>
      <c r="Y131" s="20"/>
    </row>
    <row r="132" spans="2:25" x14ac:dyDescent="0.25">
      <c r="B132" s="17"/>
      <c r="C132" s="16"/>
      <c r="D132" s="42"/>
      <c r="E132" s="17"/>
      <c r="F132" s="17"/>
      <c r="G132" s="17"/>
      <c r="I132" s="17"/>
      <c r="J132" s="17"/>
      <c r="K132" s="17"/>
      <c r="L132" s="17"/>
      <c r="M132" s="17"/>
      <c r="N132" s="17"/>
      <c r="O132" s="17"/>
      <c r="P132" s="17"/>
      <c r="Q132" s="17"/>
      <c r="R132" s="17"/>
      <c r="S132" s="26"/>
      <c r="T132" s="26"/>
      <c r="U132" s="26"/>
      <c r="V132" s="17"/>
      <c r="W132" s="26"/>
      <c r="X132" s="26"/>
      <c r="Y132" s="20"/>
    </row>
    <row r="133" spans="2:25" x14ac:dyDescent="0.25">
      <c r="B133" s="17"/>
      <c r="C133" s="16"/>
      <c r="D133" s="42"/>
      <c r="E133" s="17"/>
      <c r="F133" s="17"/>
      <c r="G133" s="17"/>
      <c r="I133" s="17"/>
      <c r="J133" s="17"/>
      <c r="K133" s="17"/>
      <c r="L133" s="17"/>
      <c r="M133" s="17"/>
      <c r="N133" s="17"/>
      <c r="O133" s="17"/>
      <c r="P133" s="17"/>
      <c r="Q133" s="17"/>
      <c r="R133" s="17"/>
      <c r="S133" s="26"/>
      <c r="T133" s="26"/>
      <c r="U133" s="26"/>
      <c r="V133" s="17"/>
      <c r="W133" s="26"/>
      <c r="X133" s="26"/>
      <c r="Y133" s="20"/>
    </row>
    <row r="134" spans="2:25" x14ac:dyDescent="0.25">
      <c r="B134" s="17"/>
      <c r="C134" s="16"/>
      <c r="D134" s="42"/>
      <c r="E134" s="17"/>
      <c r="F134" s="17"/>
      <c r="G134" s="17"/>
      <c r="I134" s="17"/>
      <c r="J134" s="17"/>
      <c r="K134" s="17"/>
      <c r="L134" s="17"/>
      <c r="M134" s="17"/>
      <c r="N134" s="17"/>
      <c r="O134" s="17"/>
      <c r="P134" s="17"/>
      <c r="Q134" s="17"/>
      <c r="R134" s="17"/>
      <c r="S134" s="26"/>
      <c r="T134" s="26"/>
      <c r="U134" s="26"/>
      <c r="V134" s="17"/>
      <c r="W134" s="26"/>
      <c r="X134" s="26"/>
      <c r="Y134" s="20"/>
    </row>
    <row r="135" spans="2:25" x14ac:dyDescent="0.25">
      <c r="B135" s="17"/>
      <c r="C135" s="16"/>
      <c r="D135" s="42"/>
      <c r="E135" s="17"/>
      <c r="F135" s="17"/>
      <c r="G135" s="17"/>
      <c r="I135" s="17"/>
      <c r="J135" s="17"/>
      <c r="K135" s="17"/>
      <c r="L135" s="17"/>
      <c r="M135" s="17"/>
      <c r="N135" s="17"/>
      <c r="O135" s="17"/>
      <c r="P135" s="17"/>
      <c r="Q135" s="17"/>
      <c r="R135" s="17"/>
      <c r="S135" s="26"/>
      <c r="T135" s="26"/>
      <c r="U135" s="26"/>
      <c r="V135" s="17"/>
      <c r="W135" s="26"/>
      <c r="X135" s="26"/>
      <c r="Y135" s="20"/>
    </row>
    <row r="136" spans="2:25" x14ac:dyDescent="0.25">
      <c r="B136" s="17"/>
      <c r="C136" s="16"/>
      <c r="D136" s="42"/>
      <c r="E136" s="17"/>
      <c r="F136" s="17"/>
      <c r="G136" s="17"/>
      <c r="I136" s="17"/>
      <c r="J136" s="17"/>
      <c r="K136" s="17"/>
      <c r="L136" s="17"/>
      <c r="M136" s="17"/>
      <c r="N136" s="17"/>
      <c r="O136" s="17"/>
      <c r="P136" s="17"/>
      <c r="Q136" s="17"/>
      <c r="R136" s="17"/>
      <c r="S136" s="26"/>
      <c r="T136" s="26"/>
      <c r="U136" s="26"/>
      <c r="V136" s="17"/>
      <c r="W136" s="26"/>
      <c r="X136" s="26"/>
      <c r="Y136" s="20"/>
    </row>
    <row r="137" spans="2:25" x14ac:dyDescent="0.25">
      <c r="B137" s="17"/>
      <c r="C137" s="16"/>
      <c r="D137" s="42"/>
      <c r="E137" s="17"/>
      <c r="F137" s="17"/>
      <c r="G137" s="17"/>
      <c r="I137" s="17"/>
      <c r="J137" s="17"/>
      <c r="K137" s="17"/>
      <c r="L137" s="17"/>
      <c r="M137" s="17"/>
      <c r="N137" s="17"/>
      <c r="O137" s="17"/>
      <c r="P137" s="17"/>
      <c r="Q137" s="17"/>
      <c r="R137" s="17"/>
      <c r="S137" s="26"/>
      <c r="T137" s="26"/>
      <c r="U137" s="26"/>
      <c r="V137" s="17"/>
      <c r="W137" s="26"/>
      <c r="X137" s="26"/>
      <c r="Y137" s="20"/>
    </row>
    <row r="138" spans="2:25" x14ac:dyDescent="0.25">
      <c r="B138" s="17"/>
      <c r="C138" s="16"/>
      <c r="D138" s="42"/>
      <c r="E138" s="17"/>
      <c r="F138" s="17"/>
      <c r="G138" s="17"/>
      <c r="I138" s="17"/>
      <c r="J138" s="17"/>
      <c r="K138" s="17"/>
      <c r="L138" s="17"/>
      <c r="M138" s="17"/>
      <c r="N138" s="17"/>
      <c r="O138" s="17"/>
      <c r="P138" s="17"/>
      <c r="Q138" s="17"/>
      <c r="R138" s="17"/>
      <c r="S138" s="26"/>
      <c r="T138" s="26"/>
      <c r="U138" s="26"/>
      <c r="V138" s="17"/>
      <c r="W138" s="26"/>
      <c r="X138" s="26"/>
      <c r="Y138" s="20"/>
    </row>
    <row r="139" spans="2:25" x14ac:dyDescent="0.25">
      <c r="B139" s="17"/>
      <c r="C139" s="16"/>
      <c r="D139" s="42"/>
      <c r="E139" s="17"/>
      <c r="F139" s="17"/>
      <c r="G139" s="17"/>
      <c r="I139" s="17"/>
      <c r="J139" s="17"/>
      <c r="K139" s="17"/>
      <c r="L139" s="17"/>
      <c r="M139" s="17"/>
      <c r="N139" s="17"/>
      <c r="O139" s="17"/>
      <c r="P139" s="17"/>
      <c r="Q139" s="17"/>
      <c r="R139" s="17"/>
      <c r="S139" s="26"/>
      <c r="T139" s="26"/>
      <c r="U139" s="26"/>
      <c r="V139" s="17"/>
      <c r="W139" s="26"/>
      <c r="X139" s="26"/>
      <c r="Y139" s="20"/>
    </row>
    <row r="140" spans="2:25" x14ac:dyDescent="0.25">
      <c r="B140" s="17"/>
      <c r="C140" s="16"/>
      <c r="D140" s="42"/>
      <c r="E140" s="17"/>
      <c r="F140" s="17"/>
      <c r="G140" s="17"/>
      <c r="I140" s="17"/>
      <c r="J140" s="17"/>
      <c r="K140" s="17"/>
      <c r="L140" s="17"/>
      <c r="M140" s="17"/>
      <c r="N140" s="17"/>
      <c r="O140" s="17"/>
      <c r="P140" s="17"/>
      <c r="Q140" s="17"/>
      <c r="R140" s="17"/>
      <c r="S140" s="26"/>
      <c r="T140" s="26"/>
      <c r="U140" s="26"/>
      <c r="V140" s="17"/>
      <c r="W140" s="26"/>
      <c r="X140" s="26"/>
      <c r="Y140" s="20"/>
    </row>
    <row r="141" spans="2:25" x14ac:dyDescent="0.25">
      <c r="B141" s="17"/>
      <c r="C141" s="16"/>
      <c r="D141" s="42"/>
      <c r="E141" s="17"/>
      <c r="F141" s="17"/>
      <c r="G141" s="17"/>
      <c r="I141" s="17"/>
      <c r="J141" s="17"/>
      <c r="K141" s="17"/>
      <c r="L141" s="17"/>
      <c r="M141" s="17"/>
      <c r="N141" s="17"/>
      <c r="O141" s="17"/>
      <c r="P141" s="17"/>
      <c r="Q141" s="17"/>
      <c r="R141" s="17"/>
      <c r="S141" s="26"/>
      <c r="T141" s="17"/>
      <c r="U141" s="17"/>
      <c r="V141" s="17"/>
      <c r="W141" s="17"/>
      <c r="X141" s="17"/>
    </row>
    <row r="142" spans="2:25" x14ac:dyDescent="0.25">
      <c r="B142" s="17"/>
      <c r="C142" s="17"/>
      <c r="D142" s="41"/>
      <c r="E142" s="17"/>
      <c r="F142" s="17"/>
      <c r="G142" s="17"/>
      <c r="I142" s="17"/>
      <c r="J142" s="17"/>
      <c r="K142" s="17"/>
      <c r="L142" s="17"/>
      <c r="M142" s="17"/>
      <c r="N142" s="17"/>
      <c r="O142" s="17"/>
      <c r="P142" s="17"/>
      <c r="Q142" s="17"/>
      <c r="R142" s="17"/>
      <c r="S142" s="17"/>
      <c r="T142" s="17"/>
      <c r="U142" s="17"/>
      <c r="V142" s="17"/>
      <c r="W142" s="17"/>
      <c r="X142" s="17"/>
    </row>
    <row r="186" spans="5:6" x14ac:dyDescent="0.25">
      <c r="E186" s="2"/>
      <c r="F186" s="2"/>
    </row>
    <row r="187" spans="5:6" x14ac:dyDescent="0.25">
      <c r="E187" s="2"/>
      <c r="F187" s="2"/>
    </row>
    <row r="188" spans="5:6" x14ac:dyDescent="0.25">
      <c r="E188" s="2"/>
      <c r="F188" s="2"/>
    </row>
    <row r="189" spans="5:6" x14ac:dyDescent="0.25">
      <c r="E189" s="2"/>
      <c r="F189" s="2"/>
    </row>
    <row r="190" spans="5:6" x14ac:dyDescent="0.25">
      <c r="E190" s="2"/>
      <c r="F190" s="2"/>
    </row>
    <row r="191" spans="5:6" x14ac:dyDescent="0.25">
      <c r="E191" s="2"/>
      <c r="F191" s="2"/>
    </row>
    <row r="192" spans="5:6" x14ac:dyDescent="0.25">
      <c r="E192" s="2"/>
      <c r="F192" s="2"/>
    </row>
    <row r="193" spans="5:6" x14ac:dyDescent="0.25">
      <c r="E193" s="2"/>
      <c r="F193" s="2"/>
    </row>
    <row r="194" spans="5:6" x14ac:dyDescent="0.25">
      <c r="E194" s="2"/>
      <c r="F194" s="2"/>
    </row>
    <row r="195" spans="5:6" x14ac:dyDescent="0.25">
      <c r="E195" s="2"/>
      <c r="F195" s="2"/>
    </row>
    <row r="196" spans="5:6" x14ac:dyDescent="0.25">
      <c r="E196" s="2"/>
      <c r="F196" s="2"/>
    </row>
    <row r="197" spans="5:6" x14ac:dyDescent="0.25">
      <c r="E197" s="2"/>
      <c r="F197" s="2"/>
    </row>
    <row r="198" spans="5:6" x14ac:dyDescent="0.25">
      <c r="E198" s="2"/>
      <c r="F198" s="2"/>
    </row>
    <row r="199" spans="5:6" x14ac:dyDescent="0.25">
      <c r="E199" s="2"/>
      <c r="F199" s="2"/>
    </row>
    <row r="200" spans="5:6" x14ac:dyDescent="0.25">
      <c r="E200" s="2"/>
      <c r="F200" s="2"/>
    </row>
    <row r="201" spans="5:6" x14ac:dyDescent="0.25">
      <c r="E201" s="2"/>
      <c r="F201" s="2"/>
    </row>
    <row r="202" spans="5:6" x14ac:dyDescent="0.25">
      <c r="E202" s="2"/>
      <c r="F202" s="2"/>
    </row>
    <row r="203" spans="5:6" x14ac:dyDescent="0.25">
      <c r="E203" s="2"/>
      <c r="F203" s="2"/>
    </row>
    <row r="204" spans="5:6" x14ac:dyDescent="0.25">
      <c r="E204" s="2"/>
      <c r="F204" s="2"/>
    </row>
    <row r="205" spans="5:6" x14ac:dyDescent="0.25">
      <c r="E205" s="2"/>
      <c r="F205" s="2"/>
    </row>
    <row r="206" spans="5:6" x14ac:dyDescent="0.25">
      <c r="E206" s="2"/>
      <c r="F206" s="2"/>
    </row>
    <row r="207" spans="5:6" x14ac:dyDescent="0.25">
      <c r="E207" s="2"/>
      <c r="F207" s="2"/>
    </row>
    <row r="208" spans="5:6" x14ac:dyDescent="0.25">
      <c r="E208" s="2"/>
      <c r="F208" s="2"/>
    </row>
    <row r="209" spans="5:6" x14ac:dyDescent="0.25">
      <c r="E209" s="2"/>
      <c r="F209" s="2"/>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Contagious</vt:lpstr>
      <vt:lpstr>timeline 1</vt:lpstr>
      <vt:lpstr>Steden RIVM</vt:lpstr>
      <vt:lpstr>Virologische dagstaten</vt:lpstr>
      <vt:lpstr>ICU</vt:lpstr>
      <vt:lpstr>test_Yb</vt:lpstr>
      <vt:lpstr>setting</vt:lpstr>
      <vt:lpstr>Age-1</vt:lpstr>
      <vt:lpstr>prov</vt:lpstr>
      <vt:lpstr>rivm</vt:lpstr>
      <vt:lpstr>GGD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Yorick Bleijenberg</dc:creator>
  <cp:lastModifiedBy>Yorick Bleijenberg</cp:lastModifiedBy>
  <cp:lastPrinted>2020-08-31T13:51:21Z</cp:lastPrinted>
  <dcterms:created xsi:type="dcterms:W3CDTF">2020-03-03T15:52:56Z</dcterms:created>
  <dcterms:modified xsi:type="dcterms:W3CDTF">2020-09-11T16:50:18Z</dcterms:modified>
</cp:coreProperties>
</file>